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8800" windowHeight="12885" activeTab="1"/>
  </bookViews>
  <sheets>
    <sheet name="Menu" sheetId="3" r:id="rId1"/>
    <sheet name="Calendrier" sheetId="1" r:id="rId2"/>
    <sheet name="Liste" sheetId="2" r:id="rId3"/>
    <sheet name="Couleurs" sheetId="4" r:id="rId4"/>
  </sheets>
  <definedNames>
    <definedName name="_xlnm._FilterDatabase" localSheetId="2" hidden="1">Liste!$F$1:$F$5</definedName>
    <definedName name="Personnel">OFFSET(Liste!$F$2,,,COUNTA(Liste!$F:$F)-1)</definedName>
  </definedNames>
  <calcPr calcId="162913" iterate="1"/>
</workbook>
</file>

<file path=xl/calcChain.xml><?xml version="1.0" encoding="utf-8"?>
<calcChain xmlns="http://schemas.openxmlformats.org/spreadsheetml/2006/main">
  <c r="AG8" i="1" l="1"/>
  <c r="AG4" i="1" l="1"/>
  <c r="AG15" i="1" s="1"/>
  <c r="AG26" i="1" s="1"/>
  <c r="AG38" i="1" s="1"/>
  <c r="AG49" i="1" s="1"/>
  <c r="AG60" i="1" s="1"/>
  <c r="AG72" i="1" s="1"/>
  <c r="AG83" i="1" s="1"/>
  <c r="AG94" i="1" s="1"/>
  <c r="AG106" i="1" s="1"/>
  <c r="AG117" i="1" s="1"/>
  <c r="AG128" i="1" s="1"/>
  <c r="AG5" i="1"/>
  <c r="AG16" i="1" s="1"/>
  <c r="AG27" i="1" s="1"/>
  <c r="AG39" i="1" s="1"/>
  <c r="AG50" i="1" s="1"/>
  <c r="AG61" i="1" s="1"/>
  <c r="AG73" i="1" s="1"/>
  <c r="AG84" i="1" s="1"/>
  <c r="AG95" i="1" s="1"/>
  <c r="AG107" i="1" s="1"/>
  <c r="AG118" i="1" s="1"/>
  <c r="AG129" i="1" s="1"/>
  <c r="AG6" i="1"/>
  <c r="AG17" i="1" s="1"/>
  <c r="AG28" i="1" s="1"/>
  <c r="AG40" i="1" s="1"/>
  <c r="AG51" i="1" s="1"/>
  <c r="AG62" i="1" s="1"/>
  <c r="AG74" i="1" s="1"/>
  <c r="AG85" i="1" s="1"/>
  <c r="AG96" i="1" s="1"/>
  <c r="AG108" i="1" s="1"/>
  <c r="AG119" i="1" s="1"/>
  <c r="AG130" i="1" s="1"/>
  <c r="AG7" i="1"/>
  <c r="AG18" i="1" s="1"/>
  <c r="AG29" i="1" s="1"/>
  <c r="AG41" i="1" s="1"/>
  <c r="AG52" i="1" s="1"/>
  <c r="AG63" i="1" s="1"/>
  <c r="AG75" i="1" s="1"/>
  <c r="AG86" i="1" s="1"/>
  <c r="AG97" i="1" s="1"/>
  <c r="AG109" i="1" s="1"/>
  <c r="AG120" i="1" s="1"/>
  <c r="AG131" i="1" s="1"/>
  <c r="AG9" i="1"/>
  <c r="AG19" i="1" s="1"/>
  <c r="AG10" i="1"/>
  <c r="AG21" i="1" s="1"/>
  <c r="AG32" i="1" s="1"/>
  <c r="AG44" i="1" s="1"/>
  <c r="AG55" i="1" s="1"/>
  <c r="AG66" i="1" s="1"/>
  <c r="AG78" i="1" s="1"/>
  <c r="AG89" i="1" s="1"/>
  <c r="AG100" i="1" s="1"/>
  <c r="AG112" i="1" s="1"/>
  <c r="AG123" i="1" s="1"/>
  <c r="AG135" i="1" s="1"/>
  <c r="AG11" i="1"/>
  <c r="AG22" i="1" s="1"/>
  <c r="AG33" i="1" s="1"/>
  <c r="AG45" i="1" s="1"/>
  <c r="AG56" i="1" s="1"/>
  <c r="AG67" i="1" s="1"/>
  <c r="AG79" i="1" s="1"/>
  <c r="AG90" i="1" s="1"/>
  <c r="AG101" i="1" s="1"/>
  <c r="AG113" i="1" s="1"/>
  <c r="AG124" i="1" s="1"/>
  <c r="AG136" i="1" s="1"/>
  <c r="AG12" i="1"/>
  <c r="AG23" i="1" s="1"/>
  <c r="AG34" i="1" s="1"/>
  <c r="AG46" i="1" s="1"/>
  <c r="AG57" i="1" s="1"/>
  <c r="AG68" i="1" s="1"/>
  <c r="AG80" i="1" s="1"/>
  <c r="AG91" i="1" s="1"/>
  <c r="AG102" i="1" s="1"/>
  <c r="AG114" i="1" s="1"/>
  <c r="AG125" i="1" s="1"/>
  <c r="AG137" i="1" s="1"/>
  <c r="AG20" i="1" l="1"/>
  <c r="AG30" i="1" s="1"/>
  <c r="B24" i="1"/>
  <c r="B25" i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B37" i="1"/>
  <c r="B47" i="1"/>
  <c r="B48" i="1" s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AG31" i="1" l="1"/>
  <c r="AG42" i="1" s="1"/>
  <c r="T36" i="1"/>
  <c r="C37" i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43" i="1" l="1"/>
  <c r="AG53" i="1" s="1"/>
  <c r="B105" i="1"/>
  <c r="T104" i="1" s="1"/>
  <c r="B103" i="1"/>
  <c r="B71" i="1"/>
  <c r="B69" i="1"/>
  <c r="B3" i="1"/>
  <c r="B13" i="1"/>
  <c r="B14" i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B126" i="1"/>
  <c r="B127" i="1" s="1"/>
  <c r="C127" i="1" s="1"/>
  <c r="D127" i="1" s="1"/>
  <c r="E127" i="1" s="1"/>
  <c r="F127" i="1" s="1"/>
  <c r="G127" i="1" s="1"/>
  <c r="H127" i="1" s="1"/>
  <c r="I127" i="1" s="1"/>
  <c r="J127" i="1" s="1"/>
  <c r="K127" i="1" s="1"/>
  <c r="L127" i="1" s="1"/>
  <c r="M127" i="1" s="1"/>
  <c r="N127" i="1" s="1"/>
  <c r="O127" i="1" s="1"/>
  <c r="P127" i="1" s="1"/>
  <c r="Q127" i="1" s="1"/>
  <c r="R127" i="1" s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B115" i="1"/>
  <c r="B116" i="1" s="1"/>
  <c r="C116" i="1" s="1"/>
  <c r="D116" i="1" s="1"/>
  <c r="E116" i="1" s="1"/>
  <c r="F116" i="1" s="1"/>
  <c r="G116" i="1" s="1"/>
  <c r="H116" i="1" s="1"/>
  <c r="I116" i="1" s="1"/>
  <c r="J116" i="1" s="1"/>
  <c r="K116" i="1" s="1"/>
  <c r="L116" i="1" s="1"/>
  <c r="M116" i="1" s="1"/>
  <c r="N116" i="1" s="1"/>
  <c r="O116" i="1" s="1"/>
  <c r="P116" i="1" s="1"/>
  <c r="Q116" i="1" s="1"/>
  <c r="R116" i="1" s="1"/>
  <c r="S116" i="1" s="1"/>
  <c r="T116" i="1" s="1"/>
  <c r="U116" i="1" s="1"/>
  <c r="V116" i="1" s="1"/>
  <c r="W116" i="1" s="1"/>
  <c r="X116" i="1" s="1"/>
  <c r="Y116" i="1" s="1"/>
  <c r="Z116" i="1" s="1"/>
  <c r="AA116" i="1" s="1"/>
  <c r="AB116" i="1" s="1"/>
  <c r="AC116" i="1" s="1"/>
  <c r="AD116" i="1" s="1"/>
  <c r="AE116" i="1" s="1"/>
  <c r="AF116" i="1" s="1"/>
  <c r="B92" i="1"/>
  <c r="B93" i="1" s="1"/>
  <c r="C93" i="1" s="1"/>
  <c r="D93" i="1" s="1"/>
  <c r="E93" i="1" s="1"/>
  <c r="F93" i="1" s="1"/>
  <c r="G93" i="1" s="1"/>
  <c r="H93" i="1" s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S93" i="1" s="1"/>
  <c r="T93" i="1" s="1"/>
  <c r="U93" i="1" s="1"/>
  <c r="V93" i="1" s="1"/>
  <c r="W93" i="1" s="1"/>
  <c r="X93" i="1" s="1"/>
  <c r="Y93" i="1" s="1"/>
  <c r="Z93" i="1" s="1"/>
  <c r="AA93" i="1" s="1"/>
  <c r="AB93" i="1" s="1"/>
  <c r="AC93" i="1" s="1"/>
  <c r="AD93" i="1" s="1"/>
  <c r="AE93" i="1" s="1"/>
  <c r="AF93" i="1" s="1"/>
  <c r="B82" i="1"/>
  <c r="C82" i="1" s="1"/>
  <c r="D82" i="1" s="1"/>
  <c r="E82" i="1" s="1"/>
  <c r="F82" i="1" s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S82" i="1" s="1"/>
  <c r="T82" i="1" s="1"/>
  <c r="U82" i="1" s="1"/>
  <c r="V82" i="1" s="1"/>
  <c r="W82" i="1" s="1"/>
  <c r="X82" i="1" s="1"/>
  <c r="Y82" i="1" s="1"/>
  <c r="Z82" i="1" s="1"/>
  <c r="AA82" i="1" s="1"/>
  <c r="AB82" i="1" s="1"/>
  <c r="AC82" i="1" s="1"/>
  <c r="AD82" i="1" s="1"/>
  <c r="AE82" i="1" s="1"/>
  <c r="AF82" i="1" s="1"/>
  <c r="B58" i="1"/>
  <c r="B59" i="1" s="1"/>
  <c r="C59" i="1" s="1"/>
  <c r="D59" i="1" s="1"/>
  <c r="E59" i="1" s="1"/>
  <c r="F59" i="1" s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S59" i="1" s="1"/>
  <c r="T59" i="1" s="1"/>
  <c r="U59" i="1" s="1"/>
  <c r="V59" i="1" s="1"/>
  <c r="W59" i="1" s="1"/>
  <c r="X59" i="1" s="1"/>
  <c r="Y59" i="1" s="1"/>
  <c r="Z59" i="1" s="1"/>
  <c r="AA59" i="1" s="1"/>
  <c r="AB59" i="1" s="1"/>
  <c r="AC59" i="1" s="1"/>
  <c r="AD59" i="1" s="1"/>
  <c r="AE59" i="1" s="1"/>
  <c r="AF59" i="1" s="1"/>
  <c r="AG54" i="1" l="1"/>
  <c r="AG64" i="1" s="1"/>
  <c r="C105" i="1"/>
  <c r="D105" i="1" s="1"/>
  <c r="E105" i="1" s="1"/>
  <c r="F105" i="1" s="1"/>
  <c r="G105" i="1" s="1"/>
  <c r="H105" i="1" s="1"/>
  <c r="I105" i="1" s="1"/>
  <c r="J105" i="1" s="1"/>
  <c r="K105" i="1" s="1"/>
  <c r="L105" i="1" s="1"/>
  <c r="M105" i="1" s="1"/>
  <c r="N105" i="1" s="1"/>
  <c r="O105" i="1" s="1"/>
  <c r="P105" i="1" s="1"/>
  <c r="Q105" i="1" s="1"/>
  <c r="R105" i="1" s="1"/>
  <c r="S105" i="1" s="1"/>
  <c r="T105" i="1" s="1"/>
  <c r="U105" i="1" s="1"/>
  <c r="V105" i="1" s="1"/>
  <c r="W105" i="1" s="1"/>
  <c r="X105" i="1" s="1"/>
  <c r="Y105" i="1" s="1"/>
  <c r="Z105" i="1" s="1"/>
  <c r="AA105" i="1" s="1"/>
  <c r="AB105" i="1" s="1"/>
  <c r="AC105" i="1" s="1"/>
  <c r="AD105" i="1" s="1"/>
  <c r="AE105" i="1" s="1"/>
  <c r="AF105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T2" i="1"/>
  <c r="C71" i="1"/>
  <c r="D71" i="1" s="1"/>
  <c r="E71" i="1" s="1"/>
  <c r="F71" i="1" s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T70" i="1"/>
  <c r="AG65" i="1" l="1"/>
  <c r="AG76" i="1" s="1"/>
  <c r="AG77" i="1" l="1"/>
  <c r="AG87" i="1" s="1"/>
  <c r="AG88" i="1" l="1"/>
  <c r="AG98" i="1" s="1"/>
  <c r="AG99" i="1" l="1"/>
  <c r="AG110" i="1" s="1"/>
  <c r="AG111" i="1" l="1"/>
  <c r="AG121" i="1" s="1"/>
  <c r="AG122" i="1" l="1"/>
  <c r="AG133" i="1" l="1"/>
  <c r="AG132" i="1"/>
</calcChain>
</file>

<file path=xl/sharedStrings.xml><?xml version="1.0" encoding="utf-8"?>
<sst xmlns="http://schemas.openxmlformats.org/spreadsheetml/2006/main" count="189" uniqueCount="45">
  <si>
    <t>Mois</t>
  </si>
  <si>
    <t>P</t>
  </si>
  <si>
    <t>F</t>
  </si>
  <si>
    <t>RTT</t>
  </si>
  <si>
    <t>JANVIER</t>
  </si>
  <si>
    <t>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</si>
  <si>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</si>
  <si>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</si>
  <si>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</si>
  <si>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</si>
  <si>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</si>
  <si>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</si>
  <si>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</si>
  <si>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</si>
  <si>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</si>
  <si>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</si>
  <si>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PERMISSION </t>
  </si>
  <si>
    <t>MOIS</t>
  </si>
  <si>
    <t>DOUBLE CLIQUER SUR LA CELLULE DE VOTRE CHOIX</t>
  </si>
  <si>
    <t>Personnel</t>
  </si>
  <si>
    <t>ANNÉE</t>
  </si>
  <si>
    <t>MARCO12</t>
  </si>
  <si>
    <t>MARCO14</t>
  </si>
  <si>
    <t>MARCO15</t>
  </si>
  <si>
    <t>MARCO16</t>
  </si>
  <si>
    <t>MARCO17</t>
  </si>
  <si>
    <t>MARCO19</t>
  </si>
  <si>
    <t>MARCO20</t>
  </si>
  <si>
    <t>MARCO21</t>
  </si>
  <si>
    <t>=A4</t>
  </si>
  <si>
    <t>=A5</t>
  </si>
  <si>
    <t>=A6</t>
  </si>
  <si>
    <t>=A7</t>
  </si>
  <si>
    <t>=A8</t>
  </si>
  <si>
    <t>=A9</t>
  </si>
  <si>
    <t>=A10</t>
  </si>
  <si>
    <t>=A11</t>
  </si>
  <si>
    <t>=A12</t>
  </si>
  <si>
    <t xml:space="preserve"> </t>
  </si>
  <si>
    <t xml:space="preserve">                                                         PLANNING PERMISSION</t>
  </si>
  <si>
    <t>FEVRIER</t>
  </si>
  <si>
    <t>MARCO159</t>
  </si>
  <si>
    <t>MARC</t>
  </si>
  <si>
    <t>MARCO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</si>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</sst>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 yy"/>
    <numFmt numFmtId="165" formatCode="dd"/>
    <numFmt numFmtId="166" formatCode="\ dd\ ddd"/>
    <numFmt numFmtId="167" formatCode="yyyy"/>
  </numFmts>
  <fonts count="22" x14ac:knownFonts="1">
    <font>
      <sz val="8"/>
      <name val="Verdana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8"/>
      <color theme="0"/>
      <name val="Verdana"/>
      <family val="2"/>
    </font>
    <font>
      <b/>
      <sz val="10"/>
      <name val="Calibri"/>
      <family val="2"/>
      <scheme val="minor"/>
    </font>
    <font>
      <sz val="11"/>
      <name val="Felix Titling"/>
      <family val="5"/>
    </font>
    <font>
      <sz val="8"/>
      <name val="Felix Titling"/>
      <family val="5"/>
    </font>
    <font>
      <sz val="10"/>
      <name val="Felix Titling"/>
      <family val="5"/>
    </font>
    <font>
      <sz val="8"/>
      <name val="Verdana"/>
      <family val="2"/>
    </font>
    <font>
      <sz val="8"/>
      <color theme="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9"/>
      <name val="Felix Titling"/>
      <family val="5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Tahoma"/>
      <family val="2"/>
    </font>
    <font>
      <sz val="8"/>
      <color rgb="FF000000"/>
      <name val="Felix Titling"/>
      <family val="5"/>
    </font>
    <font>
      <b/>
      <sz val="10"/>
      <color theme="1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5050"/>
        <bgColor indexed="64"/>
      </pattern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C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0">
    <xf numFmtId="0" fontId="0" fillId="0" borderId="0" xfId="0"/>
    <xf numFmtId="0" fontId="3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quotePrefix="1" applyFont="1" applyFill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3" fillId="0" borderId="0" xfId="0" applyFont="1"/>
    <xf numFmtId="0" fontId="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66" fontId="13" fillId="3" borderId="5" xfId="0" applyNumberFormat="1" applyFont="1" applyFill="1" applyBorder="1" applyAlignment="1">
      <alignment horizontal="center" textRotation="90"/>
    </xf>
    <xf numFmtId="166" fontId="13" fillId="3" borderId="1" xfId="0" applyNumberFormat="1" applyFont="1" applyFill="1" applyBorder="1" applyAlignment="1">
      <alignment horizontal="center" textRotation="90"/>
    </xf>
    <xf numFmtId="0" fontId="1" fillId="0" borderId="0" xfId="2"/>
    <xf numFmtId="14" fontId="1" fillId="0" borderId="0" xfId="2" applyNumberFormat="1"/>
    <xf numFmtId="167" fontId="1" fillId="0" borderId="0" xfId="2" applyNumberFormat="1"/>
    <xf numFmtId="22" fontId="1" fillId="0" borderId="0" xfId="2" applyNumberFormat="1"/>
    <xf numFmtId="0" fontId="10" fillId="2" borderId="0" xfId="0" applyNumberFormat="1" applyFont="1" applyFill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/>
    <xf numFmtId="0" fontId="4" fillId="0" borderId="0" xfId="0" applyFont="1" applyFill="1"/>
    <xf numFmtId="166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12" fillId="3" borderId="5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 inden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5" borderId="0" xfId="0" applyFill="1"/>
    <xf numFmtId="0" fontId="0" fillId="23" borderId="0" xfId="0" applyFill="1"/>
    <xf numFmtId="0" fontId="13" fillId="2" borderId="0" xfId="0" applyFont="1" applyFill="1" applyAlignment="1">
      <alignment horizontal="center"/>
    </xf>
    <xf numFmtId="166" fontId="4" fillId="2" borderId="0" xfId="0" applyNumberFormat="1" applyFont="1" applyFill="1" applyAlignment="1">
      <alignment horizontal="center"/>
    </xf>
    <xf numFmtId="0" fontId="7" fillId="0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6" fontId="9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3" fillId="0" borderId="0" xfId="0" applyFont="1" applyFill="1"/>
    <xf numFmtId="0" fontId="11" fillId="0" borderId="0" xfId="0" applyFont="1" applyFill="1" applyAlignment="1">
      <alignment horizontal="left" vertical="center" indent="1"/>
    </xf>
    <xf numFmtId="0" fontId="3" fillId="25" borderId="0" xfId="0" applyFont="1" applyFill="1"/>
    <xf numFmtId="0" fontId="17" fillId="2" borderId="4" xfId="0" applyNumberFormat="1" applyFont="1" applyFill="1" applyBorder="1" applyAlignment="1">
      <alignment horizontal="center" vertical="center"/>
    </xf>
    <xf numFmtId="0" fontId="18" fillId="3" borderId="5" xfId="0" applyNumberFormat="1" applyFont="1" applyFill="1" applyBorder="1" applyAlignment="1">
      <alignment horizontal="center" textRotation="255"/>
    </xf>
    <xf numFmtId="0" fontId="17" fillId="2" borderId="0" xfId="0" applyNumberFormat="1" applyFont="1" applyFill="1" applyAlignment="1">
      <alignment horizontal="center"/>
    </xf>
    <xf numFmtId="0" fontId="11" fillId="2" borderId="2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vertical="center"/>
    </xf>
    <xf numFmtId="0" fontId="0" fillId="0" borderId="0" xfId="0" applyNumberFormat="1" applyFill="1"/>
    <xf numFmtId="0" fontId="18" fillId="0" borderId="0" xfId="0" applyNumberFormat="1" applyFont="1" applyFill="1" applyAlignment="1">
      <alignment horizontal="center"/>
    </xf>
    <xf numFmtId="0" fontId="18" fillId="2" borderId="0" xfId="0" applyNumberFormat="1" applyFont="1" applyFill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0" fontId="20" fillId="26" borderId="11" xfId="0" applyFont="1" applyFill="1" applyBorder="1" applyAlignment="1">
      <alignment horizontal="center" vertical="center"/>
    </xf>
    <xf numFmtId="0" fontId="7" fillId="27" borderId="15" xfId="0" applyFont="1" applyFill="1" applyBorder="1" applyAlignment="1">
      <alignment horizontal="center" vertical="center"/>
    </xf>
    <xf numFmtId="0" fontId="20" fillId="28" borderId="11" xfId="0" applyFont="1" applyFill="1" applyBorder="1" applyAlignment="1">
      <alignment horizontal="center" vertical="center"/>
    </xf>
    <xf numFmtId="0" fontId="7" fillId="28" borderId="11" xfId="0" applyFont="1" applyFill="1" applyBorder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49" fontId="9" fillId="0" borderId="0" xfId="0" applyNumberFormat="1" applyFont="1"/>
    <xf numFmtId="164" fontId="19" fillId="2" borderId="6" xfId="0" applyNumberFormat="1" applyFont="1" applyFill="1" applyBorder="1" applyAlignment="1">
      <alignment vertical="center"/>
    </xf>
    <xf numFmtId="164" fontId="19" fillId="0" borderId="6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4" fillId="0" borderId="0" xfId="0" applyFont="1" applyFill="1" applyAlignment="1">
      <alignment horizontal="left" vertical="center" indent="1"/>
    </xf>
    <xf numFmtId="166" fontId="13" fillId="0" borderId="1" xfId="0" applyNumberFormat="1" applyFont="1" applyFill="1" applyBorder="1" applyAlignment="1">
      <alignment horizontal="center" textRotation="90"/>
    </xf>
    <xf numFmtId="0" fontId="20" fillId="15" borderId="11" xfId="0" applyFont="1" applyFill="1" applyBorder="1" applyAlignment="1">
      <alignment horizontal="center" vertical="center"/>
    </xf>
    <xf numFmtId="0" fontId="7" fillId="15" borderId="11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29" borderId="11" xfId="0" applyFont="1" applyFill="1" applyBorder="1" applyAlignment="1">
      <alignment horizontal="center" vertical="center"/>
    </xf>
    <xf numFmtId="0" fontId="20" fillId="30" borderId="11" xfId="0" applyFont="1" applyFill="1" applyBorder="1" applyAlignment="1">
      <alignment horizontal="center" vertical="center"/>
    </xf>
    <xf numFmtId="165" fontId="16" fillId="15" borderId="1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center" vertical="center" wrapText="1"/>
    </xf>
    <xf numFmtId="167" fontId="19" fillId="0" borderId="10" xfId="0" applyNumberFormat="1" applyFont="1" applyFill="1" applyBorder="1" applyAlignment="1">
      <alignment horizontal="left" vertical="center"/>
    </xf>
    <xf numFmtId="167" fontId="19" fillId="0" borderId="9" xfId="0" applyNumberFormat="1" applyFont="1" applyFill="1" applyBorder="1" applyAlignment="1">
      <alignment horizontal="left" vertical="center"/>
    </xf>
    <xf numFmtId="167" fontId="19" fillId="2" borderId="7" xfId="0" applyNumberFormat="1" applyFont="1" applyFill="1" applyBorder="1" applyAlignment="1">
      <alignment horizontal="left" vertical="center"/>
    </xf>
    <xf numFmtId="167" fontId="19" fillId="2" borderId="8" xfId="0" applyNumberFormat="1" applyFont="1" applyFill="1" applyBorder="1" applyAlignment="1">
      <alignment horizontal="left" vertical="center"/>
    </xf>
    <xf numFmtId="164" fontId="19" fillId="2" borderId="6" xfId="0" applyNumberFormat="1" applyFont="1" applyFill="1" applyBorder="1" applyAlignment="1">
      <alignment horizontal="right" vertical="center"/>
    </xf>
    <xf numFmtId="164" fontId="19" fillId="2" borderId="7" xfId="0" applyNumberFormat="1" applyFont="1" applyFill="1" applyBorder="1" applyAlignment="1">
      <alignment horizontal="right" vertical="center"/>
    </xf>
    <xf numFmtId="167" fontId="19" fillId="2" borderId="10" xfId="0" applyNumberFormat="1" applyFont="1" applyFill="1" applyBorder="1" applyAlignment="1">
      <alignment horizontal="left" vertical="center"/>
    </xf>
    <xf numFmtId="167" fontId="19" fillId="2" borderId="9" xfId="0" applyNumberFormat="1" applyFont="1" applyFill="1" applyBorder="1" applyAlignment="1">
      <alignment horizontal="left" vertical="center"/>
    </xf>
    <xf numFmtId="164" fontId="19" fillId="0" borderId="10" xfId="0" applyNumberFormat="1" applyFont="1" applyFill="1" applyBorder="1" applyAlignment="1">
      <alignment horizontal="center" vertical="center"/>
    </xf>
    <xf numFmtId="164" fontId="19" fillId="2" borderId="1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6"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FC84A"/>
      <color rgb="FFFF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vba/couleurs.php#https://www.excel-pratique.com/fr/vba/couleurs.php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1033" name="C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 PLANNING DES PERMISSIONS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>
    <xdr:from>
      <xdr:col>1</xdr:col>
      <xdr:colOff>228600</xdr:colOff>
      <xdr:row>22</xdr:row>
      <xdr:rowOff>9525</xdr:rowOff>
    </xdr:from>
    <xdr:to>
      <xdr:col>3</xdr:col>
      <xdr:colOff>619125</xdr:colOff>
      <xdr:row>25</xdr:row>
      <xdr:rowOff>104775</xdr:rowOff>
    </xdr:to>
    <xdr:sp macro="[0]!Janvier" textlink="">
      <xdr:nvSpPr>
        <xdr:cNvPr id="4" name="Rectangle 3"/>
        <xdr:cNvSpPr/>
      </xdr:nvSpPr>
      <xdr:spPr>
        <a:xfrm>
          <a:off x="99060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JANVIER</a:t>
          </a:r>
        </a:p>
      </xdr:txBody>
    </xdr:sp>
    <xdr:clientData/>
  </xdr:twoCellAnchor>
  <xdr:twoCellAnchor>
    <xdr:from>
      <xdr:col>3</xdr:col>
      <xdr:colOff>752475</xdr:colOff>
      <xdr:row>22</xdr:row>
      <xdr:rowOff>9525</xdr:rowOff>
    </xdr:from>
    <xdr:to>
      <xdr:col>6</xdr:col>
      <xdr:colOff>381000</xdr:colOff>
      <xdr:row>25</xdr:row>
      <xdr:rowOff>104775</xdr:rowOff>
    </xdr:to>
    <xdr:sp macro="[0]!Février" textlink="">
      <xdr:nvSpPr>
        <xdr:cNvPr id="5" name="Rectangle 4"/>
        <xdr:cNvSpPr/>
      </xdr:nvSpPr>
      <xdr:spPr>
        <a:xfrm>
          <a:off x="3038475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FEVRIER</a:t>
          </a:r>
        </a:p>
      </xdr:txBody>
    </xdr:sp>
    <xdr:clientData/>
  </xdr:twoCellAnchor>
  <xdr:twoCellAnchor>
    <xdr:from>
      <xdr:col>6</xdr:col>
      <xdr:colOff>514350</xdr:colOff>
      <xdr:row>22</xdr:row>
      <xdr:rowOff>9525</xdr:rowOff>
    </xdr:from>
    <xdr:to>
      <xdr:col>9</xdr:col>
      <xdr:colOff>142875</xdr:colOff>
      <xdr:row>25</xdr:row>
      <xdr:rowOff>104775</xdr:rowOff>
    </xdr:to>
    <xdr:sp macro="[0]!Mars" textlink="">
      <xdr:nvSpPr>
        <xdr:cNvPr id="6" name="Rectangle 5"/>
        <xdr:cNvSpPr/>
      </xdr:nvSpPr>
      <xdr:spPr>
        <a:xfrm>
          <a:off x="508635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MARS</a:t>
          </a:r>
        </a:p>
      </xdr:txBody>
    </xdr:sp>
    <xdr:clientData/>
  </xdr:twoCellAnchor>
  <xdr:twoCellAnchor>
    <xdr:from>
      <xdr:col>9</xdr:col>
      <xdr:colOff>285750</xdr:colOff>
      <xdr:row>22</xdr:row>
      <xdr:rowOff>0</xdr:rowOff>
    </xdr:from>
    <xdr:to>
      <xdr:col>11</xdr:col>
      <xdr:colOff>676275</xdr:colOff>
      <xdr:row>25</xdr:row>
      <xdr:rowOff>95250</xdr:rowOff>
    </xdr:to>
    <xdr:sp macro="[0]!Avril" textlink="">
      <xdr:nvSpPr>
        <xdr:cNvPr id="7" name="Rectangle 6"/>
        <xdr:cNvSpPr/>
      </xdr:nvSpPr>
      <xdr:spPr>
        <a:xfrm>
          <a:off x="7143750" y="41910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AVRIL</a:t>
          </a:r>
        </a:p>
      </xdr:txBody>
    </xdr:sp>
    <xdr:clientData/>
  </xdr:twoCellAnchor>
  <xdr:twoCellAnchor>
    <xdr:from>
      <xdr:col>1</xdr:col>
      <xdr:colOff>247650</xdr:colOff>
      <xdr:row>27</xdr:row>
      <xdr:rowOff>85725</xdr:rowOff>
    </xdr:from>
    <xdr:to>
      <xdr:col>3</xdr:col>
      <xdr:colOff>638175</xdr:colOff>
      <xdr:row>30</xdr:row>
      <xdr:rowOff>180975</xdr:rowOff>
    </xdr:to>
    <xdr:sp macro="[0]!Mai" textlink="">
      <xdr:nvSpPr>
        <xdr:cNvPr id="8" name="Rectangle 7"/>
        <xdr:cNvSpPr/>
      </xdr:nvSpPr>
      <xdr:spPr>
        <a:xfrm>
          <a:off x="100965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MAI</a:t>
          </a:r>
        </a:p>
      </xdr:txBody>
    </xdr:sp>
    <xdr:clientData/>
  </xdr:twoCellAnchor>
  <xdr:twoCellAnchor>
    <xdr:from>
      <xdr:col>4</xdr:col>
      <xdr:colOff>9525</xdr:colOff>
      <xdr:row>27</xdr:row>
      <xdr:rowOff>85725</xdr:rowOff>
    </xdr:from>
    <xdr:to>
      <xdr:col>6</xdr:col>
      <xdr:colOff>400050</xdr:colOff>
      <xdr:row>30</xdr:row>
      <xdr:rowOff>180975</xdr:rowOff>
    </xdr:to>
    <xdr:sp macro="[0]!Juin" textlink="">
      <xdr:nvSpPr>
        <xdr:cNvPr id="9" name="Rectangle 8"/>
        <xdr:cNvSpPr/>
      </xdr:nvSpPr>
      <xdr:spPr>
        <a:xfrm>
          <a:off x="3057525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JUIN</a:t>
          </a:r>
        </a:p>
      </xdr:txBody>
    </xdr:sp>
    <xdr:clientData/>
  </xdr:twoCellAnchor>
  <xdr:twoCellAnchor>
    <xdr:from>
      <xdr:col>6</xdr:col>
      <xdr:colOff>533400</xdr:colOff>
      <xdr:row>27</xdr:row>
      <xdr:rowOff>85725</xdr:rowOff>
    </xdr:from>
    <xdr:to>
      <xdr:col>9</xdr:col>
      <xdr:colOff>161925</xdr:colOff>
      <xdr:row>30</xdr:row>
      <xdr:rowOff>180975</xdr:rowOff>
    </xdr:to>
    <xdr:sp macro="[0]!Juillet" textlink="">
      <xdr:nvSpPr>
        <xdr:cNvPr id="10" name="Rectangle 9"/>
        <xdr:cNvSpPr/>
      </xdr:nvSpPr>
      <xdr:spPr>
        <a:xfrm>
          <a:off x="510540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JUILLET</a:t>
          </a:r>
        </a:p>
      </xdr:txBody>
    </xdr:sp>
    <xdr:clientData/>
  </xdr:twoCellAnchor>
  <xdr:twoCellAnchor>
    <xdr:from>
      <xdr:col>9</xdr:col>
      <xdr:colOff>304800</xdr:colOff>
      <xdr:row>27</xdr:row>
      <xdr:rowOff>76200</xdr:rowOff>
    </xdr:from>
    <xdr:to>
      <xdr:col>11</xdr:col>
      <xdr:colOff>695325</xdr:colOff>
      <xdr:row>30</xdr:row>
      <xdr:rowOff>171450</xdr:rowOff>
    </xdr:to>
    <xdr:sp macro="[0]!Aout" textlink="">
      <xdr:nvSpPr>
        <xdr:cNvPr id="11" name="Rectangle 10"/>
        <xdr:cNvSpPr/>
      </xdr:nvSpPr>
      <xdr:spPr>
        <a:xfrm>
          <a:off x="7162800" y="52197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AOUT</a:t>
          </a:r>
        </a:p>
      </xdr:txBody>
    </xdr:sp>
    <xdr:clientData/>
  </xdr:twoCellAnchor>
  <xdr:twoCellAnchor>
    <xdr:from>
      <xdr:col>1</xdr:col>
      <xdr:colOff>247650</xdr:colOff>
      <xdr:row>32</xdr:row>
      <xdr:rowOff>161925</xdr:rowOff>
    </xdr:from>
    <xdr:to>
      <xdr:col>3</xdr:col>
      <xdr:colOff>638175</xdr:colOff>
      <xdr:row>36</xdr:row>
      <xdr:rowOff>66675</xdr:rowOff>
    </xdr:to>
    <xdr:sp macro="[0]!Septembre" textlink="">
      <xdr:nvSpPr>
        <xdr:cNvPr id="12" name="Rectangle 11"/>
        <xdr:cNvSpPr/>
      </xdr:nvSpPr>
      <xdr:spPr>
        <a:xfrm>
          <a:off x="100965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SEPTEMBRE</a:t>
          </a:r>
        </a:p>
      </xdr:txBody>
    </xdr:sp>
    <xdr:clientData/>
  </xdr:twoCellAnchor>
  <xdr:twoCellAnchor>
    <xdr:from>
      <xdr:col>4</xdr:col>
      <xdr:colOff>9525</xdr:colOff>
      <xdr:row>32</xdr:row>
      <xdr:rowOff>161925</xdr:rowOff>
    </xdr:from>
    <xdr:to>
      <xdr:col>6</xdr:col>
      <xdr:colOff>400050</xdr:colOff>
      <xdr:row>36</xdr:row>
      <xdr:rowOff>66675</xdr:rowOff>
    </xdr:to>
    <xdr:sp macro="[0]!Octobre" textlink="">
      <xdr:nvSpPr>
        <xdr:cNvPr id="13" name="Rectangle 12"/>
        <xdr:cNvSpPr/>
      </xdr:nvSpPr>
      <xdr:spPr>
        <a:xfrm>
          <a:off x="3057525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OCTOBRE</a:t>
          </a:r>
        </a:p>
      </xdr:txBody>
    </xdr:sp>
    <xdr:clientData/>
  </xdr:twoCellAnchor>
  <xdr:twoCellAnchor>
    <xdr:from>
      <xdr:col>6</xdr:col>
      <xdr:colOff>533400</xdr:colOff>
      <xdr:row>32</xdr:row>
      <xdr:rowOff>161925</xdr:rowOff>
    </xdr:from>
    <xdr:to>
      <xdr:col>9</xdr:col>
      <xdr:colOff>161925</xdr:colOff>
      <xdr:row>36</xdr:row>
      <xdr:rowOff>66675</xdr:rowOff>
    </xdr:to>
    <xdr:sp macro="[0]!Novembre" textlink="">
      <xdr:nvSpPr>
        <xdr:cNvPr id="14" name="Rectangle 13"/>
        <xdr:cNvSpPr/>
      </xdr:nvSpPr>
      <xdr:spPr>
        <a:xfrm>
          <a:off x="510540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NOVEMBRE</a:t>
          </a:r>
        </a:p>
      </xdr:txBody>
    </xdr:sp>
    <xdr:clientData/>
  </xdr:twoCellAnchor>
  <xdr:twoCellAnchor>
    <xdr:from>
      <xdr:col>9</xdr:col>
      <xdr:colOff>304800</xdr:colOff>
      <xdr:row>32</xdr:row>
      <xdr:rowOff>152400</xdr:rowOff>
    </xdr:from>
    <xdr:to>
      <xdr:col>11</xdr:col>
      <xdr:colOff>695325</xdr:colOff>
      <xdr:row>36</xdr:row>
      <xdr:rowOff>57150</xdr:rowOff>
    </xdr:to>
    <xdr:sp macro="[0]!Décembre" textlink="">
      <xdr:nvSpPr>
        <xdr:cNvPr id="15" name="Rectangle 14"/>
        <xdr:cNvSpPr/>
      </xdr:nvSpPr>
      <xdr:spPr>
        <a:xfrm>
          <a:off x="7162800" y="62484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DECEMBRE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47625</xdr:rowOff>
        </xdr:from>
        <xdr:to>
          <xdr:col>8</xdr:col>
          <xdr:colOff>0</xdr:colOff>
          <xdr:row>15</xdr:row>
          <xdr:rowOff>171450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</xdr:row>
          <xdr:rowOff>95250</xdr:rowOff>
        </xdr:from>
        <xdr:to>
          <xdr:col>11</xdr:col>
          <xdr:colOff>733425</xdr:colOff>
          <xdr:row>19</xdr:row>
          <xdr:rowOff>76200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15</xdr:row>
          <xdr:rowOff>152400</xdr:rowOff>
        </xdr:from>
        <xdr:to>
          <xdr:col>3</xdr:col>
          <xdr:colOff>152400</xdr:colOff>
          <xdr:row>17</xdr:row>
          <xdr:rowOff>161925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10058</xdr:colOff>
      <xdr:row>16</xdr:row>
      <xdr:rowOff>99580</xdr:rowOff>
    </xdr:from>
    <xdr:to>
      <xdr:col>9</xdr:col>
      <xdr:colOff>682736</xdr:colOff>
      <xdr:row>18</xdr:row>
      <xdr:rowOff>128155</xdr:rowOff>
    </xdr:to>
    <xdr:sp macro="[0]!Macro17bis" textlink="">
      <xdr:nvSpPr>
        <xdr:cNvPr id="17" name="Rectangle 16"/>
        <xdr:cNvSpPr/>
      </xdr:nvSpPr>
      <xdr:spPr>
        <a:xfrm>
          <a:off x="6111387" y="3136923"/>
          <a:ext cx="1435344" cy="408242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CREATION</a:t>
          </a:r>
          <a:r>
            <a:rPr lang="fr-FR" sz="1100" b="1" baseline="0">
              <a:solidFill>
                <a:schemeClr val="tx1"/>
              </a:solidFill>
            </a:rPr>
            <a:t> PLANNING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819150</xdr:colOff>
          <xdr:row>1</xdr:row>
          <xdr:rowOff>95250</xdr:rowOff>
        </xdr:from>
        <xdr:to>
          <xdr:col>39</xdr:col>
          <xdr:colOff>171450</xdr:colOff>
          <xdr:row>2</xdr:row>
          <xdr:rowOff>428625</xdr:rowOff>
        </xdr:to>
        <xdr:sp macro="" textlink="">
          <xdr:nvSpPr>
            <xdr:cNvPr id="5124" name="TOGGLEBUTTO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35</xdr:col>
      <xdr:colOff>136246</xdr:colOff>
      <xdr:row>11</xdr:row>
      <xdr:rowOff>116571</xdr:rowOff>
    </xdr:from>
    <xdr:to>
      <xdr:col>37</xdr:col>
      <xdr:colOff>103647</xdr:colOff>
      <xdr:row>13</xdr:row>
      <xdr:rowOff>435086</xdr:rowOff>
    </xdr:to>
    <xdr:sp macro="[0]!AJOUTDelEditeur2" textlink="">
      <xdr:nvSpPr>
        <xdr:cNvPr id="4" name="Rectangle 3"/>
        <xdr:cNvSpPr/>
      </xdr:nvSpPr>
      <xdr:spPr>
        <a:xfrm>
          <a:off x="12086458" y="2373263"/>
          <a:ext cx="1425458" cy="63357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une</a:t>
          </a:r>
          <a:r>
            <a:rPr lang="fr-FR" sz="1400" b="1" baseline="0">
              <a:solidFill>
                <a:schemeClr val="bg1"/>
              </a:solidFill>
            </a:rPr>
            <a:t> personne</a:t>
          </a:r>
          <a:r>
            <a:rPr lang="fr-FR" sz="1400" b="1">
              <a:solidFill>
                <a:schemeClr val="bg1"/>
              </a:solidFill>
            </a:rPr>
            <a:t>  </a:t>
          </a:r>
        </a:p>
      </xdr:txBody>
    </xdr:sp>
    <xdr:clientData/>
  </xdr:twoCellAnchor>
  <xdr:twoCellAnchor>
    <xdr:from>
      <xdr:col>35</xdr:col>
      <xdr:colOff>249114</xdr:colOff>
      <xdr:row>5</xdr:row>
      <xdr:rowOff>7327</xdr:rowOff>
    </xdr:from>
    <xdr:to>
      <xdr:col>36</xdr:col>
      <xdr:colOff>271095</xdr:colOff>
      <xdr:row>8</xdr:row>
      <xdr:rowOff>51289</xdr:rowOff>
    </xdr:to>
    <xdr:sp macro="[0]!DelEditeur2" textlink="">
      <xdr:nvSpPr>
        <xdr:cNvPr id="2" name="Rectangle 1"/>
        <xdr:cNvSpPr/>
      </xdr:nvSpPr>
      <xdr:spPr>
        <a:xfrm>
          <a:off x="12199326" y="1121019"/>
          <a:ext cx="1164981" cy="6154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UNE LIGNE</a:t>
          </a:r>
        </a:p>
      </xdr:txBody>
    </xdr:sp>
    <xdr:clientData/>
  </xdr:twoCellAnchor>
  <xdr:twoCellAnchor editAs="absolute">
    <xdr:from>
      <xdr:col>35</xdr:col>
      <xdr:colOff>153865</xdr:colOff>
      <xdr:row>14</xdr:row>
      <xdr:rowOff>161193</xdr:rowOff>
    </xdr:from>
    <xdr:to>
      <xdr:col>37</xdr:col>
      <xdr:colOff>121266</xdr:colOff>
      <xdr:row>18</xdr:row>
      <xdr:rowOff>32766</xdr:rowOff>
    </xdr:to>
    <xdr:sp macro="[0]!AjouterUnePersonne" textlink="">
      <xdr:nvSpPr>
        <xdr:cNvPr id="6" name="Rectangle 5"/>
        <xdr:cNvSpPr/>
      </xdr:nvSpPr>
      <xdr:spPr>
        <a:xfrm>
          <a:off x="12104077" y="3179885"/>
          <a:ext cx="1425458" cy="63357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Macro GMB</a:t>
          </a:r>
        </a:p>
      </xdr:txBody>
    </xdr:sp>
    <xdr:clientData/>
  </xdr:twoCellAnchor>
  <xdr:twoCellAnchor>
    <xdr:from>
      <xdr:col>35</xdr:col>
      <xdr:colOff>549519</xdr:colOff>
      <xdr:row>20</xdr:row>
      <xdr:rowOff>117231</xdr:rowOff>
    </xdr:from>
    <xdr:to>
      <xdr:col>36</xdr:col>
      <xdr:colOff>14653</xdr:colOff>
      <xdr:row>22</xdr:row>
      <xdr:rowOff>7327</xdr:rowOff>
    </xdr:to>
    <xdr:sp macro="[0]!Cases_Vides" textlink="">
      <xdr:nvSpPr>
        <xdr:cNvPr id="5" name="Rectangle 4"/>
        <xdr:cNvSpPr/>
      </xdr:nvSpPr>
      <xdr:spPr>
        <a:xfrm>
          <a:off x="12499731" y="4278923"/>
          <a:ext cx="608134" cy="27109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359834</xdr:colOff>
      <xdr:row>14</xdr:row>
      <xdr:rowOff>105834</xdr:rowOff>
    </xdr:from>
    <xdr:to>
      <xdr:col>3</xdr:col>
      <xdr:colOff>128058</xdr:colOff>
      <xdr:row>42</xdr:row>
      <xdr:rowOff>10583</xdr:rowOff>
    </xdr:to>
    <xdr:sp macro="[0]!TextBox1_Cliquer" textlink="">
      <xdr:nvSpPr>
        <xdr:cNvPr id="4" name="Text Box 1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59834" y="2772834"/>
          <a:ext cx="3133724" cy="52387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https://www.excel-pratique.com/fr/vba/couleurs.php  https://www.excel-pratique.com/fr/vba/liste-couleurs-rgb.php</a:t>
          </a:r>
        </a:p>
        <a:p>
          <a:pPr algn="l" rtl="0">
            <a:defRPr sz="1000"/>
          </a:pPr>
          <a:r>
            <a:rPr lang="fr-FR" sz="800"/>
            <a:t>Range("A10:A25").Interior.Color = RGB(200,160,35)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https://www.excel-downloads.com/threads/concatener-en-couleur.66087/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>
              <a:effectLst/>
              <a:latin typeface="+mn-lt"/>
              <a:ea typeface="+mn-ea"/>
              <a:cs typeface="+mn-cs"/>
            </a:rPr>
            <a:t>Private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  <a:r>
            <a:rPr lang="fr-FR" sz="800"/>
            <a:t> Worksheet_Change(</a:t>
          </a:r>
          <a:r>
            <a:rPr lang="fr-FR" sz="1000" b="1">
              <a:effectLst/>
              <a:latin typeface="+mn-lt"/>
              <a:ea typeface="+mn-ea"/>
              <a:cs typeface="+mn-cs"/>
            </a:rPr>
            <a:t>ByVal</a:t>
          </a:r>
          <a:r>
            <a:rPr lang="fr-FR" sz="800"/>
            <a:t> Target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As</a:t>
          </a:r>
          <a:r>
            <a:rPr lang="fr-FR" sz="800"/>
            <a:t> Range)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</a:t>
          </a:r>
          <a:r>
            <a:rPr lang="fr-FR" sz="800"/>
            <a:t> Application.Intersect(Target, Range(</a:t>
          </a:r>
          <a:r>
            <a:rPr lang="fr-FR" sz="1000">
              <a:effectLst/>
              <a:latin typeface="+mn-lt"/>
              <a:ea typeface="+mn-ea"/>
              <a:cs typeface="+mn-cs"/>
            </a:rPr>
            <a:t>"G:G"</a:t>
          </a:r>
          <a:r>
            <a:rPr lang="fr-FR" sz="800"/>
            <a:t>))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Is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Nothing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Target = 1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2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3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4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13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000">
              <a:effectLst/>
              <a:latin typeface="+mn-lt"/>
              <a:ea typeface="+mn-ea"/>
              <a:cs typeface="+mn-cs"/>
            </a:rPr>
            <a:t>https://www.developpez.net/forums/d714683/logiciels/microsoft-office/excel/changer-couleur-remplissage-d-cellule-fonction/</a:t>
          </a:r>
          <a:endParaRPr lang="fr-FR" sz="1000" b="0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http://ccm.net/forum/affich-540822-excel-vba-change-cell-color-based-on-value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https://stackoverflow.com/questions/43050255/excel-macro-to-change-color-of-a-row-based-on-column-and-cell-value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http://dj.joss.free.fr/cellule.htm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</xdr:txBody>
    </xdr:sp>
    <xdr:clientData/>
  </xdr:twoCellAnchor>
  <xdr:twoCellAnchor>
    <xdr:from>
      <xdr:col>14</xdr:col>
      <xdr:colOff>592666</xdr:colOff>
      <xdr:row>6</xdr:row>
      <xdr:rowOff>63500</xdr:rowOff>
    </xdr:from>
    <xdr:to>
      <xdr:col>15</xdr:col>
      <xdr:colOff>698499</xdr:colOff>
      <xdr:row>11</xdr:row>
      <xdr:rowOff>63500</xdr:rowOff>
    </xdr:to>
    <xdr:sp macro="[0]!Macro6" textlink="">
      <xdr:nvSpPr>
        <xdr:cNvPr id="2" name="Rectangle 1"/>
        <xdr:cNvSpPr/>
      </xdr:nvSpPr>
      <xdr:spPr>
        <a:xfrm>
          <a:off x="13059833" y="1206500"/>
          <a:ext cx="867833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0"/>
  <sheetViews>
    <sheetView showGridLines="0" zoomScaleNormal="100" workbookViewId="0">
      <selection activeCell="H20" sqref="H20"/>
    </sheetView>
  </sheetViews>
  <sheetFormatPr baseColWidth="10" defaultRowHeight="15" x14ac:dyDescent="0.25"/>
  <cols>
    <col min="1" max="16384" width="11.42578125" style="17"/>
  </cols>
  <sheetData>
    <row r="1" spans="1:2" x14ac:dyDescent="0.25">
      <c r="A1" s="20"/>
      <c r="B1" s="18"/>
    </row>
    <row r="2" spans="1:2" x14ac:dyDescent="0.25">
      <c r="B2" s="18"/>
    </row>
    <row r="3" spans="1:2" x14ac:dyDescent="0.25">
      <c r="B3" s="19">
        <v>42342</v>
      </c>
    </row>
    <row r="20" spans="8:8" x14ac:dyDescent="0.25">
      <c r="H20" s="1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linkedCell="Calendrier!B1" r:id="rId5">
            <anchor moveWithCells="1">
              <from>
                <xdr:col>6</xdr:col>
                <xdr:colOff>76200</xdr:colOff>
                <xdr:row>13</xdr:row>
                <xdr:rowOff>47625</xdr:rowOff>
              </from>
              <to>
                <xdr:col>8</xdr:col>
                <xdr:colOff>0</xdr:colOff>
                <xdr:row>15</xdr:row>
                <xdr:rowOff>171450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33" r:id="rId6" name="C">
          <controlPr defaultSize="0" autoLine="0" r:id="rId7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1033" r:id="rId6" name="C"/>
      </mc:Fallback>
    </mc:AlternateContent>
    <mc:AlternateContent xmlns:mc="http://schemas.openxmlformats.org/markup-compatibility/2006">
      <mc:Choice Requires="x14">
        <control shapeId="1034" r:id="rId8" name="CommandButton1">
          <controlPr defaultSize="0" autoFill="0" autoLine="0" r:id="rId9">
            <anchor moveWithCells="1">
              <from>
                <xdr:col>1</xdr:col>
                <xdr:colOff>209550</xdr:colOff>
                <xdr:row>3</xdr:row>
                <xdr:rowOff>95250</xdr:rowOff>
              </from>
              <to>
                <xdr:col>11</xdr:col>
                <xdr:colOff>733425</xdr:colOff>
                <xdr:row>19</xdr:row>
                <xdr:rowOff>76200</xdr:rowOff>
              </to>
            </anchor>
          </controlPr>
        </control>
      </mc:Choice>
      <mc:Fallback>
        <control shapeId="1034" r:id="rId8" name="CommandButton1"/>
      </mc:Fallback>
    </mc:AlternateContent>
    <mc:AlternateContent xmlns:mc="http://schemas.openxmlformats.org/markup-compatibility/2006">
      <mc:Choice Requires="x14">
        <control shapeId="1035" r:id="rId10" name="CommandButton2">
          <controlPr defaultSize="0" autoLine="0" r:id="rId11">
            <anchor moveWithCells="1">
              <from>
                <xdr:col>1</xdr:col>
                <xdr:colOff>523875</xdr:colOff>
                <xdr:row>15</xdr:row>
                <xdr:rowOff>152400</xdr:rowOff>
              </from>
              <to>
                <xdr:col>3</xdr:col>
                <xdr:colOff>152400</xdr:colOff>
                <xdr:row>17</xdr:row>
                <xdr:rowOff>161925</xdr:rowOff>
              </to>
            </anchor>
          </controlPr>
        </control>
      </mc:Choice>
      <mc:Fallback>
        <control shapeId="1035" r:id="rId1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W180"/>
  <sheetViews>
    <sheetView showGridLines="0" tabSelected="1" zoomScale="130" zoomScaleNormal="130" zoomScaleSheetLayoutView="106" workbookViewId="0">
      <selection activeCell="AG20" sqref="AG20"/>
    </sheetView>
  </sheetViews>
  <sheetFormatPr baseColWidth="10" defaultColWidth="4.7109375" defaultRowHeight="12.75" x14ac:dyDescent="0.2"/>
  <cols>
    <col min="1" max="1" width="13.42578125" style="25" customWidth="1"/>
    <col min="2" max="32" width="4.28515625" style="11" customWidth="1"/>
    <col min="33" max="33" width="6" style="77" customWidth="1"/>
    <col min="34" max="34" width="5.42578125" customWidth="1"/>
    <col min="35" max="35" width="21.5703125" customWidth="1"/>
    <col min="36" max="36" width="17.140625" style="6" customWidth="1"/>
  </cols>
  <sheetData>
    <row r="1" spans="1:46" s="4" customFormat="1" ht="5.0999999999999996" customHeight="1" thickTop="1" x14ac:dyDescent="0.15">
      <c r="A1" s="23"/>
      <c r="B1" s="21"/>
      <c r="C1" s="8"/>
      <c r="D1" s="8" t="s">
        <v>17</v>
      </c>
      <c r="E1" s="8">
        <v>1</v>
      </c>
      <c r="F1" s="9"/>
      <c r="G1" s="8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68"/>
      <c r="AI1" s="97" t="s">
        <v>18</v>
      </c>
    </row>
    <row r="2" spans="1:46" ht="18" customHeight="1" x14ac:dyDescent="0.15">
      <c r="A2" s="104" t="s">
        <v>16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2">
        <f>B3</f>
        <v>1</v>
      </c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3"/>
      <c r="AI2" s="98"/>
    </row>
    <row r="3" spans="1:46" s="56" customFormat="1" ht="35.25" customHeight="1" thickBot="1" x14ac:dyDescent="0.2">
      <c r="A3" s="32" t="s">
        <v>4</v>
      </c>
      <c r="B3" s="15">
        <f>DATE($B$1,1,1)</f>
        <v>1</v>
      </c>
      <c r="C3" s="15">
        <f>IF(B3="","",IF(MONTH(B3+1)=1,B3+1,""))</f>
        <v>2</v>
      </c>
      <c r="D3" s="15">
        <f t="shared" ref="D3:AF3" si="0">IF(C3="","",IF(MONTH(C3+1)=1,C3+1,""))</f>
        <v>3</v>
      </c>
      <c r="E3" s="15">
        <f t="shared" si="0"/>
        <v>4</v>
      </c>
      <c r="F3" s="15">
        <f t="shared" si="0"/>
        <v>5</v>
      </c>
      <c r="G3" s="15">
        <f t="shared" si="0"/>
        <v>6</v>
      </c>
      <c r="H3" s="15">
        <f t="shared" si="0"/>
        <v>7</v>
      </c>
      <c r="I3" s="15">
        <f t="shared" si="0"/>
        <v>8</v>
      </c>
      <c r="J3" s="15">
        <f t="shared" si="0"/>
        <v>9</v>
      </c>
      <c r="K3" s="15">
        <f t="shared" si="0"/>
        <v>10</v>
      </c>
      <c r="L3" s="15">
        <f t="shared" si="0"/>
        <v>11</v>
      </c>
      <c r="M3" s="15">
        <f t="shared" si="0"/>
        <v>12</v>
      </c>
      <c r="N3" s="15">
        <f t="shared" si="0"/>
        <v>13</v>
      </c>
      <c r="O3" s="15">
        <f t="shared" si="0"/>
        <v>14</v>
      </c>
      <c r="P3" s="15">
        <f t="shared" si="0"/>
        <v>15</v>
      </c>
      <c r="Q3" s="15">
        <f t="shared" si="0"/>
        <v>16</v>
      </c>
      <c r="R3" s="15">
        <f t="shared" si="0"/>
        <v>17</v>
      </c>
      <c r="S3" s="15">
        <f t="shared" si="0"/>
        <v>18</v>
      </c>
      <c r="T3" s="15">
        <f t="shared" si="0"/>
        <v>19</v>
      </c>
      <c r="U3" s="15">
        <f t="shared" si="0"/>
        <v>20</v>
      </c>
      <c r="V3" s="15">
        <f t="shared" si="0"/>
        <v>21</v>
      </c>
      <c r="W3" s="15">
        <f t="shared" si="0"/>
        <v>22</v>
      </c>
      <c r="X3" s="15">
        <f t="shared" si="0"/>
        <v>23</v>
      </c>
      <c r="Y3" s="15">
        <f t="shared" si="0"/>
        <v>24</v>
      </c>
      <c r="Z3" s="15">
        <f t="shared" si="0"/>
        <v>25</v>
      </c>
      <c r="AA3" s="15">
        <f t="shared" si="0"/>
        <v>26</v>
      </c>
      <c r="AB3" s="15">
        <f t="shared" si="0"/>
        <v>27</v>
      </c>
      <c r="AC3" s="15">
        <f t="shared" si="0"/>
        <v>28</v>
      </c>
      <c r="AD3" s="15">
        <f t="shared" si="0"/>
        <v>29</v>
      </c>
      <c r="AE3" s="15">
        <f t="shared" si="0"/>
        <v>30</v>
      </c>
      <c r="AF3" s="15">
        <f t="shared" si="0"/>
        <v>31</v>
      </c>
      <c r="AG3" s="69" t="s">
        <v>1</v>
      </c>
      <c r="AI3" s="99"/>
    </row>
    <row r="4" spans="1:46" s="12" customFormat="1" ht="15" customHeight="1" thickTop="1" thickBot="1" x14ac:dyDescent="0.2">
      <c r="A4" s="35" t="s">
        <v>21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78">
        <f>COUNTIF($B4:$AF4,"*"&amp;AG$3)</f>
        <v>0</v>
      </c>
      <c r="AH4" s="14"/>
      <c r="AI4" s="93"/>
      <c r="AJ4" s="62"/>
    </row>
    <row r="5" spans="1:46" s="12" customFormat="1" ht="15" customHeight="1" thickTop="1" thickBot="1" x14ac:dyDescent="0.2">
      <c r="A5" s="35" t="s">
        <v>22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78">
        <f t="shared" ref="AG5:AG12" si="1">COUNTIF($B5:$AF5,"*"&amp;AG$3)</f>
        <v>0</v>
      </c>
      <c r="AH5" s="14"/>
      <c r="AI5" s="94"/>
      <c r="AJ5" s="26"/>
      <c r="AK5" s="26"/>
      <c r="AL5" s="26"/>
      <c r="AM5" s="26"/>
      <c r="AN5" s="26"/>
      <c r="AO5" s="26"/>
    </row>
    <row r="6" spans="1:46" s="12" customFormat="1" ht="15" customHeight="1" thickTop="1" thickBot="1" x14ac:dyDescent="0.2">
      <c r="A6" s="35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78">
        <f t="shared" si="1"/>
        <v>0</v>
      </c>
      <c r="AH6" s="30"/>
      <c r="AI6" s="95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</row>
    <row r="7" spans="1:46" s="12" customFormat="1" ht="15" customHeight="1" thickTop="1" thickBot="1" x14ac:dyDescent="0.2">
      <c r="A7" s="35" t="s">
        <v>24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78">
        <f t="shared" si="1"/>
        <v>0</v>
      </c>
      <c r="AH7" s="30"/>
      <c r="AI7" s="79"/>
      <c r="AJ7" s="62"/>
    </row>
    <row r="8" spans="1:46" s="12" customFormat="1" ht="15" customHeight="1" thickTop="1" thickBot="1" x14ac:dyDescent="0.2">
      <c r="A8" s="35" t="s">
        <v>44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78">
        <f t="shared" si="1"/>
        <v>0</v>
      </c>
      <c r="AH8" s="30"/>
      <c r="AI8" s="79"/>
      <c r="AJ8" s="62"/>
    </row>
    <row r="9" spans="1:46" s="12" customFormat="1" ht="15" customHeight="1" thickTop="1" thickBot="1" x14ac:dyDescent="0.2">
      <c r="A9" s="35" t="s">
        <v>25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78">
        <f t="shared" si="1"/>
        <v>0</v>
      </c>
      <c r="AH9" s="14"/>
      <c r="AI9" s="81"/>
      <c r="AJ9" s="62"/>
    </row>
    <row r="10" spans="1:46" s="12" customFormat="1" ht="15" customHeight="1" thickTop="1" thickBot="1" x14ac:dyDescent="0.2">
      <c r="A10" s="35" t="s">
        <v>26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96" t="s">
        <v>1</v>
      </c>
      <c r="AG10" s="78">
        <f t="shared" si="1"/>
        <v>1</v>
      </c>
      <c r="AH10" s="14"/>
      <c r="AI10" s="91"/>
      <c r="AJ10" s="62"/>
    </row>
    <row r="11" spans="1:46" s="12" customFormat="1" ht="15" customHeight="1" thickTop="1" thickBot="1" x14ac:dyDescent="0.2">
      <c r="A11" s="88" t="s">
        <v>27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78">
        <f t="shared" si="1"/>
        <v>0</v>
      </c>
      <c r="AH11" s="14"/>
      <c r="AI11" s="91"/>
      <c r="AJ11" s="26"/>
    </row>
    <row r="12" spans="1:46" s="12" customFormat="1" ht="15" customHeight="1" thickTop="1" thickBot="1" x14ac:dyDescent="0.2">
      <c r="A12" s="88" t="s">
        <v>28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78">
        <f t="shared" si="1"/>
        <v>0</v>
      </c>
      <c r="AH12" s="14"/>
      <c r="AI12" s="91"/>
      <c r="AJ12" s="26"/>
    </row>
    <row r="13" spans="1:46" s="5" customFormat="1" ht="9.9499999999999993" customHeight="1" thickTop="1" x14ac:dyDescent="0.2">
      <c r="A13" s="89" t="s">
        <v>20</v>
      </c>
      <c r="B13" s="27">
        <f>$B$1</f>
        <v>0</v>
      </c>
      <c r="C13" s="27"/>
      <c r="D13" s="27" t="s">
        <v>0</v>
      </c>
      <c r="E13" s="27">
        <v>2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70"/>
      <c r="AH13" s="28"/>
      <c r="AI13" s="83"/>
      <c r="AK13" s="12"/>
      <c r="AM13" s="12"/>
    </row>
    <row r="14" spans="1:46" s="13" customFormat="1" ht="35.25" customHeight="1" thickBot="1" x14ac:dyDescent="0.2">
      <c r="A14" s="33" t="s">
        <v>40</v>
      </c>
      <c r="B14" s="16">
        <f>DATE($B$1,2,1)</f>
        <v>32</v>
      </c>
      <c r="C14" s="16">
        <f>IF(B14="","",IF(MONTH(B14+1)=2,B14+1,""))</f>
        <v>33</v>
      </c>
      <c r="D14" s="16">
        <f t="shared" ref="D14:AF14" si="2">IF(C14="","",IF(MONTH(C14+1)=2,C14+1,""))</f>
        <v>34</v>
      </c>
      <c r="E14" s="16">
        <f t="shared" si="2"/>
        <v>35</v>
      </c>
      <c r="F14" s="16">
        <f t="shared" si="2"/>
        <v>36</v>
      </c>
      <c r="G14" s="16">
        <f t="shared" si="2"/>
        <v>37</v>
      </c>
      <c r="H14" s="16">
        <f t="shared" si="2"/>
        <v>38</v>
      </c>
      <c r="I14" s="16">
        <f t="shared" si="2"/>
        <v>39</v>
      </c>
      <c r="J14" s="16">
        <f t="shared" si="2"/>
        <v>40</v>
      </c>
      <c r="K14" s="16">
        <f t="shared" si="2"/>
        <v>41</v>
      </c>
      <c r="L14" s="16">
        <f t="shared" si="2"/>
        <v>42</v>
      </c>
      <c r="M14" s="16">
        <f t="shared" si="2"/>
        <v>43</v>
      </c>
      <c r="N14" s="16">
        <f t="shared" si="2"/>
        <v>44</v>
      </c>
      <c r="O14" s="16">
        <f t="shared" si="2"/>
        <v>45</v>
      </c>
      <c r="P14" s="16">
        <f t="shared" si="2"/>
        <v>46</v>
      </c>
      <c r="Q14" s="16">
        <f t="shared" si="2"/>
        <v>47</v>
      </c>
      <c r="R14" s="16">
        <f t="shared" si="2"/>
        <v>48</v>
      </c>
      <c r="S14" s="16">
        <f t="shared" si="2"/>
        <v>49</v>
      </c>
      <c r="T14" s="16">
        <f t="shared" si="2"/>
        <v>50</v>
      </c>
      <c r="U14" s="16">
        <f t="shared" si="2"/>
        <v>51</v>
      </c>
      <c r="V14" s="16">
        <f t="shared" si="2"/>
        <v>52</v>
      </c>
      <c r="W14" s="16">
        <f t="shared" si="2"/>
        <v>53</v>
      </c>
      <c r="X14" s="16">
        <f t="shared" si="2"/>
        <v>54</v>
      </c>
      <c r="Y14" s="16">
        <f t="shared" si="2"/>
        <v>55</v>
      </c>
      <c r="Z14" s="16">
        <f t="shared" si="2"/>
        <v>56</v>
      </c>
      <c r="AA14" s="16">
        <f t="shared" si="2"/>
        <v>57</v>
      </c>
      <c r="AB14" s="16">
        <f t="shared" si="2"/>
        <v>58</v>
      </c>
      <c r="AC14" s="16">
        <f t="shared" si="2"/>
        <v>59</v>
      </c>
      <c r="AD14" s="16">
        <f t="shared" si="2"/>
        <v>60</v>
      </c>
      <c r="AE14" s="16" t="str">
        <f t="shared" si="2"/>
        <v/>
      </c>
      <c r="AF14" s="16" t="str">
        <f t="shared" si="2"/>
        <v/>
      </c>
      <c r="AG14" s="69" t="s">
        <v>1</v>
      </c>
      <c r="AH14" s="29"/>
      <c r="AI14" s="61"/>
      <c r="AJ14" s="29"/>
      <c r="AK14" s="12"/>
      <c r="AM14" s="12"/>
    </row>
    <row r="15" spans="1:46" s="14" customFormat="1" ht="15" customHeight="1" thickTop="1" thickBot="1" x14ac:dyDescent="0.2">
      <c r="A15" s="35" t="s">
        <v>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78">
        <f>COUNTIF($B15:$AF15,"*"&amp;AG$14)+$AG4</f>
        <v>0</v>
      </c>
      <c r="AI15" s="93"/>
      <c r="AJ15" s="30"/>
      <c r="AK15" s="12"/>
    </row>
    <row r="16" spans="1:46" s="14" customFormat="1" ht="15" customHeight="1" thickTop="1" thickBot="1" x14ac:dyDescent="0.2">
      <c r="A16" s="35" t="s">
        <v>22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78">
        <f>COUNTIF($B16:$AF16,"*"&amp;AG$14)+$AG5</f>
        <v>0</v>
      </c>
      <c r="AI16" s="94"/>
      <c r="AJ16" s="30"/>
      <c r="AK16" s="12"/>
    </row>
    <row r="17" spans="1:46" s="14" customFormat="1" ht="15" customHeight="1" thickTop="1" thickBot="1" x14ac:dyDescent="0.2">
      <c r="A17" s="35" t="s">
        <v>23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78">
        <f>COUNTIF($B17:$AF17,"*"&amp;AG$14)+$AG6</f>
        <v>0</v>
      </c>
      <c r="AH17" s="30"/>
      <c r="AI17" s="95"/>
      <c r="AJ17" s="30"/>
      <c r="AK17" s="12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s="14" customFormat="1" ht="15" customHeight="1" thickTop="1" thickBot="1" x14ac:dyDescent="0.2">
      <c r="A18" s="35" t="s">
        <v>24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78">
        <f>COUNTIF($B18:$AF18,"*"&amp;AG$14)+$AG7</f>
        <v>0</v>
      </c>
      <c r="AH18" s="30"/>
      <c r="AI18" s="79"/>
      <c r="AJ18" s="30"/>
    </row>
    <row r="19" spans="1:46" s="14" customFormat="1" ht="15" customHeight="1" thickTop="1" thickBot="1" x14ac:dyDescent="0.2">
      <c r="A19" s="35" t="s">
        <v>44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78">
        <f>COUNTIF($B19:$AF19,"*"&amp;AG$14)+$AG9</f>
        <v>0</v>
      </c>
      <c r="AH19" s="30"/>
      <c r="AI19" s="79"/>
      <c r="AJ19" s="30"/>
    </row>
    <row r="20" spans="1:46" s="14" customFormat="1" ht="15" customHeight="1" thickTop="1" thickBot="1" x14ac:dyDescent="0.2">
      <c r="A20" s="35" t="s">
        <v>25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78">
        <f>COUNTIF($B20:$AF20,"*"&amp;AG$14)+$AG9</f>
        <v>0</v>
      </c>
      <c r="AI20" s="82"/>
      <c r="AJ20" s="30"/>
    </row>
    <row r="21" spans="1:46" s="14" customFormat="1" ht="15" customHeight="1" thickTop="1" thickBot="1" x14ac:dyDescent="0.2">
      <c r="A21" s="35" t="s">
        <v>26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78">
        <f>COUNTIF($B21:$AF21,"*"&amp;AG$14)+$AG10</f>
        <v>1</v>
      </c>
      <c r="AI21" s="92"/>
      <c r="AJ21" s="30"/>
    </row>
    <row r="22" spans="1:46" s="14" customFormat="1" ht="15" customHeight="1" thickTop="1" thickBot="1" x14ac:dyDescent="0.2">
      <c r="A22" s="35" t="s">
        <v>27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78">
        <f>COUNTIF($B22:$AF22,"*"&amp;AG$14)+$AG11</f>
        <v>0</v>
      </c>
      <c r="AI22" s="92"/>
      <c r="AJ22" s="64"/>
    </row>
    <row r="23" spans="1:46" s="14" customFormat="1" ht="15" customHeight="1" thickTop="1" thickBot="1" x14ac:dyDescent="0.2">
      <c r="A23" s="88" t="s">
        <v>28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78">
        <f>COUNTIF($B23:$AF23,"*"&amp;AG$14)+$AG12</f>
        <v>0</v>
      </c>
      <c r="AI23" s="92"/>
      <c r="AJ23" s="64"/>
    </row>
    <row r="24" spans="1:46" s="5" customFormat="1" ht="9.9499999999999993" customHeight="1" thickTop="1" x14ac:dyDescent="0.2">
      <c r="A24" s="24" t="s">
        <v>20</v>
      </c>
      <c r="B24" s="27">
        <f>$B$1</f>
        <v>0</v>
      </c>
      <c r="C24" s="27"/>
      <c r="D24" s="27" t="s">
        <v>0</v>
      </c>
      <c r="E24" s="27">
        <v>3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70"/>
      <c r="AI24" s="80"/>
    </row>
    <row r="25" spans="1:46" s="13" customFormat="1" ht="35.25" customHeight="1" thickBot="1" x14ac:dyDescent="0.2">
      <c r="A25" s="33" t="s">
        <v>6</v>
      </c>
      <c r="B25" s="16">
        <f>DATE($B$1,3,1)</f>
        <v>61</v>
      </c>
      <c r="C25" s="16">
        <f>IF(B25="","",IF(MONTH(B25+1)=3,B25+1,""))</f>
        <v>62</v>
      </c>
      <c r="D25" s="16">
        <f t="shared" ref="D25:AF25" si="3">IF(C25="","",IF(MONTH(C25+1)=3,C25+1,""))</f>
        <v>63</v>
      </c>
      <c r="E25" s="16">
        <f t="shared" si="3"/>
        <v>64</v>
      </c>
      <c r="F25" s="16">
        <f t="shared" si="3"/>
        <v>65</v>
      </c>
      <c r="G25" s="16">
        <f t="shared" si="3"/>
        <v>66</v>
      </c>
      <c r="H25" s="16">
        <f t="shared" si="3"/>
        <v>67</v>
      </c>
      <c r="I25" s="16">
        <f t="shared" si="3"/>
        <v>68</v>
      </c>
      <c r="J25" s="16">
        <f t="shared" si="3"/>
        <v>69</v>
      </c>
      <c r="K25" s="16">
        <f t="shared" si="3"/>
        <v>70</v>
      </c>
      <c r="L25" s="16">
        <f t="shared" si="3"/>
        <v>71</v>
      </c>
      <c r="M25" s="16">
        <f t="shared" si="3"/>
        <v>72</v>
      </c>
      <c r="N25" s="16">
        <f t="shared" si="3"/>
        <v>73</v>
      </c>
      <c r="O25" s="16">
        <f t="shared" si="3"/>
        <v>74</v>
      </c>
      <c r="P25" s="16">
        <f t="shared" si="3"/>
        <v>75</v>
      </c>
      <c r="Q25" s="16">
        <f t="shared" si="3"/>
        <v>76</v>
      </c>
      <c r="R25" s="16">
        <f t="shared" si="3"/>
        <v>77</v>
      </c>
      <c r="S25" s="16">
        <f t="shared" si="3"/>
        <v>78</v>
      </c>
      <c r="T25" s="16">
        <f t="shared" si="3"/>
        <v>79</v>
      </c>
      <c r="U25" s="16">
        <f t="shared" si="3"/>
        <v>80</v>
      </c>
      <c r="V25" s="16">
        <f t="shared" si="3"/>
        <v>81</v>
      </c>
      <c r="W25" s="16">
        <f t="shared" si="3"/>
        <v>82</v>
      </c>
      <c r="X25" s="16">
        <f t="shared" si="3"/>
        <v>83</v>
      </c>
      <c r="Y25" s="16">
        <f t="shared" si="3"/>
        <v>84</v>
      </c>
      <c r="Z25" s="16">
        <f t="shared" si="3"/>
        <v>85</v>
      </c>
      <c r="AA25" s="16">
        <f t="shared" si="3"/>
        <v>86</v>
      </c>
      <c r="AB25" s="16">
        <f t="shared" si="3"/>
        <v>87</v>
      </c>
      <c r="AC25" s="16">
        <f t="shared" si="3"/>
        <v>88</v>
      </c>
      <c r="AD25" s="16">
        <f t="shared" si="3"/>
        <v>89</v>
      </c>
      <c r="AE25" s="16">
        <f t="shared" si="3"/>
        <v>90</v>
      </c>
      <c r="AF25" s="16">
        <f t="shared" si="3"/>
        <v>91</v>
      </c>
      <c r="AG25" s="69" t="s">
        <v>1</v>
      </c>
      <c r="AI25" s="60"/>
      <c r="AJ25" s="63"/>
    </row>
    <row r="26" spans="1:46" s="14" customFormat="1" ht="15" customHeight="1" thickTop="1" thickBot="1" x14ac:dyDescent="0.2">
      <c r="A26" s="35" t="s">
        <v>21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78">
        <f>COUNTIF($B26:$AF26,"*"&amp;AG$25)+$AG15</f>
        <v>0</v>
      </c>
      <c r="AI26" s="93"/>
      <c r="AJ26" s="64"/>
    </row>
    <row r="27" spans="1:46" s="14" customFormat="1" ht="15" customHeight="1" thickTop="1" thickBot="1" x14ac:dyDescent="0.2">
      <c r="A27" s="35" t="s">
        <v>22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78">
        <f>COUNTIF($B27:$AF27,"*"&amp;AG$25)+$AG16</f>
        <v>0</v>
      </c>
      <c r="AI27" s="94"/>
      <c r="AJ27" s="64"/>
    </row>
    <row r="28" spans="1:46" s="14" customFormat="1" ht="15" customHeight="1" thickTop="1" thickBot="1" x14ac:dyDescent="0.2">
      <c r="A28" s="35" t="s">
        <v>23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78">
        <f>COUNTIF($B28:$AF28,"*"&amp;AG$25)+$AG17</f>
        <v>0</v>
      </c>
      <c r="AH28" s="30"/>
      <c r="AI28" s="95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s="14" customFormat="1" ht="15" customHeight="1" thickTop="1" thickBot="1" x14ac:dyDescent="0.2">
      <c r="A29" s="35" t="s">
        <v>24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78">
        <f>COUNTIF($B29:$AF29,"*"&amp;AG$25)+$AG18</f>
        <v>0</v>
      </c>
      <c r="AH29" s="30"/>
      <c r="AI29" s="79"/>
      <c r="AJ29" s="30"/>
      <c r="AK29" s="30"/>
      <c r="AL29" s="30"/>
      <c r="AM29" s="30"/>
      <c r="AN29" s="30"/>
      <c r="AO29" s="30"/>
    </row>
    <row r="30" spans="1:46" s="14" customFormat="1" ht="15" customHeight="1" thickTop="1" thickBot="1" x14ac:dyDescent="0.2">
      <c r="A30" s="35" t="s">
        <v>44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78">
        <f>COUNTIF($B30:$AF30,"*"&amp;AG$25)+$AG20</f>
        <v>0</v>
      </c>
      <c r="AH30" s="30"/>
      <c r="AI30" s="79"/>
      <c r="AJ30" s="30"/>
      <c r="AK30" s="30"/>
      <c r="AL30" s="30"/>
      <c r="AM30" s="30"/>
      <c r="AN30" s="30"/>
      <c r="AO30" s="30"/>
    </row>
    <row r="31" spans="1:46" s="14" customFormat="1" ht="15" customHeight="1" thickTop="1" thickBot="1" x14ac:dyDescent="0.2">
      <c r="A31" s="35" t="s">
        <v>25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78">
        <f>COUNTIF($B31:$AF31,"*"&amp;AG$25)+$AG20</f>
        <v>0</v>
      </c>
      <c r="AI31" s="82"/>
      <c r="AJ31" s="64"/>
    </row>
    <row r="32" spans="1:46" s="14" customFormat="1" ht="15" customHeight="1" thickTop="1" thickBot="1" x14ac:dyDescent="0.2">
      <c r="A32" s="35" t="s">
        <v>26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96" t="s">
        <v>1</v>
      </c>
      <c r="AB32" s="96" t="s">
        <v>1</v>
      </c>
      <c r="AC32" s="96" t="s">
        <v>1</v>
      </c>
      <c r="AD32" s="96" t="s">
        <v>1</v>
      </c>
      <c r="AE32" s="96" t="s">
        <v>1</v>
      </c>
      <c r="AF32" s="22"/>
      <c r="AG32" s="78">
        <f>COUNTIF($B32:$AF32,"*"&amp;AG$25)+$AG21</f>
        <v>6</v>
      </c>
      <c r="AI32" s="92"/>
      <c r="AJ32" s="64"/>
    </row>
    <row r="33" spans="1:41" s="14" customFormat="1" ht="15" customHeight="1" thickTop="1" thickBot="1" x14ac:dyDescent="0.2">
      <c r="A33" s="35" t="s">
        <v>27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78">
        <f>COUNTIF($B33:$AF33,"*"&amp;AG$25)+$AG22</f>
        <v>0</v>
      </c>
      <c r="AI33" s="92"/>
      <c r="AJ33" s="64"/>
    </row>
    <row r="34" spans="1:41" s="14" customFormat="1" ht="15" customHeight="1" thickTop="1" thickBot="1" x14ac:dyDescent="0.2">
      <c r="A34" s="88" t="s">
        <v>28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78">
        <f>COUNTIF($B34:$AF34,"*"&amp;AG$25)+$AG23</f>
        <v>0</v>
      </c>
      <c r="AI34" s="91"/>
      <c r="AJ34" s="64"/>
    </row>
    <row r="35" spans="1:41" s="14" customFormat="1" ht="5.0999999999999996" customHeight="1" thickTop="1" x14ac:dyDescent="0.15">
      <c r="A35" s="24"/>
      <c r="B35" s="27">
        <v>0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71"/>
      <c r="AI35" s="58"/>
      <c r="AJ35" s="64"/>
    </row>
    <row r="36" spans="1:41" ht="24" customHeight="1" x14ac:dyDescent="0.15">
      <c r="A36" s="85" t="s">
        <v>38</v>
      </c>
      <c r="B36" s="108" t="s">
        <v>39</v>
      </c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6">
        <f>B37</f>
        <v>92</v>
      </c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7"/>
      <c r="AI36" s="59"/>
    </row>
    <row r="37" spans="1:41" s="13" customFormat="1" ht="35.25" customHeight="1" thickBot="1" x14ac:dyDescent="0.2">
      <c r="A37" s="33" t="s">
        <v>7</v>
      </c>
      <c r="B37" s="16">
        <f>DATE($B$1,4,1)</f>
        <v>92</v>
      </c>
      <c r="C37" s="16">
        <f>IF(B37="","",IF(MONTH(B37+1)=4,B37+1,""))</f>
        <v>93</v>
      </c>
      <c r="D37" s="16">
        <f t="shared" ref="D37:AF37" si="4">IF(C37="","",IF(MONTH(C37+1)=4,C37+1,""))</f>
        <v>94</v>
      </c>
      <c r="E37" s="16">
        <f t="shared" si="4"/>
        <v>95</v>
      </c>
      <c r="F37" s="16">
        <f t="shared" si="4"/>
        <v>96</v>
      </c>
      <c r="G37" s="16">
        <f t="shared" si="4"/>
        <v>97</v>
      </c>
      <c r="H37" s="16">
        <f t="shared" si="4"/>
        <v>98</v>
      </c>
      <c r="I37" s="16">
        <f t="shared" si="4"/>
        <v>99</v>
      </c>
      <c r="J37" s="16">
        <f t="shared" si="4"/>
        <v>100</v>
      </c>
      <c r="K37" s="16">
        <f t="shared" si="4"/>
        <v>101</v>
      </c>
      <c r="L37" s="16">
        <f t="shared" si="4"/>
        <v>102</v>
      </c>
      <c r="M37" s="16">
        <f t="shared" si="4"/>
        <v>103</v>
      </c>
      <c r="N37" s="16">
        <f t="shared" si="4"/>
        <v>104</v>
      </c>
      <c r="O37" s="16">
        <f t="shared" si="4"/>
        <v>105</v>
      </c>
      <c r="P37" s="16">
        <f t="shared" si="4"/>
        <v>106</v>
      </c>
      <c r="Q37" s="16">
        <f t="shared" si="4"/>
        <v>107</v>
      </c>
      <c r="R37" s="16">
        <f t="shared" si="4"/>
        <v>108</v>
      </c>
      <c r="S37" s="16">
        <f t="shared" si="4"/>
        <v>109</v>
      </c>
      <c r="T37" s="16">
        <f t="shared" si="4"/>
        <v>110</v>
      </c>
      <c r="U37" s="16">
        <f t="shared" si="4"/>
        <v>111</v>
      </c>
      <c r="V37" s="16">
        <f t="shared" si="4"/>
        <v>112</v>
      </c>
      <c r="W37" s="16">
        <f t="shared" si="4"/>
        <v>113</v>
      </c>
      <c r="X37" s="16">
        <f t="shared" si="4"/>
        <v>114</v>
      </c>
      <c r="Y37" s="16">
        <f t="shared" si="4"/>
        <v>115</v>
      </c>
      <c r="Z37" s="16">
        <f t="shared" si="4"/>
        <v>116</v>
      </c>
      <c r="AA37" s="16">
        <f t="shared" si="4"/>
        <v>117</v>
      </c>
      <c r="AB37" s="16">
        <f t="shared" si="4"/>
        <v>118</v>
      </c>
      <c r="AC37" s="16">
        <f t="shared" si="4"/>
        <v>119</v>
      </c>
      <c r="AD37" s="16">
        <f t="shared" si="4"/>
        <v>120</v>
      </c>
      <c r="AE37" s="16">
        <f t="shared" si="4"/>
        <v>121</v>
      </c>
      <c r="AF37" s="16" t="str">
        <f t="shared" si="4"/>
        <v/>
      </c>
      <c r="AG37" s="69" t="s">
        <v>1</v>
      </c>
      <c r="AI37" s="60"/>
      <c r="AJ37" s="63"/>
    </row>
    <row r="38" spans="1:41" s="14" customFormat="1" ht="15" customHeight="1" thickTop="1" thickBot="1" x14ac:dyDescent="0.2">
      <c r="A38" s="35" t="s">
        <v>21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78">
        <f>COUNTIF($B38:$AF38,"*"&amp;AG$37)+$AG26</f>
        <v>0</v>
      </c>
      <c r="AI38" s="93"/>
      <c r="AJ38" s="64"/>
    </row>
    <row r="39" spans="1:41" s="14" customFormat="1" ht="15" customHeight="1" thickTop="1" thickBot="1" x14ac:dyDescent="0.2">
      <c r="A39" s="35" t="s">
        <v>22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78">
        <f>COUNTIF($B39:$AF39,"*"&amp;AG$37)+$AG27</f>
        <v>0</v>
      </c>
      <c r="AI39" s="94"/>
      <c r="AJ39" s="64"/>
    </row>
    <row r="40" spans="1:41" s="14" customFormat="1" ht="15" customHeight="1" thickTop="1" thickBot="1" x14ac:dyDescent="0.2">
      <c r="A40" s="35" t="s">
        <v>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78">
        <f>COUNTIF($B40:$AF40,"*"&amp;AG$37)+$AG28</f>
        <v>0</v>
      </c>
      <c r="AH40" s="30"/>
      <c r="AI40" s="95"/>
      <c r="AJ40" s="64"/>
    </row>
    <row r="41" spans="1:41" s="14" customFormat="1" ht="15" customHeight="1" thickTop="1" thickBot="1" x14ac:dyDescent="0.2">
      <c r="A41" s="35" t="s">
        <v>24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78">
        <f>COUNTIF($B41:$AF41,"*"&amp;AG$37)+$AG29</f>
        <v>0</v>
      </c>
      <c r="AH41" s="30"/>
      <c r="AI41" s="79"/>
      <c r="AJ41" s="64"/>
    </row>
    <row r="42" spans="1:41" s="14" customFormat="1" ht="15" customHeight="1" thickTop="1" thickBot="1" x14ac:dyDescent="0.2">
      <c r="A42" s="35" t="s">
        <v>44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78">
        <f>COUNTIF($B42:$AF42,"*"&amp;AG$37)+$AG31</f>
        <v>0</v>
      </c>
      <c r="AH42" s="30"/>
      <c r="AI42" s="79"/>
      <c r="AJ42" s="64"/>
    </row>
    <row r="43" spans="1:41" s="14" customFormat="1" ht="15" customHeight="1" thickTop="1" thickBot="1" x14ac:dyDescent="0.2">
      <c r="A43" s="35" t="s">
        <v>25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78">
        <f>COUNTIF($B43:$AF43,"*"&amp;AG$37)+$AG31</f>
        <v>0</v>
      </c>
      <c r="AH43" s="30"/>
      <c r="AI43" s="82"/>
      <c r="AJ43" s="30"/>
      <c r="AK43" s="30"/>
      <c r="AL43" s="30"/>
      <c r="AM43" s="30"/>
      <c r="AN43" s="30"/>
      <c r="AO43" s="30"/>
    </row>
    <row r="44" spans="1:41" s="14" customFormat="1" ht="15" customHeight="1" thickTop="1" thickBot="1" x14ac:dyDescent="0.2">
      <c r="A44" s="35" t="s">
        <v>26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96" t="s">
        <v>1</v>
      </c>
      <c r="AG44" s="78">
        <f>COUNTIF($B44:$AF44,"*"&amp;AG$37)+$AG32</f>
        <v>7</v>
      </c>
      <c r="AI44" s="92"/>
      <c r="AJ44" s="64"/>
    </row>
    <row r="45" spans="1:41" s="14" customFormat="1" ht="15" customHeight="1" thickTop="1" thickBot="1" x14ac:dyDescent="0.2">
      <c r="A45" s="35" t="s">
        <v>27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78">
        <f>COUNTIF($B45:$AF45,"*"&amp;AG$37)+$AG33</f>
        <v>0</v>
      </c>
      <c r="AI45" s="92"/>
      <c r="AJ45" s="64"/>
    </row>
    <row r="46" spans="1:41" s="14" customFormat="1" ht="15" customHeight="1" thickTop="1" thickBot="1" x14ac:dyDescent="0.2">
      <c r="A46" s="88" t="s">
        <v>28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78">
        <f>COUNTIF($B46:$AF46,"*"&amp;AG$37)+$AG34</f>
        <v>0</v>
      </c>
      <c r="AI46" s="92"/>
      <c r="AJ46" s="64"/>
    </row>
    <row r="47" spans="1:41" s="5" customFormat="1" ht="13.5" thickTop="1" x14ac:dyDescent="0.2">
      <c r="A47" s="24" t="s">
        <v>20</v>
      </c>
      <c r="B47" s="27">
        <f>$B$1</f>
        <v>0</v>
      </c>
      <c r="C47" s="27"/>
      <c r="D47" s="27" t="s">
        <v>0</v>
      </c>
      <c r="E47" s="27">
        <v>5</v>
      </c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70"/>
      <c r="AI47" s="80"/>
    </row>
    <row r="48" spans="1:41" s="13" customFormat="1" ht="35.25" customHeight="1" thickBot="1" x14ac:dyDescent="0.2">
      <c r="A48" s="33" t="s">
        <v>8</v>
      </c>
      <c r="B48" s="16">
        <f>DATE(B47,5,1)</f>
        <v>122</v>
      </c>
      <c r="C48" s="16">
        <f>IF(B48="","",IF(MONTH(B48+1)=5,B48+1,""))</f>
        <v>123</v>
      </c>
      <c r="D48" s="16">
        <f t="shared" ref="D48:AF48" si="5">IF(C48="","",IF(MONTH(C48+1)=5,C48+1,""))</f>
        <v>124</v>
      </c>
      <c r="E48" s="16">
        <f t="shared" si="5"/>
        <v>125</v>
      </c>
      <c r="F48" s="16">
        <f t="shared" si="5"/>
        <v>126</v>
      </c>
      <c r="G48" s="16">
        <f t="shared" si="5"/>
        <v>127</v>
      </c>
      <c r="H48" s="16">
        <f t="shared" si="5"/>
        <v>128</v>
      </c>
      <c r="I48" s="16">
        <f t="shared" si="5"/>
        <v>129</v>
      </c>
      <c r="J48" s="16">
        <f t="shared" si="5"/>
        <v>130</v>
      </c>
      <c r="K48" s="16">
        <f t="shared" si="5"/>
        <v>131</v>
      </c>
      <c r="L48" s="16">
        <f t="shared" si="5"/>
        <v>132</v>
      </c>
      <c r="M48" s="16">
        <f t="shared" si="5"/>
        <v>133</v>
      </c>
      <c r="N48" s="16">
        <f t="shared" si="5"/>
        <v>134</v>
      </c>
      <c r="O48" s="16">
        <f t="shared" si="5"/>
        <v>135</v>
      </c>
      <c r="P48" s="16">
        <f t="shared" si="5"/>
        <v>136</v>
      </c>
      <c r="Q48" s="16">
        <f t="shared" si="5"/>
        <v>137</v>
      </c>
      <c r="R48" s="16">
        <f t="shared" si="5"/>
        <v>138</v>
      </c>
      <c r="S48" s="16">
        <f t="shared" si="5"/>
        <v>139</v>
      </c>
      <c r="T48" s="16">
        <f t="shared" si="5"/>
        <v>140</v>
      </c>
      <c r="U48" s="16">
        <f t="shared" si="5"/>
        <v>141</v>
      </c>
      <c r="V48" s="16">
        <f t="shared" si="5"/>
        <v>142</v>
      </c>
      <c r="W48" s="16">
        <f t="shared" si="5"/>
        <v>143</v>
      </c>
      <c r="X48" s="16">
        <f t="shared" si="5"/>
        <v>144</v>
      </c>
      <c r="Y48" s="16">
        <f t="shared" si="5"/>
        <v>145</v>
      </c>
      <c r="Z48" s="16">
        <f t="shared" si="5"/>
        <v>146</v>
      </c>
      <c r="AA48" s="16">
        <f t="shared" si="5"/>
        <v>147</v>
      </c>
      <c r="AB48" s="16">
        <f t="shared" si="5"/>
        <v>148</v>
      </c>
      <c r="AC48" s="16">
        <f t="shared" si="5"/>
        <v>149</v>
      </c>
      <c r="AD48" s="16">
        <f t="shared" si="5"/>
        <v>150</v>
      </c>
      <c r="AE48" s="16">
        <f t="shared" si="5"/>
        <v>151</v>
      </c>
      <c r="AF48" s="16">
        <f t="shared" si="5"/>
        <v>152</v>
      </c>
      <c r="AG48" s="69" t="s">
        <v>1</v>
      </c>
      <c r="AI48" s="60"/>
      <c r="AJ48" s="63"/>
    </row>
    <row r="49" spans="1:41" s="14" customFormat="1" ht="15" customHeight="1" thickTop="1" thickBot="1" x14ac:dyDescent="0.2">
      <c r="A49" s="35" t="s">
        <v>21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78">
        <f>COUNTIF($B49:$AF49,"*"&amp;AG$48)+$AG38</f>
        <v>0</v>
      </c>
      <c r="AI49" s="93"/>
      <c r="AJ49" s="64"/>
    </row>
    <row r="50" spans="1:41" s="14" customFormat="1" ht="15" customHeight="1" thickTop="1" thickBot="1" x14ac:dyDescent="0.2">
      <c r="A50" s="35" t="s">
        <v>22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78">
        <f>COUNTIF($B50:$AF50,"*"&amp;AG$48)+$AG39</f>
        <v>0</v>
      </c>
      <c r="AI50" s="94"/>
      <c r="AJ50" s="64"/>
    </row>
    <row r="51" spans="1:41" s="14" customFormat="1" ht="15" customHeight="1" thickTop="1" thickBot="1" x14ac:dyDescent="0.2">
      <c r="A51" s="35" t="s">
        <v>23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78">
        <f>COUNTIF($B51:$AF51,"*"&amp;AG$48)+$AG40</f>
        <v>0</v>
      </c>
      <c r="AH51" s="30"/>
      <c r="AI51" s="95"/>
      <c r="AJ51" s="64"/>
    </row>
    <row r="52" spans="1:41" s="14" customFormat="1" ht="15" customHeight="1" thickTop="1" thickBot="1" x14ac:dyDescent="0.2">
      <c r="A52" s="35" t="s">
        <v>24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78">
        <f>COUNTIF($B52:$AF52,"*"&amp;AG$48)+$AG41</f>
        <v>0</v>
      </c>
      <c r="AI52" s="79"/>
      <c r="AJ52" s="64"/>
    </row>
    <row r="53" spans="1:41" s="14" customFormat="1" ht="15" customHeight="1" thickTop="1" thickBot="1" x14ac:dyDescent="0.2">
      <c r="A53" s="35" t="s">
        <v>44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78">
        <f>COUNTIF($B53:$AF53,"*"&amp;AG$48)+$AG43</f>
        <v>0</v>
      </c>
      <c r="AI53" s="79"/>
      <c r="AJ53" s="64"/>
    </row>
    <row r="54" spans="1:41" s="14" customFormat="1" ht="15" customHeight="1" thickTop="1" thickBot="1" x14ac:dyDescent="0.2">
      <c r="A54" s="35" t="s">
        <v>25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78">
        <f>COUNTIF($B54:$AF54,"*"&amp;AG$48)+$AG43</f>
        <v>0</v>
      </c>
      <c r="AI54" s="82"/>
      <c r="AJ54" s="64"/>
    </row>
    <row r="55" spans="1:41" s="14" customFormat="1" ht="15" customHeight="1" thickTop="1" thickBot="1" x14ac:dyDescent="0.2">
      <c r="A55" s="35" t="s">
        <v>26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78">
        <f>COUNTIF($B55:$AF55,"*"&amp;AG$48)+$AG44</f>
        <v>7</v>
      </c>
      <c r="AH55" s="30"/>
      <c r="AI55" s="92"/>
      <c r="AJ55" s="30"/>
      <c r="AK55" s="30"/>
      <c r="AL55" s="30"/>
      <c r="AM55" s="30"/>
      <c r="AN55" s="30"/>
      <c r="AO55" s="30"/>
    </row>
    <row r="56" spans="1:41" s="14" customFormat="1" ht="15" customHeight="1" thickTop="1" thickBot="1" x14ac:dyDescent="0.2">
      <c r="A56" s="35" t="s">
        <v>27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78">
        <f>COUNTIF($B56:$AF56,"*"&amp;AG$48)+$AG45</f>
        <v>0</v>
      </c>
      <c r="AH56" s="30"/>
      <c r="AI56" s="92"/>
      <c r="AJ56" s="30"/>
      <c r="AK56" s="30"/>
      <c r="AL56" s="30"/>
      <c r="AM56" s="30"/>
      <c r="AN56" s="30"/>
      <c r="AO56" s="30"/>
    </row>
    <row r="57" spans="1:41" s="14" customFormat="1" ht="15" customHeight="1" thickTop="1" thickBot="1" x14ac:dyDescent="0.2">
      <c r="A57" s="88" t="s">
        <v>28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78">
        <f>COUNTIF($B57:$AF57,"*"&amp;AG$48)+$AG46</f>
        <v>0</v>
      </c>
      <c r="AH57" s="30"/>
      <c r="AI57" s="92"/>
      <c r="AJ57" s="30"/>
      <c r="AK57" s="30"/>
      <c r="AL57" s="30"/>
      <c r="AM57" s="30"/>
      <c r="AN57" s="30"/>
      <c r="AO57" s="30"/>
    </row>
    <row r="58" spans="1:41" s="5" customFormat="1" ht="13.5" thickTop="1" x14ac:dyDescent="0.2">
      <c r="A58" s="24" t="s">
        <v>20</v>
      </c>
      <c r="B58" s="27">
        <f>$B$1</f>
        <v>0</v>
      </c>
      <c r="C58" s="27"/>
      <c r="D58" s="27" t="s">
        <v>0</v>
      </c>
      <c r="E58" s="27">
        <v>6</v>
      </c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70"/>
      <c r="AI58" s="80"/>
    </row>
    <row r="59" spans="1:41" s="13" customFormat="1" ht="35.25" customHeight="1" thickBot="1" x14ac:dyDescent="0.2">
      <c r="A59" s="33" t="s">
        <v>9</v>
      </c>
      <c r="B59" s="16">
        <f>DATE(B58,6,1)</f>
        <v>153</v>
      </c>
      <c r="C59" s="16">
        <f>IF(B59="","",IF(MONTH(B59+1)=6,B59+1,""))</f>
        <v>154</v>
      </c>
      <c r="D59" s="16">
        <f t="shared" ref="D59:AF59" si="6">IF(C59="","",IF(MONTH(C59+1)=6,C59+1,""))</f>
        <v>155</v>
      </c>
      <c r="E59" s="16">
        <f t="shared" si="6"/>
        <v>156</v>
      </c>
      <c r="F59" s="16">
        <f t="shared" si="6"/>
        <v>157</v>
      </c>
      <c r="G59" s="16">
        <f t="shared" si="6"/>
        <v>158</v>
      </c>
      <c r="H59" s="16">
        <f t="shared" si="6"/>
        <v>159</v>
      </c>
      <c r="I59" s="16">
        <f t="shared" si="6"/>
        <v>160</v>
      </c>
      <c r="J59" s="16">
        <f t="shared" si="6"/>
        <v>161</v>
      </c>
      <c r="K59" s="16">
        <f t="shared" si="6"/>
        <v>162</v>
      </c>
      <c r="L59" s="16">
        <f t="shared" si="6"/>
        <v>163</v>
      </c>
      <c r="M59" s="16">
        <f t="shared" si="6"/>
        <v>164</v>
      </c>
      <c r="N59" s="16">
        <f t="shared" si="6"/>
        <v>165</v>
      </c>
      <c r="O59" s="16">
        <f t="shared" si="6"/>
        <v>166</v>
      </c>
      <c r="P59" s="16">
        <f t="shared" si="6"/>
        <v>167</v>
      </c>
      <c r="Q59" s="16">
        <f t="shared" si="6"/>
        <v>168</v>
      </c>
      <c r="R59" s="16">
        <f t="shared" si="6"/>
        <v>169</v>
      </c>
      <c r="S59" s="16">
        <f t="shared" si="6"/>
        <v>170</v>
      </c>
      <c r="T59" s="16">
        <f t="shared" si="6"/>
        <v>171</v>
      </c>
      <c r="U59" s="16">
        <f t="shared" si="6"/>
        <v>172</v>
      </c>
      <c r="V59" s="16">
        <f t="shared" si="6"/>
        <v>173</v>
      </c>
      <c r="W59" s="16">
        <f t="shared" si="6"/>
        <v>174</v>
      </c>
      <c r="X59" s="16">
        <f t="shared" si="6"/>
        <v>175</v>
      </c>
      <c r="Y59" s="16">
        <f t="shared" si="6"/>
        <v>176</v>
      </c>
      <c r="Z59" s="16">
        <f t="shared" si="6"/>
        <v>177</v>
      </c>
      <c r="AA59" s="16">
        <f t="shared" si="6"/>
        <v>178</v>
      </c>
      <c r="AB59" s="16">
        <f t="shared" si="6"/>
        <v>179</v>
      </c>
      <c r="AC59" s="16">
        <f t="shared" si="6"/>
        <v>180</v>
      </c>
      <c r="AD59" s="16">
        <f t="shared" si="6"/>
        <v>181</v>
      </c>
      <c r="AE59" s="16">
        <f t="shared" si="6"/>
        <v>182</v>
      </c>
      <c r="AF59" s="16" t="str">
        <f t="shared" si="6"/>
        <v/>
      </c>
      <c r="AG59" s="73" t="s">
        <v>1</v>
      </c>
      <c r="AI59" s="60"/>
      <c r="AJ59" s="63"/>
    </row>
    <row r="60" spans="1:41" s="14" customFormat="1" ht="15" customHeight="1" thickTop="1" thickBot="1" x14ac:dyDescent="0.2">
      <c r="A60" s="35" t="s">
        <v>21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78">
        <f>COUNTIF($B60:$AF60,"*"&amp;AG$59)+$AG49</f>
        <v>0</v>
      </c>
      <c r="AI60" s="93"/>
      <c r="AJ60" s="64"/>
    </row>
    <row r="61" spans="1:41" s="14" customFormat="1" ht="15" customHeight="1" thickTop="1" thickBot="1" x14ac:dyDescent="0.2">
      <c r="A61" s="35" t="s">
        <v>22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78">
        <f>COUNTIF($B61:$AF61,"*"&amp;AG$59)+$AG50</f>
        <v>0</v>
      </c>
      <c r="AI61" s="94"/>
      <c r="AJ61" s="64"/>
    </row>
    <row r="62" spans="1:41" s="14" customFormat="1" ht="15" customHeight="1" thickTop="1" thickBot="1" x14ac:dyDescent="0.2">
      <c r="A62" s="35" t="s">
        <v>23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78">
        <f>COUNTIF($B62:$AF62,"*"&amp;AG$59)+$AG51</f>
        <v>0</v>
      </c>
      <c r="AI62" s="95"/>
      <c r="AJ62" s="64"/>
    </row>
    <row r="63" spans="1:41" s="14" customFormat="1" ht="15" customHeight="1" thickTop="1" thickBot="1" x14ac:dyDescent="0.2">
      <c r="A63" s="35" t="s">
        <v>24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78">
        <f>COUNTIF($B63:$AF63,"*"&amp;AG$59)+$AG52</f>
        <v>0</v>
      </c>
      <c r="AI63" s="79"/>
      <c r="AJ63" s="64"/>
    </row>
    <row r="64" spans="1:41" s="14" customFormat="1" ht="15" customHeight="1" thickTop="1" thickBot="1" x14ac:dyDescent="0.2">
      <c r="A64" s="35" t="s">
        <v>44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78">
        <f>COUNTIF($B64:$AF64,"*"&amp;AG$59)+$AG54</f>
        <v>0</v>
      </c>
      <c r="AI64" s="79"/>
      <c r="AJ64" s="64"/>
    </row>
    <row r="65" spans="1:36" s="14" customFormat="1" ht="15" customHeight="1" thickTop="1" thickBot="1" x14ac:dyDescent="0.2">
      <c r="A65" s="35" t="s">
        <v>25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78">
        <f>COUNTIF($B65:$AF65,"*"&amp;AG$59)+$AG54</f>
        <v>0</v>
      </c>
      <c r="AH65" s="30"/>
      <c r="AI65" s="82"/>
      <c r="AJ65" s="64"/>
    </row>
    <row r="66" spans="1:36" s="14" customFormat="1" ht="15" customHeight="1" thickTop="1" thickBot="1" x14ac:dyDescent="0.2">
      <c r="A66" s="35" t="s">
        <v>26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78">
        <f>COUNTIF($B66:$AF66,"*"&amp;AG$59)+$AG55</f>
        <v>7</v>
      </c>
      <c r="AI66" s="92"/>
      <c r="AJ66" s="64"/>
    </row>
    <row r="67" spans="1:36" s="14" customFormat="1" ht="15" customHeight="1" thickTop="1" thickBot="1" x14ac:dyDescent="0.2">
      <c r="A67" s="35" t="s">
        <v>27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78">
        <f>COUNTIF($B67:$AF67,"*"&amp;AG$59)+$AG56</f>
        <v>0</v>
      </c>
      <c r="AI67" s="92"/>
      <c r="AJ67" s="64"/>
    </row>
    <row r="68" spans="1:36" s="14" customFormat="1" ht="15" customHeight="1" thickTop="1" thickBot="1" x14ac:dyDescent="0.2">
      <c r="A68" s="88" t="s">
        <v>28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78">
        <f>COUNTIF($B68:$AF68,"*"&amp;AG$59)+$AG57</f>
        <v>0</v>
      </c>
      <c r="AI68" s="92"/>
      <c r="AJ68" s="64"/>
    </row>
    <row r="69" spans="1:36" s="14" customFormat="1" ht="5.0999999999999996" customHeight="1" thickTop="1" x14ac:dyDescent="0.15">
      <c r="A69" s="24"/>
      <c r="B69" s="27">
        <f>$B$1</f>
        <v>0</v>
      </c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71"/>
      <c r="AI69" s="58"/>
      <c r="AJ69" s="64"/>
    </row>
    <row r="70" spans="1:36" ht="18" customHeight="1" x14ac:dyDescent="0.15">
      <c r="A70" s="85"/>
      <c r="B70" s="108" t="s">
        <v>39</v>
      </c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6">
        <f>B71</f>
        <v>183</v>
      </c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7"/>
      <c r="AI70" s="87"/>
    </row>
    <row r="71" spans="1:36" s="13" customFormat="1" ht="35.25" customHeight="1" thickBot="1" x14ac:dyDescent="0.2">
      <c r="A71" s="33" t="s">
        <v>10</v>
      </c>
      <c r="B71" s="16">
        <f>DATE($B$1,7,1)</f>
        <v>183</v>
      </c>
      <c r="C71" s="16">
        <f>IF(B71="","",IF(MONTH(B71+1)=7,B71+1,""))</f>
        <v>184</v>
      </c>
      <c r="D71" s="16">
        <f t="shared" ref="D71:AF71" si="7">IF(C71="","",IF(MONTH(C71+1)=7,C71+1,""))</f>
        <v>185</v>
      </c>
      <c r="E71" s="16">
        <f t="shared" si="7"/>
        <v>186</v>
      </c>
      <c r="F71" s="16">
        <f t="shared" si="7"/>
        <v>187</v>
      </c>
      <c r="G71" s="16">
        <f t="shared" si="7"/>
        <v>188</v>
      </c>
      <c r="H71" s="16">
        <f t="shared" si="7"/>
        <v>189</v>
      </c>
      <c r="I71" s="16">
        <f t="shared" si="7"/>
        <v>190</v>
      </c>
      <c r="J71" s="16">
        <f t="shared" si="7"/>
        <v>191</v>
      </c>
      <c r="K71" s="16">
        <f t="shared" si="7"/>
        <v>192</v>
      </c>
      <c r="L71" s="16">
        <f t="shared" si="7"/>
        <v>193</v>
      </c>
      <c r="M71" s="16">
        <f t="shared" si="7"/>
        <v>194</v>
      </c>
      <c r="N71" s="16">
        <f t="shared" si="7"/>
        <v>195</v>
      </c>
      <c r="O71" s="16">
        <f t="shared" si="7"/>
        <v>196</v>
      </c>
      <c r="P71" s="16">
        <f t="shared" si="7"/>
        <v>197</v>
      </c>
      <c r="Q71" s="16">
        <f t="shared" si="7"/>
        <v>198</v>
      </c>
      <c r="R71" s="16">
        <f t="shared" si="7"/>
        <v>199</v>
      </c>
      <c r="S71" s="16">
        <f t="shared" si="7"/>
        <v>200</v>
      </c>
      <c r="T71" s="16">
        <f t="shared" si="7"/>
        <v>201</v>
      </c>
      <c r="U71" s="16">
        <f t="shared" si="7"/>
        <v>202</v>
      </c>
      <c r="V71" s="16">
        <f t="shared" si="7"/>
        <v>203</v>
      </c>
      <c r="W71" s="16">
        <f t="shared" si="7"/>
        <v>204</v>
      </c>
      <c r="X71" s="16">
        <f t="shared" si="7"/>
        <v>205</v>
      </c>
      <c r="Y71" s="16">
        <f t="shared" si="7"/>
        <v>206</v>
      </c>
      <c r="Z71" s="16">
        <f t="shared" si="7"/>
        <v>207</v>
      </c>
      <c r="AA71" s="16">
        <f t="shared" si="7"/>
        <v>208</v>
      </c>
      <c r="AB71" s="16">
        <f t="shared" si="7"/>
        <v>209</v>
      </c>
      <c r="AC71" s="16">
        <f t="shared" si="7"/>
        <v>210</v>
      </c>
      <c r="AD71" s="16">
        <f t="shared" si="7"/>
        <v>211</v>
      </c>
      <c r="AE71" s="16">
        <f t="shared" si="7"/>
        <v>212</v>
      </c>
      <c r="AF71" s="16">
        <f t="shared" si="7"/>
        <v>213</v>
      </c>
      <c r="AG71" s="73" t="s">
        <v>1</v>
      </c>
      <c r="AI71" s="60"/>
      <c r="AJ71" s="63"/>
    </row>
    <row r="72" spans="1:36" s="14" customFormat="1" ht="15" customHeight="1" thickTop="1" thickBot="1" x14ac:dyDescent="0.2">
      <c r="A72" s="35" t="s">
        <v>21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78">
        <f>COUNTIF($B72:$AF72,"*"&amp;AG$71)+$AG60</f>
        <v>0</v>
      </c>
      <c r="AI72" s="93"/>
      <c r="AJ72" s="64"/>
    </row>
    <row r="73" spans="1:36" s="14" customFormat="1" ht="15" customHeight="1" thickTop="1" thickBot="1" x14ac:dyDescent="0.2">
      <c r="A73" s="35" t="s">
        <v>22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78">
        <f>COUNTIF($B73:$AF73,"*"&amp;AG$71)+$AG61</f>
        <v>0</v>
      </c>
      <c r="AI73" s="94"/>
      <c r="AJ73" s="64"/>
    </row>
    <row r="74" spans="1:36" s="14" customFormat="1" ht="15" customHeight="1" thickTop="1" thickBot="1" x14ac:dyDescent="0.2">
      <c r="A74" s="35" t="s">
        <v>23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78">
        <f>COUNTIF($B74:$AF74,"*"&amp;AG$71)+$AG62</f>
        <v>0</v>
      </c>
      <c r="AI74" s="95"/>
      <c r="AJ74" s="64"/>
    </row>
    <row r="75" spans="1:36" s="14" customFormat="1" ht="15" customHeight="1" thickTop="1" thickBot="1" x14ac:dyDescent="0.2">
      <c r="A75" s="35" t="s">
        <v>24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78">
        <f>COUNTIF($B75:$AF75,"*"&amp;AG$71)+$AG63</f>
        <v>0</v>
      </c>
      <c r="AI75" s="79"/>
      <c r="AJ75" s="64"/>
    </row>
    <row r="76" spans="1:36" s="14" customFormat="1" ht="15" customHeight="1" thickTop="1" thickBot="1" x14ac:dyDescent="0.2">
      <c r="A76" s="35" t="s">
        <v>44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78">
        <f>COUNTIF($B76:$AF76,"*"&amp;AG$71)+$AG65</f>
        <v>0</v>
      </c>
      <c r="AI76" s="79"/>
      <c r="AJ76" s="64"/>
    </row>
    <row r="77" spans="1:36" s="14" customFormat="1" ht="15" customHeight="1" thickTop="1" thickBot="1" x14ac:dyDescent="0.2">
      <c r="A77" s="35" t="s">
        <v>25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78">
        <f>COUNTIF($B77:$AF77,"*"&amp;AG$71)+$AG65</f>
        <v>0</v>
      </c>
      <c r="AI77" s="82"/>
      <c r="AJ77" s="64"/>
    </row>
    <row r="78" spans="1:36" s="14" customFormat="1" ht="15" customHeight="1" thickTop="1" thickBot="1" x14ac:dyDescent="0.2">
      <c r="A78" s="35" t="s">
        <v>26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78">
        <f>COUNTIF($B78:$AF78,"*"&amp;AG$71)+$AG66</f>
        <v>7</v>
      </c>
      <c r="AI78" s="92"/>
      <c r="AJ78" s="64"/>
    </row>
    <row r="79" spans="1:36" s="14" customFormat="1" ht="15" customHeight="1" thickTop="1" thickBot="1" x14ac:dyDescent="0.2">
      <c r="A79" s="35" t="s">
        <v>27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78">
        <f>COUNTIF($B79:$AF79,"*"&amp;AG$71)+$AG67</f>
        <v>0</v>
      </c>
      <c r="AI79" s="92"/>
      <c r="AJ79" s="64"/>
    </row>
    <row r="80" spans="1:36" s="14" customFormat="1" ht="15" customHeight="1" thickTop="1" thickBot="1" x14ac:dyDescent="0.2">
      <c r="A80" s="88" t="s">
        <v>28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78">
        <f>COUNTIF($B80:$AF80,"*"&amp;AG$71)+$AG68</f>
        <v>0</v>
      </c>
      <c r="AI80" s="92"/>
      <c r="AJ80" s="64"/>
    </row>
    <row r="81" spans="1:36" s="5" customFormat="1" ht="13.5" thickTop="1" x14ac:dyDescent="0.15">
      <c r="A81" s="24" t="s">
        <v>20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72"/>
      <c r="AH81" s="28"/>
      <c r="AI81" s="80"/>
    </row>
    <row r="82" spans="1:36" s="13" customFormat="1" ht="35.25" customHeight="1" thickBot="1" x14ac:dyDescent="0.2">
      <c r="A82" s="33" t="s">
        <v>11</v>
      </c>
      <c r="B82" s="16">
        <f>DATE(B81,8,1)</f>
        <v>214</v>
      </c>
      <c r="C82" s="16">
        <f>IF(B82="","",IF(MONTH(B82+1)=8,B82+1,""))</f>
        <v>215</v>
      </c>
      <c r="D82" s="16">
        <f t="shared" ref="D82:AF82" si="8">IF(C82="","",IF(MONTH(C82+1)=8,C82+1,""))</f>
        <v>216</v>
      </c>
      <c r="E82" s="16">
        <f t="shared" si="8"/>
        <v>217</v>
      </c>
      <c r="F82" s="16">
        <f t="shared" si="8"/>
        <v>218</v>
      </c>
      <c r="G82" s="16">
        <f t="shared" si="8"/>
        <v>219</v>
      </c>
      <c r="H82" s="16">
        <f t="shared" si="8"/>
        <v>220</v>
      </c>
      <c r="I82" s="16">
        <f t="shared" si="8"/>
        <v>221</v>
      </c>
      <c r="J82" s="16">
        <f t="shared" si="8"/>
        <v>222</v>
      </c>
      <c r="K82" s="16">
        <f t="shared" si="8"/>
        <v>223</v>
      </c>
      <c r="L82" s="16">
        <f t="shared" si="8"/>
        <v>224</v>
      </c>
      <c r="M82" s="16">
        <f t="shared" si="8"/>
        <v>225</v>
      </c>
      <c r="N82" s="16">
        <f t="shared" si="8"/>
        <v>226</v>
      </c>
      <c r="O82" s="16">
        <f t="shared" si="8"/>
        <v>227</v>
      </c>
      <c r="P82" s="16">
        <f t="shared" si="8"/>
        <v>228</v>
      </c>
      <c r="Q82" s="16">
        <f t="shared" si="8"/>
        <v>229</v>
      </c>
      <c r="R82" s="16">
        <f t="shared" si="8"/>
        <v>230</v>
      </c>
      <c r="S82" s="16">
        <f t="shared" si="8"/>
        <v>231</v>
      </c>
      <c r="T82" s="16">
        <f t="shared" si="8"/>
        <v>232</v>
      </c>
      <c r="U82" s="16">
        <f t="shared" si="8"/>
        <v>233</v>
      </c>
      <c r="V82" s="16">
        <f t="shared" si="8"/>
        <v>234</v>
      </c>
      <c r="W82" s="16">
        <f t="shared" si="8"/>
        <v>235</v>
      </c>
      <c r="X82" s="16">
        <f t="shared" si="8"/>
        <v>236</v>
      </c>
      <c r="Y82" s="16">
        <f t="shared" si="8"/>
        <v>237</v>
      </c>
      <c r="Z82" s="16">
        <f t="shared" si="8"/>
        <v>238</v>
      </c>
      <c r="AA82" s="16">
        <f t="shared" si="8"/>
        <v>239</v>
      </c>
      <c r="AB82" s="16">
        <f t="shared" si="8"/>
        <v>240</v>
      </c>
      <c r="AC82" s="16">
        <f t="shared" si="8"/>
        <v>241</v>
      </c>
      <c r="AD82" s="16">
        <f t="shared" si="8"/>
        <v>242</v>
      </c>
      <c r="AE82" s="16">
        <f t="shared" si="8"/>
        <v>243</v>
      </c>
      <c r="AF82" s="16">
        <f t="shared" si="8"/>
        <v>244</v>
      </c>
      <c r="AG82" s="73" t="s">
        <v>1</v>
      </c>
      <c r="AI82" s="60"/>
      <c r="AJ82" s="63"/>
    </row>
    <row r="83" spans="1:36" s="14" customFormat="1" ht="15" customHeight="1" thickTop="1" thickBot="1" x14ac:dyDescent="0.2">
      <c r="A83" s="35" t="s">
        <v>21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78">
        <f>COUNTIF($B83:$AF83,"*"&amp;AG$82)+$AG72</f>
        <v>0</v>
      </c>
      <c r="AI83" s="93"/>
      <c r="AJ83" s="64"/>
    </row>
    <row r="84" spans="1:36" s="14" customFormat="1" ht="15" customHeight="1" thickTop="1" thickBot="1" x14ac:dyDescent="0.2">
      <c r="A84" s="35" t="s">
        <v>22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78">
        <f>COUNTIF($B84:$AF84,"*"&amp;AG$82)+$AG73</f>
        <v>0</v>
      </c>
      <c r="AI84" s="94"/>
      <c r="AJ84" s="64"/>
    </row>
    <row r="85" spans="1:36" s="14" customFormat="1" ht="15" customHeight="1" thickTop="1" thickBot="1" x14ac:dyDescent="0.2">
      <c r="A85" s="35" t="s">
        <v>23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78">
        <f>COUNTIF($B85:$AF85,"*"&amp;AG$82)+$AG74</f>
        <v>0</v>
      </c>
      <c r="AI85" s="95"/>
      <c r="AJ85" s="64"/>
    </row>
    <row r="86" spans="1:36" s="14" customFormat="1" ht="15" customHeight="1" thickTop="1" thickBot="1" x14ac:dyDescent="0.2">
      <c r="A86" s="35" t="s">
        <v>24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78">
        <f>COUNTIF($B86:$AF86,"*"&amp;AG$82)+$AG75</f>
        <v>0</v>
      </c>
      <c r="AI86" s="79"/>
      <c r="AJ86" s="64"/>
    </row>
    <row r="87" spans="1:36" s="14" customFormat="1" ht="15" customHeight="1" thickTop="1" thickBot="1" x14ac:dyDescent="0.2">
      <c r="A87" s="35" t="s">
        <v>44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78">
        <f>COUNTIF($B87:$AF87,"*"&amp;AG$82)+$AG77</f>
        <v>0</v>
      </c>
      <c r="AI87" s="79"/>
      <c r="AJ87" s="64"/>
    </row>
    <row r="88" spans="1:36" s="14" customFormat="1" ht="15" customHeight="1" thickTop="1" thickBot="1" x14ac:dyDescent="0.2">
      <c r="A88" s="35" t="s">
        <v>25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78">
        <f>COUNTIF($B88:$AF88,"*"&amp;AG$82)+$AG77</f>
        <v>0</v>
      </c>
      <c r="AI88" s="82"/>
      <c r="AJ88" s="64"/>
    </row>
    <row r="89" spans="1:36" s="14" customFormat="1" ht="15" customHeight="1" thickTop="1" thickBot="1" x14ac:dyDescent="0.2">
      <c r="A89" s="35" t="s">
        <v>26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78">
        <f>COUNTIF($B89:$AF89,"*"&amp;AG$82)+$AG78</f>
        <v>7</v>
      </c>
      <c r="AI89" s="92"/>
      <c r="AJ89" s="64"/>
    </row>
    <row r="90" spans="1:36" s="14" customFormat="1" ht="15" customHeight="1" thickTop="1" thickBot="1" x14ac:dyDescent="0.2">
      <c r="A90" s="35" t="s">
        <v>27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78">
        <f>COUNTIF($B90:$AF90,"*"&amp;AG$82)+$AG79</f>
        <v>0</v>
      </c>
      <c r="AI90" s="92"/>
      <c r="AJ90" s="64"/>
    </row>
    <row r="91" spans="1:36" s="14" customFormat="1" ht="15" customHeight="1" thickTop="1" thickBot="1" x14ac:dyDescent="0.2">
      <c r="A91" s="88" t="s">
        <v>28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78">
        <f>COUNTIF($B91:$AF91,"*"&amp;AG$82)+$AG80</f>
        <v>0</v>
      </c>
      <c r="AI91" s="92"/>
      <c r="AJ91" s="64"/>
    </row>
    <row r="92" spans="1:36" s="5" customFormat="1" ht="13.5" thickTop="1" x14ac:dyDescent="0.2">
      <c r="A92" s="24" t="s">
        <v>20</v>
      </c>
      <c r="B92" s="27">
        <f>$B$1</f>
        <v>0</v>
      </c>
      <c r="C92" s="27"/>
      <c r="D92" s="27" t="s">
        <v>0</v>
      </c>
      <c r="E92" s="27">
        <v>9</v>
      </c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70"/>
      <c r="AI92" s="80"/>
    </row>
    <row r="93" spans="1:36" s="13" customFormat="1" ht="35.25" customHeight="1" thickBot="1" x14ac:dyDescent="0.2">
      <c r="A93" s="33" t="s">
        <v>12</v>
      </c>
      <c r="B93" s="16">
        <f>DATE(B92,9,1)</f>
        <v>245</v>
      </c>
      <c r="C93" s="16">
        <f>IF(B93="","",IF(MONTH(B93+1)=9,B93+1,""))</f>
        <v>246</v>
      </c>
      <c r="D93" s="16">
        <f t="shared" ref="D93:AF93" si="9">IF(C93="","",IF(MONTH(C93+1)=9,C93+1,""))</f>
        <v>247</v>
      </c>
      <c r="E93" s="16">
        <f t="shared" si="9"/>
        <v>248</v>
      </c>
      <c r="F93" s="16">
        <f t="shared" si="9"/>
        <v>249</v>
      </c>
      <c r="G93" s="16">
        <f t="shared" si="9"/>
        <v>250</v>
      </c>
      <c r="H93" s="16">
        <f t="shared" si="9"/>
        <v>251</v>
      </c>
      <c r="I93" s="16">
        <f t="shared" si="9"/>
        <v>252</v>
      </c>
      <c r="J93" s="16">
        <f t="shared" si="9"/>
        <v>253</v>
      </c>
      <c r="K93" s="16">
        <f t="shared" si="9"/>
        <v>254</v>
      </c>
      <c r="L93" s="16">
        <f t="shared" si="9"/>
        <v>255</v>
      </c>
      <c r="M93" s="16">
        <f t="shared" si="9"/>
        <v>256</v>
      </c>
      <c r="N93" s="16">
        <f t="shared" si="9"/>
        <v>257</v>
      </c>
      <c r="O93" s="16">
        <f t="shared" si="9"/>
        <v>258</v>
      </c>
      <c r="P93" s="16">
        <f t="shared" si="9"/>
        <v>259</v>
      </c>
      <c r="Q93" s="16">
        <f t="shared" si="9"/>
        <v>260</v>
      </c>
      <c r="R93" s="16">
        <f t="shared" si="9"/>
        <v>261</v>
      </c>
      <c r="S93" s="16">
        <f t="shared" si="9"/>
        <v>262</v>
      </c>
      <c r="T93" s="16">
        <f t="shared" si="9"/>
        <v>263</v>
      </c>
      <c r="U93" s="16">
        <f t="shared" si="9"/>
        <v>264</v>
      </c>
      <c r="V93" s="16">
        <f t="shared" si="9"/>
        <v>265</v>
      </c>
      <c r="W93" s="16">
        <f t="shared" si="9"/>
        <v>266</v>
      </c>
      <c r="X93" s="16">
        <f t="shared" si="9"/>
        <v>267</v>
      </c>
      <c r="Y93" s="16">
        <f t="shared" si="9"/>
        <v>268</v>
      </c>
      <c r="Z93" s="16">
        <f t="shared" si="9"/>
        <v>269</v>
      </c>
      <c r="AA93" s="16">
        <f t="shared" si="9"/>
        <v>270</v>
      </c>
      <c r="AB93" s="16">
        <f t="shared" si="9"/>
        <v>271</v>
      </c>
      <c r="AC93" s="16">
        <f t="shared" si="9"/>
        <v>272</v>
      </c>
      <c r="AD93" s="16">
        <f t="shared" si="9"/>
        <v>273</v>
      </c>
      <c r="AE93" s="16">
        <f t="shared" si="9"/>
        <v>274</v>
      </c>
      <c r="AF93" s="16" t="str">
        <f t="shared" si="9"/>
        <v/>
      </c>
      <c r="AG93" s="73" t="s">
        <v>1</v>
      </c>
      <c r="AH93" s="57"/>
      <c r="AI93" s="60"/>
      <c r="AJ93" s="63"/>
    </row>
    <row r="94" spans="1:36" s="14" customFormat="1" ht="15" customHeight="1" thickTop="1" thickBot="1" x14ac:dyDescent="0.2">
      <c r="A94" s="35" t="s">
        <v>21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78">
        <f>COUNTIF($B94:$AF94,"P"&amp;AI$93)+$AG83</f>
        <v>0</v>
      </c>
      <c r="AH94" s="30"/>
      <c r="AI94" s="93"/>
      <c r="AJ94" s="64"/>
    </row>
    <row r="95" spans="1:36" s="14" customFormat="1" ht="15" customHeight="1" thickTop="1" thickBot="1" x14ac:dyDescent="0.2">
      <c r="A95" s="35" t="s">
        <v>22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78">
        <f>COUNTIF($B95:$AF95,"P"&amp;AI$93)+$AG84</f>
        <v>0</v>
      </c>
      <c r="AI95" s="94"/>
      <c r="AJ95" s="64"/>
    </row>
    <row r="96" spans="1:36" s="14" customFormat="1" ht="15" customHeight="1" thickTop="1" thickBot="1" x14ac:dyDescent="0.2">
      <c r="A96" s="35" t="s">
        <v>23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78">
        <f>COUNTIF($B96:$AF96,"P"&amp;AI$93)+$AG85</f>
        <v>0</v>
      </c>
      <c r="AI96" s="95"/>
      <c r="AJ96" s="64"/>
    </row>
    <row r="97" spans="1:41" s="14" customFormat="1" ht="15" customHeight="1" thickTop="1" thickBot="1" x14ac:dyDescent="0.2">
      <c r="A97" s="35" t="s">
        <v>24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78">
        <f>COUNTIF($B97:$AF97,"P"&amp;AI$93)+$AG86</f>
        <v>0</v>
      </c>
      <c r="AI97" s="79"/>
      <c r="AJ97" s="64"/>
    </row>
    <row r="98" spans="1:41" s="14" customFormat="1" ht="15" customHeight="1" thickTop="1" thickBot="1" x14ac:dyDescent="0.2">
      <c r="A98" s="35" t="s">
        <v>44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78">
        <f>COUNTIF($B98:$AF98,"P"&amp;AI$93)+$AG88</f>
        <v>0</v>
      </c>
      <c r="AI98" s="79"/>
      <c r="AJ98" s="64"/>
    </row>
    <row r="99" spans="1:41" s="14" customFormat="1" ht="15" customHeight="1" thickTop="1" thickBot="1" x14ac:dyDescent="0.2">
      <c r="A99" s="35" t="s">
        <v>25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78">
        <f>COUNTIF($B99:$AF99,"P"&amp;AI$93)+$AG88</f>
        <v>0</v>
      </c>
      <c r="AI99" s="82"/>
      <c r="AJ99" s="64"/>
    </row>
    <row r="100" spans="1:41" s="14" customFormat="1" ht="15" customHeight="1" thickTop="1" thickBot="1" x14ac:dyDescent="0.2">
      <c r="A100" s="35" t="s">
        <v>26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78">
        <f>COUNTIF($B100:$AF100,"P"&amp;AI$93)+$AG89</f>
        <v>7</v>
      </c>
      <c r="AI100" s="92"/>
      <c r="AJ100" s="64"/>
    </row>
    <row r="101" spans="1:41" s="14" customFormat="1" ht="15" customHeight="1" thickTop="1" thickBot="1" x14ac:dyDescent="0.2">
      <c r="A101" s="35" t="s">
        <v>27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78">
        <f>COUNTIF($B101:$AF101,"P"&amp;AI$93)+$AG90</f>
        <v>0</v>
      </c>
      <c r="AI101" s="92"/>
      <c r="AJ101" s="64"/>
    </row>
    <row r="102" spans="1:41" s="14" customFormat="1" ht="15" customHeight="1" thickTop="1" thickBot="1" x14ac:dyDescent="0.2">
      <c r="A102" s="88" t="s">
        <v>28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78">
        <f>COUNTIF($B102:$AF102,"P"&amp;AI$93)+$AG91</f>
        <v>0</v>
      </c>
      <c r="AI102" s="92"/>
      <c r="AJ102" s="64"/>
    </row>
    <row r="103" spans="1:41" s="14" customFormat="1" ht="5.0999999999999996" customHeight="1" thickTop="1" x14ac:dyDescent="0.15">
      <c r="A103" s="24" t="s">
        <v>20</v>
      </c>
      <c r="B103" s="27">
        <f>$B$1</f>
        <v>0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74"/>
      <c r="AH103" s="30"/>
      <c r="AI103" s="80"/>
      <c r="AJ103" s="30"/>
      <c r="AK103" s="30"/>
      <c r="AL103" s="30"/>
      <c r="AM103" s="30"/>
      <c r="AN103" s="30"/>
      <c r="AO103" s="30"/>
    </row>
    <row r="104" spans="1:41" ht="27" customHeight="1" x14ac:dyDescent="0.15">
      <c r="A104" s="86"/>
      <c r="B104" s="108" t="s">
        <v>39</v>
      </c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0">
        <f>B105</f>
        <v>275</v>
      </c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1"/>
      <c r="AH104" s="31"/>
      <c r="AI104" s="87"/>
    </row>
    <row r="105" spans="1:41" s="13" customFormat="1" ht="35.25" customHeight="1" thickBot="1" x14ac:dyDescent="0.2">
      <c r="A105" s="33" t="s">
        <v>13</v>
      </c>
      <c r="B105" s="16">
        <f>DATE($B$1,10,1)</f>
        <v>275</v>
      </c>
      <c r="C105" s="16">
        <f>IF(B105="","",IF(MONTH(B105+1)=10,B105+1,""))</f>
        <v>276</v>
      </c>
      <c r="D105" s="16">
        <f t="shared" ref="D105:AF105" si="10">IF(C105="","",IF(MONTH(C105+1)=10,C105+1,""))</f>
        <v>277</v>
      </c>
      <c r="E105" s="16">
        <f t="shared" si="10"/>
        <v>278</v>
      </c>
      <c r="F105" s="16">
        <f t="shared" si="10"/>
        <v>279</v>
      </c>
      <c r="G105" s="16">
        <f t="shared" si="10"/>
        <v>280</v>
      </c>
      <c r="H105" s="16">
        <f t="shared" si="10"/>
        <v>281</v>
      </c>
      <c r="I105" s="16">
        <f t="shared" si="10"/>
        <v>282</v>
      </c>
      <c r="J105" s="16">
        <f t="shared" si="10"/>
        <v>283</v>
      </c>
      <c r="K105" s="16">
        <f t="shared" si="10"/>
        <v>284</v>
      </c>
      <c r="L105" s="16">
        <f t="shared" si="10"/>
        <v>285</v>
      </c>
      <c r="M105" s="16">
        <f t="shared" si="10"/>
        <v>286</v>
      </c>
      <c r="N105" s="16">
        <f t="shared" si="10"/>
        <v>287</v>
      </c>
      <c r="O105" s="16">
        <f t="shared" si="10"/>
        <v>288</v>
      </c>
      <c r="P105" s="16">
        <f t="shared" si="10"/>
        <v>289</v>
      </c>
      <c r="Q105" s="16">
        <f t="shared" si="10"/>
        <v>290</v>
      </c>
      <c r="R105" s="16">
        <f t="shared" si="10"/>
        <v>291</v>
      </c>
      <c r="S105" s="16">
        <f t="shared" si="10"/>
        <v>292</v>
      </c>
      <c r="T105" s="16">
        <f t="shared" si="10"/>
        <v>293</v>
      </c>
      <c r="U105" s="16">
        <f t="shared" si="10"/>
        <v>294</v>
      </c>
      <c r="V105" s="16">
        <f t="shared" si="10"/>
        <v>295</v>
      </c>
      <c r="W105" s="16">
        <f t="shared" si="10"/>
        <v>296</v>
      </c>
      <c r="X105" s="16">
        <f t="shared" si="10"/>
        <v>297</v>
      </c>
      <c r="Y105" s="16">
        <f t="shared" si="10"/>
        <v>298</v>
      </c>
      <c r="Z105" s="16">
        <f t="shared" si="10"/>
        <v>299</v>
      </c>
      <c r="AA105" s="16">
        <f t="shared" si="10"/>
        <v>300</v>
      </c>
      <c r="AB105" s="16">
        <f t="shared" si="10"/>
        <v>301</v>
      </c>
      <c r="AC105" s="16">
        <f t="shared" si="10"/>
        <v>302</v>
      </c>
      <c r="AD105" s="16">
        <f t="shared" si="10"/>
        <v>303</v>
      </c>
      <c r="AE105" s="16">
        <f t="shared" si="10"/>
        <v>304</v>
      </c>
      <c r="AF105" s="16">
        <f t="shared" si="10"/>
        <v>305</v>
      </c>
      <c r="AG105" s="69" t="s">
        <v>1</v>
      </c>
      <c r="AI105"/>
      <c r="AJ105" s="63"/>
    </row>
    <row r="106" spans="1:41" s="14" customFormat="1" ht="15" customHeight="1" thickTop="1" thickBot="1" x14ac:dyDescent="0.2">
      <c r="A106" s="35" t="s">
        <v>21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78">
        <f>COUNTIF($B106:$AF106,"*"&amp;AI$105)+$AG94</f>
        <v>0</v>
      </c>
      <c r="AI106" s="93"/>
      <c r="AJ106" s="64"/>
    </row>
    <row r="107" spans="1:41" s="14" customFormat="1" ht="15" customHeight="1" thickTop="1" thickBot="1" x14ac:dyDescent="0.2">
      <c r="A107" s="35" t="s">
        <v>22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78">
        <f>COUNTIF($B107:$AF107,"*"&amp;AI$105)+$AG95</f>
        <v>0</v>
      </c>
      <c r="AH107" s="30"/>
      <c r="AI107" s="94"/>
      <c r="AJ107" s="64"/>
    </row>
    <row r="108" spans="1:41" s="14" customFormat="1" ht="15" customHeight="1" thickTop="1" thickBot="1" x14ac:dyDescent="0.2">
      <c r="A108" s="35" t="s">
        <v>23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78">
        <f>COUNTIF($B108:$AF108,"*"&amp;AI$105)+$AG96</f>
        <v>0</v>
      </c>
      <c r="AI108" s="95"/>
      <c r="AJ108" s="64"/>
    </row>
    <row r="109" spans="1:41" s="14" customFormat="1" ht="15" customHeight="1" thickTop="1" thickBot="1" x14ac:dyDescent="0.2">
      <c r="A109" s="35" t="s">
        <v>24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78">
        <f>COUNTIF($B109:$AF109,"*"&amp;AI$105)+$AG97</f>
        <v>0</v>
      </c>
      <c r="AI109" s="79"/>
      <c r="AJ109" s="64"/>
    </row>
    <row r="110" spans="1:41" s="14" customFormat="1" ht="15" customHeight="1" thickTop="1" thickBot="1" x14ac:dyDescent="0.2">
      <c r="A110" s="35" t="s">
        <v>44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78">
        <f>COUNTIF($B110:$AF110,"*"&amp;AI$105)+$AG99</f>
        <v>0</v>
      </c>
      <c r="AI110" s="79"/>
      <c r="AJ110" s="64"/>
    </row>
    <row r="111" spans="1:41" s="14" customFormat="1" ht="15" customHeight="1" thickTop="1" thickBot="1" x14ac:dyDescent="0.2">
      <c r="A111" s="35" t="s">
        <v>25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78">
        <f>COUNTIF($B111:$AF111,"*"&amp;AI$105)+$AG99</f>
        <v>0</v>
      </c>
      <c r="AH111" s="30"/>
      <c r="AI111" s="82"/>
      <c r="AJ111" s="64"/>
    </row>
    <row r="112" spans="1:41" s="14" customFormat="1" ht="15" customHeight="1" thickTop="1" thickBot="1" x14ac:dyDescent="0.2">
      <c r="A112" s="35" t="s">
        <v>26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78">
        <f>COUNTIF($B112:$AF112,"*"&amp;AI$105)+$AG100</f>
        <v>7</v>
      </c>
      <c r="AI112" s="92"/>
      <c r="AJ112" s="64"/>
    </row>
    <row r="113" spans="1:41" s="14" customFormat="1" ht="15" customHeight="1" thickTop="1" thickBot="1" x14ac:dyDescent="0.2">
      <c r="A113" s="35" t="s">
        <v>27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78">
        <f>COUNTIF($B113:$AF113,"*"&amp;AI$105)+$AG101</f>
        <v>0</v>
      </c>
      <c r="AI113" s="92"/>
      <c r="AJ113" s="64"/>
    </row>
    <row r="114" spans="1:41" s="14" customFormat="1" ht="15" customHeight="1" thickTop="1" thickBot="1" x14ac:dyDescent="0.2">
      <c r="A114" s="88" t="s">
        <v>28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78">
        <f>COUNTIF($B114:$AF114,"*"&amp;AI$105)+$AG102</f>
        <v>0</v>
      </c>
      <c r="AI114" s="92"/>
      <c r="AJ114" s="64"/>
    </row>
    <row r="115" spans="1:41" s="5" customFormat="1" ht="13.5" thickTop="1" x14ac:dyDescent="0.2">
      <c r="A115" s="24" t="s">
        <v>20</v>
      </c>
      <c r="B115" s="27">
        <f>$B$1</f>
        <v>0</v>
      </c>
      <c r="C115" s="27"/>
      <c r="D115" s="27" t="s">
        <v>0</v>
      </c>
      <c r="E115" s="27">
        <v>11</v>
      </c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70"/>
      <c r="AI115" s="80"/>
    </row>
    <row r="116" spans="1:41" s="13" customFormat="1" ht="35.25" customHeight="1" thickBot="1" x14ac:dyDescent="0.2">
      <c r="A116" s="33" t="s">
        <v>14</v>
      </c>
      <c r="B116" s="16">
        <f>DATE(B115,11,1)</f>
        <v>306</v>
      </c>
      <c r="C116" s="16">
        <f>IF(B116="","",IF(MONTH(B116+1)=11,B116+1,""))</f>
        <v>307</v>
      </c>
      <c r="D116" s="16">
        <f t="shared" ref="D116:AF116" si="11">IF(C116="","",IF(MONTH(C116+1)=11,C116+1,""))</f>
        <v>308</v>
      </c>
      <c r="E116" s="16">
        <f t="shared" si="11"/>
        <v>309</v>
      </c>
      <c r="F116" s="16">
        <f t="shared" si="11"/>
        <v>310</v>
      </c>
      <c r="G116" s="16">
        <f t="shared" si="11"/>
        <v>311</v>
      </c>
      <c r="H116" s="16">
        <f t="shared" si="11"/>
        <v>312</v>
      </c>
      <c r="I116" s="16">
        <f t="shared" si="11"/>
        <v>313</v>
      </c>
      <c r="J116" s="16">
        <f t="shared" si="11"/>
        <v>314</v>
      </c>
      <c r="K116" s="16">
        <f t="shared" si="11"/>
        <v>315</v>
      </c>
      <c r="L116" s="16">
        <f t="shared" si="11"/>
        <v>316</v>
      </c>
      <c r="M116" s="16">
        <f t="shared" si="11"/>
        <v>317</v>
      </c>
      <c r="N116" s="16">
        <f t="shared" si="11"/>
        <v>318</v>
      </c>
      <c r="O116" s="16">
        <f t="shared" si="11"/>
        <v>319</v>
      </c>
      <c r="P116" s="16">
        <f t="shared" si="11"/>
        <v>320</v>
      </c>
      <c r="Q116" s="16">
        <f t="shared" si="11"/>
        <v>321</v>
      </c>
      <c r="R116" s="16">
        <f t="shared" si="11"/>
        <v>322</v>
      </c>
      <c r="S116" s="16">
        <f t="shared" si="11"/>
        <v>323</v>
      </c>
      <c r="T116" s="16">
        <f t="shared" si="11"/>
        <v>324</v>
      </c>
      <c r="U116" s="16">
        <f t="shared" si="11"/>
        <v>325</v>
      </c>
      <c r="V116" s="16">
        <f t="shared" si="11"/>
        <v>326</v>
      </c>
      <c r="W116" s="16">
        <f t="shared" si="11"/>
        <v>327</v>
      </c>
      <c r="X116" s="16">
        <f t="shared" si="11"/>
        <v>328</v>
      </c>
      <c r="Y116" s="16">
        <f t="shared" si="11"/>
        <v>329</v>
      </c>
      <c r="Z116" s="16">
        <f t="shared" si="11"/>
        <v>330</v>
      </c>
      <c r="AA116" s="16">
        <f t="shared" si="11"/>
        <v>331</v>
      </c>
      <c r="AB116" s="16">
        <f t="shared" si="11"/>
        <v>332</v>
      </c>
      <c r="AC116" s="16">
        <f t="shared" si="11"/>
        <v>333</v>
      </c>
      <c r="AD116" s="16">
        <f t="shared" si="11"/>
        <v>334</v>
      </c>
      <c r="AE116" s="16">
        <f t="shared" si="11"/>
        <v>335</v>
      </c>
      <c r="AF116" s="16" t="str">
        <f t="shared" si="11"/>
        <v/>
      </c>
      <c r="AG116" s="73" t="s">
        <v>1</v>
      </c>
      <c r="AH116" s="29"/>
      <c r="AI116" s="31"/>
      <c r="AJ116" s="29"/>
      <c r="AK116" s="29"/>
      <c r="AL116" s="29"/>
      <c r="AM116" s="29"/>
      <c r="AN116" s="29"/>
      <c r="AO116" s="29"/>
    </row>
    <row r="117" spans="1:41" s="14" customFormat="1" ht="15" customHeight="1" thickTop="1" thickBot="1" x14ac:dyDescent="0.2">
      <c r="A117" s="35" t="s">
        <v>21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78">
        <f>COUNTIF($B117:$AF117,"*"&amp;AI$116)+$AG106</f>
        <v>0</v>
      </c>
      <c r="AI117" s="93"/>
      <c r="AJ117" s="64"/>
    </row>
    <row r="118" spans="1:41" s="14" customFormat="1" ht="15" customHeight="1" thickTop="1" thickBot="1" x14ac:dyDescent="0.2">
      <c r="A118" s="35" t="s">
        <v>22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78">
        <f>COUNTIF($B118:$AF118,"*"&amp;AI$116)+$AG107</f>
        <v>0</v>
      </c>
      <c r="AI118" s="94"/>
      <c r="AJ118" s="64"/>
    </row>
    <row r="119" spans="1:41" s="14" customFormat="1" ht="15" customHeight="1" thickTop="1" thickBot="1" x14ac:dyDescent="0.2">
      <c r="A119" s="35" t="s">
        <v>23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78">
        <f>COUNTIF($B119:$AF119,"*"&amp;AI$116)+$AG108</f>
        <v>0</v>
      </c>
      <c r="AI119" s="95"/>
      <c r="AJ119" s="64"/>
    </row>
    <row r="120" spans="1:41" s="14" customFormat="1" ht="15" customHeight="1" thickTop="1" thickBot="1" x14ac:dyDescent="0.2">
      <c r="A120" s="35" t="s">
        <v>24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78">
        <f>COUNTIF($B120:$AF120,"*"&amp;AI$116)+$AG109</f>
        <v>0</v>
      </c>
      <c r="AH120" s="30"/>
      <c r="AI120" s="79"/>
      <c r="AJ120" s="64"/>
    </row>
    <row r="121" spans="1:41" s="14" customFormat="1" ht="15" customHeight="1" thickTop="1" thickBot="1" x14ac:dyDescent="0.2">
      <c r="A121" s="35" t="s">
        <v>44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78">
        <f>COUNTIF($B121:$AF121,"*"&amp;AI$116)+$AG111</f>
        <v>0</v>
      </c>
      <c r="AH121" s="30"/>
      <c r="AI121" s="79"/>
      <c r="AJ121" s="64"/>
    </row>
    <row r="122" spans="1:41" s="14" customFormat="1" ht="15" customHeight="1" thickTop="1" thickBot="1" x14ac:dyDescent="0.2">
      <c r="A122" s="35" t="s">
        <v>25</v>
      </c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78">
        <f>COUNTIF($B122:$AF122,"*"&amp;AI$116)+$AG111</f>
        <v>0</v>
      </c>
      <c r="AI122" s="82"/>
      <c r="AJ122" s="64"/>
    </row>
    <row r="123" spans="1:41" s="14" customFormat="1" ht="15" customHeight="1" thickTop="1" thickBot="1" x14ac:dyDescent="0.2">
      <c r="A123" s="35" t="s">
        <v>26</v>
      </c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78">
        <f>COUNTIF($B123:$AF123,"*"&amp;AI$116)+$AG112</f>
        <v>7</v>
      </c>
      <c r="AI123" s="92"/>
      <c r="AJ123" s="64"/>
    </row>
    <row r="124" spans="1:41" s="14" customFormat="1" ht="15" customHeight="1" thickTop="1" thickBot="1" x14ac:dyDescent="0.2">
      <c r="A124" s="35" t="s">
        <v>27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78">
        <f>COUNTIF($B124:$AF124,"*"&amp;AI$116)+$AG113</f>
        <v>0</v>
      </c>
      <c r="AI124" s="92"/>
      <c r="AJ124" s="64"/>
    </row>
    <row r="125" spans="1:41" s="14" customFormat="1" ht="15" customHeight="1" thickTop="1" thickBot="1" x14ac:dyDescent="0.2">
      <c r="A125" s="88" t="s">
        <v>28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78">
        <f>COUNTIF($B125:$AF125,"*"&amp;AI$116)+$AG114</f>
        <v>0</v>
      </c>
      <c r="AI125" s="92"/>
      <c r="AJ125" s="64"/>
    </row>
    <row r="126" spans="1:41" s="5" customFormat="1" ht="13.5" thickTop="1" x14ac:dyDescent="0.2">
      <c r="A126" s="24" t="s">
        <v>20</v>
      </c>
      <c r="B126" s="27">
        <f>$B$1</f>
        <v>0</v>
      </c>
      <c r="C126" s="27"/>
      <c r="D126" s="27" t="s">
        <v>0</v>
      </c>
      <c r="E126" s="27">
        <v>12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70"/>
      <c r="AI126" s="80"/>
    </row>
    <row r="127" spans="1:41" s="13" customFormat="1" ht="35.25" customHeight="1" thickBot="1" x14ac:dyDescent="0.2">
      <c r="A127" s="33" t="s">
        <v>15</v>
      </c>
      <c r="B127" s="16">
        <f>DATE(B126,12,1)</f>
        <v>336</v>
      </c>
      <c r="C127" s="16">
        <f>IF(B127="","",IF(MONTH(B127+1)=12,B127+1,""))</f>
        <v>337</v>
      </c>
      <c r="D127" s="16">
        <f t="shared" ref="D127:AF127" si="12">IF(C127="","",IF(MONTH(C127+1)=12,C127+1,""))</f>
        <v>338</v>
      </c>
      <c r="E127" s="16">
        <f t="shared" si="12"/>
        <v>339</v>
      </c>
      <c r="F127" s="16">
        <f t="shared" si="12"/>
        <v>340</v>
      </c>
      <c r="G127" s="16">
        <f t="shared" si="12"/>
        <v>341</v>
      </c>
      <c r="H127" s="16">
        <f t="shared" si="12"/>
        <v>342</v>
      </c>
      <c r="I127" s="16">
        <f t="shared" si="12"/>
        <v>343</v>
      </c>
      <c r="J127" s="16">
        <f t="shared" si="12"/>
        <v>344</v>
      </c>
      <c r="K127" s="16">
        <f t="shared" si="12"/>
        <v>345</v>
      </c>
      <c r="L127" s="16">
        <f t="shared" si="12"/>
        <v>346</v>
      </c>
      <c r="M127" s="16">
        <f t="shared" si="12"/>
        <v>347</v>
      </c>
      <c r="N127" s="16">
        <f t="shared" si="12"/>
        <v>348</v>
      </c>
      <c r="O127" s="16">
        <f t="shared" si="12"/>
        <v>349</v>
      </c>
      <c r="P127" s="16">
        <f t="shared" si="12"/>
        <v>350</v>
      </c>
      <c r="Q127" s="16">
        <f t="shared" si="12"/>
        <v>351</v>
      </c>
      <c r="R127" s="16">
        <f t="shared" si="12"/>
        <v>352</v>
      </c>
      <c r="S127" s="16">
        <f t="shared" si="12"/>
        <v>353</v>
      </c>
      <c r="T127" s="16">
        <f t="shared" si="12"/>
        <v>354</v>
      </c>
      <c r="U127" s="16">
        <f t="shared" si="12"/>
        <v>355</v>
      </c>
      <c r="V127" s="16">
        <f t="shared" si="12"/>
        <v>356</v>
      </c>
      <c r="W127" s="16">
        <f t="shared" si="12"/>
        <v>357</v>
      </c>
      <c r="X127" s="16">
        <f t="shared" si="12"/>
        <v>358</v>
      </c>
      <c r="Y127" s="16">
        <f t="shared" si="12"/>
        <v>359</v>
      </c>
      <c r="Z127" s="16">
        <f t="shared" si="12"/>
        <v>360</v>
      </c>
      <c r="AA127" s="16">
        <f t="shared" si="12"/>
        <v>361</v>
      </c>
      <c r="AB127" s="16">
        <f t="shared" si="12"/>
        <v>362</v>
      </c>
      <c r="AC127" s="16">
        <f t="shared" si="12"/>
        <v>363</v>
      </c>
      <c r="AD127" s="16">
        <f t="shared" si="12"/>
        <v>364</v>
      </c>
      <c r="AE127" s="16">
        <f t="shared" si="12"/>
        <v>365</v>
      </c>
      <c r="AF127" s="90">
        <f t="shared" si="12"/>
        <v>366</v>
      </c>
      <c r="AG127" s="73" t="s">
        <v>1</v>
      </c>
      <c r="AI127"/>
      <c r="AJ127" s="63"/>
    </row>
    <row r="128" spans="1:41" s="14" customFormat="1" ht="15" customHeight="1" thickTop="1" thickBot="1" x14ac:dyDescent="0.2">
      <c r="A128" s="35" t="s">
        <v>21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78">
        <f>COUNTIF($B128:$AF128,"*"&amp;AI$127)+$AG117</f>
        <v>0</v>
      </c>
      <c r="AH128" s="30"/>
      <c r="AI128" s="93"/>
      <c r="AJ128" s="30"/>
      <c r="AK128" s="30"/>
      <c r="AL128" s="30"/>
      <c r="AM128" s="30"/>
      <c r="AN128" s="30"/>
      <c r="AO128" s="30"/>
    </row>
    <row r="129" spans="1:49" s="14" customFormat="1" ht="15" customHeight="1" thickTop="1" thickBot="1" x14ac:dyDescent="0.2">
      <c r="A129" s="35" t="s">
        <v>22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78">
        <f>COUNTIF($B129:$AF129,"*"&amp;AI$127)+$AG118</f>
        <v>0</v>
      </c>
      <c r="AI129" s="94"/>
      <c r="AJ129" s="64"/>
    </row>
    <row r="130" spans="1:49" s="14" customFormat="1" ht="15" customHeight="1" thickTop="1" thickBot="1" x14ac:dyDescent="0.2">
      <c r="A130" s="35" t="s">
        <v>23</v>
      </c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78">
        <f>COUNTIF($B130:$AF130,"*"&amp;AI$127)+$AG119</f>
        <v>0</v>
      </c>
      <c r="AI130" s="95"/>
      <c r="AJ130" s="64"/>
    </row>
    <row r="131" spans="1:49" s="14" customFormat="1" ht="15" customHeight="1" thickTop="1" thickBot="1" x14ac:dyDescent="0.2">
      <c r="A131" s="35" t="s">
        <v>24</v>
      </c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78">
        <f>COUNTIF($B131:$AF131,"*"&amp;AI$127)+$AG120</f>
        <v>0</v>
      </c>
      <c r="AH131" s="30"/>
      <c r="AI131" s="79"/>
      <c r="AJ131" s="64"/>
    </row>
    <row r="132" spans="1:49" s="14" customFormat="1" ht="15" customHeight="1" thickTop="1" thickBot="1" x14ac:dyDescent="0.2">
      <c r="A132" s="35" t="s">
        <v>44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78">
        <f>COUNTIF($B132:$AF132,"*"&amp;AI$127)+$AG122</f>
        <v>0</v>
      </c>
      <c r="AH132" s="30"/>
      <c r="AI132" s="79"/>
      <c r="AJ132" s="64"/>
    </row>
    <row r="133" spans="1:49" s="14" customFormat="1" ht="15" customHeight="1" thickTop="1" thickBot="1" x14ac:dyDescent="0.2">
      <c r="A133" s="35" t="s">
        <v>25</v>
      </c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78">
        <f>COUNTIF($B133:$AF133,"*"&amp;AI$127)+$AG122</f>
        <v>0</v>
      </c>
      <c r="AH133" s="30"/>
      <c r="AI133" s="82"/>
      <c r="AJ133" s="64"/>
    </row>
    <row r="134" spans="1:49" s="14" customFormat="1" ht="15" customHeight="1" thickTop="1" thickBot="1" x14ac:dyDescent="0.2">
      <c r="A134" s="35" t="s">
        <v>42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78"/>
      <c r="AI134" s="92"/>
      <c r="AJ134" s="64"/>
    </row>
    <row r="135" spans="1:49" s="14" customFormat="1" ht="15" customHeight="1" thickTop="1" thickBot="1" x14ac:dyDescent="0.2">
      <c r="A135" s="35" t="s">
        <v>26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78">
        <f>COUNTIF($B135:$AF135,"*"&amp;AI$127)+$AG123</f>
        <v>7</v>
      </c>
      <c r="AI135" s="92"/>
      <c r="AJ135" s="64"/>
    </row>
    <row r="136" spans="1:49" s="14" customFormat="1" ht="15" customHeight="1" thickTop="1" thickBot="1" x14ac:dyDescent="0.2">
      <c r="A136" s="35" t="s">
        <v>27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78">
        <f>COUNTIF($B136:$AF136,"*"&amp;AI$127)+$AG124</f>
        <v>0</v>
      </c>
      <c r="AI136" s="92"/>
      <c r="AJ136" s="64"/>
    </row>
    <row r="137" spans="1:49" s="14" customFormat="1" ht="15" customHeight="1" thickTop="1" thickBot="1" x14ac:dyDescent="0.2">
      <c r="A137" s="88" t="s">
        <v>28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78">
        <f>COUNTIF($B137:$AF137,"*"&amp;AI$127)+$AG125</f>
        <v>0</v>
      </c>
      <c r="AI137" s="92"/>
      <c r="AJ137" s="64"/>
    </row>
    <row r="138" spans="1:49" ht="11.25" thickTop="1" x14ac:dyDescent="0.1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75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</row>
    <row r="139" spans="1:49" ht="10.5" x14ac:dyDescent="0.1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75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</row>
    <row r="140" spans="1:49" x14ac:dyDescent="0.2">
      <c r="A140" s="66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76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</row>
    <row r="141" spans="1:49" x14ac:dyDescent="0.2">
      <c r="A141" s="66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76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</row>
    <row r="142" spans="1:49" x14ac:dyDescent="0.2">
      <c r="A142" s="66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76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</row>
    <row r="143" spans="1:49" x14ac:dyDescent="0.2">
      <c r="A143" s="66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76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</row>
    <row r="144" spans="1:49" x14ac:dyDescent="0.2">
      <c r="A144" s="66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76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</row>
    <row r="145" spans="1:49" x14ac:dyDescent="0.2">
      <c r="A145" s="66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76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</row>
    <row r="146" spans="1:49" x14ac:dyDescent="0.2">
      <c r="A146" s="66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76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</row>
    <row r="147" spans="1:49" x14ac:dyDescent="0.2">
      <c r="A147" s="66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76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</row>
    <row r="148" spans="1:49" x14ac:dyDescent="0.2">
      <c r="A148" s="66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76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</row>
    <row r="149" spans="1:49" x14ac:dyDescent="0.2">
      <c r="A149" s="66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76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</row>
    <row r="150" spans="1:49" x14ac:dyDescent="0.2">
      <c r="A150" s="66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76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</row>
    <row r="151" spans="1:49" x14ac:dyDescent="0.2">
      <c r="A151" s="66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76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</row>
    <row r="152" spans="1:49" x14ac:dyDescent="0.2">
      <c r="A152" s="66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76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</row>
    <row r="153" spans="1:49" x14ac:dyDescent="0.2">
      <c r="A153" s="66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76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</row>
    <row r="154" spans="1:49" x14ac:dyDescent="0.2">
      <c r="A154" s="66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76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</row>
    <row r="155" spans="1:49" x14ac:dyDescent="0.2">
      <c r="A155" s="66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76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</row>
    <row r="156" spans="1:49" x14ac:dyDescent="0.2">
      <c r="A156" s="66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76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</row>
    <row r="157" spans="1:49" x14ac:dyDescent="0.2">
      <c r="A157" s="66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76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</row>
    <row r="158" spans="1:49" x14ac:dyDescent="0.2">
      <c r="A158" s="66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76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</row>
    <row r="159" spans="1:49" x14ac:dyDescent="0.2">
      <c r="A159" s="66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76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</row>
    <row r="160" spans="1:49" x14ac:dyDescent="0.2">
      <c r="A160" s="66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76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</row>
    <row r="161" spans="1:49" x14ac:dyDescent="0.2">
      <c r="A161" s="66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76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</row>
    <row r="162" spans="1:49" x14ac:dyDescent="0.2">
      <c r="A162" s="66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76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</row>
    <row r="163" spans="1:49" x14ac:dyDescent="0.2">
      <c r="A163" s="66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76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</row>
    <row r="164" spans="1:49" x14ac:dyDescent="0.2">
      <c r="A164" s="66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76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</row>
    <row r="165" spans="1:49" x14ac:dyDescent="0.2">
      <c r="A165" s="66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76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</row>
    <row r="166" spans="1:49" x14ac:dyDescent="0.2">
      <c r="A166" s="66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76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</row>
    <row r="167" spans="1:49" x14ac:dyDescent="0.2">
      <c r="A167" s="66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76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</row>
    <row r="168" spans="1:49" x14ac:dyDescent="0.2">
      <c r="A168" s="66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76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</row>
    <row r="169" spans="1:49" x14ac:dyDescent="0.2">
      <c r="A169" s="66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76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</row>
    <row r="170" spans="1:49" x14ac:dyDescent="0.2">
      <c r="A170" s="66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76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</row>
    <row r="171" spans="1:49" x14ac:dyDescent="0.2">
      <c r="A171" s="66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76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</row>
    <row r="172" spans="1:49" x14ac:dyDescent="0.2">
      <c r="A172" s="66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76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</row>
    <row r="173" spans="1:49" x14ac:dyDescent="0.2">
      <c r="A173" s="66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76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</row>
    <row r="174" spans="1:49" x14ac:dyDescent="0.2">
      <c r="A174" s="66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76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</row>
    <row r="175" spans="1:49" x14ac:dyDescent="0.2">
      <c r="A175" s="66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76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</row>
    <row r="176" spans="1:49" x14ac:dyDescent="0.2">
      <c r="A176" s="66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76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</row>
    <row r="177" spans="1:49" x14ac:dyDescent="0.2">
      <c r="A177" s="66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76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</row>
    <row r="178" spans="1:49" x14ac:dyDescent="0.2">
      <c r="A178" s="66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76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</row>
    <row r="179" spans="1:49" x14ac:dyDescent="0.2">
      <c r="A179" s="66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76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</row>
    <row r="180" spans="1:49" x14ac:dyDescent="0.2">
      <c r="A180" s="66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76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</row>
  </sheetData>
  <dataConsolidate/>
  <mergeCells count="9">
    <mergeCell ref="AI1:AI3"/>
    <mergeCell ref="T104:AG104"/>
    <mergeCell ref="T2:AG2"/>
    <mergeCell ref="A2:S2"/>
    <mergeCell ref="T36:AG36"/>
    <mergeCell ref="T70:AG70"/>
    <mergeCell ref="B36:S36"/>
    <mergeCell ref="B70:S70"/>
    <mergeCell ref="B104:S104"/>
  </mergeCells>
  <phoneticPr fontId="0" type="noConversion"/>
  <conditionalFormatting sqref="B25:AF25">
    <cfRule type="expression" dxfId="35" priority="334">
      <formula>AND(WEEKDAY(B$25,2)&gt;5,B26="")</formula>
    </cfRule>
  </conditionalFormatting>
  <conditionalFormatting sqref="B37:AF37">
    <cfRule type="expression" dxfId="34" priority="333">
      <formula>AND(WEEKDAY(B$37,2)&gt;5,B38="")</formula>
    </cfRule>
  </conditionalFormatting>
  <conditionalFormatting sqref="B48:AF48">
    <cfRule type="expression" dxfId="33" priority="332">
      <formula>WEEKDAY(B$48,2)&gt;5</formula>
    </cfRule>
  </conditionalFormatting>
  <conditionalFormatting sqref="B59:AF59">
    <cfRule type="expression" dxfId="32" priority="329">
      <formula>WEEKDAY(B$59,2)&gt;5</formula>
    </cfRule>
  </conditionalFormatting>
  <conditionalFormatting sqref="B71:AF71">
    <cfRule type="expression" dxfId="31" priority="328">
      <formula>WEEKDAY(B$71,2)&gt;5</formula>
    </cfRule>
  </conditionalFormatting>
  <conditionalFormatting sqref="B82:AF82">
    <cfRule type="expression" dxfId="30" priority="327">
      <formula>WEEKDAY(B$82,2)&gt;5</formula>
    </cfRule>
  </conditionalFormatting>
  <conditionalFormatting sqref="B93:AF93">
    <cfRule type="expression" dxfId="29" priority="326">
      <formula>WEEKDAY(B$93,2)&gt;5</formula>
    </cfRule>
  </conditionalFormatting>
  <conditionalFormatting sqref="B105:AF105">
    <cfRule type="expression" dxfId="28" priority="325">
      <formula>WEEKDAY(B$105,2)&gt;5</formula>
    </cfRule>
  </conditionalFormatting>
  <conditionalFormatting sqref="B116:AF116">
    <cfRule type="expression" dxfId="27" priority="324">
      <formula>WEEKDAY(B$116,2)&gt;5</formula>
    </cfRule>
  </conditionalFormatting>
  <conditionalFormatting sqref="B127:AF127">
    <cfRule type="expression" dxfId="26" priority="323">
      <formula>WEEKDAY(B$127,2)&gt;5</formula>
    </cfRule>
  </conditionalFormatting>
  <conditionalFormatting sqref="B4:AF7 B9:AF12">
    <cfRule type="expression" dxfId="25" priority="242">
      <formula>AND(WEEKDAY(B$3,2)&gt;5,B4="")</formula>
    </cfRule>
  </conditionalFormatting>
  <conditionalFormatting sqref="B14:AD14">
    <cfRule type="expression" dxfId="24" priority="125">
      <formula>WEEKDAY(B$14,2)&gt;5</formula>
    </cfRule>
  </conditionalFormatting>
  <conditionalFormatting sqref="B3:AF3">
    <cfRule type="expression" dxfId="23" priority="241">
      <formula>WEEKDAY(B$3,2)&gt;5</formula>
    </cfRule>
  </conditionalFormatting>
  <conditionalFormatting sqref="B15:AF18 B20:AF23">
    <cfRule type="expression" dxfId="22" priority="124">
      <formula>AND(WEEKDAY(B$14,2)&gt;5,B15="")</formula>
    </cfRule>
  </conditionalFormatting>
  <conditionalFormatting sqref="B26:AF29 B31:AF34">
    <cfRule type="expression" dxfId="21" priority="123">
      <formula>AND(WEEKDAY(B$25,2)&gt;5,B26="")</formula>
    </cfRule>
  </conditionalFormatting>
  <conditionalFormatting sqref="B38:AF41 B43:AF46">
    <cfRule type="expression" dxfId="20" priority="122">
      <formula>AND(WEEKDAY(B$37,2)&gt;5,B38="")</formula>
    </cfRule>
  </conditionalFormatting>
  <conditionalFormatting sqref="B49:AF52 B54:AF57">
    <cfRule type="expression" dxfId="19" priority="121">
      <formula>AND(WEEKDAY(B$48,2)&gt;5,B49="")</formula>
    </cfRule>
  </conditionalFormatting>
  <conditionalFormatting sqref="B60:AF63 B65:AF68">
    <cfRule type="expression" dxfId="18" priority="120">
      <formula>AND(WEEKDAY(B$59,2)&gt;5,B60="")</formula>
    </cfRule>
  </conditionalFormatting>
  <conditionalFormatting sqref="B72:AF75 B77:AF80">
    <cfRule type="expression" dxfId="17" priority="119">
      <formula>AND(WEEKDAY(B$71,2)&gt;5,B72="")</formula>
    </cfRule>
  </conditionalFormatting>
  <conditionalFormatting sqref="B83:AF86 B88:AF91">
    <cfRule type="expression" dxfId="16" priority="118">
      <formula>AND(WEEKDAY(B$82,2)&gt;5,B83="")</formula>
    </cfRule>
  </conditionalFormatting>
  <conditionalFormatting sqref="B94:AF97 B99:AF102">
    <cfRule type="expression" dxfId="15" priority="117">
      <formula>AND(WEEKDAY(B$93,2)&gt;5,B94="")</formula>
    </cfRule>
  </conditionalFormatting>
  <conditionalFormatting sqref="B106:AF109 B111:AF114">
    <cfRule type="expression" dxfId="14" priority="116">
      <formula>AND(WEEKDAY(B$105,2)&gt;5,B106="")</formula>
    </cfRule>
  </conditionalFormatting>
  <conditionalFormatting sqref="B117:AF120 B122:AF125">
    <cfRule type="expression" dxfId="13" priority="115">
      <formula>AND(WEEKDAY(B$116,2)&gt;5,B117="")</formula>
    </cfRule>
  </conditionalFormatting>
  <conditionalFormatting sqref="B128:AF131 B133:AF137">
    <cfRule type="expression" dxfId="12" priority="114">
      <formula>AND(WEEKDAY(B$127,2)&gt;5,B128="")</formula>
    </cfRule>
  </conditionalFormatting>
  <conditionalFormatting sqref="B132:AF132">
    <cfRule type="expression" dxfId="11" priority="12">
      <formula>AND(WEEKDAY(B$127,2)&gt;5,B132="")</formula>
    </cfRule>
  </conditionalFormatting>
  <conditionalFormatting sqref="B121:AF121">
    <cfRule type="expression" dxfId="10" priority="11">
      <formula>AND(WEEKDAY(B$116,2)&gt;5,B121="")</formula>
    </cfRule>
  </conditionalFormatting>
  <conditionalFormatting sqref="B110:AF110">
    <cfRule type="expression" dxfId="9" priority="10">
      <formula>AND(WEEKDAY(B$105,2)&gt;5,B110="")</formula>
    </cfRule>
  </conditionalFormatting>
  <conditionalFormatting sqref="B98:AF98">
    <cfRule type="expression" dxfId="8" priority="9">
      <formula>AND(WEEKDAY(B$93,2)&gt;5,B98="")</formula>
    </cfRule>
  </conditionalFormatting>
  <conditionalFormatting sqref="B87:AF87">
    <cfRule type="expression" dxfId="7" priority="8">
      <formula>AND(WEEKDAY(B$82,2)&gt;5,B87="")</formula>
    </cfRule>
  </conditionalFormatting>
  <conditionalFormatting sqref="B76:AF76">
    <cfRule type="expression" dxfId="6" priority="7">
      <formula>AND(WEEKDAY(B$71,2)&gt;5,B76="")</formula>
    </cfRule>
  </conditionalFormatting>
  <conditionalFormatting sqref="B64:AF64">
    <cfRule type="expression" dxfId="5" priority="6">
      <formula>AND(WEEKDAY(B$59,2)&gt;5,B64="")</formula>
    </cfRule>
  </conditionalFormatting>
  <conditionalFormatting sqref="B53:AF53">
    <cfRule type="expression" dxfId="4" priority="5">
      <formula>AND(WEEKDAY(B$48,2)&gt;5,B53="")</formula>
    </cfRule>
  </conditionalFormatting>
  <conditionalFormatting sqref="B42:AF42">
    <cfRule type="expression" dxfId="3" priority="4">
      <formula>AND(WEEKDAY(B$37,2)&gt;5,B42="")</formula>
    </cfRule>
  </conditionalFormatting>
  <conditionalFormatting sqref="B30:AF30">
    <cfRule type="expression" dxfId="2" priority="3">
      <formula>AND(WEEKDAY(B$25,2)&gt;5,B30="")</formula>
    </cfRule>
  </conditionalFormatting>
  <conditionalFormatting sqref="B19:AF19">
    <cfRule type="expression" dxfId="1" priority="2">
      <formula>AND(WEEKDAY(B$14,2)&gt;5,B19="")</formula>
    </cfRule>
  </conditionalFormatting>
  <conditionalFormatting sqref="B8:AF8">
    <cfRule type="expression" dxfId="0" priority="1">
      <formula>AND(WEEKDAY(B$3,2)&gt;5,B8="")</formula>
    </cfRule>
  </conditionalFormatting>
  <printOptions horizontalCentered="1" verticalCentered="1"/>
  <pageMargins left="0.39370078740157483" right="0" top="0" bottom="0" header="0" footer="0"/>
  <pageSetup paperSize="9" scale="98"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4" r:id="rId4" name="TOGGLEBUTTON3">
          <controlPr defaultSize="0" autoLine="0" r:id="rId5">
            <anchor moveWithCells="1">
              <from>
                <xdr:col>35</xdr:col>
                <xdr:colOff>819150</xdr:colOff>
                <xdr:row>1</xdr:row>
                <xdr:rowOff>95250</xdr:rowOff>
              </from>
              <to>
                <xdr:col>39</xdr:col>
                <xdr:colOff>171450</xdr:colOff>
                <xdr:row>2</xdr:row>
                <xdr:rowOff>428625</xdr:rowOff>
              </to>
            </anchor>
          </controlPr>
        </control>
      </mc:Choice>
      <mc:Fallback>
        <control shapeId="5124" r:id="rId4" name="TOGGLE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Liste!$A$1:$A$4</xm:f>
          </x14:formula1>
          <xm:sqref>B15:AF23 B128:AF137 B117:AF125 B106:AF114 B94:AF102 B83:AF91 B72:AF80 B60:AF68 B49:AF57 B38:AF46 B26:AF34 B4:AF12</xm:sqref>
        </x14:dataValidation>
        <x14:dataValidation type="list" allowBlank="1">
          <x14:formula1>
            <xm:f>OFFSET(Liste!$F$2,0,0,COUNTA($F:$F)-1)</xm:f>
          </x14:formula1>
          <xm:sqref>A128:A137 A4:A12 A15:A23 A26:A34 A38:A46 A49:A57 A60:A68 A72:A80 A83:A91 A94:A102 A106:A114 A117:A125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7"/>
  <sheetViews>
    <sheetView showGridLines="0" zoomScale="90" workbookViewId="0">
      <selection activeCell="F2" sqref="F2:F20"/>
    </sheetView>
  </sheetViews>
  <sheetFormatPr baseColWidth="10" defaultColWidth="11.42578125" defaultRowHeight="15" x14ac:dyDescent="0.25"/>
  <cols>
    <col min="1" max="4" width="16.85546875" style="1" customWidth="1"/>
    <col min="6" max="6" width="16.85546875" style="1" customWidth="1"/>
    <col min="7" max="7" width="38.85546875" style="1" customWidth="1"/>
    <col min="8" max="16384" width="11.42578125" style="1"/>
  </cols>
  <sheetData>
    <row r="1" spans="1:6" x14ac:dyDescent="0.25">
      <c r="A1" s="7" t="s">
        <v>1</v>
      </c>
      <c r="B1" s="1">
        <v>1</v>
      </c>
      <c r="C1" s="1">
        <v>2015</v>
      </c>
      <c r="F1" s="67" t="s">
        <v>19</v>
      </c>
    </row>
    <row r="2" spans="1:6" x14ac:dyDescent="0.25">
      <c r="A2" s="7" t="s">
        <v>5</v>
      </c>
      <c r="B2" s="1">
        <v>2</v>
      </c>
      <c r="C2" s="1">
        <v>2016</v>
      </c>
      <c r="E2" t="s">
        <v>41</v>
      </c>
      <c r="F2" t="s">
        <v>21</v>
      </c>
    </row>
    <row r="3" spans="1:6" x14ac:dyDescent="0.25">
      <c r="A3" s="7" t="s">
        <v>2</v>
      </c>
      <c r="B3" s="1">
        <v>3</v>
      </c>
      <c r="C3" s="1">
        <v>2017</v>
      </c>
      <c r="E3" t="s">
        <v>43</v>
      </c>
      <c r="F3" t="s">
        <v>22</v>
      </c>
    </row>
    <row r="4" spans="1:6" x14ac:dyDescent="0.25">
      <c r="A4" s="7" t="s">
        <v>3</v>
      </c>
      <c r="B4" s="1">
        <v>4</v>
      </c>
      <c r="C4" s="1">
        <v>2018</v>
      </c>
      <c r="E4" t="s">
        <v>43</v>
      </c>
      <c r="F4" t="s">
        <v>23</v>
      </c>
    </row>
    <row r="5" spans="1:6" x14ac:dyDescent="0.25">
      <c r="A5" s="7"/>
      <c r="B5" s="1">
        <v>5</v>
      </c>
      <c r="C5" s="1">
        <v>2019</v>
      </c>
      <c r="F5" t="s">
        <v>24</v>
      </c>
    </row>
    <row r="6" spans="1:6" x14ac:dyDescent="0.25">
      <c r="A6" s="7"/>
      <c r="B6" s="1">
        <v>6</v>
      </c>
      <c r="C6" s="1">
        <v>2020</v>
      </c>
      <c r="F6" t="s">
        <v>44</v>
      </c>
    </row>
    <row r="7" spans="1:6" x14ac:dyDescent="0.25">
      <c r="A7" s="7"/>
      <c r="B7" s="1">
        <v>7</v>
      </c>
      <c r="C7" s="1">
        <v>2021</v>
      </c>
      <c r="F7" t="s">
        <v>25</v>
      </c>
    </row>
    <row r="8" spans="1:6" x14ac:dyDescent="0.25">
      <c r="A8" s="7"/>
      <c r="B8" s="1">
        <v>8</v>
      </c>
      <c r="D8" s="6"/>
      <c r="F8" t="s">
        <v>26</v>
      </c>
    </row>
    <row r="9" spans="1:6" x14ac:dyDescent="0.25">
      <c r="A9" s="2"/>
      <c r="B9" s="1">
        <v>9</v>
      </c>
      <c r="F9" t="s">
        <v>27</v>
      </c>
    </row>
    <row r="10" spans="1:6" x14ac:dyDescent="0.25">
      <c r="A10" s="2"/>
      <c r="B10" s="1">
        <v>10</v>
      </c>
      <c r="F10" t="s">
        <v>28</v>
      </c>
    </row>
    <row r="11" spans="1:6" x14ac:dyDescent="0.25">
      <c r="A11" s="2"/>
      <c r="B11" s="1">
        <v>11</v>
      </c>
      <c r="F11"/>
    </row>
    <row r="12" spans="1:6" x14ac:dyDescent="0.25">
      <c r="A12" s="3"/>
      <c r="B12" s="1">
        <v>12</v>
      </c>
      <c r="F12"/>
    </row>
    <row r="13" spans="1:6" x14ac:dyDescent="0.25">
      <c r="F13"/>
    </row>
    <row r="14" spans="1:6" x14ac:dyDescent="0.25">
      <c r="F14"/>
    </row>
    <row r="15" spans="1:6" x14ac:dyDescent="0.25">
      <c r="F15"/>
    </row>
    <row r="16" spans="1:6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7" spans="6:6" x14ac:dyDescent="0.25">
      <c r="F27"/>
    </row>
    <row r="28" spans="6:6" x14ac:dyDescent="0.25">
      <c r="F28"/>
    </row>
    <row r="29" spans="6:6" x14ac:dyDescent="0.25">
      <c r="F29"/>
    </row>
    <row r="30" spans="6:6" x14ac:dyDescent="0.25">
      <c r="F30"/>
    </row>
    <row r="31" spans="6:6" x14ac:dyDescent="0.25">
      <c r="F31"/>
    </row>
    <row r="32" spans="6:6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20"/>
  <sheetViews>
    <sheetView showGridLines="0" workbookViewId="0">
      <selection activeCell="F1" sqref="F1:F9"/>
    </sheetView>
  </sheetViews>
  <sheetFormatPr baseColWidth="10" defaultColWidth="20.7109375" defaultRowHeight="30" customHeight="1" x14ac:dyDescent="0.15"/>
  <sheetData>
    <row r="1" spans="2:6" ht="30" customHeight="1" x14ac:dyDescent="0.15">
      <c r="B1" s="36"/>
      <c r="F1" s="84" t="s">
        <v>29</v>
      </c>
    </row>
    <row r="2" spans="2:6" ht="30" customHeight="1" x14ac:dyDescent="0.15">
      <c r="B2" s="37"/>
      <c r="F2" s="84" t="s">
        <v>30</v>
      </c>
    </row>
    <row r="3" spans="2:6" ht="30" customHeight="1" x14ac:dyDescent="0.15">
      <c r="B3" s="38"/>
      <c r="F3" s="84" t="s">
        <v>31</v>
      </c>
    </row>
    <row r="4" spans="2:6" ht="30" customHeight="1" x14ac:dyDescent="0.15">
      <c r="B4" s="39"/>
      <c r="F4" s="84" t="s">
        <v>32</v>
      </c>
    </row>
    <row r="5" spans="2:6" ht="30" customHeight="1" x14ac:dyDescent="0.15">
      <c r="B5" s="40"/>
      <c r="F5" s="84" t="s">
        <v>33</v>
      </c>
    </row>
    <row r="6" spans="2:6" ht="30" customHeight="1" x14ac:dyDescent="0.15">
      <c r="B6" s="41"/>
      <c r="F6" s="84" t="s">
        <v>34</v>
      </c>
    </row>
    <row r="7" spans="2:6" ht="30" customHeight="1" x14ac:dyDescent="0.15">
      <c r="B7" s="42"/>
      <c r="F7" s="84" t="s">
        <v>35</v>
      </c>
    </row>
    <row r="8" spans="2:6" ht="30" customHeight="1" x14ac:dyDescent="0.15">
      <c r="B8" s="43"/>
      <c r="F8" s="84" t="s">
        <v>36</v>
      </c>
    </row>
    <row r="9" spans="2:6" ht="30" customHeight="1" x14ac:dyDescent="0.15">
      <c r="B9" s="44"/>
      <c r="F9" s="84" t="s">
        <v>37</v>
      </c>
    </row>
    <row r="10" spans="2:6" ht="30" customHeight="1" x14ac:dyDescent="0.15">
      <c r="B10" s="45"/>
    </row>
    <row r="11" spans="2:6" ht="30" customHeight="1" x14ac:dyDescent="0.15">
      <c r="B11" s="46"/>
    </row>
    <row r="12" spans="2:6" ht="30" customHeight="1" x14ac:dyDescent="0.15">
      <c r="B12" s="47"/>
    </row>
    <row r="13" spans="2:6" ht="30" customHeight="1" x14ac:dyDescent="0.15">
      <c r="B13" s="48"/>
    </row>
    <row r="14" spans="2:6" ht="30" customHeight="1" x14ac:dyDescent="0.15">
      <c r="B14" s="49"/>
    </row>
    <row r="15" spans="2:6" ht="30" customHeight="1" x14ac:dyDescent="0.15">
      <c r="B15" s="50"/>
    </row>
    <row r="16" spans="2:6" ht="30" customHeight="1" x14ac:dyDescent="0.15">
      <c r="B16" s="51"/>
    </row>
    <row r="17" spans="2:2" ht="30" customHeight="1" x14ac:dyDescent="0.15">
      <c r="B17" s="52"/>
    </row>
    <row r="18" spans="2:2" ht="30" customHeight="1" x14ac:dyDescent="0.15">
      <c r="B18" s="53"/>
    </row>
    <row r="19" spans="2:2" ht="30" customHeight="1" x14ac:dyDescent="0.15">
      <c r="B19" s="54"/>
    </row>
    <row r="20" spans="2:2" ht="30" customHeight="1" x14ac:dyDescent="0.15">
      <c r="B20" s="5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Calendrier</vt:lpstr>
      <vt:lpstr>Liste</vt:lpstr>
      <vt:lpstr>Couleurs</vt:lpstr>
    </vt:vector>
  </TitlesOfParts>
  <Manager>Marco MELONI;Marco MELONI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Utilisateur Windows</cp:lastModifiedBy>
  <dcterms:created xsi:type="dcterms:W3CDTF">2017-09-30T23:51:53Z</dcterms:created>
  <dcterms:modified xsi:type="dcterms:W3CDTF">2017-10-04T22:06:29Z</dcterms:modified>
</cp:coreProperties>
</file>