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300" windowWidth="28800" windowHeight="12720" activeTab="5"/>
  </bookViews>
  <sheets>
    <sheet name="Menu" sheetId="3" r:id="rId1"/>
    <sheet name="Configuration" sheetId="5" state="hidden" r:id="rId2"/>
    <sheet name="Calendrier" sheetId="1" r:id="rId3"/>
    <sheet name="Liste" sheetId="2" r:id="rId4"/>
    <sheet name="Couleurs" sheetId="4" r:id="rId5"/>
    <sheet name="Liste2" sheetId="6" r:id="rId6"/>
  </sheets>
  <calcPr calcId="162913" iterate="1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4" i="1"/>
  <c r="A16" i="1" l="1"/>
  <c r="A19" i="1"/>
  <c r="A15" i="1"/>
  <c r="A17" i="1"/>
  <c r="A18" i="1"/>
  <c r="A20" i="1"/>
  <c r="A21" i="1"/>
  <c r="A22" i="1"/>
  <c r="A27" i="1" l="1"/>
  <c r="A28" i="1"/>
  <c r="A29" i="1"/>
  <c r="A30" i="1"/>
  <c r="A31" i="1"/>
  <c r="A32" i="1"/>
  <c r="A33" i="1"/>
  <c r="A23" i="1"/>
  <c r="A26" i="1" l="1"/>
  <c r="AG4" i="1" l="1"/>
  <c r="A45" i="1" l="1"/>
  <c r="A56" i="1" s="1"/>
  <c r="A67" i="1" s="1"/>
  <c r="A79" i="1" s="1"/>
  <c r="A90" i="1" s="1"/>
  <c r="A101" i="1" s="1"/>
  <c r="A113" i="1" s="1"/>
  <c r="A124" i="1" s="1"/>
  <c r="A135" i="1" s="1"/>
  <c r="A34" i="1"/>
  <c r="A46" i="1" s="1"/>
  <c r="A57" i="1" s="1"/>
  <c r="A68" i="1" s="1"/>
  <c r="A80" i="1" s="1"/>
  <c r="A91" i="1" s="1"/>
  <c r="A102" i="1" s="1"/>
  <c r="A114" i="1" s="1"/>
  <c r="A125" i="1" s="1"/>
  <c r="A136" i="1" s="1"/>
  <c r="B24" i="1"/>
  <c r="B25" i="1"/>
  <c r="C25" i="1" s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B37" i="1"/>
  <c r="B35" i="1" s="1"/>
  <c r="B47" i="1"/>
  <c r="B48" i="1" s="1"/>
  <c r="C48" i="1" s="1"/>
  <c r="D48" i="1" s="1"/>
  <c r="E48" i="1" s="1"/>
  <c r="F48" i="1" s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S48" i="1" s="1"/>
  <c r="T48" i="1" s="1"/>
  <c r="U48" i="1" s="1"/>
  <c r="V48" i="1" s="1"/>
  <c r="W48" i="1" s="1"/>
  <c r="X48" i="1" s="1"/>
  <c r="Y48" i="1" s="1"/>
  <c r="Z48" i="1" s="1"/>
  <c r="AA48" i="1" s="1"/>
  <c r="AB48" i="1" s="1"/>
  <c r="AC48" i="1" s="1"/>
  <c r="AD48" i="1" s="1"/>
  <c r="AE48" i="1" s="1"/>
  <c r="AF48" i="1" s="1"/>
  <c r="AG11" i="1"/>
  <c r="AG22" i="1" s="1"/>
  <c r="AG33" i="1" l="1"/>
  <c r="AG45" i="1" s="1"/>
  <c r="T36" i="1"/>
  <c r="C37" i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U37" i="1" s="1"/>
  <c r="V37" i="1" s="1"/>
  <c r="W37" i="1" s="1"/>
  <c r="X37" i="1" s="1"/>
  <c r="Y37" i="1" s="1"/>
  <c r="Z37" i="1" s="1"/>
  <c r="AA37" i="1" s="1"/>
  <c r="AB37" i="1" s="1"/>
  <c r="AC37" i="1" s="1"/>
  <c r="AD37" i="1" s="1"/>
  <c r="AE37" i="1" s="1"/>
  <c r="AF37" i="1" s="1"/>
  <c r="AG12" i="1"/>
  <c r="AG10" i="1"/>
  <c r="AG21" i="1" s="1"/>
  <c r="AG9" i="1"/>
  <c r="AG8" i="1"/>
  <c r="AG19" i="1" s="1"/>
  <c r="AG7" i="1"/>
  <c r="AG18" i="1" s="1"/>
  <c r="AG6" i="1"/>
  <c r="AG5" i="1"/>
  <c r="AG16" i="1" s="1"/>
  <c r="AG20" i="1" l="1"/>
  <c r="AG31" i="1" s="1"/>
  <c r="AG43" i="1" s="1"/>
  <c r="AG54" i="1" s="1"/>
  <c r="AG65" i="1" s="1"/>
  <c r="AG23" i="1"/>
  <c r="AG34" i="1" s="1"/>
  <c r="AG46" i="1" s="1"/>
  <c r="AG57" i="1" s="1"/>
  <c r="AG68" i="1" s="1"/>
  <c r="AG15" i="1"/>
  <c r="AG26" i="1" s="1"/>
  <c r="AG38" i="1" s="1"/>
  <c r="AG49" i="1" s="1"/>
  <c r="AG60" i="1" s="1"/>
  <c r="AG17" i="1"/>
  <c r="AG28" i="1" s="1"/>
  <c r="AG40" i="1" s="1"/>
  <c r="AG32" i="1"/>
  <c r="AG29" i="1"/>
  <c r="AG27" i="1"/>
  <c r="AG30" i="1"/>
  <c r="AG42" i="1" l="1"/>
  <c r="AG53" i="1" s="1"/>
  <c r="AG64" i="1" s="1"/>
  <c r="AG41" i="1"/>
  <c r="AG52" i="1" s="1"/>
  <c r="AG63" i="1" s="1"/>
  <c r="AG39" i="1"/>
  <c r="AG50" i="1" s="1"/>
  <c r="AG61" i="1" s="1"/>
  <c r="AG44" i="1"/>
  <c r="AG55" i="1" s="1"/>
  <c r="AG66" i="1" s="1"/>
  <c r="AG51" i="1"/>
  <c r="AG62" i="1" s="1"/>
  <c r="AG56" i="1"/>
  <c r="AG67" i="1" s="1"/>
  <c r="A43" i="1" l="1"/>
  <c r="A54" i="1" s="1"/>
  <c r="A65" i="1" s="1"/>
  <c r="A38" i="1"/>
  <c r="A49" i="1" s="1"/>
  <c r="A60" i="1" s="1"/>
  <c r="A72" i="1" s="1"/>
  <c r="A83" i="1" s="1"/>
  <c r="A94" i="1" s="1"/>
  <c r="A106" i="1" s="1"/>
  <c r="A117" i="1" s="1"/>
  <c r="A128" i="1" s="1"/>
  <c r="A42" i="1"/>
  <c r="A53" i="1" s="1"/>
  <c r="A64" i="1" s="1"/>
  <c r="A76" i="1" s="1"/>
  <c r="A41" i="1"/>
  <c r="A52" i="1" s="1"/>
  <c r="A63" i="1" s="1"/>
  <c r="A75" i="1" s="1"/>
  <c r="A86" i="1" s="1"/>
  <c r="A97" i="1" s="1"/>
  <c r="A109" i="1" s="1"/>
  <c r="A120" i="1" s="1"/>
  <c r="A131" i="1" s="1"/>
  <c r="A40" i="1"/>
  <c r="A51" i="1" s="1"/>
  <c r="A62" i="1" s="1"/>
  <c r="A74" i="1" s="1"/>
  <c r="A85" i="1" s="1"/>
  <c r="A96" i="1" s="1"/>
  <c r="A108" i="1" s="1"/>
  <c r="A119" i="1" s="1"/>
  <c r="A130" i="1" s="1"/>
  <c r="A39" i="1"/>
  <c r="A50" i="1" s="1"/>
  <c r="A61" i="1" s="1"/>
  <c r="A73" i="1" s="1"/>
  <c r="A84" i="1" s="1"/>
  <c r="A95" i="1" s="1"/>
  <c r="A107" i="1" s="1"/>
  <c r="A118" i="1" s="1"/>
  <c r="A129" i="1" s="1"/>
  <c r="A44" i="1"/>
  <c r="A55" i="1" s="1"/>
  <c r="A66" i="1" s="1"/>
  <c r="A78" i="1" s="1"/>
  <c r="A89" i="1" s="1"/>
  <c r="A100" i="1" s="1"/>
  <c r="A112" i="1" s="1"/>
  <c r="A123" i="1" s="1"/>
  <c r="A134" i="1" s="1"/>
  <c r="AG79" i="1"/>
  <c r="B105" i="1"/>
  <c r="T104" i="1" s="1"/>
  <c r="B103" i="1"/>
  <c r="B71" i="1"/>
  <c r="B69" i="1"/>
  <c r="B3" i="1"/>
  <c r="B13" i="1"/>
  <c r="AG72" i="1"/>
  <c r="AG83" i="1" s="1"/>
  <c r="AG94" i="1" s="1"/>
  <c r="AG80" i="1"/>
  <c r="AG91" i="1" s="1"/>
  <c r="AG102" i="1" s="1"/>
  <c r="AG77" i="1"/>
  <c r="AG88" i="1" s="1"/>
  <c r="AG99" i="1" s="1"/>
  <c r="AG73" i="1"/>
  <c r="AG84" i="1" s="1"/>
  <c r="AG95" i="1" s="1"/>
  <c r="AG76" i="1"/>
  <c r="AG87" i="1" s="1"/>
  <c r="AG98" i="1" s="1"/>
  <c r="AG78" i="1"/>
  <c r="AG89" i="1" s="1"/>
  <c r="AG100" i="1" s="1"/>
  <c r="AG75" i="1"/>
  <c r="AG86" i="1" s="1"/>
  <c r="AG97" i="1" s="1"/>
  <c r="AG74" i="1"/>
  <c r="AG85" i="1" s="1"/>
  <c r="AG96" i="1" s="1"/>
  <c r="B14" i="1"/>
  <c r="C14" i="1" s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B126" i="1"/>
  <c r="B127" i="1" s="1"/>
  <c r="C127" i="1" s="1"/>
  <c r="D127" i="1" s="1"/>
  <c r="E127" i="1" s="1"/>
  <c r="F127" i="1" s="1"/>
  <c r="G127" i="1" s="1"/>
  <c r="H127" i="1" s="1"/>
  <c r="I127" i="1" s="1"/>
  <c r="J127" i="1" s="1"/>
  <c r="K127" i="1" s="1"/>
  <c r="L127" i="1" s="1"/>
  <c r="M127" i="1" s="1"/>
  <c r="N127" i="1" s="1"/>
  <c r="O127" i="1" s="1"/>
  <c r="P127" i="1" s="1"/>
  <c r="Q127" i="1" s="1"/>
  <c r="R127" i="1" s="1"/>
  <c r="S127" i="1" s="1"/>
  <c r="T127" i="1" s="1"/>
  <c r="U127" i="1" s="1"/>
  <c r="V127" i="1" s="1"/>
  <c r="W127" i="1" s="1"/>
  <c r="X127" i="1" s="1"/>
  <c r="Y127" i="1" s="1"/>
  <c r="Z127" i="1" s="1"/>
  <c r="AA127" i="1" s="1"/>
  <c r="AB127" i="1" s="1"/>
  <c r="AC127" i="1" s="1"/>
  <c r="AD127" i="1" s="1"/>
  <c r="AE127" i="1" s="1"/>
  <c r="AF127" i="1" s="1"/>
  <c r="B115" i="1"/>
  <c r="B116" i="1" s="1"/>
  <c r="C116" i="1" s="1"/>
  <c r="D116" i="1" s="1"/>
  <c r="E116" i="1" s="1"/>
  <c r="F116" i="1" s="1"/>
  <c r="G116" i="1" s="1"/>
  <c r="H116" i="1" s="1"/>
  <c r="I116" i="1" s="1"/>
  <c r="J116" i="1" s="1"/>
  <c r="K116" i="1" s="1"/>
  <c r="L116" i="1" s="1"/>
  <c r="M116" i="1" s="1"/>
  <c r="N116" i="1" s="1"/>
  <c r="O116" i="1" s="1"/>
  <c r="P116" i="1" s="1"/>
  <c r="Q116" i="1" s="1"/>
  <c r="R116" i="1" s="1"/>
  <c r="S116" i="1" s="1"/>
  <c r="T116" i="1" s="1"/>
  <c r="U116" i="1" s="1"/>
  <c r="V116" i="1" s="1"/>
  <c r="W116" i="1" s="1"/>
  <c r="X116" i="1" s="1"/>
  <c r="Y116" i="1" s="1"/>
  <c r="Z116" i="1" s="1"/>
  <c r="AA116" i="1" s="1"/>
  <c r="AB116" i="1" s="1"/>
  <c r="AC116" i="1" s="1"/>
  <c r="AD116" i="1" s="1"/>
  <c r="AE116" i="1" s="1"/>
  <c r="AF116" i="1" s="1"/>
  <c r="B92" i="1"/>
  <c r="B93" i="1" s="1"/>
  <c r="C93" i="1" s="1"/>
  <c r="D93" i="1" s="1"/>
  <c r="E93" i="1" s="1"/>
  <c r="F93" i="1" s="1"/>
  <c r="G93" i="1" s="1"/>
  <c r="H93" i="1" s="1"/>
  <c r="I93" i="1" s="1"/>
  <c r="J93" i="1" s="1"/>
  <c r="K93" i="1" s="1"/>
  <c r="L93" i="1" s="1"/>
  <c r="M93" i="1" s="1"/>
  <c r="N93" i="1" s="1"/>
  <c r="O93" i="1" s="1"/>
  <c r="P93" i="1" s="1"/>
  <c r="Q93" i="1" s="1"/>
  <c r="R93" i="1" s="1"/>
  <c r="S93" i="1" s="1"/>
  <c r="T93" i="1" s="1"/>
  <c r="U93" i="1" s="1"/>
  <c r="V93" i="1" s="1"/>
  <c r="W93" i="1" s="1"/>
  <c r="X93" i="1" s="1"/>
  <c r="Y93" i="1" s="1"/>
  <c r="Z93" i="1" s="1"/>
  <c r="AA93" i="1" s="1"/>
  <c r="AB93" i="1" s="1"/>
  <c r="AC93" i="1" s="1"/>
  <c r="AD93" i="1" s="1"/>
  <c r="AE93" i="1" s="1"/>
  <c r="AF93" i="1" s="1"/>
  <c r="B82" i="1"/>
  <c r="C82" i="1" s="1"/>
  <c r="D82" i="1" s="1"/>
  <c r="E82" i="1" s="1"/>
  <c r="F82" i="1" s="1"/>
  <c r="G82" i="1" s="1"/>
  <c r="H82" i="1" s="1"/>
  <c r="I82" i="1" s="1"/>
  <c r="J82" i="1" s="1"/>
  <c r="K82" i="1" s="1"/>
  <c r="L82" i="1" s="1"/>
  <c r="M82" i="1" s="1"/>
  <c r="N82" i="1" s="1"/>
  <c r="O82" i="1" s="1"/>
  <c r="P82" i="1" s="1"/>
  <c r="Q82" i="1" s="1"/>
  <c r="R82" i="1" s="1"/>
  <c r="S82" i="1" s="1"/>
  <c r="T82" i="1" s="1"/>
  <c r="U82" i="1" s="1"/>
  <c r="V82" i="1" s="1"/>
  <c r="W82" i="1" s="1"/>
  <c r="X82" i="1" s="1"/>
  <c r="Y82" i="1" s="1"/>
  <c r="Z82" i="1" s="1"/>
  <c r="AA82" i="1" s="1"/>
  <c r="AB82" i="1" s="1"/>
  <c r="AC82" i="1" s="1"/>
  <c r="AD82" i="1" s="1"/>
  <c r="AE82" i="1" s="1"/>
  <c r="AF82" i="1" s="1"/>
  <c r="B58" i="1"/>
  <c r="B59" i="1" s="1"/>
  <c r="C59" i="1" s="1"/>
  <c r="D59" i="1" s="1"/>
  <c r="E59" i="1" s="1"/>
  <c r="F59" i="1" s="1"/>
  <c r="G59" i="1" s="1"/>
  <c r="H59" i="1" s="1"/>
  <c r="I59" i="1" s="1"/>
  <c r="J59" i="1" s="1"/>
  <c r="K59" i="1" s="1"/>
  <c r="L59" i="1" s="1"/>
  <c r="M59" i="1" s="1"/>
  <c r="N59" i="1" s="1"/>
  <c r="O59" i="1" s="1"/>
  <c r="P59" i="1" s="1"/>
  <c r="Q59" i="1" s="1"/>
  <c r="R59" i="1" s="1"/>
  <c r="S59" i="1" s="1"/>
  <c r="T59" i="1" s="1"/>
  <c r="U59" i="1" s="1"/>
  <c r="V59" i="1" s="1"/>
  <c r="W59" i="1" s="1"/>
  <c r="X59" i="1" s="1"/>
  <c r="Y59" i="1" s="1"/>
  <c r="Z59" i="1" s="1"/>
  <c r="AA59" i="1" s="1"/>
  <c r="AB59" i="1" s="1"/>
  <c r="AC59" i="1" s="1"/>
  <c r="AD59" i="1" s="1"/>
  <c r="AE59" i="1" s="1"/>
  <c r="AF59" i="1" s="1"/>
  <c r="A87" i="1" l="1"/>
  <c r="A98" i="1" s="1"/>
  <c r="A110" i="1" s="1"/>
  <c r="A121" i="1" s="1"/>
  <c r="A132" i="1" s="1"/>
  <c r="A77" i="1"/>
  <c r="A88" i="1" s="1"/>
  <c r="A99" i="1" s="1"/>
  <c r="A111" i="1" s="1"/>
  <c r="A122" i="1" s="1"/>
  <c r="A133" i="1" s="1"/>
  <c r="AG90" i="1"/>
  <c r="AG101" i="1" s="1"/>
  <c r="C105" i="1"/>
  <c r="D105" i="1" s="1"/>
  <c r="E105" i="1" s="1"/>
  <c r="F105" i="1" s="1"/>
  <c r="G105" i="1" s="1"/>
  <c r="H105" i="1" s="1"/>
  <c r="I105" i="1" s="1"/>
  <c r="J105" i="1" s="1"/>
  <c r="K105" i="1" s="1"/>
  <c r="L105" i="1" s="1"/>
  <c r="M105" i="1" s="1"/>
  <c r="N105" i="1" s="1"/>
  <c r="O105" i="1" s="1"/>
  <c r="P105" i="1" s="1"/>
  <c r="Q105" i="1" s="1"/>
  <c r="R105" i="1" s="1"/>
  <c r="S105" i="1" s="1"/>
  <c r="T105" i="1" s="1"/>
  <c r="U105" i="1" s="1"/>
  <c r="V105" i="1" s="1"/>
  <c r="W105" i="1" s="1"/>
  <c r="X105" i="1" s="1"/>
  <c r="Y105" i="1" s="1"/>
  <c r="Z105" i="1" s="1"/>
  <c r="AA105" i="1" s="1"/>
  <c r="AB105" i="1" s="1"/>
  <c r="AC105" i="1" s="1"/>
  <c r="AD105" i="1" s="1"/>
  <c r="AE105" i="1" s="1"/>
  <c r="AF105" i="1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T2" i="1"/>
  <c r="C71" i="1"/>
  <c r="D71" i="1" s="1"/>
  <c r="E71" i="1" s="1"/>
  <c r="F71" i="1" s="1"/>
  <c r="G71" i="1" s="1"/>
  <c r="H71" i="1" s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S71" i="1" s="1"/>
  <c r="T71" i="1" s="1"/>
  <c r="U71" i="1" s="1"/>
  <c r="V71" i="1" s="1"/>
  <c r="W71" i="1" s="1"/>
  <c r="X71" i="1" s="1"/>
  <c r="Y71" i="1" s="1"/>
  <c r="Z71" i="1" s="1"/>
  <c r="AA71" i="1" s="1"/>
  <c r="AB71" i="1" s="1"/>
  <c r="AC71" i="1" s="1"/>
  <c r="AD71" i="1" s="1"/>
  <c r="AE71" i="1" s="1"/>
  <c r="AF71" i="1" s="1"/>
  <c r="T70" i="1"/>
  <c r="AG114" i="1" l="1"/>
  <c r="AG125" i="1" s="1"/>
  <c r="AG111" i="1"/>
  <c r="AG122" i="1" s="1"/>
  <c r="AG107" i="1"/>
  <c r="AG118" i="1" s="1"/>
  <c r="AG110" i="1"/>
  <c r="AG121" i="1" s="1"/>
  <c r="AG108" i="1"/>
  <c r="AG119" i="1" s="1"/>
  <c r="AG112" i="1"/>
  <c r="AG123" i="1" s="1"/>
  <c r="AG109" i="1"/>
  <c r="AG120" i="1" s="1"/>
  <c r="AG106" i="1"/>
  <c r="AG117" i="1" s="1"/>
  <c r="AG113" i="1" l="1"/>
  <c r="AG124" i="1" s="1"/>
  <c r="AG128" i="1"/>
  <c r="AG130" i="1"/>
  <c r="AG133" i="1"/>
  <c r="AG136" i="1"/>
  <c r="AG129" i="1" l="1"/>
  <c r="AG132" i="1"/>
  <c r="AG134" i="1"/>
  <c r="AG131" i="1"/>
  <c r="AG135" i="1" l="1"/>
</calcChain>
</file>

<file path=xl/sharedStrings.xml><?xml version="1.0" encoding="utf-8"?>
<sst xmlns="http://schemas.openxmlformats.org/spreadsheetml/2006/main" count="61" uniqueCount="34">
  <si>
    <t>Année</t>
  </si>
  <si>
    <t>Mois</t>
  </si>
  <si>
    <t>P</t>
  </si>
  <si>
    <t>F</t>
  </si>
  <si>
    <t>RTT</t>
  </si>
  <si>
    <t>JANVIER</t>
  </si>
  <si>
    <t>R</t>
  </si>
  <si>
    <t xml:space="preserve"> PERM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</si>
  <si>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</si>
  <si>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</si>
  <si>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</si>
  <si>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</si>
  <si>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</si>
  <si>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</si>
  <si>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</si>
  <si>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</si>
  <si>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</si>
  <si>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</si>
  <si>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</si>
  <si>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PLANNING PERMISSION </t>
  </si>
  <si>
    <t>ANNÉE</t>
  </si>
  <si>
    <t>MOIS</t>
  </si>
  <si>
    <t>DOUBLE CLIQUER SUR LA CELLULE DE VOTRE CHOIX</t>
  </si>
  <si>
    <t>GAGA 1</t>
  </si>
  <si>
    <t>GAGA 2</t>
  </si>
  <si>
    <t>GAGA 3</t>
  </si>
  <si>
    <t>GAGA 4</t>
  </si>
  <si>
    <t>GAGA 5</t>
  </si>
  <si>
    <t>GAGA 6</t>
  </si>
  <si>
    <t>GAGA 7</t>
  </si>
  <si>
    <t>GAGA 8</t>
  </si>
  <si>
    <t>GAGA 9</t>
  </si>
  <si>
    <t>GAGA 10</t>
  </si>
  <si>
    <t>GAGA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</si>
</sst>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mm\ yy"/>
    <numFmt numFmtId="165" formatCode="dd"/>
    <numFmt numFmtId="166" formatCode="\ dd\ ddd"/>
    <numFmt numFmtId="167" formatCode="yyyy"/>
  </numFmts>
  <fonts count="23" x14ac:knownFonts="1">
    <font>
      <sz val="8"/>
      <name val="Verdana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8"/>
      <color theme="0"/>
      <name val="Verdana"/>
      <family val="2"/>
    </font>
    <font>
      <b/>
      <sz val="10"/>
      <name val="Calibri"/>
      <family val="2"/>
      <scheme val="minor"/>
    </font>
    <font>
      <sz val="11"/>
      <name val="Felix Titling"/>
      <family val="5"/>
    </font>
    <font>
      <sz val="8"/>
      <name val="Felix Titling"/>
      <family val="5"/>
    </font>
    <font>
      <sz val="10"/>
      <name val="Felix Titling"/>
      <family val="5"/>
    </font>
    <font>
      <sz val="8"/>
      <name val="Verdana"/>
      <family val="2"/>
    </font>
    <font>
      <sz val="8"/>
      <color theme="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sz val="10"/>
      <color theme="0"/>
      <name val="Tahoma"/>
      <family val="2"/>
    </font>
    <font>
      <sz val="10"/>
      <color theme="1"/>
      <name val="Tahoma"/>
      <family val="2"/>
    </font>
    <font>
      <sz val="9"/>
      <name val="Felix Titling"/>
      <family val="5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Tahoma"/>
      <family val="2"/>
    </font>
    <font>
      <sz val="8"/>
      <color rgb="FF000000"/>
      <name val="Felix Titling"/>
      <family val="5"/>
    </font>
    <font>
      <b/>
      <sz val="10"/>
      <color theme="1"/>
      <name val="Verdana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5050"/>
        <bgColor indexed="64"/>
      </patternFill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5">
    <xf numFmtId="0" fontId="0" fillId="0" borderId="0" xfId="0"/>
    <xf numFmtId="0" fontId="3" fillId="0" borderId="0" xfId="0" applyFont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4" fillId="0" borderId="0" xfId="0" quotePrefix="1" applyFont="1"/>
    <xf numFmtId="0" fontId="4" fillId="0" borderId="0" xfId="0" applyFont="1"/>
    <xf numFmtId="0" fontId="5" fillId="2" borderId="0" xfId="0" applyFont="1" applyFill="1" applyAlignment="1">
      <alignment horizontal="center" vertical="center"/>
    </xf>
    <xf numFmtId="0" fontId="5" fillId="2" borderId="0" xfId="0" applyFont="1" applyFill="1"/>
    <xf numFmtId="0" fontId="0" fillId="2" borderId="0" xfId="0" applyFill="1"/>
    <xf numFmtId="0" fontId="7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0" xfId="0" quotePrefix="1" applyFont="1" applyFill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0" xfId="0" applyFont="1" applyFill="1"/>
    <xf numFmtId="0" fontId="14" fillId="0" borderId="0" xfId="0" applyFont="1"/>
    <xf numFmtId="0" fontId="8" fillId="0" borderId="0" xfId="0" applyFont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166" fontId="10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9" fillId="2" borderId="0" xfId="0" applyFont="1" applyFill="1" applyAlignment="1">
      <alignment horizontal="center"/>
    </xf>
    <xf numFmtId="166" fontId="14" fillId="3" borderId="5" xfId="0" applyNumberFormat="1" applyFont="1" applyFill="1" applyBorder="1" applyAlignment="1">
      <alignment horizontal="center" textRotation="90"/>
    </xf>
    <xf numFmtId="0" fontId="19" fillId="3" borderId="5" xfId="0" applyFont="1" applyFill="1" applyBorder="1" applyAlignment="1">
      <alignment horizontal="center" textRotation="90"/>
    </xf>
    <xf numFmtId="166" fontId="14" fillId="3" borderId="1" xfId="0" applyNumberFormat="1" applyFont="1" applyFill="1" applyBorder="1" applyAlignment="1">
      <alignment horizontal="center" textRotation="90"/>
    </xf>
    <xf numFmtId="0" fontId="19" fillId="3" borderId="1" xfId="0" applyFont="1" applyFill="1" applyBorder="1" applyAlignment="1">
      <alignment horizontal="center" textRotation="90"/>
    </xf>
    <xf numFmtId="0" fontId="12" fillId="2" borderId="2" xfId="0" applyFont="1" applyFill="1" applyBorder="1" applyAlignment="1">
      <alignment vertical="center"/>
    </xf>
    <xf numFmtId="166" fontId="11" fillId="2" borderId="0" xfId="0" applyNumberFormat="1" applyFont="1" applyFill="1"/>
    <xf numFmtId="0" fontId="1" fillId="0" borderId="0" xfId="2"/>
    <xf numFmtId="14" fontId="1" fillId="0" borderId="0" xfId="2" applyNumberFormat="1"/>
    <xf numFmtId="167" fontId="1" fillId="0" borderId="0" xfId="2" applyNumberFormat="1"/>
    <xf numFmtId="22" fontId="1" fillId="0" borderId="0" xfId="2" applyNumberFormat="1"/>
    <xf numFmtId="0" fontId="11" fillId="2" borderId="0" xfId="0" applyNumberFormat="1" applyFont="1" applyFill="1" applyAlignment="1">
      <alignment horizontal="center" vertical="center"/>
    </xf>
    <xf numFmtId="165" fontId="17" fillId="0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 indent="1"/>
    </xf>
    <xf numFmtId="0" fontId="15" fillId="2" borderId="0" xfId="0" applyFont="1" applyFill="1" applyAlignment="1">
      <alignment horizontal="left" vertical="center" indent="1"/>
    </xf>
    <xf numFmtId="0" fontId="12" fillId="2" borderId="2" xfId="0" applyFont="1" applyFill="1" applyBorder="1" applyAlignment="1">
      <alignment horizontal="left" vertical="center" indent="1"/>
    </xf>
    <xf numFmtId="0" fontId="12" fillId="2" borderId="0" xfId="0" applyFont="1" applyFill="1" applyAlignment="1">
      <alignment horizontal="left" vertical="center" indent="1"/>
    </xf>
    <xf numFmtId="0" fontId="8" fillId="0" borderId="0" xfId="0" applyFont="1" applyFill="1" applyAlignment="1">
      <alignment horizontal="center" vertical="center"/>
    </xf>
    <xf numFmtId="0" fontId="11" fillId="0" borderId="0" xfId="0" applyFont="1" applyFill="1"/>
    <xf numFmtId="0" fontId="5" fillId="0" borderId="0" xfId="0" applyFont="1" applyFill="1"/>
    <xf numFmtId="166" fontId="10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0" fillId="0" borderId="0" xfId="0" applyFill="1"/>
    <xf numFmtId="0" fontId="13" fillId="3" borderId="5" xfId="0" applyFont="1" applyFill="1" applyBorder="1" applyAlignment="1">
      <alignment horizontal="center" vertical="center"/>
    </xf>
    <xf numFmtId="166" fontId="13" fillId="3" borderId="1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4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5" borderId="0" xfId="0" applyFill="1"/>
    <xf numFmtId="0" fontId="0" fillId="23" borderId="0" xfId="0" applyFill="1"/>
    <xf numFmtId="0" fontId="14" fillId="2" borderId="0" xfId="0" applyFont="1" applyFill="1" applyAlignment="1">
      <alignment horizontal="center"/>
    </xf>
    <xf numFmtId="166" fontId="5" fillId="2" borderId="0" xfId="0" applyNumberFormat="1" applyFont="1" applyFill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6" fontId="10" fillId="2" borderId="0" xfId="0" applyNumberFormat="1" applyFont="1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14" fillId="0" borderId="0" xfId="0" applyFont="1" applyFill="1"/>
    <xf numFmtId="0" fontId="16" fillId="0" borderId="1" xfId="0" applyFont="1" applyFill="1" applyBorder="1" applyAlignment="1">
      <alignment horizontal="left" vertical="center" indent="1"/>
    </xf>
    <xf numFmtId="0" fontId="6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indent="1"/>
    </xf>
    <xf numFmtId="166" fontId="13" fillId="0" borderId="1" xfId="0" applyNumberFormat="1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textRotation="90"/>
    </xf>
    <xf numFmtId="0" fontId="19" fillId="0" borderId="1" xfId="0" applyFont="1" applyFill="1" applyBorder="1" applyAlignment="1">
      <alignment horizontal="center" textRotation="90"/>
    </xf>
    <xf numFmtId="0" fontId="12" fillId="0" borderId="0" xfId="0" applyFont="1" applyFill="1" applyAlignment="1">
      <alignment horizontal="left" vertical="center" indent="1"/>
    </xf>
    <xf numFmtId="0" fontId="19" fillId="0" borderId="0" xfId="0" applyFont="1" applyFill="1" applyAlignment="1">
      <alignment horizontal="center"/>
    </xf>
    <xf numFmtId="0" fontId="21" fillId="12" borderId="1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indent="1"/>
    </xf>
    <xf numFmtId="0" fontId="0" fillId="0" borderId="0" xfId="0" applyAlignment="1">
      <alignment horizontal="left" indent="1"/>
    </xf>
    <xf numFmtId="0" fontId="21" fillId="25" borderId="11" xfId="0" applyFont="1" applyFill="1" applyBorder="1" applyAlignment="1">
      <alignment horizontal="center" vertical="center"/>
    </xf>
    <xf numFmtId="0" fontId="21" fillId="26" borderId="11" xfId="0" applyFont="1" applyFill="1" applyBorder="1" applyAlignment="1">
      <alignment horizontal="center" vertical="center"/>
    </xf>
    <xf numFmtId="0" fontId="8" fillId="12" borderId="11" xfId="0" applyFont="1" applyFill="1" applyBorder="1" applyAlignment="1">
      <alignment horizontal="center" vertical="center"/>
    </xf>
    <xf numFmtId="0" fontId="21" fillId="27" borderId="11" xfId="0" applyFont="1" applyFill="1" applyBorder="1" applyAlignment="1">
      <alignment horizontal="center" vertical="center"/>
    </xf>
    <xf numFmtId="0" fontId="8" fillId="27" borderId="11" xfId="0" applyFont="1" applyFill="1" applyBorder="1" applyAlignment="1">
      <alignment horizontal="center" vertical="center"/>
    </xf>
    <xf numFmtId="0" fontId="21" fillId="18" borderId="11" xfId="0" applyFont="1" applyFill="1" applyBorder="1" applyAlignment="1">
      <alignment horizontal="center" vertical="center"/>
    </xf>
    <xf numFmtId="0" fontId="8" fillId="18" borderId="11" xfId="0" applyFont="1" applyFill="1" applyBorder="1" applyAlignment="1">
      <alignment horizontal="center" vertical="center"/>
    </xf>
    <xf numFmtId="0" fontId="21" fillId="28" borderId="11" xfId="0" applyFont="1" applyFill="1" applyBorder="1" applyAlignment="1">
      <alignment horizontal="center" vertical="center"/>
    </xf>
    <xf numFmtId="0" fontId="8" fillId="28" borderId="11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/>
    </xf>
    <xf numFmtId="0" fontId="21" fillId="29" borderId="11" xfId="0" applyFont="1" applyFill="1" applyBorder="1" applyAlignment="1">
      <alignment horizontal="center" vertical="center"/>
    </xf>
    <xf numFmtId="0" fontId="21" fillId="30" borderId="11" xfId="0" applyFont="1" applyFill="1" applyBorder="1" applyAlignment="1">
      <alignment horizontal="center" vertical="center"/>
    </xf>
    <xf numFmtId="0" fontId="22" fillId="24" borderId="12" xfId="0" applyFont="1" applyFill="1" applyBorder="1" applyAlignment="1">
      <alignment horizontal="center" vertical="center" wrapText="1"/>
    </xf>
    <xf numFmtId="0" fontId="22" fillId="24" borderId="13" xfId="0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center" vertical="center" wrapText="1"/>
    </xf>
    <xf numFmtId="164" fontId="20" fillId="0" borderId="6" xfId="0" applyNumberFormat="1" applyFont="1" applyFill="1" applyBorder="1" applyAlignment="1">
      <alignment horizontal="right" vertical="center"/>
    </xf>
    <xf numFmtId="164" fontId="20" fillId="0" borderId="7" xfId="0" applyNumberFormat="1" applyFont="1" applyFill="1" applyBorder="1" applyAlignment="1">
      <alignment horizontal="right" vertical="center"/>
    </xf>
    <xf numFmtId="167" fontId="20" fillId="0" borderId="10" xfId="0" applyNumberFormat="1" applyFont="1" applyFill="1" applyBorder="1" applyAlignment="1">
      <alignment horizontal="left" vertical="center"/>
    </xf>
    <xf numFmtId="167" fontId="20" fillId="0" borderId="9" xfId="0" applyNumberFormat="1" applyFont="1" applyFill="1" applyBorder="1" applyAlignment="1">
      <alignment horizontal="left" vertical="center"/>
    </xf>
    <xf numFmtId="167" fontId="20" fillId="2" borderId="7" xfId="0" applyNumberFormat="1" applyFont="1" applyFill="1" applyBorder="1" applyAlignment="1">
      <alignment horizontal="left" vertical="center"/>
    </xf>
    <xf numFmtId="167" fontId="20" fillId="2" borderId="8" xfId="0" applyNumberFormat="1" applyFont="1" applyFill="1" applyBorder="1" applyAlignment="1">
      <alignment horizontal="left" vertical="center"/>
    </xf>
    <xf numFmtId="164" fontId="20" fillId="2" borderId="6" xfId="0" applyNumberFormat="1" applyFont="1" applyFill="1" applyBorder="1" applyAlignment="1">
      <alignment horizontal="right" vertical="center"/>
    </xf>
    <xf numFmtId="164" fontId="20" fillId="2" borderId="7" xfId="0" applyNumberFormat="1" applyFont="1" applyFill="1" applyBorder="1" applyAlignment="1">
      <alignment horizontal="right" vertical="center"/>
    </xf>
    <xf numFmtId="167" fontId="20" fillId="2" borderId="10" xfId="0" applyNumberFormat="1" applyFont="1" applyFill="1" applyBorder="1" applyAlignment="1">
      <alignment horizontal="left" vertical="center"/>
    </xf>
    <xf numFmtId="167" fontId="20" fillId="2" borderId="9" xfId="0" applyNumberFormat="1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24"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0" formatCode="General"/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</dxfs>
  <tableStyles count="0" defaultTableStyle="TableStyleMedium9" defaultPivotStyle="PivotStyleLight16"/>
  <colors>
    <mruColors>
      <color rgb="FFFFC84A"/>
      <color rgb="FFFF33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Calendrier!AI4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vba/couleurs.php#https://www.excel-pratique.com/fr/vba/couleurs.php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13</xdr:row>
          <xdr:rowOff>57150</xdr:rowOff>
        </xdr:from>
        <xdr:to>
          <xdr:col>7</xdr:col>
          <xdr:colOff>742950</xdr:colOff>
          <xdr:row>15</xdr:row>
          <xdr:rowOff>152400</xdr:rowOff>
        </xdr:to>
        <xdr:sp macro="" textlink="">
          <xdr:nvSpPr>
            <xdr:cNvPr id="1033" name="C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285750</xdr:colOff>
      <xdr:row>1</xdr:row>
      <xdr:rowOff>0</xdr:rowOff>
    </xdr:from>
    <xdr:to>
      <xdr:col>13</xdr:col>
      <xdr:colOff>19050</xdr:colOff>
      <xdr:row>38</xdr:row>
      <xdr:rowOff>142875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90500"/>
          <a:ext cx="9639300" cy="7191375"/>
        </a:xfrm>
        <a:prstGeom prst="rect">
          <a:avLst/>
        </a:prstGeom>
      </xdr:spPr>
    </xdr:pic>
    <xdr:clientData/>
  </xdr:twoCellAnchor>
  <xdr:twoCellAnchor>
    <xdr:from>
      <xdr:col>1</xdr:col>
      <xdr:colOff>180975</xdr:colOff>
      <xdr:row>3</xdr:row>
      <xdr:rowOff>66675</xdr:rowOff>
    </xdr:from>
    <xdr:to>
      <xdr:col>11</xdr:col>
      <xdr:colOff>742950</xdr:colOff>
      <xdr:row>19</xdr:row>
      <xdr:rowOff>114300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942975" y="638175"/>
          <a:ext cx="8181975" cy="3095625"/>
        </a:xfrm>
        <a:prstGeom prst="rect">
          <a:avLst/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 PLANNING DES PERMISSIONS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Stencil" panose="040409050D0802020404" pitchFamily="82" charset="0"/>
          </a:endParaRP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</a:t>
          </a:r>
        </a:p>
      </xdr:txBody>
    </xdr:sp>
    <xdr:clientData/>
  </xdr:twoCellAnchor>
  <xdr:twoCellAnchor>
    <xdr:from>
      <xdr:col>1</xdr:col>
      <xdr:colOff>228600</xdr:colOff>
      <xdr:row>22</xdr:row>
      <xdr:rowOff>9525</xdr:rowOff>
    </xdr:from>
    <xdr:to>
      <xdr:col>3</xdr:col>
      <xdr:colOff>619125</xdr:colOff>
      <xdr:row>25</xdr:row>
      <xdr:rowOff>104775</xdr:rowOff>
    </xdr:to>
    <xdr:sp macro="[0]!Janvier" textlink="">
      <xdr:nvSpPr>
        <xdr:cNvPr id="4" name="Rectangle 3"/>
        <xdr:cNvSpPr/>
      </xdr:nvSpPr>
      <xdr:spPr>
        <a:xfrm>
          <a:off x="990600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JANVIER</a:t>
          </a:r>
        </a:p>
      </xdr:txBody>
    </xdr:sp>
    <xdr:clientData/>
  </xdr:twoCellAnchor>
  <xdr:twoCellAnchor>
    <xdr:from>
      <xdr:col>3</xdr:col>
      <xdr:colOff>752475</xdr:colOff>
      <xdr:row>22</xdr:row>
      <xdr:rowOff>9525</xdr:rowOff>
    </xdr:from>
    <xdr:to>
      <xdr:col>6</xdr:col>
      <xdr:colOff>381000</xdr:colOff>
      <xdr:row>25</xdr:row>
      <xdr:rowOff>104775</xdr:rowOff>
    </xdr:to>
    <xdr:sp macro="[0]!Février" textlink="">
      <xdr:nvSpPr>
        <xdr:cNvPr id="5" name="Rectangle 4"/>
        <xdr:cNvSpPr/>
      </xdr:nvSpPr>
      <xdr:spPr>
        <a:xfrm>
          <a:off x="3038475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FEVRIER</a:t>
          </a:r>
        </a:p>
      </xdr:txBody>
    </xdr:sp>
    <xdr:clientData/>
  </xdr:twoCellAnchor>
  <xdr:twoCellAnchor>
    <xdr:from>
      <xdr:col>6</xdr:col>
      <xdr:colOff>514350</xdr:colOff>
      <xdr:row>22</xdr:row>
      <xdr:rowOff>9525</xdr:rowOff>
    </xdr:from>
    <xdr:to>
      <xdr:col>9</xdr:col>
      <xdr:colOff>142875</xdr:colOff>
      <xdr:row>25</xdr:row>
      <xdr:rowOff>104775</xdr:rowOff>
    </xdr:to>
    <xdr:sp macro="[0]!Mars" textlink="">
      <xdr:nvSpPr>
        <xdr:cNvPr id="6" name="Rectangle 5"/>
        <xdr:cNvSpPr/>
      </xdr:nvSpPr>
      <xdr:spPr>
        <a:xfrm>
          <a:off x="5086350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MARS</a:t>
          </a:r>
        </a:p>
      </xdr:txBody>
    </xdr:sp>
    <xdr:clientData/>
  </xdr:twoCellAnchor>
  <xdr:twoCellAnchor>
    <xdr:from>
      <xdr:col>9</xdr:col>
      <xdr:colOff>285750</xdr:colOff>
      <xdr:row>22</xdr:row>
      <xdr:rowOff>0</xdr:rowOff>
    </xdr:from>
    <xdr:to>
      <xdr:col>11</xdr:col>
      <xdr:colOff>676275</xdr:colOff>
      <xdr:row>25</xdr:row>
      <xdr:rowOff>95250</xdr:rowOff>
    </xdr:to>
    <xdr:sp macro="[0]!Avril" textlink="">
      <xdr:nvSpPr>
        <xdr:cNvPr id="7" name="Rectangle 6"/>
        <xdr:cNvSpPr/>
      </xdr:nvSpPr>
      <xdr:spPr>
        <a:xfrm>
          <a:off x="7143750" y="41910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AVRIL</a:t>
          </a:r>
        </a:p>
      </xdr:txBody>
    </xdr:sp>
    <xdr:clientData/>
  </xdr:twoCellAnchor>
  <xdr:twoCellAnchor>
    <xdr:from>
      <xdr:col>1</xdr:col>
      <xdr:colOff>247650</xdr:colOff>
      <xdr:row>27</xdr:row>
      <xdr:rowOff>85725</xdr:rowOff>
    </xdr:from>
    <xdr:to>
      <xdr:col>3</xdr:col>
      <xdr:colOff>638175</xdr:colOff>
      <xdr:row>30</xdr:row>
      <xdr:rowOff>180975</xdr:rowOff>
    </xdr:to>
    <xdr:sp macro="[0]!Mai" textlink="">
      <xdr:nvSpPr>
        <xdr:cNvPr id="8" name="Rectangle 7"/>
        <xdr:cNvSpPr/>
      </xdr:nvSpPr>
      <xdr:spPr>
        <a:xfrm>
          <a:off x="1009650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MAI</a:t>
          </a:r>
        </a:p>
      </xdr:txBody>
    </xdr:sp>
    <xdr:clientData/>
  </xdr:twoCellAnchor>
  <xdr:twoCellAnchor>
    <xdr:from>
      <xdr:col>4</xdr:col>
      <xdr:colOff>9525</xdr:colOff>
      <xdr:row>27</xdr:row>
      <xdr:rowOff>85725</xdr:rowOff>
    </xdr:from>
    <xdr:to>
      <xdr:col>6</xdr:col>
      <xdr:colOff>400050</xdr:colOff>
      <xdr:row>30</xdr:row>
      <xdr:rowOff>180975</xdr:rowOff>
    </xdr:to>
    <xdr:sp macro="[0]!Juin" textlink="">
      <xdr:nvSpPr>
        <xdr:cNvPr id="9" name="Rectangle 8"/>
        <xdr:cNvSpPr/>
      </xdr:nvSpPr>
      <xdr:spPr>
        <a:xfrm>
          <a:off x="3057525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JUIN</a:t>
          </a:r>
        </a:p>
      </xdr:txBody>
    </xdr:sp>
    <xdr:clientData/>
  </xdr:twoCellAnchor>
  <xdr:twoCellAnchor>
    <xdr:from>
      <xdr:col>6</xdr:col>
      <xdr:colOff>533400</xdr:colOff>
      <xdr:row>27</xdr:row>
      <xdr:rowOff>85725</xdr:rowOff>
    </xdr:from>
    <xdr:to>
      <xdr:col>9</xdr:col>
      <xdr:colOff>161925</xdr:colOff>
      <xdr:row>30</xdr:row>
      <xdr:rowOff>180975</xdr:rowOff>
    </xdr:to>
    <xdr:sp macro="[0]!Juillet" textlink="">
      <xdr:nvSpPr>
        <xdr:cNvPr id="10" name="Rectangle 9"/>
        <xdr:cNvSpPr/>
      </xdr:nvSpPr>
      <xdr:spPr>
        <a:xfrm>
          <a:off x="5105400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JUILLET</a:t>
          </a:r>
        </a:p>
      </xdr:txBody>
    </xdr:sp>
    <xdr:clientData/>
  </xdr:twoCellAnchor>
  <xdr:twoCellAnchor>
    <xdr:from>
      <xdr:col>9</xdr:col>
      <xdr:colOff>304800</xdr:colOff>
      <xdr:row>27</xdr:row>
      <xdr:rowOff>76200</xdr:rowOff>
    </xdr:from>
    <xdr:to>
      <xdr:col>11</xdr:col>
      <xdr:colOff>695325</xdr:colOff>
      <xdr:row>30</xdr:row>
      <xdr:rowOff>171450</xdr:rowOff>
    </xdr:to>
    <xdr:sp macro="[0]!Aout" textlink="">
      <xdr:nvSpPr>
        <xdr:cNvPr id="11" name="Rectangle 10"/>
        <xdr:cNvSpPr/>
      </xdr:nvSpPr>
      <xdr:spPr>
        <a:xfrm>
          <a:off x="7162800" y="52197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AOUT</a:t>
          </a:r>
        </a:p>
      </xdr:txBody>
    </xdr:sp>
    <xdr:clientData/>
  </xdr:twoCellAnchor>
  <xdr:twoCellAnchor>
    <xdr:from>
      <xdr:col>1</xdr:col>
      <xdr:colOff>247650</xdr:colOff>
      <xdr:row>32</xdr:row>
      <xdr:rowOff>161925</xdr:rowOff>
    </xdr:from>
    <xdr:to>
      <xdr:col>3</xdr:col>
      <xdr:colOff>638175</xdr:colOff>
      <xdr:row>36</xdr:row>
      <xdr:rowOff>66675</xdr:rowOff>
    </xdr:to>
    <xdr:sp macro="[0]!Septembre" textlink="">
      <xdr:nvSpPr>
        <xdr:cNvPr id="12" name="Rectangle 11"/>
        <xdr:cNvSpPr/>
      </xdr:nvSpPr>
      <xdr:spPr>
        <a:xfrm>
          <a:off x="1009650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SEPTEMBRE</a:t>
          </a:r>
        </a:p>
      </xdr:txBody>
    </xdr:sp>
    <xdr:clientData/>
  </xdr:twoCellAnchor>
  <xdr:twoCellAnchor>
    <xdr:from>
      <xdr:col>4</xdr:col>
      <xdr:colOff>9525</xdr:colOff>
      <xdr:row>32</xdr:row>
      <xdr:rowOff>161925</xdr:rowOff>
    </xdr:from>
    <xdr:to>
      <xdr:col>6</xdr:col>
      <xdr:colOff>400050</xdr:colOff>
      <xdr:row>36</xdr:row>
      <xdr:rowOff>66675</xdr:rowOff>
    </xdr:to>
    <xdr:sp macro="[0]!Octobre" textlink="">
      <xdr:nvSpPr>
        <xdr:cNvPr id="13" name="Rectangle 12"/>
        <xdr:cNvSpPr/>
      </xdr:nvSpPr>
      <xdr:spPr>
        <a:xfrm>
          <a:off x="3057525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OCTOBRE</a:t>
          </a:r>
        </a:p>
      </xdr:txBody>
    </xdr:sp>
    <xdr:clientData/>
  </xdr:twoCellAnchor>
  <xdr:twoCellAnchor>
    <xdr:from>
      <xdr:col>6</xdr:col>
      <xdr:colOff>533400</xdr:colOff>
      <xdr:row>32</xdr:row>
      <xdr:rowOff>161925</xdr:rowOff>
    </xdr:from>
    <xdr:to>
      <xdr:col>9</xdr:col>
      <xdr:colOff>161925</xdr:colOff>
      <xdr:row>36</xdr:row>
      <xdr:rowOff>66675</xdr:rowOff>
    </xdr:to>
    <xdr:sp macro="[0]!Novembre" textlink="">
      <xdr:nvSpPr>
        <xdr:cNvPr id="14" name="Rectangle 13"/>
        <xdr:cNvSpPr/>
      </xdr:nvSpPr>
      <xdr:spPr>
        <a:xfrm>
          <a:off x="5105400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NOVEMBRE</a:t>
          </a:r>
        </a:p>
      </xdr:txBody>
    </xdr:sp>
    <xdr:clientData/>
  </xdr:twoCellAnchor>
  <xdr:twoCellAnchor>
    <xdr:from>
      <xdr:col>9</xdr:col>
      <xdr:colOff>304800</xdr:colOff>
      <xdr:row>32</xdr:row>
      <xdr:rowOff>152400</xdr:rowOff>
    </xdr:from>
    <xdr:to>
      <xdr:col>11</xdr:col>
      <xdr:colOff>695325</xdr:colOff>
      <xdr:row>36</xdr:row>
      <xdr:rowOff>57150</xdr:rowOff>
    </xdr:to>
    <xdr:sp macro="[0]!Décembre" textlink="">
      <xdr:nvSpPr>
        <xdr:cNvPr id="15" name="Rectangle 14"/>
        <xdr:cNvSpPr/>
      </xdr:nvSpPr>
      <xdr:spPr>
        <a:xfrm>
          <a:off x="7162800" y="62484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DECEMBRE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</xdr:row>
          <xdr:rowOff>47625</xdr:rowOff>
        </xdr:from>
        <xdr:to>
          <xdr:col>8</xdr:col>
          <xdr:colOff>0</xdr:colOff>
          <xdr:row>15</xdr:row>
          <xdr:rowOff>171450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</xdr:row>
          <xdr:rowOff>95250</xdr:rowOff>
        </xdr:from>
        <xdr:to>
          <xdr:col>11</xdr:col>
          <xdr:colOff>733425</xdr:colOff>
          <xdr:row>19</xdr:row>
          <xdr:rowOff>76200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15</xdr:row>
          <xdr:rowOff>152400</xdr:rowOff>
        </xdr:from>
        <xdr:to>
          <xdr:col>3</xdr:col>
          <xdr:colOff>152400</xdr:colOff>
          <xdr:row>17</xdr:row>
          <xdr:rowOff>161925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10058</xdr:colOff>
      <xdr:row>16</xdr:row>
      <xdr:rowOff>99580</xdr:rowOff>
    </xdr:from>
    <xdr:to>
      <xdr:col>9</xdr:col>
      <xdr:colOff>682736</xdr:colOff>
      <xdr:row>18</xdr:row>
      <xdr:rowOff>128155</xdr:rowOff>
    </xdr:to>
    <xdr:sp macro="[0]!Macro17bis" textlink="">
      <xdr:nvSpPr>
        <xdr:cNvPr id="17" name="Rectangle 16"/>
        <xdr:cNvSpPr/>
      </xdr:nvSpPr>
      <xdr:spPr>
        <a:xfrm>
          <a:off x="6111387" y="3136923"/>
          <a:ext cx="1435344" cy="408242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CREATION</a:t>
          </a:r>
          <a:r>
            <a:rPr lang="fr-FR" sz="1100" b="1" baseline="0">
              <a:solidFill>
                <a:schemeClr val="tx1"/>
              </a:solidFill>
            </a:rPr>
            <a:t> PLANNING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13</xdr:row>
          <xdr:rowOff>57150</xdr:rowOff>
        </xdr:from>
        <xdr:to>
          <xdr:col>7</xdr:col>
          <xdr:colOff>742950</xdr:colOff>
          <xdr:row>15</xdr:row>
          <xdr:rowOff>152400</xdr:rowOff>
        </xdr:to>
        <xdr:sp macro="" textlink="">
          <xdr:nvSpPr>
            <xdr:cNvPr id="4097" name="C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285750</xdr:colOff>
      <xdr:row>1</xdr:row>
      <xdr:rowOff>0</xdr:rowOff>
    </xdr:from>
    <xdr:to>
      <xdr:col>13</xdr:col>
      <xdr:colOff>19050</xdr:colOff>
      <xdr:row>38</xdr:row>
      <xdr:rowOff>142875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90500"/>
          <a:ext cx="9639300" cy="7191375"/>
        </a:xfrm>
        <a:prstGeom prst="rect">
          <a:avLst/>
        </a:prstGeom>
      </xdr:spPr>
    </xdr:pic>
    <xdr:clientData/>
  </xdr:twoCellAnchor>
  <xdr:twoCellAnchor>
    <xdr:from>
      <xdr:col>1</xdr:col>
      <xdr:colOff>180975</xdr:colOff>
      <xdr:row>3</xdr:row>
      <xdr:rowOff>66675</xdr:rowOff>
    </xdr:from>
    <xdr:to>
      <xdr:col>11</xdr:col>
      <xdr:colOff>742950</xdr:colOff>
      <xdr:row>19</xdr:row>
      <xdr:rowOff>114300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942975" y="638175"/>
          <a:ext cx="8181975" cy="3095625"/>
        </a:xfrm>
        <a:prstGeom prst="rect">
          <a:avLst/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CONFIGURATION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Stencil" panose="040409050D0802020404" pitchFamily="82" charset="0"/>
          </a:endParaRP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</a:t>
          </a:r>
        </a:p>
      </xdr:txBody>
    </xdr:sp>
    <xdr:clientData/>
  </xdr:twoCellAnchor>
  <xdr:twoCellAnchor editAs="oneCell">
    <xdr:from>
      <xdr:col>6</xdr:col>
      <xdr:colOff>0</xdr:colOff>
      <xdr:row>11</xdr:row>
      <xdr:rowOff>152760</xdr:rowOff>
    </xdr:from>
    <xdr:to>
      <xdr:col>7</xdr:col>
      <xdr:colOff>388203</xdr:colOff>
      <xdr:row>17</xdr:row>
      <xdr:rowOff>172543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2783" y="2228491"/>
          <a:ext cx="1152000" cy="1152000"/>
        </a:xfrm>
        <a:prstGeom prst="rect">
          <a:avLst/>
        </a:prstGeom>
      </xdr:spPr>
    </xdr:pic>
    <xdr:clientData/>
  </xdr:twoCellAnchor>
  <xdr:twoCellAnchor>
    <xdr:from>
      <xdr:col>1</xdr:col>
      <xdr:colOff>419101</xdr:colOff>
      <xdr:row>4</xdr:row>
      <xdr:rowOff>142875</xdr:rowOff>
    </xdr:from>
    <xdr:to>
      <xdr:col>11</xdr:col>
      <xdr:colOff>495301</xdr:colOff>
      <xdr:row>18</xdr:row>
      <xdr:rowOff>123825</xdr:rowOff>
    </xdr:to>
    <xdr:sp macro="" textlink="">
      <xdr:nvSpPr>
        <xdr:cNvPr id="27" name="Rectangle 26"/>
        <xdr:cNvSpPr/>
      </xdr:nvSpPr>
      <xdr:spPr>
        <a:xfrm>
          <a:off x="1181101" y="904875"/>
          <a:ext cx="7696200" cy="2647950"/>
        </a:xfrm>
        <a:prstGeom prst="rect">
          <a:avLst/>
        </a:prstGeom>
        <a:noFill/>
        <a:ln w="6350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88508</xdr:colOff>
      <xdr:row>22</xdr:row>
      <xdr:rowOff>86194</xdr:rowOff>
    </xdr:from>
    <xdr:to>
      <xdr:col>4</xdr:col>
      <xdr:colOff>677230</xdr:colOff>
      <xdr:row>33</xdr:row>
      <xdr:rowOff>60622</xdr:rowOff>
    </xdr:to>
    <xdr:grpSp>
      <xdr:nvGrpSpPr>
        <xdr:cNvPr id="8" name="Groupe 7">
          <a:hlinkClick xmlns:r="http://schemas.openxmlformats.org/officeDocument/2006/relationships" r:id="rId3"/>
        </xdr:cNvPr>
        <xdr:cNvGrpSpPr/>
      </xdr:nvGrpSpPr>
      <xdr:grpSpPr>
        <a:xfrm>
          <a:off x="1612508" y="4277194"/>
          <a:ext cx="2112722" cy="2069928"/>
          <a:chOff x="1612508" y="4277194"/>
          <a:chExt cx="2112722" cy="2069928"/>
        </a:xfrm>
      </xdr:grpSpPr>
      <xdr:sp macro="" textlink="">
        <xdr:nvSpPr>
          <xdr:cNvPr id="26" name="Rectangle 25"/>
          <xdr:cNvSpPr>
            <a:spLocks noChangeAspect="1"/>
          </xdr:cNvSpPr>
        </xdr:nvSpPr>
        <xdr:spPr>
          <a:xfrm>
            <a:off x="1612508" y="4277194"/>
            <a:ext cx="2112722" cy="2069928"/>
          </a:xfrm>
          <a:prstGeom prst="rect">
            <a:avLst/>
          </a:prstGeom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r>
              <a:rPr lang="fr-FR" sz="18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</a:rPr>
              <a:t>MENU </a:t>
            </a:r>
          </a:p>
          <a:p>
            <a:pPr algn="ctr"/>
            <a:r>
              <a:rPr lang="fr-FR" sz="18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</a:rPr>
              <a:t>COULEURS</a:t>
            </a:r>
            <a:endParaRPr lang="fr-FR" sz="1800" b="1">
              <a:solidFill>
                <a:sysClr val="windowText" lastClr="000000"/>
              </a:solidFill>
              <a:latin typeface="Stencil" panose="040409050D0802020404" pitchFamily="82" charset="0"/>
            </a:endParaRPr>
          </a:p>
        </xdr:txBody>
      </xdr:sp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8867" y="4429120"/>
            <a:ext cx="1102222" cy="1145524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23351</xdr:colOff>
      <xdr:row>22</xdr:row>
      <xdr:rowOff>87258</xdr:rowOff>
    </xdr:from>
    <xdr:to>
      <xdr:col>7</xdr:col>
      <xdr:colOff>612074</xdr:colOff>
      <xdr:row>33</xdr:row>
      <xdr:rowOff>61686</xdr:rowOff>
    </xdr:to>
    <xdr:grpSp>
      <xdr:nvGrpSpPr>
        <xdr:cNvPr id="7" name="Groupe 6"/>
        <xdr:cNvGrpSpPr/>
      </xdr:nvGrpSpPr>
      <xdr:grpSpPr>
        <a:xfrm>
          <a:off x="3833351" y="4278258"/>
          <a:ext cx="2112723" cy="2069928"/>
          <a:chOff x="3833351" y="4278258"/>
          <a:chExt cx="2112723" cy="2069928"/>
        </a:xfrm>
      </xdr:grpSpPr>
      <xdr:sp macro="[0]!Supprimer_ligne" textlink="">
        <xdr:nvSpPr>
          <xdr:cNvPr id="31" name="Rectangle 30"/>
          <xdr:cNvSpPr>
            <a:spLocks noChangeAspect="1"/>
          </xdr:cNvSpPr>
        </xdr:nvSpPr>
        <xdr:spPr>
          <a:xfrm>
            <a:off x="3833351" y="4278258"/>
            <a:ext cx="2112723" cy="2069928"/>
          </a:xfrm>
          <a:prstGeom prst="rect">
            <a:avLst/>
          </a:prstGeom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  <a:ea typeface="+mn-ea"/>
              <a:cs typeface="+mn-cs"/>
            </a:endParaRPr>
          </a:p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8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  <a:ea typeface="+mn-ea"/>
                <a:cs typeface="+mn-cs"/>
              </a:rPr>
              <a:t>AJOUTER</a:t>
            </a:r>
            <a:r>
              <a:rPr lang="fr-FR" sz="18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  <a:ea typeface="+mn-ea"/>
                <a:cs typeface="+mn-cs"/>
              </a:rPr>
              <a:t> - </a:t>
            </a:r>
            <a:r>
              <a:rPr lang="fr-FR" sz="18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  <a:ea typeface="+mn-ea"/>
                <a:cs typeface="+mn-cs"/>
              </a:rPr>
              <a:t>OTER</a:t>
            </a:r>
            <a:r>
              <a:rPr lang="fr-FR" sz="18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  <a:ea typeface="+mn-ea"/>
                <a:cs typeface="+mn-cs"/>
              </a:rPr>
              <a:t> LIGNEs</a:t>
            </a:r>
            <a:endPara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100"/>
          </a:p>
        </xdr:txBody>
      </xdr:sp>
      <xdr:pic macro="[0]!Supprimer_ligne">
        <xdr:nvPicPr>
          <xdr:cNvPr id="12" name="Image 11"/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4800" y="4381511"/>
            <a:ext cx="1706880" cy="112014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734058</xdr:colOff>
      <xdr:row>22</xdr:row>
      <xdr:rowOff>73413</xdr:rowOff>
    </xdr:from>
    <xdr:to>
      <xdr:col>10</xdr:col>
      <xdr:colOff>560781</xdr:colOff>
      <xdr:row>33</xdr:row>
      <xdr:rowOff>47841</xdr:rowOff>
    </xdr:to>
    <xdr:grpSp>
      <xdr:nvGrpSpPr>
        <xdr:cNvPr id="6" name="Groupe 5"/>
        <xdr:cNvGrpSpPr/>
      </xdr:nvGrpSpPr>
      <xdr:grpSpPr>
        <a:xfrm>
          <a:off x="6068058" y="4264413"/>
          <a:ext cx="2112723" cy="2069928"/>
          <a:chOff x="6068058" y="4264413"/>
          <a:chExt cx="2112723" cy="2069928"/>
        </a:xfrm>
      </xdr:grpSpPr>
      <xdr:sp macro="[0]!Rectangle31_Cliquer" textlink="">
        <xdr:nvSpPr>
          <xdr:cNvPr id="32" name="Rectangle 31"/>
          <xdr:cNvSpPr>
            <a:spLocks noChangeAspect="1"/>
          </xdr:cNvSpPr>
        </xdr:nvSpPr>
        <xdr:spPr>
          <a:xfrm>
            <a:off x="6068058" y="4264413"/>
            <a:ext cx="2112723" cy="2069928"/>
          </a:xfrm>
          <a:prstGeom prst="rect">
            <a:avLst/>
          </a:prstGeom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fr-FR" sz="18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8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0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0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10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endParaRPr lang="fr-FR" sz="800" b="0" i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Stencil" panose="040409050D0802020404" pitchFamily="82" charset="0"/>
            </a:endParaRPr>
          </a:p>
          <a:p>
            <a:pPr algn="ctr"/>
            <a:r>
              <a:rPr lang="fr-FR" sz="1800" b="0" i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</a:rPr>
              <a:t>MODIFIER</a:t>
            </a:r>
          </a:p>
          <a:p>
            <a:pPr algn="ctr"/>
            <a:r>
              <a:rPr lang="fr-FR" sz="1800" b="0" i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Stencil" panose="040409050D0802020404" pitchFamily="82" charset="0"/>
              </a:rPr>
              <a:t>LISTES</a:t>
            </a:r>
          </a:p>
        </xdr:txBody>
      </xdr:sp>
      <xdr:pic macro="[0]!Rectangle31_Cliquer">
        <xdr:nvPicPr>
          <xdr:cNvPr id="14" name="Image 13"/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86552" y="4343427"/>
            <a:ext cx="1314450" cy="131445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285750</xdr:colOff>
      <xdr:row>16</xdr:row>
      <xdr:rowOff>142875</xdr:rowOff>
    </xdr:from>
    <xdr:to>
      <xdr:col>9</xdr:col>
      <xdr:colOff>742950</xdr:colOff>
      <xdr:row>18</xdr:row>
      <xdr:rowOff>47625</xdr:rowOff>
    </xdr:to>
    <xdr:sp macro="[0]!quitterconfiguration" textlink="">
      <xdr:nvSpPr>
        <xdr:cNvPr id="2" name="Rectangle 1"/>
        <xdr:cNvSpPr/>
      </xdr:nvSpPr>
      <xdr:spPr>
        <a:xfrm>
          <a:off x="6381750" y="3190875"/>
          <a:ext cx="121920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57150</xdr:colOff>
          <xdr:row>1</xdr:row>
          <xdr:rowOff>76200</xdr:rowOff>
        </xdr:from>
        <xdr:to>
          <xdr:col>39</xdr:col>
          <xdr:colOff>247650</xdr:colOff>
          <xdr:row>2</xdr:row>
          <xdr:rowOff>438150</xdr:rowOff>
        </xdr:to>
        <xdr:sp macro="" textlink="">
          <xdr:nvSpPr>
            <xdr:cNvPr id="5124" name="TOGGLEBUTTON3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19050</xdr:colOff>
          <xdr:row>1</xdr:row>
          <xdr:rowOff>76200</xdr:rowOff>
        </xdr:from>
        <xdr:to>
          <xdr:col>44</xdr:col>
          <xdr:colOff>180975</xdr:colOff>
          <xdr:row>2</xdr:row>
          <xdr:rowOff>428625</xdr:rowOff>
        </xdr:to>
        <xdr:sp macro="" textlink="">
          <xdr:nvSpPr>
            <xdr:cNvPr id="5126" name="COMMAND1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359834</xdr:colOff>
      <xdr:row>14</xdr:row>
      <xdr:rowOff>105834</xdr:rowOff>
    </xdr:from>
    <xdr:to>
      <xdr:col>3</xdr:col>
      <xdr:colOff>128058</xdr:colOff>
      <xdr:row>42</xdr:row>
      <xdr:rowOff>10583</xdr:rowOff>
    </xdr:to>
    <xdr:sp macro="[0]!TextBox1_Cliquer" textlink="">
      <xdr:nvSpPr>
        <xdr:cNvPr id="4" name="Text Box 1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59834" y="2772834"/>
          <a:ext cx="3133724" cy="523874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https://www.excel-pratique.com/fr/vba/couleurs.php  https://www.excel-pratique.com/fr/vba/liste-couleurs-rgb.php</a:t>
          </a:r>
        </a:p>
        <a:p>
          <a:pPr algn="l" rtl="0">
            <a:defRPr sz="1000"/>
          </a:pPr>
          <a:r>
            <a:rPr lang="fr-FR" sz="800"/>
            <a:t>Range("A10:A25").Interior.Color = RGB(200,160,35)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https://www.excel-downloads.com/threads/concatener-en-couleur.66087/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1">
              <a:effectLst/>
              <a:latin typeface="+mn-lt"/>
              <a:ea typeface="+mn-ea"/>
              <a:cs typeface="+mn-cs"/>
            </a:rPr>
            <a:t>Private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Sub</a:t>
          </a:r>
          <a:r>
            <a:rPr lang="fr-FR" sz="800"/>
            <a:t> Worksheet_Change(</a:t>
          </a:r>
          <a:r>
            <a:rPr lang="fr-FR" sz="1000" b="1">
              <a:effectLst/>
              <a:latin typeface="+mn-lt"/>
              <a:ea typeface="+mn-ea"/>
              <a:cs typeface="+mn-cs"/>
            </a:rPr>
            <a:t>ByVal</a:t>
          </a:r>
          <a:r>
            <a:rPr lang="fr-FR" sz="800"/>
            <a:t> Target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As</a:t>
          </a:r>
          <a:r>
            <a:rPr lang="fr-FR" sz="800"/>
            <a:t> Range)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Not</a:t>
          </a:r>
          <a:r>
            <a:rPr lang="fr-FR" sz="800"/>
            <a:t> Application.Intersect(Target, Range(</a:t>
          </a:r>
          <a:r>
            <a:rPr lang="fr-FR" sz="1000">
              <a:effectLst/>
              <a:latin typeface="+mn-lt"/>
              <a:ea typeface="+mn-ea"/>
              <a:cs typeface="+mn-cs"/>
            </a:rPr>
            <a:t>"G:G"</a:t>
          </a:r>
          <a:r>
            <a:rPr lang="fr-FR" sz="800"/>
            <a:t>))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Is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Nothing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> Target = 1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4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2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45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3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5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4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13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Sub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000000"/>
            </a:solidFill>
            <a:effectLst/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1000">
              <a:effectLst/>
              <a:latin typeface="+mn-lt"/>
              <a:ea typeface="+mn-ea"/>
              <a:cs typeface="+mn-cs"/>
            </a:rPr>
            <a:t>https://www.developpez.net/forums/d714683/logiciels/microsoft-office/excel/changer-couleur-remplissage-d-cellule-fonction/</a:t>
          </a:r>
          <a:endParaRPr lang="fr-FR" sz="1000" b="0" i="0" u="none" strike="noStrike" baseline="0">
            <a:solidFill>
              <a:srgbClr val="000000"/>
            </a:solidFill>
            <a:effectLst/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https://forum.excel-pratique.com/excel/couleur-cellule-identique-t83699.html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http://ccm.net/forum/affich-540822-excel-vba-change-cell-color-based-on-value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https://stackoverflow.com/questions/43050255/excel-macro-to-change-color-of-a-row-based-on-column-and-cell-value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http://dj.joss.free.fr/cellule.htm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https://forum.excel-pratique.com/excel/couleur-cellule-identique-t83699.html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1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5" Type="http://schemas.openxmlformats.org/officeDocument/2006/relationships/image" Target="../media/image10.emf"/><Relationship Id="rId4" Type="http://schemas.openxmlformats.org/officeDocument/2006/relationships/control" Target="../activeX/activeX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0"/>
  <sheetViews>
    <sheetView showGridLines="0" zoomScale="106" zoomScaleNormal="106" workbookViewId="0">
      <selection activeCell="H20" sqref="H20"/>
    </sheetView>
  </sheetViews>
  <sheetFormatPr baseColWidth="10" defaultRowHeight="15" x14ac:dyDescent="0.25"/>
  <cols>
    <col min="1" max="16384" width="11.42578125" style="27"/>
  </cols>
  <sheetData>
    <row r="1" spans="1:2" x14ac:dyDescent="0.25">
      <c r="A1" s="30"/>
      <c r="B1" s="28"/>
    </row>
    <row r="2" spans="1:2" x14ac:dyDescent="0.25">
      <c r="B2" s="28"/>
    </row>
    <row r="3" spans="1:2" x14ac:dyDescent="0.25">
      <c r="B3" s="29">
        <v>42342</v>
      </c>
    </row>
    <row r="20" spans="8:8" x14ac:dyDescent="0.25">
      <c r="H20" s="2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extBox1">
          <controlPr defaultSize="0" autoLine="0" linkedCell="Calendrier!B1" r:id="rId5">
            <anchor moveWithCells="1">
              <from>
                <xdr:col>6</xdr:col>
                <xdr:colOff>76200</xdr:colOff>
                <xdr:row>13</xdr:row>
                <xdr:rowOff>47625</xdr:rowOff>
              </from>
              <to>
                <xdr:col>8</xdr:col>
                <xdr:colOff>0</xdr:colOff>
                <xdr:row>15</xdr:row>
                <xdr:rowOff>171450</xdr:rowOff>
              </to>
            </anchor>
          </controlPr>
        </control>
      </mc:Choice>
      <mc:Fallback>
        <control shapeId="1027" r:id="rId4" name="TextBox1"/>
      </mc:Fallback>
    </mc:AlternateContent>
    <mc:AlternateContent xmlns:mc="http://schemas.openxmlformats.org/markup-compatibility/2006">
      <mc:Choice Requires="x14">
        <control shapeId="1033" r:id="rId6" name="C">
          <controlPr defaultSize="0" autoLine="0" r:id="rId7">
            <anchor moveWithCells="1">
              <from>
                <xdr:col>6</xdr:col>
                <xdr:colOff>85725</xdr:colOff>
                <xdr:row>13</xdr:row>
                <xdr:rowOff>57150</xdr:rowOff>
              </from>
              <to>
                <xdr:col>7</xdr:col>
                <xdr:colOff>742950</xdr:colOff>
                <xdr:row>15</xdr:row>
                <xdr:rowOff>152400</xdr:rowOff>
              </to>
            </anchor>
          </controlPr>
        </control>
      </mc:Choice>
      <mc:Fallback>
        <control shapeId="1033" r:id="rId6" name="C"/>
      </mc:Fallback>
    </mc:AlternateContent>
    <mc:AlternateContent xmlns:mc="http://schemas.openxmlformats.org/markup-compatibility/2006">
      <mc:Choice Requires="x14">
        <control shapeId="1034" r:id="rId8" name="CommandButton1">
          <controlPr defaultSize="0" autoFill="0" autoLine="0" r:id="rId9">
            <anchor moveWithCells="1">
              <from>
                <xdr:col>1</xdr:col>
                <xdr:colOff>209550</xdr:colOff>
                <xdr:row>3</xdr:row>
                <xdr:rowOff>95250</xdr:rowOff>
              </from>
              <to>
                <xdr:col>11</xdr:col>
                <xdr:colOff>733425</xdr:colOff>
                <xdr:row>19</xdr:row>
                <xdr:rowOff>76200</xdr:rowOff>
              </to>
            </anchor>
          </controlPr>
        </control>
      </mc:Choice>
      <mc:Fallback>
        <control shapeId="1034" r:id="rId8" name="CommandButton1"/>
      </mc:Fallback>
    </mc:AlternateContent>
    <mc:AlternateContent xmlns:mc="http://schemas.openxmlformats.org/markup-compatibility/2006">
      <mc:Choice Requires="x14">
        <control shapeId="1035" r:id="rId10" name="CommandButton2">
          <controlPr defaultSize="0" autoLine="0" r:id="rId11">
            <anchor moveWithCells="1">
              <from>
                <xdr:col>1</xdr:col>
                <xdr:colOff>523875</xdr:colOff>
                <xdr:row>15</xdr:row>
                <xdr:rowOff>152400</xdr:rowOff>
              </from>
              <to>
                <xdr:col>3</xdr:col>
                <xdr:colOff>152400</xdr:colOff>
                <xdr:row>17</xdr:row>
                <xdr:rowOff>161925</xdr:rowOff>
              </to>
            </anchor>
          </controlPr>
        </control>
      </mc:Choice>
      <mc:Fallback>
        <control shapeId="1035" r:id="rId10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20"/>
  <sheetViews>
    <sheetView showGridLines="0" zoomScaleNormal="100" workbookViewId="0">
      <selection activeCell="E15" sqref="E15"/>
    </sheetView>
  </sheetViews>
  <sheetFormatPr baseColWidth="10" defaultRowHeight="15" x14ac:dyDescent="0.25"/>
  <cols>
    <col min="1" max="16384" width="11.42578125" style="27"/>
  </cols>
  <sheetData>
    <row r="1" spans="1:2" x14ac:dyDescent="0.25">
      <c r="A1" s="30"/>
      <c r="B1" s="28"/>
    </row>
    <row r="2" spans="1:2" x14ac:dyDescent="0.25">
      <c r="B2" s="28"/>
    </row>
    <row r="3" spans="1:2" x14ac:dyDescent="0.25">
      <c r="B3" s="29">
        <v>42342</v>
      </c>
    </row>
    <row r="20" spans="8:8" x14ac:dyDescent="0.25">
      <c r="H20" s="2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">
          <controlPr defaultSize="0" autoLine="0" r:id="rId5">
            <anchor moveWithCells="1">
              <from>
                <xdr:col>6</xdr:col>
                <xdr:colOff>85725</xdr:colOff>
                <xdr:row>13</xdr:row>
                <xdr:rowOff>57150</xdr:rowOff>
              </from>
              <to>
                <xdr:col>7</xdr:col>
                <xdr:colOff>742950</xdr:colOff>
                <xdr:row>15</xdr:row>
                <xdr:rowOff>152400</xdr:rowOff>
              </to>
            </anchor>
          </controlPr>
        </control>
      </mc:Choice>
      <mc:Fallback>
        <control shapeId="4097" r:id="rId4" name="C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T180"/>
  <sheetViews>
    <sheetView showGridLines="0" zoomScale="89" zoomScaleNormal="89" zoomScaleSheetLayoutView="106" workbookViewId="0">
      <selection activeCell="A15" sqref="A15"/>
    </sheetView>
  </sheetViews>
  <sheetFormatPr baseColWidth="10" defaultColWidth="4.7109375" defaultRowHeight="12.75" x14ac:dyDescent="0.2"/>
  <cols>
    <col min="1" max="1" width="13.42578125" style="36" customWidth="1"/>
    <col min="2" max="32" width="4.28515625" style="14" customWidth="1"/>
    <col min="33" max="33" width="4.28515625" style="20" customWidth="1"/>
    <col min="34" max="34" width="5.42578125" customWidth="1"/>
    <col min="35" max="35" width="21.5703125" customWidth="1"/>
    <col min="36" max="36" width="4.7109375" style="8"/>
  </cols>
  <sheetData>
    <row r="1" spans="1:46" s="6" customFormat="1" ht="5.0999999999999996" customHeight="1" thickTop="1" x14ac:dyDescent="0.15">
      <c r="A1" s="33" t="s">
        <v>0</v>
      </c>
      <c r="B1" s="31"/>
      <c r="C1" s="10"/>
      <c r="D1" s="10" t="s">
        <v>21</v>
      </c>
      <c r="E1" s="10">
        <v>1</v>
      </c>
      <c r="F1" s="11"/>
      <c r="G1" s="10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6"/>
      <c r="AI1" s="102" t="s">
        <v>22</v>
      </c>
    </row>
    <row r="2" spans="1:46" ht="18" customHeight="1" x14ac:dyDescent="0.15">
      <c r="A2" s="111" t="s">
        <v>19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09">
        <f>B3</f>
        <v>1</v>
      </c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10"/>
      <c r="AI2" s="103"/>
    </row>
    <row r="3" spans="1:46" s="68" customFormat="1" ht="35.25" customHeight="1" thickBot="1" x14ac:dyDescent="0.2">
      <c r="A3" s="43" t="s">
        <v>5</v>
      </c>
      <c r="B3" s="21">
        <f>DATE($B$1,1,1)</f>
        <v>1</v>
      </c>
      <c r="C3" s="21">
        <f>IF(B3="","",IF(MONTH(B3+1)=1,B3+1,""))</f>
        <v>2</v>
      </c>
      <c r="D3" s="21">
        <f t="shared" ref="D3:AF3" si="0">IF(C3="","",IF(MONTH(C3+1)=1,C3+1,""))</f>
        <v>3</v>
      </c>
      <c r="E3" s="21">
        <f t="shared" si="0"/>
        <v>4</v>
      </c>
      <c r="F3" s="21">
        <f t="shared" si="0"/>
        <v>5</v>
      </c>
      <c r="G3" s="21">
        <f t="shared" si="0"/>
        <v>6</v>
      </c>
      <c r="H3" s="21">
        <f t="shared" si="0"/>
        <v>7</v>
      </c>
      <c r="I3" s="21">
        <f t="shared" si="0"/>
        <v>8</v>
      </c>
      <c r="J3" s="21">
        <f t="shared" si="0"/>
        <v>9</v>
      </c>
      <c r="K3" s="21">
        <f t="shared" si="0"/>
        <v>10</v>
      </c>
      <c r="L3" s="21">
        <f t="shared" si="0"/>
        <v>11</v>
      </c>
      <c r="M3" s="21">
        <f t="shared" si="0"/>
        <v>12</v>
      </c>
      <c r="N3" s="21">
        <f t="shared" si="0"/>
        <v>13</v>
      </c>
      <c r="O3" s="21">
        <f t="shared" si="0"/>
        <v>14</v>
      </c>
      <c r="P3" s="21">
        <f t="shared" si="0"/>
        <v>15</v>
      </c>
      <c r="Q3" s="21">
        <f t="shared" si="0"/>
        <v>16</v>
      </c>
      <c r="R3" s="21">
        <f t="shared" si="0"/>
        <v>17</v>
      </c>
      <c r="S3" s="21">
        <f t="shared" si="0"/>
        <v>18</v>
      </c>
      <c r="T3" s="21">
        <f t="shared" si="0"/>
        <v>19</v>
      </c>
      <c r="U3" s="21">
        <f t="shared" si="0"/>
        <v>20</v>
      </c>
      <c r="V3" s="21">
        <f t="shared" si="0"/>
        <v>21</v>
      </c>
      <c r="W3" s="21">
        <f t="shared" si="0"/>
        <v>22</v>
      </c>
      <c r="X3" s="21">
        <f t="shared" si="0"/>
        <v>23</v>
      </c>
      <c r="Y3" s="21">
        <f t="shared" si="0"/>
        <v>24</v>
      </c>
      <c r="Z3" s="21">
        <f t="shared" si="0"/>
        <v>25</v>
      </c>
      <c r="AA3" s="21">
        <f t="shared" si="0"/>
        <v>26</v>
      </c>
      <c r="AB3" s="21">
        <f t="shared" si="0"/>
        <v>27</v>
      </c>
      <c r="AC3" s="21">
        <f t="shared" si="0"/>
        <v>28</v>
      </c>
      <c r="AD3" s="21">
        <f t="shared" si="0"/>
        <v>29</v>
      </c>
      <c r="AE3" s="21">
        <f t="shared" si="0"/>
        <v>30</v>
      </c>
      <c r="AF3" s="21">
        <f t="shared" si="0"/>
        <v>31</v>
      </c>
      <c r="AG3" s="22" t="s">
        <v>7</v>
      </c>
      <c r="AI3" s="104"/>
    </row>
    <row r="4" spans="1:46" s="15" customFormat="1" ht="15" customHeight="1" thickTop="1" thickBot="1" x14ac:dyDescent="0.2">
      <c r="A4" s="46" t="str">
        <f>Liste2!$A1</f>
        <v>GAGA 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47">
        <f>COUNTIF(B4:AF4,"P")+COUNTIF(B4:AF4,"DP")*0.5</f>
        <v>0</v>
      </c>
      <c r="AH4" s="19"/>
      <c r="AI4" s="100"/>
      <c r="AJ4" s="75"/>
    </row>
    <row r="5" spans="1:46" s="15" customFormat="1" ht="15" customHeight="1" thickTop="1" thickBot="1" x14ac:dyDescent="0.2">
      <c r="A5" s="46" t="str">
        <f>Liste2!$A2</f>
        <v>GAGA 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80">
        <f t="shared" ref="AG5:AG12" si="1">COUNTIF(B5:AF5,"P")+COUNTIF(B5:AF5,"DP")*0.5</f>
        <v>0</v>
      </c>
      <c r="AH5" s="19"/>
      <c r="AI5" s="91"/>
      <c r="AJ5" s="37"/>
      <c r="AK5" s="37"/>
      <c r="AL5" s="37"/>
      <c r="AM5" s="37"/>
      <c r="AN5" s="37"/>
      <c r="AO5" s="37"/>
    </row>
    <row r="6" spans="1:46" s="15" customFormat="1" ht="15" customHeight="1" thickTop="1" thickBot="1" x14ac:dyDescent="0.2">
      <c r="A6" s="46" t="str">
        <f>Liste2!$A3</f>
        <v>GAGA 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80">
        <f t="shared" si="1"/>
        <v>0</v>
      </c>
      <c r="AH6" s="41"/>
      <c r="AI6" s="101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1:46" s="15" customFormat="1" ht="15" customHeight="1" thickTop="1" thickBot="1" x14ac:dyDescent="0.2">
      <c r="A7" s="46" t="str">
        <f>Liste2!$A4</f>
        <v>GAGA 4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47">
        <f t="shared" si="1"/>
        <v>0</v>
      </c>
      <c r="AH7" s="41"/>
      <c r="AI7" s="90"/>
      <c r="AJ7" s="75"/>
    </row>
    <row r="8" spans="1:46" s="15" customFormat="1" ht="15" customHeight="1" thickTop="1" thickBot="1" x14ac:dyDescent="0.2">
      <c r="A8" s="46" t="str">
        <f>Liste2!$A5</f>
        <v>GAGA 5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47">
        <f t="shared" si="1"/>
        <v>0</v>
      </c>
      <c r="AH8" s="19"/>
      <c r="AI8" s="87"/>
      <c r="AJ8" s="75"/>
    </row>
    <row r="9" spans="1:46" s="15" customFormat="1" ht="15" customHeight="1" thickTop="1" thickBot="1" x14ac:dyDescent="0.2">
      <c r="A9" s="46" t="str">
        <f>Liste2!$A6</f>
        <v>GAGA 6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47">
        <f t="shared" si="1"/>
        <v>0</v>
      </c>
      <c r="AH9" s="19"/>
      <c r="AI9" s="93"/>
      <c r="AJ9" s="75"/>
    </row>
    <row r="10" spans="1:46" s="15" customFormat="1" ht="15" customHeight="1" thickTop="1" thickBot="1" x14ac:dyDescent="0.2">
      <c r="A10" s="46" t="str">
        <f>Liste2!$A7</f>
        <v>GAGA 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47">
        <f t="shared" si="1"/>
        <v>0</v>
      </c>
      <c r="AH10" s="19"/>
      <c r="AI10" s="95"/>
      <c r="AJ10" s="75"/>
    </row>
    <row r="11" spans="1:46" s="15" customFormat="1" ht="15" customHeight="1" thickTop="1" thickBot="1" x14ac:dyDescent="0.2">
      <c r="A11" s="46" t="str">
        <f>Liste2!$A8</f>
        <v>GAGA 8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47">
        <f t="shared" ref="AG11" si="2">COUNTIF(B11:AF11,"P")+COUNTIF(B11:AF11,"DP")*0.5</f>
        <v>0</v>
      </c>
      <c r="AH11" s="19"/>
      <c r="AI11" s="97"/>
      <c r="AJ11" s="75"/>
    </row>
    <row r="12" spans="1:46" s="15" customFormat="1" ht="15" customHeight="1" thickTop="1" thickBot="1" x14ac:dyDescent="0.2">
      <c r="A12" s="46" t="str">
        <f>Liste2!$A9</f>
        <v>GAGA 9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47">
        <f t="shared" si="1"/>
        <v>0</v>
      </c>
      <c r="AH12" s="7"/>
      <c r="AI12" s="99"/>
      <c r="AJ12" s="75"/>
    </row>
    <row r="13" spans="1:46" s="7" customFormat="1" ht="9.9499999999999993" customHeight="1" thickTop="1" x14ac:dyDescent="0.2">
      <c r="A13" s="34" t="s">
        <v>20</v>
      </c>
      <c r="B13" s="38">
        <f>$B$1</f>
        <v>0</v>
      </c>
      <c r="C13" s="38"/>
      <c r="D13" s="38" t="s">
        <v>1</v>
      </c>
      <c r="E13" s="38">
        <v>2</v>
      </c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17"/>
      <c r="AH13" s="39"/>
      <c r="AI13" s="37"/>
      <c r="AM13" s="15"/>
    </row>
    <row r="14" spans="1:46" s="18" customFormat="1" ht="35.25" customHeight="1" thickBot="1" x14ac:dyDescent="0.2">
      <c r="A14" s="44" t="s">
        <v>8</v>
      </c>
      <c r="B14" s="23">
        <f>DATE($B$1,2,1)</f>
        <v>32</v>
      </c>
      <c r="C14" s="23">
        <f>IF(B14="","",IF(MONTH(B14+1)=2,B14+1,""))</f>
        <v>33</v>
      </c>
      <c r="D14" s="23">
        <f t="shared" ref="D14:AF14" si="3">IF(C14="","",IF(MONTH(C14+1)=2,C14+1,""))</f>
        <v>34</v>
      </c>
      <c r="E14" s="23">
        <f t="shared" si="3"/>
        <v>35</v>
      </c>
      <c r="F14" s="23">
        <f t="shared" si="3"/>
        <v>36</v>
      </c>
      <c r="G14" s="23">
        <f t="shared" si="3"/>
        <v>37</v>
      </c>
      <c r="H14" s="23">
        <f t="shared" si="3"/>
        <v>38</v>
      </c>
      <c r="I14" s="23">
        <f t="shared" si="3"/>
        <v>39</v>
      </c>
      <c r="J14" s="23">
        <f t="shared" si="3"/>
        <v>40</v>
      </c>
      <c r="K14" s="23">
        <f t="shared" si="3"/>
        <v>41</v>
      </c>
      <c r="L14" s="23">
        <f t="shared" si="3"/>
        <v>42</v>
      </c>
      <c r="M14" s="23">
        <f t="shared" si="3"/>
        <v>43</v>
      </c>
      <c r="N14" s="23">
        <f t="shared" si="3"/>
        <v>44</v>
      </c>
      <c r="O14" s="23">
        <f t="shared" si="3"/>
        <v>45</v>
      </c>
      <c r="P14" s="23">
        <f t="shared" si="3"/>
        <v>46</v>
      </c>
      <c r="Q14" s="23">
        <f t="shared" si="3"/>
        <v>47</v>
      </c>
      <c r="R14" s="23">
        <f t="shared" si="3"/>
        <v>48</v>
      </c>
      <c r="S14" s="23">
        <f t="shared" si="3"/>
        <v>49</v>
      </c>
      <c r="T14" s="23">
        <f t="shared" si="3"/>
        <v>50</v>
      </c>
      <c r="U14" s="23">
        <f t="shared" si="3"/>
        <v>51</v>
      </c>
      <c r="V14" s="23">
        <f t="shared" si="3"/>
        <v>52</v>
      </c>
      <c r="W14" s="23">
        <f t="shared" si="3"/>
        <v>53</v>
      </c>
      <c r="X14" s="23">
        <f t="shared" si="3"/>
        <v>54</v>
      </c>
      <c r="Y14" s="23">
        <f t="shared" si="3"/>
        <v>55</v>
      </c>
      <c r="Z14" s="23">
        <f t="shared" si="3"/>
        <v>56</v>
      </c>
      <c r="AA14" s="23">
        <f t="shared" si="3"/>
        <v>57</v>
      </c>
      <c r="AB14" s="23">
        <f t="shared" si="3"/>
        <v>58</v>
      </c>
      <c r="AC14" s="23">
        <f t="shared" si="3"/>
        <v>59</v>
      </c>
      <c r="AD14" s="23">
        <f t="shared" si="3"/>
        <v>60</v>
      </c>
      <c r="AE14" s="23" t="str">
        <f t="shared" si="3"/>
        <v/>
      </c>
      <c r="AF14" s="23" t="str">
        <f t="shared" si="3"/>
        <v/>
      </c>
      <c r="AG14" s="24" t="s">
        <v>7</v>
      </c>
      <c r="AH14" s="40"/>
      <c r="AI14" s="74"/>
      <c r="AJ14" s="76"/>
      <c r="AM14" s="15"/>
    </row>
    <row r="15" spans="1:46" s="19" customFormat="1" ht="15" customHeight="1" thickTop="1" thickBot="1" x14ac:dyDescent="0.2">
      <c r="A15" s="46" t="str">
        <f t="shared" ref="A15:A23" si="4">A4</f>
        <v>GAGA 1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47">
        <f t="shared" ref="AG15:AG23" si="5">COUNTIF(B15:AD15,"P")+COUNTIF(B15:AD15,"DP")*0.5+AG4</f>
        <v>0</v>
      </c>
      <c r="AI15" s="100"/>
      <c r="AJ15" s="77"/>
    </row>
    <row r="16" spans="1:46" s="19" customFormat="1" ht="15" customHeight="1" thickTop="1" thickBot="1" x14ac:dyDescent="0.2">
      <c r="A16" s="46" t="str">
        <f t="shared" si="4"/>
        <v>GAGA 2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47">
        <f t="shared" si="5"/>
        <v>0</v>
      </c>
      <c r="AI16" s="91"/>
      <c r="AJ16" s="77"/>
    </row>
    <row r="17" spans="1:46" s="19" customFormat="1" ht="15" customHeight="1" thickTop="1" thickBot="1" x14ac:dyDescent="0.2">
      <c r="A17" s="79" t="str">
        <f t="shared" si="4"/>
        <v>GAGA 3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80">
        <f t="shared" si="5"/>
        <v>0</v>
      </c>
      <c r="AH17" s="41"/>
      <c r="AI17" s="10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</row>
    <row r="18" spans="1:46" s="19" customFormat="1" ht="15" customHeight="1" thickTop="1" thickBot="1" x14ac:dyDescent="0.2">
      <c r="A18" s="46" t="str">
        <f t="shared" si="4"/>
        <v>GAGA 4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47">
        <f t="shared" si="5"/>
        <v>0</v>
      </c>
      <c r="AH18" s="41"/>
      <c r="AI18" s="90"/>
      <c r="AJ18" s="77"/>
    </row>
    <row r="19" spans="1:46" s="19" customFormat="1" ht="15" customHeight="1" thickTop="1" thickBot="1" x14ac:dyDescent="0.2">
      <c r="A19" s="46" t="str">
        <f t="shared" si="4"/>
        <v>GAGA 5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47">
        <f t="shared" si="5"/>
        <v>0</v>
      </c>
      <c r="AI19" s="92"/>
      <c r="AJ19" s="77"/>
    </row>
    <row r="20" spans="1:46" s="19" customFormat="1" ht="15" customHeight="1" thickTop="1" thickBot="1" x14ac:dyDescent="0.2">
      <c r="A20" s="46" t="str">
        <f t="shared" si="4"/>
        <v>GAGA 6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47">
        <f t="shared" si="5"/>
        <v>0</v>
      </c>
      <c r="AI20" s="94"/>
      <c r="AJ20" s="77"/>
    </row>
    <row r="21" spans="1:46" s="19" customFormat="1" ht="15" customHeight="1" thickTop="1" thickBot="1" x14ac:dyDescent="0.2">
      <c r="A21" s="46" t="str">
        <f t="shared" si="4"/>
        <v>GAGA 7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47">
        <f t="shared" si="5"/>
        <v>0</v>
      </c>
      <c r="AI21" s="96"/>
      <c r="AJ21" s="77"/>
    </row>
    <row r="22" spans="1:46" s="19" customFormat="1" ht="15" customHeight="1" thickTop="1" thickBot="1" x14ac:dyDescent="0.2">
      <c r="A22" s="46" t="str">
        <f t="shared" si="4"/>
        <v>GAGA 8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47">
        <f t="shared" si="5"/>
        <v>0</v>
      </c>
      <c r="AI22" s="98"/>
      <c r="AJ22" s="77"/>
    </row>
    <row r="23" spans="1:46" s="19" customFormat="1" ht="15" customHeight="1" thickTop="1" thickBot="1" x14ac:dyDescent="0.2">
      <c r="A23" s="46" t="str">
        <f t="shared" si="4"/>
        <v>GAGA 9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47">
        <f t="shared" si="5"/>
        <v>0</v>
      </c>
      <c r="AH23" s="7"/>
      <c r="AI23" s="99"/>
      <c r="AJ23" s="77"/>
    </row>
    <row r="24" spans="1:46" s="7" customFormat="1" ht="9.9499999999999993" customHeight="1" thickTop="1" x14ac:dyDescent="0.2">
      <c r="A24" s="34" t="s">
        <v>0</v>
      </c>
      <c r="B24" s="13">
        <f>$B$1</f>
        <v>0</v>
      </c>
      <c r="C24" s="13"/>
      <c r="D24" s="13" t="s">
        <v>1</v>
      </c>
      <c r="E24" s="13">
        <v>3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7"/>
      <c r="AI24" s="70"/>
    </row>
    <row r="25" spans="1:46" s="18" customFormat="1" ht="35.25" customHeight="1" thickBot="1" x14ac:dyDescent="0.2">
      <c r="A25" s="44" t="s">
        <v>9</v>
      </c>
      <c r="B25" s="23">
        <f>DATE($B$1,3,1)</f>
        <v>61</v>
      </c>
      <c r="C25" s="23">
        <f>IF(B25="","",IF(MONTH(B25+1)=3,B25+1,""))</f>
        <v>62</v>
      </c>
      <c r="D25" s="23">
        <f t="shared" ref="D25:AF25" si="6">IF(C25="","",IF(MONTH(C25+1)=3,C25+1,""))</f>
        <v>63</v>
      </c>
      <c r="E25" s="23">
        <f t="shared" si="6"/>
        <v>64</v>
      </c>
      <c r="F25" s="23">
        <f t="shared" si="6"/>
        <v>65</v>
      </c>
      <c r="G25" s="23">
        <f t="shared" si="6"/>
        <v>66</v>
      </c>
      <c r="H25" s="23">
        <f t="shared" si="6"/>
        <v>67</v>
      </c>
      <c r="I25" s="23">
        <f t="shared" si="6"/>
        <v>68</v>
      </c>
      <c r="J25" s="23">
        <f t="shared" si="6"/>
        <v>69</v>
      </c>
      <c r="K25" s="23">
        <f t="shared" si="6"/>
        <v>70</v>
      </c>
      <c r="L25" s="23">
        <f t="shared" si="6"/>
        <v>71</v>
      </c>
      <c r="M25" s="23">
        <f t="shared" si="6"/>
        <v>72</v>
      </c>
      <c r="N25" s="23">
        <f t="shared" si="6"/>
        <v>73</v>
      </c>
      <c r="O25" s="23">
        <f t="shared" si="6"/>
        <v>74</v>
      </c>
      <c r="P25" s="23">
        <f t="shared" si="6"/>
        <v>75</v>
      </c>
      <c r="Q25" s="23">
        <f t="shared" si="6"/>
        <v>76</v>
      </c>
      <c r="R25" s="23">
        <f t="shared" si="6"/>
        <v>77</v>
      </c>
      <c r="S25" s="23">
        <f t="shared" si="6"/>
        <v>78</v>
      </c>
      <c r="T25" s="23">
        <f t="shared" si="6"/>
        <v>79</v>
      </c>
      <c r="U25" s="23">
        <f t="shared" si="6"/>
        <v>80</v>
      </c>
      <c r="V25" s="23">
        <f t="shared" si="6"/>
        <v>81</v>
      </c>
      <c r="W25" s="23">
        <f t="shared" si="6"/>
        <v>82</v>
      </c>
      <c r="X25" s="23">
        <f t="shared" si="6"/>
        <v>83</v>
      </c>
      <c r="Y25" s="23">
        <f t="shared" si="6"/>
        <v>84</v>
      </c>
      <c r="Z25" s="23">
        <f t="shared" si="6"/>
        <v>85</v>
      </c>
      <c r="AA25" s="23">
        <f t="shared" si="6"/>
        <v>86</v>
      </c>
      <c r="AB25" s="23">
        <f t="shared" si="6"/>
        <v>87</v>
      </c>
      <c r="AC25" s="23">
        <f t="shared" si="6"/>
        <v>88</v>
      </c>
      <c r="AD25" s="23">
        <f t="shared" si="6"/>
        <v>89</v>
      </c>
      <c r="AE25" s="23">
        <f t="shared" si="6"/>
        <v>90</v>
      </c>
      <c r="AF25" s="23">
        <f t="shared" si="6"/>
        <v>91</v>
      </c>
      <c r="AG25" s="24" t="s">
        <v>7</v>
      </c>
      <c r="AI25" s="73"/>
      <c r="AJ25" s="76"/>
    </row>
    <row r="26" spans="1:46" s="19" customFormat="1" ht="15" customHeight="1" thickTop="1" thickBot="1" x14ac:dyDescent="0.2">
      <c r="A26" s="46" t="str">
        <f>A15</f>
        <v>GAGA 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47">
        <f t="shared" ref="AG26:AG34" si="7">COUNTIF(B26:AF26,"P")+COUNTIF(B26:AF26,"DP")*0.5+AG15</f>
        <v>0</v>
      </c>
      <c r="AI26" s="100"/>
      <c r="AJ26" s="77"/>
    </row>
    <row r="27" spans="1:46" s="19" customFormat="1" ht="15" customHeight="1" thickTop="1" thickBot="1" x14ac:dyDescent="0.2">
      <c r="A27" s="46" t="str">
        <f>A16</f>
        <v>GAGA 2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47">
        <f t="shared" si="7"/>
        <v>0</v>
      </c>
      <c r="AI27" s="91"/>
      <c r="AJ27" s="77"/>
    </row>
    <row r="28" spans="1:46" s="19" customFormat="1" ht="15" customHeight="1" thickTop="1" thickBot="1" x14ac:dyDescent="0.2">
      <c r="A28" s="79" t="str">
        <f t="shared" ref="A28:A34" si="8">A17</f>
        <v>GAGA 3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80">
        <f t="shared" si="7"/>
        <v>0</v>
      </c>
      <c r="AH28" s="41"/>
      <c r="AI28" s="10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</row>
    <row r="29" spans="1:46" s="19" customFormat="1" ht="15" customHeight="1" thickTop="1" thickBot="1" x14ac:dyDescent="0.2">
      <c r="A29" s="79" t="str">
        <f t="shared" si="8"/>
        <v>GAGA 4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80">
        <f t="shared" si="7"/>
        <v>0</v>
      </c>
      <c r="AH29" s="41"/>
      <c r="AI29" s="90"/>
      <c r="AJ29" s="41"/>
      <c r="AK29" s="41"/>
      <c r="AL29" s="41"/>
      <c r="AM29" s="41"/>
      <c r="AN29" s="41"/>
      <c r="AO29" s="41"/>
    </row>
    <row r="30" spans="1:46" s="19" customFormat="1" ht="15" customHeight="1" thickTop="1" thickBot="1" x14ac:dyDescent="0.2">
      <c r="A30" s="46" t="str">
        <f t="shared" si="8"/>
        <v>GAGA 5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47">
        <f t="shared" si="7"/>
        <v>0</v>
      </c>
      <c r="AI30" s="92"/>
      <c r="AJ30" s="77"/>
    </row>
    <row r="31" spans="1:46" s="19" customFormat="1" ht="15" customHeight="1" thickTop="1" thickBot="1" x14ac:dyDescent="0.2">
      <c r="A31" s="46" t="str">
        <f t="shared" si="8"/>
        <v>GAGA 6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47">
        <f t="shared" si="7"/>
        <v>0</v>
      </c>
      <c r="AI31" s="94"/>
      <c r="AJ31" s="77"/>
    </row>
    <row r="32" spans="1:46" s="19" customFormat="1" ht="15" customHeight="1" thickTop="1" thickBot="1" x14ac:dyDescent="0.2">
      <c r="A32" s="46" t="str">
        <f t="shared" si="8"/>
        <v>GAGA 7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47">
        <f t="shared" si="7"/>
        <v>0</v>
      </c>
      <c r="AI32" s="96"/>
      <c r="AJ32" s="77"/>
    </row>
    <row r="33" spans="1:41" s="19" customFormat="1" ht="15" customHeight="1" thickTop="1" thickBot="1" x14ac:dyDescent="0.2">
      <c r="A33" s="46" t="str">
        <f t="shared" si="8"/>
        <v>GAGA 8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47">
        <f t="shared" si="7"/>
        <v>0</v>
      </c>
      <c r="AI33" s="98"/>
      <c r="AJ33" s="77"/>
    </row>
    <row r="34" spans="1:41" s="19" customFormat="1" ht="15" customHeight="1" thickTop="1" thickBot="1" x14ac:dyDescent="0.2">
      <c r="A34" s="46" t="str">
        <f t="shared" si="8"/>
        <v>GAGA 9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47">
        <f t="shared" si="7"/>
        <v>0</v>
      </c>
      <c r="AH34" s="7"/>
      <c r="AI34" s="99"/>
      <c r="AJ34" s="77"/>
    </row>
    <row r="35" spans="1:41" s="19" customFormat="1" ht="5.0999999999999996" customHeight="1" thickTop="1" x14ac:dyDescent="0.15">
      <c r="A35" s="35"/>
      <c r="B35" s="26">
        <f>B37</f>
        <v>92</v>
      </c>
      <c r="C35" s="25"/>
      <c r="D35" s="25"/>
      <c r="E35" s="25"/>
      <c r="F35" s="25"/>
      <c r="G35" s="25"/>
      <c r="H35" s="25"/>
      <c r="I35" s="25"/>
      <c r="J35" s="4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I35" s="71"/>
      <c r="AJ35" s="77"/>
    </row>
    <row r="36" spans="1:41" ht="24" customHeight="1" x14ac:dyDescent="0.15">
      <c r="A36" s="111" t="s">
        <v>19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3">
        <f>B37</f>
        <v>92</v>
      </c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4"/>
      <c r="AI36" s="72"/>
    </row>
    <row r="37" spans="1:41" s="18" customFormat="1" ht="35.25" customHeight="1" thickBot="1" x14ac:dyDescent="0.2">
      <c r="A37" s="44" t="s">
        <v>10</v>
      </c>
      <c r="B37" s="23">
        <f>DATE($B$1,4,1)</f>
        <v>92</v>
      </c>
      <c r="C37" s="23">
        <f>IF(B37="","",IF(MONTH(B37+1)=4,B37+1,""))</f>
        <v>93</v>
      </c>
      <c r="D37" s="23">
        <f t="shared" ref="D37:AF37" si="9">IF(C37="","",IF(MONTH(C37+1)=4,C37+1,""))</f>
        <v>94</v>
      </c>
      <c r="E37" s="23">
        <f t="shared" si="9"/>
        <v>95</v>
      </c>
      <c r="F37" s="23">
        <f t="shared" si="9"/>
        <v>96</v>
      </c>
      <c r="G37" s="23">
        <f t="shared" si="9"/>
        <v>97</v>
      </c>
      <c r="H37" s="23">
        <f t="shared" si="9"/>
        <v>98</v>
      </c>
      <c r="I37" s="23">
        <f t="shared" si="9"/>
        <v>99</v>
      </c>
      <c r="J37" s="23">
        <f t="shared" si="9"/>
        <v>100</v>
      </c>
      <c r="K37" s="23">
        <f t="shared" si="9"/>
        <v>101</v>
      </c>
      <c r="L37" s="23">
        <f t="shared" si="9"/>
        <v>102</v>
      </c>
      <c r="M37" s="23">
        <f t="shared" si="9"/>
        <v>103</v>
      </c>
      <c r="N37" s="23">
        <f t="shared" si="9"/>
        <v>104</v>
      </c>
      <c r="O37" s="23">
        <f t="shared" si="9"/>
        <v>105</v>
      </c>
      <c r="P37" s="23">
        <f t="shared" si="9"/>
        <v>106</v>
      </c>
      <c r="Q37" s="23">
        <f t="shared" si="9"/>
        <v>107</v>
      </c>
      <c r="R37" s="23">
        <f t="shared" si="9"/>
        <v>108</v>
      </c>
      <c r="S37" s="23">
        <f t="shared" si="9"/>
        <v>109</v>
      </c>
      <c r="T37" s="23">
        <f t="shared" si="9"/>
        <v>110</v>
      </c>
      <c r="U37" s="23">
        <f t="shared" si="9"/>
        <v>111</v>
      </c>
      <c r="V37" s="23">
        <f t="shared" si="9"/>
        <v>112</v>
      </c>
      <c r="W37" s="23">
        <f t="shared" si="9"/>
        <v>113</v>
      </c>
      <c r="X37" s="23">
        <f t="shared" si="9"/>
        <v>114</v>
      </c>
      <c r="Y37" s="23">
        <f t="shared" si="9"/>
        <v>115</v>
      </c>
      <c r="Z37" s="23">
        <f t="shared" si="9"/>
        <v>116</v>
      </c>
      <c r="AA37" s="23">
        <f t="shared" si="9"/>
        <v>117</v>
      </c>
      <c r="AB37" s="23">
        <f t="shared" si="9"/>
        <v>118</v>
      </c>
      <c r="AC37" s="23">
        <f t="shared" si="9"/>
        <v>119</v>
      </c>
      <c r="AD37" s="23">
        <f t="shared" si="9"/>
        <v>120</v>
      </c>
      <c r="AE37" s="23">
        <f t="shared" si="9"/>
        <v>121</v>
      </c>
      <c r="AF37" s="23" t="str">
        <f t="shared" si="9"/>
        <v/>
      </c>
      <c r="AG37" s="24" t="s">
        <v>7</v>
      </c>
      <c r="AI37" s="73"/>
      <c r="AJ37" s="76"/>
    </row>
    <row r="38" spans="1:41" s="19" customFormat="1" ht="15" customHeight="1" thickTop="1" thickBot="1" x14ac:dyDescent="0.2">
      <c r="A38" s="46" t="str">
        <f>A26</f>
        <v>GAGA 1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47">
        <f>COUNTIF(B38:AE38,"P")+COUNTIF(B38:AE38,"DP")*0.5+AG26</f>
        <v>0</v>
      </c>
      <c r="AI38" s="100"/>
      <c r="AJ38" s="77"/>
    </row>
    <row r="39" spans="1:41" s="19" customFormat="1" ht="15" customHeight="1" thickTop="1" thickBot="1" x14ac:dyDescent="0.2">
      <c r="A39" s="46" t="str">
        <f>A27</f>
        <v>GAGA 2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47">
        <f>COUNTIF(B39:AE39,"P")+COUNTIF(B39:AE39,"DP")*0.5+AG27</f>
        <v>0</v>
      </c>
      <c r="AI39" s="91"/>
      <c r="AJ39" s="77"/>
    </row>
    <row r="40" spans="1:41" s="19" customFormat="1" ht="15" customHeight="1" thickTop="1" thickBot="1" x14ac:dyDescent="0.2">
      <c r="A40" s="46" t="str">
        <f t="shared" ref="A40:A46" si="10">A28</f>
        <v>GAGA 3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47">
        <f t="shared" ref="AG40:AG46" si="11">COUNTIF(B40:AE40,"P")+COUNTIF(B40:AE40,"DP")*0.5+AG28</f>
        <v>0</v>
      </c>
      <c r="AH40" s="41"/>
      <c r="AI40" s="101"/>
      <c r="AJ40" s="77"/>
    </row>
    <row r="41" spans="1:41" s="19" customFormat="1" ht="15" customHeight="1" thickTop="1" thickBot="1" x14ac:dyDescent="0.2">
      <c r="A41" s="46" t="str">
        <f t="shared" si="10"/>
        <v>GAGA 4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47">
        <f t="shared" si="11"/>
        <v>0</v>
      </c>
      <c r="AH41" s="41"/>
      <c r="AI41" s="90"/>
      <c r="AJ41" s="77"/>
    </row>
    <row r="42" spans="1:41" s="19" customFormat="1" ht="15" customHeight="1" thickTop="1" thickBot="1" x14ac:dyDescent="0.2">
      <c r="A42" s="79" t="str">
        <f t="shared" si="10"/>
        <v>GAGA 5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80">
        <f t="shared" si="11"/>
        <v>0</v>
      </c>
      <c r="AH42" s="41"/>
      <c r="AI42" s="92"/>
      <c r="AJ42" s="41"/>
      <c r="AK42" s="41"/>
      <c r="AL42" s="41"/>
      <c r="AM42" s="41"/>
      <c r="AN42" s="41"/>
      <c r="AO42" s="41"/>
    </row>
    <row r="43" spans="1:41" s="19" customFormat="1" ht="15" customHeight="1" thickTop="1" thickBot="1" x14ac:dyDescent="0.2">
      <c r="A43" s="46" t="str">
        <f t="shared" si="10"/>
        <v>GAGA 6</v>
      </c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47">
        <f t="shared" si="11"/>
        <v>0</v>
      </c>
      <c r="AI43" s="94"/>
      <c r="AJ43" s="77"/>
    </row>
    <row r="44" spans="1:41" s="19" customFormat="1" ht="15" customHeight="1" thickTop="1" thickBot="1" x14ac:dyDescent="0.2">
      <c r="A44" s="46" t="str">
        <f t="shared" si="10"/>
        <v>GAGA 7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47">
        <f t="shared" si="11"/>
        <v>0</v>
      </c>
      <c r="AI44" s="96"/>
      <c r="AJ44" s="77"/>
    </row>
    <row r="45" spans="1:41" s="19" customFormat="1" ht="15" customHeight="1" thickTop="1" thickBot="1" x14ac:dyDescent="0.2">
      <c r="A45" s="46" t="str">
        <f t="shared" si="10"/>
        <v>GAGA 8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47">
        <f t="shared" si="11"/>
        <v>0</v>
      </c>
      <c r="AI45" s="98"/>
      <c r="AJ45" s="77"/>
    </row>
    <row r="46" spans="1:41" s="19" customFormat="1" ht="15" customHeight="1" thickTop="1" thickBot="1" x14ac:dyDescent="0.2">
      <c r="A46" s="46" t="str">
        <f t="shared" si="10"/>
        <v>GAGA 9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47">
        <f t="shared" si="11"/>
        <v>0</v>
      </c>
      <c r="AI46" s="99"/>
      <c r="AJ46" s="77"/>
    </row>
    <row r="47" spans="1:41" s="7" customFormat="1" ht="13.5" thickTop="1" x14ac:dyDescent="0.2">
      <c r="A47" s="34" t="s">
        <v>0</v>
      </c>
      <c r="B47" s="13">
        <f>$B$1</f>
        <v>0</v>
      </c>
      <c r="C47" s="13"/>
      <c r="D47" s="13" t="s">
        <v>1</v>
      </c>
      <c r="E47" s="13">
        <v>5</v>
      </c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7"/>
      <c r="AI47" s="70"/>
    </row>
    <row r="48" spans="1:41" s="18" customFormat="1" ht="35.25" customHeight="1" thickBot="1" x14ac:dyDescent="0.2">
      <c r="A48" s="44" t="s">
        <v>11</v>
      </c>
      <c r="B48" s="23">
        <f>DATE(B47,5,1)</f>
        <v>122</v>
      </c>
      <c r="C48" s="23">
        <f>IF(B48="","",IF(MONTH(B48+1)=5,B48+1,""))</f>
        <v>123</v>
      </c>
      <c r="D48" s="23">
        <f t="shared" ref="D48:AF48" si="12">IF(C48="","",IF(MONTH(C48+1)=5,C48+1,""))</f>
        <v>124</v>
      </c>
      <c r="E48" s="23">
        <f t="shared" si="12"/>
        <v>125</v>
      </c>
      <c r="F48" s="23">
        <f t="shared" si="12"/>
        <v>126</v>
      </c>
      <c r="G48" s="23">
        <f t="shared" si="12"/>
        <v>127</v>
      </c>
      <c r="H48" s="23">
        <f t="shared" si="12"/>
        <v>128</v>
      </c>
      <c r="I48" s="23">
        <f t="shared" si="12"/>
        <v>129</v>
      </c>
      <c r="J48" s="23">
        <f t="shared" si="12"/>
        <v>130</v>
      </c>
      <c r="K48" s="23">
        <f t="shared" si="12"/>
        <v>131</v>
      </c>
      <c r="L48" s="23">
        <f t="shared" si="12"/>
        <v>132</v>
      </c>
      <c r="M48" s="23">
        <f t="shared" si="12"/>
        <v>133</v>
      </c>
      <c r="N48" s="23">
        <f t="shared" si="12"/>
        <v>134</v>
      </c>
      <c r="O48" s="23">
        <f t="shared" si="12"/>
        <v>135</v>
      </c>
      <c r="P48" s="23">
        <f t="shared" si="12"/>
        <v>136</v>
      </c>
      <c r="Q48" s="23">
        <f t="shared" si="12"/>
        <v>137</v>
      </c>
      <c r="R48" s="23">
        <f t="shared" si="12"/>
        <v>138</v>
      </c>
      <c r="S48" s="23">
        <f t="shared" si="12"/>
        <v>139</v>
      </c>
      <c r="T48" s="23">
        <f t="shared" si="12"/>
        <v>140</v>
      </c>
      <c r="U48" s="23">
        <f t="shared" si="12"/>
        <v>141</v>
      </c>
      <c r="V48" s="23">
        <f t="shared" si="12"/>
        <v>142</v>
      </c>
      <c r="W48" s="23">
        <f t="shared" si="12"/>
        <v>143</v>
      </c>
      <c r="X48" s="23">
        <f t="shared" si="12"/>
        <v>144</v>
      </c>
      <c r="Y48" s="23">
        <f t="shared" si="12"/>
        <v>145</v>
      </c>
      <c r="Z48" s="23">
        <f t="shared" si="12"/>
        <v>146</v>
      </c>
      <c r="AA48" s="23">
        <f t="shared" si="12"/>
        <v>147</v>
      </c>
      <c r="AB48" s="23">
        <f t="shared" si="12"/>
        <v>148</v>
      </c>
      <c r="AC48" s="23">
        <f t="shared" si="12"/>
        <v>149</v>
      </c>
      <c r="AD48" s="23">
        <f t="shared" si="12"/>
        <v>150</v>
      </c>
      <c r="AE48" s="23">
        <f t="shared" si="12"/>
        <v>151</v>
      </c>
      <c r="AF48" s="23">
        <f t="shared" si="12"/>
        <v>152</v>
      </c>
      <c r="AG48" s="24" t="s">
        <v>7</v>
      </c>
      <c r="AI48" s="73"/>
      <c r="AJ48" s="76"/>
    </row>
    <row r="49" spans="1:41" s="19" customFormat="1" ht="15" customHeight="1" thickTop="1" thickBot="1" x14ac:dyDescent="0.2">
      <c r="A49" s="46" t="str">
        <f t="shared" ref="A49:A57" si="13">A38</f>
        <v>GAGA 1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47">
        <f t="shared" ref="AG49:AG57" si="14">COUNTIF(B49:AF49,"P")+COUNTIF(B49:AF49,"DP")*0.5+AG38</f>
        <v>0</v>
      </c>
      <c r="AI49" s="100"/>
      <c r="AJ49" s="77"/>
    </row>
    <row r="50" spans="1:41" s="19" customFormat="1" ht="15" customHeight="1" thickTop="1" thickBot="1" x14ac:dyDescent="0.2">
      <c r="A50" s="46" t="str">
        <f t="shared" si="13"/>
        <v>GAGA 2</v>
      </c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47">
        <f t="shared" si="14"/>
        <v>0</v>
      </c>
      <c r="AI50" s="91"/>
      <c r="AJ50" s="77"/>
    </row>
    <row r="51" spans="1:41" s="19" customFormat="1" ht="15" customHeight="1" thickTop="1" thickBot="1" x14ac:dyDescent="0.2">
      <c r="A51" s="46" t="str">
        <f t="shared" si="13"/>
        <v>GAGA 3</v>
      </c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47">
        <f t="shared" si="14"/>
        <v>0</v>
      </c>
      <c r="AH51" s="41"/>
      <c r="AI51" s="101"/>
      <c r="AJ51" s="77"/>
    </row>
    <row r="52" spans="1:41" s="19" customFormat="1" ht="15" customHeight="1" thickTop="1" thickBot="1" x14ac:dyDescent="0.2">
      <c r="A52" s="46" t="str">
        <f t="shared" si="13"/>
        <v>GAGA 4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47">
        <f t="shared" si="14"/>
        <v>0</v>
      </c>
      <c r="AI52" s="90"/>
      <c r="AJ52" s="77"/>
    </row>
    <row r="53" spans="1:41" s="19" customFormat="1" ht="15" customHeight="1" thickTop="1" thickBot="1" x14ac:dyDescent="0.2">
      <c r="A53" s="46" t="str">
        <f t="shared" si="13"/>
        <v>GAGA 5</v>
      </c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47">
        <f t="shared" si="14"/>
        <v>0</v>
      </c>
      <c r="AI53" s="92"/>
      <c r="AJ53" s="77"/>
    </row>
    <row r="54" spans="1:41" s="19" customFormat="1" ht="15" customHeight="1" thickTop="1" thickBot="1" x14ac:dyDescent="0.2">
      <c r="A54" s="79" t="str">
        <f t="shared" si="13"/>
        <v>GAGA 6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80">
        <f t="shared" si="14"/>
        <v>0</v>
      </c>
      <c r="AH54" s="41"/>
      <c r="AI54" s="94"/>
      <c r="AJ54" s="41"/>
      <c r="AK54" s="41"/>
      <c r="AL54" s="41"/>
      <c r="AM54" s="41"/>
      <c r="AN54" s="41"/>
      <c r="AO54" s="41"/>
    </row>
    <row r="55" spans="1:41" s="19" customFormat="1" ht="15" customHeight="1" thickTop="1" thickBot="1" x14ac:dyDescent="0.2">
      <c r="A55" s="46" t="str">
        <f t="shared" si="13"/>
        <v>GAGA 7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47">
        <f t="shared" si="14"/>
        <v>0</v>
      </c>
      <c r="AI55" s="96"/>
      <c r="AJ55" s="77"/>
    </row>
    <row r="56" spans="1:41" s="19" customFormat="1" ht="15" customHeight="1" thickTop="1" thickBot="1" x14ac:dyDescent="0.2">
      <c r="A56" s="46" t="str">
        <f t="shared" si="13"/>
        <v>GAGA 8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47">
        <f t="shared" si="14"/>
        <v>0</v>
      </c>
      <c r="AI56" s="98"/>
      <c r="AJ56" s="77"/>
    </row>
    <row r="57" spans="1:41" s="19" customFormat="1" ht="15" customHeight="1" thickTop="1" thickBot="1" x14ac:dyDescent="0.2">
      <c r="A57" s="46" t="str">
        <f t="shared" si="13"/>
        <v>GAGA 9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47">
        <f t="shared" si="14"/>
        <v>0</v>
      </c>
      <c r="AI57" s="99"/>
      <c r="AJ57" s="77"/>
    </row>
    <row r="58" spans="1:41" s="7" customFormat="1" ht="13.5" thickTop="1" x14ac:dyDescent="0.2">
      <c r="A58" s="34" t="s">
        <v>0</v>
      </c>
      <c r="B58" s="13">
        <f>$B$1</f>
        <v>0</v>
      </c>
      <c r="C58" s="13"/>
      <c r="D58" s="13" t="s">
        <v>1</v>
      </c>
      <c r="E58" s="13">
        <v>6</v>
      </c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7"/>
      <c r="AI58" s="70"/>
    </row>
    <row r="59" spans="1:41" s="18" customFormat="1" ht="35.25" customHeight="1" thickBot="1" x14ac:dyDescent="0.2">
      <c r="A59" s="44" t="s">
        <v>12</v>
      </c>
      <c r="B59" s="23">
        <f>DATE(B58,6,1)</f>
        <v>153</v>
      </c>
      <c r="C59" s="23">
        <f>IF(B59="","",IF(MONTH(B59+1)=6,B59+1,""))</f>
        <v>154</v>
      </c>
      <c r="D59" s="23">
        <f t="shared" ref="D59:AF59" si="15">IF(C59="","",IF(MONTH(C59+1)=6,C59+1,""))</f>
        <v>155</v>
      </c>
      <c r="E59" s="23">
        <f t="shared" si="15"/>
        <v>156</v>
      </c>
      <c r="F59" s="23">
        <f t="shared" si="15"/>
        <v>157</v>
      </c>
      <c r="G59" s="23">
        <f t="shared" si="15"/>
        <v>158</v>
      </c>
      <c r="H59" s="23">
        <f t="shared" si="15"/>
        <v>159</v>
      </c>
      <c r="I59" s="23">
        <f t="shared" si="15"/>
        <v>160</v>
      </c>
      <c r="J59" s="23">
        <f t="shared" si="15"/>
        <v>161</v>
      </c>
      <c r="K59" s="23">
        <f t="shared" si="15"/>
        <v>162</v>
      </c>
      <c r="L59" s="23">
        <f t="shared" si="15"/>
        <v>163</v>
      </c>
      <c r="M59" s="23">
        <f t="shared" si="15"/>
        <v>164</v>
      </c>
      <c r="N59" s="23">
        <f t="shared" si="15"/>
        <v>165</v>
      </c>
      <c r="O59" s="23">
        <f t="shared" si="15"/>
        <v>166</v>
      </c>
      <c r="P59" s="23">
        <f t="shared" si="15"/>
        <v>167</v>
      </c>
      <c r="Q59" s="23">
        <f t="shared" si="15"/>
        <v>168</v>
      </c>
      <c r="R59" s="23">
        <f t="shared" si="15"/>
        <v>169</v>
      </c>
      <c r="S59" s="23">
        <f t="shared" si="15"/>
        <v>170</v>
      </c>
      <c r="T59" s="23">
        <f t="shared" si="15"/>
        <v>171</v>
      </c>
      <c r="U59" s="23">
        <f t="shared" si="15"/>
        <v>172</v>
      </c>
      <c r="V59" s="23">
        <f t="shared" si="15"/>
        <v>173</v>
      </c>
      <c r="W59" s="23">
        <f t="shared" si="15"/>
        <v>174</v>
      </c>
      <c r="X59" s="23">
        <f t="shared" si="15"/>
        <v>175</v>
      </c>
      <c r="Y59" s="23">
        <f t="shared" si="15"/>
        <v>176</v>
      </c>
      <c r="Z59" s="23">
        <f t="shared" si="15"/>
        <v>177</v>
      </c>
      <c r="AA59" s="23">
        <f t="shared" si="15"/>
        <v>178</v>
      </c>
      <c r="AB59" s="23">
        <f t="shared" si="15"/>
        <v>179</v>
      </c>
      <c r="AC59" s="23">
        <f t="shared" si="15"/>
        <v>180</v>
      </c>
      <c r="AD59" s="23">
        <f t="shared" si="15"/>
        <v>181</v>
      </c>
      <c r="AE59" s="23">
        <f t="shared" si="15"/>
        <v>182</v>
      </c>
      <c r="AF59" s="23" t="str">
        <f t="shared" si="15"/>
        <v/>
      </c>
      <c r="AG59" s="24" t="s">
        <v>7</v>
      </c>
      <c r="AI59" s="73"/>
      <c r="AJ59" s="76"/>
    </row>
    <row r="60" spans="1:41" s="19" customFormat="1" ht="15" customHeight="1" thickTop="1" thickBot="1" x14ac:dyDescent="0.2">
      <c r="A60" s="46" t="str">
        <f t="shared" ref="A60:A68" si="16">A49</f>
        <v>GAGA 1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47">
        <f t="shared" ref="AG60:AG68" si="17">COUNTIF(B60:AE60,"P")+COUNTIF(B60:AE60,"DP")*0.5+AG49</f>
        <v>0</v>
      </c>
      <c r="AI60" s="100"/>
      <c r="AJ60" s="77"/>
    </row>
    <row r="61" spans="1:41" s="19" customFormat="1" ht="15" customHeight="1" thickTop="1" thickBot="1" x14ac:dyDescent="0.2">
      <c r="A61" s="46" t="str">
        <f t="shared" si="16"/>
        <v>GAGA 2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47">
        <f t="shared" si="17"/>
        <v>0</v>
      </c>
      <c r="AI61" s="91"/>
      <c r="AJ61" s="77"/>
    </row>
    <row r="62" spans="1:41" s="19" customFormat="1" ht="15" customHeight="1" thickTop="1" thickBot="1" x14ac:dyDescent="0.2">
      <c r="A62" s="46" t="str">
        <f t="shared" si="16"/>
        <v>GAGA 3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47">
        <f t="shared" si="17"/>
        <v>0</v>
      </c>
      <c r="AI62" s="101"/>
      <c r="AJ62" s="77"/>
    </row>
    <row r="63" spans="1:41" s="19" customFormat="1" ht="15" customHeight="1" thickTop="1" thickBot="1" x14ac:dyDescent="0.2">
      <c r="A63" s="46" t="str">
        <f t="shared" si="16"/>
        <v>GAGA 4</v>
      </c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47">
        <f t="shared" si="17"/>
        <v>0</v>
      </c>
      <c r="AI63" s="90"/>
      <c r="AJ63" s="77"/>
    </row>
    <row r="64" spans="1:41" s="19" customFormat="1" ht="15" customHeight="1" thickTop="1" thickBot="1" x14ac:dyDescent="0.2">
      <c r="A64" s="46" t="str">
        <f t="shared" si="16"/>
        <v>GAGA 5</v>
      </c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47">
        <f t="shared" si="17"/>
        <v>0</v>
      </c>
      <c r="AH64" s="41"/>
      <c r="AI64" s="92"/>
      <c r="AJ64" s="77"/>
    </row>
    <row r="65" spans="1:41" s="19" customFormat="1" ht="15" customHeight="1" thickTop="1" thickBot="1" x14ac:dyDescent="0.2">
      <c r="A65" s="46" t="str">
        <f t="shared" si="16"/>
        <v>GAGA 6</v>
      </c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47">
        <f t="shared" si="17"/>
        <v>0</v>
      </c>
      <c r="AI65" s="94"/>
      <c r="AJ65" s="77"/>
    </row>
    <row r="66" spans="1:41" s="19" customFormat="1" ht="15" customHeight="1" thickTop="1" thickBot="1" x14ac:dyDescent="0.2">
      <c r="A66" s="79" t="str">
        <f t="shared" si="16"/>
        <v>GAGA 7</v>
      </c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80">
        <f t="shared" si="17"/>
        <v>0</v>
      </c>
      <c r="AH66" s="41"/>
      <c r="AI66" s="96"/>
      <c r="AJ66" s="41"/>
      <c r="AK66" s="41"/>
      <c r="AL66" s="41"/>
      <c r="AM66" s="41"/>
      <c r="AN66" s="41"/>
      <c r="AO66" s="41"/>
    </row>
    <row r="67" spans="1:41" s="19" customFormat="1" ht="15" customHeight="1" thickTop="1" thickBot="1" x14ac:dyDescent="0.2">
      <c r="A67" s="46" t="str">
        <f t="shared" si="16"/>
        <v>GAGA 8</v>
      </c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47">
        <f t="shared" si="17"/>
        <v>0</v>
      </c>
      <c r="AH67" s="41"/>
      <c r="AI67" s="98"/>
      <c r="AJ67" s="77"/>
    </row>
    <row r="68" spans="1:41" s="19" customFormat="1" ht="15" customHeight="1" thickTop="1" thickBot="1" x14ac:dyDescent="0.2">
      <c r="A68" s="46" t="str">
        <f t="shared" si="16"/>
        <v>GAGA 9</v>
      </c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47">
        <f t="shared" si="17"/>
        <v>0</v>
      </c>
      <c r="AI68" s="99"/>
      <c r="AJ68" s="77"/>
    </row>
    <row r="69" spans="1:41" s="19" customFormat="1" ht="5.0999999999999996" customHeight="1" thickTop="1" x14ac:dyDescent="0.15">
      <c r="A69" s="35"/>
      <c r="B69" s="13">
        <f>$B$1</f>
        <v>0</v>
      </c>
      <c r="C69" s="25"/>
      <c r="D69" s="25"/>
      <c r="E69" s="25"/>
      <c r="F69" s="25"/>
      <c r="G69" s="25"/>
      <c r="H69" s="25"/>
      <c r="I69" s="25"/>
      <c r="J69" s="4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I69" s="71"/>
      <c r="AJ69" s="77"/>
    </row>
    <row r="70" spans="1:41" ht="18" customHeight="1" x14ac:dyDescent="0.15">
      <c r="A70" s="111" t="s">
        <v>19</v>
      </c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3">
        <f>B71</f>
        <v>183</v>
      </c>
      <c r="U70" s="113"/>
      <c r="V70" s="113"/>
      <c r="W70" s="113"/>
      <c r="X70" s="113"/>
      <c r="Y70" s="113"/>
      <c r="Z70" s="113"/>
      <c r="AA70" s="113"/>
      <c r="AB70" s="113"/>
      <c r="AC70" s="113"/>
      <c r="AD70" s="113"/>
      <c r="AE70" s="113"/>
      <c r="AF70" s="113"/>
      <c r="AG70" s="114"/>
      <c r="AI70" s="72"/>
    </row>
    <row r="71" spans="1:41" s="18" customFormat="1" ht="35.25" customHeight="1" thickBot="1" x14ac:dyDescent="0.2">
      <c r="A71" s="44" t="s">
        <v>13</v>
      </c>
      <c r="B71" s="23">
        <f>DATE($B$1,7,1)</f>
        <v>183</v>
      </c>
      <c r="C71" s="23">
        <f>IF(B71="","",IF(MONTH(B71+1)=7,B71+1,""))</f>
        <v>184</v>
      </c>
      <c r="D71" s="23">
        <f t="shared" ref="D71:AF71" si="18">IF(C71="","",IF(MONTH(C71+1)=7,C71+1,""))</f>
        <v>185</v>
      </c>
      <c r="E71" s="23">
        <f t="shared" si="18"/>
        <v>186</v>
      </c>
      <c r="F71" s="23">
        <f t="shared" si="18"/>
        <v>187</v>
      </c>
      <c r="G71" s="23">
        <f t="shared" si="18"/>
        <v>188</v>
      </c>
      <c r="H71" s="23">
        <f t="shared" si="18"/>
        <v>189</v>
      </c>
      <c r="I71" s="23">
        <f t="shared" si="18"/>
        <v>190</v>
      </c>
      <c r="J71" s="23">
        <f t="shared" si="18"/>
        <v>191</v>
      </c>
      <c r="K71" s="23">
        <f t="shared" si="18"/>
        <v>192</v>
      </c>
      <c r="L71" s="23">
        <f t="shared" si="18"/>
        <v>193</v>
      </c>
      <c r="M71" s="23">
        <f t="shared" si="18"/>
        <v>194</v>
      </c>
      <c r="N71" s="23">
        <f t="shared" si="18"/>
        <v>195</v>
      </c>
      <c r="O71" s="23">
        <f t="shared" si="18"/>
        <v>196</v>
      </c>
      <c r="P71" s="23">
        <f t="shared" si="18"/>
        <v>197</v>
      </c>
      <c r="Q71" s="23">
        <f t="shared" si="18"/>
        <v>198</v>
      </c>
      <c r="R71" s="23">
        <f t="shared" si="18"/>
        <v>199</v>
      </c>
      <c r="S71" s="23">
        <f t="shared" si="18"/>
        <v>200</v>
      </c>
      <c r="T71" s="23">
        <f t="shared" si="18"/>
        <v>201</v>
      </c>
      <c r="U71" s="23">
        <f t="shared" si="18"/>
        <v>202</v>
      </c>
      <c r="V71" s="23">
        <f t="shared" si="18"/>
        <v>203</v>
      </c>
      <c r="W71" s="23">
        <f t="shared" si="18"/>
        <v>204</v>
      </c>
      <c r="X71" s="23">
        <f t="shared" si="18"/>
        <v>205</v>
      </c>
      <c r="Y71" s="23">
        <f t="shared" si="18"/>
        <v>206</v>
      </c>
      <c r="Z71" s="23">
        <f t="shared" si="18"/>
        <v>207</v>
      </c>
      <c r="AA71" s="23">
        <f t="shared" si="18"/>
        <v>208</v>
      </c>
      <c r="AB71" s="23">
        <f t="shared" si="18"/>
        <v>209</v>
      </c>
      <c r="AC71" s="23">
        <f t="shared" si="18"/>
        <v>210</v>
      </c>
      <c r="AD71" s="23">
        <f t="shared" si="18"/>
        <v>211</v>
      </c>
      <c r="AE71" s="23">
        <f t="shared" si="18"/>
        <v>212</v>
      </c>
      <c r="AF71" s="23">
        <f t="shared" si="18"/>
        <v>213</v>
      </c>
      <c r="AG71" s="24" t="s">
        <v>7</v>
      </c>
      <c r="AI71" s="73"/>
      <c r="AJ71" s="76"/>
    </row>
    <row r="72" spans="1:41" s="19" customFormat="1" ht="15" customHeight="1" thickTop="1" thickBot="1" x14ac:dyDescent="0.2">
      <c r="A72" s="46" t="str">
        <f t="shared" ref="A72:A80" si="19">A60</f>
        <v>GAGA 1</v>
      </c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47">
        <f t="shared" ref="AG72:AG80" si="20">COUNTIF(B72:AF72,"P")+COUNTIF(B72:AF72,"DP")*0.5+AG60</f>
        <v>0</v>
      </c>
      <c r="AI72" s="100"/>
      <c r="AJ72" s="77"/>
    </row>
    <row r="73" spans="1:41" s="19" customFormat="1" ht="15" customHeight="1" thickTop="1" thickBot="1" x14ac:dyDescent="0.2">
      <c r="A73" s="46" t="str">
        <f t="shared" si="19"/>
        <v>GAGA 2</v>
      </c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47">
        <f t="shared" si="20"/>
        <v>0</v>
      </c>
      <c r="AI73" s="91"/>
      <c r="AJ73" s="77"/>
    </row>
    <row r="74" spans="1:41" s="19" customFormat="1" ht="15" customHeight="1" thickTop="1" thickBot="1" x14ac:dyDescent="0.2">
      <c r="A74" s="46" t="str">
        <f t="shared" si="19"/>
        <v>GAGA 3</v>
      </c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47">
        <f t="shared" si="20"/>
        <v>0</v>
      </c>
      <c r="AI74" s="101"/>
      <c r="AJ74" s="77"/>
    </row>
    <row r="75" spans="1:41" s="19" customFormat="1" ht="15" customHeight="1" thickTop="1" thickBot="1" x14ac:dyDescent="0.2">
      <c r="A75" s="46" t="str">
        <f t="shared" si="19"/>
        <v>GAGA 4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47">
        <f t="shared" si="20"/>
        <v>0</v>
      </c>
      <c r="AI75" s="90"/>
      <c r="AJ75" s="77"/>
    </row>
    <row r="76" spans="1:41" s="19" customFormat="1" ht="15" customHeight="1" thickTop="1" thickBot="1" x14ac:dyDescent="0.2">
      <c r="A76" s="46" t="str">
        <f t="shared" si="19"/>
        <v>GAGA 5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47">
        <f t="shared" si="20"/>
        <v>0</v>
      </c>
      <c r="AI76" s="92"/>
      <c r="AJ76" s="77"/>
    </row>
    <row r="77" spans="1:41" s="19" customFormat="1" ht="15" customHeight="1" thickTop="1" thickBot="1" x14ac:dyDescent="0.2">
      <c r="A77" s="46" t="str">
        <f t="shared" si="19"/>
        <v>GAGA 6</v>
      </c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47">
        <f t="shared" si="20"/>
        <v>0</v>
      </c>
      <c r="AI77" s="94"/>
      <c r="AJ77" s="77"/>
    </row>
    <row r="78" spans="1:41" s="19" customFormat="1" ht="15" customHeight="1" thickTop="1" thickBot="1" x14ac:dyDescent="0.2">
      <c r="A78" s="46" t="str">
        <f t="shared" si="19"/>
        <v>GAGA 7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47">
        <f t="shared" si="20"/>
        <v>0</v>
      </c>
      <c r="AH78" s="41"/>
      <c r="AI78" s="96"/>
      <c r="AJ78" s="77"/>
    </row>
    <row r="79" spans="1:41" s="19" customFormat="1" ht="15" customHeight="1" thickTop="1" thickBot="1" x14ac:dyDescent="0.2">
      <c r="A79" s="79" t="str">
        <f t="shared" si="19"/>
        <v>GAGA 8</v>
      </c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80">
        <f t="shared" si="20"/>
        <v>0</v>
      </c>
      <c r="AH79" s="41"/>
      <c r="AI79" s="98"/>
      <c r="AJ79" s="41"/>
      <c r="AK79" s="41"/>
      <c r="AL79" s="41"/>
      <c r="AM79" s="41"/>
      <c r="AN79" s="41"/>
      <c r="AO79" s="41"/>
    </row>
    <row r="80" spans="1:41" s="19" customFormat="1" ht="15" customHeight="1" thickTop="1" thickBot="1" x14ac:dyDescent="0.2">
      <c r="A80" s="46" t="str">
        <f t="shared" si="19"/>
        <v>GAGA 9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47">
        <f t="shared" si="20"/>
        <v>0</v>
      </c>
      <c r="AI80" s="99"/>
      <c r="AJ80" s="77"/>
    </row>
    <row r="81" spans="1:41" s="7" customFormat="1" ht="13.5" thickTop="1" x14ac:dyDescent="0.2">
      <c r="A81" s="34" t="s">
        <v>0</v>
      </c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17"/>
      <c r="AH81" s="39"/>
      <c r="AI81" s="70"/>
    </row>
    <row r="82" spans="1:41" s="18" customFormat="1" ht="35.25" customHeight="1" thickBot="1" x14ac:dyDescent="0.2">
      <c r="A82" s="44" t="s">
        <v>14</v>
      </c>
      <c r="B82" s="23">
        <f>DATE(B81,8,1)</f>
        <v>214</v>
      </c>
      <c r="C82" s="23">
        <f>IF(B82="","",IF(MONTH(B82+1)=8,B82+1,""))</f>
        <v>215</v>
      </c>
      <c r="D82" s="23">
        <f t="shared" ref="D82:AF82" si="21">IF(C82="","",IF(MONTH(C82+1)=8,C82+1,""))</f>
        <v>216</v>
      </c>
      <c r="E82" s="23">
        <f t="shared" si="21"/>
        <v>217</v>
      </c>
      <c r="F82" s="23">
        <f t="shared" si="21"/>
        <v>218</v>
      </c>
      <c r="G82" s="23">
        <f t="shared" si="21"/>
        <v>219</v>
      </c>
      <c r="H82" s="23">
        <f t="shared" si="21"/>
        <v>220</v>
      </c>
      <c r="I82" s="23">
        <f t="shared" si="21"/>
        <v>221</v>
      </c>
      <c r="J82" s="23">
        <f t="shared" si="21"/>
        <v>222</v>
      </c>
      <c r="K82" s="23">
        <f t="shared" si="21"/>
        <v>223</v>
      </c>
      <c r="L82" s="23">
        <f t="shared" si="21"/>
        <v>224</v>
      </c>
      <c r="M82" s="23">
        <f t="shared" si="21"/>
        <v>225</v>
      </c>
      <c r="N82" s="23">
        <f t="shared" si="21"/>
        <v>226</v>
      </c>
      <c r="O82" s="23">
        <f t="shared" si="21"/>
        <v>227</v>
      </c>
      <c r="P82" s="23">
        <f t="shared" si="21"/>
        <v>228</v>
      </c>
      <c r="Q82" s="23">
        <f t="shared" si="21"/>
        <v>229</v>
      </c>
      <c r="R82" s="23">
        <f t="shared" si="21"/>
        <v>230</v>
      </c>
      <c r="S82" s="23">
        <f t="shared" si="21"/>
        <v>231</v>
      </c>
      <c r="T82" s="23">
        <f t="shared" si="21"/>
        <v>232</v>
      </c>
      <c r="U82" s="23">
        <f t="shared" si="21"/>
        <v>233</v>
      </c>
      <c r="V82" s="23">
        <f t="shared" si="21"/>
        <v>234</v>
      </c>
      <c r="W82" s="23">
        <f t="shared" si="21"/>
        <v>235</v>
      </c>
      <c r="X82" s="23">
        <f t="shared" si="21"/>
        <v>236</v>
      </c>
      <c r="Y82" s="23">
        <f t="shared" si="21"/>
        <v>237</v>
      </c>
      <c r="Z82" s="23">
        <f t="shared" si="21"/>
        <v>238</v>
      </c>
      <c r="AA82" s="23">
        <f t="shared" si="21"/>
        <v>239</v>
      </c>
      <c r="AB82" s="23">
        <f t="shared" si="21"/>
        <v>240</v>
      </c>
      <c r="AC82" s="23">
        <f t="shared" si="21"/>
        <v>241</v>
      </c>
      <c r="AD82" s="23">
        <f t="shared" si="21"/>
        <v>242</v>
      </c>
      <c r="AE82" s="23">
        <f t="shared" si="21"/>
        <v>243</v>
      </c>
      <c r="AF82" s="23">
        <f t="shared" si="21"/>
        <v>244</v>
      </c>
      <c r="AG82" s="24" t="s">
        <v>7</v>
      </c>
      <c r="AI82" s="73"/>
      <c r="AJ82" s="76"/>
    </row>
    <row r="83" spans="1:41" s="19" customFormat="1" ht="15" customHeight="1" thickTop="1" thickBot="1" x14ac:dyDescent="0.2">
      <c r="A83" s="46" t="str">
        <f t="shared" ref="A83:A91" si="22">A72</f>
        <v>GAGA 1</v>
      </c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47">
        <f t="shared" ref="AG83:AG91" si="23">COUNTIF(B83:AF83,"P")+COUNTIF(B83:AF83,"DP")*0.5+AG72</f>
        <v>0</v>
      </c>
      <c r="AI83" s="100"/>
      <c r="AJ83" s="77"/>
    </row>
    <row r="84" spans="1:41" s="19" customFormat="1" ht="15" customHeight="1" thickTop="1" thickBot="1" x14ac:dyDescent="0.2">
      <c r="A84" s="46" t="str">
        <f t="shared" si="22"/>
        <v>GAGA 2</v>
      </c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47">
        <f t="shared" si="23"/>
        <v>0</v>
      </c>
      <c r="AI84" s="91"/>
      <c r="AJ84" s="77"/>
    </row>
    <row r="85" spans="1:41" s="19" customFormat="1" ht="15" customHeight="1" thickTop="1" thickBot="1" x14ac:dyDescent="0.2">
      <c r="A85" s="46" t="str">
        <f t="shared" si="22"/>
        <v>GAGA 3</v>
      </c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47">
        <f t="shared" si="23"/>
        <v>0</v>
      </c>
      <c r="AI85" s="101"/>
      <c r="AJ85" s="77"/>
    </row>
    <row r="86" spans="1:41" s="19" customFormat="1" ht="15" customHeight="1" thickTop="1" thickBot="1" x14ac:dyDescent="0.2">
      <c r="A86" s="46" t="str">
        <f t="shared" si="22"/>
        <v>GAGA 4</v>
      </c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47">
        <f t="shared" si="23"/>
        <v>0</v>
      </c>
      <c r="AI86" s="90"/>
      <c r="AJ86" s="77"/>
    </row>
    <row r="87" spans="1:41" s="19" customFormat="1" ht="15" customHeight="1" thickTop="1" thickBot="1" x14ac:dyDescent="0.2">
      <c r="A87" s="46" t="str">
        <f t="shared" si="22"/>
        <v>GAGA 5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47">
        <f t="shared" si="23"/>
        <v>0</v>
      </c>
      <c r="AI87" s="92"/>
      <c r="AJ87" s="77"/>
    </row>
    <row r="88" spans="1:41" s="19" customFormat="1" ht="15" customHeight="1" thickTop="1" thickBot="1" x14ac:dyDescent="0.2">
      <c r="A88" s="46" t="str">
        <f t="shared" si="22"/>
        <v>GAGA 6</v>
      </c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47">
        <f t="shared" si="23"/>
        <v>0</v>
      </c>
      <c r="AI88" s="94"/>
      <c r="AJ88" s="77"/>
    </row>
    <row r="89" spans="1:41" s="19" customFormat="1" ht="15" customHeight="1" thickTop="1" thickBot="1" x14ac:dyDescent="0.2">
      <c r="A89" s="46" t="str">
        <f t="shared" si="22"/>
        <v>GAGA 7</v>
      </c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47">
        <f t="shared" si="23"/>
        <v>0</v>
      </c>
      <c r="AI89" s="96"/>
      <c r="AJ89" s="77"/>
    </row>
    <row r="90" spans="1:41" s="19" customFormat="1" ht="15" customHeight="1" thickTop="1" thickBot="1" x14ac:dyDescent="0.2">
      <c r="A90" s="46" t="str">
        <f t="shared" si="22"/>
        <v>GAGA 8</v>
      </c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47">
        <f t="shared" si="23"/>
        <v>0</v>
      </c>
      <c r="AI90" s="98"/>
      <c r="AJ90" s="77"/>
    </row>
    <row r="91" spans="1:41" s="19" customFormat="1" ht="15" customHeight="1" thickTop="1" thickBot="1" x14ac:dyDescent="0.2">
      <c r="A91" s="79" t="str">
        <f t="shared" si="22"/>
        <v>GAGA 9</v>
      </c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80">
        <f t="shared" si="23"/>
        <v>0</v>
      </c>
      <c r="AH91" s="41"/>
      <c r="AI91" s="99"/>
      <c r="AJ91" s="41"/>
      <c r="AK91" s="41"/>
      <c r="AL91" s="41"/>
      <c r="AM91" s="41"/>
      <c r="AN91" s="41"/>
      <c r="AO91" s="41"/>
    </row>
    <row r="92" spans="1:41" s="7" customFormat="1" ht="13.5" thickTop="1" x14ac:dyDescent="0.2">
      <c r="A92" s="34" t="s">
        <v>0</v>
      </c>
      <c r="B92" s="13">
        <f>$B$1</f>
        <v>0</v>
      </c>
      <c r="C92" s="13"/>
      <c r="D92" s="13" t="s">
        <v>1</v>
      </c>
      <c r="E92" s="13">
        <v>9</v>
      </c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7"/>
      <c r="AI92" s="70"/>
    </row>
    <row r="93" spans="1:41" s="18" customFormat="1" ht="35.25" customHeight="1" thickBot="1" x14ac:dyDescent="0.2">
      <c r="A93" s="44" t="s">
        <v>15</v>
      </c>
      <c r="B93" s="23">
        <f>DATE(B92,9,1)</f>
        <v>245</v>
      </c>
      <c r="C93" s="23">
        <f>IF(B93="","",IF(MONTH(B93+1)=9,B93+1,""))</f>
        <v>246</v>
      </c>
      <c r="D93" s="23">
        <f t="shared" ref="D93:AF93" si="24">IF(C93="","",IF(MONTH(C93+1)=9,C93+1,""))</f>
        <v>247</v>
      </c>
      <c r="E93" s="23">
        <f t="shared" si="24"/>
        <v>248</v>
      </c>
      <c r="F93" s="23">
        <f t="shared" si="24"/>
        <v>249</v>
      </c>
      <c r="G93" s="23">
        <f t="shared" si="24"/>
        <v>250</v>
      </c>
      <c r="H93" s="23">
        <f t="shared" si="24"/>
        <v>251</v>
      </c>
      <c r="I93" s="23">
        <f t="shared" si="24"/>
        <v>252</v>
      </c>
      <c r="J93" s="23">
        <f t="shared" si="24"/>
        <v>253</v>
      </c>
      <c r="K93" s="23">
        <f t="shared" si="24"/>
        <v>254</v>
      </c>
      <c r="L93" s="23">
        <f t="shared" si="24"/>
        <v>255</v>
      </c>
      <c r="M93" s="23">
        <f t="shared" si="24"/>
        <v>256</v>
      </c>
      <c r="N93" s="23">
        <f t="shared" si="24"/>
        <v>257</v>
      </c>
      <c r="O93" s="23">
        <f t="shared" si="24"/>
        <v>258</v>
      </c>
      <c r="P93" s="23">
        <f t="shared" si="24"/>
        <v>259</v>
      </c>
      <c r="Q93" s="23">
        <f t="shared" si="24"/>
        <v>260</v>
      </c>
      <c r="R93" s="23">
        <f t="shared" si="24"/>
        <v>261</v>
      </c>
      <c r="S93" s="23">
        <f t="shared" si="24"/>
        <v>262</v>
      </c>
      <c r="T93" s="23">
        <f t="shared" si="24"/>
        <v>263</v>
      </c>
      <c r="U93" s="23">
        <f t="shared" si="24"/>
        <v>264</v>
      </c>
      <c r="V93" s="23">
        <f t="shared" si="24"/>
        <v>265</v>
      </c>
      <c r="W93" s="23">
        <f t="shared" si="24"/>
        <v>266</v>
      </c>
      <c r="X93" s="23">
        <f t="shared" si="24"/>
        <v>267</v>
      </c>
      <c r="Y93" s="23">
        <f t="shared" si="24"/>
        <v>268</v>
      </c>
      <c r="Z93" s="23">
        <f t="shared" si="24"/>
        <v>269</v>
      </c>
      <c r="AA93" s="23">
        <f t="shared" si="24"/>
        <v>270</v>
      </c>
      <c r="AB93" s="23">
        <f t="shared" si="24"/>
        <v>271</v>
      </c>
      <c r="AC93" s="23">
        <f t="shared" si="24"/>
        <v>272</v>
      </c>
      <c r="AD93" s="23">
        <f t="shared" si="24"/>
        <v>273</v>
      </c>
      <c r="AE93" s="23">
        <f t="shared" si="24"/>
        <v>274</v>
      </c>
      <c r="AF93" s="23" t="str">
        <f t="shared" si="24"/>
        <v/>
      </c>
      <c r="AG93" s="24" t="s">
        <v>7</v>
      </c>
      <c r="AH93" s="69"/>
      <c r="AI93" s="73"/>
      <c r="AJ93" s="76"/>
    </row>
    <row r="94" spans="1:41" s="19" customFormat="1" ht="15" customHeight="1" thickTop="1" thickBot="1" x14ac:dyDescent="0.2">
      <c r="A94" s="46" t="str">
        <f t="shared" ref="A94:A102" si="25">A83</f>
        <v>GAGA 1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47">
        <f t="shared" ref="AG94:AG102" si="26">COUNTIF(B94:AE94,"P")+COUNTIF(B94:AE94,"DP")*0.5+AG83</f>
        <v>0</v>
      </c>
      <c r="AH94" s="41"/>
      <c r="AI94" s="100"/>
      <c r="AJ94" s="77"/>
    </row>
    <row r="95" spans="1:41" s="19" customFormat="1" ht="15" customHeight="1" thickTop="1" thickBot="1" x14ac:dyDescent="0.2">
      <c r="A95" s="46" t="str">
        <f t="shared" si="25"/>
        <v>GAGA 2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47">
        <f t="shared" si="26"/>
        <v>0</v>
      </c>
      <c r="AI95" s="91"/>
      <c r="AJ95" s="77"/>
    </row>
    <row r="96" spans="1:41" s="19" customFormat="1" ht="15" customHeight="1" thickTop="1" thickBot="1" x14ac:dyDescent="0.2">
      <c r="A96" s="46" t="str">
        <f t="shared" si="25"/>
        <v>GAGA 3</v>
      </c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47">
        <f t="shared" si="26"/>
        <v>0</v>
      </c>
      <c r="AI96" s="101"/>
      <c r="AJ96" s="77"/>
    </row>
    <row r="97" spans="1:41" s="19" customFormat="1" ht="15" customHeight="1" thickTop="1" thickBot="1" x14ac:dyDescent="0.2">
      <c r="A97" s="46" t="str">
        <f t="shared" si="25"/>
        <v>GAGA 4</v>
      </c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47">
        <f t="shared" si="26"/>
        <v>0</v>
      </c>
      <c r="AI97" s="90"/>
      <c r="AJ97" s="77"/>
    </row>
    <row r="98" spans="1:41" s="19" customFormat="1" ht="15" customHeight="1" thickTop="1" thickBot="1" x14ac:dyDescent="0.2">
      <c r="A98" s="46" t="str">
        <f t="shared" si="25"/>
        <v>GAGA 5</v>
      </c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47">
        <f t="shared" si="26"/>
        <v>0</v>
      </c>
      <c r="AI98" s="92"/>
      <c r="AJ98" s="77"/>
    </row>
    <row r="99" spans="1:41" s="19" customFormat="1" ht="15" customHeight="1" thickTop="1" thickBot="1" x14ac:dyDescent="0.2">
      <c r="A99" s="46" t="str">
        <f t="shared" si="25"/>
        <v>GAGA 6</v>
      </c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47">
        <f t="shared" si="26"/>
        <v>0</v>
      </c>
      <c r="AI99" s="94"/>
      <c r="AJ99" s="77"/>
    </row>
    <row r="100" spans="1:41" s="19" customFormat="1" ht="15" customHeight="1" thickTop="1" thickBot="1" x14ac:dyDescent="0.2">
      <c r="A100" s="46" t="str">
        <f t="shared" si="25"/>
        <v>GAGA 7</v>
      </c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47">
        <f t="shared" si="26"/>
        <v>0</v>
      </c>
      <c r="AI100" s="96"/>
      <c r="AJ100" s="77"/>
    </row>
    <row r="101" spans="1:41" s="19" customFormat="1" ht="15" customHeight="1" thickTop="1" thickBot="1" x14ac:dyDescent="0.2">
      <c r="A101" s="46" t="str">
        <f t="shared" si="25"/>
        <v>GAGA 8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47">
        <f t="shared" si="26"/>
        <v>0</v>
      </c>
      <c r="AI101" s="98"/>
      <c r="AJ101" s="77"/>
    </row>
    <row r="102" spans="1:41" s="19" customFormat="1" ht="15" customHeight="1" thickTop="1" thickBot="1" x14ac:dyDescent="0.2">
      <c r="A102" s="46" t="str">
        <f t="shared" si="25"/>
        <v>GAGA 9</v>
      </c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47">
        <f t="shared" si="26"/>
        <v>0</v>
      </c>
      <c r="AI102" s="99"/>
      <c r="AJ102" s="77"/>
    </row>
    <row r="103" spans="1:41" s="19" customFormat="1" ht="5.0999999999999996" customHeight="1" thickTop="1" x14ac:dyDescent="0.15">
      <c r="A103" s="81"/>
      <c r="B103" s="38">
        <f>$B$1</f>
        <v>0</v>
      </c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1"/>
      <c r="AI103" s="71"/>
      <c r="AJ103" s="41"/>
      <c r="AK103" s="41"/>
      <c r="AL103" s="41"/>
      <c r="AM103" s="41"/>
      <c r="AN103" s="41"/>
      <c r="AO103" s="41"/>
    </row>
    <row r="104" spans="1:41" ht="27" customHeight="1" x14ac:dyDescent="0.15">
      <c r="A104" s="105" t="s">
        <v>19</v>
      </c>
      <c r="B104" s="106"/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7">
        <f>B105</f>
        <v>275</v>
      </c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8"/>
      <c r="AH104" s="42"/>
      <c r="AI104" s="72"/>
    </row>
    <row r="105" spans="1:41" s="18" customFormat="1" ht="35.25" customHeight="1" thickBot="1" x14ac:dyDescent="0.2">
      <c r="A105" s="44" t="s">
        <v>16</v>
      </c>
      <c r="B105" s="23">
        <f>DATE($B$1,10,1)</f>
        <v>275</v>
      </c>
      <c r="C105" s="23">
        <f>IF(B105="","",IF(MONTH(B105+1)=10,B105+1,""))</f>
        <v>276</v>
      </c>
      <c r="D105" s="23">
        <f t="shared" ref="D105:AF105" si="27">IF(C105="","",IF(MONTH(C105+1)=10,C105+1,""))</f>
        <v>277</v>
      </c>
      <c r="E105" s="23">
        <f t="shared" si="27"/>
        <v>278</v>
      </c>
      <c r="F105" s="23">
        <f t="shared" si="27"/>
        <v>279</v>
      </c>
      <c r="G105" s="23">
        <f t="shared" si="27"/>
        <v>280</v>
      </c>
      <c r="H105" s="23">
        <f t="shared" si="27"/>
        <v>281</v>
      </c>
      <c r="I105" s="23">
        <f t="shared" si="27"/>
        <v>282</v>
      </c>
      <c r="J105" s="23">
        <f t="shared" si="27"/>
        <v>283</v>
      </c>
      <c r="K105" s="23">
        <f t="shared" si="27"/>
        <v>284</v>
      </c>
      <c r="L105" s="23">
        <f t="shared" si="27"/>
        <v>285</v>
      </c>
      <c r="M105" s="23">
        <f t="shared" si="27"/>
        <v>286</v>
      </c>
      <c r="N105" s="23">
        <f t="shared" si="27"/>
        <v>287</v>
      </c>
      <c r="O105" s="23">
        <f t="shared" si="27"/>
        <v>288</v>
      </c>
      <c r="P105" s="23">
        <f t="shared" si="27"/>
        <v>289</v>
      </c>
      <c r="Q105" s="23">
        <f t="shared" si="27"/>
        <v>290</v>
      </c>
      <c r="R105" s="23">
        <f t="shared" si="27"/>
        <v>291</v>
      </c>
      <c r="S105" s="23">
        <f t="shared" si="27"/>
        <v>292</v>
      </c>
      <c r="T105" s="23">
        <f t="shared" si="27"/>
        <v>293</v>
      </c>
      <c r="U105" s="23">
        <f t="shared" si="27"/>
        <v>294</v>
      </c>
      <c r="V105" s="23">
        <f t="shared" si="27"/>
        <v>295</v>
      </c>
      <c r="W105" s="23">
        <f t="shared" si="27"/>
        <v>296</v>
      </c>
      <c r="X105" s="23">
        <f t="shared" si="27"/>
        <v>297</v>
      </c>
      <c r="Y105" s="23">
        <f t="shared" si="27"/>
        <v>298</v>
      </c>
      <c r="Z105" s="23">
        <f t="shared" si="27"/>
        <v>299</v>
      </c>
      <c r="AA105" s="23">
        <f t="shared" si="27"/>
        <v>300</v>
      </c>
      <c r="AB105" s="23">
        <f t="shared" si="27"/>
        <v>301</v>
      </c>
      <c r="AC105" s="23">
        <f t="shared" si="27"/>
        <v>302</v>
      </c>
      <c r="AD105" s="23">
        <f t="shared" si="27"/>
        <v>303</v>
      </c>
      <c r="AE105" s="23">
        <f t="shared" si="27"/>
        <v>304</v>
      </c>
      <c r="AF105" s="23">
        <f t="shared" si="27"/>
        <v>305</v>
      </c>
      <c r="AG105" s="24" t="s">
        <v>7</v>
      </c>
      <c r="AI105"/>
      <c r="AJ105" s="76"/>
    </row>
    <row r="106" spans="1:41" s="19" customFormat="1" ht="15" customHeight="1" thickTop="1" thickBot="1" x14ac:dyDescent="0.2">
      <c r="A106" s="46" t="str">
        <f t="shared" ref="A106:A114" si="28">A94</f>
        <v>GAGA 1</v>
      </c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47">
        <f t="shared" ref="AG106:AG114" si="29">COUNTIF(B106:AF106,"P")+COUNTIF(B106:AF106,"DP")*0.5+AG94</f>
        <v>0</v>
      </c>
      <c r="AI106" s="100"/>
      <c r="AJ106" s="77"/>
    </row>
    <row r="107" spans="1:41" s="19" customFormat="1" ht="15" customHeight="1" thickTop="1" thickBot="1" x14ac:dyDescent="0.2">
      <c r="A107" s="46" t="str">
        <f t="shared" si="28"/>
        <v>GAGA 2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47">
        <f t="shared" si="29"/>
        <v>0</v>
      </c>
      <c r="AH107" s="41"/>
      <c r="AI107" s="91"/>
      <c r="AJ107" s="77"/>
    </row>
    <row r="108" spans="1:41" s="19" customFormat="1" ht="15" customHeight="1" thickTop="1" thickBot="1" x14ac:dyDescent="0.2">
      <c r="A108" s="46" t="str">
        <f t="shared" si="28"/>
        <v>GAGA 3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47">
        <f t="shared" si="29"/>
        <v>0</v>
      </c>
      <c r="AI108" s="101"/>
      <c r="AJ108" s="77"/>
    </row>
    <row r="109" spans="1:41" s="19" customFormat="1" ht="15" customHeight="1" thickTop="1" thickBot="1" x14ac:dyDescent="0.2">
      <c r="A109" s="46" t="str">
        <f t="shared" si="28"/>
        <v>GAGA 4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47">
        <f t="shared" si="29"/>
        <v>0</v>
      </c>
      <c r="AI109" s="90"/>
      <c r="AJ109" s="77"/>
    </row>
    <row r="110" spans="1:41" s="19" customFormat="1" ht="15" customHeight="1" thickTop="1" thickBot="1" x14ac:dyDescent="0.2">
      <c r="A110" s="46" t="str">
        <f t="shared" si="28"/>
        <v>GAGA 5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47">
        <f t="shared" si="29"/>
        <v>0</v>
      </c>
      <c r="AH110" s="41"/>
      <c r="AI110" s="92"/>
      <c r="AJ110" s="77"/>
    </row>
    <row r="111" spans="1:41" s="19" customFormat="1" ht="15" customHeight="1" thickTop="1" thickBot="1" x14ac:dyDescent="0.2">
      <c r="A111" s="46" t="str">
        <f t="shared" si="28"/>
        <v>GAGA 6</v>
      </c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47">
        <f t="shared" si="29"/>
        <v>0</v>
      </c>
      <c r="AI111" s="94"/>
      <c r="AJ111" s="77"/>
    </row>
    <row r="112" spans="1:41" s="19" customFormat="1" ht="15" customHeight="1" thickTop="1" thickBot="1" x14ac:dyDescent="0.2">
      <c r="A112" s="46" t="str">
        <f t="shared" si="28"/>
        <v>GAGA 7</v>
      </c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47">
        <f t="shared" si="29"/>
        <v>0</v>
      </c>
      <c r="AI112" s="96"/>
      <c r="AJ112" s="77"/>
    </row>
    <row r="113" spans="1:41" s="19" customFormat="1" ht="15" customHeight="1" thickTop="1" thickBot="1" x14ac:dyDescent="0.2">
      <c r="A113" s="46" t="str">
        <f t="shared" si="28"/>
        <v>GAGA 8</v>
      </c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47">
        <f t="shared" si="29"/>
        <v>0</v>
      </c>
      <c r="AI113" s="98"/>
      <c r="AJ113" s="77"/>
    </row>
    <row r="114" spans="1:41" s="19" customFormat="1" ht="15" customHeight="1" thickTop="1" thickBot="1" x14ac:dyDescent="0.2">
      <c r="A114" s="46" t="str">
        <f t="shared" si="28"/>
        <v>GAGA 9</v>
      </c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47">
        <f t="shared" si="29"/>
        <v>0</v>
      </c>
      <c r="AI114" s="99"/>
      <c r="AJ114" s="77"/>
    </row>
    <row r="115" spans="1:41" s="7" customFormat="1" ht="13.5" thickTop="1" x14ac:dyDescent="0.2">
      <c r="A115" s="34" t="s">
        <v>0</v>
      </c>
      <c r="B115" s="13">
        <f>$B$1</f>
        <v>0</v>
      </c>
      <c r="C115" s="13"/>
      <c r="D115" s="13" t="s">
        <v>1</v>
      </c>
      <c r="E115" s="13">
        <v>11</v>
      </c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7"/>
      <c r="AI115" s="70"/>
    </row>
    <row r="116" spans="1:41" s="18" customFormat="1" ht="35.25" customHeight="1" thickBot="1" x14ac:dyDescent="0.2">
      <c r="A116" s="82" t="s">
        <v>17</v>
      </c>
      <c r="B116" s="83">
        <f>DATE(B115,11,1)</f>
        <v>306</v>
      </c>
      <c r="C116" s="83">
        <f>IF(B116="","",IF(MONTH(B116+1)=11,B116+1,""))</f>
        <v>307</v>
      </c>
      <c r="D116" s="83">
        <f t="shared" ref="D116:AF116" si="30">IF(C116="","",IF(MONTH(C116+1)=11,C116+1,""))</f>
        <v>308</v>
      </c>
      <c r="E116" s="83">
        <f t="shared" si="30"/>
        <v>309</v>
      </c>
      <c r="F116" s="83">
        <f t="shared" si="30"/>
        <v>310</v>
      </c>
      <c r="G116" s="83">
        <f t="shared" si="30"/>
        <v>311</v>
      </c>
      <c r="H116" s="83">
        <f t="shared" si="30"/>
        <v>312</v>
      </c>
      <c r="I116" s="83">
        <f t="shared" si="30"/>
        <v>313</v>
      </c>
      <c r="J116" s="83">
        <f t="shared" si="30"/>
        <v>314</v>
      </c>
      <c r="K116" s="83">
        <f t="shared" si="30"/>
        <v>315</v>
      </c>
      <c r="L116" s="83">
        <f t="shared" si="30"/>
        <v>316</v>
      </c>
      <c r="M116" s="83">
        <f t="shared" si="30"/>
        <v>317</v>
      </c>
      <c r="N116" s="83">
        <f t="shared" si="30"/>
        <v>318</v>
      </c>
      <c r="O116" s="83">
        <f t="shared" si="30"/>
        <v>319</v>
      </c>
      <c r="P116" s="83">
        <f t="shared" si="30"/>
        <v>320</v>
      </c>
      <c r="Q116" s="83">
        <f t="shared" si="30"/>
        <v>321</v>
      </c>
      <c r="R116" s="83">
        <f t="shared" si="30"/>
        <v>322</v>
      </c>
      <c r="S116" s="83">
        <f t="shared" si="30"/>
        <v>323</v>
      </c>
      <c r="T116" s="83">
        <f t="shared" si="30"/>
        <v>324</v>
      </c>
      <c r="U116" s="83">
        <f t="shared" si="30"/>
        <v>325</v>
      </c>
      <c r="V116" s="83">
        <f t="shared" si="30"/>
        <v>326</v>
      </c>
      <c r="W116" s="83">
        <f t="shared" si="30"/>
        <v>327</v>
      </c>
      <c r="X116" s="83">
        <f t="shared" si="30"/>
        <v>328</v>
      </c>
      <c r="Y116" s="83">
        <f t="shared" si="30"/>
        <v>329</v>
      </c>
      <c r="Z116" s="83">
        <f t="shared" si="30"/>
        <v>330</v>
      </c>
      <c r="AA116" s="83">
        <f t="shared" si="30"/>
        <v>331</v>
      </c>
      <c r="AB116" s="83">
        <f t="shared" si="30"/>
        <v>332</v>
      </c>
      <c r="AC116" s="83">
        <f t="shared" si="30"/>
        <v>333</v>
      </c>
      <c r="AD116" s="83">
        <f t="shared" si="30"/>
        <v>334</v>
      </c>
      <c r="AE116" s="83">
        <f t="shared" si="30"/>
        <v>335</v>
      </c>
      <c r="AF116" s="83" t="str">
        <f t="shared" si="30"/>
        <v/>
      </c>
      <c r="AG116" s="84" t="s">
        <v>7</v>
      </c>
      <c r="AH116" s="40"/>
      <c r="AI116" s="42"/>
      <c r="AJ116" s="40"/>
      <c r="AK116" s="40"/>
      <c r="AL116" s="40"/>
      <c r="AM116" s="40"/>
      <c r="AN116" s="40"/>
      <c r="AO116" s="40"/>
    </row>
    <row r="117" spans="1:41" s="19" customFormat="1" ht="15" customHeight="1" thickTop="1" thickBot="1" x14ac:dyDescent="0.2">
      <c r="A117" s="46" t="str">
        <f t="shared" ref="A117:A125" si="31">A106</f>
        <v>GAGA 1</v>
      </c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47">
        <f t="shared" ref="AG117:AG125" si="32">COUNTIF(B117:AE117,"P")+COUNTIF(B117:AE117,"DP")*0.5+AG106</f>
        <v>0</v>
      </c>
      <c r="AI117" s="100"/>
      <c r="AJ117" s="77"/>
    </row>
    <row r="118" spans="1:41" s="19" customFormat="1" ht="15" customHeight="1" thickTop="1" thickBot="1" x14ac:dyDescent="0.2">
      <c r="A118" s="46" t="str">
        <f t="shared" si="31"/>
        <v>GAGA 2</v>
      </c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47">
        <f t="shared" si="32"/>
        <v>0</v>
      </c>
      <c r="AI118" s="91"/>
      <c r="AJ118" s="77"/>
    </row>
    <row r="119" spans="1:41" s="19" customFormat="1" ht="15" customHeight="1" thickTop="1" thickBot="1" x14ac:dyDescent="0.2">
      <c r="A119" s="46" t="str">
        <f t="shared" si="31"/>
        <v>GAGA 3</v>
      </c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47">
        <f t="shared" si="32"/>
        <v>0</v>
      </c>
      <c r="AI119" s="101"/>
      <c r="AJ119" s="77"/>
    </row>
    <row r="120" spans="1:41" s="19" customFormat="1" ht="15" customHeight="1" thickTop="1" thickBot="1" x14ac:dyDescent="0.2">
      <c r="A120" s="46" t="str">
        <f t="shared" si="31"/>
        <v>GAGA 4</v>
      </c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47">
        <f t="shared" si="32"/>
        <v>0</v>
      </c>
      <c r="AH120" s="41"/>
      <c r="AI120" s="90"/>
      <c r="AJ120" s="77"/>
    </row>
    <row r="121" spans="1:41" s="19" customFormat="1" ht="15" customHeight="1" thickTop="1" thickBot="1" x14ac:dyDescent="0.2">
      <c r="A121" s="46" t="str">
        <f t="shared" si="31"/>
        <v>GAGA 5</v>
      </c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47">
        <f t="shared" si="32"/>
        <v>0</v>
      </c>
      <c r="AI121" s="92"/>
      <c r="AJ121" s="77"/>
    </row>
    <row r="122" spans="1:41" s="19" customFormat="1" ht="15" customHeight="1" thickTop="1" thickBot="1" x14ac:dyDescent="0.2">
      <c r="A122" s="46" t="str">
        <f t="shared" si="31"/>
        <v>GAGA 6</v>
      </c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47">
        <f t="shared" si="32"/>
        <v>0</v>
      </c>
      <c r="AI122" s="94"/>
      <c r="AJ122" s="77"/>
    </row>
    <row r="123" spans="1:41" s="19" customFormat="1" ht="15" customHeight="1" thickTop="1" thickBot="1" x14ac:dyDescent="0.2">
      <c r="A123" s="46" t="str">
        <f t="shared" si="31"/>
        <v>GAGA 7</v>
      </c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47">
        <f t="shared" si="32"/>
        <v>0</v>
      </c>
      <c r="AH123" s="41"/>
      <c r="AI123" s="96"/>
      <c r="AJ123" s="77"/>
    </row>
    <row r="124" spans="1:41" s="19" customFormat="1" ht="15" customHeight="1" thickTop="1" thickBot="1" x14ac:dyDescent="0.2">
      <c r="A124" s="46" t="str">
        <f t="shared" si="31"/>
        <v>GAGA 8</v>
      </c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47">
        <f t="shared" si="32"/>
        <v>0</v>
      </c>
      <c r="AI124" s="98"/>
      <c r="AJ124" s="77"/>
    </row>
    <row r="125" spans="1:41" s="19" customFormat="1" ht="15" customHeight="1" thickTop="1" thickBot="1" x14ac:dyDescent="0.2">
      <c r="A125" s="46" t="str">
        <f t="shared" si="31"/>
        <v>GAGA 9</v>
      </c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47">
        <f t="shared" si="32"/>
        <v>0</v>
      </c>
      <c r="AI125" s="99"/>
      <c r="AJ125" s="77"/>
    </row>
    <row r="126" spans="1:41" s="7" customFormat="1" ht="13.5" thickTop="1" x14ac:dyDescent="0.2">
      <c r="A126" s="34" t="s">
        <v>0</v>
      </c>
      <c r="B126" s="13">
        <f>$B$1</f>
        <v>0</v>
      </c>
      <c r="C126" s="13"/>
      <c r="D126" s="13" t="s">
        <v>1</v>
      </c>
      <c r="E126" s="13">
        <v>12</v>
      </c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7"/>
      <c r="AI126" s="70"/>
    </row>
    <row r="127" spans="1:41" s="18" customFormat="1" ht="35.25" customHeight="1" thickBot="1" x14ac:dyDescent="0.2">
      <c r="A127" s="44" t="s">
        <v>18</v>
      </c>
      <c r="B127" s="23">
        <f>DATE(B126,12,1)</f>
        <v>336</v>
      </c>
      <c r="C127" s="23">
        <f>IF(B127="","",IF(MONTH(B127+1)=12,B127+1,""))</f>
        <v>337</v>
      </c>
      <c r="D127" s="23">
        <f t="shared" ref="D127:AF127" si="33">IF(C127="","",IF(MONTH(C127+1)=12,C127+1,""))</f>
        <v>338</v>
      </c>
      <c r="E127" s="23">
        <f t="shared" si="33"/>
        <v>339</v>
      </c>
      <c r="F127" s="23">
        <f t="shared" si="33"/>
        <v>340</v>
      </c>
      <c r="G127" s="23">
        <f t="shared" si="33"/>
        <v>341</v>
      </c>
      <c r="H127" s="23">
        <f t="shared" si="33"/>
        <v>342</v>
      </c>
      <c r="I127" s="23">
        <f t="shared" si="33"/>
        <v>343</v>
      </c>
      <c r="J127" s="23">
        <f t="shared" si="33"/>
        <v>344</v>
      </c>
      <c r="K127" s="23">
        <f t="shared" si="33"/>
        <v>345</v>
      </c>
      <c r="L127" s="23">
        <f t="shared" si="33"/>
        <v>346</v>
      </c>
      <c r="M127" s="23">
        <f t="shared" si="33"/>
        <v>347</v>
      </c>
      <c r="N127" s="23">
        <f t="shared" si="33"/>
        <v>348</v>
      </c>
      <c r="O127" s="23">
        <f t="shared" si="33"/>
        <v>349</v>
      </c>
      <c r="P127" s="23">
        <f t="shared" si="33"/>
        <v>350</v>
      </c>
      <c r="Q127" s="23">
        <f t="shared" si="33"/>
        <v>351</v>
      </c>
      <c r="R127" s="23">
        <f t="shared" si="33"/>
        <v>352</v>
      </c>
      <c r="S127" s="23">
        <f t="shared" si="33"/>
        <v>353</v>
      </c>
      <c r="T127" s="23">
        <f t="shared" si="33"/>
        <v>354</v>
      </c>
      <c r="U127" s="23">
        <f t="shared" si="33"/>
        <v>355</v>
      </c>
      <c r="V127" s="23">
        <f t="shared" si="33"/>
        <v>356</v>
      </c>
      <c r="W127" s="23">
        <f t="shared" si="33"/>
        <v>357</v>
      </c>
      <c r="X127" s="23">
        <f t="shared" si="33"/>
        <v>358</v>
      </c>
      <c r="Y127" s="23">
        <f t="shared" si="33"/>
        <v>359</v>
      </c>
      <c r="Z127" s="23">
        <f t="shared" si="33"/>
        <v>360</v>
      </c>
      <c r="AA127" s="23">
        <f t="shared" si="33"/>
        <v>361</v>
      </c>
      <c r="AB127" s="23">
        <f t="shared" si="33"/>
        <v>362</v>
      </c>
      <c r="AC127" s="23">
        <f t="shared" si="33"/>
        <v>363</v>
      </c>
      <c r="AD127" s="23">
        <f t="shared" si="33"/>
        <v>364</v>
      </c>
      <c r="AE127" s="23">
        <f t="shared" si="33"/>
        <v>365</v>
      </c>
      <c r="AF127" s="23">
        <f t="shared" si="33"/>
        <v>366</v>
      </c>
      <c r="AG127" s="24" t="s">
        <v>7</v>
      </c>
      <c r="AI127"/>
      <c r="AJ127" s="76"/>
    </row>
    <row r="128" spans="1:41" s="19" customFormat="1" ht="15" customHeight="1" thickTop="1" thickBot="1" x14ac:dyDescent="0.2">
      <c r="A128" s="79" t="str">
        <f t="shared" ref="A128:A135" si="34">A117</f>
        <v>GAGA 1</v>
      </c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80">
        <f t="shared" ref="AG128:AG136" si="35">COUNTIF(B128:AF128,"P")+COUNTIF(B128:AF128,"DP")*0.5+AG117</f>
        <v>0</v>
      </c>
      <c r="AH128" s="41"/>
      <c r="AI128" s="100"/>
      <c r="AJ128" s="41"/>
      <c r="AK128" s="41"/>
      <c r="AL128" s="41"/>
      <c r="AM128" s="41"/>
      <c r="AN128" s="41"/>
      <c r="AO128" s="41"/>
    </row>
    <row r="129" spans="1:46" s="19" customFormat="1" ht="15" customHeight="1" thickTop="1" thickBot="1" x14ac:dyDescent="0.2">
      <c r="A129" s="46" t="str">
        <f t="shared" si="34"/>
        <v>GAGA 2</v>
      </c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47">
        <f t="shared" si="35"/>
        <v>0</v>
      </c>
      <c r="AI129" s="91"/>
      <c r="AJ129" s="77"/>
    </row>
    <row r="130" spans="1:46" s="19" customFormat="1" ht="15" customHeight="1" thickTop="1" thickBot="1" x14ac:dyDescent="0.2">
      <c r="A130" s="46" t="str">
        <f t="shared" si="34"/>
        <v>GAGA 3</v>
      </c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47">
        <f t="shared" si="35"/>
        <v>0</v>
      </c>
      <c r="AI130" s="101"/>
      <c r="AJ130" s="77"/>
    </row>
    <row r="131" spans="1:46" s="19" customFormat="1" ht="15" customHeight="1" thickTop="1" thickBot="1" x14ac:dyDescent="0.2">
      <c r="A131" s="46" t="str">
        <f t="shared" si="34"/>
        <v>GAGA 4</v>
      </c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47">
        <f t="shared" si="35"/>
        <v>0</v>
      </c>
      <c r="AH131" s="41"/>
      <c r="AI131" s="90"/>
      <c r="AJ131" s="77"/>
    </row>
    <row r="132" spans="1:46" s="19" customFormat="1" ht="15" customHeight="1" thickTop="1" thickBot="1" x14ac:dyDescent="0.2">
      <c r="A132" s="46" t="str">
        <f t="shared" si="34"/>
        <v>GAGA 5</v>
      </c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47">
        <f t="shared" si="35"/>
        <v>0</v>
      </c>
      <c r="AH132" s="41"/>
      <c r="AI132" s="92"/>
      <c r="AJ132" s="77"/>
    </row>
    <row r="133" spans="1:46" s="19" customFormat="1" ht="15" customHeight="1" thickTop="1" thickBot="1" x14ac:dyDescent="0.2">
      <c r="A133" s="46" t="str">
        <f t="shared" si="34"/>
        <v>GAGA 6</v>
      </c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47">
        <f t="shared" si="35"/>
        <v>0</v>
      </c>
      <c r="AI133" s="94"/>
      <c r="AJ133" s="77"/>
    </row>
    <row r="134" spans="1:46" s="19" customFormat="1" ht="15" customHeight="1" thickTop="1" thickBot="1" x14ac:dyDescent="0.2">
      <c r="A134" s="46" t="str">
        <f t="shared" si="34"/>
        <v>GAGA 7</v>
      </c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47">
        <f t="shared" si="35"/>
        <v>0</v>
      </c>
      <c r="AI134" s="96"/>
      <c r="AJ134" s="77"/>
    </row>
    <row r="135" spans="1:46" s="19" customFormat="1" ht="15" customHeight="1" thickTop="1" thickBot="1" x14ac:dyDescent="0.2">
      <c r="A135" s="46" t="str">
        <f t="shared" si="34"/>
        <v>GAGA 8</v>
      </c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47">
        <f t="shared" si="35"/>
        <v>0</v>
      </c>
      <c r="AI135" s="98"/>
      <c r="AJ135" s="77"/>
    </row>
    <row r="136" spans="1:46" s="19" customFormat="1" ht="15" customHeight="1" thickTop="1" thickBot="1" x14ac:dyDescent="0.2">
      <c r="A136" s="46" t="str">
        <f t="shared" ref="A136" si="36">A125</f>
        <v>GAGA 9</v>
      </c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47">
        <f t="shared" si="35"/>
        <v>0</v>
      </c>
      <c r="AH136" s="41"/>
      <c r="AI136" s="99"/>
      <c r="AJ136" s="77"/>
    </row>
    <row r="137" spans="1:46" ht="11.25" thickTop="1" x14ac:dyDescent="0.15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</row>
    <row r="138" spans="1:46" ht="10.5" x14ac:dyDescent="0.15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</row>
    <row r="139" spans="1:46" ht="10.5" x14ac:dyDescent="0.15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</row>
    <row r="140" spans="1:46" ht="10.5" x14ac:dyDescent="0.15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</row>
    <row r="141" spans="1:46" ht="10.5" x14ac:dyDescent="0.15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  <c r="AO141" s="42"/>
      <c r="AP141" s="42"/>
      <c r="AQ141" s="42"/>
      <c r="AR141" s="42"/>
      <c r="AS141" s="42"/>
      <c r="AT141" s="42"/>
    </row>
    <row r="142" spans="1:46" ht="10.5" x14ac:dyDescent="0.15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</row>
    <row r="143" spans="1:46" ht="10.5" x14ac:dyDescent="0.15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42"/>
      <c r="AK143" s="42"/>
      <c r="AL143" s="42"/>
      <c r="AM143" s="42"/>
      <c r="AN143" s="42"/>
      <c r="AO143" s="42"/>
      <c r="AP143" s="42"/>
      <c r="AQ143" s="42"/>
      <c r="AR143" s="42"/>
      <c r="AS143" s="42"/>
      <c r="AT143" s="42"/>
    </row>
    <row r="144" spans="1:46" ht="10.5" x14ac:dyDescent="0.15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</row>
    <row r="145" spans="1:46" ht="10.5" x14ac:dyDescent="0.15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</row>
    <row r="146" spans="1:46" x14ac:dyDescent="0.2">
      <c r="A146" s="85"/>
      <c r="B146" s="78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86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</row>
    <row r="147" spans="1:46" x14ac:dyDescent="0.2">
      <c r="A147" s="85"/>
      <c r="B147" s="78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86"/>
      <c r="AH147" s="42"/>
      <c r="AI147" s="42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</row>
    <row r="148" spans="1:46" x14ac:dyDescent="0.2">
      <c r="A148" s="85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86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</row>
    <row r="149" spans="1:46" x14ac:dyDescent="0.2">
      <c r="A149" s="85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86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</row>
    <row r="150" spans="1:46" x14ac:dyDescent="0.2">
      <c r="A150" s="85"/>
      <c r="B150" s="78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86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</row>
    <row r="151" spans="1:46" x14ac:dyDescent="0.2">
      <c r="A151" s="85"/>
      <c r="B151" s="78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86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</row>
    <row r="152" spans="1:46" x14ac:dyDescent="0.2">
      <c r="A152" s="85"/>
      <c r="B152" s="78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86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</row>
    <row r="153" spans="1:46" x14ac:dyDescent="0.2">
      <c r="A153" s="85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86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</row>
    <row r="154" spans="1:46" x14ac:dyDescent="0.2">
      <c r="A154" s="85"/>
      <c r="B154" s="78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86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</row>
    <row r="155" spans="1:46" x14ac:dyDescent="0.2">
      <c r="A155" s="85"/>
      <c r="B155" s="78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86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</row>
    <row r="156" spans="1:46" x14ac:dyDescent="0.2">
      <c r="A156" s="85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86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</row>
    <row r="157" spans="1:46" x14ac:dyDescent="0.2">
      <c r="A157" s="85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86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</row>
    <row r="158" spans="1:46" x14ac:dyDescent="0.2">
      <c r="A158" s="85"/>
      <c r="B158" s="78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86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</row>
    <row r="159" spans="1:46" x14ac:dyDescent="0.2">
      <c r="A159" s="85"/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86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</row>
    <row r="160" spans="1:46" x14ac:dyDescent="0.2">
      <c r="A160" s="85"/>
      <c r="B160" s="78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86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</row>
    <row r="161" spans="1:46" x14ac:dyDescent="0.2">
      <c r="A161" s="85"/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86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</row>
    <row r="162" spans="1:46" x14ac:dyDescent="0.2">
      <c r="A162" s="85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86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</row>
    <row r="163" spans="1:46" x14ac:dyDescent="0.2">
      <c r="A163" s="85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86"/>
      <c r="AH163" s="42"/>
      <c r="AI163" s="42"/>
      <c r="AJ163" s="42"/>
      <c r="AK163" s="42"/>
      <c r="AL163" s="42"/>
      <c r="AM163" s="42"/>
      <c r="AN163" s="42"/>
      <c r="AO163" s="42"/>
      <c r="AP163" s="42"/>
      <c r="AQ163" s="42"/>
      <c r="AR163" s="42"/>
      <c r="AS163" s="42"/>
      <c r="AT163" s="42"/>
    </row>
    <row r="164" spans="1:46" x14ac:dyDescent="0.2">
      <c r="A164" s="85"/>
      <c r="B164" s="78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86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</row>
    <row r="165" spans="1:46" x14ac:dyDescent="0.2">
      <c r="A165" s="85"/>
      <c r="B165" s="78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86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</row>
    <row r="166" spans="1:46" x14ac:dyDescent="0.2">
      <c r="A166" s="85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86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</row>
    <row r="167" spans="1:46" x14ac:dyDescent="0.2">
      <c r="A167" s="85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86"/>
      <c r="AH167" s="42"/>
      <c r="AI167" s="42"/>
      <c r="AJ167" s="42"/>
      <c r="AK167" s="42"/>
      <c r="AL167" s="42"/>
      <c r="AM167" s="42"/>
      <c r="AN167" s="42"/>
      <c r="AO167" s="42"/>
      <c r="AP167" s="42"/>
      <c r="AQ167" s="42"/>
      <c r="AR167" s="42"/>
      <c r="AS167" s="42"/>
      <c r="AT167" s="42"/>
    </row>
    <row r="168" spans="1:46" x14ac:dyDescent="0.2">
      <c r="A168" s="85"/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86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</row>
    <row r="169" spans="1:46" x14ac:dyDescent="0.2">
      <c r="A169" s="85"/>
      <c r="B169" s="78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86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</row>
    <row r="170" spans="1:46" x14ac:dyDescent="0.2">
      <c r="A170" s="85"/>
      <c r="B170" s="78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86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</row>
    <row r="171" spans="1:46" x14ac:dyDescent="0.2">
      <c r="A171" s="85"/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86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</row>
    <row r="172" spans="1:46" x14ac:dyDescent="0.2">
      <c r="A172" s="85"/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86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</row>
    <row r="173" spans="1:46" x14ac:dyDescent="0.2">
      <c r="A173" s="85"/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86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</row>
    <row r="174" spans="1:46" x14ac:dyDescent="0.2">
      <c r="A174" s="85"/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86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</row>
    <row r="175" spans="1:46" x14ac:dyDescent="0.2">
      <c r="A175" s="85"/>
      <c r="B175" s="78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86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</row>
    <row r="176" spans="1:46" x14ac:dyDescent="0.2">
      <c r="A176" s="85"/>
      <c r="B176" s="78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86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</row>
    <row r="177" spans="1:46" x14ac:dyDescent="0.2">
      <c r="A177" s="85"/>
      <c r="B177" s="78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86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</row>
    <row r="178" spans="1:46" x14ac:dyDescent="0.2">
      <c r="A178" s="85"/>
      <c r="B178" s="78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86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</row>
    <row r="179" spans="1:46" x14ac:dyDescent="0.2">
      <c r="A179" s="85"/>
      <c r="B179" s="78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86"/>
      <c r="AH179" s="42"/>
      <c r="AI179" s="42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2"/>
    </row>
    <row r="180" spans="1:46" x14ac:dyDescent="0.2">
      <c r="A180" s="85"/>
      <c r="B180" s="78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86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</row>
  </sheetData>
  <dataConsolidate/>
  <mergeCells count="9">
    <mergeCell ref="AI1:AI3"/>
    <mergeCell ref="A104:S104"/>
    <mergeCell ref="T104:AG104"/>
    <mergeCell ref="T2:AG2"/>
    <mergeCell ref="A2:S2"/>
    <mergeCell ref="A36:S36"/>
    <mergeCell ref="T36:AG36"/>
    <mergeCell ref="A70:S70"/>
    <mergeCell ref="T70:AG70"/>
  </mergeCells>
  <phoneticPr fontId="0" type="noConversion"/>
  <conditionalFormatting sqref="B25:AF25">
    <cfRule type="expression" dxfId="23" priority="224">
      <formula>AND(WEEKDAY(B$25,2)&gt;5,B26="")</formula>
    </cfRule>
  </conditionalFormatting>
  <conditionalFormatting sqref="B37:AF37">
    <cfRule type="expression" dxfId="22" priority="223">
      <formula>AND(WEEKDAY(B$37,2)&gt;5,B38="")</formula>
    </cfRule>
  </conditionalFormatting>
  <conditionalFormatting sqref="B48:AF48">
    <cfRule type="expression" dxfId="21" priority="222">
      <formula>WEEKDAY(B$48,2)&gt;5</formula>
    </cfRule>
  </conditionalFormatting>
  <conditionalFormatting sqref="B59:AF59">
    <cfRule type="expression" dxfId="20" priority="219">
      <formula>WEEKDAY(B$59,2)&gt;5</formula>
    </cfRule>
  </conditionalFormatting>
  <conditionalFormatting sqref="B71:AF71">
    <cfRule type="expression" dxfId="19" priority="218">
      <formula>WEEKDAY(B$71,2)&gt;5</formula>
    </cfRule>
  </conditionalFormatting>
  <conditionalFormatting sqref="B82:AF82">
    <cfRule type="expression" dxfId="18" priority="217">
      <formula>WEEKDAY(B$82,2)&gt;5</formula>
    </cfRule>
  </conditionalFormatting>
  <conditionalFormatting sqref="B93:AF93">
    <cfRule type="expression" dxfId="17" priority="216">
      <formula>WEEKDAY(B$93,2)&gt;5</formula>
    </cfRule>
  </conditionalFormatting>
  <conditionalFormatting sqref="B105:AF105">
    <cfRule type="expression" dxfId="16" priority="215">
      <formula>WEEKDAY(B$105,2)&gt;5</formula>
    </cfRule>
  </conditionalFormatting>
  <conditionalFormatting sqref="B116:AF116">
    <cfRule type="expression" dxfId="15" priority="214">
      <formula>WEEKDAY(B$116,2)&gt;5</formula>
    </cfRule>
  </conditionalFormatting>
  <conditionalFormatting sqref="B127:AF127">
    <cfRule type="expression" dxfId="14" priority="213">
      <formula>WEEKDAY(B$127,2)&gt;5</formula>
    </cfRule>
  </conditionalFormatting>
  <conditionalFormatting sqref="B4:AF12">
    <cfRule type="expression" dxfId="13" priority="132">
      <formula>AND(WEEKDAY(B$3,2)&gt;5,B4="")</formula>
    </cfRule>
  </conditionalFormatting>
  <conditionalFormatting sqref="B14:AD14">
    <cfRule type="expression" dxfId="12" priority="15">
      <formula>WEEKDAY(B$14,2)&gt;5</formula>
    </cfRule>
  </conditionalFormatting>
  <conditionalFormatting sqref="B3:AF3">
    <cfRule type="expression" dxfId="11" priority="131">
      <formula>WEEKDAY(B$3,2)&gt;5</formula>
    </cfRule>
  </conditionalFormatting>
  <conditionalFormatting sqref="B15:AF23">
    <cfRule type="expression" dxfId="10" priority="14">
      <formula>AND(WEEKDAY(B$14,2)&gt;5,B15="")</formula>
    </cfRule>
  </conditionalFormatting>
  <conditionalFormatting sqref="B26:AF34">
    <cfRule type="expression" dxfId="9" priority="13">
      <formula>AND(WEEKDAY(B$25,2)&gt;5,B26="")</formula>
    </cfRule>
  </conditionalFormatting>
  <conditionalFormatting sqref="B38:AF46">
    <cfRule type="expression" dxfId="8" priority="12">
      <formula>AND(WEEKDAY(B$37,2)&gt;5,B38="")</formula>
    </cfRule>
  </conditionalFormatting>
  <conditionalFormatting sqref="B49:AF57">
    <cfRule type="expression" dxfId="7" priority="11">
      <formula>AND(WEEKDAY(B$48,2)&gt;5,B49="")</formula>
    </cfRule>
  </conditionalFormatting>
  <conditionalFormatting sqref="B60:AF68">
    <cfRule type="expression" dxfId="6" priority="10">
      <formula>AND(WEEKDAY(B$59,2)&gt;5,B60="")</formula>
    </cfRule>
  </conditionalFormatting>
  <conditionalFormatting sqref="B72:AF80">
    <cfRule type="expression" dxfId="5" priority="9">
      <formula>AND(WEEKDAY(B$71,2)&gt;5,B72="")</formula>
    </cfRule>
  </conditionalFormatting>
  <conditionalFormatting sqref="B83:AF91">
    <cfRule type="expression" dxfId="4" priority="8">
      <formula>AND(WEEKDAY(B$82,2)&gt;5,B83="")</formula>
    </cfRule>
  </conditionalFormatting>
  <conditionalFormatting sqref="B94:AF102">
    <cfRule type="expression" dxfId="3" priority="7">
      <formula>AND(WEEKDAY(B$93,2)&gt;5,B94="")</formula>
    </cfRule>
  </conditionalFormatting>
  <conditionalFormatting sqref="B106:AF114">
    <cfRule type="expression" dxfId="2" priority="6">
      <formula>AND(WEEKDAY(B$105,2)&gt;5,B106="")</formula>
    </cfRule>
  </conditionalFormatting>
  <conditionalFormatting sqref="B117:AF125">
    <cfRule type="expression" dxfId="1" priority="5">
      <formula>AND(WEEKDAY(B$116,2)&gt;5,B117="")</formula>
    </cfRule>
  </conditionalFormatting>
  <conditionalFormatting sqref="B128:AF136">
    <cfRule type="expression" dxfId="0" priority="4">
      <formula>AND(WEEKDAY(B$127,2)&gt;5,B128="")</formula>
    </cfRule>
  </conditionalFormatting>
  <printOptions horizontalCentered="1" verticalCentered="1"/>
  <pageMargins left="0.39370078740157483" right="0" top="0" bottom="0" header="0" footer="0"/>
  <pageSetup paperSize="9" scale="98" fitToHeight="0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6" r:id="rId4" name="COMMAND1">
          <controlPr defaultSize="0" autoLine="0" r:id="rId5">
            <anchor moveWithCells="1">
              <from>
                <xdr:col>40</xdr:col>
                <xdr:colOff>19050</xdr:colOff>
                <xdr:row>1</xdr:row>
                <xdr:rowOff>76200</xdr:rowOff>
              </from>
              <to>
                <xdr:col>44</xdr:col>
                <xdr:colOff>180975</xdr:colOff>
                <xdr:row>2</xdr:row>
                <xdr:rowOff>428625</xdr:rowOff>
              </to>
            </anchor>
          </controlPr>
        </control>
      </mc:Choice>
      <mc:Fallback>
        <control shapeId="5126" r:id="rId4" name="COMMAND1"/>
      </mc:Fallback>
    </mc:AlternateContent>
    <mc:AlternateContent xmlns:mc="http://schemas.openxmlformats.org/markup-compatibility/2006">
      <mc:Choice Requires="x14">
        <control shapeId="5124" r:id="rId6" name="TOGGLEBUTTON3">
          <controlPr defaultSize="0" autoLine="0" r:id="rId7">
            <anchor moveWithCells="1">
              <from>
                <xdr:col>35</xdr:col>
                <xdr:colOff>57150</xdr:colOff>
                <xdr:row>1</xdr:row>
                <xdr:rowOff>76200</xdr:rowOff>
              </from>
              <to>
                <xdr:col>39</xdr:col>
                <xdr:colOff>247650</xdr:colOff>
                <xdr:row>2</xdr:row>
                <xdr:rowOff>438150</xdr:rowOff>
              </to>
            </anchor>
          </controlPr>
        </control>
      </mc:Choice>
      <mc:Fallback>
        <control shapeId="5124" r:id="rId6" name="TOGGLE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Liste!$A$1:$A$4</xm:f>
          </x14:formula1>
          <xm:sqref>B128:AF136 B117:AF125 B106:AF114 B94:AF102 B83:AF91 B72:AF80 B60:AF68 B49:AF57 B38:AF46 B4:AF12 B15:AF23 B26:AF34</xm:sqref>
        </x14:dataValidation>
        <x14:dataValidation type="list" allowBlank="1">
          <x14:formula1>
            <xm:f>Liste2!$A$1:$A$11</xm:f>
          </x14:formula1>
          <xm:sqref>A128:A136 A4:A12 A15:A23 A26:A34 A117:A125 A106:A114 A94:A102 A83:A91 A72:A80 A60:A68 A49:A57 A38:A46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showGridLines="0" zoomScale="90" workbookViewId="0">
      <selection activeCell="F31" sqref="F31"/>
    </sheetView>
  </sheetViews>
  <sheetFormatPr baseColWidth="10" defaultColWidth="11.42578125" defaultRowHeight="15" x14ac:dyDescent="0.25"/>
  <cols>
    <col min="1" max="8" width="16.85546875" style="1" customWidth="1"/>
    <col min="9" max="16384" width="11.42578125" style="1"/>
  </cols>
  <sheetData>
    <row r="1" spans="1:5" x14ac:dyDescent="0.25">
      <c r="A1" s="9" t="s">
        <v>2</v>
      </c>
      <c r="B1" s="1">
        <v>1</v>
      </c>
      <c r="C1" s="1">
        <v>2015</v>
      </c>
    </row>
    <row r="2" spans="1:5" x14ac:dyDescent="0.25">
      <c r="A2" s="9" t="s">
        <v>6</v>
      </c>
      <c r="B2" s="1">
        <v>2</v>
      </c>
      <c r="C2" s="1">
        <v>2016</v>
      </c>
    </row>
    <row r="3" spans="1:5" x14ac:dyDescent="0.25">
      <c r="A3" s="9" t="s">
        <v>3</v>
      </c>
      <c r="B3" s="1">
        <v>3</v>
      </c>
      <c r="C3" s="1">
        <v>2017</v>
      </c>
      <c r="E3" s="4"/>
    </row>
    <row r="4" spans="1:5" x14ac:dyDescent="0.25">
      <c r="A4" s="9" t="s">
        <v>4</v>
      </c>
      <c r="B4" s="1">
        <v>4</v>
      </c>
      <c r="C4" s="1">
        <v>2018</v>
      </c>
      <c r="E4" s="5"/>
    </row>
    <row r="5" spans="1:5" x14ac:dyDescent="0.25">
      <c r="A5" s="9"/>
      <c r="B5" s="1">
        <v>5</v>
      </c>
      <c r="C5" s="1">
        <v>2019</v>
      </c>
      <c r="E5" s="5"/>
    </row>
    <row r="6" spans="1:5" x14ac:dyDescent="0.25">
      <c r="A6" s="9"/>
      <c r="B6" s="1">
        <v>6</v>
      </c>
      <c r="C6" s="1">
        <v>2020</v>
      </c>
    </row>
    <row r="7" spans="1:5" x14ac:dyDescent="0.25">
      <c r="A7" s="9"/>
      <c r="B7" s="1">
        <v>7</v>
      </c>
      <c r="C7" s="1">
        <v>2021</v>
      </c>
    </row>
    <row r="8" spans="1:5" x14ac:dyDescent="0.25">
      <c r="A8" s="9"/>
      <c r="B8" s="1">
        <v>8</v>
      </c>
      <c r="D8" s="8"/>
    </row>
    <row r="9" spans="1:5" x14ac:dyDescent="0.25">
      <c r="A9" s="2"/>
      <c r="B9" s="1">
        <v>9</v>
      </c>
    </row>
    <row r="10" spans="1:5" x14ac:dyDescent="0.25">
      <c r="A10" s="2"/>
      <c r="B10" s="1">
        <v>10</v>
      </c>
    </row>
    <row r="11" spans="1:5" x14ac:dyDescent="0.25">
      <c r="A11" s="2"/>
      <c r="B11" s="1">
        <v>11</v>
      </c>
    </row>
    <row r="12" spans="1:5" x14ac:dyDescent="0.25">
      <c r="A12" s="3"/>
      <c r="B12" s="1">
        <v>12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20"/>
  <sheetViews>
    <sheetView showGridLines="0" workbookViewId="0">
      <selection activeCell="B20" sqref="B20"/>
    </sheetView>
  </sheetViews>
  <sheetFormatPr baseColWidth="10" defaultColWidth="20.7109375" defaultRowHeight="30" customHeight="1" x14ac:dyDescent="0.15"/>
  <sheetData>
    <row r="1" spans="2:2" ht="30" customHeight="1" x14ac:dyDescent="0.15">
      <c r="B1" s="48"/>
    </row>
    <row r="2" spans="2:2" ht="30" customHeight="1" x14ac:dyDescent="0.15">
      <c r="B2" s="49"/>
    </row>
    <row r="3" spans="2:2" ht="30" customHeight="1" x14ac:dyDescent="0.15">
      <c r="B3" s="50"/>
    </row>
    <row r="4" spans="2:2" ht="30" customHeight="1" x14ac:dyDescent="0.15">
      <c r="B4" s="51"/>
    </row>
    <row r="5" spans="2:2" ht="30" customHeight="1" x14ac:dyDescent="0.15">
      <c r="B5" s="52"/>
    </row>
    <row r="6" spans="2:2" ht="30" customHeight="1" x14ac:dyDescent="0.15">
      <c r="B6" s="53"/>
    </row>
    <row r="7" spans="2:2" ht="30" customHeight="1" x14ac:dyDescent="0.15">
      <c r="B7" s="54"/>
    </row>
    <row r="8" spans="2:2" ht="30" customHeight="1" x14ac:dyDescent="0.15">
      <c r="B8" s="55"/>
    </row>
    <row r="9" spans="2:2" ht="30" customHeight="1" x14ac:dyDescent="0.15">
      <c r="B9" s="56"/>
    </row>
    <row r="10" spans="2:2" ht="30" customHeight="1" x14ac:dyDescent="0.15">
      <c r="B10" s="57"/>
    </row>
    <row r="11" spans="2:2" ht="30" customHeight="1" x14ac:dyDescent="0.15">
      <c r="B11" s="58"/>
    </row>
    <row r="12" spans="2:2" ht="30" customHeight="1" x14ac:dyDescent="0.15">
      <c r="B12" s="59"/>
    </row>
    <row r="13" spans="2:2" ht="30" customHeight="1" x14ac:dyDescent="0.15">
      <c r="B13" s="60"/>
    </row>
    <row r="14" spans="2:2" ht="30" customHeight="1" x14ac:dyDescent="0.15">
      <c r="B14" s="61"/>
    </row>
    <row r="15" spans="2:2" ht="30" customHeight="1" x14ac:dyDescent="0.15">
      <c r="B15" s="62"/>
    </row>
    <row r="16" spans="2:2" ht="30" customHeight="1" x14ac:dyDescent="0.15">
      <c r="B16" s="63"/>
    </row>
    <row r="17" spans="2:2" ht="30" customHeight="1" x14ac:dyDescent="0.15">
      <c r="B17" s="64"/>
    </row>
    <row r="18" spans="2:2" ht="30" customHeight="1" x14ac:dyDescent="0.15">
      <c r="B18" s="65"/>
    </row>
    <row r="19" spans="2:2" ht="30" customHeight="1" x14ac:dyDescent="0.15">
      <c r="B19" s="66"/>
    </row>
    <row r="20" spans="2:2" ht="30" customHeight="1" x14ac:dyDescent="0.15">
      <c r="B20" s="6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1"/>
  <sheetViews>
    <sheetView tabSelected="1" workbookViewId="0">
      <selection activeCell="A12" sqref="A12"/>
    </sheetView>
  </sheetViews>
  <sheetFormatPr baseColWidth="10" defaultRowHeight="10.5" x14ac:dyDescent="0.15"/>
  <cols>
    <col min="1" max="1" width="16.85546875" style="89" customWidth="1"/>
  </cols>
  <sheetData>
    <row r="1" spans="1:1" ht="20.100000000000001" customHeight="1" x14ac:dyDescent="0.15">
      <c r="A1" s="88" t="s">
        <v>23</v>
      </c>
    </row>
    <row r="2" spans="1:1" ht="20.100000000000001" customHeight="1" x14ac:dyDescent="0.15">
      <c r="A2" s="88" t="s">
        <v>24</v>
      </c>
    </row>
    <row r="3" spans="1:1" ht="20.100000000000001" customHeight="1" x14ac:dyDescent="0.15">
      <c r="A3" s="88" t="s">
        <v>25</v>
      </c>
    </row>
    <row r="4" spans="1:1" ht="20.100000000000001" customHeight="1" x14ac:dyDescent="0.15">
      <c r="A4" s="88" t="s">
        <v>26</v>
      </c>
    </row>
    <row r="5" spans="1:1" ht="20.100000000000001" customHeight="1" x14ac:dyDescent="0.15">
      <c r="A5" s="88" t="s">
        <v>27</v>
      </c>
    </row>
    <row r="6" spans="1:1" ht="20.100000000000001" customHeight="1" x14ac:dyDescent="0.15">
      <c r="A6" s="88" t="s">
        <v>28</v>
      </c>
    </row>
    <row r="7" spans="1:1" ht="20.100000000000001" customHeight="1" x14ac:dyDescent="0.15">
      <c r="A7" s="88" t="s">
        <v>29</v>
      </c>
    </row>
    <row r="8" spans="1:1" ht="20.100000000000001" customHeight="1" x14ac:dyDescent="0.15">
      <c r="A8" s="88" t="s">
        <v>30</v>
      </c>
    </row>
    <row r="9" spans="1:1" ht="20.100000000000001" customHeight="1" x14ac:dyDescent="0.15">
      <c r="A9" s="88" t="s">
        <v>31</v>
      </c>
    </row>
    <row r="10" spans="1:1" ht="20.100000000000001" customHeight="1" x14ac:dyDescent="0.15">
      <c r="A10" s="88" t="s">
        <v>32</v>
      </c>
    </row>
    <row r="11" spans="1:1" ht="20.100000000000001" customHeight="1" x14ac:dyDescent="0.15">
      <c r="A11" s="8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Configuration</vt:lpstr>
      <vt:lpstr>Calendrier</vt:lpstr>
      <vt:lpstr>Liste</vt:lpstr>
      <vt:lpstr>Couleurs</vt:lpstr>
      <vt:lpstr>Liste2</vt:lpstr>
    </vt:vector>
  </TitlesOfParts>
  <Manager>Marco MELONI;Marco MELONI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RESIDENCE</dc:creator>
  <cp:lastModifiedBy>Utilisateur Windows</cp:lastModifiedBy>
  <dcterms:created xsi:type="dcterms:W3CDTF">2017-09-30T23:51:53Z</dcterms:created>
  <dcterms:modified xsi:type="dcterms:W3CDTF">2017-10-03T10:39:44Z</dcterms:modified>
</cp:coreProperties>
</file>