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300" windowWidth="16545" windowHeight="9810"/>
  </bookViews>
  <sheets>
    <sheet name="Menu" sheetId="3" r:id="rId1"/>
    <sheet name="Calendrier" sheetId="1" r:id="rId2"/>
    <sheet name="Liste" sheetId="2" r:id="rId3"/>
  </sheets>
  <externalReferences>
    <externalReference r:id="rId4"/>
    <externalReference r:id="rId5"/>
  </externalReferences>
  <definedNames>
    <definedName name="an">[1]Calendrier!$A$2</definedName>
    <definedName name="Couleurs" localSheetId="0">OFFSET([2]Liste!#REF!,,,COUNTA([2]Liste!$A:$A))</definedName>
    <definedName name="Couleurs">OFFSET(Liste!#REF!,,,COUNTA(Liste!$A:$A))</definedName>
    <definedName name="date">Calendrier!$E$2:$FW$2</definedName>
    <definedName name="début">Calendrier!$B$2:$B$11</definedName>
    <definedName name="DebVac">#REF!</definedName>
    <definedName name="DebVacB">#REF!</definedName>
    <definedName name="debVacC">#REF!</definedName>
    <definedName name="F">Calendrier!$A$3:$FW$3</definedName>
    <definedName name="fin">Calendrier!$C$2:$C$11</definedName>
    <definedName name="FinVac">#REF!</definedName>
    <definedName name="FinVacB">#REF!</definedName>
    <definedName name="FinVacC">#REF!</definedName>
    <definedName name="planning">Calendrier!$B$4:$AF$11</definedName>
    <definedName name="PlanningAnnuel" localSheetId="0">[2]Calendrier!$B$4:$AF$12,[2]Calendrier!$B$15:$AF$23,[2]Calendrier!$B$26:$AF$34,[2]Calendrier!$B$38:$AF$46,[2]Calendrier!$B$49:$AF$57,[2]Calendrier!$B$60:$AF$68,[2]Calendrier!$B$72:$AF$80,[2]Calendrier!$B$83:$AF$91,[2]Calendrier!$B$94:$AF$102,[2]Calendrier!$B$106:$AF$114,[2]Calendrier!$B$117:$AF$125,[2]Calendrier!$B$128:$AF$136,[2]Calendrier!$B$140:$AF$148</definedName>
    <definedName name="PlanningAnnuel">Calendrier!$B$4:$AF$12,Calendrier!$B$15:$AF$23,Calendrier!$B$26:$AF$34,Calendrier!$B$38:$AF$46,Calendrier!$B$49:$AF$57,Calendrier!$B$60:$AF$68,Calendrier!$B$72:$AF$80,Calendrier!$B$83:$AF$91,Calendrier!$B$94:$AF$102,Calendrier!$B$106:$AF$114,Calendrier!$B$117:$AF$125,Calendrier!$B$128:$AF$136,Calendrier!$B$140:$AF$148</definedName>
  </definedNames>
  <calcPr calcId="152511"/>
</workbook>
</file>

<file path=xl/calcChain.xml><?xml version="1.0" encoding="utf-8"?>
<calcChain xmlns="http://schemas.openxmlformats.org/spreadsheetml/2006/main">
  <c r="AH12" i="1" l="1"/>
  <c r="AG12" i="1"/>
  <c r="AG23" i="1" s="1"/>
  <c r="AH11" i="1"/>
  <c r="AG11" i="1"/>
  <c r="AG22" i="1" s="1"/>
  <c r="AH22" i="1" s="1"/>
  <c r="AH10" i="1"/>
  <c r="AG10" i="1"/>
  <c r="AG21" i="1" s="1"/>
  <c r="AH9" i="1"/>
  <c r="AG9" i="1"/>
  <c r="AH8" i="1"/>
  <c r="AG8" i="1"/>
  <c r="AG19" i="1" s="1"/>
  <c r="AH7" i="1"/>
  <c r="AG7" i="1"/>
  <c r="AG18" i="1" s="1"/>
  <c r="AH18" i="1" s="1"/>
  <c r="AH6" i="1"/>
  <c r="AG6" i="1"/>
  <c r="AG17" i="1" s="1"/>
  <c r="AH5" i="1"/>
  <c r="AG5" i="1"/>
  <c r="AH4" i="1"/>
  <c r="AG4" i="1"/>
  <c r="AG15" i="1" s="1"/>
  <c r="AG20" i="1"/>
  <c r="AH20" i="1" s="1"/>
  <c r="AG16" i="1"/>
  <c r="AH16" i="1" s="1"/>
  <c r="AG148" i="1"/>
  <c r="AH148" i="1" s="1"/>
  <c r="AG147" i="1"/>
  <c r="AH147" i="1" s="1"/>
  <c r="AG146" i="1"/>
  <c r="AH146" i="1" s="1"/>
  <c r="AG145" i="1"/>
  <c r="AH145" i="1" s="1"/>
  <c r="AG144" i="1"/>
  <c r="AH144" i="1" s="1"/>
  <c r="AG143" i="1"/>
  <c r="AH143" i="1" s="1"/>
  <c r="AG142" i="1"/>
  <c r="AH142" i="1" s="1"/>
  <c r="AG141" i="1"/>
  <c r="AH141" i="1" s="1"/>
  <c r="AG140" i="1"/>
  <c r="AH140" i="1" s="1"/>
  <c r="AH15" i="1" l="1"/>
  <c r="AG26" i="1"/>
  <c r="AG38" i="1" s="1"/>
  <c r="AG49" i="1" s="1"/>
  <c r="AG60" i="1" s="1"/>
  <c r="AH17" i="1"/>
  <c r="AG28" i="1"/>
  <c r="AG40" i="1" s="1"/>
  <c r="AG51" i="1" s="1"/>
  <c r="AG62" i="1" s="1"/>
  <c r="AH19" i="1"/>
  <c r="AG30" i="1"/>
  <c r="AG42" i="1" s="1"/>
  <c r="AG53" i="1" s="1"/>
  <c r="AG64" i="1" s="1"/>
  <c r="AH23" i="1"/>
  <c r="AG34" i="1"/>
  <c r="AG46" i="1" s="1"/>
  <c r="AG57" i="1" s="1"/>
  <c r="AG68" i="1" s="1"/>
  <c r="AH21" i="1"/>
  <c r="AG32" i="1"/>
  <c r="AG44" i="1" s="1"/>
  <c r="AG55" i="1" s="1"/>
  <c r="AG66" i="1" s="1"/>
  <c r="AG27" i="1"/>
  <c r="AG39" i="1" s="1"/>
  <c r="AG50" i="1" s="1"/>
  <c r="AG61" i="1" s="1"/>
  <c r="AG29" i="1"/>
  <c r="AG41" i="1" s="1"/>
  <c r="AG52" i="1" s="1"/>
  <c r="AG63" i="1" s="1"/>
  <c r="AG31" i="1"/>
  <c r="AG43" i="1" s="1"/>
  <c r="AG54" i="1" s="1"/>
  <c r="AG65" i="1" s="1"/>
  <c r="AG33" i="1"/>
  <c r="AG45" i="1" s="1"/>
  <c r="AG56" i="1" s="1"/>
  <c r="AG67" i="1" s="1"/>
  <c r="AH29" i="1"/>
  <c r="AH41" i="1" s="1"/>
  <c r="AH52" i="1" s="1"/>
  <c r="AH63" i="1" s="1"/>
  <c r="AH31" i="1"/>
  <c r="AH26" i="1"/>
  <c r="AH38" i="1" s="1"/>
  <c r="AH49" i="1" s="1"/>
  <c r="AH60" i="1" s="1"/>
  <c r="AH28" i="1"/>
  <c r="AH40" i="1" s="1"/>
  <c r="AH51" i="1" s="1"/>
  <c r="AH62" i="1" s="1"/>
  <c r="AH30" i="1"/>
  <c r="AH42" i="1" s="1"/>
  <c r="AH53" i="1" s="1"/>
  <c r="AH64" i="1" s="1"/>
  <c r="AH32" i="1"/>
  <c r="AH44" i="1" s="1"/>
  <c r="AH55" i="1" s="1"/>
  <c r="AH66" i="1" s="1"/>
  <c r="AH43" i="1"/>
  <c r="AH54" i="1" s="1"/>
  <c r="AH65" i="1" s="1"/>
  <c r="AH34" i="1" l="1"/>
  <c r="AH46" i="1" s="1"/>
  <c r="AH57" i="1" s="1"/>
  <c r="AH68" i="1" s="1"/>
  <c r="AH27" i="1"/>
  <c r="AH39" i="1" s="1"/>
  <c r="AH50" i="1" s="1"/>
  <c r="AH61" i="1" s="1"/>
  <c r="AH33" i="1"/>
  <c r="AH45" i="1" s="1"/>
  <c r="AH56" i="1" s="1"/>
  <c r="AH67" i="1" s="1"/>
  <c r="A16" i="1" l="1"/>
  <c r="A27" i="1" s="1"/>
  <c r="A39" i="1" s="1"/>
  <c r="A50" i="1" s="1"/>
  <c r="A61" i="1" s="1"/>
  <c r="A73" i="1" s="1"/>
  <c r="A84" i="1" s="1"/>
  <c r="A95" i="1" s="1"/>
  <c r="A107" i="1" s="1"/>
  <c r="A118" i="1" s="1"/>
  <c r="A129" i="1" s="1"/>
  <c r="A141" i="1" s="1"/>
  <c r="A17" i="1"/>
  <c r="A28" i="1" s="1"/>
  <c r="A40" i="1" s="1"/>
  <c r="A51" i="1" s="1"/>
  <c r="A62" i="1" s="1"/>
  <c r="A74" i="1" s="1"/>
  <c r="A85" i="1" s="1"/>
  <c r="A96" i="1" s="1"/>
  <c r="A108" i="1" s="1"/>
  <c r="A119" i="1" s="1"/>
  <c r="A130" i="1" s="1"/>
  <c r="A142" i="1" s="1"/>
  <c r="A18" i="1"/>
  <c r="A29" i="1" s="1"/>
  <c r="A41" i="1" s="1"/>
  <c r="A52" i="1" s="1"/>
  <c r="A63" i="1" s="1"/>
  <c r="A75" i="1" s="1"/>
  <c r="A86" i="1" s="1"/>
  <c r="A97" i="1" s="1"/>
  <c r="A109" i="1" s="1"/>
  <c r="A120" i="1" s="1"/>
  <c r="A131" i="1" s="1"/>
  <c r="A143" i="1" s="1"/>
  <c r="A19" i="1"/>
  <c r="A30" i="1" s="1"/>
  <c r="A42" i="1" s="1"/>
  <c r="A53" i="1" s="1"/>
  <c r="A64" i="1" s="1"/>
  <c r="A76" i="1" s="1"/>
  <c r="A87" i="1" s="1"/>
  <c r="A98" i="1" s="1"/>
  <c r="A110" i="1" s="1"/>
  <c r="A121" i="1" s="1"/>
  <c r="A132" i="1" s="1"/>
  <c r="A144" i="1" s="1"/>
  <c r="A20" i="1"/>
  <c r="A31" i="1" s="1"/>
  <c r="A43" i="1" s="1"/>
  <c r="A54" i="1" s="1"/>
  <c r="A65" i="1" s="1"/>
  <c r="A77" i="1" s="1"/>
  <c r="A88" i="1" s="1"/>
  <c r="A99" i="1" s="1"/>
  <c r="A111" i="1" s="1"/>
  <c r="A122" i="1" s="1"/>
  <c r="A133" i="1" s="1"/>
  <c r="A145" i="1" s="1"/>
  <c r="A21" i="1"/>
  <c r="A32" i="1" s="1"/>
  <c r="A44" i="1" s="1"/>
  <c r="A55" i="1" s="1"/>
  <c r="A66" i="1" s="1"/>
  <c r="A78" i="1" s="1"/>
  <c r="A89" i="1" s="1"/>
  <c r="A100" i="1" s="1"/>
  <c r="A112" i="1" s="1"/>
  <c r="A123" i="1" s="1"/>
  <c r="A134" i="1" s="1"/>
  <c r="A146" i="1" s="1"/>
  <c r="A22" i="1"/>
  <c r="A33" i="1" s="1"/>
  <c r="A45" i="1" s="1"/>
  <c r="A56" i="1" s="1"/>
  <c r="A67" i="1" s="1"/>
  <c r="A79" i="1" s="1"/>
  <c r="A90" i="1" s="1"/>
  <c r="A101" i="1" s="1"/>
  <c r="A113" i="1" s="1"/>
  <c r="A124" i="1" s="1"/>
  <c r="A135" i="1" s="1"/>
  <c r="A147" i="1" s="1"/>
  <c r="A23" i="1"/>
  <c r="A34" i="1" s="1"/>
  <c r="A46" i="1" s="1"/>
  <c r="A57" i="1" s="1"/>
  <c r="A68" i="1" s="1"/>
  <c r="A80" i="1" s="1"/>
  <c r="A91" i="1" s="1"/>
  <c r="A102" i="1" s="1"/>
  <c r="A114" i="1" s="1"/>
  <c r="A125" i="1" s="1"/>
  <c r="A136" i="1" s="1"/>
  <c r="A148" i="1" s="1"/>
  <c r="A15" i="1"/>
  <c r="A26" i="1" s="1"/>
  <c r="A38" i="1" s="1"/>
  <c r="A49" i="1" s="1"/>
  <c r="A60" i="1" s="1"/>
  <c r="A72" i="1" s="1"/>
  <c r="A83" i="1" s="1"/>
  <c r="A94" i="1" s="1"/>
  <c r="A106" i="1" s="1"/>
  <c r="A117" i="1" s="1"/>
  <c r="A128" i="1" s="1"/>
  <c r="A140" i="1" s="1"/>
  <c r="B105" i="1" l="1"/>
  <c r="T104" i="1" s="1"/>
  <c r="B103" i="1"/>
  <c r="B71" i="1"/>
  <c r="B69" i="1"/>
  <c r="B37" i="1"/>
  <c r="B3" i="1"/>
  <c r="B13" i="1"/>
  <c r="AG72" i="1"/>
  <c r="AG83" i="1" s="1"/>
  <c r="AG80" i="1"/>
  <c r="AG91" i="1" s="1"/>
  <c r="AG78" i="1"/>
  <c r="AG89" i="1" s="1"/>
  <c r="AG73" i="1"/>
  <c r="AG84" i="1" s="1"/>
  <c r="AG77" i="1"/>
  <c r="AG88" i="1" s="1"/>
  <c r="AG79" i="1"/>
  <c r="AG90" i="1" s="1"/>
  <c r="AG75" i="1"/>
  <c r="AG86" i="1" s="1"/>
  <c r="AG74" i="1"/>
  <c r="AG85" i="1" s="1"/>
  <c r="B25" i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B137" i="1"/>
  <c r="B139" i="1" s="1"/>
  <c r="B126" i="1"/>
  <c r="B127" i="1" s="1"/>
  <c r="C127" i="1" s="1"/>
  <c r="D127" i="1" s="1"/>
  <c r="E127" i="1" s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B115" i="1"/>
  <c r="B116" i="1" s="1"/>
  <c r="C116" i="1" s="1"/>
  <c r="D116" i="1" s="1"/>
  <c r="E116" i="1" s="1"/>
  <c r="F116" i="1" s="1"/>
  <c r="G116" i="1" s="1"/>
  <c r="H116" i="1" s="1"/>
  <c r="I116" i="1" s="1"/>
  <c r="J116" i="1" s="1"/>
  <c r="K116" i="1" s="1"/>
  <c r="L116" i="1" s="1"/>
  <c r="M116" i="1" s="1"/>
  <c r="N116" i="1" s="1"/>
  <c r="O116" i="1" s="1"/>
  <c r="P116" i="1" s="1"/>
  <c r="Q116" i="1" s="1"/>
  <c r="R116" i="1" s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B92" i="1"/>
  <c r="B93" i="1" s="1"/>
  <c r="C93" i="1" s="1"/>
  <c r="D93" i="1" s="1"/>
  <c r="E93" i="1" s="1"/>
  <c r="F93" i="1" s="1"/>
  <c r="G93" i="1" s="1"/>
  <c r="H93" i="1" s="1"/>
  <c r="I93" i="1" s="1"/>
  <c r="J93" i="1" s="1"/>
  <c r="K93" i="1" s="1"/>
  <c r="L93" i="1" s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B81" i="1"/>
  <c r="B82" i="1" s="1"/>
  <c r="C82" i="1" s="1"/>
  <c r="D82" i="1" s="1"/>
  <c r="E82" i="1" s="1"/>
  <c r="F82" i="1" s="1"/>
  <c r="G82" i="1" s="1"/>
  <c r="H82" i="1" s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B58" i="1"/>
  <c r="B59" i="1" s="1"/>
  <c r="C59" i="1" s="1"/>
  <c r="D59" i="1" s="1"/>
  <c r="E59" i="1" s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B47" i="1"/>
  <c r="B48" i="1" s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B24" i="1"/>
  <c r="AH74" i="1" l="1"/>
  <c r="AH85" i="1" s="1"/>
  <c r="AG94" i="1"/>
  <c r="AG97" i="1"/>
  <c r="AG101" i="1"/>
  <c r="AG96" i="1"/>
  <c r="AG99" i="1"/>
  <c r="AG95" i="1"/>
  <c r="AG100" i="1"/>
  <c r="AG102" i="1"/>
  <c r="AH73" i="1"/>
  <c r="AH84" i="1" s="1"/>
  <c r="AG76" i="1"/>
  <c r="AG87" i="1" s="1"/>
  <c r="AH80" i="1"/>
  <c r="AH91" i="1" s="1"/>
  <c r="AH79" i="1"/>
  <c r="AH90" i="1" s="1"/>
  <c r="C105" i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C139" i="1"/>
  <c r="D139" i="1" s="1"/>
  <c r="E139" i="1" s="1"/>
  <c r="F139" i="1" s="1"/>
  <c r="G139" i="1" s="1"/>
  <c r="H139" i="1" s="1"/>
  <c r="I139" i="1" s="1"/>
  <c r="J139" i="1" s="1"/>
  <c r="K139" i="1" s="1"/>
  <c r="L139" i="1" s="1"/>
  <c r="M139" i="1" s="1"/>
  <c r="N139" i="1" s="1"/>
  <c r="O139" i="1" s="1"/>
  <c r="P139" i="1" s="1"/>
  <c r="Q139" i="1" s="1"/>
  <c r="R139" i="1" s="1"/>
  <c r="S139" i="1" s="1"/>
  <c r="T139" i="1" s="1"/>
  <c r="U139" i="1" s="1"/>
  <c r="V139" i="1" s="1"/>
  <c r="W139" i="1" s="1"/>
  <c r="X139" i="1" s="1"/>
  <c r="Y139" i="1" s="1"/>
  <c r="Z139" i="1" s="1"/>
  <c r="AA139" i="1" s="1"/>
  <c r="AB139" i="1" s="1"/>
  <c r="AC139" i="1" s="1"/>
  <c r="AD139" i="1" s="1"/>
  <c r="AE139" i="1" s="1"/>
  <c r="AF139" i="1" s="1"/>
  <c r="T138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T2" i="1"/>
  <c r="B35" i="1"/>
  <c r="T36" i="1"/>
  <c r="C71" i="1"/>
  <c r="D71" i="1" s="1"/>
  <c r="E71" i="1" s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T70" i="1"/>
  <c r="AH75" i="1"/>
  <c r="AH86" i="1" s="1"/>
  <c r="AH72" i="1"/>
  <c r="AH83" i="1" s="1"/>
  <c r="C37" i="1"/>
  <c r="D37" i="1" s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H77" i="1"/>
  <c r="AH88" i="1" s="1"/>
  <c r="AH78" i="1"/>
  <c r="AH89" i="1" s="1"/>
  <c r="AG98" i="1" l="1"/>
  <c r="AH102" i="1"/>
  <c r="AG114" i="1"/>
  <c r="AH100" i="1"/>
  <c r="AG112" i="1"/>
  <c r="AH95" i="1"/>
  <c r="AG107" i="1"/>
  <c r="AH99" i="1"/>
  <c r="AG111" i="1"/>
  <c r="AH96" i="1"/>
  <c r="AG108" i="1"/>
  <c r="AH101" i="1"/>
  <c r="AG113" i="1"/>
  <c r="AH97" i="1"/>
  <c r="AG109" i="1"/>
  <c r="AH94" i="1"/>
  <c r="AG106" i="1"/>
  <c r="AH76" i="1"/>
  <c r="AH87" i="1" s="1"/>
  <c r="AG117" i="1" l="1"/>
  <c r="AG128" i="1" s="1"/>
  <c r="AH106" i="1"/>
  <c r="AG120" i="1"/>
  <c r="AH109" i="1"/>
  <c r="AG124" i="1"/>
  <c r="AH113" i="1"/>
  <c r="AG119" i="1"/>
  <c r="AG130" i="1" s="1"/>
  <c r="AH108" i="1"/>
  <c r="AG122" i="1"/>
  <c r="AH111" i="1"/>
  <c r="AG118" i="1"/>
  <c r="AH107" i="1"/>
  <c r="AG123" i="1"/>
  <c r="AG134" i="1" s="1"/>
  <c r="AH112" i="1"/>
  <c r="AG125" i="1"/>
  <c r="AG136" i="1" s="1"/>
  <c r="AH114" i="1"/>
  <c r="AH98" i="1"/>
  <c r="AG110" i="1"/>
  <c r="AH123" i="1" l="1"/>
  <c r="AH134" i="1" s="1"/>
  <c r="AH125" i="1"/>
  <c r="AH119" i="1"/>
  <c r="AH130" i="1" s="1"/>
  <c r="AH117" i="1"/>
  <c r="AG121" i="1"/>
  <c r="AG132" i="1" s="1"/>
  <c r="AH110" i="1"/>
  <c r="AH136" i="1"/>
  <c r="AG129" i="1"/>
  <c r="AH118" i="1"/>
  <c r="AG133" i="1"/>
  <c r="AH122" i="1"/>
  <c r="AG135" i="1"/>
  <c r="AH124" i="1"/>
  <c r="AG131" i="1"/>
  <c r="AH120" i="1"/>
  <c r="AH128" i="1"/>
  <c r="AH133" i="1" l="1"/>
  <c r="AH129" i="1"/>
  <c r="AH131" i="1"/>
  <c r="AH135" i="1"/>
  <c r="AH121" i="1"/>
  <c r="AH132" i="1" s="1"/>
</calcChain>
</file>

<file path=xl/sharedStrings.xml><?xml version="1.0" encoding="utf-8"?>
<sst xmlns="http://schemas.openxmlformats.org/spreadsheetml/2006/main" count="86" uniqueCount="31">
  <si>
    <t>Année</t>
  </si>
  <si>
    <t>Mois</t>
  </si>
  <si>
    <t>P</t>
  </si>
  <si>
    <t>F</t>
  </si>
  <si>
    <t>RTT</t>
  </si>
  <si>
    <t>JANVIER</t>
  </si>
  <si>
    <t>R</t>
  </si>
  <si>
    <t xml:space="preserve"> PERM</t>
  </si>
  <si>
    <t xml:space="preserve"> TAOPC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</si>
  <si>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</si>
  <si>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</si>
  <si>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</si>
  <si>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</si>
  <si>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</si>
  <si>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</si>
  <si>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</si>
  <si>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</si>
  <si>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</si>
  <si>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</si>
  <si>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</si>
  <si>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PERMISSION </t>
  </si>
  <si>
    <t>ch</t>
  </si>
  <si>
    <t>ce</t>
  </si>
  <si>
    <t>li</t>
  </si>
  <si>
    <t>chr</t>
  </si>
  <si>
    <t>al</t>
  </si>
  <si>
    <t>ma</t>
  </si>
  <si>
    <t>br</t>
  </si>
  <si>
    <t>th</t>
  </si>
  <si>
    <t>mi</t>
  </si>
  <si>
    <t xml:space="preserve">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</si>
</sst>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"/>
    <numFmt numFmtId="165" formatCode="dd"/>
    <numFmt numFmtId="166" formatCode="\ dd\ ddd"/>
    <numFmt numFmtId="167" formatCode="yyyy"/>
  </numFmts>
  <fonts count="21" x14ac:knownFonts="1">
    <font>
      <sz val="8"/>
      <name val="Verdana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8"/>
      <color theme="0"/>
      <name val="Verdana"/>
      <family val="2"/>
    </font>
    <font>
      <b/>
      <sz val="10"/>
      <name val="Calibri"/>
      <family val="2"/>
      <scheme val="minor"/>
    </font>
    <font>
      <sz val="11"/>
      <name val="Felix Titling"/>
      <family val="5"/>
    </font>
    <font>
      <sz val="8"/>
      <name val="Felix Titling"/>
      <family val="5"/>
    </font>
    <font>
      <sz val="10"/>
      <name val="Felix Titling"/>
      <family val="5"/>
    </font>
    <font>
      <sz val="8"/>
      <name val="Verdana"/>
      <family val="2"/>
    </font>
    <font>
      <sz val="8"/>
      <color theme="0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8"/>
      <name val="Tahoma"/>
      <family val="2"/>
    </font>
    <font>
      <sz val="10"/>
      <color theme="0"/>
      <name val="Tahoma"/>
      <family val="2"/>
    </font>
    <font>
      <sz val="10"/>
      <color theme="1"/>
      <name val="Tahoma"/>
      <family val="2"/>
    </font>
    <font>
      <sz val="9"/>
      <name val="Felix Titling"/>
      <family val="5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0">
    <xf numFmtId="0" fontId="0" fillId="0" borderId="0" xfId="0"/>
    <xf numFmtId="0" fontId="3" fillId="0" borderId="0" xfId="0" applyFont="1"/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/>
    <xf numFmtId="0" fontId="4" fillId="0" borderId="0" xfId="0" quotePrefix="1" applyFont="1"/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5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2" borderId="0" xfId="0" quotePrefix="1" applyFont="1" applyFill="1" applyAlignment="1">
      <alignment horizontal="left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0" xfId="0" applyFont="1" applyFill="1"/>
    <xf numFmtId="0" fontId="14" fillId="0" borderId="0" xfId="0" applyFont="1"/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/>
    </xf>
    <xf numFmtId="166" fontId="10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1" fillId="2" borderId="0" xfId="0" applyFont="1" applyFill="1" applyAlignment="1">
      <alignment vertical="center"/>
    </xf>
    <xf numFmtId="0" fontId="15" fillId="2" borderId="0" xfId="0" applyFont="1" applyFill="1" applyAlignment="1">
      <alignment vertical="center"/>
    </xf>
    <xf numFmtId="0" fontId="19" fillId="2" borderId="0" xfId="0" applyFont="1" applyFill="1" applyAlignment="1">
      <alignment horizontal="center"/>
    </xf>
    <xf numFmtId="0" fontId="12" fillId="2" borderId="0" xfId="0" applyFont="1" applyFill="1" applyAlignment="1">
      <alignment vertical="center"/>
    </xf>
    <xf numFmtId="165" fontId="17" fillId="3" borderId="1" xfId="0" applyNumberFormat="1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166" fontId="14" fillId="3" borderId="5" xfId="0" applyNumberFormat="1" applyFont="1" applyFill="1" applyBorder="1" applyAlignment="1">
      <alignment horizontal="center" textRotation="90"/>
    </xf>
    <xf numFmtId="0" fontId="19" fillId="3" borderId="5" xfId="0" applyFont="1" applyFill="1" applyBorder="1" applyAlignment="1">
      <alignment horizontal="center" textRotation="90"/>
    </xf>
    <xf numFmtId="0" fontId="6" fillId="3" borderId="1" xfId="0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166" fontId="14" fillId="3" borderId="1" xfId="0" applyNumberFormat="1" applyFont="1" applyFill="1" applyBorder="1" applyAlignment="1">
      <alignment horizontal="center" textRotation="90"/>
    </xf>
    <xf numFmtId="0" fontId="19" fillId="3" borderId="1" xfId="0" applyFont="1" applyFill="1" applyBorder="1" applyAlignment="1">
      <alignment horizontal="center" textRotation="90"/>
    </xf>
    <xf numFmtId="0" fontId="12" fillId="2" borderId="2" xfId="0" applyFont="1" applyFill="1" applyBorder="1" applyAlignment="1">
      <alignment vertical="center"/>
    </xf>
    <xf numFmtId="166" fontId="11" fillId="2" borderId="0" xfId="0" applyNumberFormat="1" applyFont="1" applyFill="1"/>
    <xf numFmtId="165" fontId="17" fillId="2" borderId="1" xfId="0" applyNumberFormat="1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12" fillId="3" borderId="1" xfId="0" applyFont="1" applyFill="1" applyBorder="1" applyAlignment="1">
      <alignment horizontal="left" vertical="center"/>
    </xf>
    <xf numFmtId="0" fontId="1" fillId="0" borderId="0" xfId="2"/>
    <xf numFmtId="14" fontId="1" fillId="0" borderId="0" xfId="2" applyNumberFormat="1"/>
    <xf numFmtId="167" fontId="1" fillId="0" borderId="0" xfId="2" applyNumberFormat="1"/>
    <xf numFmtId="22" fontId="1" fillId="0" borderId="0" xfId="2" applyNumberFormat="1"/>
    <xf numFmtId="167" fontId="14" fillId="0" borderId="0" xfId="0" applyNumberFormat="1" applyFont="1" applyAlignment="1">
      <alignment horizontal="center"/>
    </xf>
    <xf numFmtId="166" fontId="8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0" fontId="11" fillId="2" borderId="0" xfId="0" applyNumberFormat="1" applyFont="1" applyFill="1" applyAlignment="1">
      <alignment horizontal="center" vertical="center"/>
    </xf>
    <xf numFmtId="164" fontId="20" fillId="3" borderId="6" xfId="0" applyNumberFormat="1" applyFont="1" applyFill="1" applyBorder="1" applyAlignment="1">
      <alignment horizontal="right" vertical="center"/>
    </xf>
    <xf numFmtId="164" fontId="20" fillId="3" borderId="7" xfId="0" applyNumberFormat="1" applyFont="1" applyFill="1" applyBorder="1" applyAlignment="1">
      <alignment horizontal="right" vertical="center"/>
    </xf>
    <xf numFmtId="167" fontId="20" fillId="3" borderId="7" xfId="0" applyNumberFormat="1" applyFont="1" applyFill="1" applyBorder="1" applyAlignment="1">
      <alignment horizontal="left" vertical="center"/>
    </xf>
    <xf numFmtId="167" fontId="20" fillId="3" borderId="8" xfId="0" applyNumberFormat="1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49"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ont>
        <u val="none"/>
        <color theme="1"/>
      </font>
      <numFmt numFmtId="0" formatCode="General"/>
      <fill>
        <gradientFill degree="90">
          <stop position="0">
            <color rgb="FF92D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92D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92D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92D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C0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C0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C0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gradientFill degree="90">
          <stop position="0">
            <color rgb="FFFFC0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F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F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F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F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numFmt numFmtId="0" formatCode="General"/>
      <fill>
        <gradientFill degree="90">
          <stop position="0">
            <color rgb="FFFF0000"/>
          </stop>
          <stop position="1">
            <color theme="5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0000"/>
          </stop>
          <stop position="1">
            <color theme="5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0000"/>
          </stop>
          <stop position="1">
            <color theme="5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0000"/>
          </stop>
          <stop position="1">
            <color theme="5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7030A0"/>
          </stop>
          <stop position="1">
            <color theme="7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numFmt numFmtId="0" formatCode="General"/>
      <fill>
        <gradientFill degree="90">
          <stop position="0">
            <color rgb="FF7030A0"/>
          </stop>
          <stop position="1">
            <color theme="7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7030A0"/>
          </stop>
          <stop position="1">
            <color theme="7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7030A0"/>
          </stop>
          <stop position="1">
            <color theme="7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theme="9" tint="-0.25098422193060094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theme="9" tint="-0.25098422193060094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theme="9" tint="-0.25098422193060094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theme="9" tint="-0.25098422193060094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B050"/>
          </stop>
          <stop position="1">
            <color theme="6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70C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70C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70C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0070C0"/>
          </stop>
          <stop position="1">
            <color theme="4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FF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FF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FF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gradientFill degree="90">
          <stop position="0">
            <color rgb="FFFFFF00"/>
          </stop>
          <stop position="1">
            <color theme="9" tint="0.80001220740379042"/>
          </stop>
        </gradient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</dxfs>
  <tableStyles count="0" defaultTableStyle="TableStyleMedium9" defaultPivotStyle="PivotStyleLight16"/>
  <colors>
    <mruColors>
      <color rgb="FFFFC84A"/>
      <color rgb="FFCC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13</xdr:row>
          <xdr:rowOff>57150</xdr:rowOff>
        </xdr:from>
        <xdr:to>
          <xdr:col>7</xdr:col>
          <xdr:colOff>742950</xdr:colOff>
          <xdr:row>15</xdr:row>
          <xdr:rowOff>152400</xdr:rowOff>
        </xdr:to>
        <xdr:sp macro="" textlink="">
          <xdr:nvSpPr>
            <xdr:cNvPr id="1033" name="C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285750</xdr:colOff>
      <xdr:row>1</xdr:row>
      <xdr:rowOff>0</xdr:rowOff>
    </xdr:from>
    <xdr:to>
      <xdr:col>13</xdr:col>
      <xdr:colOff>19050</xdr:colOff>
      <xdr:row>38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190500"/>
          <a:ext cx="9639300" cy="7191375"/>
        </a:xfrm>
        <a:prstGeom prst="rect">
          <a:avLst/>
        </a:prstGeom>
      </xdr:spPr>
    </xdr:pic>
    <xdr:clientData/>
  </xdr:twoCellAnchor>
  <xdr:twoCellAnchor>
    <xdr:from>
      <xdr:col>1</xdr:col>
      <xdr:colOff>180975</xdr:colOff>
      <xdr:row>3</xdr:row>
      <xdr:rowOff>66675</xdr:rowOff>
    </xdr:from>
    <xdr:to>
      <xdr:col>11</xdr:col>
      <xdr:colOff>742950</xdr:colOff>
      <xdr:row>19</xdr:row>
      <xdr:rowOff>114300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942975" y="638175"/>
          <a:ext cx="8181975" cy="3095625"/>
        </a:xfrm>
        <a:prstGeom prst="rect">
          <a:avLst/>
        </a:prstGeom>
        <a:ln>
          <a:headEnd/>
          <a:tailEnd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 PLANNING DES PERMISSIONS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Stencil" panose="040409050D0802020404" pitchFamily="82" charset="0"/>
          </a:endParaRPr>
        </a:p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</a:t>
          </a:r>
        </a:p>
      </xdr:txBody>
    </xdr:sp>
    <xdr:clientData/>
  </xdr:twoCellAnchor>
  <xdr:twoCellAnchor>
    <xdr:from>
      <xdr:col>1</xdr:col>
      <xdr:colOff>228600</xdr:colOff>
      <xdr:row>22</xdr:row>
      <xdr:rowOff>9525</xdr:rowOff>
    </xdr:from>
    <xdr:to>
      <xdr:col>3</xdr:col>
      <xdr:colOff>619125</xdr:colOff>
      <xdr:row>25</xdr:row>
      <xdr:rowOff>104775</xdr:rowOff>
    </xdr:to>
    <xdr:sp macro="[0]!Macro1" textlink="">
      <xdr:nvSpPr>
        <xdr:cNvPr id="4" name="Rectangle 3"/>
        <xdr:cNvSpPr/>
      </xdr:nvSpPr>
      <xdr:spPr>
        <a:xfrm>
          <a:off x="99060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JANVIER</a:t>
          </a:r>
        </a:p>
      </xdr:txBody>
    </xdr:sp>
    <xdr:clientData/>
  </xdr:twoCellAnchor>
  <xdr:twoCellAnchor>
    <xdr:from>
      <xdr:col>3</xdr:col>
      <xdr:colOff>752475</xdr:colOff>
      <xdr:row>22</xdr:row>
      <xdr:rowOff>9525</xdr:rowOff>
    </xdr:from>
    <xdr:to>
      <xdr:col>6</xdr:col>
      <xdr:colOff>381000</xdr:colOff>
      <xdr:row>25</xdr:row>
      <xdr:rowOff>104775</xdr:rowOff>
    </xdr:to>
    <xdr:sp macro="[0]!Macro2" textlink="">
      <xdr:nvSpPr>
        <xdr:cNvPr id="5" name="Rectangle 4"/>
        <xdr:cNvSpPr/>
      </xdr:nvSpPr>
      <xdr:spPr>
        <a:xfrm>
          <a:off x="3038475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FEVRIER</a:t>
          </a:r>
        </a:p>
      </xdr:txBody>
    </xdr:sp>
    <xdr:clientData/>
  </xdr:twoCellAnchor>
  <xdr:twoCellAnchor>
    <xdr:from>
      <xdr:col>6</xdr:col>
      <xdr:colOff>514350</xdr:colOff>
      <xdr:row>22</xdr:row>
      <xdr:rowOff>9525</xdr:rowOff>
    </xdr:from>
    <xdr:to>
      <xdr:col>9</xdr:col>
      <xdr:colOff>142875</xdr:colOff>
      <xdr:row>25</xdr:row>
      <xdr:rowOff>104775</xdr:rowOff>
    </xdr:to>
    <xdr:sp macro="[0]!Macro3" textlink="">
      <xdr:nvSpPr>
        <xdr:cNvPr id="6" name="Rectangle 5"/>
        <xdr:cNvSpPr/>
      </xdr:nvSpPr>
      <xdr:spPr>
        <a:xfrm>
          <a:off x="508635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MARS</a:t>
          </a:r>
        </a:p>
      </xdr:txBody>
    </xdr:sp>
    <xdr:clientData/>
  </xdr:twoCellAnchor>
  <xdr:twoCellAnchor>
    <xdr:from>
      <xdr:col>9</xdr:col>
      <xdr:colOff>285750</xdr:colOff>
      <xdr:row>22</xdr:row>
      <xdr:rowOff>0</xdr:rowOff>
    </xdr:from>
    <xdr:to>
      <xdr:col>11</xdr:col>
      <xdr:colOff>676275</xdr:colOff>
      <xdr:row>25</xdr:row>
      <xdr:rowOff>95250</xdr:rowOff>
    </xdr:to>
    <xdr:sp macro="[0]!Macro4" textlink="">
      <xdr:nvSpPr>
        <xdr:cNvPr id="7" name="Rectangle 6"/>
        <xdr:cNvSpPr/>
      </xdr:nvSpPr>
      <xdr:spPr>
        <a:xfrm>
          <a:off x="7143750" y="41910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AVRIL</a:t>
          </a:r>
        </a:p>
      </xdr:txBody>
    </xdr:sp>
    <xdr:clientData/>
  </xdr:twoCellAnchor>
  <xdr:twoCellAnchor>
    <xdr:from>
      <xdr:col>1</xdr:col>
      <xdr:colOff>247650</xdr:colOff>
      <xdr:row>27</xdr:row>
      <xdr:rowOff>85725</xdr:rowOff>
    </xdr:from>
    <xdr:to>
      <xdr:col>3</xdr:col>
      <xdr:colOff>638175</xdr:colOff>
      <xdr:row>30</xdr:row>
      <xdr:rowOff>180975</xdr:rowOff>
    </xdr:to>
    <xdr:sp macro="[0]!Macro5" textlink="">
      <xdr:nvSpPr>
        <xdr:cNvPr id="8" name="Rectangle 7"/>
        <xdr:cNvSpPr/>
      </xdr:nvSpPr>
      <xdr:spPr>
        <a:xfrm>
          <a:off x="100965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MAI</a:t>
          </a:r>
        </a:p>
      </xdr:txBody>
    </xdr:sp>
    <xdr:clientData/>
  </xdr:twoCellAnchor>
  <xdr:twoCellAnchor>
    <xdr:from>
      <xdr:col>4</xdr:col>
      <xdr:colOff>9525</xdr:colOff>
      <xdr:row>27</xdr:row>
      <xdr:rowOff>85725</xdr:rowOff>
    </xdr:from>
    <xdr:to>
      <xdr:col>6</xdr:col>
      <xdr:colOff>400050</xdr:colOff>
      <xdr:row>30</xdr:row>
      <xdr:rowOff>180975</xdr:rowOff>
    </xdr:to>
    <xdr:sp macro="[0]!Macro6" textlink="">
      <xdr:nvSpPr>
        <xdr:cNvPr id="9" name="Rectangle 8"/>
        <xdr:cNvSpPr/>
      </xdr:nvSpPr>
      <xdr:spPr>
        <a:xfrm>
          <a:off x="3057525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JUIN</a:t>
          </a:r>
        </a:p>
      </xdr:txBody>
    </xdr:sp>
    <xdr:clientData/>
  </xdr:twoCellAnchor>
  <xdr:twoCellAnchor>
    <xdr:from>
      <xdr:col>6</xdr:col>
      <xdr:colOff>533400</xdr:colOff>
      <xdr:row>27</xdr:row>
      <xdr:rowOff>85725</xdr:rowOff>
    </xdr:from>
    <xdr:to>
      <xdr:col>9</xdr:col>
      <xdr:colOff>161925</xdr:colOff>
      <xdr:row>30</xdr:row>
      <xdr:rowOff>180975</xdr:rowOff>
    </xdr:to>
    <xdr:sp macro="[0]!Macro7" textlink="">
      <xdr:nvSpPr>
        <xdr:cNvPr id="10" name="Rectangle 9"/>
        <xdr:cNvSpPr/>
      </xdr:nvSpPr>
      <xdr:spPr>
        <a:xfrm>
          <a:off x="510540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JUILLET</a:t>
          </a:r>
        </a:p>
      </xdr:txBody>
    </xdr:sp>
    <xdr:clientData/>
  </xdr:twoCellAnchor>
  <xdr:twoCellAnchor>
    <xdr:from>
      <xdr:col>9</xdr:col>
      <xdr:colOff>304800</xdr:colOff>
      <xdr:row>27</xdr:row>
      <xdr:rowOff>76200</xdr:rowOff>
    </xdr:from>
    <xdr:to>
      <xdr:col>11</xdr:col>
      <xdr:colOff>695325</xdr:colOff>
      <xdr:row>30</xdr:row>
      <xdr:rowOff>171450</xdr:rowOff>
    </xdr:to>
    <xdr:sp macro="[0]!Macro8" textlink="">
      <xdr:nvSpPr>
        <xdr:cNvPr id="11" name="Rectangle 10"/>
        <xdr:cNvSpPr/>
      </xdr:nvSpPr>
      <xdr:spPr>
        <a:xfrm>
          <a:off x="7162800" y="52197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AOUT</a:t>
          </a:r>
        </a:p>
      </xdr:txBody>
    </xdr:sp>
    <xdr:clientData/>
  </xdr:twoCellAnchor>
  <xdr:twoCellAnchor>
    <xdr:from>
      <xdr:col>1</xdr:col>
      <xdr:colOff>247650</xdr:colOff>
      <xdr:row>32</xdr:row>
      <xdr:rowOff>161925</xdr:rowOff>
    </xdr:from>
    <xdr:to>
      <xdr:col>3</xdr:col>
      <xdr:colOff>638175</xdr:colOff>
      <xdr:row>36</xdr:row>
      <xdr:rowOff>66675</xdr:rowOff>
    </xdr:to>
    <xdr:sp macro="[0]!Macro9" textlink="">
      <xdr:nvSpPr>
        <xdr:cNvPr id="12" name="Rectangle 11"/>
        <xdr:cNvSpPr/>
      </xdr:nvSpPr>
      <xdr:spPr>
        <a:xfrm>
          <a:off x="100965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SEPTEMBRE</a:t>
          </a:r>
        </a:p>
      </xdr:txBody>
    </xdr:sp>
    <xdr:clientData/>
  </xdr:twoCellAnchor>
  <xdr:twoCellAnchor>
    <xdr:from>
      <xdr:col>4</xdr:col>
      <xdr:colOff>9525</xdr:colOff>
      <xdr:row>32</xdr:row>
      <xdr:rowOff>161925</xdr:rowOff>
    </xdr:from>
    <xdr:to>
      <xdr:col>6</xdr:col>
      <xdr:colOff>400050</xdr:colOff>
      <xdr:row>36</xdr:row>
      <xdr:rowOff>66675</xdr:rowOff>
    </xdr:to>
    <xdr:sp macro="[0]!Macro10" textlink="">
      <xdr:nvSpPr>
        <xdr:cNvPr id="13" name="Rectangle 12"/>
        <xdr:cNvSpPr/>
      </xdr:nvSpPr>
      <xdr:spPr>
        <a:xfrm>
          <a:off x="3057525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OCTOBRE</a:t>
          </a:r>
        </a:p>
      </xdr:txBody>
    </xdr:sp>
    <xdr:clientData/>
  </xdr:twoCellAnchor>
  <xdr:twoCellAnchor>
    <xdr:from>
      <xdr:col>6</xdr:col>
      <xdr:colOff>533400</xdr:colOff>
      <xdr:row>32</xdr:row>
      <xdr:rowOff>161925</xdr:rowOff>
    </xdr:from>
    <xdr:to>
      <xdr:col>9</xdr:col>
      <xdr:colOff>161925</xdr:colOff>
      <xdr:row>36</xdr:row>
      <xdr:rowOff>66675</xdr:rowOff>
    </xdr:to>
    <xdr:sp macro="[0]!Macro11" textlink="">
      <xdr:nvSpPr>
        <xdr:cNvPr id="14" name="Rectangle 13"/>
        <xdr:cNvSpPr/>
      </xdr:nvSpPr>
      <xdr:spPr>
        <a:xfrm>
          <a:off x="510540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NOVEMBRE</a:t>
          </a:r>
        </a:p>
      </xdr:txBody>
    </xdr:sp>
    <xdr:clientData/>
  </xdr:twoCellAnchor>
  <xdr:twoCellAnchor>
    <xdr:from>
      <xdr:col>9</xdr:col>
      <xdr:colOff>304800</xdr:colOff>
      <xdr:row>32</xdr:row>
      <xdr:rowOff>152400</xdr:rowOff>
    </xdr:from>
    <xdr:to>
      <xdr:col>11</xdr:col>
      <xdr:colOff>695325</xdr:colOff>
      <xdr:row>36</xdr:row>
      <xdr:rowOff>57150</xdr:rowOff>
    </xdr:to>
    <xdr:sp macro="[0]!Macro12" textlink="">
      <xdr:nvSpPr>
        <xdr:cNvPr id="15" name="Rectangle 14"/>
        <xdr:cNvSpPr/>
      </xdr:nvSpPr>
      <xdr:spPr>
        <a:xfrm>
          <a:off x="7162800" y="62484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DECEMBRE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13</xdr:row>
          <xdr:rowOff>47625</xdr:rowOff>
        </xdr:from>
        <xdr:to>
          <xdr:col>8</xdr:col>
          <xdr:colOff>0</xdr:colOff>
          <xdr:row>15</xdr:row>
          <xdr:rowOff>171450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15</xdr:row>
          <xdr:rowOff>152400</xdr:rowOff>
        </xdr:from>
        <xdr:to>
          <xdr:col>3</xdr:col>
          <xdr:colOff>152400</xdr:colOff>
          <xdr:row>17</xdr:row>
          <xdr:rowOff>161925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9525</xdr:colOff>
      <xdr:row>15</xdr:row>
      <xdr:rowOff>171450</xdr:rowOff>
    </xdr:from>
    <xdr:to>
      <xdr:col>10</xdr:col>
      <xdr:colOff>752476</xdr:colOff>
      <xdr:row>18</xdr:row>
      <xdr:rowOff>9525</xdr:rowOff>
    </xdr:to>
    <xdr:sp macro="[0]!Macro17bis" textlink="">
      <xdr:nvSpPr>
        <xdr:cNvPr id="17" name="Rectangle 16"/>
        <xdr:cNvSpPr/>
      </xdr:nvSpPr>
      <xdr:spPr>
        <a:xfrm>
          <a:off x="6867525" y="3028950"/>
          <a:ext cx="1504951" cy="4095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chemeClr val="tx1"/>
              </a:solidFill>
            </a:rPr>
            <a:t>CREATION</a:t>
          </a:r>
          <a:r>
            <a:rPr lang="fr-FR" sz="1100" b="1" baseline="0">
              <a:solidFill>
                <a:schemeClr val="tx1"/>
              </a:solidFill>
            </a:rPr>
            <a:t> PLANNING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guignonc\AppData\Local\Microsoft\Windows\Temporary%20Internet%20Files\Content.Outlook\UA89YACA\Nouveau%20dossier%20(2)\CalendrierVacScolai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cs\03.%20DETACHEMENT%20DE%20SECURITE%20(CHRIS)\SERVICE%20-%20PERMISSIONS\02%20PLANNING%20PERMISSIONS\MODELE%20-%20ARCHIVES\PLANNING%20PERMISSIONS%202016f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2017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lendrier"/>
      <sheetName val="Liste"/>
      <sheetName val="PLANNING PERMISSIONS 2016ff"/>
    </sheetNames>
    <sheetDataSet>
      <sheetData sheetId="0"/>
      <sheetData sheetId="1">
        <row r="4"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</row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</row>
        <row r="6"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</row>
        <row r="7"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</row>
        <row r="53"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</row>
        <row r="54"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</row>
        <row r="55"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</row>
        <row r="56"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</row>
        <row r="57"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</row>
        <row r="63"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</row>
        <row r="72"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</row>
        <row r="73"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</row>
        <row r="74"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</row>
        <row r="75"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</row>
        <row r="76"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</row>
        <row r="77"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</row>
        <row r="78"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</row>
        <row r="79"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</row>
        <row r="83"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</row>
        <row r="84"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</row>
        <row r="85"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</row>
        <row r="86"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</row>
        <row r="87"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</row>
        <row r="88"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</row>
        <row r="89"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</row>
        <row r="91"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</row>
        <row r="94"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</row>
        <row r="95"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</row>
        <row r="96"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</row>
        <row r="97"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</row>
        <row r="98"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</row>
        <row r="99"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</row>
        <row r="100"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</row>
        <row r="101"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</row>
        <row r="102"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</row>
        <row r="106"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</row>
        <row r="107"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</row>
        <row r="108"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</row>
        <row r="109"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</row>
        <row r="110"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</row>
        <row r="111"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</row>
        <row r="112"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</row>
        <row r="113"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</row>
        <row r="114"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</row>
        <row r="119"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</row>
        <row r="120"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</row>
        <row r="121"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</row>
        <row r="122"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</row>
        <row r="124"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</row>
        <row r="125"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</row>
        <row r="144"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</row>
        <row r="145"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</row>
        <row r="146"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</row>
        <row r="147"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</row>
        <row r="148"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</row>
      </sheetData>
      <sheetData sheetId="2">
        <row r="1">
          <cell r="A1" t="str">
            <v>LISTE</v>
          </cell>
        </row>
        <row r="2">
          <cell r="A2" t="str">
            <v>P</v>
          </cell>
        </row>
        <row r="3">
          <cell r="A3" t="str">
            <v>R</v>
          </cell>
        </row>
        <row r="4">
          <cell r="A4" t="str">
            <v>F</v>
          </cell>
        </row>
        <row r="5">
          <cell r="A5" t="str">
            <v>RTT</v>
          </cell>
        </row>
        <row r="6">
          <cell r="A6">
            <v>0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  <row r="11">
          <cell r="A11">
            <v>0</v>
          </cell>
        </row>
        <row r="12">
          <cell r="A12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0"/>
  <sheetViews>
    <sheetView showGridLines="0" tabSelected="1" workbookViewId="0">
      <selection activeCell="H20" sqref="H20"/>
    </sheetView>
  </sheetViews>
  <sheetFormatPr baseColWidth="10" defaultRowHeight="15" x14ac:dyDescent="0.25"/>
  <cols>
    <col min="1" max="16384" width="11.42578125" style="38"/>
  </cols>
  <sheetData>
    <row r="1" spans="1:2" x14ac:dyDescent="0.25">
      <c r="A1" s="41"/>
      <c r="B1" s="39"/>
    </row>
    <row r="2" spans="1:2" x14ac:dyDescent="0.25">
      <c r="B2" s="39"/>
    </row>
    <row r="3" spans="1:2" x14ac:dyDescent="0.25">
      <c r="B3" s="40">
        <v>42342</v>
      </c>
    </row>
    <row r="20" spans="8:8" x14ac:dyDescent="0.25">
      <c r="H20" s="3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5" r:id="rId3" name="CommandButton2">
          <controlPr defaultSize="0" autoLine="0" r:id="rId4">
            <anchor moveWithCells="1">
              <from>
                <xdr:col>1</xdr:col>
                <xdr:colOff>523875</xdr:colOff>
                <xdr:row>15</xdr:row>
                <xdr:rowOff>152400</xdr:rowOff>
              </from>
              <to>
                <xdr:col>3</xdr:col>
                <xdr:colOff>152400</xdr:colOff>
                <xdr:row>17</xdr:row>
                <xdr:rowOff>161925</xdr:rowOff>
              </to>
            </anchor>
          </controlPr>
        </control>
      </mc:Choice>
      <mc:Fallback>
        <control shapeId="1035" r:id="rId3" name="CommandButton2"/>
      </mc:Fallback>
    </mc:AlternateContent>
    <mc:AlternateContent xmlns:mc="http://schemas.openxmlformats.org/markup-compatibility/2006">
      <mc:Choice Requires="x14">
        <control shapeId="1033" r:id="rId5" name="C">
          <controlPr defaultSize="0" autoLine="0" r:id="rId6">
            <anchor moveWithCells="1">
              <from>
                <xdr:col>6</xdr:col>
                <xdr:colOff>85725</xdr:colOff>
                <xdr:row>13</xdr:row>
                <xdr:rowOff>57150</xdr:rowOff>
              </from>
              <to>
                <xdr:col>7</xdr:col>
                <xdr:colOff>742950</xdr:colOff>
                <xdr:row>15</xdr:row>
                <xdr:rowOff>152400</xdr:rowOff>
              </to>
            </anchor>
          </controlPr>
        </control>
      </mc:Choice>
      <mc:Fallback>
        <control shapeId="1033" r:id="rId5" name="C"/>
      </mc:Fallback>
    </mc:AlternateContent>
    <mc:AlternateContent xmlns:mc="http://schemas.openxmlformats.org/markup-compatibility/2006">
      <mc:Choice Requires="x14">
        <control shapeId="1027" r:id="rId7" name="TextBox1">
          <controlPr defaultSize="0" autoLine="0" linkedCell="Calendrier!B1" r:id="rId8">
            <anchor moveWithCells="1">
              <from>
                <xdr:col>6</xdr:col>
                <xdr:colOff>76200</xdr:colOff>
                <xdr:row>13</xdr:row>
                <xdr:rowOff>47625</xdr:rowOff>
              </from>
              <to>
                <xdr:col>8</xdr:col>
                <xdr:colOff>0</xdr:colOff>
                <xdr:row>15</xdr:row>
                <xdr:rowOff>171450</xdr:rowOff>
              </to>
            </anchor>
          </controlPr>
        </control>
      </mc:Choice>
      <mc:Fallback>
        <control shapeId="1027" r:id="rId7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48"/>
  <sheetViews>
    <sheetView showGridLines="0" zoomScaleNormal="100" zoomScaleSheetLayoutView="106" workbookViewId="0">
      <selection activeCell="A11" sqref="A11"/>
    </sheetView>
  </sheetViews>
  <sheetFormatPr baseColWidth="10" defaultColWidth="4.7109375" defaultRowHeight="12.75" x14ac:dyDescent="0.2"/>
  <cols>
    <col min="1" max="1" width="12" style="24" customWidth="1"/>
    <col min="2" max="32" width="4.28515625" style="14" customWidth="1"/>
    <col min="33" max="34" width="4.28515625" style="23" customWidth="1"/>
    <col min="37" max="37" width="6.42578125" bestFit="1" customWidth="1"/>
  </cols>
  <sheetData>
    <row r="1" spans="1:38" s="6" customFormat="1" ht="5.0999999999999996" customHeight="1" x14ac:dyDescent="0.15">
      <c r="A1" s="21" t="s">
        <v>0</v>
      </c>
      <c r="B1" s="45"/>
      <c r="C1" s="10"/>
      <c r="D1" s="10" t="s">
        <v>1</v>
      </c>
      <c r="E1" s="10">
        <v>1</v>
      </c>
      <c r="F1" s="11"/>
      <c r="G1" s="10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7"/>
      <c r="AH1" s="17"/>
    </row>
    <row r="2" spans="1:38" ht="18" customHeight="1" x14ac:dyDescent="0.15">
      <c r="A2" s="46" t="s">
        <v>20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8">
        <f>B3</f>
        <v>1</v>
      </c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9"/>
    </row>
    <row r="3" spans="1:38" s="15" customFormat="1" ht="35.25" customHeight="1" x14ac:dyDescent="0.15">
      <c r="A3" s="26" t="s">
        <v>5</v>
      </c>
      <c r="B3" s="27">
        <f>DATE($B$1,1,1)</f>
        <v>1</v>
      </c>
      <c r="C3" s="27">
        <f>IF(B3="","",IF(MONTH(B3+1)=1,B3+1,""))</f>
        <v>2</v>
      </c>
      <c r="D3" s="27">
        <f t="shared" ref="D3:AF3" si="0">IF(C3="","",IF(MONTH(C3+1)=1,C3+1,""))</f>
        <v>3</v>
      </c>
      <c r="E3" s="27">
        <f t="shared" si="0"/>
        <v>4</v>
      </c>
      <c r="F3" s="27">
        <f t="shared" si="0"/>
        <v>5</v>
      </c>
      <c r="G3" s="27">
        <f t="shared" si="0"/>
        <v>6</v>
      </c>
      <c r="H3" s="27">
        <f t="shared" si="0"/>
        <v>7</v>
      </c>
      <c r="I3" s="27">
        <f t="shared" si="0"/>
        <v>8</v>
      </c>
      <c r="J3" s="27">
        <f t="shared" si="0"/>
        <v>9</v>
      </c>
      <c r="K3" s="27">
        <f t="shared" si="0"/>
        <v>10</v>
      </c>
      <c r="L3" s="27">
        <f t="shared" si="0"/>
        <v>11</v>
      </c>
      <c r="M3" s="27">
        <f t="shared" si="0"/>
        <v>12</v>
      </c>
      <c r="N3" s="27">
        <f t="shared" si="0"/>
        <v>13</v>
      </c>
      <c r="O3" s="27">
        <f t="shared" si="0"/>
        <v>14</v>
      </c>
      <c r="P3" s="27">
        <f t="shared" si="0"/>
        <v>15</v>
      </c>
      <c r="Q3" s="27">
        <f t="shared" si="0"/>
        <v>16</v>
      </c>
      <c r="R3" s="27">
        <f t="shared" si="0"/>
        <v>17</v>
      </c>
      <c r="S3" s="27">
        <f t="shared" si="0"/>
        <v>18</v>
      </c>
      <c r="T3" s="27">
        <f t="shared" si="0"/>
        <v>19</v>
      </c>
      <c r="U3" s="27">
        <f t="shared" si="0"/>
        <v>20</v>
      </c>
      <c r="V3" s="27">
        <f t="shared" si="0"/>
        <v>21</v>
      </c>
      <c r="W3" s="27">
        <f t="shared" si="0"/>
        <v>22</v>
      </c>
      <c r="X3" s="27">
        <f t="shared" si="0"/>
        <v>23</v>
      </c>
      <c r="Y3" s="27">
        <f t="shared" si="0"/>
        <v>24</v>
      </c>
      <c r="Z3" s="27">
        <f t="shared" si="0"/>
        <v>25</v>
      </c>
      <c r="AA3" s="27">
        <f t="shared" si="0"/>
        <v>26</v>
      </c>
      <c r="AB3" s="27">
        <f t="shared" si="0"/>
        <v>27</v>
      </c>
      <c r="AC3" s="27">
        <f t="shared" si="0"/>
        <v>28</v>
      </c>
      <c r="AD3" s="27">
        <f t="shared" si="0"/>
        <v>29</v>
      </c>
      <c r="AE3" s="27">
        <f t="shared" si="0"/>
        <v>30</v>
      </c>
      <c r="AF3" s="27">
        <f t="shared" si="0"/>
        <v>31</v>
      </c>
      <c r="AG3" s="28" t="s">
        <v>7</v>
      </c>
      <c r="AH3" s="28" t="s">
        <v>8</v>
      </c>
      <c r="AL3" s="42"/>
    </row>
    <row r="4" spans="1:38" s="16" customFormat="1" ht="15" customHeight="1" x14ac:dyDescent="0.15">
      <c r="A4" s="36" t="s">
        <v>21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9">
        <f>COUNTIF(B4:AF4,"P")+COUNTIF(B4:AF4,"DP")*0.5</f>
        <v>0</v>
      </c>
      <c r="AH4" s="29">
        <f>COUNTIF(B4:AF4,"RTT")+COUNTIF(B4:AF4,"DRTT")*0.5</f>
        <v>0</v>
      </c>
      <c r="AK4" s="44"/>
    </row>
    <row r="5" spans="1:38" s="16" customFormat="1" ht="15" customHeight="1" x14ac:dyDescent="0.15">
      <c r="A5" s="37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9">
        <f t="shared" ref="AG5:AG12" si="1">COUNTIF(B5:AF5,"P")+COUNTIF(B5:AF5,"DP")*0.5</f>
        <v>0</v>
      </c>
      <c r="AH5" s="29">
        <f t="shared" ref="AH5:AH12" si="2">COUNTIF(B5:AF5,"RTT")+COUNTIF(B5:AF5,"DRTT")*0.5</f>
        <v>0</v>
      </c>
    </row>
    <row r="6" spans="1:38" s="16" customFormat="1" ht="15" customHeight="1" x14ac:dyDescent="0.15">
      <c r="A6" s="37" t="s">
        <v>23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9">
        <f t="shared" si="1"/>
        <v>0</v>
      </c>
      <c r="AH6" s="29">
        <f t="shared" si="2"/>
        <v>0</v>
      </c>
    </row>
    <row r="7" spans="1:38" s="16" customFormat="1" ht="15" customHeight="1" x14ac:dyDescent="0.15">
      <c r="A7" s="37" t="s">
        <v>24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9">
        <f t="shared" si="1"/>
        <v>0</v>
      </c>
      <c r="AH7" s="29">
        <f t="shared" si="2"/>
        <v>0</v>
      </c>
      <c r="AK7" s="43"/>
    </row>
    <row r="8" spans="1:38" s="16" customFormat="1" ht="15" customHeight="1" x14ac:dyDescent="0.15">
      <c r="A8" s="37" t="s">
        <v>25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9">
        <f t="shared" si="1"/>
        <v>0</v>
      </c>
      <c r="AH8" s="29">
        <f t="shared" si="2"/>
        <v>0</v>
      </c>
    </row>
    <row r="9" spans="1:38" s="16" customFormat="1" ht="15" customHeight="1" x14ac:dyDescent="0.15">
      <c r="A9" s="37" t="s">
        <v>26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9">
        <f t="shared" si="1"/>
        <v>0</v>
      </c>
      <c r="AH9" s="29">
        <f t="shared" si="2"/>
        <v>0</v>
      </c>
    </row>
    <row r="10" spans="1:38" s="16" customFormat="1" ht="15" customHeight="1" x14ac:dyDescent="0.15">
      <c r="A10" s="37" t="s">
        <v>27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9">
        <f t="shared" si="1"/>
        <v>0</v>
      </c>
      <c r="AH10" s="29">
        <f t="shared" si="2"/>
        <v>0</v>
      </c>
    </row>
    <row r="11" spans="1:38" s="16" customFormat="1" ht="15" customHeight="1" x14ac:dyDescent="0.15">
      <c r="A11" s="37" t="s">
        <v>28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9">
        <f t="shared" si="1"/>
        <v>0</v>
      </c>
      <c r="AH11" s="29">
        <f t="shared" si="2"/>
        <v>0</v>
      </c>
    </row>
    <row r="12" spans="1:38" s="16" customFormat="1" ht="15" customHeight="1" x14ac:dyDescent="0.15">
      <c r="A12" s="37" t="s">
        <v>30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9">
        <f t="shared" si="1"/>
        <v>0</v>
      </c>
      <c r="AH12" s="29">
        <f t="shared" si="2"/>
        <v>0</v>
      </c>
    </row>
    <row r="13" spans="1:38" s="7" customFormat="1" ht="9.9499999999999993" customHeight="1" x14ac:dyDescent="0.2">
      <c r="A13" s="22" t="s">
        <v>0</v>
      </c>
      <c r="B13" s="13">
        <f>$B$1</f>
        <v>0</v>
      </c>
      <c r="C13" s="13"/>
      <c r="D13" s="13" t="s">
        <v>1</v>
      </c>
      <c r="E13" s="13">
        <v>2</v>
      </c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8"/>
      <c r="AH13" s="18"/>
    </row>
    <row r="14" spans="1:38" s="19" customFormat="1" ht="35.25" customHeight="1" x14ac:dyDescent="0.15">
      <c r="A14" s="30" t="s">
        <v>9</v>
      </c>
      <c r="B14" s="31">
        <f>DATE($B$1,2,1)</f>
        <v>32</v>
      </c>
      <c r="C14" s="31">
        <f>IF(B14="","",IF(MONTH(B14+1)=2,B14+1,""))</f>
        <v>33</v>
      </c>
      <c r="D14" s="31">
        <f t="shared" ref="D14:AF14" si="3">IF(C14="","",IF(MONTH(C14+1)=2,C14+1,""))</f>
        <v>34</v>
      </c>
      <c r="E14" s="31">
        <f t="shared" si="3"/>
        <v>35</v>
      </c>
      <c r="F14" s="31">
        <f t="shared" si="3"/>
        <v>36</v>
      </c>
      <c r="G14" s="31">
        <f t="shared" si="3"/>
        <v>37</v>
      </c>
      <c r="H14" s="31">
        <f t="shared" si="3"/>
        <v>38</v>
      </c>
      <c r="I14" s="31">
        <f t="shared" si="3"/>
        <v>39</v>
      </c>
      <c r="J14" s="31">
        <f t="shared" si="3"/>
        <v>40</v>
      </c>
      <c r="K14" s="31">
        <f t="shared" si="3"/>
        <v>41</v>
      </c>
      <c r="L14" s="31">
        <f t="shared" si="3"/>
        <v>42</v>
      </c>
      <c r="M14" s="31">
        <f t="shared" si="3"/>
        <v>43</v>
      </c>
      <c r="N14" s="31">
        <f t="shared" si="3"/>
        <v>44</v>
      </c>
      <c r="O14" s="31">
        <f t="shared" si="3"/>
        <v>45</v>
      </c>
      <c r="P14" s="31">
        <f t="shared" si="3"/>
        <v>46</v>
      </c>
      <c r="Q14" s="31">
        <f t="shared" si="3"/>
        <v>47</v>
      </c>
      <c r="R14" s="31">
        <f t="shared" si="3"/>
        <v>48</v>
      </c>
      <c r="S14" s="31">
        <f t="shared" si="3"/>
        <v>49</v>
      </c>
      <c r="T14" s="31">
        <f t="shared" si="3"/>
        <v>50</v>
      </c>
      <c r="U14" s="31">
        <f t="shared" si="3"/>
        <v>51</v>
      </c>
      <c r="V14" s="31">
        <f t="shared" si="3"/>
        <v>52</v>
      </c>
      <c r="W14" s="31">
        <f t="shared" si="3"/>
        <v>53</v>
      </c>
      <c r="X14" s="31">
        <f t="shared" si="3"/>
        <v>54</v>
      </c>
      <c r="Y14" s="31">
        <f t="shared" si="3"/>
        <v>55</v>
      </c>
      <c r="Z14" s="31">
        <f t="shared" si="3"/>
        <v>56</v>
      </c>
      <c r="AA14" s="31">
        <f t="shared" si="3"/>
        <v>57</v>
      </c>
      <c r="AB14" s="31">
        <f t="shared" si="3"/>
        <v>58</v>
      </c>
      <c r="AC14" s="31">
        <f t="shared" si="3"/>
        <v>59</v>
      </c>
      <c r="AD14" s="31">
        <f t="shared" si="3"/>
        <v>60</v>
      </c>
      <c r="AE14" s="31" t="str">
        <f t="shared" si="3"/>
        <v/>
      </c>
      <c r="AF14" s="31" t="str">
        <f t="shared" si="3"/>
        <v/>
      </c>
      <c r="AG14" s="32" t="s">
        <v>7</v>
      </c>
      <c r="AH14" s="32" t="s">
        <v>8</v>
      </c>
    </row>
    <row r="15" spans="1:38" s="20" customFormat="1" ht="15" customHeight="1" x14ac:dyDescent="0.15">
      <c r="A15" s="36" t="str">
        <f>A4</f>
        <v>ch</v>
      </c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9">
        <f>COUNTIF(B15:AF15,"P")+COUNTIF(B15:AF15,"DP")*0.5+AG4</f>
        <v>0</v>
      </c>
      <c r="AH15" s="29">
        <f>COUNTIF(B15:AG15,"RTT")+COUNTIF(B15:AG15,"DRTT")*0.5+AH4</f>
        <v>0</v>
      </c>
    </row>
    <row r="16" spans="1:38" s="20" customFormat="1" ht="15" customHeight="1" x14ac:dyDescent="0.15">
      <c r="A16" s="36" t="str">
        <f t="shared" ref="A16:A23" si="4">A5</f>
        <v>ce</v>
      </c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9">
        <f t="shared" ref="AG16:AG23" si="5">COUNTIF(B16:AF16,"P")+COUNTIF(B16:AF16,"DP")*0.5+AG5</f>
        <v>0</v>
      </c>
      <c r="AH16" s="29">
        <f t="shared" ref="AH16:AH23" si="6">COUNTIF(B16:AG16,"RTT")+COUNTIF(B16:AG16,"DRTT")*0.5+AH5</f>
        <v>0</v>
      </c>
    </row>
    <row r="17" spans="1:34" s="20" customFormat="1" ht="15" customHeight="1" x14ac:dyDescent="0.15">
      <c r="A17" s="36" t="str">
        <f t="shared" si="4"/>
        <v>li</v>
      </c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9">
        <f t="shared" si="5"/>
        <v>0</v>
      </c>
      <c r="AH17" s="29">
        <f t="shared" si="6"/>
        <v>0</v>
      </c>
    </row>
    <row r="18" spans="1:34" s="20" customFormat="1" ht="15" customHeight="1" x14ac:dyDescent="0.15">
      <c r="A18" s="36" t="str">
        <f t="shared" si="4"/>
        <v>chr</v>
      </c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9">
        <f t="shared" si="5"/>
        <v>0</v>
      </c>
      <c r="AH18" s="29">
        <f t="shared" si="6"/>
        <v>0</v>
      </c>
    </row>
    <row r="19" spans="1:34" s="20" customFormat="1" ht="15" customHeight="1" x14ac:dyDescent="0.15">
      <c r="A19" s="36" t="str">
        <f t="shared" si="4"/>
        <v>al</v>
      </c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9">
        <f t="shared" si="5"/>
        <v>0</v>
      </c>
      <c r="AH19" s="29">
        <f t="shared" si="6"/>
        <v>0</v>
      </c>
    </row>
    <row r="20" spans="1:34" s="20" customFormat="1" ht="15" customHeight="1" x14ac:dyDescent="0.15">
      <c r="A20" s="36" t="str">
        <f t="shared" si="4"/>
        <v>ma</v>
      </c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9">
        <f t="shared" si="5"/>
        <v>0</v>
      </c>
      <c r="AH20" s="29">
        <f t="shared" si="6"/>
        <v>0</v>
      </c>
    </row>
    <row r="21" spans="1:34" s="20" customFormat="1" ht="15" customHeight="1" x14ac:dyDescent="0.15">
      <c r="A21" s="36" t="str">
        <f t="shared" si="4"/>
        <v>br</v>
      </c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9">
        <f t="shared" si="5"/>
        <v>0</v>
      </c>
      <c r="AH21" s="29">
        <f t="shared" si="6"/>
        <v>0</v>
      </c>
    </row>
    <row r="22" spans="1:34" s="20" customFormat="1" ht="15" customHeight="1" x14ac:dyDescent="0.15">
      <c r="A22" s="36" t="str">
        <f t="shared" si="4"/>
        <v>th</v>
      </c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9">
        <f t="shared" si="5"/>
        <v>0</v>
      </c>
      <c r="AH22" s="29">
        <f t="shared" si="6"/>
        <v>0</v>
      </c>
    </row>
    <row r="23" spans="1:34" s="20" customFormat="1" ht="15" customHeight="1" x14ac:dyDescent="0.15">
      <c r="A23" s="36" t="str">
        <f t="shared" si="4"/>
        <v xml:space="preserve">mi </v>
      </c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9">
        <f t="shared" si="5"/>
        <v>0</v>
      </c>
      <c r="AH23" s="29">
        <f t="shared" si="6"/>
        <v>0</v>
      </c>
    </row>
    <row r="24" spans="1:34" s="7" customFormat="1" ht="9.9499999999999993" customHeight="1" x14ac:dyDescent="0.2">
      <c r="A24" s="22" t="s">
        <v>0</v>
      </c>
      <c r="B24" s="13">
        <f>$B$1</f>
        <v>0</v>
      </c>
      <c r="C24" s="13"/>
      <c r="D24" s="13" t="s">
        <v>1</v>
      </c>
      <c r="E24" s="13">
        <v>3</v>
      </c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8"/>
      <c r="AH24" s="18"/>
    </row>
    <row r="25" spans="1:34" s="19" customFormat="1" ht="35.25" customHeight="1" x14ac:dyDescent="0.15">
      <c r="A25" s="30" t="s">
        <v>10</v>
      </c>
      <c r="B25" s="31">
        <f>DATE($B$1,3,1)</f>
        <v>61</v>
      </c>
      <c r="C25" s="31">
        <f>IF(B25="","",IF(MONTH(B25+1)=3,B25+1,""))</f>
        <v>62</v>
      </c>
      <c r="D25" s="31">
        <f t="shared" ref="D25:AF25" si="7">IF(C25="","",IF(MONTH(C25+1)=3,C25+1,""))</f>
        <v>63</v>
      </c>
      <c r="E25" s="31">
        <f t="shared" si="7"/>
        <v>64</v>
      </c>
      <c r="F25" s="31">
        <f t="shared" si="7"/>
        <v>65</v>
      </c>
      <c r="G25" s="31">
        <f t="shared" si="7"/>
        <v>66</v>
      </c>
      <c r="H25" s="31">
        <f t="shared" si="7"/>
        <v>67</v>
      </c>
      <c r="I25" s="31">
        <f t="shared" si="7"/>
        <v>68</v>
      </c>
      <c r="J25" s="31">
        <f t="shared" si="7"/>
        <v>69</v>
      </c>
      <c r="K25" s="31">
        <f t="shared" si="7"/>
        <v>70</v>
      </c>
      <c r="L25" s="31">
        <f t="shared" si="7"/>
        <v>71</v>
      </c>
      <c r="M25" s="31">
        <f t="shared" si="7"/>
        <v>72</v>
      </c>
      <c r="N25" s="31">
        <f t="shared" si="7"/>
        <v>73</v>
      </c>
      <c r="O25" s="31">
        <f t="shared" si="7"/>
        <v>74</v>
      </c>
      <c r="P25" s="31">
        <f t="shared" si="7"/>
        <v>75</v>
      </c>
      <c r="Q25" s="31">
        <f t="shared" si="7"/>
        <v>76</v>
      </c>
      <c r="R25" s="31">
        <f t="shared" si="7"/>
        <v>77</v>
      </c>
      <c r="S25" s="31">
        <f t="shared" si="7"/>
        <v>78</v>
      </c>
      <c r="T25" s="31">
        <f t="shared" si="7"/>
        <v>79</v>
      </c>
      <c r="U25" s="31">
        <f t="shared" si="7"/>
        <v>80</v>
      </c>
      <c r="V25" s="31">
        <f t="shared" si="7"/>
        <v>81</v>
      </c>
      <c r="W25" s="31">
        <f t="shared" si="7"/>
        <v>82</v>
      </c>
      <c r="X25" s="31">
        <f t="shared" si="7"/>
        <v>83</v>
      </c>
      <c r="Y25" s="31">
        <f t="shared" si="7"/>
        <v>84</v>
      </c>
      <c r="Z25" s="31">
        <f t="shared" si="7"/>
        <v>85</v>
      </c>
      <c r="AA25" s="31">
        <f t="shared" si="7"/>
        <v>86</v>
      </c>
      <c r="AB25" s="31">
        <f t="shared" si="7"/>
        <v>87</v>
      </c>
      <c r="AC25" s="31">
        <f t="shared" si="7"/>
        <v>88</v>
      </c>
      <c r="AD25" s="31">
        <f t="shared" si="7"/>
        <v>89</v>
      </c>
      <c r="AE25" s="31">
        <f t="shared" si="7"/>
        <v>90</v>
      </c>
      <c r="AF25" s="31">
        <f t="shared" si="7"/>
        <v>91</v>
      </c>
      <c r="AG25" s="32" t="s">
        <v>7</v>
      </c>
      <c r="AH25" s="32" t="s">
        <v>8</v>
      </c>
    </row>
    <row r="26" spans="1:34" s="20" customFormat="1" ht="15" customHeight="1" x14ac:dyDescent="0.15">
      <c r="A26" s="36" t="str">
        <f>A15</f>
        <v>ch</v>
      </c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9">
        <f t="shared" ref="AG26:AG34" si="8">COUNTIF(B26:AF26,"P")+COUNTIF(B26:AF26,"DP")*0.5+AG15</f>
        <v>0</v>
      </c>
      <c r="AH26" s="29">
        <f>COUNTIF(B26:AG26,"RTT")+COUNTIF(B26:AG26,"DRTT")*0.5+AH15</f>
        <v>0</v>
      </c>
    </row>
    <row r="27" spans="1:34" s="20" customFormat="1" ht="15" customHeight="1" x14ac:dyDescent="0.15">
      <c r="A27" s="36" t="str">
        <f t="shared" ref="A27:A34" si="9">A16</f>
        <v>ce</v>
      </c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9">
        <f t="shared" si="8"/>
        <v>0</v>
      </c>
      <c r="AH27" s="29">
        <f t="shared" ref="AH27:AH34" si="10">COUNTIF(B27:AG27,"RTT")+COUNTIF(B27:AG27,"DRTT")*0.5+AH16</f>
        <v>0</v>
      </c>
    </row>
    <row r="28" spans="1:34" s="20" customFormat="1" ht="15" customHeight="1" x14ac:dyDescent="0.15">
      <c r="A28" s="36" t="str">
        <f t="shared" si="9"/>
        <v>li</v>
      </c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9">
        <f t="shared" si="8"/>
        <v>0</v>
      </c>
      <c r="AH28" s="29">
        <f t="shared" si="10"/>
        <v>0</v>
      </c>
    </row>
    <row r="29" spans="1:34" s="20" customFormat="1" ht="15" customHeight="1" x14ac:dyDescent="0.15">
      <c r="A29" s="36" t="str">
        <f t="shared" si="9"/>
        <v>chr</v>
      </c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9">
        <f t="shared" si="8"/>
        <v>0</v>
      </c>
      <c r="AH29" s="29">
        <f t="shared" si="10"/>
        <v>0</v>
      </c>
    </row>
    <row r="30" spans="1:34" s="20" customFormat="1" ht="15" customHeight="1" x14ac:dyDescent="0.15">
      <c r="A30" s="36" t="str">
        <f t="shared" si="9"/>
        <v>al</v>
      </c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9">
        <f t="shared" si="8"/>
        <v>0</v>
      </c>
      <c r="AH30" s="29">
        <f t="shared" si="10"/>
        <v>0</v>
      </c>
    </row>
    <row r="31" spans="1:34" s="20" customFormat="1" ht="15" customHeight="1" x14ac:dyDescent="0.15">
      <c r="A31" s="36" t="str">
        <f t="shared" si="9"/>
        <v>ma</v>
      </c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9">
        <f t="shared" si="8"/>
        <v>0</v>
      </c>
      <c r="AH31" s="29">
        <f t="shared" si="10"/>
        <v>0</v>
      </c>
    </row>
    <row r="32" spans="1:34" s="20" customFormat="1" ht="15" customHeight="1" x14ac:dyDescent="0.15">
      <c r="A32" s="36" t="str">
        <f t="shared" si="9"/>
        <v>br</v>
      </c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9">
        <f t="shared" si="8"/>
        <v>0</v>
      </c>
      <c r="AH32" s="29">
        <f t="shared" si="10"/>
        <v>0</v>
      </c>
    </row>
    <row r="33" spans="1:34" s="20" customFormat="1" ht="15" customHeight="1" x14ac:dyDescent="0.15">
      <c r="A33" s="36" t="str">
        <f t="shared" si="9"/>
        <v>th</v>
      </c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9">
        <f t="shared" si="8"/>
        <v>0</v>
      </c>
      <c r="AH33" s="29">
        <f t="shared" si="10"/>
        <v>0</v>
      </c>
    </row>
    <row r="34" spans="1:34" s="20" customFormat="1" ht="15" customHeight="1" x14ac:dyDescent="0.15">
      <c r="A34" s="36" t="str">
        <f t="shared" si="9"/>
        <v xml:space="preserve">mi </v>
      </c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9">
        <f t="shared" si="8"/>
        <v>0</v>
      </c>
      <c r="AH34" s="29">
        <f t="shared" si="10"/>
        <v>0</v>
      </c>
    </row>
    <row r="35" spans="1:34" s="20" customFormat="1" ht="5.0999999999999996" customHeight="1" x14ac:dyDescent="0.15">
      <c r="A35" s="33"/>
      <c r="B35" s="34">
        <f>B37</f>
        <v>92</v>
      </c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</row>
    <row r="36" spans="1:34" ht="24" customHeight="1" x14ac:dyDescent="0.15">
      <c r="A36" s="46" t="s">
        <v>20</v>
      </c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8">
        <f>B37</f>
        <v>92</v>
      </c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9"/>
    </row>
    <row r="37" spans="1:34" s="19" customFormat="1" ht="35.25" customHeight="1" x14ac:dyDescent="0.15">
      <c r="A37" s="30" t="s">
        <v>11</v>
      </c>
      <c r="B37" s="31">
        <f>DATE($B$1,4,1)</f>
        <v>92</v>
      </c>
      <c r="C37" s="31">
        <f>IF(B37="","",IF(MONTH(B37+1)=4,B37+1,""))</f>
        <v>93</v>
      </c>
      <c r="D37" s="31">
        <f t="shared" ref="D37:AF37" si="11">IF(C37="","",IF(MONTH(C37+1)=4,C37+1,""))</f>
        <v>94</v>
      </c>
      <c r="E37" s="31">
        <f t="shared" si="11"/>
        <v>95</v>
      </c>
      <c r="F37" s="31">
        <f t="shared" si="11"/>
        <v>96</v>
      </c>
      <c r="G37" s="31">
        <f t="shared" si="11"/>
        <v>97</v>
      </c>
      <c r="H37" s="31">
        <f t="shared" si="11"/>
        <v>98</v>
      </c>
      <c r="I37" s="31">
        <f t="shared" si="11"/>
        <v>99</v>
      </c>
      <c r="J37" s="31">
        <f t="shared" si="11"/>
        <v>100</v>
      </c>
      <c r="K37" s="31">
        <f t="shared" si="11"/>
        <v>101</v>
      </c>
      <c r="L37" s="31">
        <f t="shared" si="11"/>
        <v>102</v>
      </c>
      <c r="M37" s="31">
        <f t="shared" si="11"/>
        <v>103</v>
      </c>
      <c r="N37" s="31">
        <f t="shared" si="11"/>
        <v>104</v>
      </c>
      <c r="O37" s="31">
        <f t="shared" si="11"/>
        <v>105</v>
      </c>
      <c r="P37" s="31">
        <f t="shared" si="11"/>
        <v>106</v>
      </c>
      <c r="Q37" s="31">
        <f t="shared" si="11"/>
        <v>107</v>
      </c>
      <c r="R37" s="31">
        <f t="shared" si="11"/>
        <v>108</v>
      </c>
      <c r="S37" s="31">
        <f t="shared" si="11"/>
        <v>109</v>
      </c>
      <c r="T37" s="31">
        <f t="shared" si="11"/>
        <v>110</v>
      </c>
      <c r="U37" s="31">
        <f t="shared" si="11"/>
        <v>111</v>
      </c>
      <c r="V37" s="31">
        <f t="shared" si="11"/>
        <v>112</v>
      </c>
      <c r="W37" s="31">
        <f t="shared" si="11"/>
        <v>113</v>
      </c>
      <c r="X37" s="31">
        <f t="shared" si="11"/>
        <v>114</v>
      </c>
      <c r="Y37" s="31">
        <f t="shared" si="11"/>
        <v>115</v>
      </c>
      <c r="Z37" s="31">
        <f t="shared" si="11"/>
        <v>116</v>
      </c>
      <c r="AA37" s="31">
        <f t="shared" si="11"/>
        <v>117</v>
      </c>
      <c r="AB37" s="31">
        <f t="shared" si="11"/>
        <v>118</v>
      </c>
      <c r="AC37" s="31">
        <f t="shared" si="11"/>
        <v>119</v>
      </c>
      <c r="AD37" s="31">
        <f t="shared" si="11"/>
        <v>120</v>
      </c>
      <c r="AE37" s="31">
        <f t="shared" si="11"/>
        <v>121</v>
      </c>
      <c r="AF37" s="31" t="str">
        <f t="shared" si="11"/>
        <v/>
      </c>
      <c r="AG37" s="32" t="s">
        <v>7</v>
      </c>
      <c r="AH37" s="32" t="s">
        <v>8</v>
      </c>
    </row>
    <row r="38" spans="1:34" s="20" customFormat="1" ht="15" customHeight="1" x14ac:dyDescent="0.15">
      <c r="A38" s="36" t="str">
        <f>A26</f>
        <v>ch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9">
        <f t="shared" ref="AG38:AG46" si="12">COUNTIF(B38:AF38,"P")+COUNTIF(B38:AF38,"DP")*0.5+AG26</f>
        <v>0</v>
      </c>
      <c r="AH38" s="29">
        <f>COUNTIF(B38:AG38,"RTT")+COUNTIF(B38:AG38,"DRTT")*0.5+AH26</f>
        <v>0</v>
      </c>
    </row>
    <row r="39" spans="1:34" s="20" customFormat="1" ht="15" customHeight="1" x14ac:dyDescent="0.15">
      <c r="A39" s="36" t="str">
        <f t="shared" ref="A39:A46" si="13">A27</f>
        <v>ce</v>
      </c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9">
        <f t="shared" si="12"/>
        <v>0</v>
      </c>
      <c r="AH39" s="29">
        <f t="shared" ref="AH39:AH46" si="14">COUNTIF(B39:AG39,"RTT")+COUNTIF(B39:AG39,"DRTT")*0.5+AH27</f>
        <v>0</v>
      </c>
    </row>
    <row r="40" spans="1:34" s="20" customFormat="1" ht="15" customHeight="1" x14ac:dyDescent="0.15">
      <c r="A40" s="36" t="str">
        <f t="shared" si="13"/>
        <v>li</v>
      </c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9">
        <f t="shared" si="12"/>
        <v>0</v>
      </c>
      <c r="AH40" s="29">
        <f t="shared" si="14"/>
        <v>0</v>
      </c>
    </row>
    <row r="41" spans="1:34" s="20" customFormat="1" ht="15" customHeight="1" x14ac:dyDescent="0.15">
      <c r="A41" s="36" t="str">
        <f t="shared" si="13"/>
        <v>chr</v>
      </c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9">
        <f t="shared" si="12"/>
        <v>0</v>
      </c>
      <c r="AH41" s="29">
        <f t="shared" si="14"/>
        <v>0</v>
      </c>
    </row>
    <row r="42" spans="1:34" s="20" customFormat="1" ht="15" customHeight="1" x14ac:dyDescent="0.15">
      <c r="A42" s="36" t="str">
        <f t="shared" si="13"/>
        <v>al</v>
      </c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9">
        <f t="shared" si="12"/>
        <v>0</v>
      </c>
      <c r="AH42" s="29">
        <f t="shared" si="14"/>
        <v>0</v>
      </c>
    </row>
    <row r="43" spans="1:34" s="20" customFormat="1" ht="15" customHeight="1" x14ac:dyDescent="0.15">
      <c r="A43" s="36" t="str">
        <f t="shared" si="13"/>
        <v>ma</v>
      </c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9">
        <f t="shared" si="12"/>
        <v>0</v>
      </c>
      <c r="AH43" s="29">
        <f t="shared" si="14"/>
        <v>0</v>
      </c>
    </row>
    <row r="44" spans="1:34" s="20" customFormat="1" ht="15" customHeight="1" x14ac:dyDescent="0.15">
      <c r="A44" s="36" t="str">
        <f t="shared" si="13"/>
        <v>br</v>
      </c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9">
        <f t="shared" si="12"/>
        <v>0</v>
      </c>
      <c r="AH44" s="29">
        <f t="shared" si="14"/>
        <v>0</v>
      </c>
    </row>
    <row r="45" spans="1:34" s="20" customFormat="1" ht="15" customHeight="1" x14ac:dyDescent="0.15">
      <c r="A45" s="36" t="str">
        <f t="shared" si="13"/>
        <v>th</v>
      </c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9">
        <f t="shared" si="12"/>
        <v>0</v>
      </c>
      <c r="AH45" s="29">
        <f t="shared" si="14"/>
        <v>0</v>
      </c>
    </row>
    <row r="46" spans="1:34" s="20" customFormat="1" ht="15" customHeight="1" x14ac:dyDescent="0.15">
      <c r="A46" s="36" t="str">
        <f t="shared" si="13"/>
        <v xml:space="preserve">mi </v>
      </c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9">
        <f t="shared" si="12"/>
        <v>0</v>
      </c>
      <c r="AH46" s="29">
        <f t="shared" si="14"/>
        <v>0</v>
      </c>
    </row>
    <row r="47" spans="1:34" s="7" customFormat="1" x14ac:dyDescent="0.2">
      <c r="A47" s="22" t="s">
        <v>0</v>
      </c>
      <c r="B47" s="13">
        <f>$B$1</f>
        <v>0</v>
      </c>
      <c r="C47" s="13"/>
      <c r="D47" s="13" t="s">
        <v>1</v>
      </c>
      <c r="E47" s="13">
        <v>5</v>
      </c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8"/>
      <c r="AH47" s="18"/>
    </row>
    <row r="48" spans="1:34" s="19" customFormat="1" ht="35.25" customHeight="1" x14ac:dyDescent="0.15">
      <c r="A48" s="30" t="s">
        <v>12</v>
      </c>
      <c r="B48" s="31">
        <f>DATE(B47,5,1)</f>
        <v>122</v>
      </c>
      <c r="C48" s="31">
        <f>IF(B48="","",IF(MONTH(B48+1)=5,B48+1,""))</f>
        <v>123</v>
      </c>
      <c r="D48" s="31">
        <f t="shared" ref="D48:AF48" si="15">IF(C48="","",IF(MONTH(C48+1)=5,C48+1,""))</f>
        <v>124</v>
      </c>
      <c r="E48" s="31">
        <f t="shared" si="15"/>
        <v>125</v>
      </c>
      <c r="F48" s="31">
        <f t="shared" si="15"/>
        <v>126</v>
      </c>
      <c r="G48" s="31">
        <f t="shared" si="15"/>
        <v>127</v>
      </c>
      <c r="H48" s="31">
        <f t="shared" si="15"/>
        <v>128</v>
      </c>
      <c r="I48" s="31">
        <f t="shared" si="15"/>
        <v>129</v>
      </c>
      <c r="J48" s="31">
        <f t="shared" si="15"/>
        <v>130</v>
      </c>
      <c r="K48" s="31">
        <f t="shared" si="15"/>
        <v>131</v>
      </c>
      <c r="L48" s="31">
        <f t="shared" si="15"/>
        <v>132</v>
      </c>
      <c r="M48" s="31">
        <f t="shared" si="15"/>
        <v>133</v>
      </c>
      <c r="N48" s="31">
        <f t="shared" si="15"/>
        <v>134</v>
      </c>
      <c r="O48" s="31">
        <f t="shared" si="15"/>
        <v>135</v>
      </c>
      <c r="P48" s="31">
        <f t="shared" si="15"/>
        <v>136</v>
      </c>
      <c r="Q48" s="31">
        <f t="shared" si="15"/>
        <v>137</v>
      </c>
      <c r="R48" s="31">
        <f t="shared" si="15"/>
        <v>138</v>
      </c>
      <c r="S48" s="31">
        <f t="shared" si="15"/>
        <v>139</v>
      </c>
      <c r="T48" s="31">
        <f t="shared" si="15"/>
        <v>140</v>
      </c>
      <c r="U48" s="31">
        <f t="shared" si="15"/>
        <v>141</v>
      </c>
      <c r="V48" s="31">
        <f t="shared" si="15"/>
        <v>142</v>
      </c>
      <c r="W48" s="31">
        <f t="shared" si="15"/>
        <v>143</v>
      </c>
      <c r="X48" s="31">
        <f t="shared" si="15"/>
        <v>144</v>
      </c>
      <c r="Y48" s="31">
        <f t="shared" si="15"/>
        <v>145</v>
      </c>
      <c r="Z48" s="31">
        <f t="shared" si="15"/>
        <v>146</v>
      </c>
      <c r="AA48" s="31">
        <f t="shared" si="15"/>
        <v>147</v>
      </c>
      <c r="AB48" s="31">
        <f t="shared" si="15"/>
        <v>148</v>
      </c>
      <c r="AC48" s="31">
        <f t="shared" si="15"/>
        <v>149</v>
      </c>
      <c r="AD48" s="31">
        <f t="shared" si="15"/>
        <v>150</v>
      </c>
      <c r="AE48" s="31">
        <f t="shared" si="15"/>
        <v>151</v>
      </c>
      <c r="AF48" s="31">
        <f t="shared" si="15"/>
        <v>152</v>
      </c>
      <c r="AG48" s="32" t="s">
        <v>7</v>
      </c>
      <c r="AH48" s="32" t="s">
        <v>8</v>
      </c>
    </row>
    <row r="49" spans="1:34" s="20" customFormat="1" ht="15" customHeight="1" x14ac:dyDescent="0.15">
      <c r="A49" s="36" t="str">
        <f>A38</f>
        <v>ch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9">
        <f t="shared" ref="AG49:AG57" si="16">COUNTIF(B49:AF49,"P")+COUNTIF(B49:AF49,"DP")*0.5+AG38</f>
        <v>0</v>
      </c>
      <c r="AH49" s="29">
        <f>COUNTIF(B49:AG49,"RTT")+COUNTIF(B49:AG49,"DRTT")*0.5+AH38</f>
        <v>0</v>
      </c>
    </row>
    <row r="50" spans="1:34" s="20" customFormat="1" ht="15" customHeight="1" x14ac:dyDescent="0.15">
      <c r="A50" s="36" t="str">
        <f t="shared" ref="A50:A57" si="17">A39</f>
        <v>ce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9">
        <f t="shared" si="16"/>
        <v>0</v>
      </c>
      <c r="AH50" s="29">
        <f t="shared" ref="AH50:AH57" si="18">COUNTIF(B50:AG50,"RTT")+COUNTIF(B50:AG50,"DRTT")*0.5+AH39</f>
        <v>0</v>
      </c>
    </row>
    <row r="51" spans="1:34" s="20" customFormat="1" ht="15" customHeight="1" x14ac:dyDescent="0.15">
      <c r="A51" s="36" t="str">
        <f t="shared" si="17"/>
        <v>li</v>
      </c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9">
        <f t="shared" si="16"/>
        <v>0</v>
      </c>
      <c r="AH51" s="29">
        <f t="shared" si="18"/>
        <v>0</v>
      </c>
    </row>
    <row r="52" spans="1:34" s="20" customFormat="1" ht="15" customHeight="1" x14ac:dyDescent="0.15">
      <c r="A52" s="36" t="str">
        <f t="shared" si="17"/>
        <v>chr</v>
      </c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9">
        <f t="shared" si="16"/>
        <v>0</v>
      </c>
      <c r="AH52" s="29">
        <f t="shared" si="18"/>
        <v>0</v>
      </c>
    </row>
    <row r="53" spans="1:34" s="20" customFormat="1" ht="15" customHeight="1" x14ac:dyDescent="0.15">
      <c r="A53" s="36" t="str">
        <f t="shared" si="17"/>
        <v>al</v>
      </c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9">
        <f t="shared" si="16"/>
        <v>0</v>
      </c>
      <c r="AH53" s="29">
        <f t="shared" si="18"/>
        <v>0</v>
      </c>
    </row>
    <row r="54" spans="1:34" s="20" customFormat="1" ht="15" customHeight="1" x14ac:dyDescent="0.15">
      <c r="A54" s="36" t="str">
        <f t="shared" si="17"/>
        <v>ma</v>
      </c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9">
        <f t="shared" si="16"/>
        <v>0</v>
      </c>
      <c r="AH54" s="29">
        <f t="shared" si="18"/>
        <v>0</v>
      </c>
    </row>
    <row r="55" spans="1:34" s="20" customFormat="1" ht="15" customHeight="1" x14ac:dyDescent="0.15">
      <c r="A55" s="36" t="str">
        <f t="shared" si="17"/>
        <v>br</v>
      </c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9">
        <f t="shared" si="16"/>
        <v>0</v>
      </c>
      <c r="AH55" s="29">
        <f t="shared" si="18"/>
        <v>0</v>
      </c>
    </row>
    <row r="56" spans="1:34" s="20" customFormat="1" ht="15" customHeight="1" x14ac:dyDescent="0.15">
      <c r="A56" s="36" t="str">
        <f t="shared" si="17"/>
        <v>th</v>
      </c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9">
        <f t="shared" si="16"/>
        <v>0</v>
      </c>
      <c r="AH56" s="29">
        <f t="shared" si="18"/>
        <v>0</v>
      </c>
    </row>
    <row r="57" spans="1:34" s="20" customFormat="1" ht="15" customHeight="1" x14ac:dyDescent="0.15">
      <c r="A57" s="36" t="str">
        <f t="shared" si="17"/>
        <v xml:space="preserve">mi </v>
      </c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9">
        <f t="shared" si="16"/>
        <v>0</v>
      </c>
      <c r="AH57" s="29">
        <f t="shared" si="18"/>
        <v>0</v>
      </c>
    </row>
    <row r="58" spans="1:34" s="7" customFormat="1" x14ac:dyDescent="0.2">
      <c r="A58" s="22" t="s">
        <v>0</v>
      </c>
      <c r="B58" s="13">
        <f>$B$1</f>
        <v>0</v>
      </c>
      <c r="C58" s="13"/>
      <c r="D58" s="13" t="s">
        <v>1</v>
      </c>
      <c r="E58" s="13">
        <v>6</v>
      </c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8"/>
      <c r="AH58" s="18"/>
    </row>
    <row r="59" spans="1:34" s="19" customFormat="1" ht="35.25" customHeight="1" x14ac:dyDescent="0.15">
      <c r="A59" s="30" t="s">
        <v>13</v>
      </c>
      <c r="B59" s="31">
        <f>DATE(B58,6,1)</f>
        <v>153</v>
      </c>
      <c r="C59" s="31">
        <f>IF(B59="","",IF(MONTH(B59+1)=6,B59+1,""))</f>
        <v>154</v>
      </c>
      <c r="D59" s="31">
        <f t="shared" ref="D59:AF59" si="19">IF(C59="","",IF(MONTH(C59+1)=6,C59+1,""))</f>
        <v>155</v>
      </c>
      <c r="E59" s="31">
        <f t="shared" si="19"/>
        <v>156</v>
      </c>
      <c r="F59" s="31">
        <f t="shared" si="19"/>
        <v>157</v>
      </c>
      <c r="G59" s="31">
        <f t="shared" si="19"/>
        <v>158</v>
      </c>
      <c r="H59" s="31">
        <f t="shared" si="19"/>
        <v>159</v>
      </c>
      <c r="I59" s="31">
        <f t="shared" si="19"/>
        <v>160</v>
      </c>
      <c r="J59" s="31">
        <f t="shared" si="19"/>
        <v>161</v>
      </c>
      <c r="K59" s="31">
        <f t="shared" si="19"/>
        <v>162</v>
      </c>
      <c r="L59" s="31">
        <f t="shared" si="19"/>
        <v>163</v>
      </c>
      <c r="M59" s="31">
        <f t="shared" si="19"/>
        <v>164</v>
      </c>
      <c r="N59" s="31">
        <f t="shared" si="19"/>
        <v>165</v>
      </c>
      <c r="O59" s="31">
        <f t="shared" si="19"/>
        <v>166</v>
      </c>
      <c r="P59" s="31">
        <f t="shared" si="19"/>
        <v>167</v>
      </c>
      <c r="Q59" s="31">
        <f t="shared" si="19"/>
        <v>168</v>
      </c>
      <c r="R59" s="31">
        <f t="shared" si="19"/>
        <v>169</v>
      </c>
      <c r="S59" s="31">
        <f t="shared" si="19"/>
        <v>170</v>
      </c>
      <c r="T59" s="31">
        <f t="shared" si="19"/>
        <v>171</v>
      </c>
      <c r="U59" s="31">
        <f t="shared" si="19"/>
        <v>172</v>
      </c>
      <c r="V59" s="31">
        <f t="shared" si="19"/>
        <v>173</v>
      </c>
      <c r="W59" s="31">
        <f t="shared" si="19"/>
        <v>174</v>
      </c>
      <c r="X59" s="31">
        <f t="shared" si="19"/>
        <v>175</v>
      </c>
      <c r="Y59" s="31">
        <f t="shared" si="19"/>
        <v>176</v>
      </c>
      <c r="Z59" s="31">
        <f t="shared" si="19"/>
        <v>177</v>
      </c>
      <c r="AA59" s="31">
        <f t="shared" si="19"/>
        <v>178</v>
      </c>
      <c r="AB59" s="31">
        <f t="shared" si="19"/>
        <v>179</v>
      </c>
      <c r="AC59" s="31">
        <f t="shared" si="19"/>
        <v>180</v>
      </c>
      <c r="AD59" s="31">
        <f t="shared" si="19"/>
        <v>181</v>
      </c>
      <c r="AE59" s="31">
        <f t="shared" si="19"/>
        <v>182</v>
      </c>
      <c r="AF59" s="31" t="str">
        <f t="shared" si="19"/>
        <v/>
      </c>
      <c r="AG59" s="32" t="s">
        <v>7</v>
      </c>
      <c r="AH59" s="32" t="s">
        <v>8</v>
      </c>
    </row>
    <row r="60" spans="1:34" s="20" customFormat="1" ht="15" customHeight="1" x14ac:dyDescent="0.15">
      <c r="A60" s="36" t="str">
        <f>A49</f>
        <v>ch</v>
      </c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9">
        <f t="shared" ref="AG60:AG68" si="20">COUNTIF(B60:AF60,"P")+COUNTIF(B60:AF60,"DP")*0.5+AG49</f>
        <v>0</v>
      </c>
      <c r="AH60" s="29">
        <f>COUNTIF(B60:AG60,"RTT")+COUNTIF(B60:AG60,"DRTT")*0.5+AH49</f>
        <v>0</v>
      </c>
    </row>
    <row r="61" spans="1:34" s="20" customFormat="1" ht="15" customHeight="1" x14ac:dyDescent="0.15">
      <c r="A61" s="36" t="str">
        <f t="shared" ref="A61:A68" si="21">A50</f>
        <v>ce</v>
      </c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9">
        <f t="shared" si="20"/>
        <v>0</v>
      </c>
      <c r="AH61" s="29">
        <f t="shared" ref="AH61:AH68" si="22">COUNTIF(B61:AG61,"RTT")+COUNTIF(B61:AG61,"DRTT")*0.5+AH50</f>
        <v>0</v>
      </c>
    </row>
    <row r="62" spans="1:34" s="20" customFormat="1" ht="15" customHeight="1" x14ac:dyDescent="0.15">
      <c r="A62" s="36" t="str">
        <f t="shared" si="21"/>
        <v>li</v>
      </c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9">
        <f t="shared" si="20"/>
        <v>0</v>
      </c>
      <c r="AH62" s="29">
        <f t="shared" si="22"/>
        <v>0</v>
      </c>
    </row>
    <row r="63" spans="1:34" s="20" customFormat="1" ht="15" customHeight="1" x14ac:dyDescent="0.15">
      <c r="A63" s="36" t="str">
        <f t="shared" si="21"/>
        <v>chr</v>
      </c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9">
        <f t="shared" si="20"/>
        <v>0</v>
      </c>
      <c r="AH63" s="29">
        <f t="shared" si="22"/>
        <v>0</v>
      </c>
    </row>
    <row r="64" spans="1:34" s="20" customFormat="1" ht="15" customHeight="1" x14ac:dyDescent="0.15">
      <c r="A64" s="36" t="str">
        <f t="shared" si="21"/>
        <v>al</v>
      </c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9">
        <f t="shared" si="20"/>
        <v>0</v>
      </c>
      <c r="AH64" s="29">
        <f t="shared" si="22"/>
        <v>0</v>
      </c>
    </row>
    <row r="65" spans="1:34" s="20" customFormat="1" ht="15" customHeight="1" x14ac:dyDescent="0.15">
      <c r="A65" s="36" t="str">
        <f t="shared" si="21"/>
        <v>ma</v>
      </c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9">
        <f t="shared" si="20"/>
        <v>0</v>
      </c>
      <c r="AH65" s="29">
        <f t="shared" si="22"/>
        <v>0</v>
      </c>
    </row>
    <row r="66" spans="1:34" s="20" customFormat="1" ht="15" customHeight="1" x14ac:dyDescent="0.15">
      <c r="A66" s="36" t="str">
        <f t="shared" si="21"/>
        <v>br</v>
      </c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9">
        <f t="shared" si="20"/>
        <v>0</v>
      </c>
      <c r="AH66" s="29">
        <f t="shared" si="22"/>
        <v>0</v>
      </c>
    </row>
    <row r="67" spans="1:34" s="20" customFormat="1" ht="15" customHeight="1" x14ac:dyDescent="0.15">
      <c r="A67" s="36" t="str">
        <f t="shared" si="21"/>
        <v>th</v>
      </c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9">
        <f t="shared" si="20"/>
        <v>0</v>
      </c>
      <c r="AH67" s="29">
        <f t="shared" si="22"/>
        <v>0</v>
      </c>
    </row>
    <row r="68" spans="1:34" s="20" customFormat="1" ht="15" customHeight="1" x14ac:dyDescent="0.15">
      <c r="A68" s="36" t="str">
        <f t="shared" si="21"/>
        <v xml:space="preserve">mi </v>
      </c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9">
        <f t="shared" si="20"/>
        <v>0</v>
      </c>
      <c r="AH68" s="29">
        <f t="shared" si="22"/>
        <v>0</v>
      </c>
    </row>
    <row r="69" spans="1:34" s="20" customFormat="1" ht="5.0999999999999996" customHeight="1" x14ac:dyDescent="0.15">
      <c r="A69" s="33"/>
      <c r="B69" s="13">
        <f>$B$1</f>
        <v>0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</row>
    <row r="70" spans="1:34" ht="18" customHeight="1" x14ac:dyDescent="0.15">
      <c r="A70" s="46" t="s">
        <v>20</v>
      </c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8">
        <f>B71</f>
        <v>183</v>
      </c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9"/>
    </row>
    <row r="71" spans="1:34" s="19" customFormat="1" ht="35.25" customHeight="1" x14ac:dyDescent="0.15">
      <c r="A71" s="30" t="s">
        <v>14</v>
      </c>
      <c r="B71" s="31">
        <f>DATE($B$1,7,1)</f>
        <v>183</v>
      </c>
      <c r="C71" s="31">
        <f>IF(B71="","",IF(MONTH(B71+1)=7,B71+1,""))</f>
        <v>184</v>
      </c>
      <c r="D71" s="31">
        <f t="shared" ref="D71:AF71" si="23">IF(C71="","",IF(MONTH(C71+1)=7,C71+1,""))</f>
        <v>185</v>
      </c>
      <c r="E71" s="31">
        <f t="shared" si="23"/>
        <v>186</v>
      </c>
      <c r="F71" s="31">
        <f t="shared" si="23"/>
        <v>187</v>
      </c>
      <c r="G71" s="31">
        <f t="shared" si="23"/>
        <v>188</v>
      </c>
      <c r="H71" s="31">
        <f t="shared" si="23"/>
        <v>189</v>
      </c>
      <c r="I71" s="31">
        <f t="shared" si="23"/>
        <v>190</v>
      </c>
      <c r="J71" s="31">
        <f t="shared" si="23"/>
        <v>191</v>
      </c>
      <c r="K71" s="31">
        <f t="shared" si="23"/>
        <v>192</v>
      </c>
      <c r="L71" s="31">
        <f t="shared" si="23"/>
        <v>193</v>
      </c>
      <c r="M71" s="31">
        <f t="shared" si="23"/>
        <v>194</v>
      </c>
      <c r="N71" s="31">
        <f t="shared" si="23"/>
        <v>195</v>
      </c>
      <c r="O71" s="31">
        <f t="shared" si="23"/>
        <v>196</v>
      </c>
      <c r="P71" s="31">
        <f t="shared" si="23"/>
        <v>197</v>
      </c>
      <c r="Q71" s="31">
        <f t="shared" si="23"/>
        <v>198</v>
      </c>
      <c r="R71" s="31">
        <f t="shared" si="23"/>
        <v>199</v>
      </c>
      <c r="S71" s="31">
        <f t="shared" si="23"/>
        <v>200</v>
      </c>
      <c r="T71" s="31">
        <f t="shared" si="23"/>
        <v>201</v>
      </c>
      <c r="U71" s="31">
        <f t="shared" si="23"/>
        <v>202</v>
      </c>
      <c r="V71" s="31">
        <f t="shared" si="23"/>
        <v>203</v>
      </c>
      <c r="W71" s="31">
        <f t="shared" si="23"/>
        <v>204</v>
      </c>
      <c r="X71" s="31">
        <f t="shared" si="23"/>
        <v>205</v>
      </c>
      <c r="Y71" s="31">
        <f t="shared" si="23"/>
        <v>206</v>
      </c>
      <c r="Z71" s="31">
        <f t="shared" si="23"/>
        <v>207</v>
      </c>
      <c r="AA71" s="31">
        <f t="shared" si="23"/>
        <v>208</v>
      </c>
      <c r="AB71" s="31">
        <f t="shared" si="23"/>
        <v>209</v>
      </c>
      <c r="AC71" s="31">
        <f t="shared" si="23"/>
        <v>210</v>
      </c>
      <c r="AD71" s="31">
        <f t="shared" si="23"/>
        <v>211</v>
      </c>
      <c r="AE71" s="31">
        <f t="shared" si="23"/>
        <v>212</v>
      </c>
      <c r="AF71" s="31">
        <f t="shared" si="23"/>
        <v>213</v>
      </c>
      <c r="AG71" s="32" t="s">
        <v>7</v>
      </c>
      <c r="AH71" s="32" t="s">
        <v>8</v>
      </c>
    </row>
    <row r="72" spans="1:34" s="20" customFormat="1" ht="15" customHeight="1" x14ac:dyDescent="0.15">
      <c r="A72" s="36" t="str">
        <f>A60</f>
        <v>ch</v>
      </c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9">
        <f t="shared" ref="AG72" si="24">COUNTIF(B72:AF72,"P")+COUNTIF(B72:AF72,"DP")*0.5+AG60</f>
        <v>0</v>
      </c>
      <c r="AH72" s="29">
        <f t="shared" ref="AH72" si="25">COUNTIF(C72:AG72,"RTT")+COUNTIF(C72:AG72,"DRTT")*0.5+AH60</f>
        <v>0</v>
      </c>
    </row>
    <row r="73" spans="1:34" s="20" customFormat="1" ht="15" customHeight="1" x14ac:dyDescent="0.15">
      <c r="A73" s="36" t="str">
        <f t="shared" ref="A73:A80" si="26">A61</f>
        <v>ce</v>
      </c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9">
        <f t="shared" ref="AG73:AG80" si="27">COUNTIF(B73:AF73,"P")+COUNTIF(B73:AF73,"DP")*0.5+AG61</f>
        <v>0</v>
      </c>
      <c r="AH73" s="29">
        <f t="shared" ref="AH73:AH80" si="28">COUNTIF(C73:AG73,"RTT")+COUNTIF(C73:AG73,"DRTT")*0.5+AH61</f>
        <v>0</v>
      </c>
    </row>
    <row r="74" spans="1:34" s="20" customFormat="1" ht="15" customHeight="1" x14ac:dyDescent="0.15">
      <c r="A74" s="36" t="str">
        <f t="shared" si="26"/>
        <v>li</v>
      </c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9">
        <f t="shared" si="27"/>
        <v>0</v>
      </c>
      <c r="AH74" s="29">
        <f t="shared" si="28"/>
        <v>0</v>
      </c>
    </row>
    <row r="75" spans="1:34" s="20" customFormat="1" ht="15" customHeight="1" x14ac:dyDescent="0.15">
      <c r="A75" s="36" t="str">
        <f t="shared" si="26"/>
        <v>chr</v>
      </c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9">
        <f t="shared" si="27"/>
        <v>0</v>
      </c>
      <c r="AH75" s="29">
        <f t="shared" si="28"/>
        <v>0</v>
      </c>
    </row>
    <row r="76" spans="1:34" s="20" customFormat="1" ht="15" customHeight="1" x14ac:dyDescent="0.15">
      <c r="A76" s="36" t="str">
        <f t="shared" si="26"/>
        <v>al</v>
      </c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9">
        <f t="shared" si="27"/>
        <v>0</v>
      </c>
      <c r="AH76" s="29">
        <f t="shared" si="28"/>
        <v>0</v>
      </c>
    </row>
    <row r="77" spans="1:34" s="20" customFormat="1" ht="15" customHeight="1" x14ac:dyDescent="0.15">
      <c r="A77" s="36" t="str">
        <f t="shared" si="26"/>
        <v>ma</v>
      </c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9">
        <f t="shared" si="27"/>
        <v>0</v>
      </c>
      <c r="AH77" s="29">
        <f t="shared" si="28"/>
        <v>0</v>
      </c>
    </row>
    <row r="78" spans="1:34" s="20" customFormat="1" ht="15" customHeight="1" x14ac:dyDescent="0.15">
      <c r="A78" s="36" t="str">
        <f t="shared" si="26"/>
        <v>br</v>
      </c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9">
        <f t="shared" si="27"/>
        <v>0</v>
      </c>
      <c r="AH78" s="29">
        <f t="shared" si="28"/>
        <v>0</v>
      </c>
    </row>
    <row r="79" spans="1:34" s="20" customFormat="1" ht="15" customHeight="1" x14ac:dyDescent="0.15">
      <c r="A79" s="36" t="str">
        <f t="shared" si="26"/>
        <v>th</v>
      </c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9">
        <f t="shared" si="27"/>
        <v>0</v>
      </c>
      <c r="AH79" s="29">
        <f t="shared" si="28"/>
        <v>0</v>
      </c>
    </row>
    <row r="80" spans="1:34" s="20" customFormat="1" ht="15" customHeight="1" x14ac:dyDescent="0.15">
      <c r="A80" s="36" t="str">
        <f t="shared" si="26"/>
        <v xml:space="preserve">mi </v>
      </c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9">
        <f t="shared" si="27"/>
        <v>0</v>
      </c>
      <c r="AH80" s="29">
        <f t="shared" si="28"/>
        <v>0</v>
      </c>
    </row>
    <row r="81" spans="1:34" s="7" customFormat="1" x14ac:dyDescent="0.2">
      <c r="A81" s="22" t="s">
        <v>0</v>
      </c>
      <c r="B81" s="13">
        <f>$B$1</f>
        <v>0</v>
      </c>
      <c r="C81" s="13"/>
      <c r="D81" s="13" t="s">
        <v>1</v>
      </c>
      <c r="E81" s="13">
        <v>8</v>
      </c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8"/>
      <c r="AH81" s="18"/>
    </row>
    <row r="82" spans="1:34" s="19" customFormat="1" ht="35.25" customHeight="1" x14ac:dyDescent="0.15">
      <c r="A82" s="30" t="s">
        <v>15</v>
      </c>
      <c r="B82" s="31">
        <f>DATE(B81,8,1)</f>
        <v>214</v>
      </c>
      <c r="C82" s="31">
        <f>IF(B82="","",IF(MONTH(B82+1)=8,B82+1,""))</f>
        <v>215</v>
      </c>
      <c r="D82" s="31">
        <f t="shared" ref="D82:AF82" si="29">IF(C82="","",IF(MONTH(C82+1)=8,C82+1,""))</f>
        <v>216</v>
      </c>
      <c r="E82" s="31">
        <f t="shared" si="29"/>
        <v>217</v>
      </c>
      <c r="F82" s="31">
        <f t="shared" si="29"/>
        <v>218</v>
      </c>
      <c r="G82" s="31">
        <f t="shared" si="29"/>
        <v>219</v>
      </c>
      <c r="H82" s="31">
        <f t="shared" si="29"/>
        <v>220</v>
      </c>
      <c r="I82" s="31">
        <f t="shared" si="29"/>
        <v>221</v>
      </c>
      <c r="J82" s="31">
        <f t="shared" si="29"/>
        <v>222</v>
      </c>
      <c r="K82" s="31">
        <f t="shared" si="29"/>
        <v>223</v>
      </c>
      <c r="L82" s="31">
        <f t="shared" si="29"/>
        <v>224</v>
      </c>
      <c r="M82" s="31">
        <f t="shared" si="29"/>
        <v>225</v>
      </c>
      <c r="N82" s="31">
        <f t="shared" si="29"/>
        <v>226</v>
      </c>
      <c r="O82" s="31">
        <f t="shared" si="29"/>
        <v>227</v>
      </c>
      <c r="P82" s="31">
        <f t="shared" si="29"/>
        <v>228</v>
      </c>
      <c r="Q82" s="31">
        <f t="shared" si="29"/>
        <v>229</v>
      </c>
      <c r="R82" s="31">
        <f t="shared" si="29"/>
        <v>230</v>
      </c>
      <c r="S82" s="31">
        <f t="shared" si="29"/>
        <v>231</v>
      </c>
      <c r="T82" s="31">
        <f t="shared" si="29"/>
        <v>232</v>
      </c>
      <c r="U82" s="31">
        <f t="shared" si="29"/>
        <v>233</v>
      </c>
      <c r="V82" s="31">
        <f t="shared" si="29"/>
        <v>234</v>
      </c>
      <c r="W82" s="31">
        <f t="shared" si="29"/>
        <v>235</v>
      </c>
      <c r="X82" s="31">
        <f t="shared" si="29"/>
        <v>236</v>
      </c>
      <c r="Y82" s="31">
        <f t="shared" si="29"/>
        <v>237</v>
      </c>
      <c r="Z82" s="31">
        <f t="shared" si="29"/>
        <v>238</v>
      </c>
      <c r="AA82" s="31">
        <f t="shared" si="29"/>
        <v>239</v>
      </c>
      <c r="AB82" s="31">
        <f t="shared" si="29"/>
        <v>240</v>
      </c>
      <c r="AC82" s="31">
        <f t="shared" si="29"/>
        <v>241</v>
      </c>
      <c r="AD82" s="31">
        <f t="shared" si="29"/>
        <v>242</v>
      </c>
      <c r="AE82" s="31">
        <f t="shared" si="29"/>
        <v>243</v>
      </c>
      <c r="AF82" s="31">
        <f t="shared" si="29"/>
        <v>244</v>
      </c>
      <c r="AG82" s="32" t="s">
        <v>7</v>
      </c>
      <c r="AH82" s="32" t="s">
        <v>8</v>
      </c>
    </row>
    <row r="83" spans="1:34" s="20" customFormat="1" ht="15" customHeight="1" x14ac:dyDescent="0.15">
      <c r="A83" s="36" t="str">
        <f>A72</f>
        <v>ch</v>
      </c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9">
        <f t="shared" ref="AG83:AG91" si="30">COUNTIF(B83:AF83,"P")+COUNTIF(B83:AF83,"DP")*0.5+AG72</f>
        <v>0</v>
      </c>
      <c r="AH83" s="29">
        <f>COUNTIF(B83:AG83,"RTT")+COUNTIF(B83:AG83,"DRTT")*0.5+AH72</f>
        <v>0</v>
      </c>
    </row>
    <row r="84" spans="1:34" s="20" customFormat="1" ht="15" customHeight="1" x14ac:dyDescent="0.15">
      <c r="A84" s="36" t="str">
        <f t="shared" ref="A84:A91" si="31">A73</f>
        <v>ce</v>
      </c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9">
        <f t="shared" si="30"/>
        <v>0</v>
      </c>
      <c r="AH84" s="29">
        <f t="shared" ref="AH84:AH91" si="32">COUNTIF(B84:AG84,"RTT")+COUNTIF(B84:AG84,"DRTT")*0.5+AH73</f>
        <v>0</v>
      </c>
    </row>
    <row r="85" spans="1:34" s="20" customFormat="1" ht="15" customHeight="1" x14ac:dyDescent="0.15">
      <c r="A85" s="36" t="str">
        <f t="shared" si="31"/>
        <v>li</v>
      </c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9">
        <f t="shared" si="30"/>
        <v>0</v>
      </c>
      <c r="AH85" s="29">
        <f t="shared" si="32"/>
        <v>0</v>
      </c>
    </row>
    <row r="86" spans="1:34" s="20" customFormat="1" ht="15" customHeight="1" x14ac:dyDescent="0.15">
      <c r="A86" s="36" t="str">
        <f t="shared" si="31"/>
        <v>chr</v>
      </c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9">
        <f t="shared" si="30"/>
        <v>0</v>
      </c>
      <c r="AH86" s="29">
        <f t="shared" si="32"/>
        <v>0</v>
      </c>
    </row>
    <row r="87" spans="1:34" s="20" customFormat="1" ht="15" customHeight="1" x14ac:dyDescent="0.15">
      <c r="A87" s="36" t="str">
        <f t="shared" si="31"/>
        <v>al</v>
      </c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9">
        <f t="shared" si="30"/>
        <v>0</v>
      </c>
      <c r="AH87" s="29">
        <f t="shared" si="32"/>
        <v>0</v>
      </c>
    </row>
    <row r="88" spans="1:34" s="20" customFormat="1" ht="15" customHeight="1" x14ac:dyDescent="0.15">
      <c r="A88" s="36" t="str">
        <f t="shared" si="31"/>
        <v>ma</v>
      </c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9">
        <f t="shared" si="30"/>
        <v>0</v>
      </c>
      <c r="AH88" s="29">
        <f t="shared" si="32"/>
        <v>0</v>
      </c>
    </row>
    <row r="89" spans="1:34" s="20" customFormat="1" ht="15" customHeight="1" x14ac:dyDescent="0.15">
      <c r="A89" s="36" t="str">
        <f t="shared" si="31"/>
        <v>br</v>
      </c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9">
        <f t="shared" si="30"/>
        <v>0</v>
      </c>
      <c r="AH89" s="29">
        <f t="shared" si="32"/>
        <v>0</v>
      </c>
    </row>
    <row r="90" spans="1:34" s="20" customFormat="1" ht="15" customHeight="1" x14ac:dyDescent="0.15">
      <c r="A90" s="36" t="str">
        <f t="shared" si="31"/>
        <v>th</v>
      </c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9">
        <f t="shared" si="30"/>
        <v>0</v>
      </c>
      <c r="AH90" s="29">
        <f t="shared" si="32"/>
        <v>0</v>
      </c>
    </row>
    <row r="91" spans="1:34" s="20" customFormat="1" ht="15" customHeight="1" x14ac:dyDescent="0.15">
      <c r="A91" s="36" t="str">
        <f t="shared" si="31"/>
        <v xml:space="preserve">mi </v>
      </c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9">
        <f t="shared" si="30"/>
        <v>0</v>
      </c>
      <c r="AH91" s="29">
        <f t="shared" si="32"/>
        <v>0</v>
      </c>
    </row>
    <row r="92" spans="1:34" s="7" customFormat="1" x14ac:dyDescent="0.2">
      <c r="A92" s="22" t="s">
        <v>0</v>
      </c>
      <c r="B92" s="13">
        <f>$B$1</f>
        <v>0</v>
      </c>
      <c r="C92" s="13"/>
      <c r="D92" s="13" t="s">
        <v>1</v>
      </c>
      <c r="E92" s="13">
        <v>9</v>
      </c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8"/>
      <c r="AH92" s="18"/>
    </row>
    <row r="93" spans="1:34" s="19" customFormat="1" ht="35.25" customHeight="1" x14ac:dyDescent="0.15">
      <c r="A93" s="30" t="s">
        <v>16</v>
      </c>
      <c r="B93" s="31">
        <f>DATE(B92,9,1)</f>
        <v>245</v>
      </c>
      <c r="C93" s="31">
        <f>IF(B93="","",IF(MONTH(B93+1)=9,B93+1,""))</f>
        <v>246</v>
      </c>
      <c r="D93" s="31">
        <f t="shared" ref="D93:AF93" si="33">IF(C93="","",IF(MONTH(C93+1)=9,C93+1,""))</f>
        <v>247</v>
      </c>
      <c r="E93" s="31">
        <f t="shared" si="33"/>
        <v>248</v>
      </c>
      <c r="F93" s="31">
        <f t="shared" si="33"/>
        <v>249</v>
      </c>
      <c r="G93" s="31">
        <f t="shared" si="33"/>
        <v>250</v>
      </c>
      <c r="H93" s="31">
        <f t="shared" si="33"/>
        <v>251</v>
      </c>
      <c r="I93" s="31">
        <f t="shared" si="33"/>
        <v>252</v>
      </c>
      <c r="J93" s="31">
        <f t="shared" si="33"/>
        <v>253</v>
      </c>
      <c r="K93" s="31">
        <f t="shared" si="33"/>
        <v>254</v>
      </c>
      <c r="L93" s="31">
        <f t="shared" si="33"/>
        <v>255</v>
      </c>
      <c r="M93" s="31">
        <f t="shared" si="33"/>
        <v>256</v>
      </c>
      <c r="N93" s="31">
        <f t="shared" si="33"/>
        <v>257</v>
      </c>
      <c r="O93" s="31">
        <f t="shared" si="33"/>
        <v>258</v>
      </c>
      <c r="P93" s="31">
        <f t="shared" si="33"/>
        <v>259</v>
      </c>
      <c r="Q93" s="31">
        <f t="shared" si="33"/>
        <v>260</v>
      </c>
      <c r="R93" s="31">
        <f t="shared" si="33"/>
        <v>261</v>
      </c>
      <c r="S93" s="31">
        <f t="shared" si="33"/>
        <v>262</v>
      </c>
      <c r="T93" s="31">
        <f t="shared" si="33"/>
        <v>263</v>
      </c>
      <c r="U93" s="31">
        <f t="shared" si="33"/>
        <v>264</v>
      </c>
      <c r="V93" s="31">
        <f t="shared" si="33"/>
        <v>265</v>
      </c>
      <c r="W93" s="31">
        <f t="shared" si="33"/>
        <v>266</v>
      </c>
      <c r="X93" s="31">
        <f t="shared" si="33"/>
        <v>267</v>
      </c>
      <c r="Y93" s="31">
        <f t="shared" si="33"/>
        <v>268</v>
      </c>
      <c r="Z93" s="31">
        <f t="shared" si="33"/>
        <v>269</v>
      </c>
      <c r="AA93" s="31">
        <f t="shared" si="33"/>
        <v>270</v>
      </c>
      <c r="AB93" s="31">
        <f t="shared" si="33"/>
        <v>271</v>
      </c>
      <c r="AC93" s="31">
        <f t="shared" si="33"/>
        <v>272</v>
      </c>
      <c r="AD93" s="31">
        <f t="shared" si="33"/>
        <v>273</v>
      </c>
      <c r="AE93" s="31">
        <f t="shared" si="33"/>
        <v>274</v>
      </c>
      <c r="AF93" s="31" t="str">
        <f t="shared" si="33"/>
        <v/>
      </c>
      <c r="AG93" s="32" t="s">
        <v>7</v>
      </c>
      <c r="AH93" s="32" t="s">
        <v>8</v>
      </c>
    </row>
    <row r="94" spans="1:34" s="20" customFormat="1" ht="15" customHeight="1" x14ac:dyDescent="0.15">
      <c r="A94" s="36" t="str">
        <f>A83</f>
        <v>ch</v>
      </c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9">
        <f t="shared" ref="AG94:AG102" si="34">COUNTIF(B94:AF94,"P")+COUNTIF(B94:AF94,"DP")*0.5+AG83</f>
        <v>0</v>
      </c>
      <c r="AH94" s="29">
        <f>COUNTIF(B94:AG94,"RTT")+COUNTIF(B94:AG94,"DRTT")*0.5+AH83</f>
        <v>0</v>
      </c>
    </row>
    <row r="95" spans="1:34" s="20" customFormat="1" ht="15" customHeight="1" x14ac:dyDescent="0.15">
      <c r="A95" s="36" t="str">
        <f t="shared" ref="A95:A102" si="35">A84</f>
        <v>ce</v>
      </c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9">
        <f t="shared" si="34"/>
        <v>0</v>
      </c>
      <c r="AH95" s="29">
        <f t="shared" ref="AH95:AH102" si="36">COUNTIF(B95:AG95,"RTT")+COUNTIF(B95:AG95,"DRTT")*0.5+AH84</f>
        <v>0</v>
      </c>
    </row>
    <row r="96" spans="1:34" s="20" customFormat="1" ht="15" customHeight="1" x14ac:dyDescent="0.15">
      <c r="A96" s="36" t="str">
        <f t="shared" si="35"/>
        <v>li</v>
      </c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9">
        <f t="shared" si="34"/>
        <v>0</v>
      </c>
      <c r="AH96" s="29">
        <f t="shared" si="36"/>
        <v>0</v>
      </c>
    </row>
    <row r="97" spans="1:34" s="20" customFormat="1" ht="15" customHeight="1" x14ac:dyDescent="0.15">
      <c r="A97" s="36" t="str">
        <f t="shared" si="35"/>
        <v>chr</v>
      </c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9">
        <f t="shared" si="34"/>
        <v>0</v>
      </c>
      <c r="AH97" s="29">
        <f t="shared" si="36"/>
        <v>0</v>
      </c>
    </row>
    <row r="98" spans="1:34" s="20" customFormat="1" ht="15" customHeight="1" x14ac:dyDescent="0.15">
      <c r="A98" s="36" t="str">
        <f t="shared" si="35"/>
        <v>al</v>
      </c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9">
        <f t="shared" si="34"/>
        <v>0</v>
      </c>
      <c r="AH98" s="29">
        <f t="shared" si="36"/>
        <v>0</v>
      </c>
    </row>
    <row r="99" spans="1:34" s="20" customFormat="1" ht="15" customHeight="1" x14ac:dyDescent="0.15">
      <c r="A99" s="36" t="str">
        <f t="shared" si="35"/>
        <v>ma</v>
      </c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9">
        <f t="shared" si="34"/>
        <v>0</v>
      </c>
      <c r="AH99" s="29">
        <f t="shared" si="36"/>
        <v>0</v>
      </c>
    </row>
    <row r="100" spans="1:34" s="20" customFormat="1" ht="15" customHeight="1" x14ac:dyDescent="0.15">
      <c r="A100" s="36" t="str">
        <f t="shared" si="35"/>
        <v>br</v>
      </c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35"/>
      <c r="U100" s="25"/>
      <c r="V100" s="25"/>
      <c r="W100" s="25"/>
      <c r="X100" s="25"/>
      <c r="Y100" s="25"/>
      <c r="Z100" s="25"/>
      <c r="AA100" s="35"/>
      <c r="AB100" s="35"/>
      <c r="AC100" s="25"/>
      <c r="AD100" s="25"/>
      <c r="AE100" s="25"/>
      <c r="AF100" s="25"/>
      <c r="AG100" s="29">
        <f t="shared" si="34"/>
        <v>0</v>
      </c>
      <c r="AH100" s="29">
        <f t="shared" si="36"/>
        <v>0</v>
      </c>
    </row>
    <row r="101" spans="1:34" s="20" customFormat="1" ht="15" customHeight="1" x14ac:dyDescent="0.15">
      <c r="A101" s="36" t="str">
        <f t="shared" si="35"/>
        <v>th</v>
      </c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9">
        <f t="shared" si="34"/>
        <v>0</v>
      </c>
      <c r="AH101" s="29">
        <f t="shared" si="36"/>
        <v>0</v>
      </c>
    </row>
    <row r="102" spans="1:34" s="20" customFormat="1" ht="15" customHeight="1" x14ac:dyDescent="0.15">
      <c r="A102" s="36" t="str">
        <f t="shared" si="35"/>
        <v xml:space="preserve">mi </v>
      </c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9">
        <f t="shared" si="34"/>
        <v>0</v>
      </c>
      <c r="AH102" s="29">
        <f t="shared" si="36"/>
        <v>0</v>
      </c>
    </row>
    <row r="103" spans="1:34" s="20" customFormat="1" ht="5.0999999999999996" customHeight="1" x14ac:dyDescent="0.15">
      <c r="A103" s="33"/>
      <c r="B103" s="13">
        <f>$B$1</f>
        <v>0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</row>
    <row r="104" spans="1:34" ht="27" customHeight="1" x14ac:dyDescent="0.15">
      <c r="A104" s="46" t="s">
        <v>20</v>
      </c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8">
        <f>B105</f>
        <v>275</v>
      </c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9"/>
    </row>
    <row r="105" spans="1:34" s="19" customFormat="1" ht="35.25" customHeight="1" x14ac:dyDescent="0.15">
      <c r="A105" s="30" t="s">
        <v>17</v>
      </c>
      <c r="B105" s="31">
        <f>DATE($B$1,10,1)</f>
        <v>275</v>
      </c>
      <c r="C105" s="31">
        <f>IF(B105="","",IF(MONTH(B105+1)=10,B105+1,""))</f>
        <v>276</v>
      </c>
      <c r="D105" s="31">
        <f t="shared" ref="D105:AF105" si="37">IF(C105="","",IF(MONTH(C105+1)=10,C105+1,""))</f>
        <v>277</v>
      </c>
      <c r="E105" s="31">
        <f t="shared" si="37"/>
        <v>278</v>
      </c>
      <c r="F105" s="31">
        <f t="shared" si="37"/>
        <v>279</v>
      </c>
      <c r="G105" s="31">
        <f t="shared" si="37"/>
        <v>280</v>
      </c>
      <c r="H105" s="31">
        <f t="shared" si="37"/>
        <v>281</v>
      </c>
      <c r="I105" s="31">
        <f t="shared" si="37"/>
        <v>282</v>
      </c>
      <c r="J105" s="31">
        <f t="shared" si="37"/>
        <v>283</v>
      </c>
      <c r="K105" s="31">
        <f t="shared" si="37"/>
        <v>284</v>
      </c>
      <c r="L105" s="31">
        <f t="shared" si="37"/>
        <v>285</v>
      </c>
      <c r="M105" s="31">
        <f t="shared" si="37"/>
        <v>286</v>
      </c>
      <c r="N105" s="31">
        <f t="shared" si="37"/>
        <v>287</v>
      </c>
      <c r="O105" s="31">
        <f t="shared" si="37"/>
        <v>288</v>
      </c>
      <c r="P105" s="31">
        <f t="shared" si="37"/>
        <v>289</v>
      </c>
      <c r="Q105" s="31">
        <f t="shared" si="37"/>
        <v>290</v>
      </c>
      <c r="R105" s="31">
        <f t="shared" si="37"/>
        <v>291</v>
      </c>
      <c r="S105" s="31">
        <f t="shared" si="37"/>
        <v>292</v>
      </c>
      <c r="T105" s="31">
        <f t="shared" si="37"/>
        <v>293</v>
      </c>
      <c r="U105" s="31">
        <f t="shared" si="37"/>
        <v>294</v>
      </c>
      <c r="V105" s="31">
        <f t="shared" si="37"/>
        <v>295</v>
      </c>
      <c r="W105" s="31">
        <f t="shared" si="37"/>
        <v>296</v>
      </c>
      <c r="X105" s="31">
        <f t="shared" si="37"/>
        <v>297</v>
      </c>
      <c r="Y105" s="31">
        <f t="shared" si="37"/>
        <v>298</v>
      </c>
      <c r="Z105" s="31">
        <f t="shared" si="37"/>
        <v>299</v>
      </c>
      <c r="AA105" s="31">
        <f t="shared" si="37"/>
        <v>300</v>
      </c>
      <c r="AB105" s="31">
        <f t="shared" si="37"/>
        <v>301</v>
      </c>
      <c r="AC105" s="31">
        <f t="shared" si="37"/>
        <v>302</v>
      </c>
      <c r="AD105" s="31">
        <f t="shared" si="37"/>
        <v>303</v>
      </c>
      <c r="AE105" s="31">
        <f t="shared" si="37"/>
        <v>304</v>
      </c>
      <c r="AF105" s="31">
        <f t="shared" si="37"/>
        <v>305</v>
      </c>
      <c r="AG105" s="32" t="s">
        <v>7</v>
      </c>
      <c r="AH105" s="32" t="s">
        <v>8</v>
      </c>
    </row>
    <row r="106" spans="1:34" s="20" customFormat="1" ht="15" customHeight="1" x14ac:dyDescent="0.15">
      <c r="A106" s="36" t="str">
        <f>A94</f>
        <v>ch</v>
      </c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9">
        <f t="shared" ref="AG106:AG114" si="38">COUNTIF(B106:AF106,"P")+COUNTIF(B106:AF106,"DP")*0.5+AG94</f>
        <v>0</v>
      </c>
      <c r="AH106" s="29">
        <f>COUNTIF(B106:AG106,"RTT")+COUNTIF(B106:AG106,"DRTT")*0.5+AH94</f>
        <v>0</v>
      </c>
    </row>
    <row r="107" spans="1:34" s="20" customFormat="1" ht="15" customHeight="1" x14ac:dyDescent="0.15">
      <c r="A107" s="36" t="str">
        <f t="shared" ref="A107:A114" si="39">A95</f>
        <v>ce</v>
      </c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9">
        <f t="shared" si="38"/>
        <v>0</v>
      </c>
      <c r="AH107" s="29">
        <f t="shared" ref="AH107:AH114" si="40">COUNTIF(B107:AG107,"RTT")+COUNTIF(B107:AG107,"DRTT")*0.5+AH95</f>
        <v>0</v>
      </c>
    </row>
    <row r="108" spans="1:34" s="20" customFormat="1" ht="15" customHeight="1" x14ac:dyDescent="0.15">
      <c r="A108" s="36" t="str">
        <f t="shared" si="39"/>
        <v>li</v>
      </c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9">
        <f t="shared" si="38"/>
        <v>0</v>
      </c>
      <c r="AH108" s="29">
        <f t="shared" si="40"/>
        <v>0</v>
      </c>
    </row>
    <row r="109" spans="1:34" s="20" customFormat="1" ht="15" customHeight="1" x14ac:dyDescent="0.15">
      <c r="A109" s="36" t="str">
        <f t="shared" si="39"/>
        <v>chr</v>
      </c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9">
        <f t="shared" si="38"/>
        <v>0</v>
      </c>
      <c r="AH109" s="29">
        <f t="shared" si="40"/>
        <v>0</v>
      </c>
    </row>
    <row r="110" spans="1:34" s="20" customFormat="1" ht="15" customHeight="1" x14ac:dyDescent="0.15">
      <c r="A110" s="36" t="str">
        <f t="shared" si="39"/>
        <v>al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9">
        <f t="shared" si="38"/>
        <v>0</v>
      </c>
      <c r="AH110" s="29">
        <f t="shared" si="40"/>
        <v>0</v>
      </c>
    </row>
    <row r="111" spans="1:34" s="20" customFormat="1" ht="15" customHeight="1" x14ac:dyDescent="0.15">
      <c r="A111" s="36" t="str">
        <f t="shared" si="39"/>
        <v>ma</v>
      </c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9">
        <f t="shared" si="38"/>
        <v>0</v>
      </c>
      <c r="AH111" s="29">
        <f t="shared" si="40"/>
        <v>0</v>
      </c>
    </row>
    <row r="112" spans="1:34" s="20" customFormat="1" ht="15" customHeight="1" x14ac:dyDescent="0.15">
      <c r="A112" s="36" t="str">
        <f t="shared" si="39"/>
        <v>br</v>
      </c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9">
        <f t="shared" si="38"/>
        <v>0</v>
      </c>
      <c r="AH112" s="29">
        <f t="shared" si="40"/>
        <v>0</v>
      </c>
    </row>
    <row r="113" spans="1:34" s="20" customFormat="1" ht="15" customHeight="1" x14ac:dyDescent="0.15">
      <c r="A113" s="36" t="str">
        <f t="shared" si="39"/>
        <v>th</v>
      </c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9">
        <f t="shared" si="38"/>
        <v>0</v>
      </c>
      <c r="AH113" s="29">
        <f t="shared" si="40"/>
        <v>0</v>
      </c>
    </row>
    <row r="114" spans="1:34" s="20" customFormat="1" ht="15" customHeight="1" x14ac:dyDescent="0.15">
      <c r="A114" s="36" t="str">
        <f t="shared" si="39"/>
        <v xml:space="preserve">mi </v>
      </c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9">
        <f t="shared" si="38"/>
        <v>0</v>
      </c>
      <c r="AH114" s="29">
        <f t="shared" si="40"/>
        <v>0</v>
      </c>
    </row>
    <row r="115" spans="1:34" s="7" customFormat="1" x14ac:dyDescent="0.2">
      <c r="A115" s="22" t="s">
        <v>0</v>
      </c>
      <c r="B115" s="13">
        <f>$B$1</f>
        <v>0</v>
      </c>
      <c r="C115" s="13"/>
      <c r="D115" s="13" t="s">
        <v>1</v>
      </c>
      <c r="E115" s="13">
        <v>11</v>
      </c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8"/>
      <c r="AH115" s="18"/>
    </row>
    <row r="116" spans="1:34" s="19" customFormat="1" ht="35.25" customHeight="1" x14ac:dyDescent="0.15">
      <c r="A116" s="30" t="s">
        <v>18</v>
      </c>
      <c r="B116" s="31">
        <f>DATE(B115,11,1)</f>
        <v>306</v>
      </c>
      <c r="C116" s="31">
        <f>IF(B116="","",IF(MONTH(B116+1)=11,B116+1,""))</f>
        <v>307</v>
      </c>
      <c r="D116" s="31">
        <f t="shared" ref="D116:AF116" si="41">IF(C116="","",IF(MONTH(C116+1)=11,C116+1,""))</f>
        <v>308</v>
      </c>
      <c r="E116" s="31">
        <f t="shared" si="41"/>
        <v>309</v>
      </c>
      <c r="F116" s="31">
        <f t="shared" si="41"/>
        <v>310</v>
      </c>
      <c r="G116" s="31">
        <f t="shared" si="41"/>
        <v>311</v>
      </c>
      <c r="H116" s="31">
        <f t="shared" si="41"/>
        <v>312</v>
      </c>
      <c r="I116" s="31">
        <f t="shared" si="41"/>
        <v>313</v>
      </c>
      <c r="J116" s="31">
        <f t="shared" si="41"/>
        <v>314</v>
      </c>
      <c r="K116" s="31">
        <f t="shared" si="41"/>
        <v>315</v>
      </c>
      <c r="L116" s="31">
        <f t="shared" si="41"/>
        <v>316</v>
      </c>
      <c r="M116" s="31">
        <f t="shared" si="41"/>
        <v>317</v>
      </c>
      <c r="N116" s="31">
        <f t="shared" si="41"/>
        <v>318</v>
      </c>
      <c r="O116" s="31">
        <f t="shared" si="41"/>
        <v>319</v>
      </c>
      <c r="P116" s="31">
        <f t="shared" si="41"/>
        <v>320</v>
      </c>
      <c r="Q116" s="31">
        <f t="shared" si="41"/>
        <v>321</v>
      </c>
      <c r="R116" s="31">
        <f t="shared" si="41"/>
        <v>322</v>
      </c>
      <c r="S116" s="31">
        <f t="shared" si="41"/>
        <v>323</v>
      </c>
      <c r="T116" s="31">
        <f t="shared" si="41"/>
        <v>324</v>
      </c>
      <c r="U116" s="31">
        <f t="shared" si="41"/>
        <v>325</v>
      </c>
      <c r="V116" s="31">
        <f t="shared" si="41"/>
        <v>326</v>
      </c>
      <c r="W116" s="31">
        <f t="shared" si="41"/>
        <v>327</v>
      </c>
      <c r="X116" s="31">
        <f t="shared" si="41"/>
        <v>328</v>
      </c>
      <c r="Y116" s="31">
        <f t="shared" si="41"/>
        <v>329</v>
      </c>
      <c r="Z116" s="31">
        <f t="shared" si="41"/>
        <v>330</v>
      </c>
      <c r="AA116" s="31">
        <f t="shared" si="41"/>
        <v>331</v>
      </c>
      <c r="AB116" s="31">
        <f t="shared" si="41"/>
        <v>332</v>
      </c>
      <c r="AC116" s="31">
        <f t="shared" si="41"/>
        <v>333</v>
      </c>
      <c r="AD116" s="31">
        <f t="shared" si="41"/>
        <v>334</v>
      </c>
      <c r="AE116" s="31">
        <f t="shared" si="41"/>
        <v>335</v>
      </c>
      <c r="AF116" s="31" t="str">
        <f t="shared" si="41"/>
        <v/>
      </c>
      <c r="AG116" s="32" t="s">
        <v>7</v>
      </c>
      <c r="AH116" s="32" t="s">
        <v>8</v>
      </c>
    </row>
    <row r="117" spans="1:34" s="20" customFormat="1" ht="15" customHeight="1" x14ac:dyDescent="0.15">
      <c r="A117" s="36" t="str">
        <f>A106</f>
        <v>ch</v>
      </c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9">
        <f t="shared" ref="AG117:AG125" si="42">COUNTIF(B117:AF117,"P")+COUNTIF(B117:AF117,"DP")*0.5+AG106</f>
        <v>0</v>
      </c>
      <c r="AH117" s="29">
        <f>COUNTIF(B117:AG117,"RTT")+COUNTIF(B117:AG117,"DRTT")*0.5+AH106</f>
        <v>0</v>
      </c>
    </row>
    <row r="118" spans="1:34" s="20" customFormat="1" ht="15" customHeight="1" x14ac:dyDescent="0.15">
      <c r="A118" s="36" t="str">
        <f t="shared" ref="A118:A125" si="43">A107</f>
        <v>ce</v>
      </c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9">
        <f t="shared" si="42"/>
        <v>0</v>
      </c>
      <c r="AH118" s="29">
        <f t="shared" ref="AH118:AH125" si="44">COUNTIF(B118:AG118,"RTT")+COUNTIF(B118:AG118,"DRTT")*0.5+AH107</f>
        <v>0</v>
      </c>
    </row>
    <row r="119" spans="1:34" s="20" customFormat="1" ht="15" customHeight="1" x14ac:dyDescent="0.15">
      <c r="A119" s="36" t="str">
        <f t="shared" si="43"/>
        <v>li</v>
      </c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9">
        <f t="shared" si="42"/>
        <v>0</v>
      </c>
      <c r="AH119" s="29">
        <f t="shared" si="44"/>
        <v>0</v>
      </c>
    </row>
    <row r="120" spans="1:34" s="20" customFormat="1" ht="15" customHeight="1" x14ac:dyDescent="0.15">
      <c r="A120" s="36" t="str">
        <f t="shared" si="43"/>
        <v>chr</v>
      </c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9">
        <f t="shared" si="42"/>
        <v>0</v>
      </c>
      <c r="AH120" s="29">
        <f t="shared" si="44"/>
        <v>0</v>
      </c>
    </row>
    <row r="121" spans="1:34" s="20" customFormat="1" ht="15" customHeight="1" x14ac:dyDescent="0.15">
      <c r="A121" s="36" t="str">
        <f t="shared" si="43"/>
        <v>al</v>
      </c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9">
        <f t="shared" si="42"/>
        <v>0</v>
      </c>
      <c r="AH121" s="29">
        <f t="shared" si="44"/>
        <v>0</v>
      </c>
    </row>
    <row r="122" spans="1:34" s="20" customFormat="1" ht="15" customHeight="1" x14ac:dyDescent="0.15">
      <c r="A122" s="36" t="str">
        <f t="shared" si="43"/>
        <v>ma</v>
      </c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9">
        <f t="shared" si="42"/>
        <v>0</v>
      </c>
      <c r="AH122" s="29">
        <f t="shared" si="44"/>
        <v>0</v>
      </c>
    </row>
    <row r="123" spans="1:34" s="20" customFormat="1" ht="15" customHeight="1" x14ac:dyDescent="0.15">
      <c r="A123" s="36" t="str">
        <f t="shared" si="43"/>
        <v>br</v>
      </c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9">
        <f t="shared" si="42"/>
        <v>0</v>
      </c>
      <c r="AH123" s="29">
        <f t="shared" si="44"/>
        <v>0</v>
      </c>
    </row>
    <row r="124" spans="1:34" s="20" customFormat="1" ht="15" customHeight="1" x14ac:dyDescent="0.15">
      <c r="A124" s="36" t="str">
        <f t="shared" si="43"/>
        <v>th</v>
      </c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9">
        <f t="shared" si="42"/>
        <v>0</v>
      </c>
      <c r="AH124" s="29">
        <f t="shared" si="44"/>
        <v>0</v>
      </c>
    </row>
    <row r="125" spans="1:34" s="20" customFormat="1" ht="15" customHeight="1" x14ac:dyDescent="0.15">
      <c r="A125" s="36" t="str">
        <f t="shared" si="43"/>
        <v xml:space="preserve">mi </v>
      </c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9">
        <f t="shared" si="42"/>
        <v>0</v>
      </c>
      <c r="AH125" s="29">
        <f t="shared" si="44"/>
        <v>0</v>
      </c>
    </row>
    <row r="126" spans="1:34" s="7" customFormat="1" x14ac:dyDescent="0.2">
      <c r="A126" s="22" t="s">
        <v>0</v>
      </c>
      <c r="B126" s="13">
        <f>$B$1</f>
        <v>0</v>
      </c>
      <c r="C126" s="13"/>
      <c r="D126" s="13" t="s">
        <v>1</v>
      </c>
      <c r="E126" s="13">
        <v>12</v>
      </c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8"/>
      <c r="AH126" s="18"/>
    </row>
    <row r="127" spans="1:34" s="19" customFormat="1" ht="35.25" customHeight="1" x14ac:dyDescent="0.15">
      <c r="A127" s="30" t="s">
        <v>19</v>
      </c>
      <c r="B127" s="31">
        <f>DATE(B126,12,1)</f>
        <v>336</v>
      </c>
      <c r="C127" s="31">
        <f>IF(B127="","",IF(MONTH(B127+1)=12,B127+1,""))</f>
        <v>337</v>
      </c>
      <c r="D127" s="31">
        <f t="shared" ref="D127:AF127" si="45">IF(C127="","",IF(MONTH(C127+1)=12,C127+1,""))</f>
        <v>338</v>
      </c>
      <c r="E127" s="31">
        <f t="shared" si="45"/>
        <v>339</v>
      </c>
      <c r="F127" s="31">
        <f t="shared" si="45"/>
        <v>340</v>
      </c>
      <c r="G127" s="31">
        <f t="shared" si="45"/>
        <v>341</v>
      </c>
      <c r="H127" s="31">
        <f t="shared" si="45"/>
        <v>342</v>
      </c>
      <c r="I127" s="31">
        <f t="shared" si="45"/>
        <v>343</v>
      </c>
      <c r="J127" s="31">
        <f t="shared" si="45"/>
        <v>344</v>
      </c>
      <c r="K127" s="31">
        <f t="shared" si="45"/>
        <v>345</v>
      </c>
      <c r="L127" s="31">
        <f t="shared" si="45"/>
        <v>346</v>
      </c>
      <c r="M127" s="31">
        <f t="shared" si="45"/>
        <v>347</v>
      </c>
      <c r="N127" s="31">
        <f t="shared" si="45"/>
        <v>348</v>
      </c>
      <c r="O127" s="31">
        <f t="shared" si="45"/>
        <v>349</v>
      </c>
      <c r="P127" s="31">
        <f t="shared" si="45"/>
        <v>350</v>
      </c>
      <c r="Q127" s="31">
        <f t="shared" si="45"/>
        <v>351</v>
      </c>
      <c r="R127" s="31">
        <f t="shared" si="45"/>
        <v>352</v>
      </c>
      <c r="S127" s="31">
        <f t="shared" si="45"/>
        <v>353</v>
      </c>
      <c r="T127" s="31">
        <f t="shared" si="45"/>
        <v>354</v>
      </c>
      <c r="U127" s="31">
        <f t="shared" si="45"/>
        <v>355</v>
      </c>
      <c r="V127" s="31">
        <f t="shared" si="45"/>
        <v>356</v>
      </c>
      <c r="W127" s="31">
        <f t="shared" si="45"/>
        <v>357</v>
      </c>
      <c r="X127" s="31">
        <f t="shared" si="45"/>
        <v>358</v>
      </c>
      <c r="Y127" s="31">
        <f t="shared" si="45"/>
        <v>359</v>
      </c>
      <c r="Z127" s="31">
        <f t="shared" si="45"/>
        <v>360</v>
      </c>
      <c r="AA127" s="31">
        <f t="shared" si="45"/>
        <v>361</v>
      </c>
      <c r="AB127" s="31">
        <f t="shared" si="45"/>
        <v>362</v>
      </c>
      <c r="AC127" s="31">
        <f t="shared" si="45"/>
        <v>363</v>
      </c>
      <c r="AD127" s="31">
        <f t="shared" si="45"/>
        <v>364</v>
      </c>
      <c r="AE127" s="31">
        <f t="shared" si="45"/>
        <v>365</v>
      </c>
      <c r="AF127" s="31">
        <f t="shared" si="45"/>
        <v>366</v>
      </c>
      <c r="AG127" s="32" t="s">
        <v>7</v>
      </c>
      <c r="AH127" s="32" t="s">
        <v>8</v>
      </c>
    </row>
    <row r="128" spans="1:34" s="20" customFormat="1" ht="15" customHeight="1" x14ac:dyDescent="0.15">
      <c r="A128" s="36" t="str">
        <f>A117</f>
        <v>ch</v>
      </c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9">
        <f t="shared" ref="AG128:AG136" si="46">COUNTIF(B128:AF128,"P")+COUNTIF(B128:AF128,"DP")*0.5+AG117</f>
        <v>0</v>
      </c>
      <c r="AH128" s="29">
        <f>COUNTIF(B128:AG128,"RTT")+COUNTIF(B128:AG128,"DRTT")*0.5+AH117</f>
        <v>0</v>
      </c>
    </row>
    <row r="129" spans="1:34" s="20" customFormat="1" ht="15" customHeight="1" x14ac:dyDescent="0.15">
      <c r="A129" s="36" t="str">
        <f t="shared" ref="A129:A136" si="47">A118</f>
        <v>ce</v>
      </c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9">
        <f t="shared" si="46"/>
        <v>0</v>
      </c>
      <c r="AH129" s="29">
        <f t="shared" ref="AH129:AH136" si="48">COUNTIF(B129:AG129,"RTT")+COUNTIF(B129:AG129,"DRTT")*0.5+AH118</f>
        <v>0</v>
      </c>
    </row>
    <row r="130" spans="1:34" s="20" customFormat="1" ht="15" customHeight="1" x14ac:dyDescent="0.15">
      <c r="A130" s="36" t="str">
        <f t="shared" si="47"/>
        <v>li</v>
      </c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9">
        <f t="shared" si="46"/>
        <v>0</v>
      </c>
      <c r="AH130" s="29">
        <f t="shared" si="48"/>
        <v>0</v>
      </c>
    </row>
    <row r="131" spans="1:34" s="20" customFormat="1" ht="15" customHeight="1" x14ac:dyDescent="0.15">
      <c r="A131" s="36" t="str">
        <f t="shared" si="47"/>
        <v>chr</v>
      </c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9">
        <f t="shared" si="46"/>
        <v>0</v>
      </c>
      <c r="AH131" s="29">
        <f t="shared" si="48"/>
        <v>0</v>
      </c>
    </row>
    <row r="132" spans="1:34" s="20" customFormat="1" ht="15" customHeight="1" x14ac:dyDescent="0.15">
      <c r="A132" s="36" t="str">
        <f t="shared" si="47"/>
        <v>al</v>
      </c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9">
        <f t="shared" si="46"/>
        <v>0</v>
      </c>
      <c r="AH132" s="29">
        <f t="shared" si="48"/>
        <v>0</v>
      </c>
    </row>
    <row r="133" spans="1:34" s="20" customFormat="1" ht="15" customHeight="1" x14ac:dyDescent="0.15">
      <c r="A133" s="36" t="str">
        <f t="shared" si="47"/>
        <v>ma</v>
      </c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9">
        <f t="shared" si="46"/>
        <v>0</v>
      </c>
      <c r="AH133" s="29">
        <f t="shared" si="48"/>
        <v>0</v>
      </c>
    </row>
    <row r="134" spans="1:34" s="20" customFormat="1" ht="15" customHeight="1" x14ac:dyDescent="0.15">
      <c r="A134" s="36" t="str">
        <f t="shared" si="47"/>
        <v>br</v>
      </c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9">
        <f t="shared" si="46"/>
        <v>0</v>
      </c>
      <c r="AH134" s="29">
        <f t="shared" si="48"/>
        <v>0</v>
      </c>
    </row>
    <row r="135" spans="1:34" s="20" customFormat="1" ht="15" customHeight="1" x14ac:dyDescent="0.15">
      <c r="A135" s="36" t="str">
        <f t="shared" si="47"/>
        <v>th</v>
      </c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9">
        <f t="shared" si="46"/>
        <v>0</v>
      </c>
      <c r="AH135" s="29">
        <f t="shared" si="48"/>
        <v>0</v>
      </c>
    </row>
    <row r="136" spans="1:34" s="20" customFormat="1" ht="15" customHeight="1" x14ac:dyDescent="0.15">
      <c r="A136" s="36" t="str">
        <f t="shared" si="47"/>
        <v xml:space="preserve">mi </v>
      </c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9">
        <f t="shared" si="46"/>
        <v>0</v>
      </c>
      <c r="AH136" s="29">
        <f t="shared" si="48"/>
        <v>0</v>
      </c>
    </row>
    <row r="137" spans="1:34" s="7" customFormat="1" ht="18.75" customHeight="1" x14ac:dyDescent="0.2">
      <c r="A137" s="22" t="s">
        <v>0</v>
      </c>
      <c r="B137" s="13">
        <f>$B$1+1</f>
        <v>1</v>
      </c>
      <c r="C137" s="13"/>
      <c r="D137" s="13" t="s">
        <v>1</v>
      </c>
      <c r="E137" s="13">
        <v>1</v>
      </c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8"/>
      <c r="AH137" s="18"/>
    </row>
    <row r="138" spans="1:34" ht="25.5" customHeight="1" x14ac:dyDescent="0.15">
      <c r="A138" s="46" t="s">
        <v>20</v>
      </c>
      <c r="B138" s="47"/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8">
        <f>B139</f>
        <v>367</v>
      </c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9"/>
    </row>
    <row r="139" spans="1:34" s="19" customFormat="1" ht="35.25" customHeight="1" x14ac:dyDescent="0.15">
      <c r="A139" s="30" t="s">
        <v>5</v>
      </c>
      <c r="B139" s="31">
        <f>DATE(B137,1,1)</f>
        <v>367</v>
      </c>
      <c r="C139" s="31">
        <f>IF(B139="","",IF(MONTH(B139+1)=1,B139+1,""))</f>
        <v>368</v>
      </c>
      <c r="D139" s="31">
        <f t="shared" ref="D139:AF139" si="49">IF(C139="","",IF(MONTH(C139+1)=1,C139+1,""))</f>
        <v>369</v>
      </c>
      <c r="E139" s="31">
        <f t="shared" si="49"/>
        <v>370</v>
      </c>
      <c r="F139" s="31">
        <f t="shared" si="49"/>
        <v>371</v>
      </c>
      <c r="G139" s="31">
        <f t="shared" si="49"/>
        <v>372</v>
      </c>
      <c r="H139" s="31">
        <f t="shared" si="49"/>
        <v>373</v>
      </c>
      <c r="I139" s="31">
        <f t="shared" si="49"/>
        <v>374</v>
      </c>
      <c r="J139" s="31">
        <f t="shared" si="49"/>
        <v>375</v>
      </c>
      <c r="K139" s="31">
        <f t="shared" si="49"/>
        <v>376</v>
      </c>
      <c r="L139" s="31">
        <f t="shared" si="49"/>
        <v>377</v>
      </c>
      <c r="M139" s="31">
        <f t="shared" si="49"/>
        <v>378</v>
      </c>
      <c r="N139" s="31">
        <f t="shared" si="49"/>
        <v>379</v>
      </c>
      <c r="O139" s="31">
        <f t="shared" si="49"/>
        <v>380</v>
      </c>
      <c r="P139" s="31">
        <f t="shared" si="49"/>
        <v>381</v>
      </c>
      <c r="Q139" s="31">
        <f t="shared" si="49"/>
        <v>382</v>
      </c>
      <c r="R139" s="31">
        <f t="shared" si="49"/>
        <v>383</v>
      </c>
      <c r="S139" s="31">
        <f t="shared" si="49"/>
        <v>384</v>
      </c>
      <c r="T139" s="31">
        <f t="shared" si="49"/>
        <v>385</v>
      </c>
      <c r="U139" s="31">
        <f t="shared" si="49"/>
        <v>386</v>
      </c>
      <c r="V139" s="31">
        <f t="shared" si="49"/>
        <v>387</v>
      </c>
      <c r="W139" s="31">
        <f t="shared" si="49"/>
        <v>388</v>
      </c>
      <c r="X139" s="31">
        <f t="shared" si="49"/>
        <v>389</v>
      </c>
      <c r="Y139" s="31">
        <f t="shared" si="49"/>
        <v>390</v>
      </c>
      <c r="Z139" s="31">
        <f t="shared" si="49"/>
        <v>391</v>
      </c>
      <c r="AA139" s="31">
        <f t="shared" si="49"/>
        <v>392</v>
      </c>
      <c r="AB139" s="31">
        <f t="shared" si="49"/>
        <v>393</v>
      </c>
      <c r="AC139" s="31">
        <f t="shared" si="49"/>
        <v>394</v>
      </c>
      <c r="AD139" s="31">
        <f t="shared" si="49"/>
        <v>395</v>
      </c>
      <c r="AE139" s="31">
        <f t="shared" si="49"/>
        <v>396</v>
      </c>
      <c r="AF139" s="31">
        <f t="shared" si="49"/>
        <v>397</v>
      </c>
      <c r="AG139" s="32" t="s">
        <v>7</v>
      </c>
      <c r="AH139" s="32" t="s">
        <v>8</v>
      </c>
    </row>
    <row r="140" spans="1:34" s="20" customFormat="1" ht="15" customHeight="1" x14ac:dyDescent="0.15">
      <c r="A140" s="36" t="str">
        <f>A128</f>
        <v>ch</v>
      </c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9">
        <f>COUNTIF(B140:AF140,"P")+COUNTIF(B140:AF140,"DP")*0.5</f>
        <v>0</v>
      </c>
      <c r="AH140" s="29">
        <f>COUNTIF(B140:AG140,"RTT")+COUNTIF(B140:AG140,"DRTT")*0.5</f>
        <v>0</v>
      </c>
    </row>
    <row r="141" spans="1:34" s="20" customFormat="1" ht="15" customHeight="1" x14ac:dyDescent="0.15">
      <c r="A141" s="36" t="str">
        <f t="shared" ref="A141:A148" si="50">A129</f>
        <v>ce</v>
      </c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9">
        <f t="shared" ref="AG141:AG148" si="51">COUNTIF(B141:AF141,"P")+COUNTIF(B141:AF141,"DP")*0.5</f>
        <v>0</v>
      </c>
      <c r="AH141" s="29">
        <f t="shared" ref="AH141:AH148" si="52">COUNTIF(B141:AG141,"RTT")+COUNTIF(B141:AG141,"DRTT")*0.5</f>
        <v>0</v>
      </c>
    </row>
    <row r="142" spans="1:34" s="20" customFormat="1" ht="15" customHeight="1" x14ac:dyDescent="0.15">
      <c r="A142" s="36" t="str">
        <f t="shared" si="50"/>
        <v>li</v>
      </c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9">
        <f t="shared" si="51"/>
        <v>0</v>
      </c>
      <c r="AH142" s="29">
        <f t="shared" si="52"/>
        <v>0</v>
      </c>
    </row>
    <row r="143" spans="1:34" s="20" customFormat="1" ht="15" customHeight="1" x14ac:dyDescent="0.15">
      <c r="A143" s="36" t="str">
        <f t="shared" si="50"/>
        <v>chr</v>
      </c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9">
        <f t="shared" si="51"/>
        <v>0</v>
      </c>
      <c r="AH143" s="29">
        <f t="shared" si="52"/>
        <v>0</v>
      </c>
    </row>
    <row r="144" spans="1:34" s="20" customFormat="1" ht="15" customHeight="1" x14ac:dyDescent="0.15">
      <c r="A144" s="36" t="str">
        <f t="shared" si="50"/>
        <v>al</v>
      </c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9">
        <f t="shared" si="51"/>
        <v>0</v>
      </c>
      <c r="AH144" s="29">
        <f t="shared" si="52"/>
        <v>0</v>
      </c>
    </row>
    <row r="145" spans="1:34" s="20" customFormat="1" ht="15" customHeight="1" x14ac:dyDescent="0.15">
      <c r="A145" s="36" t="str">
        <f t="shared" si="50"/>
        <v>ma</v>
      </c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9">
        <f t="shared" si="51"/>
        <v>0</v>
      </c>
      <c r="AH145" s="29">
        <f t="shared" si="52"/>
        <v>0</v>
      </c>
    </row>
    <row r="146" spans="1:34" s="20" customFormat="1" ht="15" customHeight="1" x14ac:dyDescent="0.15">
      <c r="A146" s="36" t="str">
        <f t="shared" si="50"/>
        <v>br</v>
      </c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9">
        <f t="shared" si="51"/>
        <v>0</v>
      </c>
      <c r="AH146" s="29">
        <f t="shared" si="52"/>
        <v>0</v>
      </c>
    </row>
    <row r="147" spans="1:34" s="20" customFormat="1" ht="15" customHeight="1" x14ac:dyDescent="0.15">
      <c r="A147" s="36" t="str">
        <f t="shared" si="50"/>
        <v>th</v>
      </c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9">
        <f t="shared" si="51"/>
        <v>0</v>
      </c>
      <c r="AH147" s="29">
        <f t="shared" si="52"/>
        <v>0</v>
      </c>
    </row>
    <row r="148" spans="1:34" s="20" customFormat="1" ht="15" customHeight="1" x14ac:dyDescent="0.15">
      <c r="A148" s="36" t="str">
        <f t="shared" si="50"/>
        <v xml:space="preserve">mi </v>
      </c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9">
        <f t="shared" si="51"/>
        <v>0</v>
      </c>
      <c r="AH148" s="29">
        <f t="shared" si="52"/>
        <v>0</v>
      </c>
    </row>
  </sheetData>
  <dataConsolidate/>
  <mergeCells count="10">
    <mergeCell ref="A104:S104"/>
    <mergeCell ref="T104:AH104"/>
    <mergeCell ref="A138:S138"/>
    <mergeCell ref="T138:AH138"/>
    <mergeCell ref="T2:AH2"/>
    <mergeCell ref="A2:S2"/>
    <mergeCell ref="A36:S36"/>
    <mergeCell ref="T36:AH36"/>
    <mergeCell ref="A70:S70"/>
    <mergeCell ref="T70:AH70"/>
  </mergeCells>
  <phoneticPr fontId="0" type="noConversion"/>
  <conditionalFormatting sqref="B25:AF34">
    <cfRule type="expression" dxfId="48" priority="88">
      <formula>WEEKDAY(B$25,2)&gt;5</formula>
    </cfRule>
  </conditionalFormatting>
  <conditionalFormatting sqref="B37:AF46">
    <cfRule type="expression" dxfId="47" priority="87">
      <formula>WEEKDAY(B$37,2)&gt;5</formula>
    </cfRule>
  </conditionalFormatting>
  <conditionalFormatting sqref="B48:AF57">
    <cfRule type="expression" dxfId="46" priority="86">
      <formula>WEEKDAY(B$48,2)&gt;5</formula>
    </cfRule>
  </conditionalFormatting>
  <conditionalFormatting sqref="B59:AF68">
    <cfRule type="expression" dxfId="45" priority="83">
      <formula>WEEKDAY(B$59,2)&gt;5</formula>
    </cfRule>
  </conditionalFormatting>
  <conditionalFormatting sqref="B71:AF80">
    <cfRule type="expression" dxfId="44" priority="82">
      <formula>WEEKDAY(B$71,2)&gt;5</formula>
    </cfRule>
  </conditionalFormatting>
  <conditionalFormatting sqref="B82:AF91">
    <cfRule type="expression" dxfId="43" priority="81">
      <formula>WEEKDAY(B$82,2)&gt;5</formula>
    </cfRule>
  </conditionalFormatting>
  <conditionalFormatting sqref="B93:AF102">
    <cfRule type="expression" dxfId="42" priority="80">
      <formula>WEEKDAY(B$93,2)&gt;5</formula>
    </cfRule>
  </conditionalFormatting>
  <conditionalFormatting sqref="B105:AF114">
    <cfRule type="expression" dxfId="41" priority="79">
      <formula>WEEKDAY(B$105,2)&gt;5</formula>
    </cfRule>
  </conditionalFormatting>
  <conditionalFormatting sqref="B116:AF125">
    <cfRule type="expression" dxfId="40" priority="78">
      <formula>WEEKDAY(B$116,2)&gt;5</formula>
    </cfRule>
  </conditionalFormatting>
  <conditionalFormatting sqref="B127:AF136">
    <cfRule type="expression" dxfId="39" priority="77">
      <formula>WEEKDAY(B$127,2)&gt;5</formula>
    </cfRule>
  </conditionalFormatting>
  <conditionalFormatting sqref="B139:AF148">
    <cfRule type="expression" dxfId="38" priority="65">
      <formula>WEEKDAY(B$139,2)&gt;5</formula>
    </cfRule>
  </conditionalFormatting>
  <conditionalFormatting sqref="B3:AF12">
    <cfRule type="expression" dxfId="37" priority="123">
      <formula>WEEKDAY(B$3,2)&gt;5</formula>
    </cfRule>
  </conditionalFormatting>
  <conditionalFormatting sqref="B38:AF38 B49:AF49 B94:AF94 B140:AF140 B15:AF15 B26:AF26 B72:AF72 B106:AF106 B60:AF60 B4:AF12 B83:AF83 B128:AF128 B117:AF117">
    <cfRule type="cellIs" dxfId="36" priority="36" operator="equal">
      <formula>"RTT"</formula>
    </cfRule>
    <cfRule type="cellIs" dxfId="35" priority="37" operator="equal">
      <formula>"F"</formula>
    </cfRule>
    <cfRule type="cellIs" dxfId="34" priority="38" operator="equal">
      <formula>"R"</formula>
    </cfRule>
    <cfRule type="cellIs" dxfId="33" priority="39" operator="equal">
      <formula>"P"</formula>
    </cfRule>
  </conditionalFormatting>
  <conditionalFormatting sqref="B16:AF16 B27:AF27 B50:AF50 B61:AF61 B73:AF73 B95:AF95 B118:AF118 B129:AF129 B141:AF141 B5:AF5 B39:AF39 B84:AF84 B107:AF107">
    <cfRule type="cellIs" dxfId="32" priority="32" operator="equal">
      <formula>"RTT"</formula>
    </cfRule>
    <cfRule type="cellIs" dxfId="31" priority="33" operator="equal">
      <formula>"F"</formula>
    </cfRule>
    <cfRule type="cellIs" dxfId="30" priority="34" operator="equal">
      <formula>"R"</formula>
    </cfRule>
    <cfRule type="cellIs" dxfId="29" priority="35" operator="equal">
      <formula>"P"</formula>
    </cfRule>
  </conditionalFormatting>
  <conditionalFormatting sqref="B17:AF17 B28:AF28 B51:AF51 B62:AF62 B74:AF74 B108:AF108 B119:AF119 B130:AF130 B142:AF142 B96:AF96 B6:AF6 B85:AF85 B40:AF40">
    <cfRule type="cellIs" dxfId="28" priority="28" operator="equal">
      <formula>"RTT"</formula>
    </cfRule>
    <cfRule type="cellIs" dxfId="27" priority="29" operator="equal">
      <formula>"F"</formula>
    </cfRule>
    <cfRule type="cellIs" dxfId="26" priority="30" operator="equal">
      <formula>"R"</formula>
    </cfRule>
    <cfRule type="cellIs" dxfId="25" priority="31" operator="equal">
      <formula>"P"</formula>
    </cfRule>
  </conditionalFormatting>
  <conditionalFormatting sqref="B143:AF143 B131:AF131 B120:AF120 B109:AF109 B75:AF75 B63:AF63 B18:AF18 B7:AF7 B29:AF29 B41:AF41 B52:AF52 B86:AF86 B97:AF97">
    <cfRule type="cellIs" dxfId="24" priority="24" operator="equal">
      <formula>"RTT"</formula>
    </cfRule>
    <cfRule type="cellIs" dxfId="23" priority="25" operator="equal">
      <formula>"F"</formula>
    </cfRule>
    <cfRule type="cellIs" dxfId="22" priority="26" operator="equal">
      <formula>"R"</formula>
    </cfRule>
    <cfRule type="cellIs" dxfId="21" priority="27" operator="equal">
      <formula>"P"</formula>
    </cfRule>
  </conditionalFormatting>
  <conditionalFormatting sqref="B19:AF19 B30:AF30 B76:AF76 B87:AF87 B98:AF98 B110:AF110 B121:AF121 B144:AF144 B8:AF8 B132:AF132 B64:AF64 B42:AF42 B53:AF53">
    <cfRule type="cellIs" dxfId="20" priority="20" operator="equal">
      <formula>"RTT"</formula>
    </cfRule>
    <cfRule type="cellIs" dxfId="19" priority="21" operator="equal">
      <formula>"F"</formula>
    </cfRule>
    <cfRule type="cellIs" dxfId="18" priority="22" operator="equal">
      <formula>"R"</formula>
    </cfRule>
    <cfRule type="cellIs" dxfId="17" priority="23" operator="equal">
      <formula>"P"</formula>
    </cfRule>
  </conditionalFormatting>
  <conditionalFormatting sqref="B145:AF145 B133:AF133 B88:AF88 B77:AF77 B65:AF65 B9:AF9 B20:AF20 B54:AF54 B43:AF43 B99:AF99 B111:AF111 B122:AF122 B31:AF31 U100:Z100">
    <cfRule type="cellIs" dxfId="16" priority="16" operator="equal">
      <formula>"RTT"</formula>
    </cfRule>
    <cfRule type="cellIs" dxfId="15" priority="17" operator="equal">
      <formula>"F"</formula>
    </cfRule>
    <cfRule type="cellIs" dxfId="14" priority="18" operator="equal">
      <formula>"R"</formula>
    </cfRule>
    <cfRule type="cellIs" dxfId="13" priority="19" operator="equal">
      <formula>"P"</formula>
    </cfRule>
  </conditionalFormatting>
  <conditionalFormatting sqref="B21:AF21 B32:AF32 B55:AF55 B89:AF89 B112:AF112 B123:AF123 B134:AF134 B146:AF146 B66:AF66 B78:AF78 B44:AF44 B100:AF100 B10:AF10">
    <cfRule type="cellIs" dxfId="12" priority="12" operator="equal">
      <formula>"RTT"</formula>
    </cfRule>
    <cfRule type="cellIs" dxfId="11" priority="13" operator="equal">
      <formula>"F"</formula>
    </cfRule>
    <cfRule type="cellIs" dxfId="10" priority="14" operator="equal">
      <formula>"R"</formula>
    </cfRule>
    <cfRule type="cellIs" dxfId="9" priority="15" operator="equal">
      <formula>"P"</formula>
    </cfRule>
  </conditionalFormatting>
  <conditionalFormatting sqref="AP22 B45:AF45 B56:AF56 B67:AF67 B79:AF79 B90:AF90 B101:AF101 B135:AF135 B147:AF147 B11:AF11 B33:AF33 B113:AF113 B22:AF22 B124:AF124">
    <cfRule type="cellIs" dxfId="8" priority="8" operator="equal">
      <formula>"RTT"</formula>
    </cfRule>
    <cfRule type="cellIs" dxfId="7" priority="9" operator="equal">
      <formula>"F"</formula>
    </cfRule>
    <cfRule type="cellIs" dxfId="6" priority="10" operator="equal">
      <formula>"R"</formula>
    </cfRule>
    <cfRule type="cellIs" dxfId="5" priority="11" operator="equal">
      <formula>"P"</formula>
    </cfRule>
  </conditionalFormatting>
  <conditionalFormatting sqref="B125:AF125 B114:AF114 B102:AF102 B91:AF91 B68:AF68 B57:AF57 B46:AF46 B34:AF34 B23:AF23 B12:AF12 B80:AF80 B148:AF148 B136:AF136">
    <cfRule type="cellIs" dxfId="4" priority="5" operator="equal">
      <formula>"F"</formula>
    </cfRule>
    <cfRule type="cellIs" dxfId="3" priority="6" operator="equal">
      <formula>"R"</formula>
    </cfRule>
    <cfRule type="cellIs" dxfId="2" priority="7" operator="equal">
      <formula>"P"</formula>
    </cfRule>
  </conditionalFormatting>
  <conditionalFormatting sqref="B125:AF125 B114:AF114 B102:AF102 B91:AF91 B68:AF68 B56 B57:AF57 B46:AF46 B34:AF34 B23:AF23 B12:AF12 B80:AF80 B148:AF148 B136:AF136">
    <cfRule type="cellIs" dxfId="1" priority="1" operator="equal">
      <formula>"RTT"</formula>
    </cfRule>
  </conditionalFormatting>
  <conditionalFormatting sqref="B14:AD23">
    <cfRule type="expression" dxfId="0" priority="89">
      <formula>WEEKDAY(B$14,2)&gt;5</formula>
    </cfRule>
  </conditionalFormatting>
  <pageMargins left="0.31496062992125984" right="0.19685039370078741" top="0.19685039370078741" bottom="0.19685039370078741" header="0" footer="0"/>
  <pageSetup paperSize="9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>
          <x14:formula1>
            <xm:f>Liste!$D$1:$D$9</xm:f>
          </x14:formula1>
          <xm:sqref>A128:A136 A15:A23 A117:A125 A26:A34 A38:A46 A49:A57 A60:A68 A72:A80 A83:A91 A94:A102 A106:A114 A140:A148</xm:sqref>
        </x14:dataValidation>
        <x14:dataValidation type="list" allowBlank="1">
          <x14:formula1>
            <xm:f>OFFSET(Liste!$D$1,,,COUNTA(Liste!$D:$D)-1)</xm:f>
          </x14:formula1>
          <xm:sqref>A4:A12</xm:sqref>
        </x14:dataValidation>
        <x14:dataValidation type="list" allowBlank="1">
          <x14:formula1>
            <xm:f>Liste!$A$1:$A$4</xm:f>
          </x14:formula1>
          <xm:sqref>B4:AF12 B15:AF23 B26:AF34 B38:AF46 B49:AF57 B60:AF68 B72:AF80 B83:AF91 B94:AF102 B106:AF114 B117:AF125 B128:AF136 B140:AF148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2"/>
  <sheetViews>
    <sheetView showGridLines="0" zoomScale="90" workbookViewId="0">
      <selection activeCell="E18" sqref="E18"/>
    </sheetView>
  </sheetViews>
  <sheetFormatPr baseColWidth="10" defaultColWidth="11.42578125" defaultRowHeight="15" x14ac:dyDescent="0.25"/>
  <cols>
    <col min="1" max="9" width="16.85546875" style="1" customWidth="1"/>
    <col min="10" max="16384" width="11.42578125" style="1"/>
  </cols>
  <sheetData>
    <row r="1" spans="1:14" x14ac:dyDescent="0.25">
      <c r="A1" s="9" t="s">
        <v>2</v>
      </c>
      <c r="B1" s="1">
        <v>1</v>
      </c>
      <c r="C1" s="1">
        <v>2015</v>
      </c>
      <c r="D1" s="37" t="s">
        <v>21</v>
      </c>
    </row>
    <row r="2" spans="1:14" x14ac:dyDescent="0.25">
      <c r="A2" s="9" t="s">
        <v>6</v>
      </c>
      <c r="B2" s="1">
        <v>2</v>
      </c>
      <c r="C2" s="1">
        <v>2016</v>
      </c>
      <c r="D2" s="37" t="s">
        <v>22</v>
      </c>
    </row>
    <row r="3" spans="1:14" x14ac:dyDescent="0.25">
      <c r="A3" s="9" t="s">
        <v>3</v>
      </c>
      <c r="B3" s="1">
        <v>3</v>
      </c>
      <c r="C3" s="1">
        <v>2017</v>
      </c>
      <c r="D3" s="37" t="s">
        <v>23</v>
      </c>
      <c r="F3" s="4"/>
    </row>
    <row r="4" spans="1:14" x14ac:dyDescent="0.25">
      <c r="A4" s="9" t="s">
        <v>4</v>
      </c>
      <c r="B4" s="1">
        <v>4</v>
      </c>
      <c r="C4" s="1">
        <v>2018</v>
      </c>
      <c r="D4" s="37" t="s">
        <v>24</v>
      </c>
      <c r="F4" s="5"/>
    </row>
    <row r="5" spans="1:14" x14ac:dyDescent="0.25">
      <c r="A5" s="9"/>
      <c r="B5" s="1">
        <v>5</v>
      </c>
      <c r="C5" s="1">
        <v>2019</v>
      </c>
      <c r="D5" s="37" t="s">
        <v>25</v>
      </c>
      <c r="F5" s="5"/>
    </row>
    <row r="6" spans="1:14" x14ac:dyDescent="0.25">
      <c r="A6" s="9"/>
      <c r="B6" s="1">
        <v>6</v>
      </c>
      <c r="C6" s="1">
        <v>2020</v>
      </c>
      <c r="D6" s="37" t="s">
        <v>26</v>
      </c>
      <c r="N6" s="5"/>
    </row>
    <row r="7" spans="1:14" x14ac:dyDescent="0.25">
      <c r="A7" s="9"/>
      <c r="B7" s="1">
        <v>7</v>
      </c>
      <c r="C7" s="1">
        <v>2021</v>
      </c>
      <c r="D7" s="37" t="s">
        <v>27</v>
      </c>
      <c r="N7" s="5"/>
    </row>
    <row r="8" spans="1:14" x14ac:dyDescent="0.25">
      <c r="A8" s="9"/>
      <c r="B8" s="1">
        <v>8</v>
      </c>
      <c r="D8" s="37" t="s">
        <v>28</v>
      </c>
      <c r="E8" s="8"/>
    </row>
    <row r="9" spans="1:14" x14ac:dyDescent="0.25">
      <c r="A9" s="2"/>
      <c r="B9" s="1">
        <v>9</v>
      </c>
      <c r="D9" s="37" t="s">
        <v>29</v>
      </c>
    </row>
    <row r="10" spans="1:14" x14ac:dyDescent="0.25">
      <c r="A10" s="2"/>
      <c r="B10" s="1">
        <v>10</v>
      </c>
    </row>
    <row r="11" spans="1:14" x14ac:dyDescent="0.25">
      <c r="A11" s="2"/>
      <c r="B11" s="1">
        <v>11</v>
      </c>
    </row>
    <row r="12" spans="1:14" x14ac:dyDescent="0.25">
      <c r="A12" s="3"/>
      <c r="B12" s="1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Menu</vt:lpstr>
      <vt:lpstr>Calendrier</vt:lpstr>
      <vt:lpstr>Liste</vt:lpstr>
      <vt:lpstr>date</vt:lpstr>
      <vt:lpstr>début</vt:lpstr>
      <vt:lpstr>F</vt:lpstr>
      <vt:lpstr>fin</vt:lpstr>
      <vt:lpstr>planning</vt:lpstr>
      <vt:lpstr>PlanningAnnuel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Utilisateur Windows</cp:lastModifiedBy>
  <cp:lastPrinted>2015-10-28T11:55:53Z</cp:lastPrinted>
  <dcterms:created xsi:type="dcterms:W3CDTF">2007-09-18T14:14:20Z</dcterms:created>
  <dcterms:modified xsi:type="dcterms:W3CDTF">2017-09-28T15:13:07Z</dcterms:modified>
</cp:coreProperties>
</file>