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620" activeTab="1"/>
  </bookViews>
  <sheets>
    <sheet name="Mesure pratique Tr" sheetId="2" r:id="rId1"/>
    <sheet name="DnT,W Pratiqu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G17" i="1"/>
  <c r="F17" i="1"/>
  <c r="D17" i="1"/>
  <c r="C17" i="1"/>
  <c r="C15" i="1" l="1"/>
  <c r="E16" i="1"/>
  <c r="D15" i="1"/>
  <c r="E15" i="1"/>
  <c r="F15" i="1"/>
  <c r="G15" i="1"/>
  <c r="D13" i="2"/>
  <c r="E13" i="2"/>
  <c r="F13" i="2"/>
  <c r="B13" i="2"/>
  <c r="J15" i="1" l="1"/>
  <c r="K15" i="1" s="1"/>
  <c r="E11" i="1"/>
  <c r="E12" i="1" s="1"/>
  <c r="F11" i="1"/>
  <c r="G11" i="1"/>
  <c r="C11" i="1"/>
  <c r="C12" i="1" s="1"/>
  <c r="D14" i="2"/>
  <c r="D10" i="1" l="1"/>
  <c r="E10" i="1"/>
  <c r="F10" i="1"/>
  <c r="G10" i="1"/>
  <c r="C10" i="1"/>
  <c r="C13" i="1" s="1"/>
  <c r="E13" i="1" l="1"/>
  <c r="F12" i="1"/>
  <c r="F13" i="1" s="1"/>
  <c r="G12" i="1"/>
  <c r="G13" i="1" s="1"/>
  <c r="C19" i="1" l="1"/>
  <c r="F19" i="1"/>
  <c r="F23" i="1"/>
  <c r="E23" i="1"/>
  <c r="E19" i="1"/>
  <c r="G23" i="1"/>
  <c r="G19" i="1"/>
  <c r="C23" i="1" l="1"/>
  <c r="C13" i="2"/>
  <c r="D11" i="1" s="1"/>
  <c r="D12" i="1" l="1"/>
  <c r="D13" i="1" s="1"/>
  <c r="I15" i="1" s="1"/>
  <c r="D19" i="1" l="1"/>
  <c r="D20" i="1" s="1"/>
  <c r="D23" i="1"/>
  <c r="D24" i="1" s="1"/>
</calcChain>
</file>

<file path=xl/sharedStrings.xml><?xml version="1.0" encoding="utf-8"?>
<sst xmlns="http://schemas.openxmlformats.org/spreadsheetml/2006/main" count="39" uniqueCount="37">
  <si>
    <t>Mesure L1</t>
  </si>
  <si>
    <t>Mesure 1 de L2</t>
  </si>
  <si>
    <t>Mesure 2 de L2</t>
  </si>
  <si>
    <t>Mesure 3 de L2</t>
  </si>
  <si>
    <t>Mesure 4 de L2</t>
  </si>
  <si>
    <t>Mesure 5 de L2</t>
  </si>
  <si>
    <t>Calcul moyenne L2</t>
  </si>
  <si>
    <t>Temps de réverberation (s)</t>
  </si>
  <si>
    <t>10 Log (TR/0,5)</t>
  </si>
  <si>
    <t>Dn,t,w</t>
  </si>
  <si>
    <t>Courbe de référence</t>
  </si>
  <si>
    <t>Spectre pour le bruit de rose</t>
  </si>
  <si>
    <t>Ecart (spectre - DnT,W)</t>
  </si>
  <si>
    <t>C =</t>
  </si>
  <si>
    <t>Ctr =</t>
  </si>
  <si>
    <t>Résultat DnT,W  (C;Ctr) =</t>
  </si>
  <si>
    <t>Mesure DnT,W</t>
  </si>
  <si>
    <t xml:space="preserve"> 125 Hz</t>
  </si>
  <si>
    <t>250 Hz</t>
  </si>
  <si>
    <t>500 Hz</t>
  </si>
  <si>
    <t>1000 Hz</t>
  </si>
  <si>
    <t>2000 Hz</t>
  </si>
  <si>
    <t>Mesure Temps de Réverbération</t>
  </si>
  <si>
    <t>Mesures</t>
  </si>
  <si>
    <t>125Hz</t>
  </si>
  <si>
    <t>250Hz</t>
  </si>
  <si>
    <t>500Hz</t>
  </si>
  <si>
    <t>1000Hz</t>
  </si>
  <si>
    <t>2000Hz</t>
  </si>
  <si>
    <t>Moyenne</t>
  </si>
  <si>
    <t>Tr (en s) :</t>
  </si>
  <si>
    <t>Le ../../….</t>
  </si>
  <si>
    <t>Ecarts défavorables, décalage de :</t>
  </si>
  <si>
    <t xml:space="preserve">Somme des ecarts défavorables, la valeur doit être au plus près de 10, sans être supérieur </t>
  </si>
  <si>
    <t xml:space="preserve">DnT,W </t>
  </si>
  <si>
    <t>36 (-4 ; -5) dB</t>
  </si>
  <si>
    <t>B15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</si>
</sst>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6"/>
      <color theme="1"/>
      <name val="Arial"/>
      <family val="2"/>
    </font>
    <font>
      <sz val="11"/>
      <color rgb="FF006100"/>
      <name val="Calibri"/>
      <family val="2"/>
      <scheme val="minor"/>
    </font>
    <font>
      <sz val="12"/>
      <color rgb="FF006100"/>
      <name val="Arial"/>
      <family val="2"/>
    </font>
    <font>
      <b/>
      <sz val="12"/>
      <color rgb="FF006100"/>
      <name val="Arial"/>
      <family val="2"/>
    </font>
    <font>
      <sz val="11"/>
      <color theme="0" tint="-0.14999847407452621"/>
      <name val="Calibri"/>
      <family val="2"/>
      <scheme val="minor"/>
    </font>
    <font>
      <b/>
      <sz val="16"/>
      <color rgb="FFC00000"/>
      <name val="Arial"/>
      <family val="2"/>
    </font>
    <font>
      <u/>
      <sz val="12"/>
      <color theme="1"/>
      <name val="Arial"/>
      <family val="2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10" fillId="3" borderId="0" applyNumberFormat="0" applyBorder="0" applyAlignment="0" applyProtection="0"/>
  </cellStyleXfs>
  <cellXfs count="71">
    <xf numFmtId="0" fontId="0" fillId="0" borderId="0" xfId="0"/>
    <xf numFmtId="2" fontId="0" fillId="0" borderId="0" xfId="0" applyNumberForma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2" fontId="2" fillId="0" borderId="0" xfId="0" applyNumberFormat="1" applyFont="1" applyBorder="1" applyAlignment="1">
      <alignment vertical="center"/>
    </xf>
    <xf numFmtId="0" fontId="1" fillId="0" borderId="0" xfId="0" applyFont="1" applyBorder="1"/>
    <xf numFmtId="2" fontId="0" fillId="0" borderId="0" xfId="0" applyNumberFormat="1" applyFont="1" applyAlignment="1">
      <alignment horizontal="center" vertical="center"/>
    </xf>
    <xf numFmtId="2" fontId="1" fillId="0" borderId="13" xfId="2" applyNumberFormat="1" applyFont="1" applyFill="1" applyBorder="1" applyAlignment="1">
      <alignment horizontal="center" vertical="center"/>
    </xf>
    <xf numFmtId="2" fontId="1" fillId="0" borderId="0" xfId="2" applyNumberFormat="1" applyFont="1" applyFill="1" applyBorder="1" applyAlignment="1">
      <alignment horizontal="center" vertical="center"/>
    </xf>
    <xf numFmtId="2" fontId="1" fillId="0" borderId="14" xfId="2" applyNumberFormat="1" applyFont="1" applyFill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 wrapText="1"/>
    </xf>
    <xf numFmtId="2" fontId="1" fillId="0" borderId="13" xfId="0" applyNumberFormat="1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2" fontId="1" fillId="4" borderId="11" xfId="2" applyNumberFormat="1" applyFont="1" applyFill="1" applyBorder="1" applyAlignment="1">
      <alignment horizontal="center" vertical="center"/>
    </xf>
    <xf numFmtId="2" fontId="1" fillId="4" borderId="12" xfId="2" applyNumberFormat="1" applyFont="1" applyFill="1" applyBorder="1" applyAlignment="1">
      <alignment horizontal="center" vertical="center"/>
    </xf>
    <xf numFmtId="2" fontId="1" fillId="4" borderId="6" xfId="2" applyNumberFormat="1" applyFont="1" applyFill="1" applyBorder="1" applyAlignment="1">
      <alignment horizontal="center" vertical="center"/>
    </xf>
    <xf numFmtId="2" fontId="1" fillId="4" borderId="13" xfId="2" applyNumberFormat="1" applyFont="1" applyFill="1" applyBorder="1" applyAlignment="1">
      <alignment horizontal="center" vertical="center"/>
    </xf>
    <xf numFmtId="2" fontId="1" fillId="4" borderId="0" xfId="2" applyNumberFormat="1" applyFont="1" applyFill="1" applyBorder="1" applyAlignment="1">
      <alignment horizontal="center" vertical="center"/>
    </xf>
    <xf numFmtId="2" fontId="1" fillId="4" borderId="14" xfId="2" applyNumberFormat="1" applyFont="1" applyFill="1" applyBorder="1" applyAlignment="1">
      <alignment horizontal="center" vertical="center"/>
    </xf>
    <xf numFmtId="2" fontId="1" fillId="4" borderId="13" xfId="0" applyNumberFormat="1" applyFont="1" applyFill="1" applyBorder="1" applyAlignment="1">
      <alignment horizontal="center" vertical="center"/>
    </xf>
    <xf numFmtId="2" fontId="1" fillId="4" borderId="0" xfId="0" applyNumberFormat="1" applyFont="1" applyFill="1" applyBorder="1" applyAlignment="1">
      <alignment horizontal="center" vertical="center"/>
    </xf>
    <xf numFmtId="2" fontId="1" fillId="4" borderId="14" xfId="0" applyNumberFormat="1" applyFont="1" applyFill="1" applyBorder="1" applyAlignment="1">
      <alignment horizontal="center" vertical="center"/>
    </xf>
    <xf numFmtId="1" fontId="1" fillId="4" borderId="13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1" fontId="1" fillId="4" borderId="14" xfId="0" applyNumberFormat="1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2" fontId="1" fillId="4" borderId="12" xfId="0" applyNumberFormat="1" applyFont="1" applyFill="1" applyBorder="1" applyAlignment="1">
      <alignment horizontal="center" vertical="center"/>
    </xf>
    <xf numFmtId="2" fontId="1" fillId="4" borderId="6" xfId="0" applyNumberFormat="1" applyFont="1" applyFill="1" applyBorder="1" applyAlignment="1">
      <alignment horizontal="center" vertical="center"/>
    </xf>
    <xf numFmtId="2" fontId="4" fillId="2" borderId="1" xfId="1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5" fillId="2" borderId="2" xfId="1" applyNumberFormat="1" applyFont="1" applyBorder="1" applyAlignment="1">
      <alignment horizontal="center" vertical="center"/>
    </xf>
    <xf numFmtId="2" fontId="5" fillId="2" borderId="3" xfId="1" applyNumberFormat="1" applyFont="1" applyBorder="1" applyAlignment="1">
      <alignment horizontal="center" vertical="center"/>
    </xf>
    <xf numFmtId="2" fontId="5" fillId="2" borderId="4" xfId="1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4" borderId="2" xfId="0" applyNumberFormat="1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4" borderId="19" xfId="0" applyNumberFormat="1" applyFont="1" applyFill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6" fillId="2" borderId="2" xfId="1" applyNumberFormat="1" applyFont="1" applyBorder="1" applyAlignment="1">
      <alignment horizontal="center" vertical="center"/>
    </xf>
    <xf numFmtId="2" fontId="6" fillId="2" borderId="3" xfId="1" applyNumberFormat="1" applyFont="1" applyBorder="1" applyAlignment="1">
      <alignment horizontal="center" vertical="center"/>
    </xf>
    <xf numFmtId="2" fontId="6" fillId="2" borderId="4" xfId="1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164" fontId="6" fillId="2" borderId="2" xfId="1" applyNumberFormat="1" applyFont="1" applyBorder="1" applyAlignment="1">
      <alignment horizontal="center" vertical="center"/>
    </xf>
    <xf numFmtId="164" fontId="6" fillId="2" borderId="3" xfId="1" applyNumberFormat="1" applyFont="1" applyBorder="1" applyAlignment="1">
      <alignment horizontal="center" vertical="center"/>
    </xf>
    <xf numFmtId="164" fontId="6" fillId="2" borderId="4" xfId="1" applyNumberFormat="1" applyFont="1" applyBorder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11" fillId="0" borderId="0" xfId="0" applyNumberFormat="1" applyFont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Courbe de décalage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006703981279448"/>
          <c:y val="0.18033245844269466"/>
          <c:w val="0.8478044461309806"/>
          <c:h val="0.63048670097340198"/>
        </c:manualLayout>
      </c:layout>
      <c:lineChart>
        <c:grouping val="standard"/>
        <c:varyColors val="0"/>
        <c:ser>
          <c:idx val="0"/>
          <c:order val="0"/>
          <c:tx>
            <c:v>Dntw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3.9389564925648934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B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3.9389564925648934E-2"/>
                  <c:y val="-3.076923076923086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C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3.9389564925649011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3.9389564925648934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E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3.9389564925648934E-2"/>
                  <c:y val="-2.82051282051282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F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'DnT,W Pratique'!$C$3:$G$3</c:f>
              <c:strCache>
                <c:ptCount val="5"/>
                <c:pt idx="0">
                  <c:v> 125 Hz</c:v>
                </c:pt>
                <c:pt idx="1">
                  <c:v>250 Hz</c:v>
                </c:pt>
                <c:pt idx="2">
                  <c:v>500 Hz</c:v>
                </c:pt>
                <c:pt idx="3">
                  <c:v>1000 Hz</c:v>
                </c:pt>
                <c:pt idx="4">
                  <c:v>2000 Hz</c:v>
                </c:pt>
              </c:strCache>
            </c:strRef>
          </c:cat>
          <c:val>
            <c:numRef>
              <c:f>'DnT,W Pratique'!$C$13:$G$13</c:f>
              <c:numCache>
                <c:formatCode>0.00</c:formatCode>
                <c:ptCount val="5"/>
                <c:pt idx="0">
                  <c:v>31.134987735016718</c:v>
                </c:pt>
                <c:pt idx="1">
                  <c:v>33.160864389162462</c:v>
                </c:pt>
                <c:pt idx="2">
                  <c:v>34.427213637627531</c:v>
                </c:pt>
                <c:pt idx="3">
                  <c:v>31.690209164836357</c:v>
                </c:pt>
                <c:pt idx="4">
                  <c:v>41.542313757932916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979-434D-ABF0-18C326217AC4}"/>
            </c:ext>
          </c:extLst>
        </c:ser>
        <c:ser>
          <c:idx val="1"/>
          <c:order val="1"/>
          <c:tx>
            <c:v>Courbe de référence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4.5653166373182064E-2"/>
                  <c:y val="-4.358974358974358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4.5653166373182029E-2"/>
                  <c:y val="-4.358974358974363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4.5653166373182098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4.5653166373182029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4.7713561586186483E-2"/>
                  <c:y val="-3.84615384615384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'DnT,W Pratique'!$C$3:$G$3</c:f>
              <c:strCache>
                <c:ptCount val="5"/>
                <c:pt idx="0">
                  <c:v> 125 Hz</c:v>
                </c:pt>
                <c:pt idx="1">
                  <c:v>250 Hz</c:v>
                </c:pt>
                <c:pt idx="2">
                  <c:v>500 Hz</c:v>
                </c:pt>
                <c:pt idx="3">
                  <c:v>1000 Hz</c:v>
                </c:pt>
                <c:pt idx="4">
                  <c:v>2000 Hz</c:v>
                </c:pt>
              </c:strCache>
            </c:strRef>
          </c:cat>
          <c:val>
            <c:numRef>
              <c:f>'DnT,W Pratique'!$C$14:$G$14</c:f>
              <c:numCache>
                <c:formatCode>0</c:formatCode>
                <c:ptCount val="5"/>
                <c:pt idx="0">
                  <c:v>36</c:v>
                </c:pt>
                <c:pt idx="1">
                  <c:v>45</c:v>
                </c:pt>
                <c:pt idx="2">
                  <c:v>52</c:v>
                </c:pt>
                <c:pt idx="3">
                  <c:v>55</c:v>
                </c:pt>
                <c:pt idx="4">
                  <c:v>56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979-434D-ABF0-18C326217AC4}"/>
            </c:ext>
          </c:extLst>
        </c:ser>
        <c:ser>
          <c:idx val="2"/>
          <c:order val="2"/>
          <c:tx>
            <c:v>Courbe de référence décalé</c:v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4.5653166373182064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FE6D-4B32-9DA4-FF285F1850A7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4.5653166373182029E-2"/>
                  <c:y val="4.871794871794871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FE6D-4B32-9DA4-FF285F1850A7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4.5653166373182098E-2"/>
                  <c:y val="4.358974358974358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FE6D-4B32-9DA4-FF285F1850A7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4.5653166373182029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4.5653166373182029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FE6D-4B32-9DA4-FF285F1850A7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'DnT,W Pratique'!$H$14:$L$14</c:f>
              <c:numCache>
                <c:formatCode>0.00</c:formatCode>
                <c:ptCount val="5"/>
                <c:pt idx="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E6D-4B32-9DA4-FF285F1850A7}"/>
            </c:ext>
          </c:extLst>
        </c:ser>
        <c:ser>
          <c:idx val="3"/>
          <c:order val="3"/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'DnT,W Pratique'!$C$17:$G$17</c:f>
              <c:numCache>
                <c:formatCode>0.00</c:formatCode>
                <c:ptCount val="5"/>
                <c:pt idx="0">
                  <c:v>44.134987735016701</c:v>
                </c:pt>
                <c:pt idx="1">
                  <c:v>46.160864389162498</c:v>
                </c:pt>
                <c:pt idx="2">
                  <c:v>47.427213637627503</c:v>
                </c:pt>
                <c:pt idx="3">
                  <c:v>44.690209164836403</c:v>
                </c:pt>
                <c:pt idx="4">
                  <c:v>54.542313757932902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529827232"/>
        <c:axId val="529827624"/>
      </c:lineChart>
      <c:catAx>
        <c:axId val="529827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aseline="0"/>
                  <a:t>Hz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9827624"/>
        <c:crosses val="autoZero"/>
        <c:auto val="1"/>
        <c:lblAlgn val="ctr"/>
        <c:lblOffset val="100"/>
        <c:noMultiLvlLbl val="0"/>
      </c:catAx>
      <c:valAx>
        <c:axId val="529827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aseline="0"/>
                  <a:t>dB</a:t>
                </a:r>
              </a:p>
            </c:rich>
          </c:tx>
          <c:layout>
            <c:manualLayout>
              <c:xMode val="edge"/>
              <c:yMode val="edge"/>
              <c:x val="2.0253522707988785E-2"/>
              <c:y val="0.4114877851806985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9827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171450</xdr:rowOff>
    </xdr:from>
    <xdr:to>
      <xdr:col>6</xdr:col>
      <xdr:colOff>752475</xdr:colOff>
      <xdr:row>52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13</xdr:row>
      <xdr:rowOff>9525</xdr:rowOff>
    </xdr:from>
    <xdr:to>
      <xdr:col>9</xdr:col>
      <xdr:colOff>19050</xdr:colOff>
      <xdr:row>13</xdr:row>
      <xdr:rowOff>285750</xdr:rowOff>
    </xdr:to>
    <xdr:sp macro="" textlink="">
      <xdr:nvSpPr>
        <xdr:cNvPr id="2" name="Flèche vers le bas 1"/>
        <xdr:cNvSpPr/>
      </xdr:nvSpPr>
      <xdr:spPr>
        <a:xfrm>
          <a:off x="7962900" y="4648200"/>
          <a:ext cx="1733550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704850</xdr:colOff>
      <xdr:row>0</xdr:row>
      <xdr:rowOff>609600</xdr:rowOff>
    </xdr:from>
    <xdr:to>
      <xdr:col>11</xdr:col>
      <xdr:colOff>438150</xdr:colOff>
      <xdr:row>6</xdr:row>
      <xdr:rowOff>19050</xdr:rowOff>
    </xdr:to>
    <xdr:sp macro="" textlink="">
      <xdr:nvSpPr>
        <xdr:cNvPr id="4" name="ZoneTexte 3"/>
        <xdr:cNvSpPr txBox="1"/>
      </xdr:nvSpPr>
      <xdr:spPr>
        <a:xfrm>
          <a:off x="7943850" y="609600"/>
          <a:ext cx="3695700" cy="1914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Par exemple sur ce fichier dans la feuille "DnT,W Pratique" la valeur en "I15" doit être inférieur ou égal à 10 (en étant au plus près), qui correspond a la somme de "C15 à G15" mais il doit additionner que les valeurs positives, et je doit trouver le nombre en "B15" qui me permet de remplir la condition (arrondi à l'entier plus petit)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showGridLines="0" workbookViewId="0">
      <selection activeCell="F13" sqref="F13"/>
    </sheetView>
  </sheetViews>
  <sheetFormatPr baseColWidth="10" defaultRowHeight="15" x14ac:dyDescent="0.25"/>
  <cols>
    <col min="1" max="1" width="10.7109375" customWidth="1"/>
  </cols>
  <sheetData>
    <row r="1" spans="1:6" ht="20.25" x14ac:dyDescent="0.25">
      <c r="A1" s="47" t="s">
        <v>22</v>
      </c>
      <c r="B1" s="47"/>
      <c r="C1" s="47"/>
      <c r="D1" s="47"/>
      <c r="E1" s="47"/>
      <c r="F1" s="47"/>
    </row>
    <row r="3" spans="1:6" x14ac:dyDescent="0.25">
      <c r="A3" s="51" t="s">
        <v>31</v>
      </c>
      <c r="B3" s="51"/>
    </row>
    <row r="4" spans="1:6" ht="15.75" thickBot="1" x14ac:dyDescent="0.3"/>
    <row r="5" spans="1:6" ht="16.5" thickBot="1" x14ac:dyDescent="0.3">
      <c r="A5" s="10" t="s">
        <v>23</v>
      </c>
      <c r="B5" s="11" t="s">
        <v>24</v>
      </c>
      <c r="C5" s="11" t="s">
        <v>25</v>
      </c>
      <c r="D5" s="11" t="s">
        <v>26</v>
      </c>
      <c r="E5" s="11" t="s">
        <v>27</v>
      </c>
      <c r="F5" s="11" t="s">
        <v>28</v>
      </c>
    </row>
    <row r="6" spans="1:6" ht="15.75" x14ac:dyDescent="0.25">
      <c r="A6" s="7">
        <v>1</v>
      </c>
      <c r="B6" s="12">
        <v>0.44</v>
      </c>
      <c r="C6" s="13">
        <v>0.51</v>
      </c>
      <c r="D6" s="13">
        <v>0.28000000000000003</v>
      </c>
      <c r="E6" s="13">
        <v>0.46</v>
      </c>
      <c r="F6" s="14">
        <v>0.42</v>
      </c>
    </row>
    <row r="7" spans="1:6" ht="15.75" x14ac:dyDescent="0.25">
      <c r="A7" s="9">
        <v>2</v>
      </c>
      <c r="B7" s="15">
        <v>0.6</v>
      </c>
      <c r="C7" s="16">
        <v>0.48</v>
      </c>
      <c r="D7" s="16">
        <v>0.33</v>
      </c>
      <c r="E7" s="16">
        <v>0.42</v>
      </c>
      <c r="F7" s="17">
        <v>0.44</v>
      </c>
    </row>
    <row r="8" spans="1:6" ht="15.75" x14ac:dyDescent="0.25">
      <c r="A8" s="9">
        <v>3</v>
      </c>
      <c r="B8" s="15">
        <v>0.52</v>
      </c>
      <c r="C8" s="16">
        <v>0.41</v>
      </c>
      <c r="D8" s="16">
        <v>0.34</v>
      </c>
      <c r="E8" s="16">
        <v>0.35</v>
      </c>
      <c r="F8" s="17">
        <v>0.51</v>
      </c>
    </row>
    <row r="9" spans="1:6" ht="15.75" x14ac:dyDescent="0.25">
      <c r="A9" s="9">
        <v>4</v>
      </c>
      <c r="B9" s="15">
        <v>0.56000000000000005</v>
      </c>
      <c r="C9" s="16">
        <v>0.39</v>
      </c>
      <c r="D9" s="16">
        <v>0.37</v>
      </c>
      <c r="E9" s="16">
        <v>0.31</v>
      </c>
      <c r="F9" s="17">
        <v>0.48</v>
      </c>
    </row>
    <row r="10" spans="1:6" ht="15.75" x14ac:dyDescent="0.25">
      <c r="A10" s="9">
        <v>5</v>
      </c>
      <c r="B10" s="15">
        <v>0.55000000000000004</v>
      </c>
      <c r="C10" s="16">
        <v>0.44</v>
      </c>
      <c r="D10" s="16">
        <v>0.45</v>
      </c>
      <c r="E10" s="16">
        <v>0.37</v>
      </c>
      <c r="F10" s="17">
        <v>0.45</v>
      </c>
    </row>
    <row r="11" spans="1:6" ht="15.75" x14ac:dyDescent="0.25">
      <c r="A11" s="9">
        <v>6</v>
      </c>
      <c r="B11" s="15">
        <v>0.52</v>
      </c>
      <c r="C11" s="16">
        <v>0.53</v>
      </c>
      <c r="D11" s="16">
        <v>0.41</v>
      </c>
      <c r="E11" s="16">
        <v>0.41</v>
      </c>
      <c r="F11" s="17">
        <v>0.49</v>
      </c>
    </row>
    <row r="12" spans="1:6" ht="16.5" thickBot="1" x14ac:dyDescent="0.3">
      <c r="A12" s="8">
        <v>7</v>
      </c>
      <c r="B12" s="18">
        <v>0.53</v>
      </c>
      <c r="C12" s="16">
        <v>0.42</v>
      </c>
      <c r="D12" s="16">
        <v>0.4</v>
      </c>
      <c r="E12" s="16">
        <v>0.38</v>
      </c>
      <c r="F12" s="17">
        <v>0.43</v>
      </c>
    </row>
    <row r="13" spans="1:6" ht="16.5" thickBot="1" x14ac:dyDescent="0.3">
      <c r="A13" s="20" t="s">
        <v>29</v>
      </c>
      <c r="B13" s="19">
        <f>(SUM(B6:B12))/7</f>
        <v>0.53142857142857136</v>
      </c>
      <c r="C13" s="19">
        <f>(SUM(C6:C12))/7</f>
        <v>0.45428571428571424</v>
      </c>
      <c r="D13" s="19">
        <f t="shared" ref="D13:F13" si="0">(SUM(D6:D12))/7</f>
        <v>0.36857142857142861</v>
      </c>
      <c r="E13" s="19">
        <f t="shared" si="0"/>
        <v>0.38571428571428573</v>
      </c>
      <c r="F13" s="19">
        <f t="shared" si="0"/>
        <v>0.46</v>
      </c>
    </row>
    <row r="14" spans="1:6" ht="16.5" thickBot="1" x14ac:dyDescent="0.3">
      <c r="A14" s="22" t="s">
        <v>30</v>
      </c>
      <c r="B14" s="21"/>
      <c r="C14" s="21"/>
      <c r="D14" s="48">
        <f>SUM(D13:F13)/3</f>
        <v>0.40476190476190482</v>
      </c>
      <c r="E14" s="49"/>
      <c r="F14" s="50"/>
    </row>
  </sheetData>
  <mergeCells count="3">
    <mergeCell ref="A1:F1"/>
    <mergeCell ref="D14:F14"/>
    <mergeCell ref="A3:B3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6"/>
  <sheetViews>
    <sheetView tabSelected="1" topLeftCell="A10" zoomScaleNormal="100" workbookViewId="0">
      <selection activeCell="I23" sqref="I23"/>
    </sheetView>
  </sheetViews>
  <sheetFormatPr baseColWidth="10" defaultRowHeight="15" x14ac:dyDescent="0.25"/>
  <cols>
    <col min="1" max="1" width="41.42578125" style="1" customWidth="1"/>
    <col min="2" max="2" width="8.28515625" style="1" customWidth="1"/>
    <col min="3" max="3" width="13.140625" style="1" bestFit="1" customWidth="1"/>
    <col min="4" max="7" width="11.42578125" style="1"/>
    <col min="8" max="8" width="10.85546875" style="1" customWidth="1"/>
    <col min="9" max="9" width="25.7109375" style="1" customWidth="1"/>
    <col min="10" max="16384" width="11.42578125" style="1"/>
  </cols>
  <sheetData>
    <row r="1" spans="1:12" ht="50.25" customHeight="1" thickBot="1" x14ac:dyDescent="0.3">
      <c r="A1" s="63" t="s">
        <v>16</v>
      </c>
      <c r="B1" s="64"/>
      <c r="C1" s="64"/>
      <c r="D1" s="64"/>
      <c r="E1" s="64"/>
      <c r="F1" s="64"/>
      <c r="G1" s="65"/>
    </row>
    <row r="2" spans="1:12" ht="51" customHeight="1" thickBot="1" x14ac:dyDescent="0.3"/>
    <row r="3" spans="1:12" ht="24" customHeight="1" thickBot="1" x14ac:dyDescent="0.3">
      <c r="A3" s="27"/>
      <c r="B3" s="27"/>
      <c r="C3" s="5" t="s">
        <v>17</v>
      </c>
      <c r="D3" s="5" t="s">
        <v>18</v>
      </c>
      <c r="E3" s="5" t="s">
        <v>19</v>
      </c>
      <c r="F3" s="5" t="s">
        <v>20</v>
      </c>
      <c r="G3" s="5" t="s">
        <v>21</v>
      </c>
    </row>
    <row r="4" spans="1:12" ht="24" customHeight="1" thickBot="1" x14ac:dyDescent="0.3">
      <c r="A4" s="55" t="s">
        <v>0</v>
      </c>
      <c r="B4" s="56"/>
      <c r="C4" s="31">
        <v>85.9</v>
      </c>
      <c r="D4" s="32">
        <v>82.5</v>
      </c>
      <c r="E4" s="32">
        <v>83.5</v>
      </c>
      <c r="F4" s="32">
        <v>79.900000000000006</v>
      </c>
      <c r="G4" s="33">
        <v>84.3</v>
      </c>
    </row>
    <row r="5" spans="1:12" ht="24" customHeight="1" thickBot="1" x14ac:dyDescent="0.3">
      <c r="A5" s="52" t="s">
        <v>1</v>
      </c>
      <c r="B5" s="57"/>
      <c r="C5" s="24">
        <v>54.9</v>
      </c>
      <c r="D5" s="25">
        <v>45.4</v>
      </c>
      <c r="E5" s="25">
        <v>43.5</v>
      </c>
      <c r="F5" s="25">
        <v>44.4</v>
      </c>
      <c r="G5" s="26">
        <v>36.799999999999997</v>
      </c>
    </row>
    <row r="6" spans="1:12" ht="24" customHeight="1" thickBot="1" x14ac:dyDescent="0.3">
      <c r="A6" s="55" t="s">
        <v>2</v>
      </c>
      <c r="B6" s="56"/>
      <c r="C6" s="34">
        <v>56.3</v>
      </c>
      <c r="D6" s="35">
        <v>47.5</v>
      </c>
      <c r="E6" s="35">
        <v>40.6</v>
      </c>
      <c r="F6" s="35">
        <v>42.7</v>
      </c>
      <c r="G6" s="36">
        <v>35.6</v>
      </c>
    </row>
    <row r="7" spans="1:12" ht="24" customHeight="1" thickBot="1" x14ac:dyDescent="0.3">
      <c r="A7" s="52" t="s">
        <v>3</v>
      </c>
      <c r="B7" s="57"/>
      <c r="C7" s="24">
        <v>56</v>
      </c>
      <c r="D7" s="25">
        <v>51.4</v>
      </c>
      <c r="E7" s="25">
        <v>51.6</v>
      </c>
      <c r="F7" s="25">
        <v>48</v>
      </c>
      <c r="G7" s="26">
        <v>40</v>
      </c>
    </row>
    <row r="8" spans="1:12" ht="24" customHeight="1" thickBot="1" x14ac:dyDescent="0.3">
      <c r="A8" s="55" t="s">
        <v>4</v>
      </c>
      <c r="B8" s="56"/>
      <c r="C8" s="34">
        <v>53.7</v>
      </c>
      <c r="D8" s="35">
        <v>50.1</v>
      </c>
      <c r="E8" s="35">
        <v>49.1</v>
      </c>
      <c r="F8" s="35">
        <v>49.6</v>
      </c>
      <c r="G8" s="36">
        <v>39.1</v>
      </c>
    </row>
    <row r="9" spans="1:12" ht="24" customHeight="1" thickBot="1" x14ac:dyDescent="0.3">
      <c r="A9" s="52" t="s">
        <v>5</v>
      </c>
      <c r="B9" s="57"/>
      <c r="C9" s="24">
        <v>53.5</v>
      </c>
      <c r="D9" s="25">
        <v>47.7</v>
      </c>
      <c r="E9" s="25">
        <v>45.8</v>
      </c>
      <c r="F9" s="25">
        <v>47.4</v>
      </c>
      <c r="G9" s="26">
        <v>47.8</v>
      </c>
    </row>
    <row r="10" spans="1:12" ht="24" customHeight="1" thickBot="1" x14ac:dyDescent="0.3">
      <c r="A10" s="55" t="s">
        <v>6</v>
      </c>
      <c r="B10" s="56"/>
      <c r="C10" s="37">
        <f>10*LOG(((10^(C5/10))+(10^(C6/10))+(10^(C7/10))+(10^(C8/10))+(10^(C9/10)))/5)</f>
        <v>55.029761220299505</v>
      </c>
      <c r="D10" s="38">
        <f t="shared" ref="D10:G10" si="0">10*LOG(((10^(D5/10))+(10^(D6/10))+(10^(D7/10))+(10^(D8/10))+(10^(D9/10)))/5)</f>
        <v>48.922726367179109</v>
      </c>
      <c r="E10" s="38">
        <f t="shared" si="0"/>
        <v>47.748302978502018</v>
      </c>
      <c r="F10" s="38">
        <f t="shared" si="0"/>
        <v>47.082748033250766</v>
      </c>
      <c r="G10" s="39">
        <f t="shared" si="0"/>
        <v>42.395564515522636</v>
      </c>
    </row>
    <row r="11" spans="1:12" ht="24" customHeight="1" thickBot="1" x14ac:dyDescent="0.3">
      <c r="A11" s="52" t="s">
        <v>7</v>
      </c>
      <c r="B11" s="57"/>
      <c r="C11" s="29">
        <f>'Mesure pratique Tr'!B13</f>
        <v>0.53142857142857136</v>
      </c>
      <c r="D11" s="27">
        <f>'Mesure pratique Tr'!C13</f>
        <v>0.45428571428571424</v>
      </c>
      <c r="E11" s="27">
        <f>'Mesure pratique Tr'!D13</f>
        <v>0.36857142857142861</v>
      </c>
      <c r="F11" s="27">
        <f>'Mesure pratique Tr'!E13</f>
        <v>0.38571428571428573</v>
      </c>
      <c r="G11" s="30">
        <f>'Mesure pratique Tr'!F13</f>
        <v>0.46</v>
      </c>
      <c r="I11" s="54" t="s">
        <v>33</v>
      </c>
    </row>
    <row r="12" spans="1:12" ht="24" customHeight="1" thickBot="1" x14ac:dyDescent="0.3">
      <c r="A12" s="55" t="s">
        <v>8</v>
      </c>
      <c r="B12" s="56"/>
      <c r="C12" s="37">
        <f>10*LOG(C11/0.5)</f>
        <v>0.26474895531621817</v>
      </c>
      <c r="D12" s="38">
        <f>10*LOG(D11/0.5)</f>
        <v>-0.41640924365843002</v>
      </c>
      <c r="E12" s="38">
        <f>10*LOG(E11/0.5)</f>
        <v>-1.3244833838704544</v>
      </c>
      <c r="F12" s="38">
        <f t="shared" ref="F12:G12" si="1">10*LOG(F11/0.5)</f>
        <v>-1.1270428019128831</v>
      </c>
      <c r="G12" s="39">
        <f t="shared" si="1"/>
        <v>-0.36212172654444713</v>
      </c>
      <c r="I12" s="54"/>
    </row>
    <row r="13" spans="1:12" ht="24" customHeight="1" thickBot="1" x14ac:dyDescent="0.3">
      <c r="A13" s="52" t="s">
        <v>9</v>
      </c>
      <c r="B13" s="57"/>
      <c r="C13" s="29">
        <f>(C4-C10)+(C12)</f>
        <v>31.134987735016718</v>
      </c>
      <c r="D13" s="27">
        <f>(D4-D10)+(D12)</f>
        <v>33.160864389162462</v>
      </c>
      <c r="E13" s="27">
        <f>(E4-E10)+(E12)</f>
        <v>34.427213637627531</v>
      </c>
      <c r="F13" s="27">
        <f>(F4-F10)+(F12)</f>
        <v>31.690209164836357</v>
      </c>
      <c r="G13" s="30">
        <f>(G4-G10)+(G12)</f>
        <v>41.542313757932916</v>
      </c>
      <c r="I13" s="54"/>
    </row>
    <row r="14" spans="1:12" ht="24" customHeight="1" thickBot="1" x14ac:dyDescent="0.3">
      <c r="A14" s="55" t="s">
        <v>10</v>
      </c>
      <c r="B14" s="56"/>
      <c r="C14" s="40">
        <v>36</v>
      </c>
      <c r="D14" s="41">
        <v>45</v>
      </c>
      <c r="E14" s="41">
        <v>52</v>
      </c>
      <c r="F14" s="41">
        <v>55</v>
      </c>
      <c r="G14" s="42">
        <v>56</v>
      </c>
      <c r="H14" s="6"/>
      <c r="I14" s="23"/>
      <c r="J14" s="6"/>
      <c r="K14" s="70" t="s">
        <v>36</v>
      </c>
      <c r="L14" s="6"/>
    </row>
    <row r="15" spans="1:12" ht="24" customHeight="1" thickBot="1" x14ac:dyDescent="0.3">
      <c r="A15" s="4" t="s">
        <v>32</v>
      </c>
      <c r="B15" s="28">
        <v>13</v>
      </c>
      <c r="C15" s="29">
        <f>C14-$B$15-C13</f>
        <v>-8.1349877350167183</v>
      </c>
      <c r="D15" s="27">
        <f t="shared" ref="D15:G15" si="2">D14-$B$15-D13</f>
        <v>-1.1608643891624624</v>
      </c>
      <c r="E15" s="27">
        <f t="shared" si="2"/>
        <v>4.5727863623724687</v>
      </c>
      <c r="F15" s="27">
        <f t="shared" si="2"/>
        <v>10.309790835163643</v>
      </c>
      <c r="G15" s="30">
        <f t="shared" si="2"/>
        <v>1.4576862420670835</v>
      </c>
      <c r="I15" s="46">
        <f>SUM(C15:G15)</f>
        <v>7.0444113154240142</v>
      </c>
      <c r="J15" s="1">
        <f>SUMIF(C15:G15,"&gt;0",C15:G15)</f>
        <v>16.340263439603195</v>
      </c>
      <c r="K15" s="69">
        <f>J15-10</f>
        <v>6.3402634396031949</v>
      </c>
    </row>
    <row r="16" spans="1:12" ht="24" customHeight="1" thickBot="1" x14ac:dyDescent="0.3">
      <c r="A16" s="27"/>
      <c r="B16" s="27"/>
      <c r="C16" s="52" t="s">
        <v>34</v>
      </c>
      <c r="D16" s="53"/>
      <c r="E16" s="61">
        <f>E14-B15</f>
        <v>39</v>
      </c>
      <c r="F16" s="61"/>
      <c r="G16" s="62"/>
    </row>
    <row r="17" spans="1:7" ht="21" customHeight="1" thickBot="1" x14ac:dyDescent="0.3">
      <c r="A17" s="27"/>
      <c r="B17" s="27"/>
      <c r="C17" s="29">
        <f>31.1349877350167+$B$15</f>
        <v>44.134987735016701</v>
      </c>
      <c r="D17" s="27">
        <f>33.1608643891625+$B$15</f>
        <v>46.160864389162498</v>
      </c>
      <c r="E17" s="27">
        <f>34.4272136376275+$B$15</f>
        <v>47.427213637627503</v>
      </c>
      <c r="F17" s="27">
        <f>31.6902091648364+$B$15</f>
        <v>44.690209164836403</v>
      </c>
      <c r="G17" s="30">
        <f>41.5423137579329+$B$15</f>
        <v>54.542313757932902</v>
      </c>
    </row>
    <row r="18" spans="1:7" ht="24" customHeight="1" thickBot="1" x14ac:dyDescent="0.3">
      <c r="A18" s="55" t="s">
        <v>11</v>
      </c>
      <c r="B18" s="56"/>
      <c r="C18" s="43">
        <v>-21</v>
      </c>
      <c r="D18" s="44">
        <v>-14</v>
      </c>
      <c r="E18" s="44">
        <v>-8</v>
      </c>
      <c r="F18" s="44">
        <v>-5</v>
      </c>
      <c r="G18" s="45">
        <v>-4</v>
      </c>
    </row>
    <row r="19" spans="1:7" ht="24" customHeight="1" thickBot="1" x14ac:dyDescent="0.3">
      <c r="A19" s="52" t="s">
        <v>12</v>
      </c>
      <c r="B19" s="57"/>
      <c r="C19" s="29">
        <f>C18-C13</f>
        <v>-52.134987735016722</v>
      </c>
      <c r="D19" s="27">
        <f t="shared" ref="D19:G19" si="3">D18-D13</f>
        <v>-47.160864389162462</v>
      </c>
      <c r="E19" s="27">
        <f t="shared" si="3"/>
        <v>-42.427213637627531</v>
      </c>
      <c r="F19" s="27">
        <f t="shared" si="3"/>
        <v>-36.690209164836361</v>
      </c>
      <c r="G19" s="30">
        <f t="shared" si="3"/>
        <v>-45.542313757932916</v>
      </c>
    </row>
    <row r="20" spans="1:7" ht="24" customHeight="1" thickBot="1" x14ac:dyDescent="0.3">
      <c r="A20" s="27"/>
      <c r="B20" s="27"/>
      <c r="C20" s="2" t="s">
        <v>13</v>
      </c>
      <c r="D20" s="66">
        <f>(-10*LOG((10^(C19/10))+(10^(D19/10))+(10^(E19/10))+(10^(F19/10))+(10^(G19/10))))-E16</f>
        <v>-4.1150557495633038</v>
      </c>
      <c r="E20" s="67"/>
      <c r="F20" s="67"/>
      <c r="G20" s="68"/>
    </row>
    <row r="21" spans="1:7" ht="24" customHeight="1" thickBot="1" x14ac:dyDescent="0.3">
      <c r="A21" s="27"/>
      <c r="B21" s="27"/>
      <c r="C21" s="27"/>
      <c r="D21" s="27"/>
      <c r="E21" s="27"/>
      <c r="F21" s="27"/>
      <c r="G21" s="27"/>
    </row>
    <row r="22" spans="1:7" ht="24" customHeight="1" thickBot="1" x14ac:dyDescent="0.3">
      <c r="A22" s="55" t="s">
        <v>11</v>
      </c>
      <c r="B22" s="58"/>
      <c r="C22" s="43">
        <v>-14</v>
      </c>
      <c r="D22" s="44">
        <v>-10</v>
      </c>
      <c r="E22" s="44">
        <v>-7</v>
      </c>
      <c r="F22" s="44">
        <v>-4</v>
      </c>
      <c r="G22" s="45">
        <v>-6</v>
      </c>
    </row>
    <row r="23" spans="1:7" ht="24" customHeight="1" thickBot="1" x14ac:dyDescent="0.3">
      <c r="A23" s="52" t="s">
        <v>12</v>
      </c>
      <c r="B23" s="59"/>
      <c r="C23" s="29">
        <f>C22-C13</f>
        <v>-45.134987735016722</v>
      </c>
      <c r="D23" s="27">
        <f t="shared" ref="D23:G23" si="4">D22-D13</f>
        <v>-43.160864389162462</v>
      </c>
      <c r="E23" s="27">
        <f t="shared" si="4"/>
        <v>-41.427213637627531</v>
      </c>
      <c r="F23" s="27">
        <f t="shared" si="4"/>
        <v>-35.690209164836361</v>
      </c>
      <c r="G23" s="30">
        <f t="shared" si="4"/>
        <v>-47.542313757932916</v>
      </c>
    </row>
    <row r="24" spans="1:7" ht="24" customHeight="1" thickBot="1" x14ac:dyDescent="0.3">
      <c r="A24" s="27"/>
      <c r="B24" s="27"/>
      <c r="C24" s="3" t="s">
        <v>14</v>
      </c>
      <c r="D24" s="66">
        <f>(-10*LOG((10^(C23/10))+(10^(D23/10))+(10^(E23/10))+(10^(F23/10))+(10^(G23/10))))-E16</f>
        <v>-5.4178500350024663</v>
      </c>
      <c r="E24" s="67"/>
      <c r="F24" s="67"/>
      <c r="G24" s="68"/>
    </row>
    <row r="25" spans="1:7" ht="24" customHeight="1" thickBot="1" x14ac:dyDescent="0.3">
      <c r="A25" s="27"/>
      <c r="B25" s="27"/>
      <c r="C25" s="27"/>
      <c r="D25" s="27"/>
      <c r="E25" s="27"/>
      <c r="F25" s="27"/>
      <c r="G25" s="27"/>
    </row>
    <row r="26" spans="1:7" ht="24" customHeight="1" thickBot="1" x14ac:dyDescent="0.3">
      <c r="A26" s="52" t="s">
        <v>15</v>
      </c>
      <c r="B26" s="53"/>
      <c r="C26" s="60" t="s">
        <v>35</v>
      </c>
      <c r="D26" s="61"/>
      <c r="E26" s="61"/>
      <c r="F26" s="61"/>
      <c r="G26" s="62"/>
    </row>
  </sheetData>
  <mergeCells count="23">
    <mergeCell ref="A1:G1"/>
    <mergeCell ref="D20:G20"/>
    <mergeCell ref="C16:D16"/>
    <mergeCell ref="E16:G16"/>
    <mergeCell ref="D24:G24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6:B26"/>
    <mergeCell ref="I11:I13"/>
    <mergeCell ref="A14:B14"/>
    <mergeCell ref="A18:B18"/>
    <mergeCell ref="A19:B19"/>
    <mergeCell ref="A22:B22"/>
    <mergeCell ref="A23:B23"/>
    <mergeCell ref="C26:G26"/>
  </mergeCell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Mesure pratique Tr</vt:lpstr>
      <vt:lpstr>DnT,W Pratique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ludovic26</dc:creator>
  <cp:lastModifiedBy>J-P</cp:lastModifiedBy>
  <dcterms:created xsi:type="dcterms:W3CDTF">2016-01-27T16:35:07Z</dcterms:created>
  <dcterms:modified xsi:type="dcterms:W3CDTF">2017-03-19T23:31:17Z</dcterms:modified>
</cp:coreProperties>
</file>