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465" windowWidth="25605" windowHeight="15465" tabRatio="755"/>
  </bookViews>
  <sheets>
    <sheet name="Horaire par semaine" sheetId="4" r:id="rId1"/>
    <sheet name="Planification" sheetId="16" r:id="rId2"/>
    <sheet name="Devoirs et leçons" sheetId="17" r:id="rId3"/>
    <sheet name="Agenda" sheetId="19" r:id="rId4"/>
  </sheets>
  <definedNames>
    <definedName name="_xlnm.Print_Area" localSheetId="0">'Horaire par semaine'!$B$1:$F$27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7" i="4" l="1"/>
  <c r="C26" i="4"/>
  <c r="D26" i="4"/>
  <c r="E26" i="4"/>
  <c r="F26" i="4"/>
  <c r="C27" i="4"/>
  <c r="D27" i="4"/>
  <c r="E27" i="4"/>
  <c r="F27" i="4"/>
  <c r="C28" i="4"/>
  <c r="D28" i="4"/>
  <c r="E28" i="4"/>
  <c r="F28" i="4"/>
  <c r="C29" i="4"/>
  <c r="D29" i="4"/>
  <c r="E29" i="4"/>
  <c r="F29" i="4"/>
  <c r="C30" i="4"/>
  <c r="D30" i="4"/>
  <c r="E30" i="4"/>
  <c r="F30" i="4"/>
  <c r="C31" i="4"/>
  <c r="D31" i="4"/>
  <c r="E31" i="4"/>
  <c r="F31" i="4"/>
  <c r="C32" i="4"/>
  <c r="D32" i="4"/>
  <c r="E32" i="4"/>
  <c r="F32" i="4"/>
  <c r="C33" i="4"/>
  <c r="D33" i="4"/>
  <c r="E33" i="4"/>
  <c r="F33" i="4"/>
  <c r="C34" i="4"/>
  <c r="D34" i="4"/>
  <c r="E34" i="4"/>
  <c r="F34" i="4"/>
  <c r="C35" i="4"/>
  <c r="D35" i="4"/>
  <c r="E35" i="4"/>
  <c r="F35" i="4"/>
  <c r="B28" i="4"/>
  <c r="B29" i="4"/>
  <c r="B30" i="4"/>
  <c r="B31" i="4"/>
  <c r="B32" i="4"/>
  <c r="B33" i="4"/>
  <c r="B34" i="4"/>
  <c r="B35" i="4"/>
  <c r="B26" i="4"/>
  <c r="D36" i="4"/>
  <c r="B21" i="4"/>
  <c r="B3" i="19"/>
  <c r="C2" i="19"/>
  <c r="D2" i="19"/>
  <c r="E2" i="19"/>
  <c r="F2" i="19"/>
  <c r="A3" i="19"/>
  <c r="A4" i="19"/>
  <c r="A5" i="19"/>
  <c r="A6" i="19"/>
  <c r="A7" i="19"/>
  <c r="A8" i="19"/>
  <c r="A9" i="19"/>
  <c r="A10" i="19"/>
  <c r="A11" i="19"/>
  <c r="A14" i="19"/>
  <c r="A15" i="19"/>
  <c r="A16" i="19"/>
  <c r="A17" i="19"/>
  <c r="A18" i="19"/>
  <c r="A19" i="19"/>
  <c r="A20" i="19"/>
  <c r="A23" i="19"/>
  <c r="A24" i="19"/>
  <c r="A25" i="19"/>
  <c r="A26" i="19"/>
  <c r="A27" i="19"/>
  <c r="A28" i="19"/>
  <c r="A29" i="19"/>
  <c r="A31" i="19"/>
  <c r="A32" i="19"/>
  <c r="A33" i="19"/>
  <c r="A34" i="19"/>
  <c r="A35" i="19"/>
  <c r="A36" i="19"/>
  <c r="A38" i="19"/>
  <c r="A39" i="19"/>
  <c r="A40" i="19"/>
  <c r="A41" i="19"/>
  <c r="A43" i="19"/>
  <c r="A44" i="19"/>
  <c r="A45" i="19"/>
  <c r="A46" i="19"/>
  <c r="B4" i="19"/>
  <c r="C4" i="19"/>
  <c r="D4" i="19"/>
  <c r="E4" i="19"/>
  <c r="F4" i="19"/>
  <c r="C3" i="19"/>
  <c r="D3" i="19"/>
  <c r="E3" i="19"/>
  <c r="F3" i="19"/>
  <c r="B5" i="19"/>
  <c r="C5" i="19"/>
  <c r="D5" i="19"/>
  <c r="E5" i="19"/>
  <c r="F5" i="19"/>
  <c r="B6" i="19"/>
  <c r="E2" i="17"/>
  <c r="C2" i="17"/>
  <c r="D1" i="17"/>
  <c r="E1" i="17"/>
  <c r="F1" i="17"/>
  <c r="G1" i="17"/>
  <c r="H1" i="17"/>
  <c r="I1" i="17"/>
  <c r="J1" i="17"/>
  <c r="K1" i="17"/>
  <c r="L1" i="17"/>
  <c r="O1" i="17"/>
  <c r="P1" i="17"/>
  <c r="Q1" i="17"/>
  <c r="R1" i="17"/>
  <c r="S1" i="17"/>
  <c r="T1" i="17"/>
  <c r="U1" i="17"/>
  <c r="X1" i="17"/>
  <c r="Y1" i="17"/>
  <c r="Z1" i="17"/>
  <c r="AA1" i="17"/>
  <c r="AB1" i="17"/>
  <c r="AC1" i="17"/>
  <c r="AD1" i="17"/>
  <c r="AF1" i="17"/>
  <c r="AG1" i="17"/>
  <c r="AH1" i="17"/>
  <c r="AI1" i="17"/>
  <c r="AJ1" i="17"/>
  <c r="AK1" i="17"/>
  <c r="AM1" i="17"/>
  <c r="AN1" i="17"/>
  <c r="AO1" i="17"/>
  <c r="AP1" i="17"/>
  <c r="AR1" i="17"/>
  <c r="AS1" i="17"/>
  <c r="AT1" i="17"/>
  <c r="AU1" i="17"/>
  <c r="B18" i="4"/>
  <c r="D4" i="4"/>
  <c r="E16" i="4"/>
  <c r="F16" i="4"/>
  <c r="C6" i="4"/>
  <c r="D13" i="4"/>
  <c r="E23" i="4"/>
  <c r="B6" i="4"/>
  <c r="E8" i="4"/>
  <c r="C4" i="4"/>
  <c r="D11" i="4"/>
  <c r="AK8" i="16"/>
  <c r="AK9" i="16"/>
  <c r="AK10" i="16"/>
  <c r="AK11" i="16"/>
  <c r="F21" i="4"/>
  <c r="B8" i="4"/>
  <c r="C18" i="4"/>
  <c r="E18" i="4"/>
  <c r="C16" i="4"/>
  <c r="E4" i="4"/>
  <c r="F4" i="4"/>
  <c r="B16" i="4"/>
  <c r="C23" i="4"/>
  <c r="E13" i="4"/>
  <c r="F11" i="4"/>
  <c r="E6" i="4"/>
  <c r="F6" i="4"/>
  <c r="B11" i="4"/>
  <c r="E11" i="4"/>
  <c r="F8" i="4"/>
  <c r="B4" i="4"/>
  <c r="D6" i="4"/>
  <c r="F18" i="4"/>
  <c r="C6" i="19"/>
  <c r="D6" i="19"/>
  <c r="E6" i="19"/>
  <c r="F6" i="19"/>
  <c r="B7" i="19"/>
  <c r="F2" i="17"/>
  <c r="G2" i="17"/>
  <c r="H2" i="17"/>
  <c r="I2" i="17"/>
  <c r="J2" i="17"/>
  <c r="K2" i="17"/>
  <c r="L2" i="17"/>
  <c r="M2" i="17"/>
  <c r="N2" i="17"/>
  <c r="O2" i="17"/>
  <c r="P2" i="17"/>
  <c r="Q2" i="17"/>
  <c r="R2" i="17"/>
  <c r="S2" i="17"/>
  <c r="T2" i="17"/>
  <c r="U2" i="17"/>
  <c r="V2" i="17"/>
  <c r="W2" i="17"/>
  <c r="X2" i="17"/>
  <c r="Y2" i="17"/>
  <c r="Z2" i="17"/>
  <c r="AA2" i="17"/>
  <c r="AB2" i="17"/>
  <c r="AC2" i="17"/>
  <c r="AD2" i="17"/>
  <c r="AE2" i="17"/>
  <c r="AF2" i="17"/>
  <c r="AG2" i="17"/>
  <c r="AH2" i="17"/>
  <c r="AI2" i="17"/>
  <c r="AJ2" i="17"/>
  <c r="AK2" i="17"/>
  <c r="AL2" i="17"/>
  <c r="AM2" i="17"/>
  <c r="AN2" i="17"/>
  <c r="AO2" i="17"/>
  <c r="AP2" i="17"/>
  <c r="AQ2" i="17"/>
  <c r="AR2" i="17"/>
  <c r="AS2" i="17"/>
  <c r="AT2" i="17"/>
  <c r="AU2" i="17"/>
  <c r="D16" i="4"/>
  <c r="C7" i="19"/>
  <c r="D7" i="19"/>
  <c r="E7" i="19"/>
  <c r="F7" i="19"/>
  <c r="B8" i="19"/>
  <c r="B3" i="4"/>
  <c r="C8" i="19"/>
  <c r="D8" i="19"/>
  <c r="E8" i="19"/>
  <c r="F8" i="19"/>
  <c r="B9" i="19"/>
  <c r="F5" i="4"/>
  <c r="AJ8" i="16"/>
  <c r="AJ9" i="16"/>
  <c r="AI8" i="16"/>
  <c r="AI9" i="16"/>
  <c r="B5" i="4"/>
  <c r="D12" i="4"/>
  <c r="F7" i="4"/>
  <c r="E22" i="4"/>
  <c r="E5" i="4"/>
  <c r="D3" i="4"/>
  <c r="B7" i="4"/>
  <c r="E12" i="4"/>
  <c r="E3" i="4"/>
  <c r="D10" i="4"/>
  <c r="D5" i="4"/>
  <c r="B20" i="4"/>
  <c r="B17" i="4"/>
  <c r="F10" i="4"/>
  <c r="E7" i="4"/>
  <c r="F20" i="4"/>
  <c r="F17" i="4"/>
  <c r="F15" i="4"/>
  <c r="F3" i="4"/>
  <c r="F22" i="4"/>
  <c r="E20" i="4"/>
  <c r="E17" i="4"/>
  <c r="E15" i="4"/>
  <c r="E10" i="4"/>
  <c r="C22" i="4"/>
  <c r="C20" i="4"/>
  <c r="C17" i="4"/>
  <c r="C15" i="4"/>
  <c r="C5" i="4"/>
  <c r="C3" i="4"/>
  <c r="B15" i="4"/>
  <c r="B10" i="4"/>
  <c r="A3" i="16"/>
  <c r="A4" i="16"/>
  <c r="A5" i="16"/>
  <c r="A6" i="16"/>
  <c r="A7" i="16"/>
  <c r="A8" i="16"/>
  <c r="A9" i="16"/>
  <c r="A10" i="16"/>
  <c r="A11" i="16"/>
  <c r="A14" i="16"/>
  <c r="A15" i="16"/>
  <c r="A16" i="16"/>
  <c r="A17" i="16"/>
  <c r="A18" i="16"/>
  <c r="A19" i="16"/>
  <c r="A20" i="16"/>
  <c r="A23" i="16"/>
  <c r="A24" i="16"/>
  <c r="A25" i="16"/>
  <c r="A26" i="16"/>
  <c r="A27" i="16"/>
  <c r="A28" i="16"/>
  <c r="A29" i="16"/>
  <c r="A31" i="16"/>
  <c r="A32" i="16"/>
  <c r="A33" i="16"/>
  <c r="A34" i="16"/>
  <c r="A35" i="16"/>
  <c r="A36" i="16"/>
  <c r="A38" i="16"/>
  <c r="A39" i="16"/>
  <c r="A40" i="16"/>
  <c r="A41" i="16"/>
  <c r="A43" i="16"/>
  <c r="A44" i="16"/>
  <c r="A45" i="16"/>
  <c r="A46" i="16"/>
  <c r="B4" i="16"/>
  <c r="B5" i="16"/>
  <c r="B6" i="16"/>
  <c r="B7" i="16"/>
  <c r="B8" i="16"/>
  <c r="B9" i="16"/>
  <c r="B10" i="16"/>
  <c r="B11" i="16"/>
  <c r="B12" i="16"/>
  <c r="B13" i="16"/>
  <c r="B14" i="16"/>
  <c r="B15" i="16"/>
  <c r="B16" i="16"/>
  <c r="B17" i="16"/>
  <c r="B18" i="16"/>
  <c r="B19" i="16"/>
  <c r="B20" i="16"/>
  <c r="B21" i="16"/>
  <c r="B22" i="16"/>
  <c r="B23" i="16"/>
  <c r="B24" i="16"/>
  <c r="B25" i="16"/>
  <c r="B26" i="16"/>
  <c r="B27" i="16"/>
  <c r="B28" i="16"/>
  <c r="B29" i="16"/>
  <c r="B30" i="16"/>
  <c r="B31" i="16"/>
  <c r="B32" i="16"/>
  <c r="B33" i="16"/>
  <c r="B34" i="16"/>
  <c r="B35" i="16"/>
  <c r="B36" i="16"/>
  <c r="B37" i="16"/>
  <c r="B38" i="16"/>
  <c r="B39" i="16"/>
  <c r="B40" i="16"/>
  <c r="B41" i="16"/>
  <c r="B42" i="16"/>
  <c r="B43" i="16"/>
  <c r="B44" i="16"/>
  <c r="B45" i="16"/>
  <c r="B46" i="16"/>
  <c r="B1" i="4"/>
  <c r="D18" i="16"/>
  <c r="AJ10" i="16"/>
  <c r="AJ11" i="16"/>
  <c r="E21" i="4"/>
  <c r="AI10" i="16"/>
  <c r="AI11" i="16"/>
  <c r="F23" i="4"/>
  <c r="C21" i="4"/>
  <c r="C9" i="19"/>
  <c r="D9" i="19"/>
  <c r="E9" i="19"/>
  <c r="F9" i="19"/>
  <c r="B10" i="19"/>
  <c r="C1" i="4"/>
  <c r="D1" i="4"/>
  <c r="E1" i="4"/>
  <c r="F1" i="4"/>
  <c r="C10" i="19"/>
  <c r="D10" i="19"/>
  <c r="E10" i="19"/>
  <c r="F10" i="19"/>
  <c r="B11" i="19"/>
  <c r="B12" i="19"/>
  <c r="C11" i="19"/>
  <c r="D11" i="19"/>
  <c r="E11" i="19"/>
  <c r="F11" i="19"/>
  <c r="B13" i="19"/>
  <c r="C12" i="19"/>
  <c r="D12" i="19"/>
  <c r="E12" i="19"/>
  <c r="F12" i="19"/>
  <c r="C13" i="19"/>
  <c r="D13" i="19"/>
  <c r="E13" i="19"/>
  <c r="F13" i="19"/>
  <c r="B14" i="19"/>
  <c r="C14" i="19"/>
  <c r="D14" i="19"/>
  <c r="E14" i="19"/>
  <c r="F14" i="19"/>
  <c r="B15" i="19"/>
  <c r="C15" i="19"/>
  <c r="D15" i="19"/>
  <c r="E15" i="19"/>
  <c r="F15" i="19"/>
  <c r="B16" i="19"/>
  <c r="C16" i="19"/>
  <c r="D16" i="19"/>
  <c r="E16" i="19"/>
  <c r="F16" i="19"/>
  <c r="B17" i="19"/>
  <c r="B18" i="19"/>
  <c r="C17" i="19"/>
  <c r="D17" i="19"/>
  <c r="E17" i="19"/>
  <c r="F17" i="19"/>
  <c r="C18" i="19"/>
  <c r="D18" i="19"/>
  <c r="E18" i="19"/>
  <c r="F18" i="19"/>
  <c r="B19" i="19"/>
  <c r="C19" i="19"/>
  <c r="D19" i="19"/>
  <c r="E19" i="19"/>
  <c r="F19" i="19"/>
  <c r="B20" i="19"/>
  <c r="B21" i="19"/>
  <c r="C20" i="19"/>
  <c r="D20" i="19"/>
  <c r="E20" i="19"/>
  <c r="F20" i="19"/>
  <c r="B22" i="19"/>
  <c r="C21" i="19"/>
  <c r="D21" i="19"/>
  <c r="E21" i="19"/>
  <c r="F21" i="19"/>
  <c r="C22" i="19"/>
  <c r="D22" i="19"/>
  <c r="E22" i="19"/>
  <c r="F22" i="19"/>
  <c r="B23" i="19"/>
  <c r="C23" i="19"/>
  <c r="D23" i="19"/>
  <c r="E23" i="19"/>
  <c r="F23" i="19"/>
  <c r="B24" i="19"/>
  <c r="C24" i="19"/>
  <c r="D24" i="19"/>
  <c r="E24" i="19"/>
  <c r="F24" i="19"/>
  <c r="B25" i="19"/>
  <c r="C25" i="19"/>
  <c r="D25" i="19"/>
  <c r="E25" i="19"/>
  <c r="F25" i="19"/>
  <c r="B26" i="19"/>
  <c r="C26" i="19"/>
  <c r="D26" i="19"/>
  <c r="E26" i="19"/>
  <c r="F26" i="19"/>
  <c r="B27" i="19"/>
  <c r="C27" i="19"/>
  <c r="D27" i="19"/>
  <c r="E27" i="19"/>
  <c r="F27" i="19"/>
  <c r="B28" i="19"/>
  <c r="C28" i="19"/>
  <c r="D28" i="19"/>
  <c r="E28" i="19"/>
  <c r="F28" i="19"/>
  <c r="B29" i="19"/>
  <c r="B30" i="19"/>
  <c r="C29" i="19"/>
  <c r="D29" i="19"/>
  <c r="E29" i="19"/>
  <c r="F29" i="19"/>
  <c r="B31" i="19"/>
  <c r="C30" i="19"/>
  <c r="D30" i="19"/>
  <c r="E30" i="19"/>
  <c r="F30" i="19"/>
  <c r="B32" i="19"/>
  <c r="C31" i="19"/>
  <c r="D31" i="19"/>
  <c r="E31" i="19"/>
  <c r="F31" i="19"/>
  <c r="B33" i="19"/>
  <c r="C32" i="19"/>
  <c r="D32" i="19"/>
  <c r="E32" i="19"/>
  <c r="F32" i="19"/>
  <c r="B34" i="19"/>
  <c r="C33" i="19"/>
  <c r="D33" i="19"/>
  <c r="E33" i="19"/>
  <c r="F33" i="19"/>
  <c r="B35" i="19"/>
  <c r="C34" i="19"/>
  <c r="D34" i="19"/>
  <c r="E34" i="19"/>
  <c r="F34" i="19"/>
  <c r="B36" i="19"/>
  <c r="C35" i="19"/>
  <c r="D35" i="19"/>
  <c r="E35" i="19"/>
  <c r="F35" i="19"/>
  <c r="B37" i="19"/>
  <c r="C36" i="19"/>
  <c r="D36" i="19"/>
  <c r="E36" i="19"/>
  <c r="F36" i="19"/>
  <c r="C37" i="19"/>
  <c r="D37" i="19"/>
  <c r="E37" i="19"/>
  <c r="F37" i="19"/>
  <c r="B38" i="19"/>
  <c r="C38" i="19"/>
  <c r="D38" i="19"/>
  <c r="E38" i="19"/>
  <c r="F38" i="19"/>
  <c r="B39" i="19"/>
  <c r="C39" i="19"/>
  <c r="D39" i="19"/>
  <c r="E39" i="19"/>
  <c r="F39" i="19"/>
  <c r="B40" i="19"/>
  <c r="C40" i="19"/>
  <c r="D40" i="19"/>
  <c r="E40" i="19"/>
  <c r="F40" i="19"/>
  <c r="B41" i="19"/>
  <c r="B42" i="19"/>
  <c r="C41" i="19"/>
  <c r="D41" i="19"/>
  <c r="E41" i="19"/>
  <c r="F41" i="19"/>
  <c r="B43" i="19"/>
  <c r="C42" i="19"/>
  <c r="D42" i="19"/>
  <c r="E42" i="19"/>
  <c r="F42" i="19"/>
  <c r="B44" i="19"/>
  <c r="C43" i="19"/>
  <c r="D43" i="19"/>
  <c r="E43" i="19"/>
  <c r="F43" i="19"/>
  <c r="B45" i="19"/>
  <c r="C44" i="19"/>
  <c r="D44" i="19"/>
  <c r="E44" i="19"/>
  <c r="F44" i="19"/>
  <c r="B46" i="19"/>
  <c r="C46" i="19"/>
  <c r="D46" i="19"/>
  <c r="E46" i="19"/>
  <c r="F46" i="19"/>
  <c r="C45" i="19"/>
  <c r="D45" i="19"/>
  <c r="E45" i="19"/>
  <c r="F45" i="19"/>
</calcChain>
</file>

<file path=xl/sharedStrings.xml><?xml version="1.0" encoding="utf-8"?>
<sst xmlns="http://schemas.openxmlformats.org/spreadsheetml/2006/main" count="642" uniqueCount="489">
  <si>
    <t>Divers</t>
  </si>
  <si>
    <t>AV</t>
  </si>
  <si>
    <t>Dates</t>
  </si>
  <si>
    <t>VAC</t>
  </si>
  <si>
    <t>A faire</t>
  </si>
  <si>
    <t>R E C R E A T I O N</t>
  </si>
  <si>
    <t>Leçons</t>
  </si>
  <si>
    <t>Semaine</t>
  </si>
  <si>
    <t>MCC</t>
  </si>
  <si>
    <t>LECT divers 2</t>
  </si>
  <si>
    <t>ECRIT IAN thème</t>
  </si>
  <si>
    <t>ECRIT IAM manuel</t>
  </si>
  <si>
    <t>ECRIT IAM exercices</t>
  </si>
  <si>
    <t>ECRIT divers 1</t>
  </si>
  <si>
    <t>ECRIT divers 2</t>
  </si>
  <si>
    <t>Projet 1</t>
  </si>
  <si>
    <t>Projet 2</t>
  </si>
  <si>
    <t>N</t>
  </si>
  <si>
    <t>O</t>
  </si>
  <si>
    <t>GEOM</t>
  </si>
  <si>
    <t>GR</t>
  </si>
  <si>
    <t>ALL 1</t>
  </si>
  <si>
    <t>ALL 2</t>
  </si>
  <si>
    <t>ALL 3</t>
  </si>
  <si>
    <t>ALL 4</t>
  </si>
  <si>
    <t>Congés</t>
  </si>
  <si>
    <t>GEOGR 1</t>
  </si>
  <si>
    <t>GEOGR 2</t>
  </si>
  <si>
    <t>GEOGR 3</t>
  </si>
  <si>
    <t>GEOGR 4</t>
  </si>
  <si>
    <t>HIST 1</t>
  </si>
  <si>
    <t>HIST 2</t>
  </si>
  <si>
    <t>HIST 3</t>
  </si>
  <si>
    <t>HIST 4</t>
  </si>
  <si>
    <t>SC 1</t>
  </si>
  <si>
    <t>SC2</t>
  </si>
  <si>
    <t>SC 3</t>
  </si>
  <si>
    <t>SC 4</t>
  </si>
  <si>
    <t>AC&amp;M</t>
  </si>
  <si>
    <t>MUS 1</t>
  </si>
  <si>
    <t>MUS 2</t>
  </si>
  <si>
    <t>GYM 1</t>
  </si>
  <si>
    <t>GYM 2</t>
  </si>
  <si>
    <t>GYM 3</t>
  </si>
  <si>
    <t>JE 25 VE 26</t>
  </si>
  <si>
    <t>Anglais</t>
  </si>
  <si>
    <t>Je 08.12</t>
  </si>
  <si>
    <t>VE 14.04.17</t>
  </si>
  <si>
    <t>JE 15.06.17</t>
  </si>
  <si>
    <t>LU 05.06.17</t>
  </si>
  <si>
    <t>SHS Géo (45)</t>
  </si>
  <si>
    <t>MSM Math (30) lu</t>
  </si>
  <si>
    <t>MSM Math (60) lu</t>
  </si>
  <si>
    <t>MSM Math (60) me</t>
  </si>
  <si>
    <t>MSM Math (15) me</t>
  </si>
  <si>
    <t>MSM Math (30) je</t>
  </si>
  <si>
    <t>MSM Math (15) je</t>
  </si>
  <si>
    <t>MSM Math (60) ve</t>
  </si>
  <si>
    <t>SHS Histoire (45)</t>
  </si>
  <si>
    <t>Musique (30)</t>
  </si>
  <si>
    <t>L1 26 Conj (30) ma</t>
  </si>
  <si>
    <t>L3 Anglais 7H (45)</t>
  </si>
  <si>
    <t>L3 Anglais 8H (60)</t>
  </si>
  <si>
    <t>Gym 1 (45)</t>
  </si>
  <si>
    <t>Gym 2 (45)</t>
  </si>
  <si>
    <t>Scien/Hist (45)</t>
  </si>
  <si>
    <t>Religion (45)</t>
  </si>
  <si>
    <t>Rel / Dessin (45)</t>
  </si>
  <si>
    <t xml:space="preserve">Arts visuels </t>
  </si>
  <si>
    <t>MSN Sciences (45)</t>
  </si>
  <si>
    <t>Récits d'amitié</t>
  </si>
  <si>
    <t>Test à finir // Corriger Th2 F4</t>
  </si>
  <si>
    <t>Th2 L10 (à term) - L 11 - Algo mult</t>
  </si>
  <si>
    <t>Th2 L12 - L9 - Th5 L1</t>
  </si>
  <si>
    <t>Th2 L17 - Th5 L4</t>
  </si>
  <si>
    <t>C Mental</t>
  </si>
  <si>
    <t>Th…</t>
  </si>
  <si>
    <t>Test Nomenclature - Habitat Mintro</t>
  </si>
  <si>
    <t>TH1 Habitat Campagne</t>
  </si>
  <si>
    <t>Unit 1 p 11</t>
  </si>
  <si>
    <t>Unit 1 p 10</t>
  </si>
  <si>
    <t>Capteur de rêves</t>
  </si>
  <si>
    <t>R : reprendre cours D : poursuivre peinture</t>
  </si>
  <si>
    <t>Dictée 3 -  Infinitif du verbe (er - é) IAM 159 - 160 Guion 91 112</t>
  </si>
  <si>
    <t>On - ont Guion 66</t>
  </si>
  <si>
    <t>My day - ex 18 - page 10</t>
  </si>
  <si>
    <t>Contrôle WB p 4-5 // Préparer email pour lundi // Enquête // p11</t>
  </si>
  <si>
    <t>Mintro</t>
  </si>
  <si>
    <t>Test Types et formes de P // Introduire Signes de ponctuation</t>
  </si>
  <si>
    <t xml:space="preserve">EMT Percevoir son corps // Franchir des obstacles // Les 4 rois </t>
  </si>
  <si>
    <t>ET La plongée sous-marine : Evaluation</t>
  </si>
  <si>
    <t>Distinction Base / radical // CE 73</t>
  </si>
  <si>
    <t>!!!!!!! VISITE AUX CFF à 13h30</t>
  </si>
  <si>
    <t>C Mental p 43</t>
  </si>
  <si>
    <t>Utilisation dico LE 200 CE 75</t>
  </si>
  <si>
    <t>Retard</t>
  </si>
  <si>
    <t>Poésie 2</t>
  </si>
  <si>
    <t>Poésie 3</t>
  </si>
  <si>
    <t>Poésie 4</t>
  </si>
  <si>
    <t>Poésie 5</t>
  </si>
  <si>
    <t>Poésie 6</t>
  </si>
  <si>
    <t>Poésie 7</t>
  </si>
  <si>
    <t>Poésie 8</t>
  </si>
  <si>
    <t>Poésie 9 : Fête des mères</t>
  </si>
  <si>
    <t>Poésie 10</t>
  </si>
  <si>
    <t>ET … Evaluation</t>
  </si>
  <si>
    <t>Le groupe nominal</t>
  </si>
  <si>
    <t>Le groupe nominal avec préposition</t>
  </si>
  <si>
    <t>Le sujet</t>
  </si>
  <si>
    <t>Le groupe nominal avec préposition  // Evaluation</t>
  </si>
  <si>
    <t>La pronominalisation du sujet</t>
  </si>
  <si>
    <t>Evaluation sujet</t>
  </si>
  <si>
    <t>Le groupe verbal</t>
  </si>
  <si>
    <t>Le verbe et ses compléments</t>
  </si>
  <si>
    <t>Evaluation GV et GV + compl</t>
  </si>
  <si>
    <t>Les CP</t>
  </si>
  <si>
    <t>Evaluation CP</t>
  </si>
  <si>
    <t>Attribut du Sujet</t>
  </si>
  <si>
    <t>Complément du nom</t>
  </si>
  <si>
    <t>Attribut du Sujet // Complément du nom</t>
  </si>
  <si>
    <t>Evaluation</t>
  </si>
  <si>
    <t>Fonction et classe grammaticale</t>
  </si>
  <si>
    <t>REV</t>
  </si>
  <si>
    <t>Dictée 4 _ Pluriel des noms</t>
  </si>
  <si>
    <t>Dictée 7 - Féminin des noms</t>
  </si>
  <si>
    <t>Evaluation Féminin des noms</t>
  </si>
  <si>
    <t>Dictée 9 - Accord du Sujet</t>
  </si>
  <si>
    <t>Dictée 10 - Accord du Sujet</t>
  </si>
  <si>
    <t>Evaluation Accord du Sujet</t>
  </si>
  <si>
    <t>Dictée 11 - Accord Adj</t>
  </si>
  <si>
    <t>Accord Adj</t>
  </si>
  <si>
    <t>Dictée 12 - Accord Adj</t>
  </si>
  <si>
    <t>Dictée 13 - Evaluation Accord Adj</t>
  </si>
  <si>
    <t>Accord Participe passé</t>
  </si>
  <si>
    <t>Dictée 14 - Accord Participe passé</t>
  </si>
  <si>
    <t>Les homophones</t>
  </si>
  <si>
    <t>Dictée 16 - Les homophones</t>
  </si>
  <si>
    <t>Accord des déterminants</t>
  </si>
  <si>
    <t>Dictée 18 - Accord des déterminants</t>
  </si>
  <si>
    <t>Dictée 17 - Evaluation Homophones</t>
  </si>
  <si>
    <t>Dictée 15 - Evaluation Part passés</t>
  </si>
  <si>
    <t>Dictée 19</t>
  </si>
  <si>
    <t>son - sont Guion 55</t>
  </si>
  <si>
    <t>ou - où LE 170 - CE 61</t>
  </si>
  <si>
    <t>g - ge devant a o</t>
  </si>
  <si>
    <t>c - ç devant a o</t>
  </si>
  <si>
    <t>ces - ses</t>
  </si>
  <si>
    <t>se - ce</t>
  </si>
  <si>
    <t>leur - leurs</t>
  </si>
  <si>
    <t>s'est - c'est</t>
  </si>
  <si>
    <t>quel - qu'elle</t>
  </si>
  <si>
    <t>tout - tous ….</t>
  </si>
  <si>
    <t>sans - s'en</t>
  </si>
  <si>
    <t>si - s'y</t>
  </si>
  <si>
    <t>la - l'a - là</t>
  </si>
  <si>
    <t>Nom propre - nom commun CE 81</t>
  </si>
  <si>
    <t>Mémorisation mots outils LE 214</t>
  </si>
  <si>
    <t>Mémorisation mots outils LE 215</t>
  </si>
  <si>
    <t>Rechercher dans le dictionnaire</t>
  </si>
  <si>
    <t>Différents sens d'un mot CE 76</t>
  </si>
  <si>
    <t>Reconnaitre différents sens du mot selon le contexte LE 41 LE 101</t>
  </si>
  <si>
    <t>Expressions figurées</t>
  </si>
  <si>
    <t>Champ lexical selon suite logique LE 51</t>
  </si>
  <si>
    <t>Champ lexical à partir d'un mot LE 19 LE 21</t>
  </si>
  <si>
    <t>Etablir des relations entre termes spécifiques et génériques ??</t>
  </si>
  <si>
    <t>Test</t>
  </si>
  <si>
    <t>Synonymie LE 202 CE 77</t>
  </si>
  <si>
    <t>Synonymie LE 61</t>
  </si>
  <si>
    <t>Antonymie CE 75 ex 5 CE 29 ex 1</t>
  </si>
  <si>
    <t>Sens opposé : complémentarité (accepter/ refuser)</t>
  </si>
  <si>
    <t>Sens opposé : réciprocité (vendre / acheter)</t>
  </si>
  <si>
    <t>Exploration de mots composés (portemonnaie)</t>
  </si>
  <si>
    <t>Préfixes 1 LE 203 CE 78</t>
  </si>
  <si>
    <t>Préfixes 2 LE 204 CE 79</t>
  </si>
  <si>
    <t>Suffixes 1 LE 205 CE 80</t>
  </si>
  <si>
    <t>Suffixes 2 LE 206 CE 81</t>
  </si>
  <si>
    <t>Etymologie LE 207 CE 82</t>
  </si>
  <si>
    <t>Jouer avec les mots LE 208 CE 83</t>
  </si>
  <si>
    <t>onomatopées LE 209 CE 84</t>
  </si>
  <si>
    <t>Infinitif du V (ER - é)  LE 198 cf orth</t>
  </si>
  <si>
    <t>Distinction Base / Radical CE 73</t>
  </si>
  <si>
    <t>Utilisation du présent LE 175 - 176 CE 64</t>
  </si>
  <si>
    <t>être avoir aller type chanter</t>
  </si>
  <si>
    <t xml:space="preserve">Présent 1 LE 177 </t>
  </si>
  <si>
    <t>finir dire faire entendre</t>
  </si>
  <si>
    <t>savoir vouloir manger commencer</t>
  </si>
  <si>
    <t>Présent 2 LE 179</t>
  </si>
  <si>
    <t>mettre pouvoir oublier prendre</t>
  </si>
  <si>
    <t>Présent 2 LE 180 CE 66</t>
  </si>
  <si>
    <t>sortir courir voir venir</t>
  </si>
  <si>
    <t>Présent 2</t>
  </si>
  <si>
    <t>employer payer acheter peler</t>
  </si>
  <si>
    <t>TEST PRESENT</t>
  </si>
  <si>
    <t>Impératif LE 181</t>
  </si>
  <si>
    <t>être aavoir aller type chanter finir dire faire entendre</t>
  </si>
  <si>
    <t>Impératif LE 182</t>
  </si>
  <si>
    <t>savoir vouloir manger commencer mettre pouvoir oublier prendre</t>
  </si>
  <si>
    <t>sortir courir voir venir employer payer acheter peler</t>
  </si>
  <si>
    <t>Impératif CE 67</t>
  </si>
  <si>
    <t>Futur LE 187</t>
  </si>
  <si>
    <t>Futur LE 188 CE 70</t>
  </si>
  <si>
    <t>être avoir aller type chanter finir</t>
  </si>
  <si>
    <t>dire faire entendre savoir vouloir manger commencer</t>
  </si>
  <si>
    <t>mettre pouvoir oublier prndre sortir courir</t>
  </si>
  <si>
    <t>voir venir employer payer acheter peler</t>
  </si>
  <si>
    <t>Futur</t>
  </si>
  <si>
    <t>être avoir aller type chanter finir dire faire entendre savoir vouloir</t>
  </si>
  <si>
    <t>Futur ou Conditionnel présent LE 189 - 190 C£E 71</t>
  </si>
  <si>
    <t>Conditionnel présent LE 191 - 192 CE 72</t>
  </si>
  <si>
    <t>mettre pouvoir oublier prndre sortir courir voir venir employer payer acheter peler</t>
  </si>
  <si>
    <t>Imparfait LE 195</t>
  </si>
  <si>
    <t>être avoir aller type chanter finir dire faire entendre</t>
  </si>
  <si>
    <t>Test imparfait</t>
  </si>
  <si>
    <t>Passé composé 1 LE 183</t>
  </si>
  <si>
    <t>Passé composé 1 LE 184 CE 68</t>
  </si>
  <si>
    <t>Passé composé</t>
  </si>
  <si>
    <t xml:space="preserve">Passé composé 2 LE 185 </t>
  </si>
  <si>
    <t>Passé composé 2 LE 186 CE 69</t>
  </si>
  <si>
    <t>Passé composé 2</t>
  </si>
  <si>
    <t>test passé composé</t>
  </si>
  <si>
    <t>Th1 Habitat Ville</t>
  </si>
  <si>
    <t>Th1 Habitat Château</t>
  </si>
  <si>
    <t>MSN 28 Fruits - Graines</t>
  </si>
  <si>
    <t xml:space="preserve">p 11 ex 21 Play a spelling game pdf prêt // pour VE pdf présentation </t>
  </si>
  <si>
    <t>Th5 L4 - CM 9</t>
  </si>
  <si>
    <t>Th5 L5 - CM 10 - Th2 L4 (préparer T5F1</t>
  </si>
  <si>
    <t>C Mental Eval 17 - 18   // Th2 L20 a</t>
  </si>
  <si>
    <t>Th5 L9</t>
  </si>
  <si>
    <t>Th2 L20 - Th5 L6 L8</t>
  </si>
  <si>
    <t>Th5 F2</t>
  </si>
  <si>
    <t>Th2 L20a // Th5 L3 - L11 - L14</t>
  </si>
  <si>
    <t>Dictée 3 // Pluriel des noms</t>
  </si>
  <si>
    <t>Faire rtéciter vocab // p 12</t>
  </si>
  <si>
    <t>Pas d'anglais</t>
  </si>
  <si>
    <t>Lector &amp; Lectrix Séquence 1 1B</t>
  </si>
  <si>
    <t>Poésie 1 Le moustique sympathique</t>
  </si>
  <si>
    <t>Les signes de ponctuation</t>
  </si>
  <si>
    <t>Avec Catherine Travaletti</t>
  </si>
  <si>
    <t>Lector &amp; Lectrix Séquence 1 1c</t>
  </si>
  <si>
    <t>Lector &amp; Lectrix Séquence 2 2A</t>
  </si>
  <si>
    <t>Lector &amp; Lectrix Séquence 2 2B</t>
  </si>
  <si>
    <t>Lector &amp; Lectrix Séquence 2 2C</t>
  </si>
  <si>
    <t>Améliorer un texte</t>
  </si>
  <si>
    <t>Corriger les tests</t>
  </si>
  <si>
    <t>Lire Biographie IAM p 52 V Van Gogh</t>
  </si>
  <si>
    <t>p 12 ex 23, 24, 25 P 13 ex 26</t>
  </si>
  <si>
    <t>P 13 ex 27 P 14 ex 1</t>
  </si>
  <si>
    <t>Différents sens d'un mot LE 201 // test utilisation dico</t>
  </si>
  <si>
    <t>ET JF Champollion IAM p 56 Evaluation</t>
  </si>
  <si>
    <t>Th5 L9 Th5F2</t>
  </si>
  <si>
    <t>CM eval 17 - 18 // Th5 L3 // Th5 L11</t>
  </si>
  <si>
    <t>CM p 12</t>
  </si>
  <si>
    <t>!! À 9h25 prophylaxie dentaire  // Th2 L14</t>
  </si>
  <si>
    <t>Fiches 1 à 5</t>
  </si>
  <si>
    <t>Récole de fruits // Observation arbre</t>
  </si>
  <si>
    <t>Module 1 Fiches 6 à 9</t>
  </si>
  <si>
    <t>Module 2 Fiches 10 à 14</t>
  </si>
  <si>
    <t>Energie Modules 0 à 3</t>
  </si>
  <si>
    <t>MSN 28 Module 2 Fiches 15 à 16</t>
  </si>
  <si>
    <t>AC&amp;M (135)</t>
  </si>
  <si>
    <t>Les signes de ponctuation IAM 148 FE 50 à terminer // Les groupes de la phrase 1</t>
  </si>
  <si>
    <t>Théâtre à Valère  ????</t>
  </si>
  <si>
    <t>Capteur de rêves à terminer // Commencer la mangeoire pour oiseaux</t>
  </si>
  <si>
    <t>neocolor / peinture</t>
  </si>
  <si>
    <t>Grattage selon insectes - animaux</t>
  </si>
  <si>
    <t>Module 1 : La camnpagne</t>
  </si>
  <si>
    <t>Th1 Habitat Le château-fort</t>
  </si>
  <si>
    <t>Th1 Habitat Le couvent</t>
  </si>
  <si>
    <t>Sortie observation arbre</t>
  </si>
  <si>
    <t>Lecture pour livre du mois</t>
  </si>
  <si>
    <t>CM test Obj  17 - 18</t>
  </si>
  <si>
    <t>Course obstacles</t>
  </si>
  <si>
    <t>Jeux</t>
  </si>
  <si>
    <t>P 18 / PDF 2.1 2.2 2.3</t>
  </si>
  <si>
    <t>P 19 / PDF idem + 2.4 / WB p 14 (13 à 15)</t>
  </si>
  <si>
    <t>P 20 / PDF 2.5 /voc 9</t>
  </si>
  <si>
    <t>Auto-évaluation / P22</t>
  </si>
  <si>
    <t xml:space="preserve">P23 / PDF 2.7 2.8 .29 / WB p15 ex 16 / PDF 2.10 2.11 </t>
  </si>
  <si>
    <t>TEST</t>
  </si>
  <si>
    <t>P 21 / PDF 2.6 / Site /  WB 8 à 11 + WordBox</t>
  </si>
  <si>
    <t>LUNDI</t>
  </si>
  <si>
    <t>MARDI</t>
  </si>
  <si>
    <t>MERCREDI</t>
  </si>
  <si>
    <t>JEUDI</t>
  </si>
  <si>
    <t>VENDREDI</t>
  </si>
  <si>
    <t>D : Signer toutes les notes</t>
  </si>
  <si>
    <t>L : Dictée 3</t>
  </si>
  <si>
    <t>D : IAM Fiche 55 en entier</t>
  </si>
  <si>
    <t>D : Math Th2 L18 (livre p 22) (cahier vert)</t>
  </si>
  <si>
    <t>L : Histoire Lire page 18</t>
  </si>
  <si>
    <t>L : Work Book p 8 ex 12 + 14</t>
  </si>
  <si>
    <t>D : IAM Fiche 52 ex 1 – 2 – 3</t>
  </si>
  <si>
    <t>L : IAM page 151 Encadré jaune</t>
  </si>
  <si>
    <t>D : Math Th5 Fiche 1 !! (30 minutes max)</t>
  </si>
  <si>
    <t>L : Conjugaison Remplir les verbes 1 à 4 au présent</t>
  </si>
  <si>
    <t>D : Guion p 115 ex 240</t>
  </si>
  <si>
    <t>L : Poésie Un moustique sympathique</t>
  </si>
  <si>
    <t>L : Anglais : Carte d’identité à remplir</t>
  </si>
  <si>
    <t>D : (Corriger Cahier de calcul p 29 - 30)</t>
  </si>
  <si>
    <t>D : (Terminer Cahier Math école Th1 L3</t>
  </si>
  <si>
    <t>L : Dessins à terminer</t>
  </si>
  <si>
    <t>D : Cahier calcul p 31</t>
  </si>
  <si>
    <t>L : Anglais : remplir My Word Book p 4</t>
  </si>
  <si>
    <t>L : Guion p 54 – 57 (répéter les règles)</t>
  </si>
  <si>
    <t>D : IAM Fiche 8</t>
  </si>
  <si>
    <t>L : IAM Encadré jaune p 146</t>
  </si>
  <si>
    <t>L : IAM Lire livre p 12 à 14</t>
  </si>
  <si>
    <t>D : Math Thème 1 Fiche 6</t>
  </si>
  <si>
    <t>L : Anglais My Word Book p 4 (par cœur) (ou sur Quizlet)</t>
  </si>
  <si>
    <t>L : Livrets 5 - 7</t>
  </si>
  <si>
    <t>D : IAM Fiche 74 à terminer</t>
  </si>
  <si>
    <t>L : Dictée 2</t>
  </si>
  <si>
    <t>L : Allemand Wort-Schatz 1</t>
  </si>
  <si>
    <t xml:space="preserve">D : Signer les examens </t>
  </si>
  <si>
    <t>L : Réviser les livrets 1 à 10</t>
  </si>
  <si>
    <t>D : Terminer Math Th1 Les coordonnées 2</t>
  </si>
  <si>
    <t>L : Anglais : amener l’image d’un personnage</t>
  </si>
  <si>
    <t>L : IAM Livre Encadré jaune p 174</t>
  </si>
  <si>
    <t>D : KR p 25 ex 7 (sur cahier français maison)</t>
  </si>
  <si>
    <t>L : Lire pendant 20 minutes (apporter le livre en classe)</t>
  </si>
  <si>
    <t>D : Math : Fiche opérations en colonnes - 1</t>
  </si>
  <si>
    <t>L : Anglais My Word Book p 5</t>
  </si>
  <si>
    <t>D : Corriger les 2 dictées</t>
  </si>
  <si>
    <t>L : Math Evaluation Thème 1 (fiche objectifs + Aide-mémoire p 13)</t>
  </si>
  <si>
    <t>L : Sciences : résumé sur les fruits</t>
  </si>
  <si>
    <t>D : toutes les corrections</t>
  </si>
  <si>
    <t>L : Allemand : vocabulaire 8 mots Unité 2 p 7 – 8</t>
  </si>
  <si>
    <t>L : Géo : Fiche 1 + Feuille Quelques repères</t>
  </si>
  <si>
    <t>D : Math Thème 2 L19 page 22</t>
  </si>
  <si>
    <t>L : Anglais : Découper les cartes</t>
  </si>
  <si>
    <t>L : Histoire : Livre lire p 12 – 13</t>
  </si>
  <si>
    <t>L : Math Aide-mémoire p 6</t>
  </si>
  <si>
    <t>D : IAM Livre p 160 ex 3 (sur Cahier français maison)</t>
  </si>
  <si>
    <t>L : Grammaire : Les types et les formes de phrases (résumé)</t>
  </si>
  <si>
    <t>D : Math Th 2 F3 (exercices 1 – 2)</t>
  </si>
  <si>
    <t>L : Anglais : My Word Book p 6 Word and phrases (savoir dire)</t>
  </si>
  <si>
    <t>L : Sciences : apporter au moins 3 fruits secs avec graines (arbres – fleurs..)</t>
  </si>
  <si>
    <t>L : Lire le texte « La plongée sous-marine »</t>
  </si>
  <si>
    <t xml:space="preserve">D : IAM Fiche 55 exercices 1 – 2 - 3 </t>
  </si>
  <si>
    <t>L : Guion p 66 Règle on - ont</t>
  </si>
  <si>
    <t>L : Lecture libre durant 20 minutes (apporter)</t>
  </si>
  <si>
    <t>L : Cahier calcul p. 5 – 6 (3 secondes)</t>
  </si>
  <si>
    <t>L : Hermann Geiger</t>
  </si>
  <si>
    <t>L : Apporter des fruits ou légumes (pas forcément du magasin)</t>
  </si>
  <si>
    <t>D : IAM p 146 ex 6</t>
  </si>
  <si>
    <t>! Réunion de parents à 19h30</t>
  </si>
  <si>
    <t>D : Math Fiche Le compte est bon</t>
  </si>
  <si>
    <t>L : Cahier calcul p 169 Répertoire additif</t>
  </si>
  <si>
    <t>D : Sciences terminer fiche 2</t>
  </si>
  <si>
    <t>D : Math Thème L 2</t>
  </si>
  <si>
    <t>L : Réviser les livrets 2 – 4 – 8</t>
  </si>
  <si>
    <t>D : Préparer dictée 1</t>
  </si>
  <si>
    <t>L : Cahier calcul p 29 – 30 à terminer</t>
  </si>
  <si>
    <r>
      <t xml:space="preserve">L : Livrets 3 – 6 – 9 à répéter </t>
    </r>
    <r>
      <rPr>
        <b/>
        <sz val="14"/>
        <color rgb="FF0070C0"/>
        <rFont val="TrueRomande Regular"/>
      </rPr>
      <t>(www.gomaths.ch)</t>
    </r>
  </si>
  <si>
    <t>Examens</t>
  </si>
  <si>
    <t>Corrections</t>
  </si>
  <si>
    <t>Orth</t>
  </si>
  <si>
    <t>Géo</t>
  </si>
  <si>
    <t>Math</t>
  </si>
  <si>
    <t>Lecture</t>
  </si>
  <si>
    <t>Histoire</t>
  </si>
  <si>
    <t>Voc</t>
  </si>
  <si>
    <t>Conj</t>
  </si>
  <si>
    <t>FRAN</t>
  </si>
  <si>
    <t>Gramm</t>
  </si>
  <si>
    <t>MATH</t>
  </si>
  <si>
    <t>Conj /Voc</t>
  </si>
  <si>
    <t>Sci / Hist</t>
  </si>
  <si>
    <t>Rédac</t>
  </si>
  <si>
    <t>Sci</t>
  </si>
  <si>
    <t>Homoph</t>
  </si>
  <si>
    <t>Allem</t>
  </si>
  <si>
    <t>Dictée</t>
  </si>
  <si>
    <t>Allemand</t>
  </si>
  <si>
    <t>Lect pour CE</t>
  </si>
  <si>
    <t>Math Eval</t>
  </si>
  <si>
    <t>Poésie</t>
  </si>
  <si>
    <t>D : Toutes les corrections</t>
  </si>
  <si>
    <t>L : Poésie pour ceux qui n’ont pas récité</t>
  </si>
  <si>
    <t>L : IAM p 148 Encadré jaune</t>
  </si>
  <si>
    <t>D : Math Thème 5 L 13 page 53</t>
  </si>
  <si>
    <t>L : Anglais : My Word Book p 6 Word and phrases</t>
  </si>
  <si>
    <t>D : IAM Fiche 50 ex 1 – 2 – 3</t>
  </si>
  <si>
    <t>L : Aide-mémoire mathématique p 9</t>
  </si>
  <si>
    <t>D : Math Thème 2 L 20 page 23 ex b</t>
  </si>
  <si>
    <t>L : Anglais : My Word Book p 6 Geography</t>
  </si>
  <si>
    <t>L : Conjugaison : savoir écrire les 4 premiers verbes au présent</t>
  </si>
  <si>
    <t>L : IAM lire pages 56 à 58</t>
  </si>
  <si>
    <t>L : Dictée 4</t>
  </si>
  <si>
    <t>Lect pour PE</t>
  </si>
  <si>
    <t>P14 ex 2 P 15 ex 3 - 4 -5 /WB p10 ex 3 - 4</t>
  </si>
  <si>
    <t>Anglais WB p 10 ex 3 - 4</t>
  </si>
  <si>
    <t>L : English My Word Book p 8 (1 to 14) (Say and write)</t>
  </si>
  <si>
    <t>L : English My Word Book p 8 (1 to 20) (Say and write)</t>
  </si>
  <si>
    <t>P 15 à terminer / P 16 / Voc 8 (1 à 14) / WB p 11 (5- 6) p 13 (12)</t>
  </si>
  <si>
    <t>P17 / WB p 12 (7-8) p 13 (9 à 11) / Voc 8 (1 à 20)</t>
  </si>
  <si>
    <t>CM  CC 43 / Jeu 18</t>
  </si>
  <si>
    <t xml:space="preserve">Th5 L14 </t>
  </si>
  <si>
    <t>Th5 Fiche 4 (30 minutes)</t>
  </si>
  <si>
    <t>Th2 L22 Mauvais voisins / Th2 L23 Le tourbillon / Th2 L20 e</t>
  </si>
  <si>
    <t>Th 2 L20 f</t>
  </si>
  <si>
    <t>Test Thème 5</t>
  </si>
  <si>
    <t>L Test Math Thème 5 selon objectifs</t>
  </si>
  <si>
    <t>Th5 Evaluation formative</t>
  </si>
  <si>
    <t>Corriger Eval Form th5</t>
  </si>
  <si>
    <t>Th6 L3</t>
  </si>
  <si>
    <t>CC 15</t>
  </si>
  <si>
    <t>CC 16  17</t>
  </si>
  <si>
    <t>CC 18</t>
  </si>
  <si>
    <t>/ Th2 L13  // Th5 L14</t>
  </si>
  <si>
    <t>Lire les productions</t>
  </si>
  <si>
    <t>Ecrire la biographie d'un personnage célèbre IAM 53 - 54 IAM CE 20</t>
  </si>
  <si>
    <t>L : Approrter château-fort / Jeu Vivreautempsdes…</t>
  </si>
  <si>
    <t>Verbes 5 à 8 : finir dire faire rendre</t>
  </si>
  <si>
    <t>Verbes 9 à 12 : savoir vouloir manger commencer</t>
  </si>
  <si>
    <t>Verbes 5 à 8 Présent</t>
  </si>
  <si>
    <t>Verbes 9 à 12 Présent</t>
  </si>
  <si>
    <t>D : Terminer IAM FE 61</t>
  </si>
  <si>
    <t>Avancer Livre du mois</t>
  </si>
  <si>
    <t>Avoir terminé Livre du mois</t>
  </si>
  <si>
    <t>Lundi</t>
  </si>
  <si>
    <t>Mardi</t>
  </si>
  <si>
    <t>Mercredi</t>
  </si>
  <si>
    <t>Jeudi</t>
  </si>
  <si>
    <t>Vendredi</t>
  </si>
  <si>
    <t>P12 - 13 - 14 / PDF 1.11 / WB p7 ex 14</t>
  </si>
  <si>
    <t>P 14 - 15 / WB p7 ex 15 - 16 / Voc p 4 à 7 à réviser / WB p 9 ex 1 à 3</t>
  </si>
  <si>
    <t>P 17 - 18 // PDF 2.2 2.3 / WB p 11 - 12 ex 6 à 10 / WB p 13 ex 11 - 12 / Voc p 8 Sports SW</t>
  </si>
  <si>
    <t>P 18 - 19 / PDF 2.4 2.5 2.6 / WB p 14 ex 13 à 15 / / Voc p 10 Words and phrases --&gt; match S</t>
  </si>
  <si>
    <t>P 20 / PDF 2.4 à 2.8 / Voc p9 Body SW</t>
  </si>
  <si>
    <t xml:space="preserve">P 21 / PDF 2.9 / Voc p 10 - 11 Words and phrases S </t>
  </si>
  <si>
    <t>P 22 / PDF Game board / Voc p 8 à 11 REV</t>
  </si>
  <si>
    <t>P 23 / PDF 2.10 à 2.15 / WB p 15 ex 16</t>
  </si>
  <si>
    <t>mangeoire pour oiseaux</t>
  </si>
  <si>
    <t>Papiers 3D</t>
  </si>
  <si>
    <t>cf Dominique Favre</t>
  </si>
  <si>
    <t>cf Catherine Huber</t>
  </si>
  <si>
    <t>D : IAM FE 21 (Lecture)</t>
  </si>
  <si>
    <t>Ponctuation Corome 61 - 62 (D) /Les groupes de la phrase 1</t>
  </si>
  <si>
    <t>L1 25 Litt (30) Lu</t>
  </si>
  <si>
    <t>L1 26 Voc (30) Ma</t>
  </si>
  <si>
    <t>L1 23 CO 24 PO me</t>
  </si>
  <si>
    <t>L1 26 Gramm (45) me</t>
  </si>
  <si>
    <t>L1 26 Orth (45) lu</t>
  </si>
  <si>
    <t>L1 22 PE (45) je</t>
  </si>
  <si>
    <t>L1 … (15) je</t>
  </si>
  <si>
    <t>L1 Conj / Voc (30) je</t>
  </si>
  <si>
    <t>L1 26 Homophones (30) ve</t>
  </si>
  <si>
    <t>L1 21 CE (30) ve</t>
  </si>
  <si>
    <t>D : IAM FE 64 ex 3 - 4</t>
  </si>
  <si>
    <t>L : Géo Lire page 14</t>
  </si>
  <si>
    <t>L : Sciences Fiche 7 (revoir fiches 1 à 6)</t>
  </si>
  <si>
    <t>L : IAM Encadré jaune 170</t>
  </si>
  <si>
    <t>D : Corome p 61 Ponctuation</t>
  </si>
  <si>
    <t xml:space="preserve">Th5 F4 + Critères de divisibilité </t>
  </si>
  <si>
    <t>CC 12 - CC 43 - Th5 F3</t>
  </si>
  <si>
    <t>3 Porter des charges / 42 Sauter en hauteur / 48 Ballon en mouvement / 50 Variante balle à 2 camps</t>
  </si>
  <si>
    <t>3 Porter des charges / 42 Sauter en hauteur / 50 Variante balle à 2 camps / 53 Jouer ensemble au ballon</t>
  </si>
  <si>
    <t>p 16 - 17 / WB p 10 ex 4 - 5 / Voc p 11 (Controler = WB p9 ex 3 / Découper 2 pages / remplir LB p8)</t>
  </si>
  <si>
    <t xml:space="preserve">Pluriel des noms LE 153 ail eil … FE 52 finir </t>
  </si>
  <si>
    <t>L : IAM p 154 EJ ail bail…</t>
  </si>
  <si>
    <t>Cantons suisses</t>
  </si>
  <si>
    <t>Cantons suisses minimum 10 (quizlet / educlasse.ch)</t>
  </si>
  <si>
    <t>Lire pages 21  - 22</t>
  </si>
  <si>
    <t>Présent 2 LE 177 - 178 CE 65</t>
  </si>
  <si>
    <t>Ecrire la biographie d'un membre de ta famille (130 mots)</t>
  </si>
  <si>
    <t xml:space="preserve">Th 5 </t>
  </si>
  <si>
    <t>Th2 L20 f corriger / Critères divisibilité</t>
  </si>
  <si>
    <t>Th6 F1 - L3 - L5 - L7</t>
  </si>
  <si>
    <t>Retards Th 5 (F3 - F4) // Préparer le devoir</t>
  </si>
  <si>
    <t>L : Test CC Objectifs 17 - 18 (doubles des mult de 5 et 10 / moitié d'un nombre plus petit que 100) (p 77)</t>
  </si>
  <si>
    <t>L : English : Work Book p 14 ex 13 - 14</t>
  </si>
  <si>
    <t>L : Critères divisibilité Entier</t>
  </si>
  <si>
    <t>Critères divisibilité fiche à produire</t>
  </si>
  <si>
    <t>CC 18 - 19</t>
  </si>
  <si>
    <t>L: Math Critères divisibilité fiche (--&gt; Divisibilité par 5)</t>
  </si>
  <si>
    <t>Poésie 2 A l'ombre d'un marronnier</t>
  </si>
  <si>
    <t>Dictée 5  // Evaluation Pluriel Noms - Féminin des noms</t>
  </si>
  <si>
    <t>Dictée 6 / Féminin des noms</t>
  </si>
  <si>
    <t>!!! Faire de la grammaire : Groupes de la phrase</t>
  </si>
  <si>
    <t>Evaluation Groupes de la phrase // Le groupe nominal</t>
  </si>
  <si>
    <t>Groupes de la phrase</t>
  </si>
  <si>
    <t>L1 23 CO 24 PO (30) ve</t>
  </si>
  <si>
    <t>Pluriel Noms (tester ail, …)</t>
  </si>
  <si>
    <t>Préparer PE Biographie d'un membre de ma famille</t>
  </si>
  <si>
    <t>IAM p 152 EJ chacal festival bal</t>
  </si>
  <si>
    <t>m devant m b p // Majuscule - minuscule CE 50  // Terminer Pluriel au, eau, cf lundi (Exercices à faire)</t>
  </si>
  <si>
    <t>CO : selon BD Cédric</t>
  </si>
  <si>
    <t>Livre du mois d'octobre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</si>
</sst>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\ mmm"/>
    <numFmt numFmtId="165" formatCode="dd\ mm\ yy\ \/\/\ hh:mm"/>
  </numFmts>
  <fonts count="39">
    <font>
      <sz val="12"/>
      <color theme="1"/>
      <name val="Arial Rounded MT Bold"/>
      <family val="2"/>
      <scheme val="minor"/>
    </font>
    <font>
      <sz val="12"/>
      <color theme="1"/>
      <name val="Trebuchet MS"/>
      <family val="2"/>
    </font>
    <font>
      <b/>
      <i/>
      <sz val="12"/>
      <color theme="0"/>
      <name val="Trebuchet MS"/>
      <family val="2"/>
    </font>
    <font>
      <u/>
      <sz val="12"/>
      <color theme="10"/>
      <name val="Arial Rounded MT Bold"/>
      <family val="2"/>
      <scheme val="minor"/>
    </font>
    <font>
      <u/>
      <sz val="12"/>
      <color theme="11"/>
      <name val="Arial Rounded MT Bold"/>
      <family val="2"/>
      <scheme val="minor"/>
    </font>
    <font>
      <sz val="12"/>
      <name val="Trebuchet MS"/>
      <family val="2"/>
    </font>
    <font>
      <b/>
      <i/>
      <sz val="24"/>
      <color theme="0"/>
      <name val="Trebuchet MS"/>
      <family val="2"/>
    </font>
    <font>
      <sz val="8"/>
      <name val="Arial Rounded MT Bold"/>
      <family val="2"/>
      <scheme val="minor"/>
    </font>
    <font>
      <b/>
      <i/>
      <sz val="9"/>
      <color theme="1"/>
      <name val="Trebuchet MS"/>
      <family val="2"/>
    </font>
    <font>
      <sz val="12"/>
      <color theme="0"/>
      <name val="Trebuchet MS"/>
      <family val="2"/>
    </font>
    <font>
      <sz val="12"/>
      <color rgb="FFFFFFFF"/>
      <name val="Chalkduster"/>
    </font>
    <font>
      <sz val="12"/>
      <color rgb="FF000000"/>
      <name val="Chalkduster"/>
    </font>
    <font>
      <b/>
      <sz val="12"/>
      <color rgb="FF000000"/>
      <name val="Segoe Print"/>
    </font>
    <font>
      <sz val="8"/>
      <color rgb="FF000000"/>
      <name val="Calibri"/>
      <family val="2"/>
    </font>
    <font>
      <sz val="16"/>
      <color theme="0"/>
      <name val="Trebuchet MS"/>
      <family val="2"/>
    </font>
    <font>
      <sz val="16"/>
      <color theme="1"/>
      <name val="Trebuchet MS"/>
      <family val="2"/>
    </font>
    <font>
      <sz val="12"/>
      <color theme="1" tint="0.34998626667073579"/>
      <name val="Trebuchet MS"/>
      <family val="2"/>
    </font>
    <font>
      <sz val="9"/>
      <color rgb="FF000000"/>
      <name val="Segoe Print"/>
    </font>
    <font>
      <sz val="8"/>
      <name val="Trebuchet MS"/>
      <family val="2"/>
    </font>
    <font>
      <sz val="9"/>
      <color rgb="FFFF0000"/>
      <name val="Segoe Print"/>
    </font>
    <font>
      <b/>
      <sz val="9"/>
      <color rgb="FF000000"/>
      <name val="Segoe Print"/>
    </font>
    <font>
      <sz val="14"/>
      <name val="Trebuchet MS"/>
      <family val="2"/>
    </font>
    <font>
      <b/>
      <sz val="14"/>
      <color rgb="FF0070C0"/>
      <name val="TrueRomande Regular"/>
    </font>
    <font>
      <b/>
      <i/>
      <sz val="12"/>
      <color theme="0"/>
      <name val="Trebuchet MS"/>
      <family val="2"/>
    </font>
    <font>
      <sz val="10"/>
      <name val="Trebuchet MS"/>
      <family val="2"/>
    </font>
    <font>
      <sz val="12"/>
      <color theme="0"/>
      <name val="Trebuchet MS"/>
      <family val="2"/>
    </font>
    <font>
      <sz val="14"/>
      <color theme="0"/>
      <name val="Trebuchet MS"/>
      <family val="2"/>
    </font>
    <font>
      <sz val="14"/>
      <color theme="1"/>
      <name val="Trebuchet MS"/>
      <family val="2"/>
    </font>
    <font>
      <b/>
      <i/>
      <sz val="12"/>
      <name val="Trebuchet MS"/>
      <family val="2"/>
    </font>
    <font>
      <sz val="10"/>
      <color theme="1" tint="0.34998626667073579"/>
      <name val="Trebuchet MS"/>
      <family val="2"/>
    </font>
    <font>
      <sz val="10"/>
      <color theme="0"/>
      <name val="Trebuchet MS"/>
      <family val="2"/>
    </font>
    <font>
      <sz val="10"/>
      <color rgb="FF000000"/>
      <name val="Chalkduster"/>
    </font>
    <font>
      <sz val="10"/>
      <color rgb="FFFFFFFF"/>
      <name val="Chalkduster"/>
    </font>
    <font>
      <i/>
      <sz val="10"/>
      <color theme="0"/>
      <name val="Trebuchet MS"/>
      <family val="2"/>
    </font>
    <font>
      <i/>
      <sz val="10"/>
      <name val="Trebuchet MS"/>
      <family val="2"/>
    </font>
    <font>
      <i/>
      <sz val="8"/>
      <color theme="0"/>
      <name val="Trebuchet MS"/>
      <family val="2"/>
    </font>
    <font>
      <i/>
      <sz val="8"/>
      <name val="Trebuchet MS"/>
      <family val="2"/>
    </font>
    <font>
      <b/>
      <i/>
      <sz val="14"/>
      <color theme="0"/>
      <name val="Trebuchet MS"/>
      <family val="2"/>
    </font>
    <font>
      <b/>
      <i/>
      <sz val="14"/>
      <name val="Trebuchet MS"/>
      <family val="2"/>
    </font>
  </fonts>
  <fills count="4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0D0D0D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6" tint="0.39997558519241921"/>
        <bgColor rgb="FF000000"/>
      </patternFill>
    </fill>
    <fill>
      <patternFill patternType="solid">
        <fgColor theme="7"/>
        <bgColor rgb="FF000000"/>
      </patternFill>
    </fill>
    <fill>
      <patternFill patternType="solid">
        <fgColor theme="7" tint="0.59999389629810485"/>
        <bgColor rgb="FF000000"/>
      </patternFill>
    </fill>
    <fill>
      <patternFill patternType="solid">
        <fgColor theme="5"/>
        <bgColor rgb="FF000000"/>
      </patternFill>
    </fill>
    <fill>
      <patternFill patternType="solid">
        <fgColor theme="9"/>
        <bgColor rgb="FF000000"/>
      </patternFill>
    </fill>
    <fill>
      <patternFill patternType="solid">
        <fgColor theme="4"/>
        <bgColor rgb="FF000000"/>
      </patternFill>
    </fill>
    <fill>
      <patternFill patternType="solid">
        <fgColor theme="9" tint="0.59999389629810485"/>
        <bgColor rgb="FF000000"/>
      </patternFill>
    </fill>
    <fill>
      <patternFill patternType="solid">
        <fgColor theme="5" tint="0.39997558519241921"/>
        <bgColor rgb="FF000000"/>
      </patternFill>
    </fill>
    <fill>
      <patternFill patternType="solid">
        <fgColor theme="4" tint="0.79998168889431442"/>
        <bgColor rgb="FF000000"/>
      </patternFill>
    </fill>
    <fill>
      <patternFill patternType="solid">
        <fgColor theme="1" tint="0.499984740745262"/>
        <bgColor rgb="FF000000"/>
      </patternFill>
    </fill>
    <fill>
      <patternFill patternType="solid">
        <fgColor theme="2" tint="-9.9978637043366805E-2"/>
        <bgColor rgb="FF000000"/>
      </patternFill>
    </fill>
    <fill>
      <patternFill patternType="solid">
        <fgColor rgb="FFFFC828"/>
        <bgColor indexed="64"/>
      </patternFill>
    </fill>
    <fill>
      <patternFill patternType="solid">
        <fgColor rgb="FFFFEEC5"/>
        <bgColor indexed="64"/>
      </patternFill>
    </fill>
    <fill>
      <patternFill patternType="solid">
        <fgColor rgb="FFFFEEC5"/>
        <bgColor rgb="FF000000"/>
      </patternFill>
    </fill>
    <fill>
      <patternFill patternType="solid">
        <fgColor rgb="FFD81E00"/>
        <bgColor indexed="64"/>
      </patternFill>
    </fill>
    <fill>
      <patternFill patternType="solid">
        <fgColor rgb="FFFFBFC2"/>
        <bgColor indexed="64"/>
      </patternFill>
    </fill>
    <fill>
      <patternFill patternType="solid">
        <fgColor rgb="FFFFBFC2"/>
        <bgColor rgb="FF000000"/>
      </patternFill>
    </fill>
    <fill>
      <patternFill patternType="solid">
        <fgColor rgb="FF54AB42"/>
        <bgColor indexed="64"/>
      </patternFill>
    </fill>
    <fill>
      <patternFill patternType="solid">
        <fgColor rgb="FFBBE7B1"/>
        <bgColor indexed="64"/>
      </patternFill>
    </fill>
    <fill>
      <patternFill patternType="solid">
        <fgColor rgb="FFF47B00"/>
        <bgColor indexed="64"/>
      </patternFill>
    </fill>
    <fill>
      <patternFill patternType="solid">
        <fgColor rgb="FFFFDBBF"/>
        <bgColor indexed="64"/>
      </patternFill>
    </fill>
    <fill>
      <patternFill patternType="solid">
        <fgColor rgb="FF669AEE"/>
        <bgColor indexed="64"/>
      </patternFill>
    </fill>
    <fill>
      <patternFill patternType="solid">
        <fgColor rgb="FFB2C9EE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894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EC8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11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n">
        <color theme="0"/>
      </left>
      <right/>
      <top style="medium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/>
      <bottom style="medium">
        <color theme="0"/>
      </bottom>
      <diagonal/>
    </border>
    <border>
      <left style="thin">
        <color theme="0"/>
      </left>
      <right/>
      <top/>
      <bottom/>
      <diagonal/>
    </border>
    <border>
      <left style="medium">
        <color rgb="FFFFC828"/>
      </left>
      <right style="thin">
        <color theme="0"/>
      </right>
      <top style="medium">
        <color rgb="FFFFC828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rgb="FFFFC828"/>
      </top>
      <bottom style="thin">
        <color theme="0"/>
      </bottom>
      <diagonal/>
    </border>
    <border>
      <left style="thin">
        <color theme="0"/>
      </left>
      <right style="medium">
        <color rgb="FFFFC828"/>
      </right>
      <top style="medium">
        <color rgb="FFFFC828"/>
      </top>
      <bottom style="thin">
        <color theme="0"/>
      </bottom>
      <diagonal/>
    </border>
    <border>
      <left style="medium">
        <color rgb="FFFFC828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rgb="FFFFC828"/>
      </right>
      <top style="thin">
        <color theme="0"/>
      </top>
      <bottom style="thin">
        <color theme="0"/>
      </bottom>
      <diagonal/>
    </border>
    <border>
      <left style="medium">
        <color rgb="FFFFC828"/>
      </left>
      <right style="thin">
        <color theme="0"/>
      </right>
      <top style="thin">
        <color theme="0"/>
      </top>
      <bottom style="medium">
        <color rgb="FFFFC828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rgb="FFFFC828"/>
      </bottom>
      <diagonal/>
    </border>
    <border>
      <left style="thin">
        <color theme="0"/>
      </left>
      <right style="medium">
        <color rgb="FFFFC828"/>
      </right>
      <top style="thin">
        <color theme="0"/>
      </top>
      <bottom style="medium">
        <color rgb="FFFFC828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medium">
        <color rgb="FFFFC828"/>
      </left>
      <right/>
      <top style="medium">
        <color rgb="FFFFC828"/>
      </top>
      <bottom style="thin">
        <color theme="0"/>
      </bottom>
      <diagonal/>
    </border>
    <border>
      <left/>
      <right/>
      <top style="medium">
        <color rgb="FFFFC828"/>
      </top>
      <bottom style="thin">
        <color theme="0"/>
      </bottom>
      <diagonal/>
    </border>
    <border>
      <left/>
      <right style="medium">
        <color rgb="FFFFC828"/>
      </right>
      <top style="medium">
        <color rgb="FFFFC828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medium">
        <color rgb="FFFFC828"/>
      </left>
      <right style="medium">
        <color rgb="FFFFC828"/>
      </right>
      <top style="medium">
        <color rgb="FFFFC828"/>
      </top>
      <bottom style="thin">
        <color theme="0"/>
      </bottom>
      <diagonal/>
    </border>
    <border>
      <left style="medium">
        <color rgb="FFFFC828"/>
      </left>
      <right style="medium">
        <color rgb="FFFFC828"/>
      </right>
      <top style="thin">
        <color theme="0"/>
      </top>
      <bottom style="thin">
        <color theme="0"/>
      </bottom>
      <diagonal/>
    </border>
    <border>
      <left style="medium">
        <color rgb="FFFFC828"/>
      </left>
      <right style="medium">
        <color rgb="FFFFC828"/>
      </right>
      <top style="thin">
        <color theme="0"/>
      </top>
      <bottom style="medium">
        <color rgb="FFFFC828"/>
      </bottom>
      <diagonal/>
    </border>
    <border>
      <left style="medium">
        <color rgb="FFFFC828"/>
      </left>
      <right style="medium">
        <color rgb="FFFFC828"/>
      </right>
      <top/>
      <bottom style="thin">
        <color theme="0"/>
      </bottom>
      <diagonal/>
    </border>
    <border>
      <left style="medium">
        <color rgb="FFD81E00"/>
      </left>
      <right/>
      <top style="medium">
        <color rgb="FFD81E00"/>
      </top>
      <bottom style="thin">
        <color theme="0"/>
      </bottom>
      <diagonal/>
    </border>
    <border>
      <left/>
      <right/>
      <top style="medium">
        <color rgb="FFD81E00"/>
      </top>
      <bottom style="thin">
        <color theme="0"/>
      </bottom>
      <diagonal/>
    </border>
    <border>
      <left/>
      <right style="medium">
        <color rgb="FFD81E00"/>
      </right>
      <top style="medium">
        <color rgb="FFD81E00"/>
      </top>
      <bottom style="thin">
        <color theme="0"/>
      </bottom>
      <diagonal/>
    </border>
    <border>
      <left style="medium">
        <color rgb="FFD81E0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rgb="FFD81E00"/>
      </right>
      <top style="thin">
        <color theme="0"/>
      </top>
      <bottom style="thin">
        <color theme="0"/>
      </bottom>
      <diagonal/>
    </border>
    <border>
      <left style="medium">
        <color rgb="FFD81E00"/>
      </left>
      <right style="thin">
        <color theme="0"/>
      </right>
      <top style="thin">
        <color theme="0"/>
      </top>
      <bottom style="medium">
        <color rgb="FFD81E0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rgb="FFD81E00"/>
      </bottom>
      <diagonal/>
    </border>
    <border>
      <left style="thin">
        <color theme="0"/>
      </left>
      <right style="medium">
        <color rgb="FFD81E00"/>
      </right>
      <top style="thin">
        <color theme="0"/>
      </top>
      <bottom style="medium">
        <color rgb="FFD81E00"/>
      </bottom>
      <diagonal/>
    </border>
    <border>
      <left style="medium">
        <color rgb="FFD81E00"/>
      </left>
      <right style="medium">
        <color rgb="FFD81E00"/>
      </right>
      <top style="medium">
        <color rgb="FFD81E00"/>
      </top>
      <bottom style="thin">
        <color theme="0"/>
      </bottom>
      <diagonal/>
    </border>
    <border>
      <left style="medium">
        <color rgb="FFD81E00"/>
      </left>
      <right style="medium">
        <color rgb="FFD81E00"/>
      </right>
      <top style="thin">
        <color theme="0"/>
      </top>
      <bottom style="thin">
        <color theme="0"/>
      </bottom>
      <diagonal/>
    </border>
    <border>
      <left style="medium">
        <color rgb="FFD81E00"/>
      </left>
      <right style="medium">
        <color rgb="FFD81E00"/>
      </right>
      <top style="thin">
        <color theme="0"/>
      </top>
      <bottom style="medium">
        <color rgb="FFD81E00"/>
      </bottom>
      <diagonal/>
    </border>
    <border>
      <left style="medium">
        <color rgb="FFF47B00"/>
      </left>
      <right style="medium">
        <color rgb="FFF47B00"/>
      </right>
      <top style="medium">
        <color rgb="FFF47B00"/>
      </top>
      <bottom style="thin">
        <color theme="0"/>
      </bottom>
      <diagonal/>
    </border>
    <border>
      <left style="medium">
        <color rgb="FFF47B00"/>
      </left>
      <right style="medium">
        <color rgb="FFF47B00"/>
      </right>
      <top style="thin">
        <color theme="0"/>
      </top>
      <bottom style="thin">
        <color theme="0"/>
      </bottom>
      <diagonal/>
    </border>
    <border>
      <left style="medium">
        <color rgb="FFF47B00"/>
      </left>
      <right style="medium">
        <color rgb="FFF47B00"/>
      </right>
      <top style="thin">
        <color theme="0"/>
      </top>
      <bottom style="medium">
        <color rgb="FFF47B00"/>
      </bottom>
      <diagonal/>
    </border>
    <border>
      <left style="medium">
        <color rgb="FFF47B00"/>
      </left>
      <right style="thin">
        <color theme="0"/>
      </right>
      <top style="medium">
        <color rgb="FFF47B00"/>
      </top>
      <bottom style="thin">
        <color theme="0"/>
      </bottom>
      <diagonal/>
    </border>
    <border>
      <left style="thin">
        <color theme="0"/>
      </left>
      <right style="medium">
        <color rgb="FFF47B00"/>
      </right>
      <top style="medium">
        <color rgb="FFF47B00"/>
      </top>
      <bottom style="thin">
        <color theme="0"/>
      </bottom>
      <diagonal/>
    </border>
    <border>
      <left style="medium">
        <color rgb="FFF47B0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rgb="FFF47B00"/>
      </right>
      <top style="thin">
        <color theme="0"/>
      </top>
      <bottom style="thin">
        <color theme="0"/>
      </bottom>
      <diagonal/>
    </border>
    <border>
      <left style="medium">
        <color rgb="FFF47B00"/>
      </left>
      <right style="thin">
        <color theme="0"/>
      </right>
      <top style="thin">
        <color theme="0"/>
      </top>
      <bottom style="medium">
        <color rgb="FFF47B00"/>
      </bottom>
      <diagonal/>
    </border>
    <border>
      <left style="thin">
        <color theme="0"/>
      </left>
      <right style="medium">
        <color rgb="FFF47B00"/>
      </right>
      <top style="thin">
        <color theme="0"/>
      </top>
      <bottom style="medium">
        <color rgb="FFF47B00"/>
      </bottom>
      <diagonal/>
    </border>
    <border>
      <left style="medium">
        <color rgb="FF669AEE"/>
      </left>
      <right style="thin">
        <color theme="0"/>
      </right>
      <top style="medium">
        <color rgb="FF669AEE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rgb="FF669AEE"/>
      </top>
      <bottom style="thin">
        <color theme="0"/>
      </bottom>
      <diagonal/>
    </border>
    <border>
      <left style="thin">
        <color theme="0"/>
      </left>
      <right style="medium">
        <color rgb="FF669AEE"/>
      </right>
      <top style="medium">
        <color rgb="FF669AEE"/>
      </top>
      <bottom style="thin">
        <color theme="0"/>
      </bottom>
      <diagonal/>
    </border>
    <border>
      <left style="medium">
        <color rgb="FF669AEE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rgb="FF669AEE"/>
      </right>
      <top style="thin">
        <color theme="0"/>
      </top>
      <bottom style="thin">
        <color theme="0"/>
      </bottom>
      <diagonal/>
    </border>
    <border>
      <left style="medium">
        <color rgb="FF669AEE"/>
      </left>
      <right style="thin">
        <color theme="0"/>
      </right>
      <top style="thin">
        <color theme="0"/>
      </top>
      <bottom style="medium">
        <color rgb="FF669AEE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rgb="FF669AEE"/>
      </bottom>
      <diagonal/>
    </border>
    <border>
      <left style="thin">
        <color theme="0"/>
      </left>
      <right style="medium">
        <color rgb="FF669AEE"/>
      </right>
      <top style="thin">
        <color theme="0"/>
      </top>
      <bottom style="medium">
        <color rgb="FF669AEE"/>
      </bottom>
      <diagonal/>
    </border>
    <border>
      <left style="medium">
        <color rgb="FFD81E00"/>
      </left>
      <right style="thin">
        <color theme="0"/>
      </right>
      <top style="medium">
        <color rgb="FFD81E0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rgb="FFD81E00"/>
      </top>
      <bottom style="thin">
        <color theme="0"/>
      </bottom>
      <diagonal/>
    </border>
    <border>
      <left style="thin">
        <color theme="0"/>
      </left>
      <right style="medium">
        <color rgb="FFD81E00"/>
      </right>
      <top style="medium">
        <color rgb="FFD81E00"/>
      </top>
      <bottom style="thin">
        <color theme="0"/>
      </bottom>
      <diagonal/>
    </border>
    <border>
      <left style="medium">
        <color rgb="FF54AB42"/>
      </left>
      <right style="thin">
        <color theme="0"/>
      </right>
      <top style="medium">
        <color rgb="FF54AB42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rgb="FF54AB42"/>
      </top>
      <bottom style="thin">
        <color theme="0"/>
      </bottom>
      <diagonal/>
    </border>
    <border>
      <left style="thin">
        <color theme="0"/>
      </left>
      <right style="medium">
        <color rgb="FF54AB42"/>
      </right>
      <top style="medium">
        <color rgb="FF54AB42"/>
      </top>
      <bottom style="thin">
        <color theme="0"/>
      </bottom>
      <diagonal/>
    </border>
    <border>
      <left style="medium">
        <color rgb="FF54AB42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rgb="FF54AB42"/>
      </right>
      <top style="thin">
        <color theme="0"/>
      </top>
      <bottom style="thin">
        <color theme="0"/>
      </bottom>
      <diagonal/>
    </border>
    <border>
      <left style="medium">
        <color rgb="FF54AB42"/>
      </left>
      <right style="thin">
        <color theme="0"/>
      </right>
      <top style="thin">
        <color theme="0"/>
      </top>
      <bottom style="medium">
        <color rgb="FF54AB4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rgb="FF54AB42"/>
      </bottom>
      <diagonal/>
    </border>
    <border>
      <left style="thin">
        <color theme="0"/>
      </left>
      <right style="medium">
        <color rgb="FF54AB42"/>
      </right>
      <top style="thin">
        <color theme="0"/>
      </top>
      <bottom style="medium">
        <color rgb="FF54AB42"/>
      </bottom>
      <diagonal/>
    </border>
    <border>
      <left style="medium">
        <color rgb="FFFFC828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medium">
        <color rgb="FFFFC828"/>
      </right>
      <top style="thin">
        <color theme="0"/>
      </top>
      <bottom/>
      <diagonal/>
    </border>
    <border>
      <left style="medium">
        <color rgb="FFFFC828"/>
      </left>
      <right style="medium">
        <color rgb="FFFFC828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medium">
        <color rgb="FFD81E0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medium">
        <color rgb="FFD81E00"/>
      </right>
      <top style="thin">
        <color theme="0"/>
      </top>
      <bottom/>
      <diagonal/>
    </border>
    <border>
      <left style="medium">
        <color rgb="FFD81E00"/>
      </left>
      <right style="medium">
        <color rgb="FFD81E00"/>
      </right>
      <top style="thin">
        <color theme="0"/>
      </top>
      <bottom/>
      <diagonal/>
    </border>
    <border>
      <left style="medium">
        <color rgb="FF54AB42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medium">
        <color rgb="FF54AB42"/>
      </right>
      <top style="thin">
        <color theme="0"/>
      </top>
      <bottom/>
      <diagonal/>
    </border>
    <border>
      <left style="medium">
        <color rgb="FFF47B00"/>
      </left>
      <right style="medium">
        <color rgb="FFF47B00"/>
      </right>
      <top style="thin">
        <color theme="0"/>
      </top>
      <bottom/>
      <diagonal/>
    </border>
    <border>
      <left style="medium">
        <color rgb="FFF47B0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medium">
        <color rgb="FFF47B00"/>
      </right>
      <top style="thin">
        <color theme="0"/>
      </top>
      <bottom/>
      <diagonal/>
    </border>
    <border>
      <left style="medium">
        <color rgb="FF669AEE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medium">
        <color rgb="FF669AEE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rgb="FFFFC828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rgb="FFFFC828"/>
      </right>
      <top/>
      <bottom style="thin">
        <color theme="0"/>
      </bottom>
      <diagonal/>
    </border>
    <border>
      <left style="medium">
        <color rgb="FFD81E0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rgb="FFD81E00"/>
      </right>
      <top/>
      <bottom style="thin">
        <color theme="0"/>
      </bottom>
      <diagonal/>
    </border>
    <border>
      <left style="medium">
        <color rgb="FFD81E00"/>
      </left>
      <right style="medium">
        <color rgb="FFD81E00"/>
      </right>
      <top/>
      <bottom style="thin">
        <color theme="0"/>
      </bottom>
      <diagonal/>
    </border>
    <border>
      <left style="medium">
        <color rgb="FF54AB42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rgb="FF54AB42"/>
      </right>
      <top/>
      <bottom style="thin">
        <color theme="0"/>
      </bottom>
      <diagonal/>
    </border>
    <border>
      <left style="medium">
        <color rgb="FFF47B00"/>
      </left>
      <right style="medium">
        <color rgb="FFF47B00"/>
      </right>
      <top/>
      <bottom style="thin">
        <color theme="0"/>
      </bottom>
      <diagonal/>
    </border>
    <border>
      <left style="medium">
        <color rgb="FFF47B0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rgb="FFF47B00"/>
      </right>
      <top/>
      <bottom style="thin">
        <color theme="0"/>
      </bottom>
      <diagonal/>
    </border>
    <border>
      <left style="medium">
        <color rgb="FF669AEE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rgb="FF669AEE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medium">
        <color theme="0"/>
      </left>
      <right style="thin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 style="thin">
        <color theme="0"/>
      </bottom>
      <diagonal/>
    </border>
    <border>
      <left/>
      <right/>
      <top style="thin">
        <color theme="0"/>
      </top>
      <bottom style="medium">
        <color rgb="FFFFC828"/>
      </bottom>
      <diagonal/>
    </border>
    <border>
      <left style="thin">
        <color theme="0"/>
      </left>
      <right/>
      <top style="thin">
        <color theme="0"/>
      </top>
      <bottom style="medium">
        <color rgb="FFFFC828"/>
      </bottom>
      <diagonal/>
    </border>
    <border>
      <left/>
      <right style="thin">
        <color theme="0"/>
      </right>
      <top style="medium">
        <color rgb="FFFFC828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medium">
        <color rgb="FFFFC828"/>
      </bottom>
      <diagonal/>
    </border>
    <border>
      <left style="thin">
        <color theme="0"/>
      </left>
      <right style="medium">
        <color theme="0"/>
      </right>
      <top/>
      <bottom/>
      <diagonal/>
    </border>
    <border>
      <left style="thin">
        <color theme="0"/>
      </left>
      <right style="medium">
        <color theme="0"/>
      </right>
      <top/>
      <bottom style="thin">
        <color theme="0"/>
      </bottom>
      <diagonal/>
    </border>
  </borders>
  <cellStyleXfs count="102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84">
    <xf numFmtId="0" fontId="0" fillId="0" borderId="0" xfId="0"/>
    <xf numFmtId="0" fontId="0" fillId="0" borderId="0" xfId="0" applyFont="1"/>
    <xf numFmtId="0" fontId="0" fillId="0" borderId="0" xfId="0" applyFont="1" applyAlignment="1">
      <alignment vertical="center"/>
    </xf>
    <xf numFmtId="0" fontId="11" fillId="4" borderId="8" xfId="0" applyFont="1" applyFill="1" applyBorder="1" applyAlignment="1">
      <alignment horizontal="center" vertical="center"/>
    </xf>
    <xf numFmtId="0" fontId="10" fillId="6" borderId="9" xfId="0" applyFont="1" applyFill="1" applyBorder="1" applyAlignment="1">
      <alignment vertical="center"/>
    </xf>
    <xf numFmtId="0" fontId="10" fillId="6" borderId="1" xfId="0" applyFont="1" applyFill="1" applyBorder="1" applyAlignment="1">
      <alignment vertical="center"/>
    </xf>
    <xf numFmtId="0" fontId="13" fillId="7" borderId="10" xfId="0" applyFont="1" applyFill="1" applyBorder="1" applyAlignment="1">
      <alignment vertical="top"/>
    </xf>
    <xf numFmtId="0" fontId="13" fillId="9" borderId="4" xfId="0" applyFont="1" applyFill="1" applyBorder="1" applyAlignment="1">
      <alignment vertical="top"/>
    </xf>
    <xf numFmtId="0" fontId="13" fillId="14" borderId="4" xfId="0" applyFont="1" applyFill="1" applyBorder="1" applyAlignment="1">
      <alignment vertical="top"/>
    </xf>
    <xf numFmtId="0" fontId="13" fillId="13" borderId="4" xfId="0" applyFont="1" applyFill="1" applyBorder="1" applyAlignment="1">
      <alignment vertical="top"/>
    </xf>
    <xf numFmtId="0" fontId="11" fillId="4" borderId="11" xfId="0" applyFont="1" applyFill="1" applyBorder="1" applyAlignment="1">
      <alignment horizontal="center" vertical="center"/>
    </xf>
    <xf numFmtId="0" fontId="10" fillId="6" borderId="6" xfId="0" applyFont="1" applyFill="1" applyBorder="1" applyAlignment="1">
      <alignment vertical="center"/>
    </xf>
    <xf numFmtId="0" fontId="13" fillId="15" borderId="12" xfId="0" applyFont="1" applyFill="1" applyBorder="1" applyAlignment="1">
      <alignment vertical="top"/>
    </xf>
    <xf numFmtId="0" fontId="10" fillId="16" borderId="13" xfId="0" applyFont="1" applyFill="1" applyBorder="1" applyAlignment="1">
      <alignment horizontal="center" vertical="center"/>
    </xf>
    <xf numFmtId="0" fontId="12" fillId="6" borderId="3" xfId="0" applyFont="1" applyFill="1" applyBorder="1" applyAlignment="1">
      <alignment vertical="top" wrapText="1"/>
    </xf>
    <xf numFmtId="0" fontId="5" fillId="19" borderId="1" xfId="0" applyNumberFormat="1" applyFont="1" applyFill="1" applyBorder="1" applyAlignment="1">
      <alignment vertical="center" wrapText="1"/>
    </xf>
    <xf numFmtId="0" fontId="5" fillId="22" borderId="1" xfId="0" applyNumberFormat="1" applyFont="1" applyFill="1" applyBorder="1" applyAlignment="1">
      <alignment vertical="center" wrapText="1"/>
    </xf>
    <xf numFmtId="49" fontId="5" fillId="22" borderId="1" xfId="0" applyNumberFormat="1" applyFont="1" applyFill="1" applyBorder="1" applyAlignment="1">
      <alignment vertical="center" wrapText="1"/>
    </xf>
    <xf numFmtId="0" fontId="5" fillId="23" borderId="1" xfId="0" applyFont="1" applyFill="1" applyBorder="1" applyAlignment="1">
      <alignment vertical="center" wrapText="1"/>
    </xf>
    <xf numFmtId="0" fontId="5" fillId="25" borderId="1" xfId="0" applyNumberFormat="1" applyFont="1" applyFill="1" applyBorder="1" applyAlignment="1">
      <alignment vertical="center" wrapText="1"/>
    </xf>
    <xf numFmtId="0" fontId="5" fillId="29" borderId="1" xfId="0" applyNumberFormat="1" applyFont="1" applyFill="1" applyBorder="1" applyAlignment="1">
      <alignment vertical="center" wrapText="1"/>
    </xf>
    <xf numFmtId="0" fontId="6" fillId="30" borderId="1" xfId="0" applyNumberFormat="1" applyFont="1" applyFill="1" applyBorder="1" applyAlignment="1">
      <alignment horizontal="center" vertical="center" wrapText="1"/>
    </xf>
    <xf numFmtId="0" fontId="12" fillId="17" borderId="2" xfId="0" applyFont="1" applyFill="1" applyBorder="1" applyAlignment="1">
      <alignment horizontal="center" vertical="center" wrapText="1"/>
    </xf>
    <xf numFmtId="0" fontId="12" fillId="6" borderId="104" xfId="0" applyFont="1" applyFill="1" applyBorder="1" applyAlignment="1">
      <alignment horizontal="center" vertical="center" wrapText="1"/>
    </xf>
    <xf numFmtId="0" fontId="12" fillId="6" borderId="3" xfId="0" applyFont="1" applyFill="1" applyBorder="1" applyAlignment="1">
      <alignment horizontal="center" vertical="center" wrapText="1"/>
    </xf>
    <xf numFmtId="0" fontId="12" fillId="6" borderId="19" xfId="0" applyFont="1" applyFill="1" applyBorder="1" applyAlignment="1">
      <alignment horizontal="center" vertical="center" wrapText="1"/>
    </xf>
    <xf numFmtId="0" fontId="12" fillId="6" borderId="12" xfId="0" applyFont="1" applyFill="1" applyBorder="1" applyAlignment="1">
      <alignment horizontal="center" vertical="center" wrapText="1"/>
    </xf>
    <xf numFmtId="0" fontId="0" fillId="2" borderId="0" xfId="0" applyFont="1" applyFill="1" applyAlignment="1">
      <alignment vertical="center"/>
    </xf>
    <xf numFmtId="0" fontId="12" fillId="6" borderId="18" xfId="0" applyFont="1" applyFill="1" applyBorder="1" applyAlignment="1">
      <alignment vertical="top" wrapText="1"/>
    </xf>
    <xf numFmtId="0" fontId="14" fillId="3" borderId="1" xfId="0" applyNumberFormat="1" applyFont="1" applyFill="1" applyBorder="1" applyAlignment="1">
      <alignment horizontal="center" vertical="center" wrapText="1"/>
    </xf>
    <xf numFmtId="49" fontId="14" fillId="3" borderId="1" xfId="0" applyNumberFormat="1" applyFont="1" applyFill="1" applyBorder="1" applyAlignment="1">
      <alignment horizontal="center" vertical="center"/>
    </xf>
    <xf numFmtId="0" fontId="15" fillId="0" borderId="1" xfId="0" applyFont="1" applyBorder="1"/>
    <xf numFmtId="0" fontId="5" fillId="19" borderId="23" xfId="0" applyNumberFormat="1" applyFont="1" applyFill="1" applyBorder="1" applyAlignment="1">
      <alignment vertical="center" wrapText="1"/>
    </xf>
    <xf numFmtId="0" fontId="5" fillId="19" borderId="24" xfId="0" applyNumberFormat="1" applyFont="1" applyFill="1" applyBorder="1" applyAlignment="1">
      <alignment vertical="center" wrapText="1"/>
    </xf>
    <xf numFmtId="0" fontId="5" fillId="19" borderId="34" xfId="0" applyNumberFormat="1" applyFont="1" applyFill="1" applyBorder="1" applyAlignment="1">
      <alignment vertical="center" wrapText="1"/>
    </xf>
    <xf numFmtId="0" fontId="2" fillId="2" borderId="7" xfId="0" applyNumberFormat="1" applyFont="1" applyFill="1" applyBorder="1" applyAlignment="1">
      <alignment horizontal="center" vertical="center" wrapText="1"/>
    </xf>
    <xf numFmtId="0" fontId="5" fillId="22" borderId="40" xfId="0" applyNumberFormat="1" applyFont="1" applyFill="1" applyBorder="1" applyAlignment="1">
      <alignment vertical="center" wrapText="1"/>
    </xf>
    <xf numFmtId="0" fontId="5" fillId="22" borderId="41" xfId="0" applyNumberFormat="1" applyFont="1" applyFill="1" applyBorder="1" applyAlignment="1">
      <alignment vertical="center" wrapText="1"/>
    </xf>
    <xf numFmtId="0" fontId="5" fillId="22" borderId="46" xfId="0" applyNumberFormat="1" applyFont="1" applyFill="1" applyBorder="1" applyAlignment="1">
      <alignment vertical="center" wrapText="1"/>
    </xf>
    <xf numFmtId="0" fontId="5" fillId="2" borderId="7" xfId="0" applyNumberFormat="1" applyFont="1" applyFill="1" applyBorder="1" applyAlignment="1">
      <alignment vertical="center" wrapText="1"/>
    </xf>
    <xf numFmtId="0" fontId="5" fillId="25" borderId="71" xfId="0" applyNumberFormat="1" applyFont="1" applyFill="1" applyBorder="1" applyAlignment="1">
      <alignment vertical="center" wrapText="1"/>
    </xf>
    <xf numFmtId="0" fontId="5" fillId="25" borderId="72" xfId="0" applyNumberFormat="1" applyFont="1" applyFill="1" applyBorder="1" applyAlignment="1">
      <alignment vertical="center" wrapText="1"/>
    </xf>
    <xf numFmtId="0" fontId="5" fillId="2" borderId="6" xfId="0" applyNumberFormat="1" applyFont="1" applyFill="1" applyBorder="1" applyAlignment="1">
      <alignment vertical="center" wrapText="1"/>
    </xf>
    <xf numFmtId="0" fontId="5" fillId="27" borderId="49" xfId="0" applyNumberFormat="1" applyFont="1" applyFill="1" applyBorder="1" applyAlignment="1">
      <alignment vertical="center" wrapText="1"/>
    </xf>
    <xf numFmtId="0" fontId="5" fillId="27" borderId="53" xfId="0" applyNumberFormat="1" applyFont="1" applyFill="1" applyBorder="1" applyAlignment="1">
      <alignment vertical="center" wrapText="1"/>
    </xf>
    <xf numFmtId="0" fontId="5" fillId="27" borderId="54" xfId="0" applyNumberFormat="1" applyFont="1" applyFill="1" applyBorder="1" applyAlignment="1">
      <alignment vertical="center" wrapText="1"/>
    </xf>
    <xf numFmtId="0" fontId="5" fillId="29" borderId="60" xfId="0" applyNumberFormat="1" applyFont="1" applyFill="1" applyBorder="1" applyAlignment="1">
      <alignment vertical="center" wrapText="1"/>
    </xf>
    <xf numFmtId="0" fontId="5" fillId="29" borderId="61" xfId="0" applyNumberFormat="1" applyFont="1" applyFill="1" applyBorder="1" applyAlignment="1">
      <alignment vertical="center" wrapText="1"/>
    </xf>
    <xf numFmtId="0" fontId="1" fillId="0" borderId="5" xfId="0" applyFont="1" applyBorder="1"/>
    <xf numFmtId="0" fontId="1" fillId="0" borderId="1" xfId="0" applyFont="1" applyBorder="1"/>
    <xf numFmtId="14" fontId="2" fillId="30" borderId="1" xfId="0" applyNumberFormat="1" applyFont="1" applyFill="1" applyBorder="1" applyAlignment="1">
      <alignment horizontal="center" vertical="center"/>
    </xf>
    <xf numFmtId="0" fontId="5" fillId="19" borderId="76" xfId="0" applyNumberFormat="1" applyFont="1" applyFill="1" applyBorder="1" applyAlignment="1">
      <alignment vertical="center" wrapText="1"/>
    </xf>
    <xf numFmtId="0" fontId="5" fillId="19" borderId="2" xfId="0" applyNumberFormat="1" applyFont="1" applyFill="1" applyBorder="1" applyAlignment="1">
      <alignment vertical="center" wrapText="1"/>
    </xf>
    <xf numFmtId="0" fontId="5" fillId="19" borderId="77" xfId="0" applyNumberFormat="1" applyFont="1" applyFill="1" applyBorder="1" applyAlignment="1">
      <alignment vertical="center" wrapText="1"/>
    </xf>
    <xf numFmtId="0" fontId="5" fillId="19" borderId="78" xfId="0" applyNumberFormat="1" applyFont="1" applyFill="1" applyBorder="1" applyAlignment="1">
      <alignment vertical="center" wrapText="1"/>
    </xf>
    <xf numFmtId="0" fontId="2" fillId="2" borderId="79" xfId="0" applyNumberFormat="1" applyFont="1" applyFill="1" applyBorder="1" applyAlignment="1">
      <alignment horizontal="center" vertical="center" wrapText="1"/>
    </xf>
    <xf numFmtId="0" fontId="5" fillId="22" borderId="80" xfId="0" applyNumberFormat="1" applyFont="1" applyFill="1" applyBorder="1" applyAlignment="1">
      <alignment vertical="center" wrapText="1"/>
    </xf>
    <xf numFmtId="0" fontId="5" fillId="22" borderId="2" xfId="0" applyNumberFormat="1" applyFont="1" applyFill="1" applyBorder="1" applyAlignment="1">
      <alignment vertical="center" wrapText="1"/>
    </xf>
    <xf numFmtId="0" fontId="5" fillId="22" borderId="81" xfId="0" applyNumberFormat="1" applyFont="1" applyFill="1" applyBorder="1" applyAlignment="1">
      <alignment vertical="center" wrapText="1"/>
    </xf>
    <xf numFmtId="0" fontId="5" fillId="22" borderId="82" xfId="0" applyNumberFormat="1" applyFont="1" applyFill="1" applyBorder="1" applyAlignment="1">
      <alignment vertical="center" wrapText="1"/>
    </xf>
    <xf numFmtId="0" fontId="5" fillId="2" borderId="79" xfId="0" applyNumberFormat="1" applyFont="1" applyFill="1" applyBorder="1" applyAlignment="1">
      <alignment vertical="center" wrapText="1"/>
    </xf>
    <xf numFmtId="0" fontId="5" fillId="25" borderId="83" xfId="0" applyNumberFormat="1" applyFont="1" applyFill="1" applyBorder="1" applyAlignment="1">
      <alignment vertical="center" wrapText="1"/>
    </xf>
    <xf numFmtId="0" fontId="5" fillId="25" borderId="2" xfId="0" applyNumberFormat="1" applyFont="1" applyFill="1" applyBorder="1" applyAlignment="1">
      <alignment vertical="center" wrapText="1"/>
    </xf>
    <xf numFmtId="0" fontId="5" fillId="25" borderId="84" xfId="0" applyNumberFormat="1" applyFont="1" applyFill="1" applyBorder="1" applyAlignment="1">
      <alignment vertical="center" wrapText="1"/>
    </xf>
    <xf numFmtId="0" fontId="5" fillId="2" borderId="28" xfId="0" applyNumberFormat="1" applyFont="1" applyFill="1" applyBorder="1" applyAlignment="1">
      <alignment vertical="center" wrapText="1"/>
    </xf>
    <xf numFmtId="0" fontId="5" fillId="27" borderId="85" xfId="0" applyNumberFormat="1" applyFont="1" applyFill="1" applyBorder="1" applyAlignment="1">
      <alignment vertical="center" wrapText="1"/>
    </xf>
    <xf numFmtId="0" fontId="5" fillId="27" borderId="86" xfId="0" applyNumberFormat="1" applyFont="1" applyFill="1" applyBorder="1" applyAlignment="1">
      <alignment vertical="center" wrapText="1"/>
    </xf>
    <xf numFmtId="0" fontId="5" fillId="27" borderId="87" xfId="0" applyNumberFormat="1" applyFont="1" applyFill="1" applyBorder="1" applyAlignment="1">
      <alignment vertical="center" wrapText="1"/>
    </xf>
    <xf numFmtId="0" fontId="5" fillId="29" borderId="88" xfId="0" applyNumberFormat="1" applyFont="1" applyFill="1" applyBorder="1" applyAlignment="1">
      <alignment vertical="center" wrapText="1"/>
    </xf>
    <xf numFmtId="0" fontId="5" fillId="29" borderId="2" xfId="0" applyNumberFormat="1" applyFont="1" applyFill="1" applyBorder="1" applyAlignment="1">
      <alignment vertical="center" wrapText="1"/>
    </xf>
    <xf numFmtId="0" fontId="5" fillId="29" borderId="89" xfId="0" applyNumberFormat="1" applyFont="1" applyFill="1" applyBorder="1" applyAlignment="1">
      <alignment vertical="center" wrapText="1"/>
    </xf>
    <xf numFmtId="0" fontId="1" fillId="0" borderId="90" xfId="0" applyFont="1" applyBorder="1"/>
    <xf numFmtId="0" fontId="1" fillId="0" borderId="2" xfId="0" applyFont="1" applyBorder="1"/>
    <xf numFmtId="0" fontId="16" fillId="2" borderId="0" xfId="0" applyNumberFormat="1" applyFont="1" applyFill="1" applyBorder="1" applyAlignment="1">
      <alignment horizontal="center" vertical="center" wrapText="1"/>
    </xf>
    <xf numFmtId="0" fontId="16" fillId="2" borderId="0" xfId="0" applyNumberFormat="1" applyFont="1" applyFill="1" applyBorder="1" applyAlignment="1">
      <alignment vertical="center" wrapText="1"/>
    </xf>
    <xf numFmtId="0" fontId="16" fillId="2" borderId="0" xfId="0" applyFont="1" applyFill="1" applyBorder="1"/>
    <xf numFmtId="0" fontId="5" fillId="19" borderId="91" xfId="0" applyNumberFormat="1" applyFont="1" applyFill="1" applyBorder="1" applyAlignment="1">
      <alignment vertical="center" wrapText="1"/>
    </xf>
    <xf numFmtId="0" fontId="5" fillId="19" borderId="4" xfId="0" applyNumberFormat="1" applyFont="1" applyFill="1" applyBorder="1" applyAlignment="1">
      <alignment vertical="center" wrapText="1"/>
    </xf>
    <xf numFmtId="0" fontId="5" fillId="19" borderId="92" xfId="0" applyNumberFormat="1" applyFont="1" applyFill="1" applyBorder="1" applyAlignment="1">
      <alignment vertical="center" wrapText="1"/>
    </xf>
    <xf numFmtId="0" fontId="5" fillId="19" borderId="36" xfId="0" applyNumberFormat="1" applyFont="1" applyFill="1" applyBorder="1" applyAlignment="1">
      <alignment vertical="center" wrapText="1"/>
    </xf>
    <xf numFmtId="0" fontId="2" fillId="2" borderId="32" xfId="0" applyNumberFormat="1" applyFont="1" applyFill="1" applyBorder="1" applyAlignment="1">
      <alignment horizontal="center" vertical="center" wrapText="1"/>
    </xf>
    <xf numFmtId="0" fontId="5" fillId="22" borderId="93" xfId="0" applyNumberFormat="1" applyFont="1" applyFill="1" applyBorder="1" applyAlignment="1">
      <alignment vertical="center" wrapText="1"/>
    </xf>
    <xf numFmtId="0" fontId="5" fillId="22" borderId="4" xfId="0" applyNumberFormat="1" applyFont="1" applyFill="1" applyBorder="1" applyAlignment="1">
      <alignment vertical="center" wrapText="1"/>
    </xf>
    <xf numFmtId="0" fontId="5" fillId="22" borderId="94" xfId="0" applyNumberFormat="1" applyFont="1" applyFill="1" applyBorder="1" applyAlignment="1">
      <alignment vertical="center" wrapText="1"/>
    </xf>
    <xf numFmtId="0" fontId="5" fillId="22" borderId="95" xfId="0" applyNumberFormat="1" applyFont="1" applyFill="1" applyBorder="1" applyAlignment="1">
      <alignment vertical="center" wrapText="1"/>
    </xf>
    <xf numFmtId="0" fontId="5" fillId="2" borderId="32" xfId="0" applyNumberFormat="1" applyFont="1" applyFill="1" applyBorder="1" applyAlignment="1">
      <alignment vertical="center" wrapText="1"/>
    </xf>
    <xf numFmtId="0" fontId="5" fillId="25" borderId="96" xfId="0" applyNumberFormat="1" applyFont="1" applyFill="1" applyBorder="1" applyAlignment="1">
      <alignment vertical="center" wrapText="1"/>
    </xf>
    <xf numFmtId="0" fontId="5" fillId="25" borderId="4" xfId="0" applyNumberFormat="1" applyFont="1" applyFill="1" applyBorder="1" applyAlignment="1">
      <alignment vertical="center" wrapText="1"/>
    </xf>
    <xf numFmtId="0" fontId="5" fillId="25" borderId="97" xfId="0" applyNumberFormat="1" applyFont="1" applyFill="1" applyBorder="1" applyAlignment="1">
      <alignment vertical="center" wrapText="1"/>
    </xf>
    <xf numFmtId="0" fontId="5" fillId="2" borderId="12" xfId="0" applyNumberFormat="1" applyFont="1" applyFill="1" applyBorder="1" applyAlignment="1">
      <alignment vertical="center" wrapText="1"/>
    </xf>
    <xf numFmtId="0" fontId="5" fillId="27" borderId="98" xfId="0" applyNumberFormat="1" applyFont="1" applyFill="1" applyBorder="1" applyAlignment="1">
      <alignment vertical="center" wrapText="1"/>
    </xf>
    <xf numFmtId="0" fontId="5" fillId="27" borderId="99" xfId="0" applyNumberFormat="1" applyFont="1" applyFill="1" applyBorder="1" applyAlignment="1">
      <alignment vertical="center" wrapText="1"/>
    </xf>
    <xf numFmtId="0" fontId="5" fillId="27" borderId="100" xfId="0" applyNumberFormat="1" applyFont="1" applyFill="1" applyBorder="1" applyAlignment="1">
      <alignment vertical="center" wrapText="1"/>
    </xf>
    <xf numFmtId="0" fontId="5" fillId="29" borderId="101" xfId="0" applyNumberFormat="1" applyFont="1" applyFill="1" applyBorder="1" applyAlignment="1">
      <alignment vertical="center" wrapText="1"/>
    </xf>
    <xf numFmtId="0" fontId="5" fillId="29" borderId="4" xfId="0" applyNumberFormat="1" applyFont="1" applyFill="1" applyBorder="1" applyAlignment="1">
      <alignment vertical="center" wrapText="1"/>
    </xf>
    <xf numFmtId="0" fontId="5" fillId="29" borderId="102" xfId="0" applyNumberFormat="1" applyFont="1" applyFill="1" applyBorder="1" applyAlignment="1">
      <alignment vertical="center" wrapText="1"/>
    </xf>
    <xf numFmtId="0" fontId="1" fillId="0" borderId="103" xfId="0" applyFont="1" applyBorder="1"/>
    <xf numFmtId="0" fontId="1" fillId="0" borderId="4" xfId="0" applyFont="1" applyBorder="1"/>
    <xf numFmtId="0" fontId="5" fillId="20" borderId="34" xfId="0" applyFont="1" applyFill="1" applyBorder="1" applyAlignment="1">
      <alignment vertical="center" wrapText="1"/>
    </xf>
    <xf numFmtId="0" fontId="5" fillId="23" borderId="40" xfId="0" applyFont="1" applyFill="1" applyBorder="1" applyAlignment="1">
      <alignment vertical="center" wrapText="1"/>
    </xf>
    <xf numFmtId="0" fontId="5" fillId="23" borderId="41" xfId="0" applyFont="1" applyFill="1" applyBorder="1" applyAlignment="1">
      <alignment vertical="center" wrapText="1"/>
    </xf>
    <xf numFmtId="0" fontId="5" fillId="23" borderId="46" xfId="0" applyFont="1" applyFill="1" applyBorder="1" applyAlignment="1">
      <alignment vertical="center" wrapText="1"/>
    </xf>
    <xf numFmtId="0" fontId="5" fillId="19" borderId="25" xfId="0" applyNumberFormat="1" applyFont="1" applyFill="1" applyBorder="1" applyAlignment="1">
      <alignment vertical="center" wrapText="1"/>
    </xf>
    <xf numFmtId="0" fontId="5" fillId="19" borderId="26" xfId="0" applyNumberFormat="1" applyFont="1" applyFill="1" applyBorder="1" applyAlignment="1">
      <alignment vertical="center" wrapText="1"/>
    </xf>
    <xf numFmtId="0" fontId="5" fillId="19" borderId="27" xfId="0" applyNumberFormat="1" applyFont="1" applyFill="1" applyBorder="1" applyAlignment="1">
      <alignment vertical="center" wrapText="1"/>
    </xf>
    <xf numFmtId="0" fontId="5" fillId="19" borderId="35" xfId="0" applyNumberFormat="1" applyFont="1" applyFill="1" applyBorder="1" applyAlignment="1">
      <alignment vertical="center" wrapText="1"/>
    </xf>
    <xf numFmtId="0" fontId="5" fillId="22" borderId="42" xfId="0" applyNumberFormat="1" applyFont="1" applyFill="1" applyBorder="1" applyAlignment="1">
      <alignment vertical="center" wrapText="1"/>
    </xf>
    <xf numFmtId="0" fontId="5" fillId="22" borderId="43" xfId="0" applyNumberFormat="1" applyFont="1" applyFill="1" applyBorder="1" applyAlignment="1">
      <alignment vertical="center" wrapText="1"/>
    </xf>
    <xf numFmtId="0" fontId="5" fillId="22" borderId="44" xfId="0" applyNumberFormat="1" applyFont="1" applyFill="1" applyBorder="1" applyAlignment="1">
      <alignment vertical="center" wrapText="1"/>
    </xf>
    <xf numFmtId="0" fontId="5" fillId="22" borderId="47" xfId="0" applyNumberFormat="1" applyFont="1" applyFill="1" applyBorder="1" applyAlignment="1">
      <alignment vertical="center" wrapText="1"/>
    </xf>
    <xf numFmtId="0" fontId="5" fillId="25" borderId="73" xfId="0" applyNumberFormat="1" applyFont="1" applyFill="1" applyBorder="1" applyAlignment="1">
      <alignment vertical="center" wrapText="1"/>
    </xf>
    <xf numFmtId="0" fontId="5" fillId="25" borderId="74" xfId="0" applyNumberFormat="1" applyFont="1" applyFill="1" applyBorder="1" applyAlignment="1">
      <alignment vertical="center" wrapText="1"/>
    </xf>
    <xf numFmtId="0" fontId="5" fillId="25" borderId="75" xfId="0" applyNumberFormat="1" applyFont="1" applyFill="1" applyBorder="1" applyAlignment="1">
      <alignment vertical="center" wrapText="1"/>
    </xf>
    <xf numFmtId="0" fontId="5" fillId="27" borderId="50" xfId="0" applyNumberFormat="1" applyFont="1" applyFill="1" applyBorder="1" applyAlignment="1">
      <alignment vertical="center" wrapText="1"/>
    </xf>
    <xf numFmtId="0" fontId="5" fillId="27" borderId="55" xfId="0" applyNumberFormat="1" applyFont="1" applyFill="1" applyBorder="1" applyAlignment="1">
      <alignment vertical="center" wrapText="1"/>
    </xf>
    <xf numFmtId="0" fontId="5" fillId="27" borderId="56" xfId="0" applyNumberFormat="1" applyFont="1" applyFill="1" applyBorder="1" applyAlignment="1">
      <alignment vertical="center" wrapText="1"/>
    </xf>
    <xf numFmtId="0" fontId="5" fillId="29" borderId="62" xfId="0" applyNumberFormat="1" applyFont="1" applyFill="1" applyBorder="1" applyAlignment="1">
      <alignment vertical="center" wrapText="1"/>
    </xf>
    <xf numFmtId="0" fontId="5" fillId="29" borderId="63" xfId="0" applyNumberFormat="1" applyFont="1" applyFill="1" applyBorder="1" applyAlignment="1">
      <alignment vertical="center" wrapText="1"/>
    </xf>
    <xf numFmtId="0" fontId="5" fillId="29" borderId="64" xfId="0" applyNumberFormat="1" applyFont="1" applyFill="1" applyBorder="1" applyAlignment="1">
      <alignment vertical="center" wrapText="1"/>
    </xf>
    <xf numFmtId="0" fontId="9" fillId="30" borderId="1" xfId="0" applyFont="1" applyFill="1" applyBorder="1"/>
    <xf numFmtId="49" fontId="9" fillId="30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1" fillId="4" borderId="15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0" fillId="31" borderId="0" xfId="0" applyFont="1" applyFill="1" applyAlignment="1">
      <alignment horizontal="center" vertical="center"/>
    </xf>
    <xf numFmtId="0" fontId="17" fillId="17" borderId="4" xfId="0" applyFont="1" applyFill="1" applyBorder="1" applyAlignment="1">
      <alignment horizontal="center" vertical="center" wrapText="1"/>
    </xf>
    <xf numFmtId="0" fontId="18" fillId="19" borderId="23" xfId="0" applyNumberFormat="1" applyFont="1" applyFill="1" applyBorder="1" applyAlignment="1">
      <alignment vertical="center" wrapText="1"/>
    </xf>
    <xf numFmtId="0" fontId="18" fillId="19" borderId="25" xfId="0" applyNumberFormat="1" applyFont="1" applyFill="1" applyBorder="1" applyAlignment="1">
      <alignment vertical="center" wrapText="1"/>
    </xf>
    <xf numFmtId="164" fontId="11" fillId="17" borderId="4" xfId="0" applyNumberFormat="1" applyFont="1" applyFill="1" applyBorder="1" applyAlignment="1">
      <alignment horizontal="center" vertical="center" wrapText="1"/>
    </xf>
    <xf numFmtId="164" fontId="10" fillId="8" borderId="16" xfId="0" applyNumberFormat="1" applyFont="1" applyFill="1" applyBorder="1" applyAlignment="1">
      <alignment horizontal="center" vertical="center"/>
    </xf>
    <xf numFmtId="164" fontId="10" fillId="10" borderId="16" xfId="0" applyNumberFormat="1" applyFont="1" applyFill="1" applyBorder="1" applyAlignment="1">
      <alignment horizontal="center" vertical="center"/>
    </xf>
    <xf numFmtId="164" fontId="10" fillId="11" borderId="16" xfId="0" applyNumberFormat="1" applyFont="1" applyFill="1" applyBorder="1" applyAlignment="1">
      <alignment horizontal="center" vertical="center"/>
    </xf>
    <xf numFmtId="164" fontId="10" fillId="12" borderId="17" xfId="0" applyNumberFormat="1" applyFont="1" applyFill="1" applyBorder="1" applyAlignment="1">
      <alignment horizontal="center" vertical="center"/>
    </xf>
    <xf numFmtId="0" fontId="19" fillId="17" borderId="4" xfId="0" applyFont="1" applyFill="1" applyBorder="1" applyAlignment="1">
      <alignment horizontal="center" vertical="center" wrapText="1"/>
    </xf>
    <xf numFmtId="14" fontId="12" fillId="6" borderId="3" xfId="0" applyNumberFormat="1" applyFont="1" applyFill="1" applyBorder="1" applyAlignment="1">
      <alignment vertical="top" wrapText="1"/>
    </xf>
    <xf numFmtId="165" fontId="20" fillId="6" borderId="3" xfId="0" applyNumberFormat="1" applyFont="1" applyFill="1" applyBorder="1" applyAlignment="1">
      <alignment horizontal="center" vertical="top" wrapText="1"/>
    </xf>
    <xf numFmtId="0" fontId="21" fillId="19" borderId="23" xfId="0" applyNumberFormat="1" applyFont="1" applyFill="1" applyBorder="1" applyAlignment="1">
      <alignment vertical="center" wrapText="1"/>
    </xf>
    <xf numFmtId="14" fontId="23" fillId="30" borderId="1" xfId="0" applyNumberFormat="1" applyFont="1" applyFill="1" applyBorder="1" applyAlignment="1">
      <alignment horizontal="center" vertical="center"/>
    </xf>
    <xf numFmtId="0" fontId="21" fillId="32" borderId="23" xfId="0" applyNumberFormat="1" applyFont="1" applyFill="1" applyBorder="1" applyAlignment="1">
      <alignment vertical="center" wrapText="1"/>
    </xf>
    <xf numFmtId="0" fontId="21" fillId="32" borderId="76" xfId="0" applyNumberFormat="1" applyFont="1" applyFill="1" applyBorder="1" applyAlignment="1">
      <alignment vertical="center" wrapText="1"/>
    </xf>
    <xf numFmtId="0" fontId="21" fillId="26" borderId="23" xfId="0" applyNumberFormat="1" applyFont="1" applyFill="1" applyBorder="1" applyAlignment="1">
      <alignment vertical="center" wrapText="1"/>
    </xf>
    <xf numFmtId="0" fontId="21" fillId="26" borderId="76" xfId="0" applyNumberFormat="1" applyFont="1" applyFill="1" applyBorder="1" applyAlignment="1">
      <alignment vertical="center" wrapText="1"/>
    </xf>
    <xf numFmtId="0" fontId="21" fillId="33" borderId="23" xfId="0" applyNumberFormat="1" applyFont="1" applyFill="1" applyBorder="1" applyAlignment="1">
      <alignment vertical="center" wrapText="1"/>
    </xf>
    <xf numFmtId="0" fontId="1" fillId="0" borderId="3" xfId="0" applyFont="1" applyBorder="1"/>
    <xf numFmtId="14" fontId="23" fillId="30" borderId="6" xfId="0" applyNumberFormat="1" applyFont="1" applyFill="1" applyBorder="1" applyAlignment="1">
      <alignment horizontal="center" vertical="center"/>
    </xf>
    <xf numFmtId="14" fontId="2" fillId="30" borderId="6" xfId="0" applyNumberFormat="1" applyFont="1" applyFill="1" applyBorder="1" applyAlignment="1">
      <alignment horizontal="center" vertical="center"/>
    </xf>
    <xf numFmtId="0" fontId="21" fillId="30" borderId="23" xfId="0" applyNumberFormat="1" applyFont="1" applyFill="1" applyBorder="1" applyAlignment="1">
      <alignment vertical="center" wrapText="1"/>
    </xf>
    <xf numFmtId="0" fontId="21" fillId="30" borderId="76" xfId="0" applyNumberFormat="1" applyFont="1" applyFill="1" applyBorder="1" applyAlignment="1">
      <alignment vertical="center" wrapText="1"/>
    </xf>
    <xf numFmtId="49" fontId="25" fillId="3" borderId="1" xfId="0" applyNumberFormat="1" applyFont="1" applyFill="1" applyBorder="1" applyAlignment="1">
      <alignment horizontal="center" vertical="center"/>
    </xf>
    <xf numFmtId="0" fontId="26" fillId="3" borderId="1" xfId="0" applyNumberFormat="1" applyFont="1" applyFill="1" applyBorder="1" applyAlignment="1">
      <alignment horizontal="center" vertical="center" wrapText="1"/>
    </xf>
    <xf numFmtId="0" fontId="26" fillId="18" borderId="29" xfId="0" applyNumberFormat="1" applyFont="1" applyFill="1" applyBorder="1" applyAlignment="1">
      <alignment vertical="center"/>
    </xf>
    <xf numFmtId="0" fontId="26" fillId="18" borderId="30" xfId="0" applyNumberFormat="1" applyFont="1" applyFill="1" applyBorder="1" applyAlignment="1">
      <alignment vertical="center"/>
    </xf>
    <xf numFmtId="0" fontId="26" fillId="18" borderId="31" xfId="0" applyNumberFormat="1" applyFont="1" applyFill="1" applyBorder="1" applyAlignment="1">
      <alignment vertical="center"/>
    </xf>
    <xf numFmtId="0" fontId="26" fillId="21" borderId="30" xfId="0" applyNumberFormat="1" applyFont="1" applyFill="1" applyBorder="1" applyAlignment="1">
      <alignment vertical="center"/>
    </xf>
    <xf numFmtId="0" fontId="26" fillId="36" borderId="30" xfId="0" applyNumberFormat="1" applyFont="1" applyFill="1" applyBorder="1" applyAlignment="1">
      <alignment vertical="center"/>
    </xf>
    <xf numFmtId="0" fontId="26" fillId="36" borderId="31" xfId="0" applyNumberFormat="1" applyFont="1" applyFill="1" applyBorder="1" applyAlignment="1">
      <alignment vertical="center"/>
    </xf>
    <xf numFmtId="0" fontId="26" fillId="34" borderId="30" xfId="0" applyNumberFormat="1" applyFont="1" applyFill="1" applyBorder="1" applyAlignment="1">
      <alignment vertical="center"/>
    </xf>
    <xf numFmtId="0" fontId="26" fillId="37" borderId="30" xfId="0" applyNumberFormat="1" applyFont="1" applyFill="1" applyBorder="1" applyAlignment="1">
      <alignment vertical="center"/>
    </xf>
    <xf numFmtId="0" fontId="26" fillId="43" borderId="30" xfId="0" applyNumberFormat="1" applyFont="1" applyFill="1" applyBorder="1" applyAlignment="1">
      <alignment vertical="center"/>
    </xf>
    <xf numFmtId="0" fontId="26" fillId="44" borderId="31" xfId="0" applyNumberFormat="1" applyFont="1" applyFill="1" applyBorder="1" applyAlignment="1">
      <alignment vertical="center"/>
    </xf>
    <xf numFmtId="0" fontId="26" fillId="41" borderId="20" xfId="0" applyNumberFormat="1" applyFont="1" applyFill="1" applyBorder="1" applyAlignment="1">
      <alignment vertical="center"/>
    </xf>
    <xf numFmtId="0" fontId="26" fillId="41" borderId="108" xfId="0" applyNumberFormat="1" applyFont="1" applyFill="1" applyBorder="1" applyAlignment="1">
      <alignment vertical="center"/>
    </xf>
    <xf numFmtId="0" fontId="26" fillId="18" borderId="21" xfId="0" applyNumberFormat="1" applyFont="1" applyFill="1" applyBorder="1" applyAlignment="1">
      <alignment horizontal="center" vertical="center"/>
    </xf>
    <xf numFmtId="0" fontId="26" fillId="34" borderId="21" xfId="0" applyNumberFormat="1" applyFont="1" applyFill="1" applyBorder="1" applyAlignment="1">
      <alignment horizontal="center" vertical="center"/>
    </xf>
    <xf numFmtId="0" fontId="26" fillId="42" borderId="21" xfId="0" applyNumberFormat="1" applyFont="1" applyFill="1" applyBorder="1" applyAlignment="1">
      <alignment horizontal="center" vertical="center"/>
    </xf>
    <xf numFmtId="0" fontId="26" fillId="18" borderId="22" xfId="0" applyNumberFormat="1" applyFont="1" applyFill="1" applyBorder="1" applyAlignment="1">
      <alignment horizontal="center" vertical="center"/>
    </xf>
    <xf numFmtId="0" fontId="26" fillId="18" borderId="20" xfId="0" applyNumberFormat="1" applyFont="1" applyFill="1" applyBorder="1" applyAlignment="1">
      <alignment horizontal="center" vertical="center"/>
    </xf>
    <xf numFmtId="0" fontId="26" fillId="18" borderId="33" xfId="0" applyNumberFormat="1" applyFont="1" applyFill="1" applyBorder="1" applyAlignment="1">
      <alignment horizontal="center" vertical="center"/>
    </xf>
    <xf numFmtId="0" fontId="26" fillId="2" borderId="7" xfId="0" applyNumberFormat="1" applyFont="1" applyFill="1" applyBorder="1" applyAlignment="1">
      <alignment horizontal="center" vertical="center"/>
    </xf>
    <xf numFmtId="0" fontId="26" fillId="21" borderId="37" xfId="0" applyNumberFormat="1" applyFont="1" applyFill="1" applyBorder="1" applyAlignment="1">
      <alignment vertical="center"/>
    </xf>
    <xf numFmtId="0" fontId="26" fillId="21" borderId="38" xfId="0" applyNumberFormat="1" applyFont="1" applyFill="1" applyBorder="1" applyAlignment="1">
      <alignment vertical="center"/>
    </xf>
    <xf numFmtId="0" fontId="26" fillId="21" borderId="39" xfId="0" applyNumberFormat="1" applyFont="1" applyFill="1" applyBorder="1" applyAlignment="1">
      <alignment vertical="center"/>
    </xf>
    <xf numFmtId="0" fontId="26" fillId="21" borderId="45" xfId="0" applyNumberFormat="1" applyFont="1" applyFill="1" applyBorder="1" applyAlignment="1">
      <alignment vertical="center"/>
    </xf>
    <xf numFmtId="0" fontId="21" fillId="2" borderId="7" xfId="0" applyNumberFormat="1" applyFont="1" applyFill="1" applyBorder="1" applyAlignment="1">
      <alignment vertical="center"/>
    </xf>
    <xf numFmtId="0" fontId="26" fillId="24" borderId="68" xfId="0" applyNumberFormat="1" applyFont="1" applyFill="1" applyBorder="1" applyAlignment="1">
      <alignment horizontal="center" vertical="center"/>
    </xf>
    <xf numFmtId="0" fontId="26" fillId="24" borderId="69" xfId="0" applyNumberFormat="1" applyFont="1" applyFill="1" applyBorder="1" applyAlignment="1">
      <alignment horizontal="center" vertical="center"/>
    </xf>
    <xf numFmtId="0" fontId="26" fillId="24" borderId="70" xfId="0" applyNumberFormat="1" applyFont="1" applyFill="1" applyBorder="1" applyAlignment="1">
      <alignment horizontal="center" vertical="center"/>
    </xf>
    <xf numFmtId="0" fontId="21" fillId="2" borderId="7" xfId="0" applyNumberFormat="1" applyFont="1" applyFill="1" applyBorder="1" applyAlignment="1">
      <alignment horizontal="center" vertical="center"/>
    </xf>
    <xf numFmtId="0" fontId="26" fillId="21" borderId="65" xfId="0" applyNumberFormat="1" applyFont="1" applyFill="1" applyBorder="1" applyAlignment="1">
      <alignment horizontal="center" vertical="center"/>
    </xf>
    <xf numFmtId="0" fontId="26" fillId="21" borderId="66" xfId="0" applyNumberFormat="1" applyFont="1" applyFill="1" applyBorder="1" applyAlignment="1">
      <alignment horizontal="center" vertical="center"/>
    </xf>
    <xf numFmtId="0" fontId="26" fillId="21" borderId="67" xfId="0" applyNumberFormat="1" applyFont="1" applyFill="1" applyBorder="1" applyAlignment="1">
      <alignment horizontal="center" vertical="center"/>
    </xf>
    <xf numFmtId="0" fontId="21" fillId="18" borderId="20" xfId="0" applyNumberFormat="1" applyFont="1" applyFill="1" applyBorder="1" applyAlignment="1">
      <alignment horizontal="center" vertical="center"/>
    </xf>
    <xf numFmtId="0" fontId="21" fillId="18" borderId="21" xfId="0" applyNumberFormat="1" applyFont="1" applyFill="1" applyBorder="1" applyAlignment="1">
      <alignment horizontal="center" vertical="center"/>
    </xf>
    <xf numFmtId="0" fontId="21" fillId="18" borderId="22" xfId="0" applyNumberFormat="1" applyFont="1" applyFill="1" applyBorder="1" applyAlignment="1">
      <alignment horizontal="center" vertical="center"/>
    </xf>
    <xf numFmtId="0" fontId="21" fillId="2" borderId="6" xfId="0" applyNumberFormat="1" applyFont="1" applyFill="1" applyBorder="1" applyAlignment="1">
      <alignment horizontal="center" vertical="center"/>
    </xf>
    <xf numFmtId="0" fontId="26" fillId="26" borderId="48" xfId="0" applyNumberFormat="1" applyFont="1" applyFill="1" applyBorder="1" applyAlignment="1">
      <alignment horizontal="center" vertical="center"/>
    </xf>
    <xf numFmtId="0" fontId="26" fillId="26" borderId="51" xfId="0" applyNumberFormat="1" applyFont="1" applyFill="1" applyBorder="1" applyAlignment="1">
      <alignment horizontal="center" vertical="center"/>
    </xf>
    <xf numFmtId="0" fontId="26" fillId="26" borderId="52" xfId="0" applyNumberFormat="1" applyFont="1" applyFill="1" applyBorder="1" applyAlignment="1">
      <alignment horizontal="center" vertical="center"/>
    </xf>
    <xf numFmtId="0" fontId="26" fillId="28" borderId="57" xfId="0" applyNumberFormat="1" applyFont="1" applyFill="1" applyBorder="1" applyAlignment="1">
      <alignment horizontal="center" vertical="center"/>
    </xf>
    <xf numFmtId="0" fontId="26" fillId="28" borderId="58" xfId="0" applyNumberFormat="1" applyFont="1" applyFill="1" applyBorder="1" applyAlignment="1">
      <alignment horizontal="center" vertical="center"/>
    </xf>
    <xf numFmtId="0" fontId="26" fillId="28" borderId="59" xfId="0" applyNumberFormat="1" applyFont="1" applyFill="1" applyBorder="1" applyAlignment="1">
      <alignment horizontal="center" vertical="center"/>
    </xf>
    <xf numFmtId="0" fontId="27" fillId="0" borderId="5" xfId="0" applyFont="1" applyBorder="1"/>
    <xf numFmtId="0" fontId="27" fillId="0" borderId="1" xfId="0" applyFont="1" applyBorder="1"/>
    <xf numFmtId="14" fontId="28" fillId="0" borderId="1" xfId="0" applyNumberFormat="1" applyFont="1" applyFill="1" applyBorder="1" applyAlignment="1">
      <alignment horizontal="center" vertical="center"/>
    </xf>
    <xf numFmtId="49" fontId="25" fillId="30" borderId="1" xfId="0" applyNumberFormat="1" applyFont="1" applyFill="1" applyBorder="1" applyAlignment="1">
      <alignment horizontal="center"/>
    </xf>
    <xf numFmtId="0" fontId="24" fillId="19" borderId="23" xfId="0" applyNumberFormat="1" applyFont="1" applyFill="1" applyBorder="1" applyAlignment="1">
      <alignment vertical="center" wrapText="1"/>
    </xf>
    <xf numFmtId="0" fontId="24" fillId="19" borderId="1" xfId="0" applyNumberFormat="1" applyFont="1" applyFill="1" applyBorder="1" applyAlignment="1">
      <alignment vertical="center" wrapText="1"/>
    </xf>
    <xf numFmtId="0" fontId="24" fillId="19" borderId="1" xfId="0" applyNumberFormat="1" applyFont="1" applyFill="1" applyBorder="1" applyAlignment="1">
      <alignment vertical="center"/>
    </xf>
    <xf numFmtId="0" fontId="24" fillId="19" borderId="24" xfId="0" applyNumberFormat="1" applyFont="1" applyFill="1" applyBorder="1" applyAlignment="1">
      <alignment vertical="center" wrapText="1"/>
    </xf>
    <xf numFmtId="0" fontId="24" fillId="19" borderId="6" xfId="0" applyNumberFormat="1" applyFont="1" applyFill="1" applyBorder="1" applyAlignment="1">
      <alignment vertical="center" wrapText="1"/>
    </xf>
    <xf numFmtId="0" fontId="24" fillId="32" borderId="1" xfId="0" applyNumberFormat="1" applyFont="1" applyFill="1" applyBorder="1" applyAlignment="1">
      <alignment vertical="center" wrapText="1"/>
    </xf>
    <xf numFmtId="0" fontId="24" fillId="35" borderId="1" xfId="0" applyNumberFormat="1" applyFont="1" applyFill="1" applyBorder="1" applyAlignment="1">
      <alignment vertical="center" wrapText="1"/>
    </xf>
    <xf numFmtId="0" fontId="24" fillId="33" borderId="1" xfId="0" applyNumberFormat="1" applyFont="1" applyFill="1" applyBorder="1" applyAlignment="1">
      <alignment vertical="center" wrapText="1"/>
    </xf>
    <xf numFmtId="0" fontId="24" fillId="34" borderId="24" xfId="0" applyNumberFormat="1" applyFont="1" applyFill="1" applyBorder="1" applyAlignment="1">
      <alignment vertical="center" wrapText="1"/>
    </xf>
    <xf numFmtId="0" fontId="24" fillId="35" borderId="7" xfId="0" applyNumberFormat="1" applyFont="1" applyFill="1" applyBorder="1" applyAlignment="1">
      <alignment vertical="center" wrapText="1"/>
    </xf>
    <xf numFmtId="0" fontId="24" fillId="19" borderId="5" xfId="0" applyNumberFormat="1" applyFont="1" applyFill="1" applyBorder="1" applyAlignment="1">
      <alignment vertical="center" wrapText="1"/>
    </xf>
    <xf numFmtId="0" fontId="24" fillId="37" borderId="1" xfId="0" applyNumberFormat="1" applyFont="1" applyFill="1" applyBorder="1" applyAlignment="1">
      <alignment vertical="center" wrapText="1"/>
    </xf>
    <xf numFmtId="0" fontId="24" fillId="38" borderId="1" xfId="0" applyNumberFormat="1" applyFont="1" applyFill="1" applyBorder="1" applyAlignment="1">
      <alignment vertical="center" wrapText="1"/>
    </xf>
    <xf numFmtId="0" fontId="24" fillId="39" borderId="24" xfId="0" applyNumberFormat="1" applyFont="1" applyFill="1" applyBorder="1" applyAlignment="1">
      <alignment vertical="center" wrapText="1"/>
    </xf>
    <xf numFmtId="0" fontId="24" fillId="40" borderId="23" xfId="0" applyNumberFormat="1" applyFont="1" applyFill="1" applyBorder="1" applyAlignment="1">
      <alignment vertical="center" wrapText="1"/>
    </xf>
    <xf numFmtId="0" fontId="24" fillId="40" borderId="5" xfId="0" applyNumberFormat="1" applyFont="1" applyFill="1" applyBorder="1" applyAlignment="1">
      <alignment vertical="center" wrapText="1"/>
    </xf>
    <xf numFmtId="0" fontId="24" fillId="19" borderId="76" xfId="0" applyNumberFormat="1" applyFont="1" applyFill="1" applyBorder="1" applyAlignment="1">
      <alignment vertical="center" wrapText="1"/>
    </xf>
    <xf numFmtId="0" fontId="24" fillId="19" borderId="2" xfId="0" applyNumberFormat="1" applyFont="1" applyFill="1" applyBorder="1" applyAlignment="1">
      <alignment vertical="center" wrapText="1"/>
    </xf>
    <xf numFmtId="0" fontId="24" fillId="19" borderId="28" xfId="0" applyNumberFormat="1" applyFont="1" applyFill="1" applyBorder="1" applyAlignment="1">
      <alignment vertical="center" wrapText="1"/>
    </xf>
    <xf numFmtId="0" fontId="24" fillId="19" borderId="77" xfId="0" applyNumberFormat="1" applyFont="1" applyFill="1" applyBorder="1" applyAlignment="1">
      <alignment vertical="center" wrapText="1"/>
    </xf>
    <xf numFmtId="0" fontId="24" fillId="32" borderId="2" xfId="0" applyNumberFormat="1" applyFont="1" applyFill="1" applyBorder="1" applyAlignment="1">
      <alignment vertical="center" wrapText="1"/>
    </xf>
    <xf numFmtId="0" fontId="24" fillId="33" borderId="2" xfId="0" applyNumberFormat="1" applyFont="1" applyFill="1" applyBorder="1" applyAlignment="1">
      <alignment vertical="center" wrapText="1"/>
    </xf>
    <xf numFmtId="0" fontId="24" fillId="34" borderId="77" xfId="0" applyNumberFormat="1" applyFont="1" applyFill="1" applyBorder="1" applyAlignment="1">
      <alignment vertical="center" wrapText="1"/>
    </xf>
    <xf numFmtId="0" fontId="24" fillId="35" borderId="79" xfId="0" applyNumberFormat="1" applyFont="1" applyFill="1" applyBorder="1" applyAlignment="1">
      <alignment vertical="center" wrapText="1"/>
    </xf>
    <xf numFmtId="0" fontId="24" fillId="19" borderId="90" xfId="0" applyNumberFormat="1" applyFont="1" applyFill="1" applyBorder="1" applyAlignment="1">
      <alignment vertical="center" wrapText="1"/>
    </xf>
    <xf numFmtId="0" fontId="24" fillId="37" borderId="2" xfId="0" applyNumberFormat="1" applyFont="1" applyFill="1" applyBorder="1" applyAlignment="1">
      <alignment vertical="center" wrapText="1"/>
    </xf>
    <xf numFmtId="0" fontId="24" fillId="38" borderId="2" xfId="0" applyNumberFormat="1" applyFont="1" applyFill="1" applyBorder="1" applyAlignment="1">
      <alignment vertical="center" wrapText="1"/>
    </xf>
    <xf numFmtId="0" fontId="24" fillId="39" borderId="77" xfId="0" applyNumberFormat="1" applyFont="1" applyFill="1" applyBorder="1" applyAlignment="1">
      <alignment vertical="center" wrapText="1"/>
    </xf>
    <xf numFmtId="0" fontId="24" fillId="35" borderId="2" xfId="0" applyNumberFormat="1" applyFont="1" applyFill="1" applyBorder="1" applyAlignment="1">
      <alignment vertical="center" wrapText="1"/>
    </xf>
    <xf numFmtId="0" fontId="24" fillId="40" borderId="76" xfId="0" applyNumberFormat="1" applyFont="1" applyFill="1" applyBorder="1" applyAlignment="1">
      <alignment vertical="center" wrapText="1"/>
    </xf>
    <xf numFmtId="0" fontId="24" fillId="40" borderId="90" xfId="0" applyNumberFormat="1" applyFont="1" applyFill="1" applyBorder="1" applyAlignment="1">
      <alignment vertical="center" wrapText="1"/>
    </xf>
    <xf numFmtId="0" fontId="29" fillId="2" borderId="0" xfId="0" applyNumberFormat="1" applyFont="1" applyFill="1" applyBorder="1" applyAlignment="1">
      <alignment vertical="center" wrapText="1"/>
    </xf>
    <xf numFmtId="0" fontId="29" fillId="2" borderId="0" xfId="0" applyNumberFormat="1" applyFont="1" applyFill="1" applyBorder="1" applyAlignment="1">
      <alignment vertical="center"/>
    </xf>
    <xf numFmtId="0" fontId="29" fillId="2" borderId="0" xfId="0" applyNumberFormat="1" applyFont="1" applyFill="1" applyBorder="1" applyAlignment="1">
      <alignment horizontal="center" vertical="center" wrapText="1"/>
    </xf>
    <xf numFmtId="0" fontId="24" fillId="19" borderId="91" xfId="0" applyNumberFormat="1" applyFont="1" applyFill="1" applyBorder="1" applyAlignment="1">
      <alignment vertical="center" wrapText="1"/>
    </xf>
    <xf numFmtId="0" fontId="24" fillId="19" borderId="4" xfId="0" applyNumberFormat="1" applyFont="1" applyFill="1" applyBorder="1" applyAlignment="1">
      <alignment vertical="center" wrapText="1"/>
    </xf>
    <xf numFmtId="0" fontId="24" fillId="19" borderId="12" xfId="0" applyNumberFormat="1" applyFont="1" applyFill="1" applyBorder="1" applyAlignment="1">
      <alignment vertical="center" wrapText="1"/>
    </xf>
    <xf numFmtId="0" fontId="24" fillId="19" borderId="92" xfId="0" applyNumberFormat="1" applyFont="1" applyFill="1" applyBorder="1" applyAlignment="1">
      <alignment vertical="center" wrapText="1"/>
    </xf>
    <xf numFmtId="0" fontId="24" fillId="32" borderId="4" xfId="0" applyNumberFormat="1" applyFont="1" applyFill="1" applyBorder="1" applyAlignment="1">
      <alignment vertical="center" wrapText="1"/>
    </xf>
    <xf numFmtId="0" fontId="24" fillId="35" borderId="4" xfId="0" applyNumberFormat="1" applyFont="1" applyFill="1" applyBorder="1" applyAlignment="1">
      <alignment vertical="center" wrapText="1"/>
    </xf>
    <xf numFmtId="0" fontId="24" fillId="33" borderId="4" xfId="0" applyNumberFormat="1" applyFont="1" applyFill="1" applyBorder="1" applyAlignment="1">
      <alignment vertical="center" wrapText="1"/>
    </xf>
    <xf numFmtId="0" fontId="24" fillId="34" borderId="92" xfId="0" applyNumberFormat="1" applyFont="1" applyFill="1" applyBorder="1" applyAlignment="1">
      <alignment vertical="center" wrapText="1"/>
    </xf>
    <xf numFmtId="0" fontId="24" fillId="35" borderId="32" xfId="0" applyNumberFormat="1" applyFont="1" applyFill="1" applyBorder="1" applyAlignment="1">
      <alignment vertical="center" wrapText="1"/>
    </xf>
    <xf numFmtId="0" fontId="24" fillId="19" borderId="103" xfId="0" applyNumberFormat="1" applyFont="1" applyFill="1" applyBorder="1" applyAlignment="1">
      <alignment vertical="center" wrapText="1"/>
    </xf>
    <xf numFmtId="0" fontId="24" fillId="37" borderId="4" xfId="0" applyNumberFormat="1" applyFont="1" applyFill="1" applyBorder="1" applyAlignment="1">
      <alignment vertical="center" wrapText="1"/>
    </xf>
    <xf numFmtId="0" fontId="24" fillId="38" borderId="4" xfId="0" applyNumberFormat="1" applyFont="1" applyFill="1" applyBorder="1" applyAlignment="1">
      <alignment vertical="center" wrapText="1"/>
    </xf>
    <xf numFmtId="0" fontId="24" fillId="39" borderId="92" xfId="0" applyNumberFormat="1" applyFont="1" applyFill="1" applyBorder="1" applyAlignment="1">
      <alignment vertical="center" wrapText="1"/>
    </xf>
    <xf numFmtId="0" fontId="24" fillId="40" borderId="91" xfId="0" applyNumberFormat="1" applyFont="1" applyFill="1" applyBorder="1" applyAlignment="1">
      <alignment vertical="center" wrapText="1"/>
    </xf>
    <xf numFmtId="0" fontId="24" fillId="40" borderId="103" xfId="0" applyNumberFormat="1" applyFont="1" applyFill="1" applyBorder="1" applyAlignment="1">
      <alignment vertical="center" wrapText="1"/>
    </xf>
    <xf numFmtId="0" fontId="24" fillId="19" borderId="25" xfId="0" applyNumberFormat="1" applyFont="1" applyFill="1" applyBorder="1" applyAlignment="1">
      <alignment vertical="center" wrapText="1"/>
    </xf>
    <xf numFmtId="0" fontId="24" fillId="19" borderId="26" xfId="0" applyNumberFormat="1" applyFont="1" applyFill="1" applyBorder="1" applyAlignment="1">
      <alignment vertical="center" wrapText="1"/>
    </xf>
    <xf numFmtId="0" fontId="24" fillId="19" borderId="27" xfId="0" applyNumberFormat="1" applyFont="1" applyFill="1" applyBorder="1" applyAlignment="1">
      <alignment vertical="center" wrapText="1"/>
    </xf>
    <xf numFmtId="0" fontId="24" fillId="19" borderId="107" xfId="0" applyNumberFormat="1" applyFont="1" applyFill="1" applyBorder="1" applyAlignment="1">
      <alignment vertical="center" wrapText="1"/>
    </xf>
    <xf numFmtId="0" fontId="24" fillId="32" borderId="26" xfId="0" applyNumberFormat="1" applyFont="1" applyFill="1" applyBorder="1" applyAlignment="1">
      <alignment vertical="center" wrapText="1"/>
    </xf>
    <xf numFmtId="0" fontId="24" fillId="35" borderId="26" xfId="0" applyNumberFormat="1" applyFont="1" applyFill="1" applyBorder="1" applyAlignment="1">
      <alignment vertical="center" wrapText="1"/>
    </xf>
    <xf numFmtId="0" fontId="24" fillId="33" borderId="26" xfId="0" applyNumberFormat="1" applyFont="1" applyFill="1" applyBorder="1" applyAlignment="1">
      <alignment vertical="center" wrapText="1"/>
    </xf>
    <xf numFmtId="0" fontId="24" fillId="34" borderId="27" xfId="0" applyNumberFormat="1" applyFont="1" applyFill="1" applyBorder="1" applyAlignment="1">
      <alignment vertical="center" wrapText="1"/>
    </xf>
    <xf numFmtId="0" fontId="24" fillId="35" borderId="106" xfId="0" applyNumberFormat="1" applyFont="1" applyFill="1" applyBorder="1" applyAlignment="1">
      <alignment vertical="center" wrapText="1"/>
    </xf>
    <xf numFmtId="0" fontId="24" fillId="19" borderId="109" xfId="0" applyNumberFormat="1" applyFont="1" applyFill="1" applyBorder="1" applyAlignment="1">
      <alignment vertical="center" wrapText="1"/>
    </xf>
    <xf numFmtId="0" fontId="24" fillId="37" borderId="26" xfId="0" applyNumberFormat="1" applyFont="1" applyFill="1" applyBorder="1" applyAlignment="1">
      <alignment vertical="center" wrapText="1"/>
    </xf>
    <xf numFmtId="0" fontId="24" fillId="38" borderId="26" xfId="0" applyNumberFormat="1" applyFont="1" applyFill="1" applyBorder="1" applyAlignment="1">
      <alignment vertical="center" wrapText="1"/>
    </xf>
    <xf numFmtId="0" fontId="24" fillId="39" borderId="27" xfId="0" applyNumberFormat="1" applyFont="1" applyFill="1" applyBorder="1" applyAlignment="1">
      <alignment vertical="center" wrapText="1"/>
    </xf>
    <xf numFmtId="0" fontId="24" fillId="40" borderId="25" xfId="0" applyNumberFormat="1" applyFont="1" applyFill="1" applyBorder="1" applyAlignment="1">
      <alignment vertical="center" wrapText="1"/>
    </xf>
    <xf numFmtId="0" fontId="24" fillId="40" borderId="109" xfId="0" applyNumberFormat="1" applyFont="1" applyFill="1" applyBorder="1" applyAlignment="1">
      <alignment vertical="center" wrapText="1"/>
    </xf>
    <xf numFmtId="0" fontId="30" fillId="3" borderId="1" xfId="0" applyNumberFormat="1" applyFont="1" applyFill="1" applyBorder="1" applyAlignment="1">
      <alignment horizontal="center" vertical="center" wrapText="1"/>
    </xf>
    <xf numFmtId="164" fontId="31" fillId="17" borderId="4" xfId="0" applyNumberFormat="1" applyFont="1" applyFill="1" applyBorder="1" applyAlignment="1">
      <alignment horizontal="center" vertical="center" wrapText="1"/>
    </xf>
    <xf numFmtId="164" fontId="32" fillId="8" borderId="16" xfId="0" applyNumberFormat="1" applyFont="1" applyFill="1" applyBorder="1" applyAlignment="1">
      <alignment horizontal="center" vertical="center"/>
    </xf>
    <xf numFmtId="164" fontId="32" fillId="10" borderId="16" xfId="0" applyNumberFormat="1" applyFont="1" applyFill="1" applyBorder="1" applyAlignment="1">
      <alignment horizontal="center" vertical="center"/>
    </xf>
    <xf numFmtId="164" fontId="32" fillId="11" borderId="16" xfId="0" applyNumberFormat="1" applyFont="1" applyFill="1" applyBorder="1" applyAlignment="1">
      <alignment horizontal="center" vertical="center"/>
    </xf>
    <xf numFmtId="164" fontId="32" fillId="12" borderId="17" xfId="0" applyNumberFormat="1" applyFont="1" applyFill="1" applyBorder="1" applyAlignment="1">
      <alignment horizontal="center" vertical="center"/>
    </xf>
    <xf numFmtId="0" fontId="33" fillId="30" borderId="1" xfId="0" applyNumberFormat="1" applyFont="1" applyFill="1" applyBorder="1" applyAlignment="1">
      <alignment horizontal="center" vertical="center" wrapText="1"/>
    </xf>
    <xf numFmtId="0" fontId="34" fillId="0" borderId="1" xfId="0" applyNumberFormat="1" applyFont="1" applyFill="1" applyBorder="1" applyAlignment="1">
      <alignment horizontal="center" vertical="center" wrapText="1"/>
    </xf>
    <xf numFmtId="14" fontId="35" fillId="30" borderId="1" xfId="0" applyNumberFormat="1" applyFont="1" applyFill="1" applyBorder="1" applyAlignment="1">
      <alignment horizontal="center" vertical="center" wrapText="1"/>
    </xf>
    <xf numFmtId="14" fontId="36" fillId="0" borderId="1" xfId="0" applyNumberFormat="1" applyFont="1" applyFill="1" applyBorder="1" applyAlignment="1">
      <alignment horizontal="center" vertical="center" wrapText="1"/>
    </xf>
    <xf numFmtId="0" fontId="37" fillId="30" borderId="1" xfId="0" applyNumberFormat="1" applyFont="1" applyFill="1" applyBorder="1" applyAlignment="1">
      <alignment horizontal="center" vertical="center" wrapText="1"/>
    </xf>
    <xf numFmtId="0" fontId="38" fillId="0" borderId="1" xfId="0" applyNumberFormat="1" applyFont="1" applyFill="1" applyBorder="1" applyAlignment="1">
      <alignment horizontal="center" vertical="center" wrapText="1"/>
    </xf>
    <xf numFmtId="0" fontId="26" fillId="30" borderId="1" xfId="0" applyFont="1" applyFill="1" applyBorder="1"/>
    <xf numFmtId="0" fontId="0" fillId="0" borderId="0" xfId="0" applyFont="1" applyAlignment="1">
      <alignment horizontal="center" vertical="center" textRotation="255"/>
    </xf>
    <xf numFmtId="0" fontId="11" fillId="4" borderId="14" xfId="0" applyFont="1" applyFill="1" applyBorder="1" applyAlignment="1">
      <alignment horizontal="center" vertical="center"/>
    </xf>
    <xf numFmtId="0" fontId="11" fillId="4" borderId="105" xfId="0" applyFont="1" applyFill="1" applyBorder="1" applyAlignment="1">
      <alignment horizontal="center" vertical="center"/>
    </xf>
    <xf numFmtId="0" fontId="11" fillId="4" borderId="15" xfId="0" applyFont="1" applyFill="1" applyBorder="1" applyAlignment="1">
      <alignment horizontal="center" vertical="center"/>
    </xf>
    <xf numFmtId="0" fontId="10" fillId="5" borderId="9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" vertical="center"/>
    </xf>
    <xf numFmtId="0" fontId="17" fillId="17" borderId="110" xfId="0" applyFont="1" applyFill="1" applyBorder="1" applyAlignment="1">
      <alignment horizontal="center" vertical="center" wrapText="1"/>
    </xf>
    <xf numFmtId="0" fontId="17" fillId="17" borderId="111" xfId="0" applyFont="1" applyFill="1" applyBorder="1" applyAlignment="1">
      <alignment horizontal="center" vertical="center" wrapText="1"/>
    </xf>
    <xf numFmtId="0" fontId="17" fillId="17" borderId="3" xfId="0" applyFont="1" applyFill="1" applyBorder="1" applyAlignment="1">
      <alignment horizontal="center" vertical="center" wrapText="1"/>
    </xf>
    <xf numFmtId="0" fontId="17" fillId="17" borderId="4" xfId="0" applyFont="1" applyFill="1" applyBorder="1" applyAlignment="1">
      <alignment horizontal="center" vertical="center" wrapText="1"/>
    </xf>
    <xf numFmtId="0" fontId="8" fillId="0" borderId="1" xfId="0" applyNumberFormat="1" applyFont="1" applyBorder="1" applyAlignment="1">
      <alignment horizontal="center" vertical="center" wrapText="1"/>
    </xf>
  </cellXfs>
  <cellStyles count="102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colors>
    <mruColors>
      <color rgb="FFF47B00"/>
      <color rgb="FFFF9894"/>
      <color rgb="FFFFEEC5"/>
      <color rgb="FFFFEC89"/>
      <color rgb="FFD81E00"/>
      <color rgb="FF54AB42"/>
      <color rgb="FF669AEE"/>
      <color rgb="FFFFC828"/>
      <color rgb="FFB2C9EE"/>
      <color rgb="FFFFDB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435429</xdr:colOff>
      <xdr:row>7</xdr:row>
      <xdr:rowOff>40823</xdr:rowOff>
    </xdr:from>
    <xdr:to>
      <xdr:col>7</xdr:col>
      <xdr:colOff>870857</xdr:colOff>
      <xdr:row>17</xdr:row>
      <xdr:rowOff>190501</xdr:rowOff>
    </xdr:to>
    <xdr:sp macro="" textlink="">
      <xdr:nvSpPr>
        <xdr:cNvPr id="2" name="ZoneTexte 1"/>
        <xdr:cNvSpPr txBox="1"/>
      </xdr:nvSpPr>
      <xdr:spPr>
        <a:xfrm>
          <a:off x="10940143" y="1850573"/>
          <a:ext cx="5524500" cy="29119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Dans mon document, sous l'onglet Horaire par semaine, je souhaite mettre la référence des Devoirs et Leçons, relativement à la semaine.</a:t>
          </a:r>
          <a:br>
            <a:rPr lang="fr-FR" sz="1600"/>
          </a:br>
          <a:r>
            <a:rPr lang="fr-FR" sz="1600"/>
            <a:t>Par exemple, de B25 à B34, la référence aux lignes 3 à 12 de l'onglet Devoirs et leçons, ceci en fonction du numéro de semaine inscrit en B2.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Ciel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iel">
      <a:majorFont>
        <a:latin typeface="Arial Rounded MT Bold"/>
        <a:ea typeface=""/>
        <a:cs typeface=""/>
        <a:font script="Jpan" typeface="ＭＳ Ｐゴシック"/>
        <a:font script="Hans" typeface="宋体"/>
        <a:font script="Hant" typeface="新細明體"/>
      </a:majorFont>
      <a:minorFont>
        <a:latin typeface="Arial Rounded MT Bold"/>
        <a:ea typeface=""/>
        <a:cs typeface=""/>
        <a:font script="Jpan" typeface="ＭＳ Ｐゴシック"/>
        <a:font script="Hans" typeface="宋体"/>
        <a:font script="Hant" typeface="新細明體"/>
      </a:minorFont>
    </a:fontScheme>
    <a:fmtScheme name="Ciel">
      <a:fillStyleLst>
        <a:solidFill>
          <a:schemeClr val="phClr"/>
        </a:solidFill>
        <a:solidFill>
          <a:schemeClr val="phClr">
            <a:alpha val="50000"/>
          </a:schemeClr>
        </a:solidFill>
        <a:gradFill rotWithShape="1">
          <a:gsLst>
            <a:gs pos="0">
              <a:schemeClr val="phClr">
                <a:shade val="30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4400000" scaled="1"/>
        </a:gra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  <a:ln w="635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88900" dist="63500" dir="3000000" algn="br" rotWithShape="0">
              <a:srgbClr val="000000">
                <a:alpha val="35000"/>
              </a:srgbClr>
            </a:outerShdw>
          </a:effectLst>
        </a:effectStyle>
        <a:effectStyle>
          <a:effectLst>
            <a:innerShdw blurRad="50800" dist="25400" dir="6600000">
              <a:srgbClr val="000000">
                <a:alpha val="50000"/>
              </a:srgbClr>
            </a:innerShdw>
            <a:reflection blurRad="12700" stA="26000" endPos="28000" dist="38100" dir="5400000" sy="-100000" rotWithShape="0"/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atMod val="140000"/>
                <a:lumMod val="105000"/>
              </a:schemeClr>
            </a:gs>
            <a:gs pos="100000">
              <a:schemeClr val="phClr">
                <a:shade val="20000"/>
                <a:satMod val="250000"/>
                <a:lumMod val="110000"/>
              </a:schemeClr>
            </a:gs>
          </a:gsLst>
          <a:path path="circle">
            <a:fillToRect l="50000" t="50000" r="50000" b="5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>
    <pageSetUpPr fitToPage="1"/>
  </sheetPr>
  <dimension ref="A1:G36"/>
  <sheetViews>
    <sheetView showZeros="0" tabSelected="1" topLeftCell="A7" zoomScale="70" zoomScaleNormal="70" zoomScalePageLayoutView="70" workbookViewId="0">
      <selection activeCell="G28" sqref="G28"/>
    </sheetView>
  </sheetViews>
  <sheetFormatPr baseColWidth="10" defaultColWidth="17.69921875" defaultRowHeight="15"/>
  <cols>
    <col min="1" max="1" width="3.3984375" style="1" bestFit="1" customWidth="1"/>
    <col min="2" max="7" width="26.69921875" style="1" customWidth="1"/>
    <col min="8" max="16384" width="17.69921875" style="1"/>
  </cols>
  <sheetData>
    <row r="1" spans="1:7" s="2" customFormat="1" ht="24.95" customHeight="1" thickBot="1">
      <c r="B1" s="128">
        <f ca="1">INDIRECT("Planification!b"&amp;$B$2+1)</f>
        <v>42625</v>
      </c>
      <c r="C1" s="129">
        <f ca="1">B1+1</f>
        <v>42626</v>
      </c>
      <c r="D1" s="130">
        <f ca="1">C1+1</f>
        <v>42627</v>
      </c>
      <c r="E1" s="131">
        <f ca="1">D1+1</f>
        <v>42628</v>
      </c>
      <c r="F1" s="132">
        <f ca="1">E1+1</f>
        <v>42629</v>
      </c>
      <c r="G1" s="13" t="s">
        <v>4</v>
      </c>
    </row>
    <row r="2" spans="1:7" s="2" customFormat="1" ht="15.95" customHeight="1">
      <c r="A2" s="272" t="s">
        <v>7</v>
      </c>
      <c r="B2" s="124">
        <v>5</v>
      </c>
      <c r="C2" s="3"/>
      <c r="D2" s="3"/>
      <c r="E2" s="3"/>
      <c r="F2" s="10"/>
      <c r="G2" s="273"/>
    </row>
    <row r="3" spans="1:7" s="2" customFormat="1" ht="12" customHeight="1">
      <c r="A3" s="272"/>
      <c r="B3" s="22" t="str">
        <f>Planification!J1</f>
        <v>L1 26 Orth (45) lu</v>
      </c>
      <c r="C3" s="22" t="str">
        <f>Planification!AA1</f>
        <v>L3 Anglais 7H (45)</v>
      </c>
      <c r="D3" s="22" t="str">
        <f>Planification!F1</f>
        <v>L1 23 CO 24 PO me</v>
      </c>
      <c r="E3" s="22" t="str">
        <f>Planification!AB1</f>
        <v>L3 Anglais 7H (45)</v>
      </c>
      <c r="F3" s="22" t="str">
        <f>Planification!K1</f>
        <v>L1 26 Homophones (30) ve</v>
      </c>
      <c r="G3" s="274"/>
    </row>
    <row r="4" spans="1:7" s="2" customFormat="1" ht="33" customHeight="1">
      <c r="A4" s="272"/>
      <c r="B4" s="125">
        <f ca="1">INDIRECT("Planification!J"&amp;$B$2+1)</f>
        <v>0</v>
      </c>
      <c r="C4" s="125">
        <f ca="1">INDIRECT("Planification!AA"&amp;$B$2+1)</f>
        <v>0</v>
      </c>
      <c r="D4" s="125">
        <f ca="1">INDIRECT("Planification!F"&amp;$B$2+1)</f>
        <v>0</v>
      </c>
      <c r="E4" s="125">
        <f ca="1">INDIRECT("Planification!AB"&amp;$B$2+1)</f>
        <v>0</v>
      </c>
      <c r="F4" s="125">
        <f ca="1">INDIRECT("Planification!K"&amp;$B$2+1)</f>
        <v>0</v>
      </c>
      <c r="G4" s="275"/>
    </row>
    <row r="5" spans="1:7" s="2" customFormat="1" ht="12" customHeight="1">
      <c r="A5" s="272"/>
      <c r="B5" s="22" t="str">
        <f>Planification!H1</f>
        <v>L1 25 Litt (30) Lu</v>
      </c>
      <c r="C5" s="22" t="str">
        <f>Planification!AE1</f>
        <v>AC&amp;M (135)</v>
      </c>
      <c r="D5" s="22" t="str">
        <f>Planification!R1</f>
        <v>MSM Math (60) me</v>
      </c>
      <c r="E5" s="22" t="str">
        <f>Planification!T1</f>
        <v>MSM Math (30) je</v>
      </c>
      <c r="F5" s="22" t="str">
        <f>Planification!G1</f>
        <v>L1 23 CO 24 PO (30) ve</v>
      </c>
      <c r="G5" s="275"/>
    </row>
    <row r="6" spans="1:7" s="2" customFormat="1" ht="33" customHeight="1">
      <c r="A6" s="272"/>
      <c r="B6" s="125">
        <f ca="1">INDIRECT("Planification!H"&amp;$B$2+1)</f>
        <v>0</v>
      </c>
      <c r="C6" s="125">
        <f ca="1">INDIRECT("Planification!AE"&amp;$B$2+1)</f>
        <v>0</v>
      </c>
      <c r="D6" s="125">
        <f ca="1">INDIRECT("Planification!R"&amp;$B$2+1)</f>
        <v>0</v>
      </c>
      <c r="E6" s="125">
        <f ca="1">INDIRECT("Planification!T"&amp;$B$2+1)</f>
        <v>0</v>
      </c>
      <c r="F6" s="125">
        <f ca="1">INDIRECT("Planification!G"&amp;$B$2+1)</f>
        <v>0</v>
      </c>
      <c r="G6" s="275"/>
    </row>
    <row r="7" spans="1:7" s="2" customFormat="1" ht="12" customHeight="1">
      <c r="A7" s="272"/>
      <c r="B7" s="22" t="str">
        <f>Planification!AG1</f>
        <v>Gym 1 (45)</v>
      </c>
      <c r="C7" s="22"/>
      <c r="D7" s="22"/>
      <c r="E7" s="22" t="str">
        <f>Planification!AH1</f>
        <v>Gym 2 (45)</v>
      </c>
      <c r="F7" s="22" t="str">
        <f>Planification!V1</f>
        <v>MSM Math (60) ve</v>
      </c>
      <c r="G7" s="275"/>
    </row>
    <row r="8" spans="1:7" s="2" customFormat="1" ht="33" customHeight="1">
      <c r="A8" s="272"/>
      <c r="B8" s="125">
        <f ca="1">INDIRECT("Planification!AG"&amp;$B$2+1)</f>
        <v>0</v>
      </c>
      <c r="C8" s="125"/>
      <c r="D8" s="125"/>
      <c r="E8" s="125">
        <f ca="1">INDIRECT("Planification!AH"&amp;$B$2+1)</f>
        <v>0</v>
      </c>
      <c r="F8" s="125">
        <f ca="1">INDIRECT("Planification!V"&amp;$B$2+1)</f>
        <v>0</v>
      </c>
      <c r="G8" s="275"/>
    </row>
    <row r="9" spans="1:7" s="2" customFormat="1" ht="21" customHeight="1">
      <c r="A9" s="272"/>
      <c r="B9" s="276" t="s">
        <v>5</v>
      </c>
      <c r="C9" s="277"/>
      <c r="D9" s="277"/>
      <c r="E9" s="277"/>
      <c r="F9" s="278"/>
      <c r="G9" s="275"/>
    </row>
    <row r="10" spans="1:7" s="2" customFormat="1" ht="12" customHeight="1">
      <c r="A10" s="272"/>
      <c r="B10" s="22" t="str">
        <f>Planification!AC1</f>
        <v>L3 Anglais 8H (60)</v>
      </c>
      <c r="C10" s="22"/>
      <c r="D10" s="22" t="str">
        <f>Planification!S1</f>
        <v>MSM Math (15) me</v>
      </c>
      <c r="E10" s="22" t="str">
        <f>Planification!E1</f>
        <v>L1 22 PE (45) je</v>
      </c>
      <c r="F10" s="22" t="str">
        <f>Planification!AD1</f>
        <v>L3 Anglais 8H (60)</v>
      </c>
      <c r="G10" s="275"/>
    </row>
    <row r="11" spans="1:7" s="2" customFormat="1" ht="33" customHeight="1">
      <c r="A11" s="272"/>
      <c r="B11" s="281">
        <f ca="1">INDIRECT("Planification!AC"&amp;$B$2+1)</f>
        <v>0</v>
      </c>
      <c r="C11" s="125"/>
      <c r="D11" s="125">
        <f ca="1">INDIRECT("Planification!S"&amp;$B$2+1)</f>
        <v>0</v>
      </c>
      <c r="E11" s="125">
        <f ca="1">INDIRECT("Planification!E"&amp;$B$2+1)</f>
        <v>0</v>
      </c>
      <c r="F11" s="279">
        <f ca="1">INDIRECT("Planification!AD"&amp;$B$2+1)</f>
        <v>0</v>
      </c>
      <c r="G11" s="275"/>
    </row>
    <row r="12" spans="1:7" s="2" customFormat="1" ht="12" customHeight="1">
      <c r="A12" s="272"/>
      <c r="B12" s="281"/>
      <c r="C12" s="22"/>
      <c r="D12" s="22" t="str">
        <f>Planification!I1</f>
        <v>L1 26 Gramm (45) me</v>
      </c>
      <c r="E12" s="22" t="str">
        <f>Planification!O1</f>
        <v>L1 … (15) je</v>
      </c>
      <c r="F12" s="279"/>
      <c r="G12" s="275"/>
    </row>
    <row r="13" spans="1:7" s="2" customFormat="1" ht="33" customHeight="1">
      <c r="A13" s="272"/>
      <c r="B13" s="282"/>
      <c r="C13" s="125"/>
      <c r="D13" s="125">
        <f ca="1">INDIRECT("Planification!I"&amp;$B$2+1)</f>
        <v>0</v>
      </c>
      <c r="E13" s="125">
        <f ca="1">INDIRECT("Planification!O"&amp;$B$2+1)</f>
        <v>0</v>
      </c>
      <c r="F13" s="280"/>
      <c r="G13" s="275"/>
    </row>
    <row r="14" spans="1:7" s="2" customFormat="1" ht="15.95" customHeight="1">
      <c r="A14" s="272"/>
      <c r="B14" s="4"/>
      <c r="C14" s="5"/>
      <c r="D14" s="14"/>
      <c r="E14" s="5"/>
      <c r="F14" s="11"/>
      <c r="G14" s="275"/>
    </row>
    <row r="15" spans="1:7" s="2" customFormat="1" ht="12" customHeight="1">
      <c r="A15" s="272"/>
      <c r="B15" s="22" t="str">
        <f>Planification!X1</f>
        <v>SHS Géo (45)</v>
      </c>
      <c r="C15" s="22" t="str">
        <f>Planification!Y1</f>
        <v>SHS Histoire (45)</v>
      </c>
      <c r="D15" s="123"/>
      <c r="E15" s="22" t="str">
        <f>Planification!Z1</f>
        <v>Scien/Hist (45)</v>
      </c>
      <c r="F15" s="22" t="str">
        <f>Planification!D1</f>
        <v>L1 21 CE (30) ve</v>
      </c>
      <c r="G15" s="275"/>
    </row>
    <row r="16" spans="1:7" s="2" customFormat="1" ht="33" customHeight="1">
      <c r="A16" s="272"/>
      <c r="B16" s="125">
        <f ca="1">INDIRECT("Planification!X"&amp;$B$2+1)</f>
        <v>0</v>
      </c>
      <c r="C16" s="125">
        <f ca="1">INDIRECT("Planification!Y"&amp;$B$2+1)</f>
        <v>0</v>
      </c>
      <c r="D16" s="135">
        <f ca="1">NOW()</f>
        <v>42661.044491319444</v>
      </c>
      <c r="E16" s="125">
        <f ca="1">INDIRECT("Planification!Z"&amp;$B$2+1)</f>
        <v>0</v>
      </c>
      <c r="F16" s="125">
        <f ca="1">INDIRECT("Planification!D"&amp;$B$2+1)</f>
        <v>0</v>
      </c>
      <c r="G16" s="275"/>
    </row>
    <row r="17" spans="1:7" s="2" customFormat="1" ht="12" customHeight="1">
      <c r="A17" s="272"/>
      <c r="B17" s="22" t="str">
        <f>Planification!P1</f>
        <v>MSM Math (30) lu</v>
      </c>
      <c r="C17" s="22" t="str">
        <f>Planification!L1</f>
        <v>L1 26 Voc (30) Ma</v>
      </c>
      <c r="D17" s="14"/>
      <c r="E17" s="22" t="str">
        <f>Planification!N1</f>
        <v>L1 Conj / Voc (30) je</v>
      </c>
      <c r="F17" s="22" t="str">
        <f>Planification!W1</f>
        <v>MSN Sciences (45)</v>
      </c>
      <c r="G17" s="275"/>
    </row>
    <row r="18" spans="1:7" s="2" customFormat="1" ht="33" customHeight="1">
      <c r="A18" s="272"/>
      <c r="B18" s="125">
        <f ca="1">INDIRECT("Planification!P"&amp;$B$2+1)</f>
        <v>0</v>
      </c>
      <c r="C18" s="125">
        <f ca="1">INDIRECT("Planification!L"&amp;$B$2+1)</f>
        <v>0</v>
      </c>
      <c r="D18" s="134"/>
      <c r="E18" s="125">
        <f ca="1">INDIRECT("Planification!N"&amp;$B$2+1)</f>
        <v>0</v>
      </c>
      <c r="F18" s="125" t="str">
        <f ca="1">INDIRECT("Planification!W"&amp;$B$2+1)</f>
        <v>Module 1 Fiches 6 à 9</v>
      </c>
      <c r="G18" s="275"/>
    </row>
    <row r="19" spans="1:7" s="2" customFormat="1" ht="21" customHeight="1">
      <c r="A19" s="272"/>
      <c r="B19" s="276" t="s">
        <v>5</v>
      </c>
      <c r="C19" s="277"/>
      <c r="D19" s="134"/>
      <c r="E19" s="277" t="s">
        <v>5</v>
      </c>
      <c r="F19" s="278"/>
      <c r="G19" s="275"/>
    </row>
    <row r="20" spans="1:7" s="2" customFormat="1" ht="12" customHeight="1">
      <c r="A20" s="272"/>
      <c r="B20" s="22" t="str">
        <f>Planification!Q1</f>
        <v>MSM Math (60) lu</v>
      </c>
      <c r="C20" s="22" t="str">
        <f>Planification!AI1</f>
        <v>Musique (30)</v>
      </c>
      <c r="D20" s="123"/>
      <c r="E20" s="22" t="str">
        <f>Planification!AJ1</f>
        <v>Religion (45)</v>
      </c>
      <c r="F20" s="22" t="str">
        <f>Planification!AK1</f>
        <v>Rel / Dessin (45)</v>
      </c>
      <c r="G20" s="122"/>
    </row>
    <row r="21" spans="1:7" s="2" customFormat="1" ht="42.95" customHeight="1">
      <c r="A21" s="272"/>
      <c r="B21" s="125">
        <f ca="1">INDIRECT("Planification!Q"&amp;$B$2+1)</f>
        <v>0</v>
      </c>
      <c r="C21" s="125">
        <f ca="1">INDIRECT("Planification!AI"&amp;$B$2+1)</f>
        <v>0</v>
      </c>
      <c r="D21" s="14"/>
      <c r="E21" s="125">
        <f ca="1">INDIRECT("Planification!AJ"&amp;$B$2+1)</f>
        <v>0</v>
      </c>
      <c r="F21" s="125">
        <f ca="1">INDIRECT("Planification!AK"&amp;$B$2+1)</f>
        <v>0</v>
      </c>
      <c r="G21" s="122"/>
    </row>
    <row r="22" spans="1:7" s="2" customFormat="1" ht="12" customHeight="1">
      <c r="A22" s="272"/>
      <c r="B22" s="22"/>
      <c r="C22" s="22" t="str">
        <f>Planification!M1</f>
        <v>L1 26 Conj (30) ma</v>
      </c>
      <c r="D22" s="123"/>
      <c r="E22" s="22" t="str">
        <f>Planification!U1</f>
        <v>MSM Math (15) je</v>
      </c>
      <c r="F22" s="22" t="str">
        <f>Planification!AI1</f>
        <v>Musique (30)</v>
      </c>
      <c r="G22" s="122"/>
    </row>
    <row r="23" spans="1:7" s="2" customFormat="1" ht="33" customHeight="1" thickBot="1">
      <c r="A23" s="272"/>
      <c r="B23" s="133"/>
      <c r="C23" s="125">
        <f ca="1">INDIRECT("Planification!M"&amp;$B$2+1)</f>
        <v>0</v>
      </c>
      <c r="D23" s="28"/>
      <c r="E23" s="125">
        <f ca="1">INDIRECT("Planification!U"&amp;$B$2+1)</f>
        <v>0</v>
      </c>
      <c r="F23" s="125">
        <f ca="1">INDIRECT("Planification!AI"&amp;$B$2+1)</f>
        <v>0</v>
      </c>
    </row>
    <row r="24" spans="1:7" s="27" customFormat="1" ht="15.95" customHeight="1">
      <c r="B24" s="23"/>
      <c r="C24" s="24"/>
      <c r="D24" s="14"/>
      <c r="E24" s="25"/>
      <c r="F24" s="26"/>
    </row>
    <row r="25" spans="1:7" s="2" customFormat="1" ht="42.95" customHeight="1" thickBot="1">
      <c r="B25" s="6" t="s">
        <v>6</v>
      </c>
      <c r="C25" s="7" t="s">
        <v>6</v>
      </c>
      <c r="D25" s="8" t="s">
        <v>6</v>
      </c>
      <c r="E25" s="9" t="s">
        <v>6</v>
      </c>
      <c r="F25" s="12" t="s">
        <v>6</v>
      </c>
    </row>
    <row r="26" spans="1:7">
      <c r="B26" s="1" t="str">
        <f ca="1">OFFSET(OFFSET('Devoirs et leçons'!$B$1,0,MATCH($B$2,'Devoirs et leçons'!$C$1:$AU$1,0)),1+(COLUMN()-2)*10+ROWS($1:1),0)</f>
        <v xml:space="preserve">D : Signer les examens </v>
      </c>
      <c r="C26" s="1" t="str">
        <f ca="1">OFFSET(OFFSET('Devoirs et leçons'!$B$1,0,MATCH($B$2,'Devoirs et leçons'!$C$1:$AU$1,0)),1+(COLUMN()-2)*10+ROWS($1:1),0)</f>
        <v>D : Terminer Math Th1 Les coordonnées 2</v>
      </c>
      <c r="D26" s="1" t="str">
        <f ca="1">OFFSET(OFFSET('Devoirs et leçons'!$B$1,0,MATCH($B$2,'Devoirs et leçons'!$C$1:$AU$1,0)),1+(COLUMN()-2)*10+ROWS($1:1),0)</f>
        <v>D : KR p 25 ex 7 (sur cahier français maison)</v>
      </c>
      <c r="E26" s="1" t="str">
        <f ca="1">OFFSET(OFFSET('Devoirs et leçons'!$B$1,0,MATCH($B$2,'Devoirs et leçons'!$C$1:$AU$1,0)),1+(COLUMN()-2)*10+ROWS($1:1),0)</f>
        <v>D : Math : Fiche opérations en colonnes - 1</v>
      </c>
      <c r="F26" s="1" t="str">
        <f ca="1">OFFSET(OFFSET('Devoirs et leçons'!$B$1,0,MATCH($B$2,'Devoirs et leçons'!$C$1:$AU$1,0)),1+(COLUMN()-2)*10+ROWS($1:1),0)</f>
        <v>D : Corriger les 2 dictées</v>
      </c>
    </row>
    <row r="27" spans="1:7">
      <c r="B27" s="1">
        <f ca="1">OFFSET(OFFSET('Devoirs et leçons'!$B$1,0,MATCH($B$2,'Devoirs et leçons'!$C$1:$AU$1,0)),1+(COLUMN()-2)*10+ROWS($1:2),0)</f>
        <v>0</v>
      </c>
      <c r="C27" s="1">
        <f ca="1">OFFSET(OFFSET('Devoirs et leçons'!$B$1,0,MATCH($B$2,'Devoirs et leçons'!$C$1:$AU$1,0)),1+(COLUMN()-2)*10+ROWS($1:2),0)</f>
        <v>0</v>
      </c>
      <c r="D27" s="1">
        <f ca="1">OFFSET(OFFSET('Devoirs et leçons'!$B$1,0,MATCH($B$2,'Devoirs et leçons'!$C$1:$AU$1,0)),1+(COLUMN()-2)*10+ROWS($1:2),0)</f>
        <v>0</v>
      </c>
      <c r="E27" s="1">
        <f ca="1">OFFSET(OFFSET('Devoirs et leçons'!$B$1,0,MATCH($B$2,'Devoirs et leçons'!$C$1:$AU$1,0)),1+(COLUMN()-2)*10+ROWS($1:2),0)</f>
        <v>0</v>
      </c>
      <c r="F27" s="1">
        <f ca="1">OFFSET(OFFSET('Devoirs et leçons'!$B$1,0,MATCH($B$2,'Devoirs et leçons'!$C$1:$AU$1,0)),1+(COLUMN()-2)*10+ROWS($1:2),0)</f>
        <v>0</v>
      </c>
    </row>
    <row r="28" spans="1:7">
      <c r="B28" s="1">
        <f ca="1">OFFSET(OFFSET('Devoirs et leçons'!$B$1,0,MATCH($B$2,'Devoirs et leçons'!$C$1:$AU$1,0)),1+(COLUMN()-2)*10+ROWS($1:3),0)</f>
        <v>0</v>
      </c>
      <c r="C28" s="1">
        <f ca="1">OFFSET(OFFSET('Devoirs et leçons'!$B$1,0,MATCH($B$2,'Devoirs et leçons'!$C$1:$AU$1,0)),1+(COLUMN()-2)*10+ROWS($1:3),0)</f>
        <v>0</v>
      </c>
      <c r="D28" s="1">
        <f ca="1">OFFSET(OFFSET('Devoirs et leçons'!$B$1,0,MATCH($B$2,'Devoirs et leçons'!$C$1:$AU$1,0)),1+(COLUMN()-2)*10+ROWS($1:3),0)</f>
        <v>0</v>
      </c>
      <c r="E28" s="1">
        <f ca="1">OFFSET(OFFSET('Devoirs et leçons'!$B$1,0,MATCH($B$2,'Devoirs et leçons'!$C$1:$AU$1,0)),1+(COLUMN()-2)*10+ROWS($1:3),0)</f>
        <v>0</v>
      </c>
      <c r="F28" s="1">
        <f ca="1">OFFSET(OFFSET('Devoirs et leçons'!$B$1,0,MATCH($B$2,'Devoirs et leçons'!$C$1:$AU$1,0)),1+(COLUMN()-2)*10+ROWS($1:3),0)</f>
        <v>0</v>
      </c>
    </row>
    <row r="29" spans="1:7">
      <c r="B29" s="1">
        <f ca="1">OFFSET(OFFSET('Devoirs et leçons'!$B$1,0,MATCH($B$2,'Devoirs et leçons'!$C$1:$AU$1,0)),1+(COLUMN()-2)*10+ROWS($1:4),0)</f>
        <v>0</v>
      </c>
      <c r="C29" s="1" t="str">
        <f ca="1">OFFSET(OFFSET('Devoirs et leçons'!$B$1,0,MATCH($B$2,'Devoirs et leçons'!$C$1:$AU$1,0)),1+(COLUMN()-2)*10+ROWS($1:4),0)</f>
        <v>L : IAM Livre Encadré jaune p 174</v>
      </c>
      <c r="D29" s="1" t="str">
        <f ca="1">OFFSET(OFFSET('Devoirs et leçons'!$B$1,0,MATCH($B$2,'Devoirs et leçons'!$C$1:$AU$1,0)),1+(COLUMN()-2)*10+ROWS($1:4),0)</f>
        <v>L : Lire pendant 20 minutes (apporter le livre en classe)</v>
      </c>
      <c r="E29" s="1" t="str">
        <f ca="1">OFFSET(OFFSET('Devoirs et leçons'!$B$1,0,MATCH($B$2,'Devoirs et leçons'!$C$1:$AU$1,0)),1+(COLUMN()-2)*10+ROWS($1:4),0)</f>
        <v>L : Anglais My Word Book p 5</v>
      </c>
      <c r="F29" s="1" t="str">
        <f ca="1">OFFSET(OFFSET('Devoirs et leçons'!$B$1,0,MATCH($B$2,'Devoirs et leçons'!$C$1:$AU$1,0)),1+(COLUMN()-2)*10+ROWS($1:4),0)</f>
        <v>L : Sciences : résumé sur les fruits</v>
      </c>
    </row>
    <row r="30" spans="1:7">
      <c r="B30" s="1" t="str">
        <f ca="1">OFFSET(OFFSET('Devoirs et leçons'!$B$1,0,MATCH($B$2,'Devoirs et leçons'!$C$1:$AU$1,0)),1+(COLUMN()-2)*10+ROWS($1:5),0)</f>
        <v>L : Réviser les livrets 1 à 10</v>
      </c>
      <c r="C30" s="1" t="str">
        <f ca="1">OFFSET(OFFSET('Devoirs et leçons'!$B$1,0,MATCH($B$2,'Devoirs et leçons'!$C$1:$AU$1,0)),1+(COLUMN()-2)*10+ROWS($1:5),0)</f>
        <v>L : Anglais : amener l’image d’un personnage</v>
      </c>
      <c r="D30" s="1">
        <f ca="1">OFFSET(OFFSET('Devoirs et leçons'!$B$1,0,MATCH($B$2,'Devoirs et leçons'!$C$1:$AU$1,0)),1+(COLUMN()-2)*10+ROWS($1:5),0)</f>
        <v>0</v>
      </c>
      <c r="E30" s="1">
        <f ca="1">OFFSET(OFFSET('Devoirs et leçons'!$B$1,0,MATCH($B$2,'Devoirs et leçons'!$C$1:$AU$1,0)),1+(COLUMN()-2)*10+ROWS($1:5),0)</f>
        <v>0</v>
      </c>
      <c r="F30" s="1">
        <f ca="1">OFFSET(OFFSET('Devoirs et leçons'!$B$1,0,MATCH($B$2,'Devoirs et leçons'!$C$1:$AU$1,0)),1+(COLUMN()-2)*10+ROWS($1:5),0)</f>
        <v>0</v>
      </c>
    </row>
    <row r="31" spans="1:7">
      <c r="B31" s="1">
        <f ca="1">OFFSET(OFFSET('Devoirs et leçons'!$B$1,0,MATCH($B$2,'Devoirs et leçons'!$C$1:$AU$1,0)),1+(COLUMN()-2)*10+ROWS($1:6),0)</f>
        <v>0</v>
      </c>
      <c r="C31" s="1">
        <f ca="1">OFFSET(OFFSET('Devoirs et leçons'!$B$1,0,MATCH($B$2,'Devoirs et leçons'!$C$1:$AU$1,0)),1+(COLUMN()-2)*10+ROWS($1:6),0)</f>
        <v>0</v>
      </c>
      <c r="D31" s="1">
        <f ca="1">OFFSET(OFFSET('Devoirs et leçons'!$B$1,0,MATCH($B$2,'Devoirs et leçons'!$C$1:$AU$1,0)),1+(COLUMN()-2)*10+ROWS($1:6),0)</f>
        <v>0</v>
      </c>
      <c r="E31" s="1">
        <f ca="1">OFFSET(OFFSET('Devoirs et leçons'!$B$1,0,MATCH($B$2,'Devoirs et leçons'!$C$1:$AU$1,0)),1+(COLUMN()-2)*10+ROWS($1:6),0)</f>
        <v>0</v>
      </c>
      <c r="F31" s="1">
        <f ca="1">OFFSET(OFFSET('Devoirs et leçons'!$B$1,0,MATCH($B$2,'Devoirs et leçons'!$C$1:$AU$1,0)),1+(COLUMN()-2)*10+ROWS($1:6),0)</f>
        <v>0</v>
      </c>
    </row>
    <row r="32" spans="1:7">
      <c r="B32" s="1">
        <f ca="1">OFFSET(OFFSET('Devoirs et leçons'!$B$1,0,MATCH($B$2,'Devoirs et leçons'!$C$1:$AU$1,0)),1+(COLUMN()-2)*10+ROWS($1:7),0)</f>
        <v>0</v>
      </c>
      <c r="C32" s="1">
        <f ca="1">OFFSET(OFFSET('Devoirs et leçons'!$B$1,0,MATCH($B$2,'Devoirs et leçons'!$C$1:$AU$1,0)),1+(COLUMN()-2)*10+ROWS($1:7),0)</f>
        <v>0</v>
      </c>
      <c r="D32" s="1">
        <f ca="1">OFFSET(OFFSET('Devoirs et leçons'!$B$1,0,MATCH($B$2,'Devoirs et leçons'!$C$1:$AU$1,0)),1+(COLUMN()-2)*10+ROWS($1:7),0)</f>
        <v>0</v>
      </c>
      <c r="E32" s="1">
        <f ca="1">OFFSET(OFFSET('Devoirs et leçons'!$B$1,0,MATCH($B$2,'Devoirs et leçons'!$C$1:$AU$1,0)),1+(COLUMN()-2)*10+ROWS($1:7),0)</f>
        <v>0</v>
      </c>
      <c r="F32" s="1" t="str">
        <f ca="1">OFFSET(OFFSET('Devoirs et leçons'!$B$1,0,MATCH($B$2,'Devoirs et leçons'!$C$1:$AU$1,0)),1+(COLUMN()-2)*10+ROWS($1:7),0)</f>
        <v>L : Math Evaluation Thème 1 (fiche objectifs + Aide-mémoire p 13)</v>
      </c>
    </row>
    <row r="33" spans="2:6">
      <c r="B33" s="1">
        <f ca="1">OFFSET(OFFSET('Devoirs et leçons'!$B$1,0,MATCH($B$2,'Devoirs et leçons'!$C$1:$AU$1,0)),1+(COLUMN()-2)*10+ROWS($1:8),0)</f>
        <v>0</v>
      </c>
      <c r="C33" s="1">
        <f ca="1">OFFSET(OFFSET('Devoirs et leçons'!$B$1,0,MATCH($B$2,'Devoirs et leçons'!$C$1:$AU$1,0)),1+(COLUMN()-2)*10+ROWS($1:8),0)</f>
        <v>0</v>
      </c>
      <c r="D33" s="1">
        <f ca="1">OFFSET(OFFSET('Devoirs et leçons'!$B$1,0,MATCH($B$2,'Devoirs et leçons'!$C$1:$AU$1,0)),1+(COLUMN()-2)*10+ROWS($1:8),0)</f>
        <v>0</v>
      </c>
      <c r="E33" s="1">
        <f ca="1">OFFSET(OFFSET('Devoirs et leçons'!$B$1,0,MATCH($B$2,'Devoirs et leçons'!$C$1:$AU$1,0)),1+(COLUMN()-2)*10+ROWS($1:8),0)</f>
        <v>0</v>
      </c>
      <c r="F33" s="1">
        <f ca="1">OFFSET(OFFSET('Devoirs et leçons'!$B$1,0,MATCH($B$2,'Devoirs et leçons'!$C$1:$AU$1,0)),1+(COLUMN()-2)*10+ROWS($1:8),0)</f>
        <v>0</v>
      </c>
    </row>
    <row r="34" spans="2:6">
      <c r="B34" s="1">
        <f ca="1">OFFSET(OFFSET('Devoirs et leçons'!$B$1,0,MATCH($B$2,'Devoirs et leçons'!$C$1:$AU$1,0)),1+(COLUMN()-2)*10+ROWS($1:9),0)</f>
        <v>0</v>
      </c>
      <c r="C34" s="1">
        <f ca="1">OFFSET(OFFSET('Devoirs et leçons'!$B$1,0,MATCH($B$2,'Devoirs et leçons'!$C$1:$AU$1,0)),1+(COLUMN()-2)*10+ROWS($1:9),0)</f>
        <v>0</v>
      </c>
      <c r="D34" s="1">
        <f ca="1">OFFSET(OFFSET('Devoirs et leçons'!$B$1,0,MATCH($B$2,'Devoirs et leçons'!$C$1:$AU$1,0)),1+(COLUMN()-2)*10+ROWS($1:9),0)</f>
        <v>0</v>
      </c>
      <c r="E34" s="1">
        <f ca="1">OFFSET(OFFSET('Devoirs et leçons'!$B$1,0,MATCH($B$2,'Devoirs et leçons'!$C$1:$AU$1,0)),1+(COLUMN()-2)*10+ROWS($1:9),0)</f>
        <v>0</v>
      </c>
      <c r="F34" s="1">
        <f ca="1">OFFSET(OFFSET('Devoirs et leçons'!$B$1,0,MATCH($B$2,'Devoirs et leçons'!$C$1:$AU$1,0)),1+(COLUMN()-2)*10+ROWS($1:9),0)</f>
        <v>0</v>
      </c>
    </row>
    <row r="35" spans="2:6">
      <c r="B35" s="1">
        <f ca="1">OFFSET(OFFSET('Devoirs et leçons'!$B$1,0,MATCH($B$2,'Devoirs et leçons'!$C$1:$AU$1,0)),1+(COLUMN()-2)*10+ROWS($1:10),0)</f>
        <v>0</v>
      </c>
      <c r="C35" s="1">
        <f ca="1">OFFSET(OFFSET('Devoirs et leçons'!$B$1,0,MATCH($B$2,'Devoirs et leçons'!$C$1:$AU$1,0)),1+(COLUMN()-2)*10+ROWS($1:10),0)</f>
        <v>0</v>
      </c>
      <c r="D35" s="1">
        <f ca="1">OFFSET(OFFSET('Devoirs et leçons'!$B$1,0,MATCH($B$2,'Devoirs et leçons'!$C$1:$AU$1,0)),1+(COLUMN()-2)*10+ROWS($1:10),0)</f>
        <v>0</v>
      </c>
      <c r="E35" s="1">
        <f ca="1">OFFSET(OFFSET('Devoirs et leçons'!$B$1,0,MATCH($B$2,'Devoirs et leçons'!$C$1:$AU$1,0)),1+(COLUMN()-2)*10+ROWS($1:10),0)</f>
        <v>0</v>
      </c>
      <c r="F35" s="1">
        <f ca="1">OFFSET(OFFSET('Devoirs et leçons'!$B$1,0,MATCH($B$2,'Devoirs et leçons'!$C$1:$AU$1,0)),1+(COLUMN()-2)*10+ROWS($1:10),0)</f>
        <v>0</v>
      </c>
    </row>
    <row r="36" spans="2:6">
      <c r="D36" s="1">
        <f ca="1">INDIRECT("'Devoirs et leçons'!"&amp;ADDRESS(1,MATCH($B$2,'Devoirs et leçons'!$C$1:$AU$1,0)+2))</f>
        <v>5</v>
      </c>
    </row>
  </sheetData>
  <mergeCells count="7">
    <mergeCell ref="A2:A23"/>
    <mergeCell ref="G2:G19"/>
    <mergeCell ref="B9:F9"/>
    <mergeCell ref="B19:C19"/>
    <mergeCell ref="E19:F19"/>
    <mergeCell ref="F11:F13"/>
    <mergeCell ref="B11:B13"/>
  </mergeCells>
  <phoneticPr fontId="7" type="noConversion"/>
  <printOptions horizontalCentered="1" verticalCentered="1"/>
  <pageMargins left="0.39370078740157483" right="0.39370078740157483" top="1" bottom="0.39370078740157483" header="0.5" footer="0.5"/>
  <pageSetup paperSize="9" scale="7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U51"/>
  <sheetViews>
    <sheetView zoomScale="70" zoomScaleNormal="70" zoomScalePageLayoutView="70" workbookViewId="0">
      <pane xSplit="3" ySplit="1" topLeftCell="D26" activePane="bottomRight" state="frozen"/>
      <selection activeCell="B3" sqref="B3"/>
      <selection pane="topRight" activeCell="B3" sqref="B3"/>
      <selection pane="bottomLeft" activeCell="B3" sqref="B3"/>
      <selection pane="bottomRight" activeCell="E52" sqref="E52"/>
    </sheetView>
  </sheetViews>
  <sheetFormatPr baseColWidth="10" defaultColWidth="10.69921875" defaultRowHeight="19.5"/>
  <cols>
    <col min="1" max="1" width="8.69921875" style="271" bestFit="1" customWidth="1"/>
    <col min="2" max="3" width="9.8984375" style="194" bestFit="1" customWidth="1"/>
    <col min="4" max="15" width="20.296875" style="49" customWidth="1"/>
    <col min="16" max="22" width="15.69921875" style="49" customWidth="1"/>
    <col min="23" max="46" width="20.296875" style="49" customWidth="1"/>
    <col min="47" max="47" width="2" style="121" customWidth="1"/>
    <col min="48" max="67" width="20.296875" style="49" customWidth="1"/>
    <col min="68" max="68" width="2" style="121" customWidth="1"/>
    <col min="69" max="72" width="20.296875" style="49" customWidth="1"/>
    <col min="73" max="73" width="2" style="49" customWidth="1"/>
    <col min="74" max="77" width="20.296875" style="49" customWidth="1"/>
    <col min="78" max="78" width="2" style="49" customWidth="1"/>
    <col min="79" max="82" width="20.296875" style="49" customWidth="1"/>
    <col min="83" max="83" width="2" style="49" customWidth="1"/>
    <col min="84" max="87" width="20.296875" style="49" customWidth="1"/>
    <col min="88" max="88" width="2" style="49" customWidth="1"/>
    <col min="89" max="89" width="20.296875" style="49" customWidth="1"/>
    <col min="90" max="90" width="2" style="121" customWidth="1"/>
    <col min="91" max="91" width="20.296875" style="49" customWidth="1"/>
    <col min="92" max="92" width="2" style="121" customWidth="1"/>
    <col min="93" max="94" width="20.296875" style="49" customWidth="1"/>
    <col min="95" max="95" width="2" style="49" customWidth="1"/>
    <col min="96" max="98" width="20.296875" style="49" customWidth="1"/>
    <col min="99" max="16384" width="10.69921875" style="49"/>
  </cols>
  <sheetData>
    <row r="1" spans="1:99" s="192" customFormat="1" ht="18.75">
      <c r="A1" s="149" t="s">
        <v>7</v>
      </c>
      <c r="B1" s="148" t="s">
        <v>2</v>
      </c>
      <c r="C1" s="148" t="s">
        <v>25</v>
      </c>
      <c r="D1" s="150" t="s">
        <v>448</v>
      </c>
      <c r="E1" s="151" t="s">
        <v>444</v>
      </c>
      <c r="F1" s="151" t="s">
        <v>441</v>
      </c>
      <c r="G1" s="151" t="s">
        <v>482</v>
      </c>
      <c r="H1" s="151" t="s">
        <v>439</v>
      </c>
      <c r="I1" s="151" t="s">
        <v>442</v>
      </c>
      <c r="J1" s="152" t="s">
        <v>443</v>
      </c>
      <c r="K1" s="150" t="s">
        <v>447</v>
      </c>
      <c r="L1" s="151" t="s">
        <v>440</v>
      </c>
      <c r="M1" s="151" t="s">
        <v>60</v>
      </c>
      <c r="N1" s="152" t="s">
        <v>446</v>
      </c>
      <c r="O1" s="151" t="s">
        <v>445</v>
      </c>
      <c r="P1" s="153" t="s">
        <v>51</v>
      </c>
      <c r="Q1" s="153" t="s">
        <v>52</v>
      </c>
      <c r="R1" s="153" t="s">
        <v>53</v>
      </c>
      <c r="S1" s="153" t="s">
        <v>54</v>
      </c>
      <c r="T1" s="153" t="s">
        <v>55</v>
      </c>
      <c r="U1" s="153" t="s">
        <v>56</v>
      </c>
      <c r="V1" s="153" t="s">
        <v>57</v>
      </c>
      <c r="W1" s="154" t="s">
        <v>69</v>
      </c>
      <c r="X1" s="154" t="s">
        <v>50</v>
      </c>
      <c r="Y1" s="155" t="s">
        <v>58</v>
      </c>
      <c r="Z1" s="156" t="s">
        <v>65</v>
      </c>
      <c r="AA1" s="150" t="s">
        <v>61</v>
      </c>
      <c r="AB1" s="151" t="s">
        <v>61</v>
      </c>
      <c r="AC1" s="157" t="s">
        <v>62</v>
      </c>
      <c r="AD1" s="157" t="s">
        <v>62</v>
      </c>
      <c r="AE1" s="158" t="s">
        <v>259</v>
      </c>
      <c r="AF1" s="159" t="s">
        <v>68</v>
      </c>
      <c r="AG1" s="160" t="s">
        <v>63</v>
      </c>
      <c r="AH1" s="161" t="s">
        <v>64</v>
      </c>
      <c r="AI1" s="162" t="s">
        <v>59</v>
      </c>
      <c r="AJ1" s="163" t="s">
        <v>66</v>
      </c>
      <c r="AK1" s="164" t="s">
        <v>67</v>
      </c>
      <c r="AL1" s="165" t="s">
        <v>9</v>
      </c>
      <c r="AM1" s="166" t="s">
        <v>10</v>
      </c>
      <c r="AN1" s="162" t="s">
        <v>11</v>
      </c>
      <c r="AO1" s="162" t="s">
        <v>12</v>
      </c>
      <c r="AP1" s="162" t="s">
        <v>13</v>
      </c>
      <c r="AQ1" s="165" t="s">
        <v>14</v>
      </c>
      <c r="AR1" s="167" t="s">
        <v>15</v>
      </c>
      <c r="AS1" s="167" t="s">
        <v>16</v>
      </c>
      <c r="AT1" s="167" t="s">
        <v>0</v>
      </c>
      <c r="AU1" s="168"/>
      <c r="AV1" s="169" t="s">
        <v>17</v>
      </c>
      <c r="AW1" s="170" t="s">
        <v>17</v>
      </c>
      <c r="AX1" s="170" t="s">
        <v>17</v>
      </c>
      <c r="AY1" s="170" t="s">
        <v>17</v>
      </c>
      <c r="AZ1" s="171" t="s">
        <v>17</v>
      </c>
      <c r="BA1" s="169" t="s">
        <v>18</v>
      </c>
      <c r="BB1" s="170" t="s">
        <v>18</v>
      </c>
      <c r="BC1" s="170" t="s">
        <v>18</v>
      </c>
      <c r="BD1" s="171" t="s">
        <v>18</v>
      </c>
      <c r="BE1" s="172" t="s">
        <v>8</v>
      </c>
      <c r="BF1" s="169" t="s">
        <v>19</v>
      </c>
      <c r="BG1" s="170" t="s">
        <v>19</v>
      </c>
      <c r="BH1" s="170" t="s">
        <v>19</v>
      </c>
      <c r="BI1" s="170" t="s">
        <v>19</v>
      </c>
      <c r="BJ1" s="171" t="s">
        <v>19</v>
      </c>
      <c r="BK1" s="169" t="s">
        <v>20</v>
      </c>
      <c r="BL1" s="170" t="s">
        <v>20</v>
      </c>
      <c r="BM1" s="170" t="s">
        <v>20</v>
      </c>
      <c r="BN1" s="171" t="s">
        <v>20</v>
      </c>
      <c r="BO1" s="172" t="s">
        <v>0</v>
      </c>
      <c r="BP1" s="173"/>
      <c r="BQ1" s="174" t="s">
        <v>26</v>
      </c>
      <c r="BR1" s="175" t="s">
        <v>27</v>
      </c>
      <c r="BS1" s="175" t="s">
        <v>28</v>
      </c>
      <c r="BT1" s="176" t="s">
        <v>29</v>
      </c>
      <c r="BU1" s="177"/>
      <c r="BV1" s="174" t="s">
        <v>30</v>
      </c>
      <c r="BW1" s="175" t="s">
        <v>31</v>
      </c>
      <c r="BX1" s="175" t="s">
        <v>32</v>
      </c>
      <c r="BY1" s="176" t="s">
        <v>33</v>
      </c>
      <c r="BZ1" s="177"/>
      <c r="CA1" s="178" t="s">
        <v>34</v>
      </c>
      <c r="CB1" s="179" t="s">
        <v>35</v>
      </c>
      <c r="CC1" s="179" t="s">
        <v>36</v>
      </c>
      <c r="CD1" s="180" t="s">
        <v>37</v>
      </c>
      <c r="CE1" s="177"/>
      <c r="CF1" s="181" t="s">
        <v>21</v>
      </c>
      <c r="CG1" s="182" t="s">
        <v>22</v>
      </c>
      <c r="CH1" s="182" t="s">
        <v>23</v>
      </c>
      <c r="CI1" s="183" t="s">
        <v>24</v>
      </c>
      <c r="CJ1" s="184"/>
      <c r="CK1" s="185" t="s">
        <v>38</v>
      </c>
      <c r="CL1" s="168"/>
      <c r="CM1" s="185" t="s">
        <v>1</v>
      </c>
      <c r="CN1" s="168"/>
      <c r="CO1" s="186" t="s">
        <v>39</v>
      </c>
      <c r="CP1" s="187" t="s">
        <v>40</v>
      </c>
      <c r="CQ1" s="177"/>
      <c r="CR1" s="188" t="s">
        <v>41</v>
      </c>
      <c r="CS1" s="189" t="s">
        <v>42</v>
      </c>
      <c r="CT1" s="190" t="s">
        <v>43</v>
      </c>
      <c r="CU1" s="191"/>
    </row>
    <row r="2" spans="1:99" ht="18.75">
      <c r="A2" s="269">
        <v>1</v>
      </c>
      <c r="B2" s="137">
        <v>42600</v>
      </c>
      <c r="C2" s="137"/>
      <c r="D2" s="195"/>
      <c r="E2" s="196"/>
      <c r="F2" s="196"/>
      <c r="G2" s="196"/>
      <c r="H2" s="197"/>
      <c r="I2" s="196"/>
      <c r="J2" s="198"/>
      <c r="K2" s="195"/>
      <c r="L2" s="196"/>
      <c r="M2" s="196"/>
      <c r="N2" s="198"/>
      <c r="O2" s="199"/>
      <c r="P2" s="200"/>
      <c r="Q2" s="200"/>
      <c r="R2" s="200"/>
      <c r="S2" s="200"/>
      <c r="T2" s="200"/>
      <c r="U2" s="200"/>
      <c r="V2" s="200"/>
      <c r="W2" s="201"/>
      <c r="X2" s="202"/>
      <c r="Y2" s="203"/>
      <c r="Z2" s="204"/>
      <c r="AA2" s="195"/>
      <c r="AB2" s="205"/>
      <c r="AC2" s="206"/>
      <c r="AD2" s="206"/>
      <c r="AE2" s="207"/>
      <c r="AF2" s="208"/>
      <c r="AG2" s="209"/>
      <c r="AH2" s="210"/>
      <c r="AI2" s="196"/>
      <c r="AJ2" s="201"/>
      <c r="AK2" s="202"/>
      <c r="AL2" s="33"/>
      <c r="AM2" s="32"/>
      <c r="AN2" s="15"/>
      <c r="AO2" s="15"/>
      <c r="AP2" s="15"/>
      <c r="AQ2" s="33"/>
      <c r="AR2" s="34"/>
      <c r="AS2" s="34"/>
      <c r="AT2" s="34"/>
      <c r="AU2" s="35"/>
      <c r="AV2" s="36"/>
      <c r="AW2" s="16"/>
      <c r="AX2" s="16"/>
      <c r="AY2" s="16"/>
      <c r="AZ2" s="37"/>
      <c r="BA2" s="36"/>
      <c r="BB2" s="16"/>
      <c r="BC2" s="16"/>
      <c r="BD2" s="37"/>
      <c r="BE2" s="38"/>
      <c r="BF2" s="36"/>
      <c r="BG2" s="16"/>
      <c r="BH2" s="16"/>
      <c r="BI2" s="16"/>
      <c r="BJ2" s="37"/>
      <c r="BK2" s="36"/>
      <c r="BL2" s="16"/>
      <c r="BM2" s="16"/>
      <c r="BN2" s="37"/>
      <c r="BO2" s="38"/>
      <c r="BP2" s="39"/>
      <c r="BQ2" s="40"/>
      <c r="BR2" s="19"/>
      <c r="BS2" s="19"/>
      <c r="BT2" s="41"/>
      <c r="BU2" s="39"/>
      <c r="BV2" s="40"/>
      <c r="BW2" s="19"/>
      <c r="BX2" s="19"/>
      <c r="BY2" s="41"/>
      <c r="BZ2" s="39"/>
      <c r="CA2" s="36"/>
      <c r="CB2" s="16"/>
      <c r="CC2" s="16"/>
      <c r="CD2" s="37"/>
      <c r="CE2" s="39"/>
      <c r="CF2" s="32"/>
      <c r="CG2" s="15"/>
      <c r="CH2" s="15"/>
      <c r="CI2" s="33"/>
      <c r="CJ2" s="42"/>
      <c r="CK2" s="43"/>
      <c r="CL2" s="39"/>
      <c r="CM2" s="43"/>
      <c r="CN2" s="39"/>
      <c r="CO2" s="44"/>
      <c r="CP2" s="45"/>
      <c r="CQ2" s="39"/>
      <c r="CR2" s="46"/>
      <c r="CS2" s="20"/>
      <c r="CT2" s="47"/>
      <c r="CU2" s="48"/>
    </row>
    <row r="3" spans="1:99" ht="18.75">
      <c r="A3" s="269">
        <f>A2+1</f>
        <v>2</v>
      </c>
      <c r="B3" s="137">
        <v>42604</v>
      </c>
      <c r="C3" s="137"/>
      <c r="D3" s="195"/>
      <c r="E3" s="196"/>
      <c r="F3" s="196"/>
      <c r="G3" s="196"/>
      <c r="H3" s="197"/>
      <c r="I3" s="196"/>
      <c r="J3" s="198"/>
      <c r="K3" s="195"/>
      <c r="L3" s="196"/>
      <c r="M3" s="196"/>
      <c r="N3" s="198"/>
      <c r="O3" s="199"/>
      <c r="P3" s="200"/>
      <c r="Q3" s="200"/>
      <c r="R3" s="200"/>
      <c r="S3" s="200"/>
      <c r="T3" s="200"/>
      <c r="U3" s="200"/>
      <c r="V3" s="200"/>
      <c r="W3" s="201" t="s">
        <v>253</v>
      </c>
      <c r="X3" s="202"/>
      <c r="Y3" s="203"/>
      <c r="Z3" s="204"/>
      <c r="AA3" s="195"/>
      <c r="AB3" s="205"/>
      <c r="AC3" s="206"/>
      <c r="AD3" s="206"/>
      <c r="AE3" s="207"/>
      <c r="AF3" s="208"/>
      <c r="AG3" s="209"/>
      <c r="AH3" s="210"/>
      <c r="AI3" s="196"/>
      <c r="AJ3" s="201"/>
      <c r="AK3" s="202"/>
      <c r="AL3" s="33"/>
      <c r="AM3" s="32"/>
      <c r="AN3" s="15"/>
      <c r="AO3" s="15"/>
      <c r="AP3" s="15"/>
      <c r="AQ3" s="33"/>
      <c r="AR3" s="34"/>
      <c r="AS3" s="34"/>
      <c r="AT3" s="34"/>
      <c r="AU3" s="35"/>
      <c r="AV3" s="36"/>
      <c r="AW3" s="16"/>
      <c r="AX3" s="16"/>
      <c r="AY3" s="16"/>
      <c r="AZ3" s="37"/>
      <c r="BA3" s="36"/>
      <c r="BB3" s="16"/>
      <c r="BC3" s="16"/>
      <c r="BD3" s="37"/>
      <c r="BE3" s="38"/>
      <c r="BF3" s="36"/>
      <c r="BG3" s="16"/>
      <c r="BH3" s="16"/>
      <c r="BI3" s="16"/>
      <c r="BJ3" s="37"/>
      <c r="BK3" s="36"/>
      <c r="BL3" s="16"/>
      <c r="BM3" s="16"/>
      <c r="BN3" s="37"/>
      <c r="BO3" s="38"/>
      <c r="BP3" s="39"/>
      <c r="BQ3" s="40"/>
      <c r="BR3" s="19"/>
      <c r="BS3" s="19"/>
      <c r="BT3" s="41"/>
      <c r="BU3" s="39"/>
      <c r="BV3" s="40"/>
      <c r="BW3" s="19"/>
      <c r="BX3" s="19"/>
      <c r="BY3" s="41"/>
      <c r="BZ3" s="39"/>
      <c r="CA3" s="36"/>
      <c r="CB3" s="16"/>
      <c r="CC3" s="16"/>
      <c r="CD3" s="37"/>
      <c r="CE3" s="39"/>
      <c r="CF3" s="32"/>
      <c r="CG3" s="15"/>
      <c r="CH3" s="15"/>
      <c r="CI3" s="33"/>
      <c r="CJ3" s="42"/>
      <c r="CK3" s="43"/>
      <c r="CL3" s="39"/>
      <c r="CM3" s="43"/>
      <c r="CN3" s="39"/>
      <c r="CO3" s="44"/>
      <c r="CP3" s="45"/>
      <c r="CQ3" s="39"/>
      <c r="CR3" s="46"/>
      <c r="CS3" s="20"/>
      <c r="CT3" s="47"/>
      <c r="CU3" s="48"/>
    </row>
    <row r="4" spans="1:99" ht="30">
      <c r="A4" s="269">
        <f t="shared" ref="A4:A46" si="0">A3+1</f>
        <v>3</v>
      </c>
      <c r="B4" s="137">
        <f>B3+7</f>
        <v>42611</v>
      </c>
      <c r="C4" s="137"/>
      <c r="D4" s="195"/>
      <c r="E4" s="196"/>
      <c r="F4" s="196"/>
      <c r="G4" s="196"/>
      <c r="H4" s="197"/>
      <c r="I4" s="196"/>
      <c r="J4" s="198"/>
      <c r="K4" s="195"/>
      <c r="L4" s="196"/>
      <c r="M4" s="196"/>
      <c r="N4" s="198"/>
      <c r="O4" s="199"/>
      <c r="P4" s="200"/>
      <c r="Q4" s="200"/>
      <c r="R4" s="200"/>
      <c r="S4" s="200"/>
      <c r="T4" s="200"/>
      <c r="U4" s="200"/>
      <c r="V4" s="200"/>
      <c r="W4" s="201" t="s">
        <v>254</v>
      </c>
      <c r="X4" s="202"/>
      <c r="Y4" s="203"/>
      <c r="Z4" s="204"/>
      <c r="AA4" s="195"/>
      <c r="AB4" s="205"/>
      <c r="AC4" s="206"/>
      <c r="AD4" s="206"/>
      <c r="AE4" s="207"/>
      <c r="AF4" s="208"/>
      <c r="AG4" s="209"/>
      <c r="AH4" s="210"/>
      <c r="AI4" s="196"/>
      <c r="AJ4" s="201"/>
      <c r="AK4" s="202"/>
      <c r="AL4" s="33"/>
      <c r="AM4" s="32"/>
      <c r="AN4" s="15"/>
      <c r="AO4" s="15"/>
      <c r="AP4" s="15"/>
      <c r="AQ4" s="33"/>
      <c r="AR4" s="34"/>
      <c r="AS4" s="34"/>
      <c r="AT4" s="34"/>
      <c r="AU4" s="35"/>
      <c r="AV4" s="36"/>
      <c r="AW4" s="16"/>
      <c r="AX4" s="16"/>
      <c r="AY4" s="16"/>
      <c r="AZ4" s="37"/>
      <c r="BA4" s="36"/>
      <c r="BB4" s="16"/>
      <c r="BC4" s="16"/>
      <c r="BD4" s="37"/>
      <c r="BE4" s="38"/>
      <c r="BF4" s="36"/>
      <c r="BG4" s="16"/>
      <c r="BH4" s="16"/>
      <c r="BI4" s="16"/>
      <c r="BJ4" s="37"/>
      <c r="BK4" s="36"/>
      <c r="BL4" s="16"/>
      <c r="BM4" s="16"/>
      <c r="BN4" s="37"/>
      <c r="BO4" s="38"/>
      <c r="BP4" s="39"/>
      <c r="BQ4" s="40"/>
      <c r="BR4" s="19"/>
      <c r="BS4" s="19"/>
      <c r="BT4" s="41"/>
      <c r="BU4" s="39"/>
      <c r="BV4" s="40"/>
      <c r="BW4" s="19"/>
      <c r="BX4" s="19"/>
      <c r="BY4" s="41"/>
      <c r="BZ4" s="39"/>
      <c r="CA4" s="36"/>
      <c r="CB4" s="16"/>
      <c r="CC4" s="16"/>
      <c r="CD4" s="37"/>
      <c r="CE4" s="39"/>
      <c r="CF4" s="32"/>
      <c r="CG4" s="15"/>
      <c r="CH4" s="15"/>
      <c r="CI4" s="33"/>
      <c r="CJ4" s="42"/>
      <c r="CK4" s="43"/>
      <c r="CL4" s="39"/>
      <c r="CM4" s="43"/>
      <c r="CN4" s="39"/>
      <c r="CO4" s="44"/>
      <c r="CP4" s="45"/>
      <c r="CQ4" s="39"/>
      <c r="CR4" s="46"/>
      <c r="CS4" s="20"/>
      <c r="CT4" s="47"/>
      <c r="CU4" s="48"/>
    </row>
    <row r="5" spans="1:99" ht="18.75">
      <c r="A5" s="269">
        <f t="shared" si="0"/>
        <v>4</v>
      </c>
      <c r="B5" s="137">
        <f t="shared" ref="B5:B46" si="1">B4+7</f>
        <v>42618</v>
      </c>
      <c r="C5" s="137"/>
      <c r="D5" s="195"/>
      <c r="E5" s="196"/>
      <c r="F5" s="196"/>
      <c r="G5" s="196"/>
      <c r="H5" s="197"/>
      <c r="I5" s="196"/>
      <c r="J5" s="198"/>
      <c r="K5" s="195"/>
      <c r="L5" s="196"/>
      <c r="M5" s="196"/>
      <c r="N5" s="198"/>
      <c r="O5" s="199"/>
      <c r="P5" s="200"/>
      <c r="Q5" s="200"/>
      <c r="R5" s="200"/>
      <c r="S5" s="200"/>
      <c r="T5" s="200"/>
      <c r="U5" s="200"/>
      <c r="V5" s="200"/>
      <c r="W5" s="201"/>
      <c r="X5" s="202"/>
      <c r="Y5" s="203"/>
      <c r="Z5" s="204"/>
      <c r="AA5" s="195"/>
      <c r="AB5" s="205"/>
      <c r="AC5" s="206"/>
      <c r="AD5" s="206"/>
      <c r="AE5" s="207"/>
      <c r="AF5" s="208"/>
      <c r="AG5" s="209"/>
      <c r="AH5" s="210"/>
      <c r="AI5" s="196"/>
      <c r="AJ5" s="201"/>
      <c r="AK5" s="202"/>
      <c r="AL5" s="33"/>
      <c r="AM5" s="32"/>
      <c r="AN5" s="15"/>
      <c r="AO5" s="15"/>
      <c r="AP5" s="15"/>
      <c r="AQ5" s="33"/>
      <c r="AR5" s="34"/>
      <c r="AS5" s="34"/>
      <c r="AT5" s="34"/>
      <c r="AU5" s="35"/>
      <c r="AV5" s="36"/>
      <c r="AW5" s="16"/>
      <c r="AX5" s="16"/>
      <c r="AY5" s="16"/>
      <c r="AZ5" s="37"/>
      <c r="BA5" s="36"/>
      <c r="BB5" s="16"/>
      <c r="BC5" s="16"/>
      <c r="BD5" s="37"/>
      <c r="BE5" s="38"/>
      <c r="BF5" s="36"/>
      <c r="BG5" s="16"/>
      <c r="BH5" s="16"/>
      <c r="BI5" s="16"/>
      <c r="BJ5" s="37"/>
      <c r="BK5" s="36"/>
      <c r="BL5" s="16"/>
      <c r="BM5" s="16"/>
      <c r="BN5" s="37"/>
      <c r="BO5" s="38"/>
      <c r="BP5" s="39"/>
      <c r="BQ5" s="40"/>
      <c r="BR5" s="19"/>
      <c r="BS5" s="19"/>
      <c r="BT5" s="41"/>
      <c r="BU5" s="39"/>
      <c r="BV5" s="40"/>
      <c r="BW5" s="19"/>
      <c r="BX5" s="19"/>
      <c r="BY5" s="41"/>
      <c r="BZ5" s="39"/>
      <c r="CA5" s="36"/>
      <c r="CB5" s="16"/>
      <c r="CC5" s="16"/>
      <c r="CD5" s="37"/>
      <c r="CE5" s="39"/>
      <c r="CF5" s="32"/>
      <c r="CG5" s="15"/>
      <c r="CH5" s="15"/>
      <c r="CI5" s="33"/>
      <c r="CJ5" s="42"/>
      <c r="CK5" s="43"/>
      <c r="CL5" s="39"/>
      <c r="CM5" s="43"/>
      <c r="CN5" s="39"/>
      <c r="CO5" s="44"/>
      <c r="CP5" s="45"/>
      <c r="CQ5" s="39"/>
      <c r="CR5" s="46"/>
      <c r="CS5" s="20"/>
      <c r="CT5" s="47"/>
      <c r="CU5" s="48"/>
    </row>
    <row r="6" spans="1:99" ht="18.75">
      <c r="A6" s="269">
        <f t="shared" si="0"/>
        <v>5</v>
      </c>
      <c r="B6" s="137">
        <f t="shared" si="1"/>
        <v>42625</v>
      </c>
      <c r="C6" s="137"/>
      <c r="D6" s="195"/>
      <c r="E6" s="196"/>
      <c r="F6" s="196"/>
      <c r="G6" s="196"/>
      <c r="H6" s="197"/>
      <c r="I6" s="196"/>
      <c r="J6" s="198"/>
      <c r="K6" s="195"/>
      <c r="L6" s="196"/>
      <c r="M6" s="196"/>
      <c r="N6" s="198"/>
      <c r="O6" s="199"/>
      <c r="P6" s="200"/>
      <c r="Q6" s="200"/>
      <c r="R6" s="200"/>
      <c r="S6" s="200"/>
      <c r="T6" s="200"/>
      <c r="U6" s="200"/>
      <c r="V6" s="200"/>
      <c r="W6" s="201" t="s">
        <v>255</v>
      </c>
      <c r="X6" s="202"/>
      <c r="Y6" s="203"/>
      <c r="Z6" s="204"/>
      <c r="AA6" s="195"/>
      <c r="AB6" s="205"/>
      <c r="AC6" s="206"/>
      <c r="AD6" s="206"/>
      <c r="AE6" s="207"/>
      <c r="AF6" s="208"/>
      <c r="AG6" s="209"/>
      <c r="AH6" s="210"/>
      <c r="AI6" s="196"/>
      <c r="AJ6" s="201"/>
      <c r="AK6" s="202"/>
      <c r="AL6" s="33"/>
      <c r="AM6" s="32"/>
      <c r="AN6" s="15"/>
      <c r="AO6" s="15"/>
      <c r="AP6" s="15"/>
      <c r="AQ6" s="33"/>
      <c r="AR6" s="34"/>
      <c r="AS6" s="34"/>
      <c r="AT6" s="34"/>
      <c r="AU6" s="35"/>
      <c r="AV6" s="36"/>
      <c r="AW6" s="16"/>
      <c r="AX6" s="16"/>
      <c r="AY6" s="16"/>
      <c r="AZ6" s="37"/>
      <c r="BA6" s="36"/>
      <c r="BB6" s="16"/>
      <c r="BC6" s="16"/>
      <c r="BD6" s="37"/>
      <c r="BE6" s="38"/>
      <c r="BF6" s="36"/>
      <c r="BG6" s="16"/>
      <c r="BH6" s="16"/>
      <c r="BI6" s="16"/>
      <c r="BJ6" s="37"/>
      <c r="BK6" s="36"/>
      <c r="BL6" s="16"/>
      <c r="BM6" s="16"/>
      <c r="BN6" s="37"/>
      <c r="BO6" s="38"/>
      <c r="BP6" s="39"/>
      <c r="BQ6" s="40"/>
      <c r="BR6" s="19"/>
      <c r="BS6" s="19"/>
      <c r="BT6" s="41"/>
      <c r="BU6" s="39"/>
      <c r="BV6" s="40"/>
      <c r="BW6" s="19"/>
      <c r="BX6" s="19"/>
      <c r="BY6" s="41"/>
      <c r="BZ6" s="39"/>
      <c r="CA6" s="36"/>
      <c r="CB6" s="16"/>
      <c r="CC6" s="16"/>
      <c r="CD6" s="37"/>
      <c r="CE6" s="39"/>
      <c r="CF6" s="32"/>
      <c r="CG6" s="15"/>
      <c r="CH6" s="15"/>
      <c r="CI6" s="33"/>
      <c r="CJ6" s="42"/>
      <c r="CK6" s="43"/>
      <c r="CL6" s="39"/>
      <c r="CM6" s="43"/>
      <c r="CN6" s="39"/>
      <c r="CO6" s="44"/>
      <c r="CP6" s="45"/>
      <c r="CQ6" s="39"/>
      <c r="CR6" s="46"/>
      <c r="CS6" s="20"/>
      <c r="CT6" s="47"/>
      <c r="CU6" s="48"/>
    </row>
    <row r="7" spans="1:99" ht="45">
      <c r="A7" s="269">
        <f t="shared" si="0"/>
        <v>6</v>
      </c>
      <c r="B7" s="137">
        <f t="shared" si="1"/>
        <v>42632</v>
      </c>
      <c r="C7" s="137"/>
      <c r="D7" s="195" t="s">
        <v>90</v>
      </c>
      <c r="E7" s="196" t="s">
        <v>70</v>
      </c>
      <c r="F7" s="196" t="s">
        <v>234</v>
      </c>
      <c r="G7" s="196"/>
      <c r="H7" s="197"/>
      <c r="I7" s="196" t="s">
        <v>88</v>
      </c>
      <c r="J7" s="198" t="s">
        <v>83</v>
      </c>
      <c r="K7" s="195" t="s">
        <v>84</v>
      </c>
      <c r="L7" s="196" t="s">
        <v>94</v>
      </c>
      <c r="M7" s="196" t="s">
        <v>179</v>
      </c>
      <c r="N7" s="198" t="s">
        <v>91</v>
      </c>
      <c r="O7" s="199"/>
      <c r="P7" s="200" t="s">
        <v>71</v>
      </c>
      <c r="Q7" s="200" t="s">
        <v>72</v>
      </c>
      <c r="R7" s="200" t="s">
        <v>73</v>
      </c>
      <c r="S7" s="200" t="s">
        <v>75</v>
      </c>
      <c r="T7" s="200" t="s">
        <v>74</v>
      </c>
      <c r="U7" s="200" t="s">
        <v>93</v>
      </c>
      <c r="V7" s="200" t="s">
        <v>76</v>
      </c>
      <c r="W7" s="201" t="s">
        <v>255</v>
      </c>
      <c r="X7" s="202" t="s">
        <v>77</v>
      </c>
      <c r="Y7" s="203" t="s">
        <v>78</v>
      </c>
      <c r="Z7" s="204" t="s">
        <v>222</v>
      </c>
      <c r="AA7" s="195" t="s">
        <v>80</v>
      </c>
      <c r="AB7" s="205" t="s">
        <v>79</v>
      </c>
      <c r="AC7" s="206" t="s">
        <v>85</v>
      </c>
      <c r="AD7" s="206" t="s">
        <v>86</v>
      </c>
      <c r="AE7" s="207" t="s">
        <v>81</v>
      </c>
      <c r="AF7" s="208" t="s">
        <v>263</v>
      </c>
      <c r="AG7" s="209" t="s">
        <v>89</v>
      </c>
      <c r="AH7" s="209" t="s">
        <v>89</v>
      </c>
      <c r="AI7" s="196" t="s">
        <v>435</v>
      </c>
      <c r="AJ7" s="201" t="s">
        <v>436</v>
      </c>
      <c r="AK7" s="202" t="s">
        <v>82</v>
      </c>
      <c r="AL7" s="33"/>
      <c r="AM7" s="32"/>
      <c r="AN7" s="15"/>
      <c r="AO7" s="15"/>
      <c r="AP7" s="15"/>
      <c r="AQ7" s="33"/>
      <c r="AR7" s="34"/>
      <c r="AS7" s="34"/>
      <c r="AT7" s="34"/>
      <c r="AU7" s="35"/>
      <c r="AV7" s="36"/>
      <c r="AW7" s="16"/>
      <c r="AX7" s="16"/>
      <c r="AY7" s="16"/>
      <c r="AZ7" s="37"/>
      <c r="BA7" s="36"/>
      <c r="BB7" s="16"/>
      <c r="BC7" s="16"/>
      <c r="BD7" s="37"/>
      <c r="BE7" s="38"/>
      <c r="BF7" s="36"/>
      <c r="BG7" s="16"/>
      <c r="BH7" s="16"/>
      <c r="BI7" s="16"/>
      <c r="BJ7" s="37"/>
      <c r="BK7" s="36"/>
      <c r="BL7" s="16"/>
      <c r="BM7" s="16"/>
      <c r="BN7" s="37"/>
      <c r="BO7" s="38"/>
      <c r="BP7" s="39"/>
      <c r="BQ7" s="40"/>
      <c r="BR7" s="19"/>
      <c r="BS7" s="19"/>
      <c r="BT7" s="41"/>
      <c r="BU7" s="39"/>
      <c r="BV7" s="40"/>
      <c r="BW7" s="19"/>
      <c r="BX7" s="19"/>
      <c r="BY7" s="41"/>
      <c r="BZ7" s="39"/>
      <c r="CA7" s="36"/>
      <c r="CB7" s="16"/>
      <c r="CC7" s="16"/>
      <c r="CD7" s="37"/>
      <c r="CE7" s="39"/>
      <c r="CF7" s="32"/>
      <c r="CG7" s="15"/>
      <c r="CH7" s="15"/>
      <c r="CI7" s="33"/>
      <c r="CJ7" s="42"/>
      <c r="CK7" s="43"/>
      <c r="CL7" s="39"/>
      <c r="CM7" s="43"/>
      <c r="CN7" s="39"/>
      <c r="CO7" s="44"/>
      <c r="CP7" s="45"/>
      <c r="CQ7" s="39"/>
      <c r="CR7" s="46"/>
      <c r="CS7" s="20"/>
      <c r="CT7" s="47"/>
      <c r="CU7" s="48"/>
    </row>
    <row r="8" spans="1:99" s="72" customFormat="1" ht="45">
      <c r="A8" s="269">
        <f t="shared" si="0"/>
        <v>7</v>
      </c>
      <c r="B8" s="137">
        <f t="shared" si="1"/>
        <v>42639</v>
      </c>
      <c r="C8" s="137"/>
      <c r="D8" s="211" t="s">
        <v>244</v>
      </c>
      <c r="E8" s="212" t="s">
        <v>242</v>
      </c>
      <c r="F8" s="212" t="s">
        <v>237</v>
      </c>
      <c r="G8" s="196" t="s">
        <v>238</v>
      </c>
      <c r="H8" s="213" t="s">
        <v>235</v>
      </c>
      <c r="I8" s="212" t="s">
        <v>236</v>
      </c>
      <c r="J8" s="214" t="s">
        <v>231</v>
      </c>
      <c r="K8" s="211" t="s">
        <v>142</v>
      </c>
      <c r="L8" s="212" t="s">
        <v>158</v>
      </c>
      <c r="M8" s="212" t="s">
        <v>180</v>
      </c>
      <c r="N8" s="198" t="s">
        <v>91</v>
      </c>
      <c r="O8" s="213" t="s">
        <v>243</v>
      </c>
      <c r="P8" s="215" t="s">
        <v>224</v>
      </c>
      <c r="Q8" s="215" t="s">
        <v>225</v>
      </c>
      <c r="R8" s="215" t="s">
        <v>228</v>
      </c>
      <c r="S8" s="215" t="s">
        <v>227</v>
      </c>
      <c r="T8" s="215" t="s">
        <v>229</v>
      </c>
      <c r="U8" s="215" t="s">
        <v>226</v>
      </c>
      <c r="V8" s="215" t="s">
        <v>230</v>
      </c>
      <c r="W8" s="201" t="s">
        <v>255</v>
      </c>
      <c r="X8" s="216" t="s">
        <v>87</v>
      </c>
      <c r="Y8" s="217" t="s">
        <v>220</v>
      </c>
      <c r="Z8" s="218" t="s">
        <v>221</v>
      </c>
      <c r="AA8" s="211" t="s">
        <v>223</v>
      </c>
      <c r="AB8" s="219" t="s">
        <v>245</v>
      </c>
      <c r="AC8" s="206" t="s">
        <v>86</v>
      </c>
      <c r="AD8" s="220" t="s">
        <v>233</v>
      </c>
      <c r="AE8" s="221" t="s">
        <v>81</v>
      </c>
      <c r="AF8" s="222" t="s">
        <v>263</v>
      </c>
      <c r="AG8" s="209" t="s">
        <v>89</v>
      </c>
      <c r="AH8" s="209" t="s">
        <v>89</v>
      </c>
      <c r="AI8" s="196" t="str">
        <f t="shared" ref="AI8:AK11" si="2">AI7</f>
        <v>cf Dominique Favre</v>
      </c>
      <c r="AJ8" s="201" t="str">
        <f t="shared" si="2"/>
        <v>cf Catherine Huber</v>
      </c>
      <c r="AK8" s="202" t="str">
        <f t="shared" si="2"/>
        <v>R : reprendre cours D : poursuivre peinture</v>
      </c>
      <c r="AL8" s="53"/>
      <c r="AM8" s="51"/>
      <c r="AN8" s="52"/>
      <c r="AO8" s="52"/>
      <c r="AP8" s="52"/>
      <c r="AQ8" s="53"/>
      <c r="AR8" s="54"/>
      <c r="AS8" s="54"/>
      <c r="AT8" s="54"/>
      <c r="AU8" s="55"/>
      <c r="AV8" s="56"/>
      <c r="AW8" s="57"/>
      <c r="AX8" s="57"/>
      <c r="AY8" s="57"/>
      <c r="AZ8" s="58"/>
      <c r="BA8" s="56"/>
      <c r="BB8" s="57"/>
      <c r="BC8" s="57"/>
      <c r="BD8" s="58"/>
      <c r="BE8" s="59"/>
      <c r="BF8" s="56"/>
      <c r="BG8" s="57"/>
      <c r="BH8" s="57"/>
      <c r="BI8" s="57"/>
      <c r="BJ8" s="58"/>
      <c r="BK8" s="56"/>
      <c r="BL8" s="57"/>
      <c r="BM8" s="57"/>
      <c r="BN8" s="58"/>
      <c r="BO8" s="59"/>
      <c r="BP8" s="60"/>
      <c r="BQ8" s="61"/>
      <c r="BR8" s="62"/>
      <c r="BS8" s="62"/>
      <c r="BT8" s="63"/>
      <c r="BU8" s="60"/>
      <c r="BV8" s="61"/>
      <c r="BW8" s="62"/>
      <c r="BX8" s="62"/>
      <c r="BY8" s="63"/>
      <c r="BZ8" s="60"/>
      <c r="CA8" s="56"/>
      <c r="CB8" s="57"/>
      <c r="CC8" s="57"/>
      <c r="CD8" s="58"/>
      <c r="CE8" s="60"/>
      <c r="CF8" s="51"/>
      <c r="CG8" s="52"/>
      <c r="CH8" s="52"/>
      <c r="CI8" s="53"/>
      <c r="CJ8" s="64"/>
      <c r="CK8" s="65"/>
      <c r="CL8" s="60"/>
      <c r="CM8" s="65"/>
      <c r="CN8" s="60"/>
      <c r="CO8" s="66"/>
      <c r="CP8" s="67"/>
      <c r="CQ8" s="60"/>
      <c r="CR8" s="68"/>
      <c r="CS8" s="69"/>
      <c r="CT8" s="70"/>
      <c r="CU8" s="71"/>
    </row>
    <row r="9" spans="1:99" s="72" customFormat="1" ht="45">
      <c r="A9" s="269">
        <f t="shared" si="0"/>
        <v>8</v>
      </c>
      <c r="B9" s="137">
        <f t="shared" si="1"/>
        <v>42646</v>
      </c>
      <c r="C9" s="137"/>
      <c r="D9" s="195" t="s">
        <v>248</v>
      </c>
      <c r="E9" s="212" t="s">
        <v>411</v>
      </c>
      <c r="F9" s="212" t="s">
        <v>237</v>
      </c>
      <c r="G9" s="196"/>
      <c r="H9" s="213" t="s">
        <v>95</v>
      </c>
      <c r="I9" s="212" t="s">
        <v>260</v>
      </c>
      <c r="J9" s="214" t="s">
        <v>123</v>
      </c>
      <c r="K9" s="211" t="s">
        <v>143</v>
      </c>
      <c r="L9" s="212" t="s">
        <v>247</v>
      </c>
      <c r="M9" s="212" t="s">
        <v>181</v>
      </c>
      <c r="N9" s="214" t="s">
        <v>182</v>
      </c>
      <c r="O9" s="213" t="s">
        <v>269</v>
      </c>
      <c r="P9" s="215" t="s">
        <v>249</v>
      </c>
      <c r="Q9" s="215" t="s">
        <v>250</v>
      </c>
      <c r="R9" s="215" t="s">
        <v>397</v>
      </c>
      <c r="S9" s="215" t="s">
        <v>251</v>
      </c>
      <c r="T9" s="200" t="s">
        <v>409</v>
      </c>
      <c r="U9" s="215" t="s">
        <v>396</v>
      </c>
      <c r="V9" s="215" t="s">
        <v>252</v>
      </c>
      <c r="W9" s="223" t="s">
        <v>256</v>
      </c>
      <c r="X9" s="216" t="s">
        <v>265</v>
      </c>
      <c r="Y9" s="217" t="s">
        <v>220</v>
      </c>
      <c r="Z9" s="218" t="s">
        <v>268</v>
      </c>
      <c r="AA9" s="211" t="s">
        <v>246</v>
      </c>
      <c r="AB9" s="219" t="s">
        <v>390</v>
      </c>
      <c r="AC9" s="220" t="s">
        <v>232</v>
      </c>
      <c r="AD9" s="220" t="s">
        <v>425</v>
      </c>
      <c r="AE9" s="221" t="s">
        <v>262</v>
      </c>
      <c r="AF9" s="222" t="s">
        <v>264</v>
      </c>
      <c r="AG9" s="224" t="s">
        <v>271</v>
      </c>
      <c r="AH9" s="225" t="s">
        <v>272</v>
      </c>
      <c r="AI9" s="196" t="str">
        <f t="shared" si="2"/>
        <v>cf Dominique Favre</v>
      </c>
      <c r="AJ9" s="201" t="str">
        <f t="shared" si="2"/>
        <v>cf Catherine Huber</v>
      </c>
      <c r="AK9" s="202" t="str">
        <f t="shared" si="2"/>
        <v>R : reprendre cours D : poursuivre peinture</v>
      </c>
      <c r="AL9" s="53"/>
      <c r="AM9" s="51"/>
      <c r="AN9" s="52"/>
      <c r="AO9" s="52"/>
      <c r="AP9" s="52"/>
      <c r="AQ9" s="53"/>
      <c r="AR9" s="54"/>
      <c r="AS9" s="54"/>
      <c r="AT9" s="54"/>
      <c r="AU9" s="55"/>
      <c r="AV9" s="56"/>
      <c r="AW9" s="57"/>
      <c r="AX9" s="57"/>
      <c r="AY9" s="57"/>
      <c r="AZ9" s="58"/>
      <c r="BA9" s="56"/>
      <c r="BB9" s="57"/>
      <c r="BC9" s="57"/>
      <c r="BD9" s="58"/>
      <c r="BE9" s="59"/>
      <c r="BF9" s="56"/>
      <c r="BG9" s="57"/>
      <c r="BH9" s="57"/>
      <c r="BI9" s="57"/>
      <c r="BJ9" s="58"/>
      <c r="BK9" s="56"/>
      <c r="BL9" s="57"/>
      <c r="BM9" s="57"/>
      <c r="BN9" s="58"/>
      <c r="BO9" s="59"/>
      <c r="BP9" s="60"/>
      <c r="BQ9" s="61"/>
      <c r="BR9" s="62"/>
      <c r="BS9" s="62"/>
      <c r="BT9" s="63"/>
      <c r="BU9" s="60"/>
      <c r="BV9" s="61"/>
      <c r="BW9" s="62"/>
      <c r="BX9" s="62"/>
      <c r="BY9" s="63"/>
      <c r="BZ9" s="60"/>
      <c r="CA9" s="56"/>
      <c r="CB9" s="57"/>
      <c r="CC9" s="57"/>
      <c r="CD9" s="58"/>
      <c r="CE9" s="60"/>
      <c r="CF9" s="51"/>
      <c r="CG9" s="52"/>
      <c r="CH9" s="52"/>
      <c r="CI9" s="53"/>
      <c r="CJ9" s="64"/>
      <c r="CK9" s="65"/>
      <c r="CL9" s="60"/>
      <c r="CM9" s="65"/>
      <c r="CN9" s="60"/>
      <c r="CO9" s="66"/>
      <c r="CP9" s="67"/>
      <c r="CQ9" s="60"/>
      <c r="CR9" s="68"/>
      <c r="CS9" s="69"/>
      <c r="CT9" s="70"/>
      <c r="CU9" s="71"/>
    </row>
    <row r="10" spans="1:99" ht="60">
      <c r="A10" s="269">
        <f t="shared" si="0"/>
        <v>9</v>
      </c>
      <c r="B10" s="137">
        <f t="shared" si="1"/>
        <v>42653</v>
      </c>
      <c r="C10" s="137"/>
      <c r="D10" s="195" t="s">
        <v>248</v>
      </c>
      <c r="E10" s="212" t="s">
        <v>411</v>
      </c>
      <c r="F10" s="212" t="s">
        <v>237</v>
      </c>
      <c r="G10" s="196"/>
      <c r="H10" s="199" t="s">
        <v>95</v>
      </c>
      <c r="I10" s="196" t="s">
        <v>438</v>
      </c>
      <c r="J10" s="198" t="s">
        <v>459</v>
      </c>
      <c r="K10" s="195"/>
      <c r="L10" s="196" t="s">
        <v>159</v>
      </c>
      <c r="M10" s="196" t="s">
        <v>183</v>
      </c>
      <c r="N10" s="198" t="s">
        <v>413</v>
      </c>
      <c r="O10" s="213" t="s">
        <v>269</v>
      </c>
      <c r="P10" s="215" t="s">
        <v>455</v>
      </c>
      <c r="Q10" s="200" t="s">
        <v>399</v>
      </c>
      <c r="R10" s="200" t="s">
        <v>454</v>
      </c>
      <c r="S10" s="215" t="s">
        <v>270</v>
      </c>
      <c r="T10" s="200" t="s">
        <v>405</v>
      </c>
      <c r="U10" s="200" t="s">
        <v>406</v>
      </c>
      <c r="V10" s="200" t="s">
        <v>467</v>
      </c>
      <c r="W10" s="201" t="s">
        <v>257</v>
      </c>
      <c r="X10" s="216" t="s">
        <v>265</v>
      </c>
      <c r="Y10" s="203" t="s">
        <v>266</v>
      </c>
      <c r="Z10" s="204" t="s">
        <v>261</v>
      </c>
      <c r="AA10" s="195" t="s">
        <v>394</v>
      </c>
      <c r="AB10" s="205" t="s">
        <v>395</v>
      </c>
      <c r="AC10" s="206" t="s">
        <v>426</v>
      </c>
      <c r="AD10" s="206" t="s">
        <v>458</v>
      </c>
      <c r="AE10" s="207" t="s">
        <v>433</v>
      </c>
      <c r="AF10" s="208" t="s">
        <v>264</v>
      </c>
      <c r="AG10" s="209" t="s">
        <v>456</v>
      </c>
      <c r="AH10" s="210" t="s">
        <v>457</v>
      </c>
      <c r="AI10" s="196" t="str">
        <f t="shared" si="2"/>
        <v>cf Dominique Favre</v>
      </c>
      <c r="AJ10" s="201" t="str">
        <f t="shared" si="2"/>
        <v>cf Catherine Huber</v>
      </c>
      <c r="AK10" s="202" t="str">
        <f t="shared" si="2"/>
        <v>R : reprendre cours D : poursuivre peinture</v>
      </c>
      <c r="AL10" s="33"/>
      <c r="AM10" s="32"/>
      <c r="AN10" s="15"/>
      <c r="AO10" s="15"/>
      <c r="AP10" s="15"/>
      <c r="AQ10" s="33"/>
      <c r="AR10" s="34"/>
      <c r="AS10" s="34"/>
      <c r="AT10" s="98"/>
      <c r="AU10" s="35"/>
      <c r="AV10" s="36"/>
      <c r="AW10" s="16"/>
      <c r="AX10" s="16"/>
      <c r="AY10" s="16"/>
      <c r="AZ10" s="37"/>
      <c r="BA10" s="36"/>
      <c r="BB10" s="16"/>
      <c r="BC10" s="16"/>
      <c r="BD10" s="37"/>
      <c r="BE10" s="38"/>
      <c r="BF10" s="36"/>
      <c r="BG10" s="16"/>
      <c r="BH10" s="16"/>
      <c r="BI10" s="16"/>
      <c r="BJ10" s="37"/>
      <c r="BK10" s="36"/>
      <c r="BL10" s="16"/>
      <c r="BM10" s="16"/>
      <c r="BN10" s="37"/>
      <c r="BO10" s="38"/>
      <c r="BP10" s="39"/>
      <c r="BQ10" s="40"/>
      <c r="BR10" s="19"/>
      <c r="BS10" s="19"/>
      <c r="BT10" s="41"/>
      <c r="BU10" s="39"/>
      <c r="BV10" s="40"/>
      <c r="BW10" s="19"/>
      <c r="BX10" s="19"/>
      <c r="BY10" s="41"/>
      <c r="BZ10" s="39"/>
      <c r="CA10" s="36"/>
      <c r="CB10" s="16"/>
      <c r="CC10" s="16"/>
      <c r="CD10" s="37"/>
      <c r="CE10" s="39"/>
      <c r="CF10" s="32"/>
      <c r="CG10" s="15"/>
      <c r="CH10" s="15"/>
      <c r="CI10" s="33"/>
      <c r="CJ10" s="42"/>
      <c r="CK10" s="43"/>
      <c r="CL10" s="39"/>
      <c r="CM10" s="43"/>
      <c r="CN10" s="39"/>
      <c r="CO10" s="44"/>
      <c r="CP10" s="45"/>
      <c r="CQ10" s="39"/>
      <c r="CR10" s="46"/>
      <c r="CS10" s="20"/>
      <c r="CT10" s="47"/>
      <c r="CU10" s="48"/>
    </row>
    <row r="11" spans="1:99" ht="60">
      <c r="A11" s="269">
        <f t="shared" si="0"/>
        <v>10</v>
      </c>
      <c r="B11" s="137">
        <f t="shared" si="1"/>
        <v>42660</v>
      </c>
      <c r="C11" s="137"/>
      <c r="D11" s="195" t="s">
        <v>488</v>
      </c>
      <c r="E11" s="196" t="s">
        <v>410</v>
      </c>
      <c r="F11" s="212" t="s">
        <v>237</v>
      </c>
      <c r="G11" s="196" t="s">
        <v>487</v>
      </c>
      <c r="H11" s="199" t="s">
        <v>484</v>
      </c>
      <c r="I11" s="196" t="s">
        <v>481</v>
      </c>
      <c r="J11" s="198" t="s">
        <v>483</v>
      </c>
      <c r="K11" s="195" t="s">
        <v>486</v>
      </c>
      <c r="L11" s="196" t="s">
        <v>479</v>
      </c>
      <c r="M11" s="196" t="s">
        <v>464</v>
      </c>
      <c r="N11" s="198" t="s">
        <v>414</v>
      </c>
      <c r="O11" s="213" t="s">
        <v>269</v>
      </c>
      <c r="P11" s="200" t="s">
        <v>469</v>
      </c>
      <c r="Q11" s="200" t="s">
        <v>468</v>
      </c>
      <c r="R11" s="200" t="s">
        <v>404</v>
      </c>
      <c r="S11" s="200" t="s">
        <v>407</v>
      </c>
      <c r="T11" s="200" t="s">
        <v>466</v>
      </c>
      <c r="U11" s="200" t="s">
        <v>408</v>
      </c>
      <c r="V11" s="200" t="s">
        <v>401</v>
      </c>
      <c r="W11" s="201" t="s">
        <v>257</v>
      </c>
      <c r="X11" s="216" t="s">
        <v>265</v>
      </c>
      <c r="Y11" s="203" t="s">
        <v>267</v>
      </c>
      <c r="Z11" s="204"/>
      <c r="AA11" s="195" t="s">
        <v>273</v>
      </c>
      <c r="AB11" s="205" t="s">
        <v>274</v>
      </c>
      <c r="AC11" s="206" t="s">
        <v>427</v>
      </c>
      <c r="AD11" s="206" t="s">
        <v>428</v>
      </c>
      <c r="AE11" s="207" t="s">
        <v>433</v>
      </c>
      <c r="AF11" s="208"/>
      <c r="AG11" s="210" t="s">
        <v>457</v>
      </c>
      <c r="AH11" s="210" t="s">
        <v>272</v>
      </c>
      <c r="AI11" s="196" t="str">
        <f t="shared" si="2"/>
        <v>cf Dominique Favre</v>
      </c>
      <c r="AJ11" s="201" t="str">
        <f t="shared" si="2"/>
        <v>cf Catherine Huber</v>
      </c>
      <c r="AK11" s="202" t="str">
        <f t="shared" si="2"/>
        <v>R : reprendre cours D : poursuivre peinture</v>
      </c>
      <c r="AL11" s="33"/>
      <c r="AM11" s="32"/>
      <c r="AN11" s="15"/>
      <c r="AO11" s="15"/>
      <c r="AP11" s="15"/>
      <c r="AQ11" s="33"/>
      <c r="AR11" s="34"/>
      <c r="AS11" s="34"/>
      <c r="AT11" s="34"/>
      <c r="AU11" s="35"/>
      <c r="AV11" s="36"/>
      <c r="AW11" s="16"/>
      <c r="AX11" s="16"/>
      <c r="AY11" s="16"/>
      <c r="AZ11" s="37"/>
      <c r="BA11" s="36"/>
      <c r="BB11" s="16"/>
      <c r="BC11" s="16"/>
      <c r="BD11" s="37"/>
      <c r="BE11" s="38"/>
      <c r="BF11" s="36"/>
      <c r="BG11" s="16"/>
      <c r="BH11" s="16"/>
      <c r="BI11" s="16"/>
      <c r="BJ11" s="37"/>
      <c r="BK11" s="36"/>
      <c r="BL11" s="16"/>
      <c r="BM11" s="16"/>
      <c r="BN11" s="37"/>
      <c r="BO11" s="38"/>
      <c r="BP11" s="39"/>
      <c r="BQ11" s="40"/>
      <c r="BR11" s="19"/>
      <c r="BS11" s="19"/>
      <c r="BT11" s="41"/>
      <c r="BU11" s="39"/>
      <c r="BV11" s="40"/>
      <c r="BW11" s="19"/>
      <c r="BX11" s="19"/>
      <c r="BY11" s="41"/>
      <c r="BZ11" s="39"/>
      <c r="CA11" s="36"/>
      <c r="CB11" s="16"/>
      <c r="CC11" s="16"/>
      <c r="CD11" s="37"/>
      <c r="CE11" s="39"/>
      <c r="CF11" s="32"/>
      <c r="CG11" s="15"/>
      <c r="CH11" s="15"/>
      <c r="CI11" s="33"/>
      <c r="CJ11" s="42"/>
      <c r="CK11" s="43"/>
      <c r="CL11" s="39"/>
      <c r="CM11" s="43"/>
      <c r="CN11" s="39"/>
      <c r="CO11" s="44"/>
      <c r="CP11" s="45"/>
      <c r="CQ11" s="39"/>
      <c r="CR11" s="46"/>
      <c r="CS11" s="20"/>
      <c r="CT11" s="47"/>
      <c r="CU11" s="48"/>
    </row>
    <row r="12" spans="1:99" s="75" customFormat="1" ht="18.75">
      <c r="A12" s="270" t="s">
        <v>3</v>
      </c>
      <c r="B12" s="137">
        <f t="shared" si="1"/>
        <v>42667</v>
      </c>
      <c r="C12" s="137"/>
      <c r="D12" s="226"/>
      <c r="E12" s="226"/>
      <c r="F12" s="226"/>
      <c r="G12" s="226"/>
      <c r="H12" s="227"/>
      <c r="I12" s="226"/>
      <c r="J12" s="226"/>
      <c r="K12" s="226"/>
      <c r="L12" s="226"/>
      <c r="M12" s="226"/>
      <c r="N12" s="226"/>
      <c r="O12" s="226"/>
      <c r="P12" s="226"/>
      <c r="Q12" s="226"/>
      <c r="R12" s="226"/>
      <c r="S12" s="226"/>
      <c r="T12" s="226"/>
      <c r="U12" s="226"/>
      <c r="V12" s="226"/>
      <c r="W12" s="226"/>
      <c r="X12" s="228"/>
      <c r="Y12" s="226"/>
      <c r="Z12" s="226"/>
      <c r="AA12" s="226"/>
      <c r="AB12" s="226"/>
      <c r="AC12" s="226"/>
      <c r="AD12" s="226"/>
      <c r="AE12" s="226"/>
      <c r="AF12" s="226"/>
      <c r="AG12" s="226"/>
      <c r="AH12" s="226"/>
      <c r="AI12" s="226"/>
      <c r="AJ12" s="226"/>
      <c r="AK12" s="226"/>
      <c r="AL12" s="74"/>
      <c r="AM12" s="74"/>
      <c r="AN12" s="74"/>
      <c r="AO12" s="73"/>
      <c r="AP12" s="74"/>
      <c r="AQ12" s="74"/>
      <c r="AR12" s="74"/>
      <c r="AS12" s="74"/>
      <c r="AT12" s="74"/>
      <c r="AU12" s="74"/>
      <c r="AV12" s="74"/>
      <c r="AW12" s="74"/>
      <c r="AX12" s="74"/>
      <c r="AY12" s="74"/>
      <c r="AZ12" s="74"/>
      <c r="BA12" s="74"/>
      <c r="BB12" s="74"/>
      <c r="BC12" s="74"/>
      <c r="BD12" s="74"/>
      <c r="BE12" s="74"/>
      <c r="BF12" s="74"/>
      <c r="BG12" s="74"/>
      <c r="BH12" s="74"/>
      <c r="BI12" s="74"/>
      <c r="BJ12" s="74"/>
      <c r="BK12" s="74"/>
      <c r="BL12" s="74"/>
      <c r="BM12" s="74"/>
      <c r="BN12" s="74"/>
      <c r="BO12" s="74"/>
      <c r="BP12" s="74"/>
      <c r="BQ12" s="74"/>
      <c r="BR12" s="74"/>
      <c r="BS12" s="74"/>
      <c r="BT12" s="74"/>
      <c r="BU12" s="74"/>
      <c r="BV12" s="74"/>
      <c r="BW12" s="74"/>
      <c r="BX12" s="74"/>
      <c r="BY12" s="74"/>
      <c r="BZ12" s="74"/>
      <c r="CA12" s="74"/>
      <c r="CB12" s="74"/>
      <c r="CC12" s="74"/>
      <c r="CD12" s="74"/>
      <c r="CE12" s="74"/>
      <c r="CF12" s="74"/>
      <c r="CG12" s="74"/>
      <c r="CH12" s="74"/>
      <c r="CI12" s="74"/>
      <c r="CJ12" s="74"/>
      <c r="CK12" s="74"/>
      <c r="CL12" s="74"/>
      <c r="CM12" s="74"/>
      <c r="CN12" s="74"/>
      <c r="CO12" s="74"/>
      <c r="CP12" s="74"/>
      <c r="CQ12" s="74"/>
      <c r="CR12" s="74"/>
      <c r="CS12" s="74"/>
      <c r="CT12" s="74"/>
    </row>
    <row r="13" spans="1:99" s="75" customFormat="1" ht="18.75">
      <c r="A13" s="270" t="s">
        <v>3</v>
      </c>
      <c r="B13" s="137">
        <f t="shared" si="1"/>
        <v>42674</v>
      </c>
      <c r="C13" s="137"/>
      <c r="D13" s="226"/>
      <c r="E13" s="226"/>
      <c r="F13" s="226"/>
      <c r="G13" s="226"/>
      <c r="H13" s="227"/>
      <c r="I13" s="226"/>
      <c r="J13" s="226"/>
      <c r="K13" s="226"/>
      <c r="L13" s="226"/>
      <c r="M13" s="226"/>
      <c r="N13" s="226"/>
      <c r="O13" s="226"/>
      <c r="P13" s="226"/>
      <c r="Q13" s="226"/>
      <c r="R13" s="226"/>
      <c r="S13" s="226"/>
      <c r="T13" s="226"/>
      <c r="U13" s="226"/>
      <c r="V13" s="226"/>
      <c r="W13" s="226"/>
      <c r="X13" s="228"/>
      <c r="Y13" s="226"/>
      <c r="Z13" s="226"/>
      <c r="AA13" s="226"/>
      <c r="AB13" s="226"/>
      <c r="AC13" s="226"/>
      <c r="AD13" s="226"/>
      <c r="AE13" s="226"/>
      <c r="AF13" s="226"/>
      <c r="AG13" s="226"/>
      <c r="AH13" s="226"/>
      <c r="AI13" s="226"/>
      <c r="AJ13" s="226"/>
      <c r="AK13" s="226"/>
      <c r="AL13" s="74"/>
      <c r="AM13" s="74"/>
      <c r="AN13" s="74"/>
      <c r="AO13" s="73"/>
      <c r="AP13" s="74"/>
      <c r="AQ13" s="74"/>
      <c r="AR13" s="74"/>
      <c r="AS13" s="74"/>
      <c r="AT13" s="74"/>
      <c r="AU13" s="74"/>
      <c r="AV13" s="74"/>
      <c r="AW13" s="74"/>
      <c r="AX13" s="74"/>
      <c r="AY13" s="74"/>
      <c r="AZ13" s="74"/>
      <c r="BA13" s="74"/>
      <c r="BB13" s="74"/>
      <c r="BC13" s="74"/>
      <c r="BD13" s="74"/>
      <c r="BE13" s="74"/>
      <c r="BF13" s="74"/>
      <c r="BG13" s="74"/>
      <c r="BH13" s="74"/>
      <c r="BI13" s="74"/>
      <c r="BJ13" s="74"/>
      <c r="BK13" s="74"/>
      <c r="BL13" s="74"/>
      <c r="BM13" s="74"/>
      <c r="BN13" s="74"/>
      <c r="BO13" s="74"/>
      <c r="BP13" s="74"/>
      <c r="BQ13" s="74"/>
      <c r="BR13" s="74"/>
      <c r="BS13" s="74"/>
      <c r="BT13" s="74"/>
      <c r="BU13" s="74"/>
      <c r="BV13" s="74"/>
      <c r="BW13" s="74"/>
      <c r="BX13" s="74"/>
      <c r="BY13" s="74"/>
      <c r="BZ13" s="74"/>
      <c r="CA13" s="74"/>
      <c r="CB13" s="74"/>
      <c r="CC13" s="74"/>
      <c r="CD13" s="74"/>
      <c r="CE13" s="74"/>
      <c r="CF13" s="74"/>
      <c r="CG13" s="74"/>
      <c r="CH13" s="74"/>
      <c r="CI13" s="74"/>
      <c r="CJ13" s="74"/>
      <c r="CK13" s="74"/>
      <c r="CL13" s="74"/>
      <c r="CM13" s="74"/>
      <c r="CN13" s="74"/>
      <c r="CO13" s="74"/>
      <c r="CP13" s="74"/>
      <c r="CQ13" s="74"/>
      <c r="CR13" s="74"/>
      <c r="CS13" s="74"/>
      <c r="CT13" s="74"/>
    </row>
    <row r="14" spans="1:99" ht="45">
      <c r="A14" s="269">
        <f>A11+1</f>
        <v>11</v>
      </c>
      <c r="B14" s="137">
        <f t="shared" si="1"/>
        <v>42681</v>
      </c>
      <c r="C14" s="137"/>
      <c r="D14" s="195"/>
      <c r="E14" s="196"/>
      <c r="F14" s="212" t="s">
        <v>237</v>
      </c>
      <c r="G14" s="196" t="s">
        <v>239</v>
      </c>
      <c r="H14" s="199" t="s">
        <v>476</v>
      </c>
      <c r="I14" s="196" t="s">
        <v>480</v>
      </c>
      <c r="J14" s="198" t="s">
        <v>477</v>
      </c>
      <c r="K14" s="195" t="s">
        <v>155</v>
      </c>
      <c r="L14" s="196" t="s">
        <v>160</v>
      </c>
      <c r="M14" s="196" t="s">
        <v>186</v>
      </c>
      <c r="N14" s="198" t="s">
        <v>187</v>
      </c>
      <c r="O14" s="199"/>
      <c r="P14" s="200"/>
      <c r="Q14" s="200"/>
      <c r="R14" s="200"/>
      <c r="S14" s="200"/>
      <c r="T14" s="200"/>
      <c r="U14" s="200"/>
      <c r="V14" s="200"/>
      <c r="W14" s="201" t="s">
        <v>257</v>
      </c>
      <c r="X14" s="202"/>
      <c r="Y14" s="203"/>
      <c r="Z14" s="204"/>
      <c r="AA14" s="195" t="s">
        <v>275</v>
      </c>
      <c r="AB14" s="205" t="s">
        <v>279</v>
      </c>
      <c r="AC14" s="206" t="s">
        <v>429</v>
      </c>
      <c r="AD14" s="206" t="s">
        <v>430</v>
      </c>
      <c r="AE14" s="207" t="s">
        <v>433</v>
      </c>
      <c r="AF14" s="208"/>
      <c r="AG14" s="209"/>
      <c r="AH14" s="210"/>
      <c r="AI14" s="196"/>
      <c r="AJ14" s="201"/>
      <c r="AK14" s="202"/>
      <c r="AL14" s="33"/>
      <c r="AM14" s="32"/>
      <c r="AN14" s="15"/>
      <c r="AO14" s="15"/>
      <c r="AP14" s="15"/>
      <c r="AQ14" s="33"/>
      <c r="AR14" s="34"/>
      <c r="AS14" s="34"/>
      <c r="AT14" s="34"/>
      <c r="AU14" s="35"/>
      <c r="AV14" s="36"/>
      <c r="AW14" s="16"/>
      <c r="AX14" s="16"/>
      <c r="AY14" s="16"/>
      <c r="AZ14" s="37"/>
      <c r="BA14" s="36"/>
      <c r="BB14" s="16"/>
      <c r="BC14" s="16"/>
      <c r="BD14" s="37"/>
      <c r="BE14" s="38"/>
      <c r="BF14" s="36"/>
      <c r="BG14" s="16"/>
      <c r="BH14" s="16"/>
      <c r="BI14" s="16"/>
      <c r="BJ14" s="37"/>
      <c r="BK14" s="36"/>
      <c r="BL14" s="16"/>
      <c r="BM14" s="16"/>
      <c r="BN14" s="37"/>
      <c r="BO14" s="38"/>
      <c r="BP14" s="39"/>
      <c r="BQ14" s="40"/>
      <c r="BR14" s="19"/>
      <c r="BS14" s="19"/>
      <c r="BT14" s="41"/>
      <c r="BU14" s="39"/>
      <c r="BV14" s="40"/>
      <c r="BW14" s="19"/>
      <c r="BX14" s="19"/>
      <c r="BY14" s="41"/>
      <c r="BZ14" s="39"/>
      <c r="CA14" s="36"/>
      <c r="CB14" s="16"/>
      <c r="CC14" s="16"/>
      <c r="CD14" s="37"/>
      <c r="CE14" s="39"/>
      <c r="CF14" s="32"/>
      <c r="CG14" s="15"/>
      <c r="CH14" s="15"/>
      <c r="CI14" s="33"/>
      <c r="CJ14" s="42"/>
      <c r="CK14" s="43"/>
      <c r="CL14" s="39"/>
      <c r="CM14" s="43"/>
      <c r="CN14" s="39"/>
      <c r="CO14" s="44"/>
      <c r="CP14" s="45"/>
      <c r="CQ14" s="39"/>
      <c r="CR14" s="46"/>
      <c r="CS14" s="20"/>
      <c r="CT14" s="47"/>
      <c r="CU14" s="48"/>
    </row>
    <row r="15" spans="1:99" ht="30">
      <c r="A15" s="269">
        <f t="shared" si="0"/>
        <v>12</v>
      </c>
      <c r="B15" s="137">
        <f t="shared" si="1"/>
        <v>42688</v>
      </c>
      <c r="C15" s="137"/>
      <c r="D15" s="195"/>
      <c r="E15" s="196"/>
      <c r="F15" s="212" t="s">
        <v>237</v>
      </c>
      <c r="G15" s="196" t="s">
        <v>240</v>
      </c>
      <c r="H15" s="199" t="s">
        <v>97</v>
      </c>
      <c r="I15" s="196" t="s">
        <v>106</v>
      </c>
      <c r="J15" s="198" t="s">
        <v>478</v>
      </c>
      <c r="K15" s="195" t="s">
        <v>156</v>
      </c>
      <c r="L15" s="196" t="s">
        <v>161</v>
      </c>
      <c r="M15" s="196" t="s">
        <v>188</v>
      </c>
      <c r="N15" s="198" t="s">
        <v>189</v>
      </c>
      <c r="O15" s="199"/>
      <c r="P15" s="200"/>
      <c r="Q15" s="200"/>
      <c r="R15" s="200"/>
      <c r="S15" s="200"/>
      <c r="T15" s="200"/>
      <c r="U15" s="200"/>
      <c r="V15" s="200"/>
      <c r="W15" s="201" t="s">
        <v>257</v>
      </c>
      <c r="X15" s="202"/>
      <c r="Y15" s="203"/>
      <c r="Z15" s="204"/>
      <c r="AA15" s="195" t="s">
        <v>276</v>
      </c>
      <c r="AB15" s="205" t="s">
        <v>277</v>
      </c>
      <c r="AC15" s="206" t="s">
        <v>431</v>
      </c>
      <c r="AD15" s="206" t="s">
        <v>432</v>
      </c>
      <c r="AE15" s="207" t="s">
        <v>434</v>
      </c>
      <c r="AF15" s="208"/>
      <c r="AG15" s="209"/>
      <c r="AH15" s="210"/>
      <c r="AI15" s="196"/>
      <c r="AJ15" s="201"/>
      <c r="AK15" s="202"/>
      <c r="AL15" s="33"/>
      <c r="AM15" s="32"/>
      <c r="AN15" s="15"/>
      <c r="AO15" s="15"/>
      <c r="AP15" s="15"/>
      <c r="AQ15" s="33"/>
      <c r="AR15" s="34"/>
      <c r="AS15" s="34"/>
      <c r="AT15" s="98"/>
      <c r="AU15" s="35"/>
      <c r="AV15" s="36"/>
      <c r="AW15" s="16"/>
      <c r="AX15" s="16"/>
      <c r="AY15" s="16"/>
      <c r="AZ15" s="37"/>
      <c r="BA15" s="36"/>
      <c r="BB15" s="16"/>
      <c r="BC15" s="16"/>
      <c r="BD15" s="37"/>
      <c r="BE15" s="38"/>
      <c r="BF15" s="36"/>
      <c r="BG15" s="16"/>
      <c r="BH15" s="16"/>
      <c r="BI15" s="16"/>
      <c r="BJ15" s="37"/>
      <c r="BK15" s="36"/>
      <c r="BL15" s="16"/>
      <c r="BM15" s="16"/>
      <c r="BN15" s="37"/>
      <c r="BO15" s="38"/>
      <c r="BP15" s="39"/>
      <c r="BQ15" s="40"/>
      <c r="BR15" s="19"/>
      <c r="BS15" s="19"/>
      <c r="BT15" s="41"/>
      <c r="BU15" s="39"/>
      <c r="BV15" s="40"/>
      <c r="BW15" s="19"/>
      <c r="BX15" s="19"/>
      <c r="BY15" s="41"/>
      <c r="BZ15" s="39"/>
      <c r="CA15" s="36"/>
      <c r="CB15" s="16"/>
      <c r="CC15" s="16"/>
      <c r="CD15" s="37"/>
      <c r="CE15" s="39"/>
      <c r="CF15" s="32"/>
      <c r="CG15" s="15"/>
      <c r="CH15" s="15"/>
      <c r="CI15" s="33"/>
      <c r="CJ15" s="42"/>
      <c r="CK15" s="43"/>
      <c r="CL15" s="39"/>
      <c r="CM15" s="43"/>
      <c r="CN15" s="39"/>
      <c r="CO15" s="44"/>
      <c r="CP15" s="45"/>
      <c r="CQ15" s="39"/>
      <c r="CR15" s="46"/>
      <c r="CS15" s="20"/>
      <c r="CT15" s="47"/>
      <c r="CU15" s="48"/>
    </row>
    <row r="16" spans="1:99" ht="30">
      <c r="A16" s="269">
        <f t="shared" si="0"/>
        <v>13</v>
      </c>
      <c r="B16" s="137">
        <f t="shared" si="1"/>
        <v>42695</v>
      </c>
      <c r="C16" s="137"/>
      <c r="D16" s="195" t="s">
        <v>105</v>
      </c>
      <c r="E16" s="196"/>
      <c r="F16" s="212" t="s">
        <v>237</v>
      </c>
      <c r="G16" s="196" t="s">
        <v>241</v>
      </c>
      <c r="H16" s="199" t="s">
        <v>95</v>
      </c>
      <c r="I16" s="196" t="s">
        <v>107</v>
      </c>
      <c r="J16" s="198" t="s">
        <v>124</v>
      </c>
      <c r="K16" s="195" t="s">
        <v>144</v>
      </c>
      <c r="L16" s="196" t="s">
        <v>162</v>
      </c>
      <c r="M16" s="196" t="s">
        <v>190</v>
      </c>
      <c r="N16" s="198" t="s">
        <v>191</v>
      </c>
      <c r="O16" s="199"/>
      <c r="P16" s="200"/>
      <c r="Q16" s="200"/>
      <c r="R16" s="200"/>
      <c r="S16" s="200"/>
      <c r="T16" s="200"/>
      <c r="U16" s="200"/>
      <c r="V16" s="200"/>
      <c r="W16" s="201" t="s">
        <v>257</v>
      </c>
      <c r="X16" s="202"/>
      <c r="Y16" s="203" t="s">
        <v>92</v>
      </c>
      <c r="Z16" s="204"/>
      <c r="AA16" s="195" t="s">
        <v>278</v>
      </c>
      <c r="AB16" s="205" t="s">
        <v>278</v>
      </c>
      <c r="AC16" s="206" t="s">
        <v>278</v>
      </c>
      <c r="AD16" s="206" t="s">
        <v>278</v>
      </c>
      <c r="AE16" s="207" t="s">
        <v>434</v>
      </c>
      <c r="AF16" s="208"/>
      <c r="AG16" s="209"/>
      <c r="AH16" s="210"/>
      <c r="AI16" s="196"/>
      <c r="AJ16" s="201"/>
      <c r="AK16" s="202"/>
      <c r="AL16" s="33"/>
      <c r="AM16" s="32"/>
      <c r="AN16" s="15"/>
      <c r="AO16" s="15"/>
      <c r="AP16" s="15"/>
      <c r="AQ16" s="33"/>
      <c r="AR16" s="34"/>
      <c r="AS16" s="34"/>
      <c r="AT16" s="34"/>
      <c r="AU16" s="35"/>
      <c r="AV16" s="36"/>
      <c r="AW16" s="16"/>
      <c r="AX16" s="16"/>
      <c r="AY16" s="16"/>
      <c r="AZ16" s="37"/>
      <c r="BA16" s="36"/>
      <c r="BB16" s="16"/>
      <c r="BC16" s="16"/>
      <c r="BD16" s="37"/>
      <c r="BE16" s="38"/>
      <c r="BF16" s="36"/>
      <c r="BG16" s="16"/>
      <c r="BH16" s="16"/>
      <c r="BI16" s="16"/>
      <c r="BJ16" s="37"/>
      <c r="BK16" s="36"/>
      <c r="BL16" s="16"/>
      <c r="BM16" s="16"/>
      <c r="BN16" s="37"/>
      <c r="BO16" s="38"/>
      <c r="BP16" s="39"/>
      <c r="BQ16" s="40"/>
      <c r="BR16" s="19"/>
      <c r="BS16" s="19"/>
      <c r="BT16" s="41"/>
      <c r="BU16" s="39"/>
      <c r="BV16" s="40"/>
      <c r="BW16" s="19"/>
      <c r="BX16" s="19"/>
      <c r="BY16" s="41"/>
      <c r="BZ16" s="39"/>
      <c r="CA16" s="36"/>
      <c r="CB16" s="16"/>
      <c r="CC16" s="16"/>
      <c r="CD16" s="37"/>
      <c r="CE16" s="39"/>
      <c r="CF16" s="32"/>
      <c r="CG16" s="15"/>
      <c r="CH16" s="15"/>
      <c r="CI16" s="33"/>
      <c r="CJ16" s="42"/>
      <c r="CK16" s="43"/>
      <c r="CL16" s="39"/>
      <c r="CM16" s="43"/>
      <c r="CN16" s="39"/>
      <c r="CO16" s="44"/>
      <c r="CP16" s="45"/>
      <c r="CQ16" s="39"/>
      <c r="CR16" s="46"/>
      <c r="CS16" s="20"/>
      <c r="CT16" s="47"/>
      <c r="CU16" s="48"/>
    </row>
    <row r="17" spans="1:99" ht="30">
      <c r="A17" s="269">
        <f t="shared" si="0"/>
        <v>14</v>
      </c>
      <c r="B17" s="137">
        <f t="shared" si="1"/>
        <v>42702</v>
      </c>
      <c r="C17" s="137"/>
      <c r="D17" s="195"/>
      <c r="E17" s="196"/>
      <c r="F17" s="212" t="s">
        <v>237</v>
      </c>
      <c r="G17" s="213"/>
      <c r="H17" s="213" t="s">
        <v>95</v>
      </c>
      <c r="I17" s="196" t="s">
        <v>109</v>
      </c>
      <c r="J17" s="198" t="s">
        <v>125</v>
      </c>
      <c r="K17" s="195" t="s">
        <v>145</v>
      </c>
      <c r="L17" s="196" t="s">
        <v>163</v>
      </c>
      <c r="M17" s="196" t="s">
        <v>192</v>
      </c>
      <c r="N17" s="198"/>
      <c r="O17" s="199"/>
      <c r="P17" s="200"/>
      <c r="Q17" s="200"/>
      <c r="R17" s="200"/>
      <c r="S17" s="200"/>
      <c r="T17" s="200"/>
      <c r="U17" s="200"/>
      <c r="V17" s="200"/>
      <c r="W17" s="201" t="s">
        <v>257</v>
      </c>
      <c r="X17" s="202"/>
      <c r="Y17" s="203"/>
      <c r="Z17" s="204"/>
      <c r="AA17" s="195"/>
      <c r="AB17" s="205"/>
      <c r="AC17" s="206"/>
      <c r="AD17" s="206"/>
      <c r="AE17" s="207" t="s">
        <v>434</v>
      </c>
      <c r="AF17" s="208"/>
      <c r="AG17" s="209"/>
      <c r="AH17" s="210"/>
      <c r="AI17" s="196"/>
      <c r="AJ17" s="201"/>
      <c r="AK17" s="202"/>
      <c r="AL17" s="33"/>
      <c r="AM17" s="32"/>
      <c r="AN17" s="15"/>
      <c r="AO17" s="15"/>
      <c r="AP17" s="15"/>
      <c r="AQ17" s="33"/>
      <c r="AR17" s="34"/>
      <c r="AS17" s="34"/>
      <c r="AT17" s="34"/>
      <c r="AU17" s="35"/>
      <c r="AV17" s="36"/>
      <c r="AW17" s="16"/>
      <c r="AX17" s="16"/>
      <c r="AY17" s="16"/>
      <c r="AZ17" s="37"/>
      <c r="BA17" s="36"/>
      <c r="BB17" s="16"/>
      <c r="BC17" s="16"/>
      <c r="BD17" s="37"/>
      <c r="BE17" s="38"/>
      <c r="BF17" s="36"/>
      <c r="BG17" s="16"/>
      <c r="BH17" s="16"/>
      <c r="BI17" s="16"/>
      <c r="BJ17" s="37"/>
      <c r="BK17" s="36"/>
      <c r="BL17" s="16"/>
      <c r="BM17" s="16"/>
      <c r="BN17" s="37"/>
      <c r="BO17" s="38"/>
      <c r="BP17" s="39"/>
      <c r="BQ17" s="40"/>
      <c r="BR17" s="19"/>
      <c r="BS17" s="19"/>
      <c r="BT17" s="41"/>
      <c r="BU17" s="39"/>
      <c r="BV17" s="40"/>
      <c r="BW17" s="19"/>
      <c r="BX17" s="19"/>
      <c r="BY17" s="41"/>
      <c r="BZ17" s="39"/>
      <c r="CA17" s="36"/>
      <c r="CB17" s="16"/>
      <c r="CC17" s="16"/>
      <c r="CD17" s="37"/>
      <c r="CE17" s="39"/>
      <c r="CF17" s="32"/>
      <c r="CG17" s="15"/>
      <c r="CH17" s="15"/>
      <c r="CI17" s="33"/>
      <c r="CJ17" s="42"/>
      <c r="CK17" s="43"/>
      <c r="CL17" s="39"/>
      <c r="CM17" s="43"/>
      <c r="CN17" s="39"/>
      <c r="CO17" s="44"/>
      <c r="CP17" s="45"/>
      <c r="CQ17" s="39"/>
      <c r="CR17" s="46"/>
      <c r="CS17" s="20"/>
      <c r="CT17" s="47"/>
      <c r="CU17" s="48"/>
    </row>
    <row r="18" spans="1:99" s="72" customFormat="1" ht="45">
      <c r="A18" s="269">
        <f t="shared" si="0"/>
        <v>15</v>
      </c>
      <c r="B18" s="137">
        <f t="shared" si="1"/>
        <v>42709</v>
      </c>
      <c r="C18" s="137" t="s">
        <v>46</v>
      </c>
      <c r="D18" s="195">
        <f ca="1">INDIRECT("Planification!O"&amp;$B$2+1)</f>
        <v>0</v>
      </c>
      <c r="E18" s="212"/>
      <c r="F18" s="212" t="s">
        <v>237</v>
      </c>
      <c r="G18" s="213"/>
      <c r="H18" s="199" t="s">
        <v>95</v>
      </c>
      <c r="I18" s="212" t="s">
        <v>108</v>
      </c>
      <c r="J18" s="214" t="s">
        <v>126</v>
      </c>
      <c r="K18" s="211" t="s">
        <v>146</v>
      </c>
      <c r="L18" s="212" t="s">
        <v>164</v>
      </c>
      <c r="M18" s="212" t="s">
        <v>193</v>
      </c>
      <c r="N18" s="214" t="s">
        <v>194</v>
      </c>
      <c r="O18" s="213"/>
      <c r="P18" s="215"/>
      <c r="Q18" s="215"/>
      <c r="R18" s="215"/>
      <c r="S18" s="215"/>
      <c r="T18" s="215"/>
      <c r="U18" s="215"/>
      <c r="V18" s="215"/>
      <c r="W18" s="223" t="s">
        <v>258</v>
      </c>
      <c r="X18" s="216"/>
      <c r="Y18" s="217"/>
      <c r="Z18" s="218"/>
      <c r="AA18" s="211"/>
      <c r="AB18" s="219"/>
      <c r="AC18" s="220"/>
      <c r="AD18" s="220"/>
      <c r="AE18" s="207" t="s">
        <v>434</v>
      </c>
      <c r="AF18" s="222"/>
      <c r="AG18" s="224"/>
      <c r="AH18" s="225"/>
      <c r="AI18" s="212"/>
      <c r="AJ18" s="223"/>
      <c r="AK18" s="216"/>
      <c r="AL18" s="53"/>
      <c r="AM18" s="51"/>
      <c r="AN18" s="52"/>
      <c r="AO18" s="52"/>
      <c r="AP18" s="52"/>
      <c r="AQ18" s="53"/>
      <c r="AR18" s="54"/>
      <c r="AS18" s="54"/>
      <c r="AT18" s="54"/>
      <c r="AU18" s="55"/>
      <c r="AV18" s="56"/>
      <c r="AW18" s="57"/>
      <c r="AX18" s="57"/>
      <c r="AY18" s="57"/>
      <c r="AZ18" s="58"/>
      <c r="BA18" s="56"/>
      <c r="BB18" s="57"/>
      <c r="BC18" s="57"/>
      <c r="BD18" s="58"/>
      <c r="BE18" s="59"/>
      <c r="BF18" s="56"/>
      <c r="BG18" s="57"/>
      <c r="BH18" s="57"/>
      <c r="BI18" s="57"/>
      <c r="BJ18" s="58"/>
      <c r="BK18" s="56"/>
      <c r="BL18" s="57"/>
      <c r="BM18" s="57"/>
      <c r="BN18" s="58"/>
      <c r="BO18" s="59"/>
      <c r="BP18" s="60"/>
      <c r="BQ18" s="61"/>
      <c r="BR18" s="62"/>
      <c r="BS18" s="62"/>
      <c r="BT18" s="63"/>
      <c r="BU18" s="60"/>
      <c r="BV18" s="61"/>
      <c r="BW18" s="62"/>
      <c r="BX18" s="62"/>
      <c r="BY18" s="63"/>
      <c r="BZ18" s="60"/>
      <c r="CA18" s="56"/>
      <c r="CB18" s="57"/>
      <c r="CC18" s="57"/>
      <c r="CD18" s="58"/>
      <c r="CE18" s="60"/>
      <c r="CF18" s="51"/>
      <c r="CG18" s="52"/>
      <c r="CH18" s="52"/>
      <c r="CI18" s="53"/>
      <c r="CJ18" s="64"/>
      <c r="CK18" s="65"/>
      <c r="CL18" s="60"/>
      <c r="CM18" s="65"/>
      <c r="CN18" s="60"/>
      <c r="CO18" s="66"/>
      <c r="CP18" s="67"/>
      <c r="CQ18" s="60"/>
      <c r="CR18" s="68"/>
      <c r="CS18" s="69"/>
      <c r="CT18" s="70"/>
      <c r="CU18" s="71"/>
    </row>
    <row r="19" spans="1:99" s="72" customFormat="1" ht="45">
      <c r="A19" s="269">
        <f t="shared" si="0"/>
        <v>16</v>
      </c>
      <c r="B19" s="137">
        <f t="shared" si="1"/>
        <v>42716</v>
      </c>
      <c r="C19" s="137"/>
      <c r="D19" s="211"/>
      <c r="E19" s="212"/>
      <c r="F19" s="212" t="s">
        <v>237</v>
      </c>
      <c r="G19" s="213"/>
      <c r="H19" s="213" t="s">
        <v>98</v>
      </c>
      <c r="I19" s="212" t="s">
        <v>110</v>
      </c>
      <c r="J19" s="214" t="s">
        <v>127</v>
      </c>
      <c r="K19" s="211" t="s">
        <v>147</v>
      </c>
      <c r="L19" s="212" t="s">
        <v>165</v>
      </c>
      <c r="M19" s="212" t="s">
        <v>195</v>
      </c>
      <c r="N19" s="214" t="s">
        <v>196</v>
      </c>
      <c r="O19" s="213"/>
      <c r="P19" s="215"/>
      <c r="Q19" s="215"/>
      <c r="R19" s="215"/>
      <c r="S19" s="215"/>
      <c r="T19" s="215"/>
      <c r="U19" s="215"/>
      <c r="V19" s="215"/>
      <c r="W19" s="223" t="s">
        <v>258</v>
      </c>
      <c r="X19" s="216"/>
      <c r="Y19" s="217"/>
      <c r="Z19" s="218"/>
      <c r="AA19" s="211"/>
      <c r="AB19" s="219"/>
      <c r="AC19" s="220"/>
      <c r="AD19" s="220"/>
      <c r="AE19" s="221"/>
      <c r="AF19" s="222"/>
      <c r="AG19" s="224"/>
      <c r="AH19" s="225"/>
      <c r="AI19" s="212"/>
      <c r="AJ19" s="223"/>
      <c r="AK19" s="216"/>
      <c r="AL19" s="53"/>
      <c r="AM19" s="51"/>
      <c r="AN19" s="52"/>
      <c r="AO19" s="52"/>
      <c r="AP19" s="52"/>
      <c r="AQ19" s="53"/>
      <c r="AR19" s="54"/>
      <c r="AS19" s="54"/>
      <c r="AT19" s="54"/>
      <c r="AU19" s="55"/>
      <c r="AV19" s="56"/>
      <c r="AW19" s="57"/>
      <c r="AX19" s="57"/>
      <c r="AY19" s="57"/>
      <c r="AZ19" s="58"/>
      <c r="BA19" s="56"/>
      <c r="BB19" s="57"/>
      <c r="BC19" s="57"/>
      <c r="BD19" s="58"/>
      <c r="BE19" s="59"/>
      <c r="BF19" s="56"/>
      <c r="BG19" s="57"/>
      <c r="BH19" s="57"/>
      <c r="BI19" s="57"/>
      <c r="BJ19" s="58"/>
      <c r="BK19" s="56"/>
      <c r="BL19" s="57"/>
      <c r="BM19" s="57"/>
      <c r="BN19" s="58"/>
      <c r="BO19" s="59"/>
      <c r="BP19" s="60"/>
      <c r="BQ19" s="61"/>
      <c r="BR19" s="62"/>
      <c r="BS19" s="62"/>
      <c r="BT19" s="63"/>
      <c r="BU19" s="60"/>
      <c r="BV19" s="61"/>
      <c r="BW19" s="62"/>
      <c r="BX19" s="62"/>
      <c r="BY19" s="63"/>
      <c r="BZ19" s="60"/>
      <c r="CA19" s="56"/>
      <c r="CB19" s="57"/>
      <c r="CC19" s="57"/>
      <c r="CD19" s="58"/>
      <c r="CE19" s="60"/>
      <c r="CF19" s="51"/>
      <c r="CG19" s="52"/>
      <c r="CH19" s="52"/>
      <c r="CI19" s="53"/>
      <c r="CJ19" s="64"/>
      <c r="CK19" s="65"/>
      <c r="CL19" s="60"/>
      <c r="CM19" s="65"/>
      <c r="CN19" s="60"/>
      <c r="CO19" s="66"/>
      <c r="CP19" s="67"/>
      <c r="CQ19" s="60"/>
      <c r="CR19" s="68"/>
      <c r="CS19" s="69"/>
      <c r="CT19" s="70"/>
      <c r="CU19" s="71"/>
    </row>
    <row r="20" spans="1:99" s="72" customFormat="1" ht="30">
      <c r="A20" s="269">
        <f t="shared" si="0"/>
        <v>17</v>
      </c>
      <c r="B20" s="137">
        <f t="shared" si="1"/>
        <v>42723</v>
      </c>
      <c r="C20" s="137"/>
      <c r="D20" s="195" t="s">
        <v>105</v>
      </c>
      <c r="E20" s="212"/>
      <c r="F20" s="212" t="s">
        <v>237</v>
      </c>
      <c r="G20" s="213"/>
      <c r="H20" s="199" t="s">
        <v>95</v>
      </c>
      <c r="I20" s="212" t="s">
        <v>111</v>
      </c>
      <c r="J20" s="214" t="s">
        <v>128</v>
      </c>
      <c r="K20" s="211" t="s">
        <v>157</v>
      </c>
      <c r="L20" s="212"/>
      <c r="M20" s="212" t="s">
        <v>198</v>
      </c>
      <c r="N20" s="214" t="s">
        <v>197</v>
      </c>
      <c r="O20" s="213"/>
      <c r="P20" s="215"/>
      <c r="Q20" s="215"/>
      <c r="R20" s="215"/>
      <c r="S20" s="215"/>
      <c r="T20" s="215"/>
      <c r="U20" s="215"/>
      <c r="V20" s="215"/>
      <c r="W20" s="223"/>
      <c r="X20" s="216"/>
      <c r="Y20" s="217"/>
      <c r="Z20" s="218"/>
      <c r="AA20" s="211"/>
      <c r="AB20" s="219"/>
      <c r="AC20" s="220"/>
      <c r="AD20" s="220"/>
      <c r="AE20" s="221"/>
      <c r="AF20" s="222"/>
      <c r="AG20" s="224"/>
      <c r="AH20" s="225"/>
      <c r="AI20" s="212"/>
      <c r="AJ20" s="223"/>
      <c r="AK20" s="216"/>
      <c r="AL20" s="53"/>
      <c r="AM20" s="51"/>
      <c r="AN20" s="52"/>
      <c r="AO20" s="52"/>
      <c r="AP20" s="52"/>
      <c r="AQ20" s="53"/>
      <c r="AR20" s="54"/>
      <c r="AS20" s="54"/>
      <c r="AT20" s="54"/>
      <c r="AU20" s="55"/>
      <c r="AV20" s="56"/>
      <c r="AW20" s="57"/>
      <c r="AX20" s="57"/>
      <c r="AY20" s="57"/>
      <c r="AZ20" s="58"/>
      <c r="BA20" s="56"/>
      <c r="BB20" s="57"/>
      <c r="BC20" s="57"/>
      <c r="BD20" s="58"/>
      <c r="BE20" s="59"/>
      <c r="BF20" s="56"/>
      <c r="BG20" s="57"/>
      <c r="BH20" s="57"/>
      <c r="BI20" s="57"/>
      <c r="BJ20" s="58"/>
      <c r="BK20" s="56"/>
      <c r="BL20" s="57"/>
      <c r="BM20" s="57"/>
      <c r="BN20" s="58"/>
      <c r="BO20" s="59"/>
      <c r="BP20" s="60"/>
      <c r="BQ20" s="61"/>
      <c r="BR20" s="62"/>
      <c r="BS20" s="62"/>
      <c r="BT20" s="63"/>
      <c r="BU20" s="60"/>
      <c r="BV20" s="61"/>
      <c r="BW20" s="62"/>
      <c r="BX20" s="62"/>
      <c r="BY20" s="63"/>
      <c r="BZ20" s="60"/>
      <c r="CA20" s="56"/>
      <c r="CB20" s="57"/>
      <c r="CC20" s="57"/>
      <c r="CD20" s="58"/>
      <c r="CE20" s="60"/>
      <c r="CF20" s="51"/>
      <c r="CG20" s="52"/>
      <c r="CH20" s="52"/>
      <c r="CI20" s="53"/>
      <c r="CJ20" s="64"/>
      <c r="CK20" s="65"/>
      <c r="CL20" s="60"/>
      <c r="CM20" s="65"/>
      <c r="CN20" s="60"/>
      <c r="CO20" s="66"/>
      <c r="CP20" s="67"/>
      <c r="CQ20" s="60"/>
      <c r="CR20" s="68"/>
      <c r="CS20" s="69"/>
      <c r="CT20" s="70"/>
      <c r="CU20" s="71"/>
    </row>
    <row r="21" spans="1:99" s="75" customFormat="1" ht="18.75">
      <c r="A21" s="270" t="s">
        <v>3</v>
      </c>
      <c r="B21" s="193">
        <f t="shared" si="1"/>
        <v>42730</v>
      </c>
      <c r="C21" s="193"/>
      <c r="D21" s="226"/>
      <c r="E21" s="226"/>
      <c r="F21" s="226"/>
      <c r="G21" s="226"/>
      <c r="H21" s="226"/>
      <c r="I21" s="226"/>
      <c r="J21" s="226"/>
      <c r="K21" s="226"/>
      <c r="L21" s="226"/>
      <c r="M21" s="226"/>
      <c r="N21" s="226"/>
      <c r="O21" s="226"/>
      <c r="P21" s="226"/>
      <c r="Q21" s="226"/>
      <c r="R21" s="226"/>
      <c r="S21" s="226"/>
      <c r="T21" s="226"/>
      <c r="U21" s="226"/>
      <c r="V21" s="226"/>
      <c r="W21" s="226"/>
      <c r="X21" s="228"/>
      <c r="Y21" s="226"/>
      <c r="Z21" s="226"/>
      <c r="AA21" s="226"/>
      <c r="AB21" s="226"/>
      <c r="AC21" s="226"/>
      <c r="AD21" s="226"/>
      <c r="AE21" s="226"/>
      <c r="AF21" s="226"/>
      <c r="AG21" s="226"/>
      <c r="AH21" s="226"/>
      <c r="AI21" s="226"/>
      <c r="AJ21" s="226"/>
      <c r="AK21" s="226"/>
      <c r="AL21" s="74"/>
      <c r="AM21" s="74"/>
      <c r="AN21" s="74"/>
      <c r="AO21" s="74"/>
      <c r="AP21" s="74"/>
      <c r="AQ21" s="74"/>
      <c r="AR21" s="74"/>
      <c r="AS21" s="74"/>
      <c r="AT21" s="74"/>
      <c r="AU21" s="73"/>
      <c r="AV21" s="74"/>
      <c r="AW21" s="74"/>
      <c r="AX21" s="74"/>
      <c r="AY21" s="74"/>
      <c r="AZ21" s="74"/>
      <c r="BA21" s="74"/>
      <c r="BB21" s="74"/>
      <c r="BC21" s="74"/>
      <c r="BD21" s="74"/>
      <c r="BE21" s="74"/>
      <c r="BF21" s="74"/>
      <c r="BG21" s="74"/>
      <c r="BH21" s="74"/>
      <c r="BI21" s="74"/>
      <c r="BJ21" s="74"/>
      <c r="BK21" s="74"/>
      <c r="BL21" s="74"/>
      <c r="BM21" s="74"/>
      <c r="BN21" s="74"/>
      <c r="BO21" s="74"/>
      <c r="BP21" s="74"/>
      <c r="BQ21" s="74"/>
      <c r="BR21" s="74"/>
      <c r="BS21" s="74"/>
      <c r="BT21" s="74"/>
      <c r="BU21" s="74"/>
      <c r="BV21" s="74"/>
      <c r="BW21" s="74"/>
      <c r="BX21" s="74"/>
      <c r="BY21" s="74"/>
      <c r="BZ21" s="74"/>
      <c r="CA21" s="74"/>
      <c r="CB21" s="74"/>
      <c r="CC21" s="74"/>
      <c r="CD21" s="74"/>
      <c r="CE21" s="74"/>
      <c r="CF21" s="74"/>
      <c r="CG21" s="74"/>
      <c r="CH21" s="74"/>
      <c r="CI21" s="74"/>
      <c r="CJ21" s="74"/>
      <c r="CK21" s="74"/>
      <c r="CL21" s="74"/>
      <c r="CM21" s="74"/>
      <c r="CN21" s="74"/>
      <c r="CO21" s="74"/>
      <c r="CP21" s="74"/>
      <c r="CQ21" s="74"/>
      <c r="CR21" s="74"/>
      <c r="CS21" s="74"/>
      <c r="CT21" s="74"/>
    </row>
    <row r="22" spans="1:99" s="75" customFormat="1" ht="18.75">
      <c r="A22" s="270" t="s">
        <v>3</v>
      </c>
      <c r="B22" s="193">
        <f t="shared" si="1"/>
        <v>42737</v>
      </c>
      <c r="C22" s="193"/>
      <c r="D22" s="226"/>
      <c r="E22" s="226"/>
      <c r="F22" s="226"/>
      <c r="G22" s="226"/>
      <c r="H22" s="226"/>
      <c r="I22" s="226"/>
      <c r="J22" s="226"/>
      <c r="K22" s="226"/>
      <c r="L22" s="226"/>
      <c r="M22" s="226"/>
      <c r="N22" s="226"/>
      <c r="O22" s="226"/>
      <c r="P22" s="226"/>
      <c r="Q22" s="226"/>
      <c r="R22" s="226"/>
      <c r="S22" s="226"/>
      <c r="T22" s="226"/>
      <c r="U22" s="226"/>
      <c r="V22" s="226"/>
      <c r="W22" s="226"/>
      <c r="X22" s="228"/>
      <c r="Y22" s="226"/>
      <c r="Z22" s="226"/>
      <c r="AA22" s="226"/>
      <c r="AB22" s="226"/>
      <c r="AC22" s="226"/>
      <c r="AD22" s="226"/>
      <c r="AE22" s="226"/>
      <c r="AF22" s="226"/>
      <c r="AG22" s="226"/>
      <c r="AH22" s="226"/>
      <c r="AI22" s="226"/>
      <c r="AJ22" s="226"/>
      <c r="AK22" s="226"/>
      <c r="AL22" s="74"/>
      <c r="AM22" s="74"/>
      <c r="AN22" s="74"/>
      <c r="AO22" s="74"/>
      <c r="AP22" s="74"/>
      <c r="AQ22" s="74"/>
      <c r="AR22" s="74"/>
      <c r="AS22" s="74"/>
      <c r="AT22" s="74"/>
      <c r="AU22" s="73"/>
      <c r="AV22" s="74"/>
      <c r="AW22" s="74"/>
      <c r="AX22" s="74"/>
      <c r="AY22" s="74"/>
      <c r="AZ22" s="74"/>
      <c r="BA22" s="74"/>
      <c r="BB22" s="74"/>
      <c r="BC22" s="74"/>
      <c r="BD22" s="74"/>
      <c r="BE22" s="74"/>
      <c r="BF22" s="74"/>
      <c r="BG22" s="74"/>
      <c r="BH22" s="74"/>
      <c r="BI22" s="74"/>
      <c r="BJ22" s="74"/>
      <c r="BK22" s="74"/>
      <c r="BL22" s="74"/>
      <c r="BM22" s="74"/>
      <c r="BN22" s="74"/>
      <c r="BO22" s="74"/>
      <c r="BP22" s="74"/>
      <c r="BQ22" s="74"/>
      <c r="BR22" s="74"/>
      <c r="BS22" s="74"/>
      <c r="BT22" s="74"/>
      <c r="BU22" s="74"/>
      <c r="BV22" s="74"/>
      <c r="BW22" s="74"/>
      <c r="BX22" s="74"/>
      <c r="BY22" s="74"/>
      <c r="BZ22" s="74"/>
      <c r="CA22" s="74"/>
      <c r="CB22" s="74"/>
      <c r="CC22" s="74"/>
      <c r="CD22" s="74"/>
      <c r="CE22" s="74"/>
      <c r="CF22" s="74"/>
      <c r="CG22" s="74"/>
      <c r="CH22" s="74"/>
      <c r="CI22" s="74"/>
      <c r="CJ22" s="74"/>
      <c r="CK22" s="74"/>
      <c r="CL22" s="74"/>
      <c r="CM22" s="74"/>
      <c r="CN22" s="74"/>
      <c r="CO22" s="74"/>
      <c r="CP22" s="74"/>
      <c r="CQ22" s="74"/>
      <c r="CR22" s="74"/>
      <c r="CS22" s="74"/>
      <c r="CT22" s="74"/>
    </row>
    <row r="23" spans="1:99" ht="18.75">
      <c r="A23" s="269">
        <f>A20+1</f>
        <v>18</v>
      </c>
      <c r="B23" s="137">
        <f t="shared" si="1"/>
        <v>42744</v>
      </c>
      <c r="C23" s="137"/>
      <c r="D23" s="195"/>
      <c r="E23" s="196"/>
      <c r="F23" s="196"/>
      <c r="G23" s="199"/>
      <c r="H23" s="199" t="s">
        <v>95</v>
      </c>
      <c r="I23" s="196" t="s">
        <v>112</v>
      </c>
      <c r="J23" s="198" t="s">
        <v>129</v>
      </c>
      <c r="K23" s="195" t="s">
        <v>148</v>
      </c>
      <c r="L23" s="196" t="s">
        <v>166</v>
      </c>
      <c r="M23" s="196" t="s">
        <v>199</v>
      </c>
      <c r="N23" s="214" t="s">
        <v>201</v>
      </c>
      <c r="O23" s="199"/>
      <c r="P23" s="200"/>
      <c r="Q23" s="200"/>
      <c r="R23" s="200"/>
      <c r="S23" s="200"/>
      <c r="T23" s="200"/>
      <c r="U23" s="200"/>
      <c r="V23" s="200"/>
      <c r="W23" s="201"/>
      <c r="X23" s="202"/>
      <c r="Y23" s="203"/>
      <c r="Z23" s="204"/>
      <c r="AA23" s="195"/>
      <c r="AB23" s="205"/>
      <c r="AC23" s="206"/>
      <c r="AD23" s="206"/>
      <c r="AE23" s="207"/>
      <c r="AF23" s="208"/>
      <c r="AG23" s="209"/>
      <c r="AH23" s="210"/>
      <c r="AI23" s="196"/>
      <c r="AJ23" s="201"/>
      <c r="AK23" s="202"/>
      <c r="AL23" s="33"/>
      <c r="AM23" s="32"/>
      <c r="AN23" s="15"/>
      <c r="AO23" s="15"/>
      <c r="AP23" s="15"/>
      <c r="AQ23" s="33"/>
      <c r="AR23" s="34"/>
      <c r="AS23" s="34"/>
      <c r="AT23" s="34"/>
      <c r="AU23" s="35"/>
      <c r="AV23" s="36"/>
      <c r="AW23" s="16"/>
      <c r="AX23" s="16"/>
      <c r="AY23" s="16"/>
      <c r="AZ23" s="37"/>
      <c r="BA23" s="36"/>
      <c r="BB23" s="16"/>
      <c r="BC23" s="16"/>
      <c r="BD23" s="37"/>
      <c r="BE23" s="38"/>
      <c r="BF23" s="36"/>
      <c r="BG23" s="16"/>
      <c r="BH23" s="16"/>
      <c r="BI23" s="16"/>
      <c r="BJ23" s="37"/>
      <c r="BK23" s="36"/>
      <c r="BL23" s="16"/>
      <c r="BM23" s="16"/>
      <c r="BN23" s="37"/>
      <c r="BO23" s="38"/>
      <c r="BP23" s="39"/>
      <c r="BQ23" s="40"/>
      <c r="BR23" s="19"/>
      <c r="BS23" s="19"/>
      <c r="BT23" s="41"/>
      <c r="BU23" s="39"/>
      <c r="BV23" s="40"/>
      <c r="BW23" s="19"/>
      <c r="BX23" s="19"/>
      <c r="BY23" s="41"/>
      <c r="BZ23" s="39"/>
      <c r="CA23" s="36"/>
      <c r="CB23" s="16"/>
      <c r="CC23" s="16"/>
      <c r="CD23" s="37"/>
      <c r="CE23" s="39"/>
      <c r="CF23" s="32"/>
      <c r="CG23" s="15"/>
      <c r="CH23" s="15"/>
      <c r="CI23" s="33"/>
      <c r="CJ23" s="42"/>
      <c r="CK23" s="43"/>
      <c r="CL23" s="39"/>
      <c r="CM23" s="43"/>
      <c r="CN23" s="39"/>
      <c r="CO23" s="44"/>
      <c r="CP23" s="45"/>
      <c r="CQ23" s="39"/>
      <c r="CR23" s="46"/>
      <c r="CS23" s="20"/>
      <c r="CT23" s="47"/>
      <c r="CU23" s="48"/>
    </row>
    <row r="24" spans="1:99" ht="30">
      <c r="A24" s="269">
        <f t="shared" si="0"/>
        <v>19</v>
      </c>
      <c r="B24" s="137">
        <f t="shared" si="1"/>
        <v>42751</v>
      </c>
      <c r="C24" s="137"/>
      <c r="D24" s="195" t="s">
        <v>105</v>
      </c>
      <c r="E24" s="196"/>
      <c r="F24" s="196"/>
      <c r="G24" s="199"/>
      <c r="H24" s="199" t="s">
        <v>99</v>
      </c>
      <c r="I24" s="196" t="s">
        <v>113</v>
      </c>
      <c r="J24" s="198" t="s">
        <v>130</v>
      </c>
      <c r="K24" s="195" t="s">
        <v>149</v>
      </c>
      <c r="L24" s="196" t="s">
        <v>167</v>
      </c>
      <c r="M24" s="196" t="s">
        <v>200</v>
      </c>
      <c r="N24" s="198" t="s">
        <v>202</v>
      </c>
      <c r="O24" s="199"/>
      <c r="P24" s="200"/>
      <c r="Q24" s="200"/>
      <c r="R24" s="200"/>
      <c r="S24" s="200"/>
      <c r="T24" s="200"/>
      <c r="U24" s="200"/>
      <c r="V24" s="200"/>
      <c r="W24" s="201"/>
      <c r="X24" s="202"/>
      <c r="Y24" s="203"/>
      <c r="Z24" s="204"/>
      <c r="AA24" s="195"/>
      <c r="AB24" s="205"/>
      <c r="AC24" s="206"/>
      <c r="AD24" s="206"/>
      <c r="AE24" s="207"/>
      <c r="AF24" s="208"/>
      <c r="AG24" s="209"/>
      <c r="AH24" s="210"/>
      <c r="AI24" s="196"/>
      <c r="AJ24" s="201"/>
      <c r="AK24" s="202"/>
      <c r="AL24" s="33"/>
      <c r="AM24" s="32"/>
      <c r="AN24" s="15"/>
      <c r="AO24" s="15"/>
      <c r="AP24" s="15"/>
      <c r="AQ24" s="33"/>
      <c r="AR24" s="34"/>
      <c r="AS24" s="34"/>
      <c r="AT24" s="34"/>
      <c r="AU24" s="35"/>
      <c r="AV24" s="36"/>
      <c r="AW24" s="16"/>
      <c r="AX24" s="16"/>
      <c r="AY24" s="16"/>
      <c r="AZ24" s="37"/>
      <c r="BA24" s="36"/>
      <c r="BB24" s="17"/>
      <c r="BC24" s="16"/>
      <c r="BD24" s="37"/>
      <c r="BE24" s="38"/>
      <c r="BF24" s="36"/>
      <c r="BG24" s="16"/>
      <c r="BH24" s="16"/>
      <c r="BI24" s="16"/>
      <c r="BJ24" s="37"/>
      <c r="BK24" s="36"/>
      <c r="BL24" s="16"/>
      <c r="BM24" s="16"/>
      <c r="BN24" s="37"/>
      <c r="BO24" s="38"/>
      <c r="BP24" s="39"/>
      <c r="BQ24" s="40"/>
      <c r="BR24" s="19"/>
      <c r="BS24" s="19"/>
      <c r="BT24" s="41"/>
      <c r="BU24" s="39"/>
      <c r="BV24" s="40"/>
      <c r="BW24" s="19"/>
      <c r="BX24" s="19"/>
      <c r="BY24" s="41"/>
      <c r="BZ24" s="39"/>
      <c r="CA24" s="36"/>
      <c r="CB24" s="16"/>
      <c r="CC24" s="16"/>
      <c r="CD24" s="37"/>
      <c r="CE24" s="39"/>
      <c r="CF24" s="32"/>
      <c r="CG24" s="15"/>
      <c r="CH24" s="15"/>
      <c r="CI24" s="33"/>
      <c r="CJ24" s="42"/>
      <c r="CK24" s="43"/>
      <c r="CL24" s="39"/>
      <c r="CM24" s="43"/>
      <c r="CN24" s="39"/>
      <c r="CO24" s="44"/>
      <c r="CP24" s="45"/>
      <c r="CQ24" s="39"/>
      <c r="CR24" s="46"/>
      <c r="CS24" s="20"/>
      <c r="CT24" s="47"/>
      <c r="CU24" s="48"/>
    </row>
    <row r="25" spans="1:99" ht="30">
      <c r="A25" s="269">
        <f t="shared" si="0"/>
        <v>20</v>
      </c>
      <c r="B25" s="137">
        <f t="shared" si="1"/>
        <v>42758</v>
      </c>
      <c r="C25" s="137"/>
      <c r="D25" s="195"/>
      <c r="E25" s="196"/>
      <c r="F25" s="196"/>
      <c r="G25" s="213"/>
      <c r="H25" s="213" t="s">
        <v>95</v>
      </c>
      <c r="I25" s="196" t="s">
        <v>113</v>
      </c>
      <c r="J25" s="198" t="s">
        <v>131</v>
      </c>
      <c r="K25" s="195"/>
      <c r="L25" s="196"/>
      <c r="M25" s="196" t="s">
        <v>205</v>
      </c>
      <c r="N25" s="198" t="s">
        <v>203</v>
      </c>
      <c r="O25" s="199"/>
      <c r="P25" s="200"/>
      <c r="Q25" s="200"/>
      <c r="R25" s="200"/>
      <c r="S25" s="200"/>
      <c r="T25" s="200"/>
      <c r="U25" s="200"/>
      <c r="V25" s="200"/>
      <c r="W25" s="201"/>
      <c r="X25" s="202"/>
      <c r="Y25" s="203"/>
      <c r="Z25" s="204"/>
      <c r="AA25" s="195"/>
      <c r="AB25" s="205"/>
      <c r="AC25" s="206"/>
      <c r="AD25" s="206"/>
      <c r="AE25" s="207"/>
      <c r="AF25" s="208"/>
      <c r="AG25" s="209"/>
      <c r="AH25" s="210"/>
      <c r="AI25" s="196"/>
      <c r="AJ25" s="201"/>
      <c r="AK25" s="202"/>
      <c r="AL25" s="33"/>
      <c r="AM25" s="32"/>
      <c r="AN25" s="15"/>
      <c r="AO25" s="15"/>
      <c r="AP25" s="15"/>
      <c r="AQ25" s="33"/>
      <c r="AR25" s="34"/>
      <c r="AS25" s="34"/>
      <c r="AT25" s="34"/>
      <c r="AU25" s="35"/>
      <c r="AV25" s="36"/>
      <c r="AW25" s="16"/>
      <c r="AX25" s="16"/>
      <c r="AY25" s="16"/>
      <c r="AZ25" s="37"/>
      <c r="BA25" s="36"/>
      <c r="BB25" s="16"/>
      <c r="BC25" s="16"/>
      <c r="BD25" s="37"/>
      <c r="BE25" s="38"/>
      <c r="BF25" s="36"/>
      <c r="BG25" s="16"/>
      <c r="BH25" s="16"/>
      <c r="BI25" s="16"/>
      <c r="BJ25" s="37"/>
      <c r="BK25" s="36"/>
      <c r="BL25" s="16"/>
      <c r="BM25" s="16"/>
      <c r="BN25" s="37"/>
      <c r="BO25" s="38"/>
      <c r="BP25" s="39"/>
      <c r="BQ25" s="40"/>
      <c r="BR25" s="19"/>
      <c r="BS25" s="19"/>
      <c r="BT25" s="41"/>
      <c r="BU25" s="39"/>
      <c r="BV25" s="40"/>
      <c r="BW25" s="19"/>
      <c r="BX25" s="19"/>
      <c r="BY25" s="41"/>
      <c r="BZ25" s="39"/>
      <c r="CA25" s="36"/>
      <c r="CB25" s="16"/>
      <c r="CC25" s="16"/>
      <c r="CD25" s="37"/>
      <c r="CE25" s="39"/>
      <c r="CF25" s="32"/>
      <c r="CG25" s="15"/>
      <c r="CH25" s="15"/>
      <c r="CI25" s="33"/>
      <c r="CJ25" s="42"/>
      <c r="CK25" s="43"/>
      <c r="CL25" s="39"/>
      <c r="CM25" s="43"/>
      <c r="CN25" s="39"/>
      <c r="CO25" s="44"/>
      <c r="CP25" s="45"/>
      <c r="CQ25" s="39"/>
      <c r="CR25" s="46"/>
      <c r="CS25" s="20"/>
      <c r="CT25" s="47"/>
      <c r="CU25" s="48"/>
    </row>
    <row r="26" spans="1:99" ht="30">
      <c r="A26" s="269">
        <f t="shared" si="0"/>
        <v>21</v>
      </c>
      <c r="B26" s="137">
        <f t="shared" si="1"/>
        <v>42765</v>
      </c>
      <c r="C26" s="137"/>
      <c r="D26" s="195"/>
      <c r="E26" s="196"/>
      <c r="F26" s="196"/>
      <c r="G26" s="213"/>
      <c r="H26" s="213" t="s">
        <v>95</v>
      </c>
      <c r="I26" s="196" t="s">
        <v>114</v>
      </c>
      <c r="J26" s="198" t="s">
        <v>132</v>
      </c>
      <c r="K26" s="195"/>
      <c r="L26" s="196" t="s">
        <v>168</v>
      </c>
      <c r="M26" s="196" t="s">
        <v>205</v>
      </c>
      <c r="N26" s="198" t="s">
        <v>204</v>
      </c>
      <c r="O26" s="199"/>
      <c r="P26" s="200"/>
      <c r="Q26" s="200"/>
      <c r="R26" s="200"/>
      <c r="S26" s="200"/>
      <c r="T26" s="200"/>
      <c r="U26" s="200"/>
      <c r="V26" s="200"/>
      <c r="W26" s="201"/>
      <c r="X26" s="202"/>
      <c r="Y26" s="203"/>
      <c r="Z26" s="204"/>
      <c r="AA26" s="195"/>
      <c r="AB26" s="205"/>
      <c r="AC26" s="206"/>
      <c r="AD26" s="206"/>
      <c r="AE26" s="207"/>
      <c r="AF26" s="208"/>
      <c r="AG26" s="209"/>
      <c r="AH26" s="210"/>
      <c r="AI26" s="196"/>
      <c r="AJ26" s="201"/>
      <c r="AK26" s="202"/>
      <c r="AL26" s="33"/>
      <c r="AM26" s="32"/>
      <c r="AN26" s="15"/>
      <c r="AO26" s="15"/>
      <c r="AP26" s="15"/>
      <c r="AQ26" s="33"/>
      <c r="AR26" s="34"/>
      <c r="AS26" s="34"/>
      <c r="AT26" s="34"/>
      <c r="AU26" s="35"/>
      <c r="AV26" s="36"/>
      <c r="AW26" s="16"/>
      <c r="AX26" s="16"/>
      <c r="AY26" s="16"/>
      <c r="AZ26" s="37"/>
      <c r="BA26" s="36"/>
      <c r="BB26" s="16"/>
      <c r="BC26" s="16"/>
      <c r="BD26" s="37"/>
      <c r="BE26" s="38"/>
      <c r="BF26" s="36"/>
      <c r="BG26" s="16"/>
      <c r="BH26" s="16"/>
      <c r="BI26" s="16"/>
      <c r="BJ26" s="37"/>
      <c r="BK26" s="36"/>
      <c r="BL26" s="16"/>
      <c r="BM26" s="16"/>
      <c r="BN26" s="37"/>
      <c r="BO26" s="38"/>
      <c r="BP26" s="39"/>
      <c r="BQ26" s="40"/>
      <c r="BR26" s="19"/>
      <c r="BS26" s="19"/>
      <c r="BT26" s="41"/>
      <c r="BU26" s="39"/>
      <c r="BV26" s="40"/>
      <c r="BW26" s="19"/>
      <c r="BX26" s="19"/>
      <c r="BY26" s="41"/>
      <c r="BZ26" s="39"/>
      <c r="CA26" s="36"/>
      <c r="CB26" s="16"/>
      <c r="CC26" s="16"/>
      <c r="CD26" s="37"/>
      <c r="CE26" s="39"/>
      <c r="CF26" s="32"/>
      <c r="CG26" s="15"/>
      <c r="CH26" s="15"/>
      <c r="CI26" s="33"/>
      <c r="CJ26" s="42"/>
      <c r="CK26" s="43"/>
      <c r="CL26" s="39"/>
      <c r="CM26" s="43"/>
      <c r="CN26" s="39"/>
      <c r="CO26" s="44"/>
      <c r="CP26" s="45"/>
      <c r="CQ26" s="39"/>
      <c r="CR26" s="46"/>
      <c r="CS26" s="20"/>
      <c r="CT26" s="47"/>
      <c r="CU26" s="48"/>
    </row>
    <row r="27" spans="1:99" s="72" customFormat="1" ht="45">
      <c r="A27" s="269">
        <f t="shared" si="0"/>
        <v>22</v>
      </c>
      <c r="B27" s="137">
        <f t="shared" si="1"/>
        <v>42772</v>
      </c>
      <c r="C27" s="137"/>
      <c r="D27" s="195" t="s">
        <v>105</v>
      </c>
      <c r="E27" s="212"/>
      <c r="F27" s="212"/>
      <c r="G27" s="213"/>
      <c r="H27" s="199" t="s">
        <v>95</v>
      </c>
      <c r="I27" s="212" t="s">
        <v>115</v>
      </c>
      <c r="J27" s="214" t="s">
        <v>133</v>
      </c>
      <c r="K27" s="211" t="s">
        <v>150</v>
      </c>
      <c r="L27" s="212" t="s">
        <v>169</v>
      </c>
      <c r="M27" s="212" t="s">
        <v>207</v>
      </c>
      <c r="N27" s="214" t="s">
        <v>206</v>
      </c>
      <c r="O27" s="213"/>
      <c r="P27" s="215"/>
      <c r="Q27" s="215"/>
      <c r="R27" s="215"/>
      <c r="S27" s="215"/>
      <c r="T27" s="215"/>
      <c r="U27" s="215"/>
      <c r="V27" s="215"/>
      <c r="W27" s="223"/>
      <c r="X27" s="216"/>
      <c r="Y27" s="217"/>
      <c r="Z27" s="218"/>
      <c r="AA27" s="211"/>
      <c r="AB27" s="219"/>
      <c r="AC27" s="220"/>
      <c r="AD27" s="220"/>
      <c r="AE27" s="221"/>
      <c r="AF27" s="222"/>
      <c r="AG27" s="224"/>
      <c r="AH27" s="225"/>
      <c r="AI27" s="212"/>
      <c r="AJ27" s="223"/>
      <c r="AK27" s="216"/>
      <c r="AL27" s="53"/>
      <c r="AM27" s="51"/>
      <c r="AN27" s="52"/>
      <c r="AO27" s="52"/>
      <c r="AP27" s="52"/>
      <c r="AQ27" s="53"/>
      <c r="AR27" s="54"/>
      <c r="AS27" s="54"/>
      <c r="AT27" s="54"/>
      <c r="AU27" s="55"/>
      <c r="AV27" s="56"/>
      <c r="AW27" s="57"/>
      <c r="AX27" s="57"/>
      <c r="AY27" s="57"/>
      <c r="AZ27" s="58"/>
      <c r="BA27" s="56"/>
      <c r="BB27" s="57"/>
      <c r="BC27" s="57"/>
      <c r="BD27" s="58"/>
      <c r="BE27" s="59"/>
      <c r="BF27" s="56"/>
      <c r="BG27" s="57"/>
      <c r="BH27" s="57"/>
      <c r="BI27" s="57"/>
      <c r="BJ27" s="58"/>
      <c r="BK27" s="56"/>
      <c r="BL27" s="57"/>
      <c r="BM27" s="57"/>
      <c r="BN27" s="58"/>
      <c r="BO27" s="59"/>
      <c r="BP27" s="60"/>
      <c r="BQ27" s="61"/>
      <c r="BR27" s="62"/>
      <c r="BS27" s="62"/>
      <c r="BT27" s="63"/>
      <c r="BU27" s="60"/>
      <c r="BV27" s="61"/>
      <c r="BW27" s="62"/>
      <c r="BX27" s="62"/>
      <c r="BY27" s="63"/>
      <c r="BZ27" s="60"/>
      <c r="CA27" s="56"/>
      <c r="CB27" s="57"/>
      <c r="CC27" s="57"/>
      <c r="CD27" s="58"/>
      <c r="CE27" s="60"/>
      <c r="CF27" s="51"/>
      <c r="CG27" s="52"/>
      <c r="CH27" s="52"/>
      <c r="CI27" s="53"/>
      <c r="CJ27" s="64"/>
      <c r="CK27" s="65"/>
      <c r="CL27" s="60"/>
      <c r="CM27" s="65"/>
      <c r="CN27" s="60"/>
      <c r="CO27" s="66"/>
      <c r="CP27" s="67"/>
      <c r="CQ27" s="60"/>
      <c r="CR27" s="68"/>
      <c r="CS27" s="69"/>
      <c r="CT27" s="70"/>
      <c r="CU27" s="71"/>
    </row>
    <row r="28" spans="1:99" s="72" customFormat="1" ht="45">
      <c r="A28" s="269">
        <f t="shared" si="0"/>
        <v>23</v>
      </c>
      <c r="B28" s="137">
        <f t="shared" si="1"/>
        <v>42779</v>
      </c>
      <c r="C28" s="137"/>
      <c r="D28" s="211"/>
      <c r="E28" s="212"/>
      <c r="F28" s="212"/>
      <c r="G28" s="213"/>
      <c r="H28" s="213" t="s">
        <v>100</v>
      </c>
      <c r="I28" s="212" t="s">
        <v>115</v>
      </c>
      <c r="J28" s="214" t="s">
        <v>134</v>
      </c>
      <c r="K28" s="211"/>
      <c r="L28" s="212" t="s">
        <v>170</v>
      </c>
      <c r="M28" s="212" t="s">
        <v>208</v>
      </c>
      <c r="N28" s="214" t="s">
        <v>209</v>
      </c>
      <c r="O28" s="213"/>
      <c r="P28" s="215"/>
      <c r="Q28" s="215"/>
      <c r="R28" s="215"/>
      <c r="S28" s="215"/>
      <c r="T28" s="215"/>
      <c r="U28" s="215"/>
      <c r="V28" s="215"/>
      <c r="W28" s="223"/>
      <c r="X28" s="216"/>
      <c r="Y28" s="217"/>
      <c r="Z28" s="218"/>
      <c r="AA28" s="211"/>
      <c r="AB28" s="219"/>
      <c r="AC28" s="220"/>
      <c r="AD28" s="220"/>
      <c r="AE28" s="221"/>
      <c r="AF28" s="222"/>
      <c r="AG28" s="224"/>
      <c r="AH28" s="225"/>
      <c r="AI28" s="212"/>
      <c r="AJ28" s="223"/>
      <c r="AK28" s="216"/>
      <c r="AL28" s="53"/>
      <c r="AM28" s="51"/>
      <c r="AN28" s="52"/>
      <c r="AO28" s="52"/>
      <c r="AP28" s="52"/>
      <c r="AQ28" s="53"/>
      <c r="AR28" s="54"/>
      <c r="AS28" s="54"/>
      <c r="AT28" s="54"/>
      <c r="AU28" s="55"/>
      <c r="AV28" s="56"/>
      <c r="AW28" s="57"/>
      <c r="AX28" s="57"/>
      <c r="AY28" s="57"/>
      <c r="AZ28" s="58"/>
      <c r="BA28" s="56"/>
      <c r="BB28" s="57"/>
      <c r="BC28" s="57"/>
      <c r="BD28" s="58"/>
      <c r="BE28" s="59"/>
      <c r="BF28" s="56"/>
      <c r="BG28" s="57"/>
      <c r="BH28" s="57"/>
      <c r="BI28" s="57"/>
      <c r="BJ28" s="58"/>
      <c r="BK28" s="56"/>
      <c r="BL28" s="57"/>
      <c r="BM28" s="57"/>
      <c r="BN28" s="58"/>
      <c r="BO28" s="59"/>
      <c r="BP28" s="60"/>
      <c r="BQ28" s="61"/>
      <c r="BR28" s="62"/>
      <c r="BS28" s="62"/>
      <c r="BT28" s="63"/>
      <c r="BU28" s="60"/>
      <c r="BV28" s="61"/>
      <c r="BW28" s="62"/>
      <c r="BX28" s="62"/>
      <c r="BY28" s="63"/>
      <c r="BZ28" s="60"/>
      <c r="CA28" s="56"/>
      <c r="CB28" s="57"/>
      <c r="CC28" s="57"/>
      <c r="CD28" s="58"/>
      <c r="CE28" s="60"/>
      <c r="CF28" s="51"/>
      <c r="CG28" s="52"/>
      <c r="CH28" s="52"/>
      <c r="CI28" s="53"/>
      <c r="CJ28" s="64"/>
      <c r="CK28" s="65"/>
      <c r="CL28" s="60"/>
      <c r="CM28" s="65"/>
      <c r="CN28" s="60"/>
      <c r="CO28" s="66"/>
      <c r="CP28" s="67"/>
      <c r="CQ28" s="60"/>
      <c r="CR28" s="68"/>
      <c r="CS28" s="69"/>
      <c r="CT28" s="70"/>
      <c r="CU28" s="71"/>
    </row>
    <row r="29" spans="1:99" s="97" customFormat="1" ht="30">
      <c r="A29" s="269">
        <f t="shared" si="0"/>
        <v>24</v>
      </c>
      <c r="B29" s="137">
        <f t="shared" si="1"/>
        <v>42786</v>
      </c>
      <c r="C29" s="137"/>
      <c r="D29" s="229"/>
      <c r="E29" s="230"/>
      <c r="F29" s="230"/>
      <c r="G29" s="231"/>
      <c r="H29" s="199" t="s">
        <v>95</v>
      </c>
      <c r="I29" s="230" t="s">
        <v>116</v>
      </c>
      <c r="J29" s="232" t="s">
        <v>140</v>
      </c>
      <c r="K29" s="229"/>
      <c r="L29" s="230"/>
      <c r="M29" s="230" t="s">
        <v>165</v>
      </c>
      <c r="N29" s="232"/>
      <c r="O29" s="231"/>
      <c r="P29" s="233"/>
      <c r="Q29" s="233"/>
      <c r="R29" s="233"/>
      <c r="S29" s="233"/>
      <c r="T29" s="233"/>
      <c r="U29" s="233"/>
      <c r="V29" s="233"/>
      <c r="W29" s="234"/>
      <c r="X29" s="235"/>
      <c r="Y29" s="236"/>
      <c r="Z29" s="237"/>
      <c r="AA29" s="229"/>
      <c r="AB29" s="238"/>
      <c r="AC29" s="239"/>
      <c r="AD29" s="239"/>
      <c r="AE29" s="240"/>
      <c r="AF29" s="241"/>
      <c r="AG29" s="242"/>
      <c r="AH29" s="243"/>
      <c r="AI29" s="230"/>
      <c r="AJ29" s="234"/>
      <c r="AK29" s="235"/>
      <c r="AL29" s="78"/>
      <c r="AM29" s="76"/>
      <c r="AN29" s="77"/>
      <c r="AO29" s="77"/>
      <c r="AP29" s="77"/>
      <c r="AQ29" s="78"/>
      <c r="AR29" s="79"/>
      <c r="AS29" s="79"/>
      <c r="AT29" s="79"/>
      <c r="AU29" s="80"/>
      <c r="AV29" s="81"/>
      <c r="AW29" s="82"/>
      <c r="AX29" s="82"/>
      <c r="AY29" s="82"/>
      <c r="AZ29" s="83"/>
      <c r="BA29" s="81"/>
      <c r="BB29" s="82"/>
      <c r="BC29" s="82"/>
      <c r="BD29" s="83"/>
      <c r="BE29" s="84"/>
      <c r="BF29" s="81"/>
      <c r="BG29" s="82"/>
      <c r="BH29" s="82"/>
      <c r="BI29" s="82"/>
      <c r="BJ29" s="83"/>
      <c r="BK29" s="81"/>
      <c r="BL29" s="82"/>
      <c r="BM29" s="82"/>
      <c r="BN29" s="83"/>
      <c r="BO29" s="84"/>
      <c r="BP29" s="85"/>
      <c r="BQ29" s="86"/>
      <c r="BR29" s="87"/>
      <c r="BS29" s="87"/>
      <c r="BT29" s="88"/>
      <c r="BU29" s="85"/>
      <c r="BV29" s="86"/>
      <c r="BW29" s="87"/>
      <c r="BX29" s="87"/>
      <c r="BY29" s="88"/>
      <c r="BZ29" s="85"/>
      <c r="CA29" s="81"/>
      <c r="CB29" s="82"/>
      <c r="CC29" s="82"/>
      <c r="CD29" s="83"/>
      <c r="CE29" s="85"/>
      <c r="CF29" s="76"/>
      <c r="CG29" s="77"/>
      <c r="CH29" s="77"/>
      <c r="CI29" s="78"/>
      <c r="CJ29" s="89"/>
      <c r="CK29" s="90"/>
      <c r="CL29" s="85"/>
      <c r="CM29" s="90"/>
      <c r="CN29" s="85"/>
      <c r="CO29" s="91"/>
      <c r="CP29" s="92"/>
      <c r="CQ29" s="85"/>
      <c r="CR29" s="93"/>
      <c r="CS29" s="94"/>
      <c r="CT29" s="95"/>
      <c r="CU29" s="96"/>
    </row>
    <row r="30" spans="1:99" s="75" customFormat="1" ht="18.75">
      <c r="A30" s="270" t="s">
        <v>3</v>
      </c>
      <c r="B30" s="193">
        <f t="shared" si="1"/>
        <v>42793</v>
      </c>
      <c r="C30" s="193"/>
      <c r="D30" s="226"/>
      <c r="E30" s="226"/>
      <c r="F30" s="226"/>
      <c r="G30" s="226"/>
      <c r="H30" s="226"/>
      <c r="I30" s="226"/>
      <c r="J30" s="226"/>
      <c r="K30" s="226"/>
      <c r="L30" s="226"/>
      <c r="M30" s="226"/>
      <c r="N30" s="226"/>
      <c r="O30" s="226"/>
      <c r="P30" s="226"/>
      <c r="Q30" s="226"/>
      <c r="R30" s="226"/>
      <c r="S30" s="228"/>
      <c r="T30" s="226"/>
      <c r="U30" s="226"/>
      <c r="V30" s="226"/>
      <c r="W30" s="226"/>
      <c r="X30" s="226"/>
      <c r="Y30" s="226"/>
      <c r="Z30" s="226"/>
      <c r="AA30" s="226"/>
      <c r="AB30" s="226"/>
      <c r="AC30" s="226"/>
      <c r="AD30" s="226"/>
      <c r="AE30" s="226"/>
      <c r="AF30" s="226"/>
      <c r="AG30" s="226"/>
      <c r="AH30" s="226"/>
      <c r="AI30" s="226"/>
      <c r="AJ30" s="228"/>
      <c r="AK30" s="226"/>
      <c r="AL30" s="74"/>
      <c r="AM30" s="74"/>
      <c r="AN30" s="74"/>
      <c r="AO30" s="74"/>
      <c r="AP30" s="74"/>
      <c r="AQ30" s="74"/>
      <c r="AR30" s="74"/>
      <c r="AS30" s="74"/>
      <c r="AT30" s="74"/>
      <c r="AU30" s="74"/>
      <c r="AV30" s="74"/>
      <c r="AW30" s="74"/>
      <c r="AX30" s="74"/>
      <c r="AY30" s="74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4"/>
      <c r="BL30" s="74"/>
      <c r="BM30" s="74"/>
      <c r="BN30" s="74"/>
      <c r="BO30" s="74"/>
      <c r="BP30" s="74"/>
      <c r="BQ30" s="74"/>
      <c r="BR30" s="74"/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</row>
    <row r="31" spans="1:99" ht="30">
      <c r="A31" s="269">
        <f>A29+1</f>
        <v>25</v>
      </c>
      <c r="B31" s="137">
        <f t="shared" si="1"/>
        <v>42800</v>
      </c>
      <c r="C31" s="137"/>
      <c r="D31" s="195" t="s">
        <v>105</v>
      </c>
      <c r="E31" s="196"/>
      <c r="F31" s="196"/>
      <c r="G31" s="199"/>
      <c r="H31" s="199" t="s">
        <v>95</v>
      </c>
      <c r="I31" s="196" t="s">
        <v>117</v>
      </c>
      <c r="J31" s="198" t="s">
        <v>135</v>
      </c>
      <c r="K31" s="195" t="s">
        <v>151</v>
      </c>
      <c r="L31" s="196" t="s">
        <v>171</v>
      </c>
      <c r="M31" s="196" t="s">
        <v>210</v>
      </c>
      <c r="N31" s="214" t="s">
        <v>211</v>
      </c>
      <c r="O31" s="199"/>
      <c r="P31" s="200"/>
      <c r="Q31" s="200"/>
      <c r="R31" s="200"/>
      <c r="S31" s="200"/>
      <c r="T31" s="200"/>
      <c r="U31" s="200"/>
      <c r="V31" s="200"/>
      <c r="W31" s="201"/>
      <c r="X31" s="202"/>
      <c r="Y31" s="203"/>
      <c r="Z31" s="204"/>
      <c r="AA31" s="195"/>
      <c r="AB31" s="205"/>
      <c r="AC31" s="206"/>
      <c r="AD31" s="206"/>
      <c r="AE31" s="207"/>
      <c r="AF31" s="208"/>
      <c r="AG31" s="209"/>
      <c r="AH31" s="210"/>
      <c r="AI31" s="196"/>
      <c r="AJ31" s="201"/>
      <c r="AK31" s="202"/>
      <c r="AL31" s="33"/>
      <c r="AM31" s="32"/>
      <c r="AN31" s="15"/>
      <c r="AO31" s="15"/>
      <c r="AP31" s="15"/>
      <c r="AQ31" s="33"/>
      <c r="AR31" s="34"/>
      <c r="AS31" s="34"/>
      <c r="AT31" s="34"/>
      <c r="AU31" s="35"/>
      <c r="AV31" s="36"/>
      <c r="AW31" s="16"/>
      <c r="AX31" s="16"/>
      <c r="AY31" s="16"/>
      <c r="AZ31" s="37"/>
      <c r="BA31" s="36"/>
      <c r="BB31" s="16"/>
      <c r="BC31" s="16"/>
      <c r="BD31" s="37"/>
      <c r="BE31" s="38"/>
      <c r="BF31" s="36"/>
      <c r="BG31" s="16"/>
      <c r="BH31" s="16"/>
      <c r="BI31" s="16"/>
      <c r="BJ31" s="37"/>
      <c r="BK31" s="36"/>
      <c r="BL31" s="16"/>
      <c r="BM31" s="16"/>
      <c r="BN31" s="37"/>
      <c r="BO31" s="38"/>
      <c r="BP31" s="39"/>
      <c r="BQ31" s="40"/>
      <c r="BR31" s="19"/>
      <c r="BS31" s="19"/>
      <c r="BT31" s="41"/>
      <c r="BU31" s="39"/>
      <c r="BV31" s="40"/>
      <c r="BW31" s="19"/>
      <c r="BX31" s="19"/>
      <c r="BY31" s="41"/>
      <c r="BZ31" s="39"/>
      <c r="CA31" s="36"/>
      <c r="CB31" s="16"/>
      <c r="CC31" s="16"/>
      <c r="CD31" s="37"/>
      <c r="CE31" s="39"/>
      <c r="CF31" s="32"/>
      <c r="CG31" s="15"/>
      <c r="CH31" s="15"/>
      <c r="CI31" s="33"/>
      <c r="CJ31" s="42"/>
      <c r="CK31" s="43"/>
      <c r="CL31" s="39"/>
      <c r="CM31" s="43"/>
      <c r="CN31" s="39"/>
      <c r="CO31" s="44"/>
      <c r="CP31" s="45"/>
      <c r="CQ31" s="39"/>
      <c r="CR31" s="46"/>
      <c r="CS31" s="20"/>
      <c r="CT31" s="47"/>
      <c r="CU31" s="48"/>
    </row>
    <row r="32" spans="1:99" ht="45">
      <c r="A32" s="269">
        <f t="shared" si="0"/>
        <v>26</v>
      </c>
      <c r="B32" s="137">
        <f t="shared" si="1"/>
        <v>42807</v>
      </c>
      <c r="C32" s="137"/>
      <c r="D32" s="195"/>
      <c r="E32" s="196"/>
      <c r="F32" s="196"/>
      <c r="G32" s="199"/>
      <c r="H32" s="199" t="s">
        <v>101</v>
      </c>
      <c r="I32" s="196" t="s">
        <v>117</v>
      </c>
      <c r="J32" s="198" t="s">
        <v>136</v>
      </c>
      <c r="K32" s="195"/>
      <c r="L32" s="196" t="s">
        <v>172</v>
      </c>
      <c r="M32" s="196"/>
      <c r="N32" s="198" t="s">
        <v>196</v>
      </c>
      <c r="O32" s="199"/>
      <c r="P32" s="200"/>
      <c r="Q32" s="200"/>
      <c r="R32" s="200"/>
      <c r="S32" s="200"/>
      <c r="T32" s="200"/>
      <c r="U32" s="200"/>
      <c r="V32" s="200"/>
      <c r="W32" s="201"/>
      <c r="X32" s="202"/>
      <c r="Y32" s="203"/>
      <c r="Z32" s="204"/>
      <c r="AA32" s="195"/>
      <c r="AB32" s="205"/>
      <c r="AC32" s="206"/>
      <c r="AD32" s="206"/>
      <c r="AE32" s="207"/>
      <c r="AF32" s="208"/>
      <c r="AG32" s="209"/>
      <c r="AH32" s="210"/>
      <c r="AI32" s="196"/>
      <c r="AJ32" s="201"/>
      <c r="AK32" s="202"/>
      <c r="AL32" s="33"/>
      <c r="AM32" s="32"/>
      <c r="AN32" s="15"/>
      <c r="AO32" s="15"/>
      <c r="AP32" s="15"/>
      <c r="AQ32" s="33"/>
      <c r="AR32" s="34"/>
      <c r="AS32" s="34"/>
      <c r="AT32" s="34"/>
      <c r="AU32" s="35"/>
      <c r="AV32" s="36"/>
      <c r="AW32" s="16"/>
      <c r="AX32" s="16"/>
      <c r="AY32" s="16"/>
      <c r="AZ32" s="37"/>
      <c r="BA32" s="36"/>
      <c r="BB32" s="16"/>
      <c r="BC32" s="16"/>
      <c r="BD32" s="37"/>
      <c r="BE32" s="38"/>
      <c r="BF32" s="36"/>
      <c r="BG32" s="16"/>
      <c r="BH32" s="16"/>
      <c r="BI32" s="16"/>
      <c r="BJ32" s="37"/>
      <c r="BK32" s="36"/>
      <c r="BL32" s="16"/>
      <c r="BM32" s="16"/>
      <c r="BN32" s="37"/>
      <c r="BO32" s="38"/>
      <c r="BP32" s="39"/>
      <c r="BQ32" s="40"/>
      <c r="BR32" s="19"/>
      <c r="BS32" s="19"/>
      <c r="BT32" s="41"/>
      <c r="BU32" s="39"/>
      <c r="BV32" s="40"/>
      <c r="BW32" s="19"/>
      <c r="BX32" s="19"/>
      <c r="BY32" s="41"/>
      <c r="BZ32" s="39"/>
      <c r="CA32" s="36"/>
      <c r="CB32" s="16"/>
      <c r="CC32" s="16"/>
      <c r="CD32" s="37"/>
      <c r="CE32" s="39"/>
      <c r="CF32" s="32"/>
      <c r="CG32" s="15"/>
      <c r="CH32" s="15"/>
      <c r="CI32" s="33"/>
      <c r="CJ32" s="42"/>
      <c r="CK32" s="43"/>
      <c r="CL32" s="39"/>
      <c r="CM32" s="43"/>
      <c r="CN32" s="39"/>
      <c r="CO32" s="44"/>
      <c r="CP32" s="45"/>
      <c r="CQ32" s="39"/>
      <c r="CR32" s="46"/>
      <c r="CS32" s="20"/>
      <c r="CT32" s="47"/>
      <c r="CU32" s="48"/>
    </row>
    <row r="33" spans="1:99" s="97" customFormat="1" ht="30">
      <c r="A33" s="269">
        <f t="shared" si="0"/>
        <v>27</v>
      </c>
      <c r="B33" s="137">
        <f t="shared" si="1"/>
        <v>42814</v>
      </c>
      <c r="C33" s="137"/>
      <c r="D33" s="195" t="s">
        <v>105</v>
      </c>
      <c r="E33" s="230"/>
      <c r="F33" s="230"/>
      <c r="G33" s="231"/>
      <c r="H33" s="199" t="s">
        <v>95</v>
      </c>
      <c r="I33" s="230" t="s">
        <v>119</v>
      </c>
      <c r="J33" s="232" t="s">
        <v>139</v>
      </c>
      <c r="K33" s="229"/>
      <c r="L33" s="230" t="s">
        <v>173</v>
      </c>
      <c r="M33" s="230"/>
      <c r="N33" s="232" t="s">
        <v>197</v>
      </c>
      <c r="O33" s="231"/>
      <c r="P33" s="233"/>
      <c r="Q33" s="233"/>
      <c r="R33" s="233"/>
      <c r="S33" s="233"/>
      <c r="T33" s="233"/>
      <c r="U33" s="233"/>
      <c r="V33" s="233"/>
      <c r="W33" s="234"/>
      <c r="X33" s="235"/>
      <c r="Y33" s="236"/>
      <c r="Z33" s="237"/>
      <c r="AA33" s="229"/>
      <c r="AB33" s="238"/>
      <c r="AC33" s="239"/>
      <c r="AD33" s="239"/>
      <c r="AE33" s="240"/>
      <c r="AF33" s="241"/>
      <c r="AG33" s="242"/>
      <c r="AH33" s="243"/>
      <c r="AI33" s="230"/>
      <c r="AJ33" s="234"/>
      <c r="AK33" s="235"/>
      <c r="AL33" s="78"/>
      <c r="AM33" s="76"/>
      <c r="AN33" s="77"/>
      <c r="AO33" s="77"/>
      <c r="AP33" s="77"/>
      <c r="AQ33" s="78"/>
      <c r="AR33" s="79"/>
      <c r="AS33" s="79"/>
      <c r="AT33" s="79"/>
      <c r="AU33" s="80"/>
      <c r="AV33" s="81"/>
      <c r="AW33" s="82"/>
      <c r="AX33" s="82"/>
      <c r="AY33" s="82"/>
      <c r="AZ33" s="83"/>
      <c r="BA33" s="81"/>
      <c r="BB33" s="82"/>
      <c r="BC33" s="82"/>
      <c r="BD33" s="83"/>
      <c r="BE33" s="84"/>
      <c r="BF33" s="81"/>
      <c r="BG33" s="82"/>
      <c r="BH33" s="82"/>
      <c r="BI33" s="82"/>
      <c r="BJ33" s="83"/>
      <c r="BK33" s="81"/>
      <c r="BL33" s="82"/>
      <c r="BM33" s="82"/>
      <c r="BN33" s="83"/>
      <c r="BO33" s="84"/>
      <c r="BP33" s="85"/>
      <c r="BQ33" s="86"/>
      <c r="BR33" s="87"/>
      <c r="BS33" s="87"/>
      <c r="BT33" s="88"/>
      <c r="BU33" s="85"/>
      <c r="BV33" s="86"/>
      <c r="BW33" s="87"/>
      <c r="BX33" s="87"/>
      <c r="BY33" s="88"/>
      <c r="BZ33" s="85"/>
      <c r="CA33" s="81"/>
      <c r="CB33" s="82"/>
      <c r="CC33" s="82"/>
      <c r="CD33" s="83"/>
      <c r="CE33" s="85"/>
      <c r="CF33" s="76"/>
      <c r="CG33" s="77"/>
      <c r="CH33" s="77"/>
      <c r="CI33" s="78"/>
      <c r="CJ33" s="89"/>
      <c r="CK33" s="90"/>
      <c r="CL33" s="85"/>
      <c r="CM33" s="90"/>
      <c r="CN33" s="85"/>
      <c r="CO33" s="91"/>
      <c r="CP33" s="92"/>
      <c r="CQ33" s="85"/>
      <c r="CR33" s="93"/>
      <c r="CS33" s="94"/>
      <c r="CT33" s="95"/>
      <c r="CU33" s="96"/>
    </row>
    <row r="34" spans="1:99" ht="18.75">
      <c r="A34" s="269">
        <f t="shared" si="0"/>
        <v>28</v>
      </c>
      <c r="B34" s="137">
        <f t="shared" si="1"/>
        <v>42821</v>
      </c>
      <c r="C34" s="137"/>
      <c r="D34" s="195"/>
      <c r="E34" s="196"/>
      <c r="F34" s="196"/>
      <c r="G34" s="199"/>
      <c r="H34" s="199" t="s">
        <v>95</v>
      </c>
      <c r="I34" s="196" t="s">
        <v>118</v>
      </c>
      <c r="J34" s="198" t="s">
        <v>137</v>
      </c>
      <c r="K34" s="195"/>
      <c r="L34" s="196" t="s">
        <v>174</v>
      </c>
      <c r="M34" s="196" t="s">
        <v>212</v>
      </c>
      <c r="N34" s="198"/>
      <c r="O34" s="199"/>
      <c r="P34" s="200"/>
      <c r="Q34" s="200"/>
      <c r="R34" s="200"/>
      <c r="S34" s="200"/>
      <c r="T34" s="200"/>
      <c r="U34" s="200"/>
      <c r="V34" s="200"/>
      <c r="W34" s="201"/>
      <c r="X34" s="202"/>
      <c r="Y34" s="203"/>
      <c r="Z34" s="204"/>
      <c r="AA34" s="195"/>
      <c r="AB34" s="205"/>
      <c r="AC34" s="206"/>
      <c r="AD34" s="206"/>
      <c r="AE34" s="207"/>
      <c r="AF34" s="208"/>
      <c r="AG34" s="209"/>
      <c r="AH34" s="210"/>
      <c r="AI34" s="196"/>
      <c r="AJ34" s="201"/>
      <c r="AK34" s="202"/>
      <c r="AL34" s="33"/>
      <c r="AM34" s="32"/>
      <c r="AN34" s="15"/>
      <c r="AO34" s="15"/>
      <c r="AP34" s="15"/>
      <c r="AQ34" s="33"/>
      <c r="AR34" s="34"/>
      <c r="AS34" s="34"/>
      <c r="AT34" s="34"/>
      <c r="AU34" s="35"/>
      <c r="AV34" s="36"/>
      <c r="AW34" s="16"/>
      <c r="AX34" s="16"/>
      <c r="AY34" s="16"/>
      <c r="AZ34" s="37"/>
      <c r="BA34" s="36"/>
      <c r="BB34" s="16"/>
      <c r="BC34" s="16"/>
      <c r="BD34" s="37"/>
      <c r="BE34" s="38"/>
      <c r="BF34" s="36"/>
      <c r="BG34" s="16"/>
      <c r="BH34" s="16"/>
      <c r="BI34" s="16"/>
      <c r="BJ34" s="37"/>
      <c r="BK34" s="36"/>
      <c r="BL34" s="16"/>
      <c r="BM34" s="16"/>
      <c r="BN34" s="37"/>
      <c r="BO34" s="38"/>
      <c r="BP34" s="39"/>
      <c r="BQ34" s="40"/>
      <c r="BR34" s="19"/>
      <c r="BS34" s="19"/>
      <c r="BT34" s="41"/>
      <c r="BU34" s="39"/>
      <c r="BV34" s="40"/>
      <c r="BW34" s="19"/>
      <c r="BX34" s="19"/>
      <c r="BY34" s="41"/>
      <c r="BZ34" s="39"/>
      <c r="CA34" s="36"/>
      <c r="CB34" s="16"/>
      <c r="CC34" s="16"/>
      <c r="CD34" s="37"/>
      <c r="CE34" s="39"/>
      <c r="CF34" s="32"/>
      <c r="CG34" s="15"/>
      <c r="CH34" s="15"/>
      <c r="CI34" s="33"/>
      <c r="CJ34" s="42"/>
      <c r="CK34" s="43"/>
      <c r="CL34" s="39"/>
      <c r="CM34" s="43"/>
      <c r="CN34" s="39"/>
      <c r="CO34" s="44"/>
      <c r="CP34" s="45"/>
      <c r="CQ34" s="39"/>
      <c r="CR34" s="46"/>
      <c r="CS34" s="20"/>
      <c r="CT34" s="47"/>
      <c r="CU34" s="48"/>
    </row>
    <row r="35" spans="1:99" ht="30">
      <c r="A35" s="269">
        <f t="shared" si="0"/>
        <v>29</v>
      </c>
      <c r="B35" s="137">
        <f t="shared" si="1"/>
        <v>42828</v>
      </c>
      <c r="C35" s="137"/>
      <c r="D35" s="195"/>
      <c r="E35" s="196"/>
      <c r="F35" s="196"/>
      <c r="G35" s="199"/>
      <c r="H35" s="199" t="s">
        <v>102</v>
      </c>
      <c r="I35" s="196" t="s">
        <v>118</v>
      </c>
      <c r="J35" s="198" t="s">
        <v>138</v>
      </c>
      <c r="K35" s="195" t="s">
        <v>152</v>
      </c>
      <c r="L35" s="196" t="s">
        <v>175</v>
      </c>
      <c r="M35" s="196" t="s">
        <v>213</v>
      </c>
      <c r="N35" s="214" t="s">
        <v>182</v>
      </c>
      <c r="O35" s="199"/>
      <c r="P35" s="200"/>
      <c r="Q35" s="200"/>
      <c r="R35" s="200"/>
      <c r="S35" s="200"/>
      <c r="T35" s="200"/>
      <c r="U35" s="200"/>
      <c r="V35" s="200"/>
      <c r="W35" s="201"/>
      <c r="X35" s="202"/>
      <c r="Y35" s="203"/>
      <c r="Z35" s="204"/>
      <c r="AA35" s="195"/>
      <c r="AB35" s="205"/>
      <c r="AC35" s="206"/>
      <c r="AD35" s="206"/>
      <c r="AE35" s="207"/>
      <c r="AF35" s="208"/>
      <c r="AG35" s="209"/>
      <c r="AH35" s="210"/>
      <c r="AI35" s="196"/>
      <c r="AJ35" s="201"/>
      <c r="AK35" s="202"/>
      <c r="AL35" s="33"/>
      <c r="AM35" s="32"/>
      <c r="AN35" s="15"/>
      <c r="AO35" s="15"/>
      <c r="AP35" s="15"/>
      <c r="AQ35" s="33"/>
      <c r="AR35" s="34"/>
      <c r="AS35" s="34"/>
      <c r="AT35" s="34"/>
      <c r="AU35" s="35"/>
      <c r="AV35" s="36"/>
      <c r="AW35" s="16"/>
      <c r="AX35" s="16"/>
      <c r="AY35" s="16"/>
      <c r="AZ35" s="37"/>
      <c r="BA35" s="36"/>
      <c r="BB35" s="16"/>
      <c r="BC35" s="16"/>
      <c r="BD35" s="37"/>
      <c r="BE35" s="38"/>
      <c r="BF35" s="36"/>
      <c r="BG35" s="16"/>
      <c r="BH35" s="16"/>
      <c r="BI35" s="16"/>
      <c r="BJ35" s="37"/>
      <c r="BK35" s="36"/>
      <c r="BL35" s="16"/>
      <c r="BM35" s="16"/>
      <c r="BN35" s="37"/>
      <c r="BO35" s="38"/>
      <c r="BP35" s="39"/>
      <c r="BQ35" s="40"/>
      <c r="BR35" s="19"/>
      <c r="BS35" s="19"/>
      <c r="BT35" s="41"/>
      <c r="BU35" s="39"/>
      <c r="BV35" s="40"/>
      <c r="BW35" s="19"/>
      <c r="BX35" s="19"/>
      <c r="BY35" s="41"/>
      <c r="BZ35" s="39"/>
      <c r="CA35" s="36"/>
      <c r="CB35" s="16"/>
      <c r="CC35" s="16"/>
      <c r="CD35" s="37"/>
      <c r="CE35" s="39"/>
      <c r="CF35" s="32"/>
      <c r="CG35" s="15"/>
      <c r="CH35" s="15"/>
      <c r="CI35" s="33"/>
      <c r="CJ35" s="42"/>
      <c r="CK35" s="43"/>
      <c r="CL35" s="39"/>
      <c r="CM35" s="43"/>
      <c r="CN35" s="39"/>
      <c r="CO35" s="44"/>
      <c r="CP35" s="45"/>
      <c r="CQ35" s="39"/>
      <c r="CR35" s="46"/>
      <c r="CS35" s="20"/>
      <c r="CT35" s="47"/>
      <c r="CU35" s="48"/>
    </row>
    <row r="36" spans="1:99" ht="18.75">
      <c r="A36" s="269">
        <f t="shared" si="0"/>
        <v>30</v>
      </c>
      <c r="B36" s="137">
        <f t="shared" si="1"/>
        <v>42835</v>
      </c>
      <c r="C36" s="137" t="s">
        <v>47</v>
      </c>
      <c r="D36" s="195" t="s">
        <v>105</v>
      </c>
      <c r="E36" s="196"/>
      <c r="F36" s="196"/>
      <c r="G36" s="199"/>
      <c r="H36" s="199" t="s">
        <v>95</v>
      </c>
      <c r="I36" s="196" t="s">
        <v>120</v>
      </c>
      <c r="J36" s="198" t="s">
        <v>141</v>
      </c>
      <c r="K36" s="195"/>
      <c r="L36" s="196" t="s">
        <v>165</v>
      </c>
      <c r="M36" s="196" t="s">
        <v>214</v>
      </c>
      <c r="N36" s="198" t="s">
        <v>184</v>
      </c>
      <c r="O36" s="199"/>
      <c r="P36" s="200"/>
      <c r="Q36" s="200"/>
      <c r="R36" s="200"/>
      <c r="S36" s="200"/>
      <c r="T36" s="200"/>
      <c r="U36" s="200"/>
      <c r="V36" s="200"/>
      <c r="W36" s="201"/>
      <c r="X36" s="202"/>
      <c r="Y36" s="203"/>
      <c r="Z36" s="204"/>
      <c r="AA36" s="195"/>
      <c r="AB36" s="205"/>
      <c r="AC36" s="206"/>
      <c r="AD36" s="206"/>
      <c r="AE36" s="207"/>
      <c r="AF36" s="208"/>
      <c r="AG36" s="209"/>
      <c r="AH36" s="210"/>
      <c r="AI36" s="196"/>
      <c r="AJ36" s="201"/>
      <c r="AK36" s="202"/>
      <c r="AL36" s="33"/>
      <c r="AM36" s="32"/>
      <c r="AN36" s="15"/>
      <c r="AO36" s="15"/>
      <c r="AP36" s="15"/>
      <c r="AQ36" s="33"/>
      <c r="AR36" s="34"/>
      <c r="AS36" s="34"/>
      <c r="AT36" s="34"/>
      <c r="AU36" s="35"/>
      <c r="AV36" s="36"/>
      <c r="AW36" s="16"/>
      <c r="AX36" s="16"/>
      <c r="AY36" s="16"/>
      <c r="AZ36" s="37"/>
      <c r="BA36" s="36"/>
      <c r="BB36" s="16"/>
      <c r="BC36" s="16"/>
      <c r="BD36" s="37"/>
      <c r="BE36" s="38"/>
      <c r="BF36" s="36"/>
      <c r="BG36" s="16"/>
      <c r="BH36" s="16"/>
      <c r="BI36" s="16"/>
      <c r="BJ36" s="37"/>
      <c r="BK36" s="36"/>
      <c r="BL36" s="16"/>
      <c r="BM36" s="16"/>
      <c r="BN36" s="37"/>
      <c r="BO36" s="38"/>
      <c r="BP36" s="39"/>
      <c r="BQ36" s="40"/>
      <c r="BR36" s="19"/>
      <c r="BS36" s="19"/>
      <c r="BT36" s="41"/>
      <c r="BU36" s="39"/>
      <c r="BV36" s="40"/>
      <c r="BW36" s="19"/>
      <c r="BX36" s="19"/>
      <c r="BY36" s="41"/>
      <c r="BZ36" s="39"/>
      <c r="CA36" s="36"/>
      <c r="CB36" s="16"/>
      <c r="CC36" s="16"/>
      <c r="CD36" s="37"/>
      <c r="CE36" s="39"/>
      <c r="CF36" s="32"/>
      <c r="CG36" s="15"/>
      <c r="CH36" s="15"/>
      <c r="CI36" s="33"/>
      <c r="CJ36" s="42"/>
      <c r="CK36" s="43"/>
      <c r="CL36" s="39"/>
      <c r="CM36" s="43"/>
      <c r="CN36" s="39"/>
      <c r="CO36" s="44"/>
      <c r="CP36" s="45"/>
      <c r="CQ36" s="39"/>
      <c r="CR36" s="46"/>
      <c r="CS36" s="20"/>
      <c r="CT36" s="47"/>
      <c r="CU36" s="48"/>
    </row>
    <row r="37" spans="1:99" s="75" customFormat="1" ht="18.75">
      <c r="A37" s="270" t="s">
        <v>3</v>
      </c>
      <c r="B37" s="193">
        <f t="shared" si="1"/>
        <v>42842</v>
      </c>
      <c r="C37" s="193"/>
      <c r="D37" s="226"/>
      <c r="E37" s="226"/>
      <c r="F37" s="226"/>
      <c r="G37" s="226"/>
      <c r="H37" s="226"/>
      <c r="I37" s="226"/>
      <c r="J37" s="226"/>
      <c r="K37" s="226"/>
      <c r="L37" s="226"/>
      <c r="M37" s="226"/>
      <c r="N37" s="226"/>
      <c r="O37" s="226"/>
      <c r="P37" s="226"/>
      <c r="Q37" s="226"/>
      <c r="R37" s="226"/>
      <c r="S37" s="228"/>
      <c r="T37" s="226"/>
      <c r="U37" s="226"/>
      <c r="V37" s="226"/>
      <c r="W37" s="226"/>
      <c r="X37" s="226"/>
      <c r="Y37" s="226"/>
      <c r="Z37" s="226"/>
      <c r="AA37" s="226"/>
      <c r="AB37" s="226"/>
      <c r="AC37" s="226"/>
      <c r="AD37" s="226"/>
      <c r="AE37" s="226"/>
      <c r="AF37" s="226"/>
      <c r="AG37" s="226"/>
      <c r="AH37" s="226"/>
      <c r="AI37" s="226"/>
      <c r="AJ37" s="228"/>
      <c r="AK37" s="226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4"/>
      <c r="BL37" s="74"/>
      <c r="BM37" s="74"/>
      <c r="BN37" s="74"/>
      <c r="BO37" s="74"/>
      <c r="BP37" s="74"/>
      <c r="BQ37" s="74"/>
      <c r="BR37" s="74"/>
      <c r="BS37" s="74"/>
      <c r="BT37" s="74"/>
      <c r="BU37" s="74"/>
      <c r="BV37" s="74"/>
      <c r="BW37" s="74"/>
      <c r="BX37" s="74"/>
      <c r="BY37" s="74"/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74"/>
      <c r="CR37" s="74"/>
      <c r="CS37" s="74"/>
      <c r="CT37" s="74"/>
    </row>
    <row r="38" spans="1:99" ht="30">
      <c r="A38" s="269">
        <f>A36+1</f>
        <v>31</v>
      </c>
      <c r="B38" s="137">
        <f t="shared" si="1"/>
        <v>42849</v>
      </c>
      <c r="C38" s="137"/>
      <c r="D38" s="195"/>
      <c r="E38" s="196"/>
      <c r="F38" s="196"/>
      <c r="G38" s="199"/>
      <c r="H38" s="199" t="s">
        <v>95</v>
      </c>
      <c r="I38" s="196" t="s">
        <v>121</v>
      </c>
      <c r="J38" s="198" t="s">
        <v>122</v>
      </c>
      <c r="K38" s="195" t="s">
        <v>153</v>
      </c>
      <c r="L38" s="196" t="s">
        <v>176</v>
      </c>
      <c r="M38" s="196" t="s">
        <v>215</v>
      </c>
      <c r="N38" s="198" t="s">
        <v>185</v>
      </c>
      <c r="O38" s="199"/>
      <c r="P38" s="200"/>
      <c r="Q38" s="200"/>
      <c r="R38" s="200"/>
      <c r="S38" s="200"/>
      <c r="T38" s="200"/>
      <c r="U38" s="200"/>
      <c r="V38" s="200"/>
      <c r="W38" s="201"/>
      <c r="X38" s="202"/>
      <c r="Y38" s="203"/>
      <c r="Z38" s="204"/>
      <c r="AA38" s="195"/>
      <c r="AB38" s="205"/>
      <c r="AC38" s="206"/>
      <c r="AD38" s="206"/>
      <c r="AE38" s="207"/>
      <c r="AF38" s="208"/>
      <c r="AG38" s="209"/>
      <c r="AH38" s="210"/>
      <c r="AI38" s="196"/>
      <c r="AJ38" s="201"/>
      <c r="AK38" s="202"/>
      <c r="AL38" s="33"/>
      <c r="AM38" s="32"/>
      <c r="AN38" s="15"/>
      <c r="AO38" s="15"/>
      <c r="AP38" s="15"/>
      <c r="AQ38" s="33"/>
      <c r="AR38" s="34"/>
      <c r="AS38" s="34"/>
      <c r="AT38" s="34"/>
      <c r="AU38" s="35"/>
      <c r="AV38" s="99"/>
      <c r="AW38" s="18"/>
      <c r="AX38" s="18"/>
      <c r="AY38" s="18"/>
      <c r="AZ38" s="100"/>
      <c r="BA38" s="99"/>
      <c r="BB38" s="18"/>
      <c r="BC38" s="18"/>
      <c r="BD38" s="100"/>
      <c r="BE38" s="101"/>
      <c r="BF38" s="99"/>
      <c r="BG38" s="18"/>
      <c r="BH38" s="18"/>
      <c r="BI38" s="18"/>
      <c r="BJ38" s="100"/>
      <c r="BK38" s="99"/>
      <c r="BL38" s="18"/>
      <c r="BM38" s="18"/>
      <c r="BN38" s="100"/>
      <c r="BO38" s="101"/>
      <c r="BP38" s="39"/>
      <c r="BQ38" s="40"/>
      <c r="BR38" s="19"/>
      <c r="BS38" s="19"/>
      <c r="BT38" s="41"/>
      <c r="BU38" s="39"/>
      <c r="BV38" s="40"/>
      <c r="BW38" s="19"/>
      <c r="BX38" s="19"/>
      <c r="BY38" s="41"/>
      <c r="BZ38" s="39"/>
      <c r="CA38" s="36"/>
      <c r="CB38" s="16"/>
      <c r="CC38" s="16"/>
      <c r="CD38" s="37"/>
      <c r="CE38" s="39"/>
      <c r="CF38" s="32"/>
      <c r="CG38" s="15"/>
      <c r="CH38" s="15"/>
      <c r="CI38" s="33"/>
      <c r="CJ38" s="42"/>
      <c r="CK38" s="43"/>
      <c r="CL38" s="39"/>
      <c r="CM38" s="43"/>
      <c r="CN38" s="39"/>
      <c r="CO38" s="44"/>
      <c r="CP38" s="45"/>
      <c r="CQ38" s="39"/>
      <c r="CR38" s="46"/>
      <c r="CS38" s="20"/>
      <c r="CT38" s="47"/>
      <c r="CU38" s="48"/>
    </row>
    <row r="39" spans="1:99" ht="30">
      <c r="A39" s="269">
        <f t="shared" si="0"/>
        <v>32</v>
      </c>
      <c r="B39" s="137">
        <f t="shared" si="1"/>
        <v>42856</v>
      </c>
      <c r="C39" s="137"/>
      <c r="D39" s="195" t="s">
        <v>105</v>
      </c>
      <c r="E39" s="196"/>
      <c r="F39" s="196"/>
      <c r="G39" s="199"/>
      <c r="H39" s="199" t="s">
        <v>95</v>
      </c>
      <c r="I39" s="196" t="s">
        <v>121</v>
      </c>
      <c r="J39" s="198" t="s">
        <v>122</v>
      </c>
      <c r="K39" s="195" t="s">
        <v>154</v>
      </c>
      <c r="L39" s="196" t="s">
        <v>177</v>
      </c>
      <c r="M39" s="196" t="s">
        <v>216</v>
      </c>
      <c r="N39" s="198" t="s">
        <v>187</v>
      </c>
      <c r="O39" s="199"/>
      <c r="P39" s="200"/>
      <c r="Q39" s="200"/>
      <c r="R39" s="200"/>
      <c r="S39" s="200"/>
      <c r="T39" s="200"/>
      <c r="U39" s="200"/>
      <c r="V39" s="200"/>
      <c r="W39" s="201"/>
      <c r="X39" s="202"/>
      <c r="Y39" s="203"/>
      <c r="Z39" s="204"/>
      <c r="AA39" s="195"/>
      <c r="AB39" s="205"/>
      <c r="AC39" s="206"/>
      <c r="AD39" s="206"/>
      <c r="AE39" s="207"/>
      <c r="AF39" s="208"/>
      <c r="AG39" s="209"/>
      <c r="AH39" s="210"/>
      <c r="AI39" s="196"/>
      <c r="AJ39" s="201"/>
      <c r="AK39" s="202"/>
      <c r="AL39" s="33"/>
      <c r="AM39" s="32"/>
      <c r="AN39" s="15"/>
      <c r="AO39" s="15"/>
      <c r="AP39" s="15"/>
      <c r="AQ39" s="33"/>
      <c r="AR39" s="34"/>
      <c r="AS39" s="34"/>
      <c r="AT39" s="34"/>
      <c r="AU39" s="35"/>
      <c r="AV39" s="99"/>
      <c r="AW39" s="18"/>
      <c r="AX39" s="18"/>
      <c r="AY39" s="18"/>
      <c r="AZ39" s="100"/>
      <c r="BA39" s="99"/>
      <c r="BB39" s="18"/>
      <c r="BC39" s="18"/>
      <c r="BD39" s="100"/>
      <c r="BE39" s="101"/>
      <c r="BF39" s="99"/>
      <c r="BG39" s="18"/>
      <c r="BH39" s="18"/>
      <c r="BI39" s="18"/>
      <c r="BJ39" s="100"/>
      <c r="BK39" s="99"/>
      <c r="BL39" s="18"/>
      <c r="BM39" s="18"/>
      <c r="BN39" s="100"/>
      <c r="BO39" s="101"/>
      <c r="BP39" s="39"/>
      <c r="BQ39" s="40"/>
      <c r="BR39" s="19"/>
      <c r="BS39" s="19"/>
      <c r="BT39" s="41"/>
      <c r="BU39" s="39"/>
      <c r="BV39" s="40"/>
      <c r="BW39" s="19"/>
      <c r="BX39" s="19"/>
      <c r="BY39" s="41"/>
      <c r="BZ39" s="39"/>
      <c r="CA39" s="36"/>
      <c r="CB39" s="16"/>
      <c r="CC39" s="16"/>
      <c r="CD39" s="37"/>
      <c r="CE39" s="39"/>
      <c r="CF39" s="32"/>
      <c r="CG39" s="15"/>
      <c r="CH39" s="15"/>
      <c r="CI39" s="33"/>
      <c r="CJ39" s="42"/>
      <c r="CK39" s="43"/>
      <c r="CL39" s="39"/>
      <c r="CM39" s="43"/>
      <c r="CN39" s="39"/>
      <c r="CO39" s="44"/>
      <c r="CP39" s="45"/>
      <c r="CQ39" s="39"/>
      <c r="CR39" s="46"/>
      <c r="CS39" s="20"/>
      <c r="CT39" s="47"/>
      <c r="CU39" s="48"/>
    </row>
    <row r="40" spans="1:99" ht="18.75">
      <c r="A40" s="269">
        <f t="shared" si="0"/>
        <v>33</v>
      </c>
      <c r="B40" s="137">
        <f t="shared" si="1"/>
        <v>42863</v>
      </c>
      <c r="C40" s="137"/>
      <c r="D40" s="195"/>
      <c r="E40" s="196"/>
      <c r="F40" s="196"/>
      <c r="G40" s="199"/>
      <c r="H40" s="199" t="s">
        <v>103</v>
      </c>
      <c r="I40" s="196" t="s">
        <v>121</v>
      </c>
      <c r="J40" s="198"/>
      <c r="K40" s="195"/>
      <c r="L40" s="196" t="s">
        <v>178</v>
      </c>
      <c r="M40" s="196" t="s">
        <v>217</v>
      </c>
      <c r="N40" s="198" t="s">
        <v>189</v>
      </c>
      <c r="O40" s="199"/>
      <c r="P40" s="200"/>
      <c r="Q40" s="200"/>
      <c r="R40" s="200"/>
      <c r="S40" s="200"/>
      <c r="T40" s="200"/>
      <c r="U40" s="200"/>
      <c r="V40" s="200"/>
      <c r="W40" s="201"/>
      <c r="X40" s="202"/>
      <c r="Y40" s="203"/>
      <c r="Z40" s="204"/>
      <c r="AA40" s="195"/>
      <c r="AB40" s="205"/>
      <c r="AC40" s="206"/>
      <c r="AD40" s="206"/>
      <c r="AE40" s="207"/>
      <c r="AF40" s="208"/>
      <c r="AG40" s="209"/>
      <c r="AH40" s="210"/>
      <c r="AI40" s="196"/>
      <c r="AJ40" s="201"/>
      <c r="AK40" s="202"/>
      <c r="AL40" s="33"/>
      <c r="AM40" s="32"/>
      <c r="AN40" s="15"/>
      <c r="AO40" s="15"/>
      <c r="AP40" s="15"/>
      <c r="AQ40" s="33"/>
      <c r="AR40" s="34"/>
      <c r="AS40" s="34"/>
      <c r="AT40" s="34"/>
      <c r="AU40" s="35"/>
      <c r="AV40" s="99"/>
      <c r="AW40" s="18"/>
      <c r="AX40" s="18"/>
      <c r="AY40" s="18"/>
      <c r="AZ40" s="100"/>
      <c r="BA40" s="99"/>
      <c r="BB40" s="18"/>
      <c r="BC40" s="18"/>
      <c r="BD40" s="100"/>
      <c r="BE40" s="101"/>
      <c r="BF40" s="99"/>
      <c r="BG40" s="18"/>
      <c r="BH40" s="18"/>
      <c r="BI40" s="18"/>
      <c r="BJ40" s="100"/>
      <c r="BK40" s="99"/>
      <c r="BL40" s="18"/>
      <c r="BM40" s="18"/>
      <c r="BN40" s="100"/>
      <c r="BO40" s="101"/>
      <c r="BP40" s="39"/>
      <c r="BQ40" s="40"/>
      <c r="BR40" s="19"/>
      <c r="BS40" s="19"/>
      <c r="BT40" s="41"/>
      <c r="BU40" s="39"/>
      <c r="BV40" s="40"/>
      <c r="BW40" s="19"/>
      <c r="BX40" s="19"/>
      <c r="BY40" s="41"/>
      <c r="BZ40" s="39"/>
      <c r="CA40" s="36"/>
      <c r="CB40" s="16"/>
      <c r="CC40" s="16"/>
      <c r="CD40" s="37"/>
      <c r="CE40" s="39"/>
      <c r="CF40" s="32"/>
      <c r="CG40" s="15"/>
      <c r="CH40" s="15"/>
      <c r="CI40" s="33"/>
      <c r="CJ40" s="42"/>
      <c r="CK40" s="43"/>
      <c r="CL40" s="39"/>
      <c r="CM40" s="43"/>
      <c r="CN40" s="39"/>
      <c r="CO40" s="44"/>
      <c r="CP40" s="45"/>
      <c r="CQ40" s="39"/>
      <c r="CR40" s="46"/>
      <c r="CS40" s="20"/>
      <c r="CT40" s="47"/>
      <c r="CU40" s="48"/>
    </row>
    <row r="41" spans="1:99" ht="18.75">
      <c r="A41" s="269">
        <f t="shared" si="0"/>
        <v>34</v>
      </c>
      <c r="B41" s="137">
        <f t="shared" si="1"/>
        <v>42870</v>
      </c>
      <c r="C41" s="137" t="s">
        <v>44</v>
      </c>
      <c r="D41" s="195"/>
      <c r="E41" s="196"/>
      <c r="F41" s="196"/>
      <c r="G41" s="199"/>
      <c r="H41" s="199" t="s">
        <v>95</v>
      </c>
      <c r="I41" s="196" t="s">
        <v>120</v>
      </c>
      <c r="J41" s="198"/>
      <c r="K41" s="195"/>
      <c r="L41" s="196"/>
      <c r="M41" s="196" t="s">
        <v>218</v>
      </c>
      <c r="N41" s="198" t="s">
        <v>191</v>
      </c>
      <c r="O41" s="199"/>
      <c r="P41" s="200"/>
      <c r="Q41" s="200"/>
      <c r="R41" s="200"/>
      <c r="S41" s="200"/>
      <c r="T41" s="200"/>
      <c r="U41" s="200"/>
      <c r="V41" s="200"/>
      <c r="W41" s="201"/>
      <c r="X41" s="202"/>
      <c r="Y41" s="203"/>
      <c r="Z41" s="204"/>
      <c r="AA41" s="195"/>
      <c r="AB41" s="205"/>
      <c r="AC41" s="206"/>
      <c r="AD41" s="206"/>
      <c r="AE41" s="207"/>
      <c r="AF41" s="208"/>
      <c r="AG41" s="209"/>
      <c r="AH41" s="210"/>
      <c r="AI41" s="196"/>
      <c r="AJ41" s="201"/>
      <c r="AK41" s="202"/>
      <c r="AL41" s="33"/>
      <c r="AM41" s="32"/>
      <c r="AN41" s="15"/>
      <c r="AO41" s="15"/>
      <c r="AP41" s="15"/>
      <c r="AQ41" s="33"/>
      <c r="AR41" s="34"/>
      <c r="AS41" s="34"/>
      <c r="AT41" s="34"/>
      <c r="AU41" s="35"/>
      <c r="AV41" s="99"/>
      <c r="AW41" s="18"/>
      <c r="AX41" s="18"/>
      <c r="AY41" s="18"/>
      <c r="AZ41" s="100"/>
      <c r="BA41" s="99"/>
      <c r="BB41" s="18"/>
      <c r="BC41" s="18"/>
      <c r="BD41" s="100"/>
      <c r="BE41" s="101"/>
      <c r="BF41" s="99"/>
      <c r="BG41" s="18"/>
      <c r="BH41" s="18"/>
      <c r="BI41" s="18"/>
      <c r="BJ41" s="100"/>
      <c r="BK41" s="99"/>
      <c r="BL41" s="18"/>
      <c r="BM41" s="18"/>
      <c r="BN41" s="100"/>
      <c r="BO41" s="101"/>
      <c r="BP41" s="39"/>
      <c r="BQ41" s="40"/>
      <c r="BR41" s="19"/>
      <c r="BS41" s="19"/>
      <c r="BT41" s="41"/>
      <c r="BU41" s="39"/>
      <c r="BV41" s="40"/>
      <c r="BW41" s="19"/>
      <c r="BX41" s="19"/>
      <c r="BY41" s="41"/>
      <c r="BZ41" s="39"/>
      <c r="CA41" s="36"/>
      <c r="CB41" s="16"/>
      <c r="CC41" s="16"/>
      <c r="CD41" s="37"/>
      <c r="CE41" s="39"/>
      <c r="CF41" s="32"/>
      <c r="CG41" s="15"/>
      <c r="CH41" s="15"/>
      <c r="CI41" s="33"/>
      <c r="CJ41" s="42"/>
      <c r="CK41" s="43"/>
      <c r="CL41" s="39"/>
      <c r="CM41" s="43"/>
      <c r="CN41" s="39"/>
      <c r="CO41" s="44"/>
      <c r="CP41" s="45"/>
      <c r="CQ41" s="39"/>
      <c r="CR41" s="46"/>
      <c r="CS41" s="20"/>
      <c r="CT41" s="47"/>
      <c r="CU41" s="48"/>
    </row>
    <row r="42" spans="1:99" s="75" customFormat="1" ht="18.75">
      <c r="A42" s="270" t="s">
        <v>3</v>
      </c>
      <c r="B42" s="193">
        <f t="shared" si="1"/>
        <v>42877</v>
      </c>
      <c r="C42" s="193"/>
      <c r="D42" s="226"/>
      <c r="E42" s="226"/>
      <c r="F42" s="226"/>
      <c r="G42" s="226"/>
      <c r="H42" s="226"/>
      <c r="I42" s="226"/>
      <c r="J42" s="226"/>
      <c r="K42" s="226"/>
      <c r="L42" s="226"/>
      <c r="M42" s="226"/>
      <c r="N42" s="226"/>
      <c r="O42" s="226"/>
      <c r="P42" s="226"/>
      <c r="Q42" s="226"/>
      <c r="R42" s="226"/>
      <c r="S42" s="228"/>
      <c r="T42" s="226"/>
      <c r="U42" s="226"/>
      <c r="V42" s="226"/>
      <c r="W42" s="226"/>
      <c r="X42" s="226"/>
      <c r="Y42" s="226"/>
      <c r="Z42" s="226"/>
      <c r="AA42" s="226"/>
      <c r="AB42" s="226"/>
      <c r="AC42" s="226"/>
      <c r="AD42" s="226"/>
      <c r="AE42" s="226"/>
      <c r="AF42" s="226"/>
      <c r="AG42" s="226"/>
      <c r="AH42" s="226"/>
      <c r="AI42" s="226"/>
      <c r="AJ42" s="228"/>
      <c r="AK42" s="226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4"/>
      <c r="BL42" s="74"/>
      <c r="BM42" s="74"/>
      <c r="BN42" s="74"/>
      <c r="BO42" s="74"/>
      <c r="BP42" s="74"/>
      <c r="BQ42" s="74"/>
      <c r="BR42" s="74"/>
      <c r="BS42" s="74"/>
      <c r="BT42" s="74"/>
      <c r="BU42" s="74"/>
      <c r="BV42" s="74"/>
      <c r="BW42" s="74"/>
      <c r="BX42" s="74"/>
      <c r="BY42" s="74"/>
      <c r="BZ42" s="74"/>
      <c r="CA42" s="74"/>
      <c r="CB42" s="74"/>
      <c r="CC42" s="74"/>
      <c r="CD42" s="74"/>
      <c r="CE42" s="74"/>
      <c r="CF42" s="74"/>
      <c r="CG42" s="74"/>
      <c r="CH42" s="74"/>
      <c r="CI42" s="74"/>
      <c r="CJ42" s="74"/>
      <c r="CK42" s="74"/>
      <c r="CL42" s="74"/>
      <c r="CM42" s="74"/>
      <c r="CN42" s="74"/>
      <c r="CO42" s="74"/>
      <c r="CP42" s="74"/>
      <c r="CQ42" s="74"/>
      <c r="CR42" s="74"/>
      <c r="CS42" s="74"/>
      <c r="CT42" s="74"/>
    </row>
    <row r="43" spans="1:99" ht="18.75">
      <c r="A43" s="269">
        <f>A41+1</f>
        <v>35</v>
      </c>
      <c r="B43" s="137">
        <f t="shared" si="1"/>
        <v>42884</v>
      </c>
      <c r="C43" s="137"/>
      <c r="D43" s="195" t="s">
        <v>105</v>
      </c>
      <c r="E43" s="196"/>
      <c r="F43" s="196"/>
      <c r="G43" s="199"/>
      <c r="H43" s="199" t="s">
        <v>95</v>
      </c>
      <c r="I43" s="196" t="s">
        <v>122</v>
      </c>
      <c r="J43" s="198"/>
      <c r="K43" s="195"/>
      <c r="L43" s="196"/>
      <c r="M43" s="196" t="s">
        <v>219</v>
      </c>
      <c r="N43" s="198"/>
      <c r="O43" s="199"/>
      <c r="P43" s="200"/>
      <c r="Q43" s="200"/>
      <c r="R43" s="200"/>
      <c r="S43" s="200"/>
      <c r="T43" s="200"/>
      <c r="U43" s="200"/>
      <c r="V43" s="200"/>
      <c r="W43" s="201"/>
      <c r="X43" s="202"/>
      <c r="Y43" s="203"/>
      <c r="Z43" s="204"/>
      <c r="AA43" s="195"/>
      <c r="AB43" s="205"/>
      <c r="AC43" s="206"/>
      <c r="AD43" s="206"/>
      <c r="AE43" s="207"/>
      <c r="AF43" s="208"/>
      <c r="AG43" s="209"/>
      <c r="AH43" s="210"/>
      <c r="AI43" s="196"/>
      <c r="AJ43" s="201"/>
      <c r="AK43" s="202"/>
      <c r="AL43" s="33"/>
      <c r="AM43" s="32"/>
      <c r="AN43" s="15"/>
      <c r="AO43" s="15"/>
      <c r="AP43" s="15"/>
      <c r="AQ43" s="33"/>
      <c r="AR43" s="34"/>
      <c r="AS43" s="34"/>
      <c r="AT43" s="34"/>
      <c r="AU43" s="35"/>
      <c r="AV43" s="36"/>
      <c r="AW43" s="16"/>
      <c r="AX43" s="16"/>
      <c r="AY43" s="16"/>
      <c r="AZ43" s="37"/>
      <c r="BA43" s="36"/>
      <c r="BB43" s="16"/>
      <c r="BC43" s="16"/>
      <c r="BD43" s="37"/>
      <c r="BE43" s="38"/>
      <c r="BF43" s="36"/>
      <c r="BG43" s="16"/>
      <c r="BH43" s="16"/>
      <c r="BI43" s="16"/>
      <c r="BJ43" s="37"/>
      <c r="BK43" s="36"/>
      <c r="BL43" s="16"/>
      <c r="BM43" s="16"/>
      <c r="BN43" s="37"/>
      <c r="BO43" s="38"/>
      <c r="BP43" s="39"/>
      <c r="BQ43" s="40"/>
      <c r="BR43" s="19"/>
      <c r="BS43" s="19"/>
      <c r="BT43" s="41"/>
      <c r="BU43" s="39"/>
      <c r="BV43" s="40"/>
      <c r="BW43" s="19"/>
      <c r="BX43" s="19"/>
      <c r="BY43" s="41"/>
      <c r="BZ43" s="39"/>
      <c r="CA43" s="36"/>
      <c r="CB43" s="16"/>
      <c r="CC43" s="16"/>
      <c r="CD43" s="37"/>
      <c r="CE43" s="39"/>
      <c r="CF43" s="32"/>
      <c r="CG43" s="15"/>
      <c r="CH43" s="15"/>
      <c r="CI43" s="33"/>
      <c r="CJ43" s="42"/>
      <c r="CK43" s="43"/>
      <c r="CL43" s="39"/>
      <c r="CM43" s="43"/>
      <c r="CN43" s="39"/>
      <c r="CO43" s="44"/>
      <c r="CP43" s="45"/>
      <c r="CQ43" s="39"/>
      <c r="CR43" s="46"/>
      <c r="CS43" s="20"/>
      <c r="CT43" s="47"/>
      <c r="CU43" s="48"/>
    </row>
    <row r="44" spans="1:99" ht="18.75">
      <c r="A44" s="269">
        <f t="shared" si="0"/>
        <v>36</v>
      </c>
      <c r="B44" s="137">
        <f t="shared" si="1"/>
        <v>42891</v>
      </c>
      <c r="C44" s="137" t="s">
        <v>49</v>
      </c>
      <c r="D44" s="195"/>
      <c r="E44" s="196"/>
      <c r="F44" s="196"/>
      <c r="G44" s="199"/>
      <c r="H44" s="199" t="s">
        <v>104</v>
      </c>
      <c r="I44" s="196" t="s">
        <v>122</v>
      </c>
      <c r="J44" s="198"/>
      <c r="K44" s="195"/>
      <c r="L44" s="196"/>
      <c r="M44" s="196" t="s">
        <v>122</v>
      </c>
      <c r="N44" s="198"/>
      <c r="O44" s="199"/>
      <c r="P44" s="200"/>
      <c r="Q44" s="200"/>
      <c r="R44" s="200"/>
      <c r="S44" s="200"/>
      <c r="T44" s="200"/>
      <c r="U44" s="200"/>
      <c r="V44" s="200"/>
      <c r="W44" s="201"/>
      <c r="X44" s="202"/>
      <c r="Y44" s="203"/>
      <c r="Z44" s="204"/>
      <c r="AA44" s="195"/>
      <c r="AB44" s="205"/>
      <c r="AC44" s="206"/>
      <c r="AD44" s="206"/>
      <c r="AE44" s="207"/>
      <c r="AF44" s="208"/>
      <c r="AG44" s="209"/>
      <c r="AH44" s="210"/>
      <c r="AI44" s="196"/>
      <c r="AJ44" s="201"/>
      <c r="AK44" s="202"/>
      <c r="AL44" s="33"/>
      <c r="AM44" s="32"/>
      <c r="AN44" s="15"/>
      <c r="AO44" s="15"/>
      <c r="AP44" s="15"/>
      <c r="AQ44" s="33"/>
      <c r="AR44" s="34"/>
      <c r="AS44" s="34"/>
      <c r="AT44" s="34"/>
      <c r="AU44" s="35"/>
      <c r="AV44" s="36"/>
      <c r="AW44" s="16"/>
      <c r="AX44" s="16"/>
      <c r="AY44" s="16"/>
      <c r="AZ44" s="37"/>
      <c r="BA44" s="36"/>
      <c r="BB44" s="16"/>
      <c r="BC44" s="16"/>
      <c r="BD44" s="37"/>
      <c r="BE44" s="38"/>
      <c r="BF44" s="36"/>
      <c r="BG44" s="16"/>
      <c r="BH44" s="16"/>
      <c r="BI44" s="16"/>
      <c r="BJ44" s="37"/>
      <c r="BK44" s="36"/>
      <c r="BL44" s="16"/>
      <c r="BM44" s="16"/>
      <c r="BN44" s="37"/>
      <c r="BO44" s="38"/>
      <c r="BP44" s="39"/>
      <c r="BQ44" s="40"/>
      <c r="BR44" s="19"/>
      <c r="BS44" s="19"/>
      <c r="BT44" s="41"/>
      <c r="BU44" s="39"/>
      <c r="BV44" s="40"/>
      <c r="BW44" s="19"/>
      <c r="BX44" s="19"/>
      <c r="BY44" s="41"/>
      <c r="BZ44" s="39"/>
      <c r="CA44" s="36"/>
      <c r="CB44" s="16"/>
      <c r="CC44" s="16"/>
      <c r="CD44" s="37"/>
      <c r="CE44" s="39"/>
      <c r="CF44" s="32"/>
      <c r="CG44" s="15"/>
      <c r="CH44" s="15"/>
      <c r="CI44" s="33"/>
      <c r="CJ44" s="42"/>
      <c r="CK44" s="43"/>
      <c r="CL44" s="39"/>
      <c r="CM44" s="43"/>
      <c r="CN44" s="39"/>
      <c r="CO44" s="44"/>
      <c r="CP44" s="45"/>
      <c r="CQ44" s="39"/>
      <c r="CR44" s="46"/>
      <c r="CS44" s="20"/>
      <c r="CT44" s="47"/>
      <c r="CU44" s="48"/>
    </row>
    <row r="45" spans="1:99" ht="18.75">
      <c r="A45" s="269">
        <f t="shared" si="0"/>
        <v>37</v>
      </c>
      <c r="B45" s="137">
        <f t="shared" si="1"/>
        <v>42898</v>
      </c>
      <c r="C45" s="137" t="s">
        <v>48</v>
      </c>
      <c r="D45" s="195" t="s">
        <v>105</v>
      </c>
      <c r="E45" s="196"/>
      <c r="F45" s="196"/>
      <c r="G45" s="199"/>
      <c r="H45" s="199" t="s">
        <v>95</v>
      </c>
      <c r="I45" s="196" t="s">
        <v>122</v>
      </c>
      <c r="J45" s="198"/>
      <c r="K45" s="195"/>
      <c r="L45" s="196"/>
      <c r="M45" s="196" t="s">
        <v>122</v>
      </c>
      <c r="N45" s="198"/>
      <c r="O45" s="199"/>
      <c r="P45" s="200"/>
      <c r="Q45" s="200"/>
      <c r="R45" s="200"/>
      <c r="S45" s="200"/>
      <c r="T45" s="200"/>
      <c r="U45" s="200"/>
      <c r="V45" s="200"/>
      <c r="W45" s="201"/>
      <c r="X45" s="202"/>
      <c r="Y45" s="203"/>
      <c r="Z45" s="204"/>
      <c r="AA45" s="195"/>
      <c r="AB45" s="205"/>
      <c r="AC45" s="206"/>
      <c r="AD45" s="206"/>
      <c r="AE45" s="207"/>
      <c r="AF45" s="208"/>
      <c r="AG45" s="209"/>
      <c r="AH45" s="210"/>
      <c r="AI45" s="196"/>
      <c r="AJ45" s="201"/>
      <c r="AK45" s="202"/>
      <c r="AL45" s="33"/>
      <c r="AM45" s="32"/>
      <c r="AN45" s="15"/>
      <c r="AO45" s="15"/>
      <c r="AP45" s="15"/>
      <c r="AQ45" s="33"/>
      <c r="AR45" s="34"/>
      <c r="AS45" s="34"/>
      <c r="AT45" s="34"/>
      <c r="AU45" s="35"/>
      <c r="AV45" s="36"/>
      <c r="AW45" s="16"/>
      <c r="AX45" s="16"/>
      <c r="AY45" s="16"/>
      <c r="AZ45" s="37"/>
      <c r="BA45" s="36"/>
      <c r="BB45" s="16"/>
      <c r="BC45" s="16"/>
      <c r="BD45" s="37"/>
      <c r="BE45" s="38"/>
      <c r="BF45" s="36"/>
      <c r="BG45" s="16"/>
      <c r="BH45" s="16"/>
      <c r="BI45" s="16"/>
      <c r="BJ45" s="37"/>
      <c r="BK45" s="36"/>
      <c r="BL45" s="16"/>
      <c r="BM45" s="16"/>
      <c r="BN45" s="37"/>
      <c r="BO45" s="38"/>
      <c r="BP45" s="39"/>
      <c r="BQ45" s="40"/>
      <c r="BR45" s="19"/>
      <c r="BS45" s="19"/>
      <c r="BT45" s="41"/>
      <c r="BU45" s="39"/>
      <c r="BV45" s="40"/>
      <c r="BW45" s="19"/>
      <c r="BX45" s="19"/>
      <c r="BY45" s="41"/>
      <c r="BZ45" s="39"/>
      <c r="CA45" s="36"/>
      <c r="CB45" s="16"/>
      <c r="CC45" s="16"/>
      <c r="CD45" s="37"/>
      <c r="CE45" s="39"/>
      <c r="CF45" s="32"/>
      <c r="CG45" s="15"/>
      <c r="CH45" s="15"/>
      <c r="CI45" s="33"/>
      <c r="CJ45" s="42"/>
      <c r="CK45" s="43"/>
      <c r="CL45" s="39"/>
      <c r="CM45" s="43"/>
      <c r="CN45" s="39"/>
      <c r="CO45" s="44"/>
      <c r="CP45" s="45"/>
      <c r="CQ45" s="39"/>
      <c r="CR45" s="46"/>
      <c r="CS45" s="20"/>
      <c r="CT45" s="47"/>
      <c r="CU45" s="48"/>
    </row>
    <row r="46" spans="1:99" thickBot="1">
      <c r="A46" s="269">
        <f t="shared" si="0"/>
        <v>38</v>
      </c>
      <c r="B46" s="137">
        <f t="shared" si="1"/>
        <v>42905</v>
      </c>
      <c r="C46" s="137"/>
      <c r="D46" s="244"/>
      <c r="E46" s="245"/>
      <c r="F46" s="245"/>
      <c r="G46" s="213"/>
      <c r="H46" s="199" t="s">
        <v>95</v>
      </c>
      <c r="I46" s="245" t="s">
        <v>122</v>
      </c>
      <c r="J46" s="246"/>
      <c r="K46" s="244"/>
      <c r="L46" s="245"/>
      <c r="M46" s="245" t="s">
        <v>122</v>
      </c>
      <c r="N46" s="246"/>
      <c r="O46" s="247"/>
      <c r="P46" s="248"/>
      <c r="Q46" s="248"/>
      <c r="R46" s="248"/>
      <c r="S46" s="248"/>
      <c r="T46" s="248"/>
      <c r="U46" s="248"/>
      <c r="V46" s="248"/>
      <c r="W46" s="249"/>
      <c r="X46" s="250"/>
      <c r="Y46" s="251"/>
      <c r="Z46" s="252"/>
      <c r="AA46" s="244"/>
      <c r="AB46" s="253"/>
      <c r="AC46" s="254"/>
      <c r="AD46" s="254"/>
      <c r="AE46" s="255"/>
      <c r="AF46" s="256"/>
      <c r="AG46" s="257"/>
      <c r="AH46" s="258"/>
      <c r="AI46" s="245"/>
      <c r="AJ46" s="249"/>
      <c r="AK46" s="250"/>
      <c r="AL46" s="104"/>
      <c r="AM46" s="102"/>
      <c r="AN46" s="103"/>
      <c r="AO46" s="103"/>
      <c r="AP46" s="103"/>
      <c r="AQ46" s="104"/>
      <c r="AR46" s="105"/>
      <c r="AS46" s="105"/>
      <c r="AT46" s="105"/>
      <c r="AU46" s="35"/>
      <c r="AV46" s="106"/>
      <c r="AW46" s="107"/>
      <c r="AX46" s="107"/>
      <c r="AY46" s="107"/>
      <c r="AZ46" s="108"/>
      <c r="BA46" s="106"/>
      <c r="BB46" s="107"/>
      <c r="BC46" s="107"/>
      <c r="BD46" s="108"/>
      <c r="BE46" s="109"/>
      <c r="BF46" s="106"/>
      <c r="BG46" s="107"/>
      <c r="BH46" s="107"/>
      <c r="BI46" s="107"/>
      <c r="BJ46" s="108"/>
      <c r="BK46" s="106"/>
      <c r="BL46" s="107"/>
      <c r="BM46" s="107"/>
      <c r="BN46" s="108"/>
      <c r="BO46" s="109"/>
      <c r="BP46" s="39"/>
      <c r="BQ46" s="110"/>
      <c r="BR46" s="111"/>
      <c r="BS46" s="111"/>
      <c r="BT46" s="112"/>
      <c r="BU46" s="39"/>
      <c r="BV46" s="110"/>
      <c r="BW46" s="111"/>
      <c r="BX46" s="111"/>
      <c r="BY46" s="112"/>
      <c r="BZ46" s="39"/>
      <c r="CA46" s="106"/>
      <c r="CB46" s="107"/>
      <c r="CC46" s="107"/>
      <c r="CD46" s="108"/>
      <c r="CE46" s="39"/>
      <c r="CF46" s="102"/>
      <c r="CG46" s="103"/>
      <c r="CH46" s="103"/>
      <c r="CI46" s="104"/>
      <c r="CJ46" s="42"/>
      <c r="CK46" s="113"/>
      <c r="CL46" s="39"/>
      <c r="CM46" s="113"/>
      <c r="CN46" s="39"/>
      <c r="CO46" s="114"/>
      <c r="CP46" s="115"/>
      <c r="CQ46" s="39"/>
      <c r="CR46" s="116"/>
      <c r="CS46" s="117"/>
      <c r="CT46" s="118"/>
      <c r="CU46" s="48"/>
    </row>
    <row r="47" spans="1:99">
      <c r="B47" s="137"/>
      <c r="C47" s="137"/>
      <c r="D47" s="97"/>
      <c r="E47" s="97"/>
      <c r="F47" s="97"/>
      <c r="G47" s="97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97"/>
      <c r="T47" s="97"/>
      <c r="U47" s="97"/>
      <c r="V47" s="97"/>
      <c r="W47" s="97"/>
      <c r="X47" s="97"/>
      <c r="Y47" s="97"/>
      <c r="Z47" s="97"/>
      <c r="AA47" s="97"/>
      <c r="AB47" s="97"/>
      <c r="AC47" s="97"/>
      <c r="AD47" s="97"/>
      <c r="AE47" s="97"/>
      <c r="AF47" s="97"/>
      <c r="AG47" s="97"/>
      <c r="AH47" s="97"/>
      <c r="AI47" s="97"/>
      <c r="AJ47" s="97"/>
      <c r="AK47" s="97"/>
      <c r="AL47" s="97"/>
      <c r="AM47" s="97"/>
      <c r="AN47" s="97"/>
      <c r="AO47" s="97"/>
      <c r="AP47" s="97"/>
      <c r="AQ47" s="97"/>
      <c r="AR47" s="97"/>
      <c r="AS47" s="97"/>
      <c r="AT47" s="97"/>
      <c r="AV47" s="97"/>
      <c r="AW47" s="97"/>
      <c r="AX47" s="97"/>
      <c r="AY47" s="97"/>
      <c r="AZ47" s="97"/>
      <c r="BA47" s="97"/>
      <c r="BB47" s="97"/>
      <c r="BC47" s="97"/>
      <c r="BD47" s="97"/>
      <c r="BE47" s="97"/>
      <c r="BF47" s="97"/>
      <c r="BG47" s="97"/>
      <c r="BH47" s="97"/>
      <c r="BI47" s="97"/>
      <c r="BJ47" s="97"/>
      <c r="BK47" s="97"/>
      <c r="BL47" s="97"/>
      <c r="BM47" s="97"/>
      <c r="BN47" s="97"/>
      <c r="BO47" s="97"/>
      <c r="BQ47" s="97"/>
      <c r="BR47" s="97"/>
      <c r="BS47" s="97"/>
      <c r="BT47" s="97"/>
      <c r="BV47" s="97"/>
      <c r="BW47" s="97"/>
      <c r="BX47" s="97"/>
      <c r="BY47" s="97"/>
      <c r="CA47" s="97"/>
      <c r="CB47" s="97"/>
      <c r="CC47" s="97"/>
      <c r="CD47" s="97"/>
      <c r="CF47" s="97"/>
      <c r="CG47" s="97"/>
      <c r="CH47" s="97"/>
      <c r="CI47" s="97"/>
      <c r="CK47" s="97"/>
      <c r="CM47" s="97"/>
      <c r="CO47" s="97"/>
      <c r="CP47" s="97"/>
      <c r="CR47" s="97"/>
      <c r="CS47" s="97"/>
      <c r="CT47" s="97"/>
    </row>
    <row r="51" spans="5:12">
      <c r="E51" s="283"/>
      <c r="F51" s="283"/>
      <c r="G51" s="283"/>
      <c r="H51" s="283"/>
      <c r="I51" s="283"/>
      <c r="J51" s="283"/>
      <c r="K51" s="283"/>
      <c r="L51" s="283"/>
    </row>
  </sheetData>
  <mergeCells count="1">
    <mergeCell ref="E51:L5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70"/>
  <sheetViews>
    <sheetView zoomScale="50" zoomScaleNormal="50" zoomScalePageLayoutView="5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I2" sqref="I2"/>
    </sheetView>
  </sheetViews>
  <sheetFormatPr baseColWidth="10" defaultColWidth="10.69921875" defaultRowHeight="18"/>
  <cols>
    <col min="1" max="1" width="17.69921875" style="119" bestFit="1" customWidth="1"/>
    <col min="2" max="2" width="14.09765625" style="120" bestFit="1" customWidth="1"/>
    <col min="3" max="12" width="26.3984375" style="49" customWidth="1"/>
    <col min="13" max="14" width="13.296875" style="49" bestFit="1" customWidth="1"/>
    <col min="15" max="21" width="26.3984375" style="49" customWidth="1"/>
    <col min="22" max="23" width="13.296875" style="49" bestFit="1" customWidth="1"/>
    <col min="24" max="30" width="26.3984375" style="49" customWidth="1"/>
    <col min="31" max="31" width="13.296875" style="49" bestFit="1" customWidth="1"/>
    <col min="32" max="37" width="26.3984375" style="49" customWidth="1"/>
    <col min="38" max="38" width="13.296875" style="49" bestFit="1" customWidth="1"/>
    <col min="39" max="42" width="26.3984375" style="49" customWidth="1"/>
    <col min="43" max="43" width="13.296875" style="49" bestFit="1" customWidth="1"/>
    <col min="44" max="47" width="26.3984375" style="49" customWidth="1"/>
    <col min="48" max="16384" width="10.69921875" style="49"/>
  </cols>
  <sheetData>
    <row r="1" spans="1:47" s="31" customFormat="1" ht="30.75">
      <c r="A1" s="29"/>
      <c r="B1" s="30"/>
      <c r="C1" s="21">
        <v>1</v>
      </c>
      <c r="D1" s="21">
        <f t="shared" ref="D1:L1" si="0">C1+1</f>
        <v>2</v>
      </c>
      <c r="E1" s="21">
        <f t="shared" si="0"/>
        <v>3</v>
      </c>
      <c r="F1" s="21">
        <f t="shared" si="0"/>
        <v>4</v>
      </c>
      <c r="G1" s="21">
        <f t="shared" si="0"/>
        <v>5</v>
      </c>
      <c r="H1" s="21">
        <f t="shared" si="0"/>
        <v>6</v>
      </c>
      <c r="I1" s="21">
        <f t="shared" si="0"/>
        <v>7</v>
      </c>
      <c r="J1" s="21">
        <f t="shared" si="0"/>
        <v>8</v>
      </c>
      <c r="K1" s="21">
        <f t="shared" si="0"/>
        <v>9</v>
      </c>
      <c r="L1" s="21">
        <f t="shared" si="0"/>
        <v>10</v>
      </c>
      <c r="M1" s="21" t="s">
        <v>3</v>
      </c>
      <c r="N1" s="21" t="s">
        <v>3</v>
      </c>
      <c r="O1" s="21">
        <f>L1+1</f>
        <v>11</v>
      </c>
      <c r="P1" s="21">
        <f t="shared" ref="P1:U1" si="1">O1+1</f>
        <v>12</v>
      </c>
      <c r="Q1" s="21">
        <f t="shared" si="1"/>
        <v>13</v>
      </c>
      <c r="R1" s="21">
        <f t="shared" si="1"/>
        <v>14</v>
      </c>
      <c r="S1" s="21">
        <f t="shared" si="1"/>
        <v>15</v>
      </c>
      <c r="T1" s="21">
        <f t="shared" si="1"/>
        <v>16</v>
      </c>
      <c r="U1" s="21">
        <f t="shared" si="1"/>
        <v>17</v>
      </c>
      <c r="V1" s="21" t="s">
        <v>3</v>
      </c>
      <c r="W1" s="21" t="s">
        <v>3</v>
      </c>
      <c r="X1" s="21">
        <f>U1+1</f>
        <v>18</v>
      </c>
      <c r="Y1" s="21">
        <f t="shared" ref="Y1:AD1" si="2">X1+1</f>
        <v>19</v>
      </c>
      <c r="Z1" s="21">
        <f t="shared" si="2"/>
        <v>20</v>
      </c>
      <c r="AA1" s="21">
        <f t="shared" si="2"/>
        <v>21</v>
      </c>
      <c r="AB1" s="21">
        <f t="shared" si="2"/>
        <v>22</v>
      </c>
      <c r="AC1" s="21">
        <f t="shared" si="2"/>
        <v>23</v>
      </c>
      <c r="AD1" s="21">
        <f t="shared" si="2"/>
        <v>24</v>
      </c>
      <c r="AE1" s="21" t="s">
        <v>3</v>
      </c>
      <c r="AF1" s="21">
        <f>AD1+1</f>
        <v>25</v>
      </c>
      <c r="AG1" s="21">
        <f>AF1+1</f>
        <v>26</v>
      </c>
      <c r="AH1" s="21">
        <f>AG1+1</f>
        <v>27</v>
      </c>
      <c r="AI1" s="21">
        <f>AH1+1</f>
        <v>28</v>
      </c>
      <c r="AJ1" s="21">
        <f>AI1+1</f>
        <v>29</v>
      </c>
      <c r="AK1" s="21">
        <f>AJ1+1</f>
        <v>30</v>
      </c>
      <c r="AL1" s="21" t="s">
        <v>3</v>
      </c>
      <c r="AM1" s="21">
        <f>AK1+1</f>
        <v>31</v>
      </c>
      <c r="AN1" s="21">
        <f>AM1+1</f>
        <v>32</v>
      </c>
      <c r="AO1" s="21">
        <f>AN1+1</f>
        <v>33</v>
      </c>
      <c r="AP1" s="21">
        <f>AO1+1</f>
        <v>34</v>
      </c>
      <c r="AQ1" s="21" t="s">
        <v>3</v>
      </c>
      <c r="AR1" s="21">
        <f>AP1+1</f>
        <v>35</v>
      </c>
      <c r="AS1" s="21">
        <f>AR1+1</f>
        <v>36</v>
      </c>
      <c r="AT1" s="21">
        <f>AS1+1</f>
        <v>37</v>
      </c>
      <c r="AU1" s="21">
        <f>AT1+1</f>
        <v>38</v>
      </c>
    </row>
    <row r="2" spans="1:47" ht="30.75">
      <c r="A2" s="21"/>
      <c r="B2" s="50"/>
      <c r="C2" s="50">
        <f>Planification!B2</f>
        <v>42600</v>
      </c>
      <c r="D2" s="50">
        <v>42604</v>
      </c>
      <c r="E2" s="50">
        <f t="shared" ref="E2:AU2" si="3">D2+7</f>
        <v>42611</v>
      </c>
      <c r="F2" s="50">
        <f t="shared" si="3"/>
        <v>42618</v>
      </c>
      <c r="G2" s="50">
        <f t="shared" si="3"/>
        <v>42625</v>
      </c>
      <c r="H2" s="50">
        <f t="shared" si="3"/>
        <v>42632</v>
      </c>
      <c r="I2" s="50">
        <f t="shared" si="3"/>
        <v>42639</v>
      </c>
      <c r="J2" s="50">
        <f t="shared" si="3"/>
        <v>42646</v>
      </c>
      <c r="K2" s="50">
        <f t="shared" si="3"/>
        <v>42653</v>
      </c>
      <c r="L2" s="50">
        <f t="shared" si="3"/>
        <v>42660</v>
      </c>
      <c r="M2" s="50">
        <f t="shared" si="3"/>
        <v>42667</v>
      </c>
      <c r="N2" s="50">
        <f t="shared" si="3"/>
        <v>42674</v>
      </c>
      <c r="O2" s="50">
        <f t="shared" si="3"/>
        <v>42681</v>
      </c>
      <c r="P2" s="50">
        <f t="shared" si="3"/>
        <v>42688</v>
      </c>
      <c r="Q2" s="50">
        <f t="shared" si="3"/>
        <v>42695</v>
      </c>
      <c r="R2" s="50">
        <f t="shared" si="3"/>
        <v>42702</v>
      </c>
      <c r="S2" s="50">
        <f t="shared" si="3"/>
        <v>42709</v>
      </c>
      <c r="T2" s="50">
        <f t="shared" si="3"/>
        <v>42716</v>
      </c>
      <c r="U2" s="50">
        <f t="shared" si="3"/>
        <v>42723</v>
      </c>
      <c r="V2" s="50">
        <f t="shared" si="3"/>
        <v>42730</v>
      </c>
      <c r="W2" s="50">
        <f t="shared" si="3"/>
        <v>42737</v>
      </c>
      <c r="X2" s="50">
        <f t="shared" si="3"/>
        <v>42744</v>
      </c>
      <c r="Y2" s="50">
        <f t="shared" si="3"/>
        <v>42751</v>
      </c>
      <c r="Z2" s="50">
        <f t="shared" si="3"/>
        <v>42758</v>
      </c>
      <c r="AA2" s="50">
        <f t="shared" si="3"/>
        <v>42765</v>
      </c>
      <c r="AB2" s="50">
        <f t="shared" si="3"/>
        <v>42772</v>
      </c>
      <c r="AC2" s="50">
        <f t="shared" si="3"/>
        <v>42779</v>
      </c>
      <c r="AD2" s="50">
        <f t="shared" si="3"/>
        <v>42786</v>
      </c>
      <c r="AE2" s="50">
        <f t="shared" si="3"/>
        <v>42793</v>
      </c>
      <c r="AF2" s="50">
        <f t="shared" si="3"/>
        <v>42800</v>
      </c>
      <c r="AG2" s="50">
        <f t="shared" si="3"/>
        <v>42807</v>
      </c>
      <c r="AH2" s="50">
        <f t="shared" si="3"/>
        <v>42814</v>
      </c>
      <c r="AI2" s="50">
        <f t="shared" si="3"/>
        <v>42821</v>
      </c>
      <c r="AJ2" s="50">
        <f t="shared" si="3"/>
        <v>42828</v>
      </c>
      <c r="AK2" s="50">
        <f t="shared" si="3"/>
        <v>42835</v>
      </c>
      <c r="AL2" s="50">
        <f t="shared" si="3"/>
        <v>42842</v>
      </c>
      <c r="AM2" s="50">
        <f t="shared" si="3"/>
        <v>42849</v>
      </c>
      <c r="AN2" s="50">
        <f t="shared" si="3"/>
        <v>42856</v>
      </c>
      <c r="AO2" s="50">
        <f t="shared" si="3"/>
        <v>42863</v>
      </c>
      <c r="AP2" s="50">
        <f t="shared" si="3"/>
        <v>42870</v>
      </c>
      <c r="AQ2" s="50">
        <f t="shared" si="3"/>
        <v>42877</v>
      </c>
      <c r="AR2" s="50">
        <f t="shared" si="3"/>
        <v>42884</v>
      </c>
      <c r="AS2" s="50">
        <f t="shared" si="3"/>
        <v>42891</v>
      </c>
      <c r="AT2" s="50">
        <f t="shared" si="3"/>
        <v>42898</v>
      </c>
      <c r="AU2" s="50">
        <f t="shared" si="3"/>
        <v>42905</v>
      </c>
    </row>
    <row r="3" spans="1:47" ht="30.75">
      <c r="A3" s="21" t="s">
        <v>280</v>
      </c>
      <c r="B3" s="144" t="s">
        <v>354</v>
      </c>
      <c r="C3" s="136"/>
      <c r="D3" s="136"/>
      <c r="E3" s="136"/>
      <c r="F3" s="136"/>
      <c r="G3" s="136" t="s">
        <v>313</v>
      </c>
      <c r="H3" s="136" t="s">
        <v>325</v>
      </c>
      <c r="I3" s="136"/>
      <c r="J3" s="136" t="s">
        <v>377</v>
      </c>
      <c r="K3" s="136"/>
      <c r="L3" s="136" t="s">
        <v>325</v>
      </c>
      <c r="M3" s="146"/>
      <c r="N3" s="146"/>
      <c r="O3" s="136"/>
      <c r="P3" s="136"/>
      <c r="Q3" s="136"/>
      <c r="R3" s="136"/>
      <c r="S3" s="136"/>
      <c r="T3" s="136"/>
      <c r="U3" s="136"/>
      <c r="V3" s="146"/>
      <c r="W3" s="146"/>
      <c r="X3" s="136"/>
      <c r="Y3" s="136"/>
      <c r="Z3" s="136"/>
      <c r="AA3" s="136"/>
      <c r="AB3" s="136"/>
      <c r="AC3" s="136"/>
      <c r="AD3" s="136"/>
      <c r="AE3" s="146"/>
      <c r="AF3" s="136"/>
      <c r="AG3" s="136"/>
      <c r="AH3" s="136"/>
      <c r="AI3" s="136"/>
      <c r="AJ3" s="136"/>
      <c r="AK3" s="136"/>
      <c r="AL3" s="146"/>
      <c r="AM3" s="136"/>
      <c r="AN3" s="136"/>
      <c r="AO3" s="136"/>
      <c r="AP3" s="136"/>
      <c r="AQ3" s="146"/>
      <c r="AR3" s="136"/>
      <c r="AS3" s="136"/>
      <c r="AT3" s="136"/>
      <c r="AU3" s="136"/>
    </row>
    <row r="4" spans="1:47" ht="37.5">
      <c r="A4" s="21"/>
      <c r="B4" s="144" t="s">
        <v>355</v>
      </c>
      <c r="C4" s="136"/>
      <c r="D4" s="136"/>
      <c r="E4" s="136"/>
      <c r="F4" s="136" t="s">
        <v>298</v>
      </c>
      <c r="G4" s="136"/>
      <c r="H4" s="136"/>
      <c r="I4" s="136" t="s">
        <v>285</v>
      </c>
      <c r="J4" s="136"/>
      <c r="K4" s="136" t="s">
        <v>285</v>
      </c>
      <c r="L4" s="136"/>
      <c r="M4" s="146"/>
      <c r="N4" s="146"/>
      <c r="O4" s="136"/>
      <c r="P4" s="136"/>
      <c r="Q4" s="136"/>
      <c r="R4" s="136"/>
      <c r="S4" s="136"/>
      <c r="T4" s="136"/>
      <c r="U4" s="136"/>
      <c r="V4" s="146"/>
      <c r="W4" s="146"/>
      <c r="X4" s="136"/>
      <c r="Y4" s="136"/>
      <c r="Z4" s="136"/>
      <c r="AA4" s="136"/>
      <c r="AB4" s="136"/>
      <c r="AC4" s="136"/>
      <c r="AD4" s="136"/>
      <c r="AE4" s="146"/>
      <c r="AF4" s="136"/>
      <c r="AG4" s="136"/>
      <c r="AH4" s="136"/>
      <c r="AI4" s="136"/>
      <c r="AJ4" s="136"/>
      <c r="AK4" s="136"/>
      <c r="AL4" s="146"/>
      <c r="AM4" s="136"/>
      <c r="AN4" s="136"/>
      <c r="AO4" s="136"/>
      <c r="AP4" s="136"/>
      <c r="AQ4" s="146"/>
      <c r="AR4" s="136"/>
      <c r="AS4" s="136"/>
      <c r="AT4" s="136"/>
      <c r="AU4" s="136"/>
    </row>
    <row r="5" spans="1:47" ht="37.5">
      <c r="A5" s="21"/>
      <c r="B5" s="144" t="s">
        <v>356</v>
      </c>
      <c r="C5" s="136"/>
      <c r="D5" s="136"/>
      <c r="E5" s="136"/>
      <c r="F5" s="136" t="s">
        <v>299</v>
      </c>
      <c r="G5" s="136"/>
      <c r="H5" s="136"/>
      <c r="I5" s="136" t="s">
        <v>287</v>
      </c>
      <c r="J5" s="136" t="s">
        <v>379</v>
      </c>
      <c r="K5" s="136" t="s">
        <v>417</v>
      </c>
      <c r="L5" s="136" t="s">
        <v>460</v>
      </c>
      <c r="M5" s="146"/>
      <c r="N5" s="146"/>
      <c r="O5" s="136" t="s">
        <v>485</v>
      </c>
      <c r="P5" s="136"/>
      <c r="Q5" s="136"/>
      <c r="R5" s="136"/>
      <c r="S5" s="136"/>
      <c r="T5" s="136"/>
      <c r="U5" s="136"/>
      <c r="V5" s="146"/>
      <c r="W5" s="146"/>
      <c r="X5" s="136"/>
      <c r="Y5" s="136"/>
      <c r="Z5" s="136"/>
      <c r="AA5" s="136"/>
      <c r="AB5" s="136"/>
      <c r="AC5" s="136"/>
      <c r="AD5" s="136"/>
      <c r="AE5" s="146"/>
      <c r="AF5" s="136"/>
      <c r="AG5" s="136"/>
      <c r="AH5" s="136"/>
      <c r="AI5" s="136"/>
      <c r="AJ5" s="136"/>
      <c r="AK5" s="136"/>
      <c r="AL5" s="146"/>
      <c r="AM5" s="136"/>
      <c r="AN5" s="136"/>
      <c r="AO5" s="136"/>
      <c r="AP5" s="136"/>
      <c r="AQ5" s="146"/>
      <c r="AR5" s="136"/>
      <c r="AS5" s="136"/>
      <c r="AT5" s="136"/>
      <c r="AU5" s="136"/>
    </row>
    <row r="6" spans="1:47" ht="37.5">
      <c r="A6" s="21"/>
      <c r="B6" s="144" t="s">
        <v>357</v>
      </c>
      <c r="C6" s="136"/>
      <c r="D6" s="136"/>
      <c r="E6" s="136"/>
      <c r="F6" s="136"/>
      <c r="G6" s="136"/>
      <c r="H6" s="136" t="s">
        <v>327</v>
      </c>
      <c r="I6" s="136"/>
      <c r="J6" s="136"/>
      <c r="K6" s="136" t="s">
        <v>450</v>
      </c>
      <c r="L6" s="136" t="s">
        <v>462</v>
      </c>
      <c r="M6" s="146"/>
      <c r="N6" s="146"/>
      <c r="O6" s="136" t="s">
        <v>461</v>
      </c>
      <c r="P6" s="136"/>
      <c r="Q6" s="136"/>
      <c r="R6" s="136"/>
      <c r="S6" s="136"/>
      <c r="T6" s="136"/>
      <c r="U6" s="136"/>
      <c r="V6" s="146"/>
      <c r="W6" s="146"/>
      <c r="X6" s="136"/>
      <c r="Y6" s="136"/>
      <c r="Z6" s="136"/>
      <c r="AA6" s="136"/>
      <c r="AB6" s="136"/>
      <c r="AC6" s="136"/>
      <c r="AD6" s="136"/>
      <c r="AE6" s="146"/>
      <c r="AF6" s="136"/>
      <c r="AG6" s="136"/>
      <c r="AH6" s="136"/>
      <c r="AI6" s="136"/>
      <c r="AJ6" s="136"/>
      <c r="AK6" s="136"/>
      <c r="AL6" s="146"/>
      <c r="AM6" s="136"/>
      <c r="AN6" s="136"/>
      <c r="AO6" s="136"/>
      <c r="AP6" s="136"/>
      <c r="AQ6" s="146"/>
      <c r="AR6" s="136"/>
      <c r="AS6" s="136"/>
      <c r="AT6" s="136"/>
      <c r="AU6" s="136"/>
    </row>
    <row r="7" spans="1:47" ht="37.5">
      <c r="A7" s="21"/>
      <c r="B7" s="144" t="s">
        <v>358</v>
      </c>
      <c r="C7" s="136"/>
      <c r="D7" s="136"/>
      <c r="E7" s="136" t="s">
        <v>341</v>
      </c>
      <c r="F7" s="136" t="s">
        <v>353</v>
      </c>
      <c r="G7" s="136" t="s">
        <v>314</v>
      </c>
      <c r="H7" s="136"/>
      <c r="I7" s="136"/>
      <c r="J7" s="136"/>
      <c r="K7" s="136"/>
      <c r="L7" s="136"/>
      <c r="M7" s="146"/>
      <c r="N7" s="146"/>
      <c r="O7" s="136"/>
      <c r="P7" s="136"/>
      <c r="Q7" s="136"/>
      <c r="R7" s="136"/>
      <c r="S7" s="136"/>
      <c r="T7" s="136"/>
      <c r="U7" s="136"/>
      <c r="V7" s="146"/>
      <c r="W7" s="146"/>
      <c r="X7" s="136"/>
      <c r="Y7" s="136"/>
      <c r="Z7" s="136"/>
      <c r="AA7" s="136"/>
      <c r="AB7" s="136"/>
      <c r="AC7" s="136"/>
      <c r="AD7" s="136"/>
      <c r="AE7" s="146"/>
      <c r="AF7" s="136"/>
      <c r="AG7" s="136"/>
      <c r="AH7" s="136"/>
      <c r="AI7" s="136"/>
      <c r="AJ7" s="136"/>
      <c r="AK7" s="136"/>
      <c r="AL7" s="146"/>
      <c r="AM7" s="136"/>
      <c r="AN7" s="136"/>
      <c r="AO7" s="136"/>
      <c r="AP7" s="136"/>
      <c r="AQ7" s="146"/>
      <c r="AR7" s="136"/>
      <c r="AS7" s="136"/>
      <c r="AT7" s="136"/>
      <c r="AU7" s="136"/>
    </row>
    <row r="8" spans="1:47" ht="37.5">
      <c r="A8" s="21"/>
      <c r="B8" s="144" t="s">
        <v>359</v>
      </c>
      <c r="C8" s="136"/>
      <c r="D8" s="136"/>
      <c r="E8" s="136" t="s">
        <v>340</v>
      </c>
      <c r="F8" s="136"/>
      <c r="G8" s="136"/>
      <c r="H8" s="136"/>
      <c r="I8" s="136"/>
      <c r="J8" s="136"/>
      <c r="K8" s="136" t="s">
        <v>418</v>
      </c>
      <c r="L8" s="136" t="s">
        <v>418</v>
      </c>
      <c r="M8" s="146"/>
      <c r="N8" s="146"/>
      <c r="O8" s="136"/>
      <c r="P8" s="136"/>
      <c r="Q8" s="136"/>
      <c r="R8" s="136"/>
      <c r="S8" s="136"/>
      <c r="T8" s="136"/>
      <c r="U8" s="136"/>
      <c r="V8" s="146"/>
      <c r="W8" s="146"/>
      <c r="X8" s="136"/>
      <c r="Y8" s="136"/>
      <c r="Z8" s="136"/>
      <c r="AA8" s="136"/>
      <c r="AB8" s="136"/>
      <c r="AC8" s="136"/>
      <c r="AD8" s="136"/>
      <c r="AE8" s="146"/>
      <c r="AF8" s="136"/>
      <c r="AG8" s="136"/>
      <c r="AH8" s="136"/>
      <c r="AI8" s="136"/>
      <c r="AJ8" s="136"/>
      <c r="AK8" s="136"/>
      <c r="AL8" s="146"/>
      <c r="AM8" s="136"/>
      <c r="AN8" s="136"/>
      <c r="AO8" s="136"/>
      <c r="AP8" s="136"/>
      <c r="AQ8" s="146"/>
      <c r="AR8" s="136"/>
      <c r="AS8" s="136"/>
      <c r="AT8" s="136"/>
      <c r="AU8" s="136"/>
    </row>
    <row r="9" spans="1:47" ht="37.5">
      <c r="A9" s="21"/>
      <c r="B9" s="144" t="s">
        <v>373</v>
      </c>
      <c r="C9" s="136"/>
      <c r="D9" s="136"/>
      <c r="E9" s="136"/>
      <c r="F9" s="136"/>
      <c r="G9" s="136"/>
      <c r="H9" s="136" t="s">
        <v>326</v>
      </c>
      <c r="I9" s="136"/>
      <c r="J9" s="136"/>
      <c r="K9" s="136"/>
      <c r="L9" s="136"/>
      <c r="M9" s="146"/>
      <c r="N9" s="146"/>
      <c r="O9" s="136"/>
      <c r="P9" s="136"/>
      <c r="Q9" s="136"/>
      <c r="R9" s="136"/>
      <c r="S9" s="136"/>
      <c r="T9" s="136"/>
      <c r="U9" s="136"/>
      <c r="V9" s="146"/>
      <c r="W9" s="146"/>
      <c r="X9" s="136"/>
      <c r="Y9" s="136"/>
      <c r="Z9" s="136"/>
      <c r="AA9" s="136"/>
      <c r="AB9" s="136"/>
      <c r="AC9" s="136"/>
      <c r="AD9" s="136"/>
      <c r="AE9" s="146"/>
      <c r="AF9" s="136"/>
      <c r="AG9" s="136"/>
      <c r="AH9" s="136"/>
      <c r="AI9" s="136"/>
      <c r="AJ9" s="136"/>
      <c r="AK9" s="136"/>
      <c r="AL9" s="146"/>
      <c r="AM9" s="136"/>
      <c r="AN9" s="136"/>
      <c r="AO9" s="136"/>
      <c r="AP9" s="136"/>
      <c r="AQ9" s="146"/>
      <c r="AR9" s="136"/>
      <c r="AS9" s="136"/>
      <c r="AT9" s="136"/>
      <c r="AU9" s="136"/>
    </row>
    <row r="10" spans="1:47" ht="37.5">
      <c r="A10" s="21"/>
      <c r="B10" s="144"/>
      <c r="C10" s="136"/>
      <c r="D10" s="136"/>
      <c r="E10" s="136" t="s">
        <v>342</v>
      </c>
      <c r="F10" s="136" t="s">
        <v>300</v>
      </c>
      <c r="G10" s="136"/>
      <c r="H10" s="136"/>
      <c r="I10" s="136" t="s">
        <v>286</v>
      </c>
      <c r="J10" s="136" t="s">
        <v>378</v>
      </c>
      <c r="K10" s="136"/>
      <c r="L10" s="136"/>
      <c r="M10" s="146"/>
      <c r="N10" s="146"/>
      <c r="O10" s="136"/>
      <c r="P10" s="136"/>
      <c r="Q10" s="136"/>
      <c r="R10" s="136"/>
      <c r="S10" s="136"/>
      <c r="T10" s="136"/>
      <c r="U10" s="136"/>
      <c r="V10" s="146"/>
      <c r="W10" s="146"/>
      <c r="X10" s="136"/>
      <c r="Y10" s="136"/>
      <c r="Z10" s="136"/>
      <c r="AA10" s="136"/>
      <c r="AB10" s="136"/>
      <c r="AC10" s="136"/>
      <c r="AD10" s="136"/>
      <c r="AE10" s="146"/>
      <c r="AF10" s="136"/>
      <c r="AG10" s="136"/>
      <c r="AH10" s="136"/>
      <c r="AI10" s="136"/>
      <c r="AJ10" s="136"/>
      <c r="AK10" s="136"/>
      <c r="AL10" s="146"/>
      <c r="AM10" s="136"/>
      <c r="AN10" s="136"/>
      <c r="AO10" s="136"/>
      <c r="AP10" s="136"/>
      <c r="AQ10" s="146"/>
      <c r="AR10" s="136"/>
      <c r="AS10" s="136"/>
      <c r="AT10" s="136"/>
      <c r="AU10" s="136"/>
    </row>
    <row r="11" spans="1:47" ht="30.75">
      <c r="A11" s="21"/>
      <c r="B11" s="144"/>
      <c r="C11" s="136"/>
      <c r="D11" s="136"/>
      <c r="E11" s="136"/>
      <c r="F11" s="136"/>
      <c r="G11" s="136"/>
      <c r="H11" s="136"/>
      <c r="I11" s="136"/>
      <c r="J11" s="136"/>
      <c r="K11" s="136"/>
      <c r="L11" s="136"/>
      <c r="M11" s="146"/>
      <c r="N11" s="146"/>
      <c r="O11" s="136"/>
      <c r="P11" s="136"/>
      <c r="Q11" s="136"/>
      <c r="R11" s="136"/>
      <c r="S11" s="136"/>
      <c r="T11" s="136"/>
      <c r="U11" s="136"/>
      <c r="V11" s="146"/>
      <c r="W11" s="146"/>
      <c r="X11" s="136"/>
      <c r="Y11" s="136"/>
      <c r="Z11" s="136"/>
      <c r="AA11" s="136"/>
      <c r="AB11" s="136"/>
      <c r="AC11" s="136"/>
      <c r="AD11" s="136"/>
      <c r="AE11" s="146"/>
      <c r="AF11" s="136"/>
      <c r="AG11" s="136"/>
      <c r="AH11" s="136"/>
      <c r="AI11" s="136"/>
      <c r="AJ11" s="136"/>
      <c r="AK11" s="136"/>
      <c r="AL11" s="146"/>
      <c r="AM11" s="136"/>
      <c r="AN11" s="136"/>
      <c r="AO11" s="136"/>
      <c r="AP11" s="136"/>
      <c r="AQ11" s="146"/>
      <c r="AR11" s="136"/>
      <c r="AS11" s="136"/>
      <c r="AT11" s="136"/>
      <c r="AU11" s="136"/>
    </row>
    <row r="12" spans="1:47" ht="30.75">
      <c r="A12" s="21"/>
      <c r="B12" s="145"/>
      <c r="C12" s="136"/>
      <c r="D12" s="136"/>
      <c r="E12" s="136"/>
      <c r="F12" s="136"/>
      <c r="G12" s="136"/>
      <c r="H12" s="136"/>
      <c r="I12" s="136"/>
      <c r="J12" s="136"/>
      <c r="K12" s="136"/>
      <c r="L12" s="136"/>
      <c r="M12" s="146"/>
      <c r="N12" s="146"/>
      <c r="O12" s="136"/>
      <c r="P12" s="136"/>
      <c r="Q12" s="136"/>
      <c r="R12" s="136"/>
      <c r="S12" s="136"/>
      <c r="T12" s="136"/>
      <c r="U12" s="136"/>
      <c r="V12" s="146"/>
      <c r="W12" s="146"/>
      <c r="X12" s="136"/>
      <c r="Y12" s="136"/>
      <c r="Z12" s="136"/>
      <c r="AA12" s="136"/>
      <c r="AB12" s="136"/>
      <c r="AC12" s="136"/>
      <c r="AD12" s="136"/>
      <c r="AE12" s="146"/>
      <c r="AF12" s="136"/>
      <c r="AG12" s="136"/>
      <c r="AH12" s="136"/>
      <c r="AI12" s="136"/>
      <c r="AJ12" s="136"/>
      <c r="AK12" s="136"/>
      <c r="AL12" s="146"/>
      <c r="AM12" s="136"/>
      <c r="AN12" s="136"/>
      <c r="AO12" s="136"/>
      <c r="AP12" s="136"/>
      <c r="AQ12" s="146"/>
      <c r="AR12" s="136"/>
      <c r="AS12" s="136"/>
      <c r="AT12" s="136"/>
      <c r="AU12" s="136"/>
    </row>
    <row r="13" spans="1:47" ht="37.5">
      <c r="A13" s="21" t="s">
        <v>281</v>
      </c>
      <c r="B13" s="144" t="s">
        <v>365</v>
      </c>
      <c r="C13" s="138"/>
      <c r="D13" s="138"/>
      <c r="E13" s="138" t="s">
        <v>344</v>
      </c>
      <c r="F13" s="138" t="s">
        <v>301</v>
      </c>
      <c r="G13" s="138" t="s">
        <v>315</v>
      </c>
      <c r="H13" s="138" t="s">
        <v>328</v>
      </c>
      <c r="I13" s="138" t="s">
        <v>288</v>
      </c>
      <c r="J13" s="138" t="s">
        <v>380</v>
      </c>
      <c r="K13" s="138" t="s">
        <v>398</v>
      </c>
      <c r="L13" s="138" t="s">
        <v>403</v>
      </c>
      <c r="M13" s="146"/>
      <c r="N13" s="146"/>
      <c r="O13" s="138"/>
      <c r="P13" s="138"/>
      <c r="Q13" s="138"/>
      <c r="R13" s="138"/>
      <c r="S13" s="138"/>
      <c r="T13" s="138"/>
      <c r="U13" s="138"/>
      <c r="V13" s="146"/>
      <c r="W13" s="146"/>
      <c r="X13" s="138"/>
      <c r="Y13" s="138"/>
      <c r="Z13" s="138"/>
      <c r="AA13" s="138"/>
      <c r="AB13" s="138"/>
      <c r="AC13" s="138"/>
      <c r="AD13" s="138"/>
      <c r="AE13" s="146"/>
      <c r="AF13" s="138"/>
      <c r="AG13" s="138"/>
      <c r="AH13" s="138"/>
      <c r="AI13" s="138"/>
      <c r="AJ13" s="138"/>
      <c r="AK13" s="138"/>
      <c r="AL13" s="146"/>
      <c r="AM13" s="138"/>
      <c r="AN13" s="138"/>
      <c r="AO13" s="138"/>
      <c r="AP13" s="138"/>
      <c r="AQ13" s="146"/>
      <c r="AR13" s="138"/>
      <c r="AS13" s="138"/>
      <c r="AT13" s="138"/>
      <c r="AU13" s="138"/>
    </row>
    <row r="14" spans="1:47" s="72" customFormat="1" ht="37.5">
      <c r="A14" s="21"/>
      <c r="B14" s="144" t="s">
        <v>360</v>
      </c>
      <c r="C14" s="139"/>
      <c r="D14" s="139"/>
      <c r="E14" s="139"/>
      <c r="F14" s="139"/>
      <c r="G14" s="139"/>
      <c r="H14" s="139" t="s">
        <v>330</v>
      </c>
      <c r="I14" s="139" t="s">
        <v>289</v>
      </c>
      <c r="J14" s="139"/>
      <c r="K14" s="139" t="s">
        <v>412</v>
      </c>
      <c r="L14" s="139" t="s">
        <v>463</v>
      </c>
      <c r="M14" s="147"/>
      <c r="N14" s="147"/>
      <c r="O14" s="139"/>
      <c r="P14" s="139"/>
      <c r="Q14" s="139"/>
      <c r="R14" s="139"/>
      <c r="S14" s="139"/>
      <c r="T14" s="139"/>
      <c r="U14" s="139"/>
      <c r="V14" s="147"/>
      <c r="W14" s="147"/>
      <c r="X14" s="139"/>
      <c r="Y14" s="139"/>
      <c r="Z14" s="139"/>
      <c r="AA14" s="139"/>
      <c r="AB14" s="139"/>
      <c r="AC14" s="139"/>
      <c r="AD14" s="139"/>
      <c r="AE14" s="147"/>
      <c r="AF14" s="139"/>
      <c r="AG14" s="139"/>
      <c r="AH14" s="139"/>
      <c r="AI14" s="139"/>
      <c r="AJ14" s="139"/>
      <c r="AK14" s="139"/>
      <c r="AL14" s="147"/>
      <c r="AM14" s="139"/>
      <c r="AN14" s="139"/>
      <c r="AO14" s="139"/>
      <c r="AP14" s="139"/>
      <c r="AQ14" s="147"/>
      <c r="AR14" s="139"/>
      <c r="AS14" s="139"/>
      <c r="AT14" s="139"/>
      <c r="AU14" s="139"/>
    </row>
    <row r="15" spans="1:47" s="72" customFormat="1" ht="30.75">
      <c r="A15" s="21"/>
      <c r="B15" s="144" t="s">
        <v>361</v>
      </c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46"/>
      <c r="N15" s="146"/>
      <c r="O15" s="138"/>
      <c r="P15" s="138"/>
      <c r="Q15" s="138"/>
      <c r="R15" s="138"/>
      <c r="S15" s="138"/>
      <c r="T15" s="138"/>
      <c r="U15" s="138"/>
      <c r="V15" s="146"/>
      <c r="W15" s="146"/>
      <c r="X15" s="138"/>
      <c r="Y15" s="138"/>
      <c r="Z15" s="138"/>
      <c r="AA15" s="138"/>
      <c r="AB15" s="138"/>
      <c r="AC15" s="138"/>
      <c r="AD15" s="138"/>
      <c r="AE15" s="146"/>
      <c r="AF15" s="138"/>
      <c r="AG15" s="138"/>
      <c r="AH15" s="138"/>
      <c r="AI15" s="138"/>
      <c r="AJ15" s="138"/>
      <c r="AK15" s="138"/>
      <c r="AL15" s="146"/>
      <c r="AM15" s="138"/>
      <c r="AN15" s="138"/>
      <c r="AO15" s="138"/>
      <c r="AP15" s="138"/>
      <c r="AQ15" s="146"/>
      <c r="AR15" s="138"/>
      <c r="AS15" s="138"/>
      <c r="AT15" s="138"/>
      <c r="AU15" s="138"/>
    </row>
    <row r="16" spans="1:47" ht="37.5">
      <c r="A16" s="21"/>
      <c r="B16" s="144" t="s">
        <v>362</v>
      </c>
      <c r="C16" s="138"/>
      <c r="D16" s="138"/>
      <c r="E16" s="138"/>
      <c r="F16" s="138" t="s">
        <v>303</v>
      </c>
      <c r="G16" s="138" t="s">
        <v>317</v>
      </c>
      <c r="H16" s="138"/>
      <c r="I16" s="138"/>
      <c r="J16" s="138"/>
      <c r="K16" s="138"/>
      <c r="L16" s="138"/>
      <c r="M16" s="146"/>
      <c r="N16" s="146"/>
      <c r="O16" s="138"/>
      <c r="P16" s="138"/>
      <c r="Q16" s="138"/>
      <c r="R16" s="138"/>
      <c r="S16" s="138"/>
      <c r="T16" s="138"/>
      <c r="U16" s="138"/>
      <c r="V16" s="146"/>
      <c r="W16" s="146"/>
      <c r="X16" s="138"/>
      <c r="Y16" s="138"/>
      <c r="Z16" s="138"/>
      <c r="AA16" s="138"/>
      <c r="AB16" s="138"/>
      <c r="AC16" s="138"/>
      <c r="AD16" s="138"/>
      <c r="AE16" s="146"/>
      <c r="AF16" s="138"/>
      <c r="AG16" s="138"/>
      <c r="AH16" s="138"/>
      <c r="AI16" s="138"/>
      <c r="AJ16" s="138"/>
      <c r="AK16" s="138"/>
      <c r="AL16" s="146"/>
      <c r="AM16" s="138"/>
      <c r="AN16" s="138"/>
      <c r="AO16" s="138"/>
      <c r="AP16" s="138"/>
      <c r="AQ16" s="146"/>
      <c r="AR16" s="138"/>
      <c r="AS16" s="138"/>
      <c r="AT16" s="138"/>
      <c r="AU16" s="138"/>
    </row>
    <row r="17" spans="1:47" ht="37.5">
      <c r="A17" s="21"/>
      <c r="B17" s="144" t="s">
        <v>45</v>
      </c>
      <c r="C17" s="138"/>
      <c r="D17" s="138"/>
      <c r="E17" s="138"/>
      <c r="F17" s="138" t="s">
        <v>302</v>
      </c>
      <c r="G17" s="138" t="s">
        <v>316</v>
      </c>
      <c r="H17" s="138" t="s">
        <v>329</v>
      </c>
      <c r="I17" s="138" t="s">
        <v>290</v>
      </c>
      <c r="J17" s="138" t="s">
        <v>381</v>
      </c>
      <c r="K17" s="138" t="s">
        <v>391</v>
      </c>
      <c r="L17" s="138" t="s">
        <v>393</v>
      </c>
      <c r="M17" s="146"/>
      <c r="N17" s="146"/>
      <c r="O17" s="138"/>
      <c r="P17" s="138"/>
      <c r="Q17" s="138"/>
      <c r="R17" s="138"/>
      <c r="S17" s="138"/>
      <c r="T17" s="138"/>
      <c r="U17" s="138"/>
      <c r="V17" s="146"/>
      <c r="W17" s="146"/>
      <c r="X17" s="138"/>
      <c r="Y17" s="138"/>
      <c r="Z17" s="138"/>
      <c r="AA17" s="138"/>
      <c r="AB17" s="138"/>
      <c r="AC17" s="138"/>
      <c r="AD17" s="138"/>
      <c r="AE17" s="146"/>
      <c r="AF17" s="138"/>
      <c r="AG17" s="138"/>
      <c r="AH17" s="138"/>
      <c r="AI17" s="138"/>
      <c r="AJ17" s="138"/>
      <c r="AK17" s="138"/>
      <c r="AL17" s="146"/>
      <c r="AM17" s="138"/>
      <c r="AN17" s="138"/>
      <c r="AO17" s="138"/>
      <c r="AP17" s="138"/>
      <c r="AQ17" s="146"/>
      <c r="AR17" s="138"/>
      <c r="AS17" s="138"/>
      <c r="AT17" s="138"/>
      <c r="AU17" s="138"/>
    </row>
    <row r="18" spans="1:47" ht="56.25">
      <c r="A18" s="21"/>
      <c r="B18" s="145"/>
      <c r="C18" s="138"/>
      <c r="D18" s="138"/>
      <c r="E18" s="138" t="s">
        <v>343</v>
      </c>
      <c r="F18" s="138"/>
      <c r="G18" s="138"/>
      <c r="H18" s="138" t="s">
        <v>331</v>
      </c>
      <c r="I18" s="138"/>
      <c r="J18" s="138"/>
      <c r="K18" s="138"/>
      <c r="L18" s="138" t="s">
        <v>475</v>
      </c>
      <c r="M18" s="146"/>
      <c r="N18" s="146"/>
      <c r="O18" s="138"/>
      <c r="P18" s="138"/>
      <c r="Q18" s="138"/>
      <c r="R18" s="138"/>
      <c r="S18" s="138"/>
      <c r="T18" s="138"/>
      <c r="U18" s="138"/>
      <c r="V18" s="146"/>
      <c r="W18" s="146"/>
      <c r="X18" s="138"/>
      <c r="Y18" s="138"/>
      <c r="Z18" s="138"/>
      <c r="AA18" s="138"/>
      <c r="AB18" s="138"/>
      <c r="AC18" s="138"/>
      <c r="AD18" s="138"/>
      <c r="AE18" s="146"/>
      <c r="AF18" s="138"/>
      <c r="AG18" s="138"/>
      <c r="AH18" s="138"/>
      <c r="AI18" s="138"/>
      <c r="AJ18" s="138"/>
      <c r="AK18" s="138"/>
      <c r="AL18" s="146"/>
      <c r="AM18" s="138"/>
      <c r="AN18" s="138"/>
      <c r="AO18" s="138"/>
      <c r="AP18" s="138"/>
      <c r="AQ18" s="146"/>
      <c r="AR18" s="138"/>
      <c r="AS18" s="138"/>
      <c r="AT18" s="138"/>
      <c r="AU18" s="138"/>
    </row>
    <row r="19" spans="1:47" ht="30.75">
      <c r="A19" s="21"/>
      <c r="B19" s="145"/>
      <c r="C19" s="138"/>
      <c r="D19" s="138"/>
      <c r="E19" s="138" t="s">
        <v>345</v>
      </c>
      <c r="F19" s="138"/>
      <c r="G19" s="138"/>
      <c r="H19" s="138"/>
      <c r="I19" s="138"/>
      <c r="J19" s="138"/>
      <c r="K19" s="138"/>
      <c r="L19" s="138"/>
      <c r="M19" s="146"/>
      <c r="N19" s="146"/>
      <c r="O19" s="138"/>
      <c r="P19" s="138"/>
      <c r="Q19" s="138"/>
      <c r="R19" s="138"/>
      <c r="S19" s="138"/>
      <c r="T19" s="138"/>
      <c r="U19" s="138"/>
      <c r="V19" s="146"/>
      <c r="W19" s="146"/>
      <c r="X19" s="138"/>
      <c r="Y19" s="138"/>
      <c r="Z19" s="138"/>
      <c r="AA19" s="138"/>
      <c r="AB19" s="138"/>
      <c r="AC19" s="138"/>
      <c r="AD19" s="138"/>
      <c r="AE19" s="146"/>
      <c r="AF19" s="138"/>
      <c r="AG19" s="138"/>
      <c r="AH19" s="138"/>
      <c r="AI19" s="138"/>
      <c r="AJ19" s="138"/>
      <c r="AK19" s="138"/>
      <c r="AL19" s="146"/>
      <c r="AM19" s="138"/>
      <c r="AN19" s="138"/>
      <c r="AO19" s="138"/>
      <c r="AP19" s="138"/>
      <c r="AQ19" s="146"/>
      <c r="AR19" s="138"/>
      <c r="AS19" s="138"/>
      <c r="AT19" s="138"/>
      <c r="AU19" s="138"/>
    </row>
    <row r="20" spans="1:47" ht="30.75">
      <c r="A20" s="21"/>
      <c r="B20" s="145"/>
      <c r="C20" s="138"/>
      <c r="D20" s="138"/>
      <c r="E20" s="138"/>
      <c r="F20" s="138"/>
      <c r="G20" s="138"/>
      <c r="H20" s="138"/>
      <c r="I20" s="138"/>
      <c r="J20" s="138"/>
      <c r="K20" s="138"/>
      <c r="L20" s="138"/>
      <c r="M20" s="146"/>
      <c r="N20" s="146"/>
      <c r="O20" s="138"/>
      <c r="P20" s="138"/>
      <c r="Q20" s="138"/>
      <c r="R20" s="138"/>
      <c r="S20" s="138"/>
      <c r="T20" s="138"/>
      <c r="U20" s="138"/>
      <c r="V20" s="146"/>
      <c r="W20" s="146"/>
      <c r="X20" s="138"/>
      <c r="Y20" s="138"/>
      <c r="Z20" s="138"/>
      <c r="AA20" s="138"/>
      <c r="AB20" s="138"/>
      <c r="AC20" s="138"/>
      <c r="AD20" s="138"/>
      <c r="AE20" s="146"/>
      <c r="AF20" s="138"/>
      <c r="AG20" s="138"/>
      <c r="AH20" s="138"/>
      <c r="AI20" s="138"/>
      <c r="AJ20" s="138"/>
      <c r="AK20" s="138"/>
      <c r="AL20" s="146"/>
      <c r="AM20" s="138"/>
      <c r="AN20" s="138"/>
      <c r="AO20" s="138"/>
      <c r="AP20" s="138"/>
      <c r="AQ20" s="146"/>
      <c r="AR20" s="138"/>
      <c r="AS20" s="138"/>
      <c r="AT20" s="138"/>
      <c r="AU20" s="138"/>
    </row>
    <row r="21" spans="1:47" ht="30.75">
      <c r="A21" s="21"/>
      <c r="B21" s="145"/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46"/>
      <c r="N21" s="146"/>
      <c r="O21" s="138"/>
      <c r="P21" s="138"/>
      <c r="Q21" s="138"/>
      <c r="R21" s="138"/>
      <c r="S21" s="138"/>
      <c r="T21" s="138"/>
      <c r="U21" s="138"/>
      <c r="V21" s="146"/>
      <c r="W21" s="146"/>
      <c r="X21" s="138"/>
      <c r="Y21" s="138"/>
      <c r="Z21" s="138"/>
      <c r="AA21" s="138"/>
      <c r="AB21" s="138"/>
      <c r="AC21" s="138"/>
      <c r="AD21" s="138"/>
      <c r="AE21" s="146"/>
      <c r="AF21" s="138"/>
      <c r="AG21" s="138"/>
      <c r="AH21" s="138"/>
      <c r="AI21" s="138"/>
      <c r="AJ21" s="138"/>
      <c r="AK21" s="138"/>
      <c r="AL21" s="146"/>
      <c r="AM21" s="138"/>
      <c r="AN21" s="138"/>
      <c r="AO21" s="138"/>
      <c r="AP21" s="138"/>
      <c r="AQ21" s="146"/>
      <c r="AR21" s="138"/>
      <c r="AS21" s="138"/>
      <c r="AT21" s="138"/>
      <c r="AU21" s="138"/>
    </row>
    <row r="22" spans="1:47" ht="30.75">
      <c r="A22" s="21"/>
      <c r="B22" s="145"/>
      <c r="C22" s="138"/>
      <c r="D22" s="138"/>
      <c r="E22" s="138"/>
      <c r="F22" s="138"/>
      <c r="G22" s="138"/>
      <c r="H22" s="138"/>
      <c r="I22" s="138"/>
      <c r="J22" s="138"/>
      <c r="K22" s="138"/>
      <c r="L22" s="138"/>
      <c r="M22" s="146"/>
      <c r="N22" s="146"/>
      <c r="O22" s="138"/>
      <c r="P22" s="138"/>
      <c r="Q22" s="138"/>
      <c r="R22" s="138"/>
      <c r="S22" s="138"/>
      <c r="T22" s="138"/>
      <c r="U22" s="138"/>
      <c r="V22" s="146"/>
      <c r="W22" s="146"/>
      <c r="X22" s="138"/>
      <c r="Y22" s="138"/>
      <c r="Z22" s="138"/>
      <c r="AA22" s="138"/>
      <c r="AB22" s="138"/>
      <c r="AC22" s="138"/>
      <c r="AD22" s="138"/>
      <c r="AE22" s="146"/>
      <c r="AF22" s="138"/>
      <c r="AG22" s="138"/>
      <c r="AH22" s="138"/>
      <c r="AI22" s="138"/>
      <c r="AJ22" s="138"/>
      <c r="AK22" s="138"/>
      <c r="AL22" s="146"/>
      <c r="AM22" s="138"/>
      <c r="AN22" s="138"/>
      <c r="AO22" s="138"/>
      <c r="AP22" s="138"/>
      <c r="AQ22" s="146"/>
      <c r="AR22" s="138"/>
      <c r="AS22" s="138"/>
      <c r="AT22" s="138"/>
      <c r="AU22" s="138"/>
    </row>
    <row r="23" spans="1:47" ht="56.25">
      <c r="A23" s="21" t="s">
        <v>282</v>
      </c>
      <c r="B23" s="144" t="s">
        <v>363</v>
      </c>
      <c r="C23" s="136"/>
      <c r="D23" s="136"/>
      <c r="E23" s="136" t="s">
        <v>346</v>
      </c>
      <c r="F23" s="136" t="s">
        <v>304</v>
      </c>
      <c r="G23" s="136" t="s">
        <v>318</v>
      </c>
      <c r="H23" s="136" t="s">
        <v>332</v>
      </c>
      <c r="I23" s="136" t="s">
        <v>291</v>
      </c>
      <c r="J23" s="136" t="s">
        <v>382</v>
      </c>
      <c r="K23" s="136" t="s">
        <v>453</v>
      </c>
      <c r="L23" s="136" t="s">
        <v>465</v>
      </c>
      <c r="M23" s="146"/>
      <c r="N23" s="146"/>
      <c r="O23" s="136"/>
      <c r="P23" s="136"/>
      <c r="Q23" s="136"/>
      <c r="R23" s="136"/>
      <c r="S23" s="136"/>
      <c r="T23" s="136"/>
      <c r="U23" s="136"/>
      <c r="V23" s="146"/>
      <c r="W23" s="146"/>
      <c r="X23" s="136"/>
      <c r="Y23" s="136"/>
      <c r="Z23" s="136"/>
      <c r="AA23" s="136"/>
      <c r="AB23" s="136"/>
      <c r="AC23" s="136"/>
      <c r="AD23" s="136"/>
      <c r="AE23" s="146"/>
      <c r="AF23" s="136"/>
      <c r="AG23" s="136"/>
      <c r="AH23" s="136"/>
      <c r="AI23" s="136"/>
      <c r="AJ23" s="136"/>
      <c r="AK23" s="136"/>
      <c r="AL23" s="146"/>
      <c r="AM23" s="136"/>
      <c r="AN23" s="136"/>
      <c r="AO23" s="136"/>
      <c r="AP23" s="136"/>
      <c r="AQ23" s="146"/>
      <c r="AR23" s="136"/>
      <c r="AS23" s="136"/>
      <c r="AT23" s="136"/>
      <c r="AU23" s="136"/>
    </row>
    <row r="24" spans="1:47" ht="75">
      <c r="A24" s="21"/>
      <c r="B24" s="144" t="s">
        <v>358</v>
      </c>
      <c r="C24" s="136"/>
      <c r="D24" s="136"/>
      <c r="E24" s="136" t="s">
        <v>347</v>
      </c>
      <c r="F24" s="136"/>
      <c r="G24" s="136"/>
      <c r="H24" s="136"/>
      <c r="I24" s="136"/>
      <c r="J24" s="136" t="s">
        <v>383</v>
      </c>
      <c r="K24" s="136"/>
      <c r="L24" s="136" t="s">
        <v>470</v>
      </c>
      <c r="M24" s="146"/>
      <c r="N24" s="146"/>
      <c r="O24" s="136"/>
      <c r="P24" s="136"/>
      <c r="Q24" s="136"/>
      <c r="R24" s="136"/>
      <c r="S24" s="136"/>
      <c r="T24" s="136"/>
      <c r="U24" s="136"/>
      <c r="V24" s="146"/>
      <c r="W24" s="146"/>
      <c r="X24" s="136"/>
      <c r="Y24" s="136"/>
      <c r="Z24" s="136"/>
      <c r="AA24" s="136"/>
      <c r="AB24" s="136"/>
      <c r="AC24" s="136"/>
      <c r="AD24" s="136"/>
      <c r="AE24" s="146"/>
      <c r="AF24" s="136"/>
      <c r="AG24" s="136"/>
      <c r="AH24" s="136"/>
      <c r="AI24" s="136"/>
      <c r="AJ24" s="136"/>
      <c r="AK24" s="136"/>
      <c r="AL24" s="146"/>
      <c r="AM24" s="136"/>
      <c r="AN24" s="136"/>
      <c r="AO24" s="136"/>
      <c r="AP24" s="136"/>
      <c r="AQ24" s="146"/>
      <c r="AR24" s="136"/>
      <c r="AS24" s="136"/>
      <c r="AT24" s="136"/>
      <c r="AU24" s="136"/>
    </row>
    <row r="25" spans="1:47" ht="56.25">
      <c r="A25" s="21"/>
      <c r="B25" s="144" t="s">
        <v>364</v>
      </c>
      <c r="C25" s="136"/>
      <c r="D25" s="136"/>
      <c r="E25" s="136"/>
      <c r="F25" s="136" t="s">
        <v>305</v>
      </c>
      <c r="G25" s="136"/>
      <c r="H25" s="136" t="s">
        <v>333</v>
      </c>
      <c r="I25" s="136"/>
      <c r="J25" s="136"/>
      <c r="K25" s="136" t="s">
        <v>415</v>
      </c>
      <c r="L25" s="136" t="s">
        <v>416</v>
      </c>
      <c r="M25" s="146"/>
      <c r="N25" s="146"/>
      <c r="O25" s="136"/>
      <c r="P25" s="136"/>
      <c r="Q25" s="136"/>
      <c r="R25" s="136"/>
      <c r="S25" s="136"/>
      <c r="T25" s="136"/>
      <c r="U25" s="136"/>
      <c r="V25" s="146"/>
      <c r="W25" s="146"/>
      <c r="X25" s="136"/>
      <c r="Y25" s="136"/>
      <c r="Z25" s="136"/>
      <c r="AA25" s="136"/>
      <c r="AB25" s="136"/>
      <c r="AC25" s="136"/>
      <c r="AD25" s="136"/>
      <c r="AE25" s="146"/>
      <c r="AF25" s="136"/>
      <c r="AG25" s="136"/>
      <c r="AH25" s="136"/>
      <c r="AI25" s="136"/>
      <c r="AJ25" s="136"/>
      <c r="AK25" s="136"/>
      <c r="AL25" s="146"/>
      <c r="AM25" s="136"/>
      <c r="AN25" s="136"/>
      <c r="AO25" s="136"/>
      <c r="AP25" s="136"/>
      <c r="AQ25" s="146"/>
      <c r="AR25" s="136"/>
      <c r="AS25" s="136"/>
      <c r="AT25" s="136"/>
      <c r="AU25" s="136"/>
    </row>
    <row r="26" spans="1:47" ht="37.5">
      <c r="A26" s="21"/>
      <c r="B26" s="144" t="s">
        <v>359</v>
      </c>
      <c r="C26" s="136"/>
      <c r="D26" s="136"/>
      <c r="E26" s="136"/>
      <c r="F26" s="136" t="s">
        <v>306</v>
      </c>
      <c r="G26" s="136" t="s">
        <v>319</v>
      </c>
      <c r="H26" s="136"/>
      <c r="I26" s="136"/>
      <c r="J26" s="136"/>
      <c r="K26" s="136"/>
      <c r="L26" s="136"/>
      <c r="M26" s="146"/>
      <c r="N26" s="146"/>
      <c r="O26" s="136"/>
      <c r="P26" s="136"/>
      <c r="Q26" s="136"/>
      <c r="R26" s="136"/>
      <c r="S26" s="136"/>
      <c r="T26" s="136"/>
      <c r="U26" s="136"/>
      <c r="V26" s="146"/>
      <c r="W26" s="146"/>
      <c r="X26" s="136"/>
      <c r="Y26" s="136"/>
      <c r="Z26" s="136"/>
      <c r="AA26" s="136"/>
      <c r="AB26" s="136"/>
      <c r="AC26" s="136"/>
      <c r="AD26" s="136"/>
      <c r="AE26" s="146"/>
      <c r="AF26" s="136"/>
      <c r="AG26" s="136"/>
      <c r="AH26" s="136"/>
      <c r="AI26" s="136"/>
      <c r="AJ26" s="136"/>
      <c r="AK26" s="136"/>
      <c r="AL26" s="146"/>
      <c r="AM26" s="136"/>
      <c r="AN26" s="136"/>
      <c r="AO26" s="136"/>
      <c r="AP26" s="136"/>
      <c r="AQ26" s="146"/>
      <c r="AR26" s="136"/>
      <c r="AS26" s="136"/>
      <c r="AT26" s="136"/>
      <c r="AU26" s="136"/>
    </row>
    <row r="27" spans="1:47" ht="37.5">
      <c r="A27" s="21"/>
      <c r="B27" s="144" t="s">
        <v>356</v>
      </c>
      <c r="C27" s="136"/>
      <c r="D27" s="136"/>
      <c r="E27" s="136"/>
      <c r="F27" s="136"/>
      <c r="G27" s="136"/>
      <c r="H27" s="136"/>
      <c r="I27" s="136" t="s">
        <v>292</v>
      </c>
      <c r="J27" s="136"/>
      <c r="K27" s="136"/>
      <c r="L27" s="136"/>
      <c r="M27" s="146"/>
      <c r="N27" s="146"/>
      <c r="O27" s="136"/>
      <c r="P27" s="136"/>
      <c r="Q27" s="136"/>
      <c r="R27" s="136"/>
      <c r="S27" s="136"/>
      <c r="T27" s="136"/>
      <c r="U27" s="136"/>
      <c r="V27" s="146"/>
      <c r="W27" s="146"/>
      <c r="X27" s="136"/>
      <c r="Y27" s="136"/>
      <c r="Z27" s="136"/>
      <c r="AA27" s="136"/>
      <c r="AB27" s="136"/>
      <c r="AC27" s="136"/>
      <c r="AD27" s="136"/>
      <c r="AE27" s="146"/>
      <c r="AF27" s="136"/>
      <c r="AG27" s="136"/>
      <c r="AH27" s="136"/>
      <c r="AI27" s="136"/>
      <c r="AJ27" s="136"/>
      <c r="AK27" s="136"/>
      <c r="AL27" s="146"/>
      <c r="AM27" s="136"/>
      <c r="AN27" s="136"/>
      <c r="AO27" s="136"/>
      <c r="AP27" s="136"/>
      <c r="AQ27" s="146"/>
      <c r="AR27" s="136"/>
      <c r="AS27" s="136"/>
      <c r="AT27" s="136"/>
      <c r="AU27" s="136"/>
    </row>
    <row r="28" spans="1:47" ht="30.75">
      <c r="A28" s="21"/>
      <c r="B28" s="145"/>
      <c r="C28" s="136"/>
      <c r="D28" s="136"/>
      <c r="E28" s="136"/>
      <c r="F28" s="136"/>
      <c r="G28" s="136"/>
      <c r="H28" s="136"/>
      <c r="I28" s="136"/>
      <c r="J28" s="136"/>
      <c r="K28" s="136"/>
      <c r="L28" s="136"/>
      <c r="M28" s="146"/>
      <c r="N28" s="146"/>
      <c r="O28" s="136"/>
      <c r="P28" s="136"/>
      <c r="Q28" s="136"/>
      <c r="R28" s="136"/>
      <c r="S28" s="136"/>
      <c r="T28" s="136"/>
      <c r="U28" s="136"/>
      <c r="V28" s="146"/>
      <c r="W28" s="146"/>
      <c r="X28" s="136"/>
      <c r="Y28" s="136"/>
      <c r="Z28" s="136"/>
      <c r="AA28" s="136"/>
      <c r="AB28" s="136"/>
      <c r="AC28" s="136"/>
      <c r="AD28" s="136"/>
      <c r="AE28" s="146"/>
      <c r="AF28" s="136"/>
      <c r="AG28" s="136"/>
      <c r="AH28" s="136"/>
      <c r="AI28" s="136"/>
      <c r="AJ28" s="136"/>
      <c r="AK28" s="136"/>
      <c r="AL28" s="146"/>
      <c r="AM28" s="136"/>
      <c r="AN28" s="136"/>
      <c r="AO28" s="136"/>
      <c r="AP28" s="136"/>
      <c r="AQ28" s="146"/>
      <c r="AR28" s="136"/>
      <c r="AS28" s="136"/>
      <c r="AT28" s="136"/>
      <c r="AU28" s="136"/>
    </row>
    <row r="29" spans="1:47" ht="30.75">
      <c r="A29" s="21"/>
      <c r="B29" s="145"/>
      <c r="C29" s="136"/>
      <c r="D29" s="136"/>
      <c r="E29" s="136"/>
      <c r="F29" s="136"/>
      <c r="G29" s="136"/>
      <c r="H29" s="136"/>
      <c r="I29" s="136"/>
      <c r="J29" s="136"/>
      <c r="K29" s="136"/>
      <c r="L29" s="136"/>
      <c r="M29" s="146"/>
      <c r="N29" s="146"/>
      <c r="O29" s="136"/>
      <c r="P29" s="136"/>
      <c r="Q29" s="136"/>
      <c r="R29" s="136"/>
      <c r="S29" s="136"/>
      <c r="T29" s="136"/>
      <c r="U29" s="136"/>
      <c r="V29" s="146"/>
      <c r="W29" s="146"/>
      <c r="X29" s="136"/>
      <c r="Y29" s="136"/>
      <c r="Z29" s="136"/>
      <c r="AA29" s="136"/>
      <c r="AB29" s="136"/>
      <c r="AC29" s="136"/>
      <c r="AD29" s="136"/>
      <c r="AE29" s="146"/>
      <c r="AF29" s="136"/>
      <c r="AG29" s="136"/>
      <c r="AH29" s="136"/>
      <c r="AI29" s="136"/>
      <c r="AJ29" s="136"/>
      <c r="AK29" s="136"/>
      <c r="AL29" s="146"/>
      <c r="AM29" s="136"/>
      <c r="AN29" s="136"/>
      <c r="AO29" s="136"/>
      <c r="AP29" s="136"/>
      <c r="AQ29" s="146"/>
      <c r="AR29" s="136"/>
      <c r="AS29" s="136"/>
      <c r="AT29" s="136"/>
      <c r="AU29" s="136"/>
    </row>
    <row r="30" spans="1:47" ht="30.75">
      <c r="A30" s="21"/>
      <c r="B30" s="145"/>
      <c r="C30" s="136"/>
      <c r="D30" s="136"/>
      <c r="E30" s="136"/>
      <c r="F30" s="136"/>
      <c r="G30" s="136"/>
      <c r="H30" s="136"/>
      <c r="I30" s="136"/>
      <c r="J30" s="136"/>
      <c r="K30" s="136"/>
      <c r="L30" s="136"/>
      <c r="M30" s="146"/>
      <c r="N30" s="146"/>
      <c r="O30" s="136"/>
      <c r="P30" s="136"/>
      <c r="Q30" s="136"/>
      <c r="R30" s="136"/>
      <c r="S30" s="136"/>
      <c r="T30" s="136"/>
      <c r="U30" s="136"/>
      <c r="V30" s="146"/>
      <c r="W30" s="146"/>
      <c r="X30" s="136"/>
      <c r="Y30" s="136"/>
      <c r="Z30" s="136"/>
      <c r="AA30" s="136"/>
      <c r="AB30" s="136"/>
      <c r="AC30" s="136"/>
      <c r="AD30" s="136"/>
      <c r="AE30" s="146"/>
      <c r="AF30" s="136"/>
      <c r="AG30" s="136"/>
      <c r="AH30" s="136"/>
      <c r="AI30" s="136"/>
      <c r="AJ30" s="136"/>
      <c r="AK30" s="136"/>
      <c r="AL30" s="146"/>
      <c r="AM30" s="136"/>
      <c r="AN30" s="136"/>
      <c r="AO30" s="136"/>
      <c r="AP30" s="136"/>
      <c r="AQ30" s="146"/>
      <c r="AR30" s="136"/>
      <c r="AS30" s="136"/>
      <c r="AT30" s="136"/>
      <c r="AU30" s="136"/>
    </row>
    <row r="31" spans="1:47" ht="30.75">
      <c r="A31" s="21"/>
      <c r="B31" s="145"/>
      <c r="C31" s="136"/>
      <c r="D31" s="136"/>
      <c r="E31" s="136"/>
      <c r="F31" s="136"/>
      <c r="G31" s="136"/>
      <c r="H31" s="136"/>
      <c r="I31" s="136"/>
      <c r="J31" s="136"/>
      <c r="K31" s="136"/>
      <c r="L31" s="136"/>
      <c r="M31" s="146"/>
      <c r="N31" s="146"/>
      <c r="O31" s="136"/>
      <c r="P31" s="136"/>
      <c r="Q31" s="136"/>
      <c r="R31" s="136"/>
      <c r="S31" s="136"/>
      <c r="T31" s="136"/>
      <c r="U31" s="136"/>
      <c r="V31" s="146"/>
      <c r="W31" s="146"/>
      <c r="X31" s="136"/>
      <c r="Y31" s="136"/>
      <c r="Z31" s="136"/>
      <c r="AA31" s="136"/>
      <c r="AB31" s="136"/>
      <c r="AC31" s="136"/>
      <c r="AD31" s="136"/>
      <c r="AE31" s="146"/>
      <c r="AF31" s="136"/>
      <c r="AG31" s="136"/>
      <c r="AH31" s="136"/>
      <c r="AI31" s="136"/>
      <c r="AJ31" s="136"/>
      <c r="AK31" s="136"/>
      <c r="AL31" s="146"/>
      <c r="AM31" s="136"/>
      <c r="AN31" s="136"/>
      <c r="AO31" s="136"/>
      <c r="AP31" s="136"/>
      <c r="AQ31" s="146"/>
      <c r="AR31" s="136"/>
      <c r="AS31" s="136"/>
      <c r="AT31" s="136"/>
      <c r="AU31" s="136"/>
    </row>
    <row r="32" spans="1:47" ht="30.75">
      <c r="A32" s="21"/>
      <c r="B32" s="145"/>
      <c r="C32" s="136"/>
      <c r="D32" s="136"/>
      <c r="E32" s="136"/>
      <c r="F32" s="136"/>
      <c r="G32" s="136"/>
      <c r="H32" s="136"/>
      <c r="I32" s="136"/>
      <c r="J32" s="136"/>
      <c r="K32" s="136"/>
      <c r="L32" s="136"/>
      <c r="M32" s="146"/>
      <c r="N32" s="146"/>
      <c r="O32" s="136"/>
      <c r="P32" s="136"/>
      <c r="Q32" s="136"/>
      <c r="R32" s="136"/>
      <c r="S32" s="136"/>
      <c r="T32" s="136"/>
      <c r="U32" s="136"/>
      <c r="V32" s="146"/>
      <c r="W32" s="146"/>
      <c r="X32" s="136"/>
      <c r="Y32" s="136"/>
      <c r="Z32" s="136"/>
      <c r="AA32" s="136"/>
      <c r="AB32" s="136"/>
      <c r="AC32" s="136"/>
      <c r="AD32" s="136"/>
      <c r="AE32" s="146"/>
      <c r="AF32" s="136"/>
      <c r="AG32" s="136"/>
      <c r="AH32" s="136"/>
      <c r="AI32" s="136"/>
      <c r="AJ32" s="136"/>
      <c r="AK32" s="136"/>
      <c r="AL32" s="146"/>
      <c r="AM32" s="136"/>
      <c r="AN32" s="136"/>
      <c r="AO32" s="136"/>
      <c r="AP32" s="136"/>
      <c r="AQ32" s="146"/>
      <c r="AR32" s="136"/>
      <c r="AS32" s="136"/>
      <c r="AT32" s="136"/>
      <c r="AU32" s="136"/>
    </row>
    <row r="33" spans="1:47" ht="37.5">
      <c r="A33" s="21" t="s">
        <v>283</v>
      </c>
      <c r="B33" s="144" t="s">
        <v>365</v>
      </c>
      <c r="C33" s="142"/>
      <c r="D33" s="142"/>
      <c r="E33" s="142" t="s">
        <v>349</v>
      </c>
      <c r="F33" s="142" t="s">
        <v>307</v>
      </c>
      <c r="G33" s="142" t="s">
        <v>320</v>
      </c>
      <c r="H33" s="142" t="s">
        <v>334</v>
      </c>
      <c r="I33" s="142" t="s">
        <v>293</v>
      </c>
      <c r="J33" s="142" t="s">
        <v>384</v>
      </c>
      <c r="K33" s="142" t="s">
        <v>400</v>
      </c>
      <c r="L33" s="142" t="s">
        <v>473</v>
      </c>
      <c r="M33" s="146"/>
      <c r="N33" s="146"/>
      <c r="O33" s="142"/>
      <c r="P33" s="142"/>
      <c r="Q33" s="142"/>
      <c r="R33" s="142"/>
      <c r="S33" s="142"/>
      <c r="T33" s="142"/>
      <c r="U33" s="142"/>
      <c r="V33" s="146"/>
      <c r="W33" s="146"/>
      <c r="X33" s="142"/>
      <c r="Y33" s="142"/>
      <c r="Z33" s="142"/>
      <c r="AA33" s="142"/>
      <c r="AB33" s="142"/>
      <c r="AC33" s="142"/>
      <c r="AD33" s="142"/>
      <c r="AE33" s="146"/>
      <c r="AF33" s="142"/>
      <c r="AG33" s="142"/>
      <c r="AH33" s="142"/>
      <c r="AI33" s="142"/>
      <c r="AJ33" s="142"/>
      <c r="AK33" s="142"/>
      <c r="AL33" s="146"/>
      <c r="AM33" s="142"/>
      <c r="AN33" s="142"/>
      <c r="AO33" s="142"/>
      <c r="AP33" s="142"/>
      <c r="AQ33" s="146"/>
      <c r="AR33" s="142"/>
      <c r="AS33" s="142"/>
      <c r="AT33" s="142"/>
      <c r="AU33" s="142"/>
    </row>
    <row r="34" spans="1:47" s="72" customFormat="1" ht="37.5">
      <c r="A34" s="21"/>
      <c r="B34" s="144" t="s">
        <v>366</v>
      </c>
      <c r="C34" s="142"/>
      <c r="D34" s="142"/>
      <c r="E34" s="142"/>
      <c r="F34" s="142"/>
      <c r="G34" s="142"/>
      <c r="H34" s="142"/>
      <c r="I34" s="142" t="s">
        <v>294</v>
      </c>
      <c r="J34" s="142"/>
      <c r="K34" s="142"/>
      <c r="L34" s="142"/>
      <c r="M34" s="146"/>
      <c r="N34" s="146"/>
      <c r="O34" s="142"/>
      <c r="P34" s="142"/>
      <c r="Q34" s="142"/>
      <c r="R34" s="142"/>
      <c r="S34" s="142"/>
      <c r="T34" s="142"/>
      <c r="U34" s="142"/>
      <c r="V34" s="146"/>
      <c r="W34" s="146"/>
      <c r="X34" s="142"/>
      <c r="Y34" s="142"/>
      <c r="Z34" s="142"/>
      <c r="AA34" s="142"/>
      <c r="AB34" s="142"/>
      <c r="AC34" s="142"/>
      <c r="AD34" s="142"/>
      <c r="AE34" s="146"/>
      <c r="AF34" s="142"/>
      <c r="AG34" s="142"/>
      <c r="AH34" s="142"/>
      <c r="AI34" s="142"/>
      <c r="AJ34" s="142"/>
      <c r="AK34" s="142"/>
      <c r="AL34" s="146"/>
      <c r="AM34" s="142"/>
      <c r="AN34" s="142"/>
      <c r="AO34" s="142"/>
      <c r="AP34" s="142"/>
      <c r="AQ34" s="146"/>
      <c r="AR34" s="142"/>
      <c r="AS34" s="142"/>
      <c r="AT34" s="142"/>
      <c r="AU34" s="142"/>
    </row>
    <row r="35" spans="1:47" s="72" customFormat="1" ht="56.25">
      <c r="A35" s="21"/>
      <c r="B35" s="144" t="s">
        <v>367</v>
      </c>
      <c r="C35" s="142"/>
      <c r="D35" s="142"/>
      <c r="E35" s="142" t="s">
        <v>348</v>
      </c>
      <c r="F35" s="142"/>
      <c r="G35" s="142"/>
      <c r="H35" s="142" t="s">
        <v>336</v>
      </c>
      <c r="I35" s="142"/>
      <c r="J35" s="142"/>
      <c r="K35" s="142"/>
      <c r="L35" s="142"/>
      <c r="M35" s="146"/>
      <c r="N35" s="146"/>
      <c r="O35" s="142"/>
      <c r="P35" s="142"/>
      <c r="Q35" s="142"/>
      <c r="R35" s="142"/>
      <c r="S35" s="142"/>
      <c r="T35" s="142"/>
      <c r="U35" s="142"/>
      <c r="V35" s="146"/>
      <c r="W35" s="146"/>
      <c r="X35" s="142"/>
      <c r="Y35" s="142"/>
      <c r="Z35" s="142"/>
      <c r="AA35" s="142"/>
      <c r="AB35" s="142"/>
      <c r="AC35" s="142"/>
      <c r="AD35" s="142"/>
      <c r="AE35" s="146"/>
      <c r="AF35" s="142"/>
      <c r="AG35" s="142"/>
      <c r="AH35" s="142"/>
      <c r="AI35" s="142"/>
      <c r="AJ35" s="142"/>
      <c r="AK35" s="142"/>
      <c r="AL35" s="146"/>
      <c r="AM35" s="142"/>
      <c r="AN35" s="142"/>
      <c r="AO35" s="142"/>
      <c r="AP35" s="142"/>
      <c r="AQ35" s="146"/>
      <c r="AR35" s="142"/>
      <c r="AS35" s="142"/>
      <c r="AT35" s="142"/>
      <c r="AU35" s="142"/>
    </row>
    <row r="36" spans="1:47" s="72" customFormat="1" ht="56.25">
      <c r="A36" s="21"/>
      <c r="B36" s="144" t="s">
        <v>45</v>
      </c>
      <c r="C36" s="142"/>
      <c r="D36" s="142"/>
      <c r="E36" s="142"/>
      <c r="F36" s="142" t="s">
        <v>308</v>
      </c>
      <c r="G36" s="142" t="s">
        <v>321</v>
      </c>
      <c r="H36" s="142" t="s">
        <v>335</v>
      </c>
      <c r="I36" s="142" t="s">
        <v>297</v>
      </c>
      <c r="J36" s="142" t="s">
        <v>385</v>
      </c>
      <c r="K36" s="142" t="s">
        <v>392</v>
      </c>
      <c r="L36" s="142" t="s">
        <v>471</v>
      </c>
      <c r="M36" s="146"/>
      <c r="N36" s="146"/>
      <c r="O36" s="142"/>
      <c r="P36" s="142"/>
      <c r="Q36" s="142"/>
      <c r="R36" s="142"/>
      <c r="S36" s="142"/>
      <c r="T36" s="142"/>
      <c r="U36" s="142"/>
      <c r="V36" s="146"/>
      <c r="W36" s="146"/>
      <c r="X36" s="142"/>
      <c r="Y36" s="142"/>
      <c r="Z36" s="142"/>
      <c r="AA36" s="142"/>
      <c r="AB36" s="142"/>
      <c r="AC36" s="142"/>
      <c r="AD36" s="142"/>
      <c r="AE36" s="146"/>
      <c r="AF36" s="142"/>
      <c r="AG36" s="142"/>
      <c r="AH36" s="142"/>
      <c r="AI36" s="142"/>
      <c r="AJ36" s="142"/>
      <c r="AK36" s="142"/>
      <c r="AL36" s="146"/>
      <c r="AM36" s="142"/>
      <c r="AN36" s="142"/>
      <c r="AO36" s="142"/>
      <c r="AP36" s="142"/>
      <c r="AQ36" s="146"/>
      <c r="AR36" s="142"/>
      <c r="AS36" s="142"/>
      <c r="AT36" s="142"/>
      <c r="AU36" s="142"/>
    </row>
    <row r="37" spans="1:47" ht="30.75">
      <c r="A37" s="21"/>
      <c r="B37" s="144" t="s">
        <v>368</v>
      </c>
      <c r="C37" s="142"/>
      <c r="D37" s="142"/>
      <c r="E37" s="142"/>
      <c r="F37" s="142"/>
      <c r="G37" s="142"/>
      <c r="H37" s="142"/>
      <c r="I37" s="142"/>
      <c r="J37" s="142"/>
      <c r="K37" s="142"/>
      <c r="L37" s="142"/>
      <c r="M37" s="146"/>
      <c r="N37" s="146"/>
      <c r="O37" s="142"/>
      <c r="P37" s="142"/>
      <c r="Q37" s="142"/>
      <c r="R37" s="142"/>
      <c r="S37" s="142"/>
      <c r="T37" s="142"/>
      <c r="U37" s="142"/>
      <c r="V37" s="146"/>
      <c r="W37" s="146"/>
      <c r="X37" s="142"/>
      <c r="Y37" s="142"/>
      <c r="Z37" s="142"/>
      <c r="AA37" s="142"/>
      <c r="AB37" s="142"/>
      <c r="AC37" s="142"/>
      <c r="AD37" s="142"/>
      <c r="AE37" s="146"/>
      <c r="AF37" s="142"/>
      <c r="AG37" s="142"/>
      <c r="AH37" s="142"/>
      <c r="AI37" s="142"/>
      <c r="AJ37" s="142"/>
      <c r="AK37" s="142"/>
      <c r="AL37" s="146"/>
      <c r="AM37" s="142"/>
      <c r="AN37" s="142"/>
      <c r="AO37" s="142"/>
      <c r="AP37" s="142"/>
      <c r="AQ37" s="146"/>
      <c r="AR37" s="142"/>
      <c r="AS37" s="142"/>
      <c r="AT37" s="142"/>
      <c r="AU37" s="142"/>
    </row>
    <row r="38" spans="1:47" ht="37.5">
      <c r="A38" s="21"/>
      <c r="B38" s="144" t="s">
        <v>374</v>
      </c>
      <c r="C38" s="142"/>
      <c r="D38" s="142"/>
      <c r="E38" s="142"/>
      <c r="F38" s="142"/>
      <c r="G38" s="142"/>
      <c r="H38" s="142" t="s">
        <v>337</v>
      </c>
      <c r="I38" s="142"/>
      <c r="J38" s="142"/>
      <c r="K38" s="142" t="s">
        <v>418</v>
      </c>
      <c r="L38" s="142" t="s">
        <v>419</v>
      </c>
      <c r="M38" s="146"/>
      <c r="N38" s="146"/>
      <c r="O38" s="142"/>
      <c r="P38" s="142"/>
      <c r="Q38" s="142"/>
      <c r="R38" s="142"/>
      <c r="S38" s="142"/>
      <c r="T38" s="142"/>
      <c r="U38" s="142"/>
      <c r="V38" s="146"/>
      <c r="W38" s="146"/>
      <c r="X38" s="142"/>
      <c r="Y38" s="142"/>
      <c r="Z38" s="142"/>
      <c r="AA38" s="142"/>
      <c r="AB38" s="142"/>
      <c r="AC38" s="142"/>
      <c r="AD38" s="142"/>
      <c r="AE38" s="146"/>
      <c r="AF38" s="142"/>
      <c r="AG38" s="142"/>
      <c r="AH38" s="142"/>
      <c r="AI38" s="142"/>
      <c r="AJ38" s="142"/>
      <c r="AK38" s="142"/>
      <c r="AL38" s="146"/>
      <c r="AM38" s="142"/>
      <c r="AN38" s="142"/>
      <c r="AO38" s="142"/>
      <c r="AP38" s="142"/>
      <c r="AQ38" s="146"/>
      <c r="AR38" s="142"/>
      <c r="AS38" s="142"/>
      <c r="AT38" s="142"/>
      <c r="AU38" s="142"/>
    </row>
    <row r="39" spans="1:47" ht="37.5">
      <c r="A39" s="21"/>
      <c r="B39" s="144"/>
      <c r="C39" s="142"/>
      <c r="D39" s="142"/>
      <c r="E39" s="142" t="s">
        <v>350</v>
      </c>
      <c r="F39" s="142" t="s">
        <v>309</v>
      </c>
      <c r="G39" s="142"/>
      <c r="H39" s="142"/>
      <c r="I39" s="142"/>
      <c r="J39" s="142"/>
      <c r="K39" s="142"/>
      <c r="L39" s="142"/>
      <c r="M39" s="146"/>
      <c r="N39" s="146"/>
      <c r="O39" s="142"/>
      <c r="P39" s="142"/>
      <c r="Q39" s="142"/>
      <c r="R39" s="142"/>
      <c r="S39" s="142"/>
      <c r="T39" s="142"/>
      <c r="U39" s="142"/>
      <c r="V39" s="146"/>
      <c r="W39" s="146"/>
      <c r="X39" s="142"/>
      <c r="Y39" s="142"/>
      <c r="Z39" s="142"/>
      <c r="AA39" s="142"/>
      <c r="AB39" s="142"/>
      <c r="AC39" s="142"/>
      <c r="AD39" s="142"/>
      <c r="AE39" s="146"/>
      <c r="AF39" s="142"/>
      <c r="AG39" s="142"/>
      <c r="AH39" s="142"/>
      <c r="AI39" s="142"/>
      <c r="AJ39" s="142"/>
      <c r="AK39" s="142"/>
      <c r="AL39" s="146"/>
      <c r="AM39" s="142"/>
      <c r="AN39" s="142"/>
      <c r="AO39" s="142"/>
      <c r="AP39" s="142"/>
      <c r="AQ39" s="146"/>
      <c r="AR39" s="142"/>
      <c r="AS39" s="142"/>
      <c r="AT39" s="142"/>
      <c r="AU39" s="142"/>
    </row>
    <row r="40" spans="1:47" ht="30.75">
      <c r="A40" s="21"/>
      <c r="B40" s="144"/>
      <c r="C40" s="142"/>
      <c r="D40" s="142"/>
      <c r="E40" s="142"/>
      <c r="F40" s="142"/>
      <c r="G40" s="142"/>
      <c r="H40" s="142"/>
      <c r="I40" s="142"/>
      <c r="J40" s="142"/>
      <c r="K40" s="142"/>
      <c r="L40" s="142"/>
      <c r="M40" s="146"/>
      <c r="N40" s="146"/>
      <c r="O40" s="142"/>
      <c r="P40" s="142"/>
      <c r="Q40" s="142"/>
      <c r="R40" s="142"/>
      <c r="S40" s="142"/>
      <c r="T40" s="142"/>
      <c r="U40" s="142"/>
      <c r="V40" s="146"/>
      <c r="W40" s="146"/>
      <c r="X40" s="142"/>
      <c r="Y40" s="142"/>
      <c r="Z40" s="142"/>
      <c r="AA40" s="142"/>
      <c r="AB40" s="142"/>
      <c r="AC40" s="142"/>
      <c r="AD40" s="142"/>
      <c r="AE40" s="146"/>
      <c r="AF40" s="142"/>
      <c r="AG40" s="142"/>
      <c r="AH40" s="142"/>
      <c r="AI40" s="142"/>
      <c r="AJ40" s="142"/>
      <c r="AK40" s="142"/>
      <c r="AL40" s="146"/>
      <c r="AM40" s="142"/>
      <c r="AN40" s="142"/>
      <c r="AO40" s="142"/>
      <c r="AP40" s="142"/>
      <c r="AQ40" s="146"/>
      <c r="AR40" s="142"/>
      <c r="AS40" s="142"/>
      <c r="AT40" s="142"/>
      <c r="AU40" s="142"/>
    </row>
    <row r="41" spans="1:47" ht="30.75">
      <c r="A41" s="21"/>
      <c r="B41" s="144"/>
      <c r="C41" s="142"/>
      <c r="D41" s="142"/>
      <c r="E41" s="142"/>
      <c r="F41" s="142"/>
      <c r="G41" s="142"/>
      <c r="H41" s="142"/>
      <c r="I41" s="142"/>
      <c r="J41" s="142"/>
      <c r="K41" s="142"/>
      <c r="L41" s="142"/>
      <c r="M41" s="146"/>
      <c r="N41" s="146"/>
      <c r="O41" s="142"/>
      <c r="P41" s="142"/>
      <c r="Q41" s="142"/>
      <c r="R41" s="142"/>
      <c r="S41" s="142"/>
      <c r="T41" s="142"/>
      <c r="U41" s="142"/>
      <c r="V41" s="146"/>
      <c r="W41" s="146"/>
      <c r="X41" s="142"/>
      <c r="Y41" s="142"/>
      <c r="Z41" s="142"/>
      <c r="AA41" s="142"/>
      <c r="AB41" s="142"/>
      <c r="AC41" s="142"/>
      <c r="AD41" s="142"/>
      <c r="AE41" s="146"/>
      <c r="AF41" s="142"/>
      <c r="AG41" s="142"/>
      <c r="AH41" s="142"/>
      <c r="AI41" s="142"/>
      <c r="AJ41" s="142"/>
      <c r="AK41" s="142"/>
      <c r="AL41" s="146"/>
      <c r="AM41" s="142"/>
      <c r="AN41" s="142"/>
      <c r="AO41" s="142"/>
      <c r="AP41" s="142"/>
      <c r="AQ41" s="146"/>
      <c r="AR41" s="142"/>
      <c r="AS41" s="142"/>
      <c r="AT41" s="142"/>
      <c r="AU41" s="142"/>
    </row>
    <row r="42" spans="1:47" ht="30.75">
      <c r="A42" s="21"/>
      <c r="B42" s="144"/>
      <c r="C42" s="142"/>
      <c r="D42" s="142"/>
      <c r="E42" s="142"/>
      <c r="F42" s="142"/>
      <c r="G42" s="142"/>
      <c r="H42" s="142"/>
      <c r="I42" s="142"/>
      <c r="J42" s="142"/>
      <c r="K42" s="142"/>
      <c r="L42" s="142"/>
      <c r="M42" s="146"/>
      <c r="N42" s="146"/>
      <c r="O42" s="142"/>
      <c r="P42" s="142"/>
      <c r="Q42" s="142"/>
      <c r="R42" s="142"/>
      <c r="S42" s="142"/>
      <c r="T42" s="142"/>
      <c r="U42" s="142"/>
      <c r="V42" s="146"/>
      <c r="W42" s="146"/>
      <c r="X42" s="142"/>
      <c r="Y42" s="142"/>
      <c r="Z42" s="142"/>
      <c r="AA42" s="142"/>
      <c r="AB42" s="142"/>
      <c r="AC42" s="142"/>
      <c r="AD42" s="142"/>
      <c r="AE42" s="146"/>
      <c r="AF42" s="142"/>
      <c r="AG42" s="142"/>
      <c r="AH42" s="142"/>
      <c r="AI42" s="142"/>
      <c r="AJ42" s="142"/>
      <c r="AK42" s="142"/>
      <c r="AL42" s="146"/>
      <c r="AM42" s="142"/>
      <c r="AN42" s="142"/>
      <c r="AO42" s="142"/>
      <c r="AP42" s="142"/>
      <c r="AQ42" s="146"/>
      <c r="AR42" s="142"/>
      <c r="AS42" s="142"/>
      <c r="AT42" s="142"/>
      <c r="AU42" s="142"/>
    </row>
    <row r="43" spans="1:47" ht="37.5">
      <c r="A43" s="21" t="s">
        <v>284</v>
      </c>
      <c r="B43" s="144" t="s">
        <v>363</v>
      </c>
      <c r="C43" s="140"/>
      <c r="D43" s="140"/>
      <c r="E43" s="140" t="s">
        <v>351</v>
      </c>
      <c r="F43" s="140" t="s">
        <v>310</v>
      </c>
      <c r="G43" s="140" t="s">
        <v>322</v>
      </c>
      <c r="H43" s="140" t="s">
        <v>338</v>
      </c>
      <c r="I43" s="140" t="s">
        <v>295</v>
      </c>
      <c r="J43" s="140" t="s">
        <v>449</v>
      </c>
      <c r="K43" s="140" t="s">
        <v>437</v>
      </c>
      <c r="L43" s="140" t="s">
        <v>474</v>
      </c>
      <c r="M43" s="146"/>
      <c r="N43" s="146"/>
      <c r="O43" s="140"/>
      <c r="P43" s="140"/>
      <c r="Q43" s="140"/>
      <c r="R43" s="140"/>
      <c r="S43" s="140"/>
      <c r="T43" s="140"/>
      <c r="U43" s="140"/>
      <c r="V43" s="146"/>
      <c r="W43" s="146"/>
      <c r="X43" s="140"/>
      <c r="Y43" s="140"/>
      <c r="Z43" s="140"/>
      <c r="AA43" s="140"/>
      <c r="AB43" s="140"/>
      <c r="AC43" s="140"/>
      <c r="AD43" s="140"/>
      <c r="AE43" s="146"/>
      <c r="AF43" s="140"/>
      <c r="AG43" s="140"/>
      <c r="AH43" s="140"/>
      <c r="AI43" s="140"/>
      <c r="AJ43" s="140"/>
      <c r="AK43" s="140"/>
      <c r="AL43" s="146"/>
      <c r="AM43" s="140"/>
      <c r="AN43" s="140"/>
      <c r="AO43" s="140"/>
      <c r="AP43" s="140"/>
      <c r="AQ43" s="146"/>
      <c r="AR43" s="140"/>
      <c r="AS43" s="140"/>
      <c r="AT43" s="140"/>
      <c r="AU43" s="140"/>
    </row>
    <row r="44" spans="1:47" ht="37.5">
      <c r="A44" s="21"/>
      <c r="B44" s="144" t="s">
        <v>372</v>
      </c>
      <c r="C44" s="140"/>
      <c r="D44" s="140"/>
      <c r="E44" s="140" t="s">
        <v>352</v>
      </c>
      <c r="F44" s="140" t="s">
        <v>311</v>
      </c>
      <c r="G44" s="140"/>
      <c r="H44" s="140" t="s">
        <v>286</v>
      </c>
      <c r="I44" s="140"/>
      <c r="J44" s="140" t="s">
        <v>388</v>
      </c>
      <c r="K44" s="140"/>
      <c r="L44" s="140"/>
      <c r="M44" s="146"/>
      <c r="N44" s="146"/>
      <c r="O44" s="140"/>
      <c r="P44" s="140"/>
      <c r="Q44" s="140"/>
      <c r="R44" s="140"/>
      <c r="S44" s="140"/>
      <c r="T44" s="140"/>
      <c r="U44" s="140"/>
      <c r="V44" s="146"/>
      <c r="W44" s="146"/>
      <c r="X44" s="140"/>
      <c r="Y44" s="140"/>
      <c r="Z44" s="140"/>
      <c r="AA44" s="140"/>
      <c r="AB44" s="140"/>
      <c r="AC44" s="140"/>
      <c r="AD44" s="140"/>
      <c r="AE44" s="146"/>
      <c r="AF44" s="140"/>
      <c r="AG44" s="140"/>
      <c r="AH44" s="140"/>
      <c r="AI44" s="140"/>
      <c r="AJ44" s="140"/>
      <c r="AK44" s="140"/>
      <c r="AL44" s="146"/>
      <c r="AM44" s="140"/>
      <c r="AN44" s="140"/>
      <c r="AO44" s="140"/>
      <c r="AP44" s="140"/>
      <c r="AQ44" s="146"/>
      <c r="AR44" s="140"/>
      <c r="AS44" s="140"/>
      <c r="AT44" s="140"/>
      <c r="AU44" s="140"/>
    </row>
    <row r="45" spans="1:47" ht="30.75">
      <c r="A45" s="21"/>
      <c r="B45" s="144" t="s">
        <v>358</v>
      </c>
      <c r="C45" s="141"/>
      <c r="D45" s="141"/>
      <c r="E45" s="141"/>
      <c r="F45" s="141"/>
      <c r="G45" s="141"/>
      <c r="H45" s="141"/>
      <c r="I45" s="141"/>
      <c r="J45" s="141"/>
      <c r="K45" s="141"/>
      <c r="L45" s="140" t="s">
        <v>472</v>
      </c>
      <c r="M45" s="147"/>
      <c r="N45" s="147"/>
      <c r="O45" s="141"/>
      <c r="P45" s="141"/>
      <c r="Q45" s="141"/>
      <c r="R45" s="141"/>
      <c r="S45" s="141"/>
      <c r="T45" s="141"/>
      <c r="U45" s="141"/>
      <c r="V45" s="147"/>
      <c r="W45" s="147"/>
      <c r="X45" s="141"/>
      <c r="Y45" s="141"/>
      <c r="Z45" s="141"/>
      <c r="AA45" s="141"/>
      <c r="AB45" s="141"/>
      <c r="AC45" s="141"/>
      <c r="AD45" s="141"/>
      <c r="AE45" s="147"/>
      <c r="AF45" s="141"/>
      <c r="AG45" s="141"/>
      <c r="AH45" s="141"/>
      <c r="AI45" s="141"/>
      <c r="AJ45" s="141"/>
      <c r="AK45" s="141"/>
      <c r="AL45" s="147"/>
      <c r="AM45" s="141"/>
      <c r="AN45" s="141"/>
      <c r="AO45" s="141"/>
      <c r="AP45" s="141"/>
      <c r="AQ45" s="147"/>
      <c r="AR45" s="141"/>
      <c r="AS45" s="141"/>
      <c r="AT45" s="141"/>
      <c r="AU45" s="141"/>
    </row>
    <row r="46" spans="1:47" ht="37.5">
      <c r="A46" s="21"/>
      <c r="B46" s="144" t="s">
        <v>369</v>
      </c>
      <c r="C46" s="140"/>
      <c r="D46" s="140"/>
      <c r="E46" s="140"/>
      <c r="F46" s="140"/>
      <c r="G46" s="140" t="s">
        <v>324</v>
      </c>
      <c r="H46" s="140"/>
      <c r="I46" s="140"/>
      <c r="J46" s="140"/>
      <c r="K46" s="140" t="s">
        <v>451</v>
      </c>
      <c r="L46" s="140"/>
      <c r="M46" s="146"/>
      <c r="N46" s="146"/>
      <c r="O46" s="140"/>
      <c r="P46" s="140"/>
      <c r="Q46" s="140"/>
      <c r="R46" s="140"/>
      <c r="S46" s="140"/>
      <c r="T46" s="140"/>
      <c r="U46" s="140"/>
      <c r="V46" s="146"/>
      <c r="W46" s="146"/>
      <c r="X46" s="140"/>
      <c r="Y46" s="140"/>
      <c r="Z46" s="140"/>
      <c r="AA46" s="140"/>
      <c r="AB46" s="140"/>
      <c r="AC46" s="140"/>
      <c r="AD46" s="140"/>
      <c r="AE46" s="146"/>
      <c r="AF46" s="140"/>
      <c r="AG46" s="140"/>
      <c r="AH46" s="140"/>
      <c r="AI46" s="140"/>
      <c r="AJ46" s="140"/>
      <c r="AK46" s="140"/>
      <c r="AL46" s="146"/>
      <c r="AM46" s="140"/>
      <c r="AN46" s="140"/>
      <c r="AO46" s="140"/>
      <c r="AP46" s="140"/>
      <c r="AQ46" s="146"/>
      <c r="AR46" s="140"/>
      <c r="AS46" s="140"/>
      <c r="AT46" s="140"/>
      <c r="AU46" s="140"/>
    </row>
    <row r="47" spans="1:47" ht="30.75">
      <c r="A47" s="21"/>
      <c r="B47" s="144" t="s">
        <v>370</v>
      </c>
      <c r="C47" s="140"/>
      <c r="D47" s="140"/>
      <c r="E47" s="140"/>
      <c r="F47" s="140"/>
      <c r="G47" s="140"/>
      <c r="H47" s="140" t="s">
        <v>339</v>
      </c>
      <c r="I47" s="140"/>
      <c r="J47" s="140"/>
      <c r="K47" s="140" t="s">
        <v>452</v>
      </c>
      <c r="L47" s="140"/>
      <c r="M47" s="146"/>
      <c r="N47" s="146"/>
      <c r="O47" s="140"/>
      <c r="P47" s="140"/>
      <c r="Q47" s="140"/>
      <c r="R47" s="140"/>
      <c r="S47" s="140"/>
      <c r="T47" s="140"/>
      <c r="U47" s="140"/>
      <c r="V47" s="146"/>
      <c r="W47" s="146"/>
      <c r="X47" s="140"/>
      <c r="Y47" s="140"/>
      <c r="Z47" s="140"/>
      <c r="AA47" s="140"/>
      <c r="AB47" s="140"/>
      <c r="AC47" s="140"/>
      <c r="AD47" s="140"/>
      <c r="AE47" s="146"/>
      <c r="AF47" s="140"/>
      <c r="AG47" s="140"/>
      <c r="AH47" s="140"/>
      <c r="AI47" s="140"/>
      <c r="AJ47" s="140"/>
      <c r="AK47" s="140"/>
      <c r="AL47" s="146"/>
      <c r="AM47" s="140"/>
      <c r="AN47" s="140"/>
      <c r="AO47" s="140"/>
      <c r="AP47" s="140"/>
      <c r="AQ47" s="146"/>
      <c r="AR47" s="140"/>
      <c r="AS47" s="140"/>
      <c r="AT47" s="140"/>
      <c r="AU47" s="140"/>
    </row>
    <row r="48" spans="1:47" s="72" customFormat="1" ht="30.75">
      <c r="A48" s="21"/>
      <c r="B48" s="144" t="s">
        <v>371</v>
      </c>
      <c r="C48" s="140"/>
      <c r="D48" s="140"/>
      <c r="E48" s="140"/>
      <c r="F48" s="140" t="s">
        <v>312</v>
      </c>
      <c r="G48" s="140"/>
      <c r="H48" s="140"/>
      <c r="I48" s="140"/>
      <c r="J48" s="140"/>
      <c r="K48" s="140"/>
      <c r="L48" s="140"/>
      <c r="M48" s="146"/>
      <c r="N48" s="146"/>
      <c r="O48" s="140"/>
      <c r="P48" s="140"/>
      <c r="Q48" s="140"/>
      <c r="R48" s="140"/>
      <c r="S48" s="140"/>
      <c r="T48" s="140"/>
      <c r="U48" s="140"/>
      <c r="V48" s="146"/>
      <c r="W48" s="146"/>
      <c r="X48" s="140"/>
      <c r="Y48" s="140"/>
      <c r="Z48" s="140"/>
      <c r="AA48" s="140"/>
      <c r="AB48" s="140"/>
      <c r="AC48" s="140"/>
      <c r="AD48" s="140"/>
      <c r="AE48" s="146"/>
      <c r="AF48" s="140"/>
      <c r="AG48" s="140"/>
      <c r="AH48" s="140"/>
      <c r="AI48" s="140"/>
      <c r="AJ48" s="140"/>
      <c r="AK48" s="140"/>
      <c r="AL48" s="146"/>
      <c r="AM48" s="140"/>
      <c r="AN48" s="140"/>
      <c r="AO48" s="140"/>
      <c r="AP48" s="140"/>
      <c r="AQ48" s="146"/>
      <c r="AR48" s="140"/>
      <c r="AS48" s="140"/>
      <c r="AT48" s="140"/>
      <c r="AU48" s="140"/>
    </row>
    <row r="49" spans="1:47" s="72" customFormat="1" ht="56.25">
      <c r="A49" s="21"/>
      <c r="B49" s="144" t="s">
        <v>375</v>
      </c>
      <c r="C49" s="141"/>
      <c r="D49" s="141"/>
      <c r="E49" s="141"/>
      <c r="F49" s="141"/>
      <c r="G49" s="141" t="s">
        <v>323</v>
      </c>
      <c r="H49" s="141"/>
      <c r="I49" s="141"/>
      <c r="J49" s="141"/>
      <c r="K49" s="141"/>
      <c r="L49" s="140" t="s">
        <v>402</v>
      </c>
      <c r="M49" s="147"/>
      <c r="N49" s="147"/>
      <c r="O49" s="141"/>
      <c r="P49" s="141"/>
      <c r="Q49" s="141"/>
      <c r="R49" s="141"/>
      <c r="S49" s="141"/>
      <c r="T49" s="141"/>
      <c r="U49" s="141"/>
      <c r="V49" s="147"/>
      <c r="W49" s="147"/>
      <c r="X49" s="141"/>
      <c r="Y49" s="141"/>
      <c r="Z49" s="141"/>
      <c r="AA49" s="141"/>
      <c r="AB49" s="141"/>
      <c r="AC49" s="141"/>
      <c r="AD49" s="141"/>
      <c r="AE49" s="147"/>
      <c r="AF49" s="141"/>
      <c r="AG49" s="141"/>
      <c r="AH49" s="141"/>
      <c r="AI49" s="141"/>
      <c r="AJ49" s="141"/>
      <c r="AK49" s="141"/>
      <c r="AL49" s="147"/>
      <c r="AM49" s="141"/>
      <c r="AN49" s="141"/>
      <c r="AO49" s="141"/>
      <c r="AP49" s="141"/>
      <c r="AQ49" s="147"/>
      <c r="AR49" s="141"/>
      <c r="AS49" s="141"/>
      <c r="AT49" s="141"/>
      <c r="AU49" s="141"/>
    </row>
    <row r="50" spans="1:47" s="143" customFormat="1" ht="37.5">
      <c r="A50" s="21"/>
      <c r="B50" s="144" t="s">
        <v>376</v>
      </c>
      <c r="C50" s="140"/>
      <c r="D50" s="140"/>
      <c r="E50" s="140"/>
      <c r="F50" s="140"/>
      <c r="G50" s="140"/>
      <c r="H50" s="140"/>
      <c r="I50" s="140" t="s">
        <v>296</v>
      </c>
      <c r="J50" s="140"/>
      <c r="K50" s="140"/>
      <c r="L50" s="140" t="s">
        <v>96</v>
      </c>
      <c r="M50" s="146"/>
      <c r="N50" s="146"/>
      <c r="O50" s="140"/>
      <c r="P50" s="140"/>
      <c r="Q50" s="140"/>
      <c r="R50" s="140"/>
      <c r="S50" s="140"/>
      <c r="T50" s="140"/>
      <c r="U50" s="140"/>
      <c r="V50" s="146"/>
      <c r="W50" s="146"/>
      <c r="X50" s="140"/>
      <c r="Y50" s="140"/>
      <c r="Z50" s="140"/>
      <c r="AA50" s="140"/>
      <c r="AB50" s="140"/>
      <c r="AC50" s="140"/>
      <c r="AD50" s="140"/>
      <c r="AE50" s="146"/>
      <c r="AF50" s="140"/>
      <c r="AG50" s="140"/>
      <c r="AH50" s="140"/>
      <c r="AI50" s="140"/>
      <c r="AJ50" s="140"/>
      <c r="AK50" s="140"/>
      <c r="AL50" s="146"/>
      <c r="AM50" s="140"/>
      <c r="AN50" s="140"/>
      <c r="AO50" s="140"/>
      <c r="AP50" s="140"/>
      <c r="AQ50" s="146"/>
      <c r="AR50" s="140"/>
      <c r="AS50" s="140"/>
      <c r="AT50" s="140"/>
      <c r="AU50" s="140"/>
    </row>
    <row r="51" spans="1:47" s="143" customFormat="1" ht="30.75">
      <c r="A51" s="21"/>
      <c r="B51" s="144" t="s">
        <v>389</v>
      </c>
      <c r="C51" s="141"/>
      <c r="D51" s="141"/>
      <c r="E51" s="141"/>
      <c r="F51" s="141"/>
      <c r="G51" s="141"/>
      <c r="H51" s="141"/>
      <c r="I51" s="141"/>
      <c r="J51" s="141" t="s">
        <v>387</v>
      </c>
      <c r="K51" s="141"/>
      <c r="L51" s="141"/>
      <c r="M51" s="147"/>
      <c r="N51" s="147"/>
      <c r="O51" s="141"/>
      <c r="P51" s="141"/>
      <c r="Q51" s="141"/>
      <c r="R51" s="141"/>
      <c r="S51" s="141"/>
      <c r="T51" s="141"/>
      <c r="U51" s="141"/>
      <c r="V51" s="147"/>
      <c r="W51" s="147"/>
      <c r="X51" s="141"/>
      <c r="Y51" s="141"/>
      <c r="Z51" s="141"/>
      <c r="AA51" s="141"/>
      <c r="AB51" s="141"/>
      <c r="AC51" s="141"/>
      <c r="AD51" s="141"/>
      <c r="AE51" s="147"/>
      <c r="AF51" s="141"/>
      <c r="AG51" s="141"/>
      <c r="AH51" s="141"/>
      <c r="AI51" s="141"/>
      <c r="AJ51" s="141"/>
      <c r="AK51" s="141"/>
      <c r="AL51" s="147"/>
      <c r="AM51" s="141"/>
      <c r="AN51" s="141"/>
      <c r="AO51" s="141"/>
      <c r="AP51" s="141"/>
      <c r="AQ51" s="147"/>
      <c r="AR51" s="141"/>
      <c r="AS51" s="141"/>
      <c r="AT51" s="141"/>
      <c r="AU51" s="141"/>
    </row>
    <row r="52" spans="1:47" s="97" customFormat="1" ht="56.25">
      <c r="A52" s="21"/>
      <c r="B52" s="145"/>
      <c r="C52" s="140"/>
      <c r="D52" s="140"/>
      <c r="E52" s="140"/>
      <c r="F52" s="140"/>
      <c r="G52" s="140"/>
      <c r="H52" s="140"/>
      <c r="I52" s="140"/>
      <c r="J52" s="140" t="s">
        <v>386</v>
      </c>
      <c r="K52" s="140"/>
      <c r="L52" s="140"/>
      <c r="M52" s="146"/>
      <c r="N52" s="146"/>
      <c r="O52" s="140"/>
      <c r="P52" s="140"/>
      <c r="Q52" s="140"/>
      <c r="R52" s="140"/>
      <c r="S52" s="140"/>
      <c r="T52" s="140"/>
      <c r="U52" s="140"/>
      <c r="V52" s="146"/>
      <c r="W52" s="146"/>
      <c r="X52" s="140"/>
      <c r="Y52" s="140"/>
      <c r="Z52" s="140"/>
      <c r="AA52" s="140"/>
      <c r="AB52" s="140"/>
      <c r="AC52" s="140"/>
      <c r="AD52" s="140"/>
      <c r="AE52" s="146"/>
      <c r="AF52" s="140"/>
      <c r="AG52" s="140"/>
      <c r="AH52" s="140"/>
      <c r="AI52" s="140"/>
      <c r="AJ52" s="140"/>
      <c r="AK52" s="140"/>
      <c r="AL52" s="146"/>
      <c r="AM52" s="140"/>
      <c r="AN52" s="140"/>
      <c r="AO52" s="140"/>
      <c r="AP52" s="140"/>
      <c r="AQ52" s="146"/>
      <c r="AR52" s="140"/>
      <c r="AS52" s="140"/>
      <c r="AT52" s="140"/>
      <c r="AU52" s="140"/>
    </row>
    <row r="53" spans="1:47" ht="30.75">
      <c r="A53" s="21"/>
      <c r="B53" s="50"/>
      <c r="C53" s="136"/>
      <c r="D53" s="136"/>
      <c r="E53" s="136"/>
      <c r="F53" s="136"/>
      <c r="G53" s="136"/>
      <c r="H53" s="136"/>
      <c r="I53" s="136"/>
      <c r="J53" s="136"/>
      <c r="K53" s="136"/>
      <c r="L53" s="136"/>
      <c r="M53" s="136"/>
      <c r="N53" s="136"/>
      <c r="O53" s="136"/>
      <c r="P53" s="136"/>
      <c r="Q53" s="136"/>
      <c r="R53" s="136"/>
      <c r="S53" s="136"/>
      <c r="T53" s="136"/>
      <c r="U53" s="136"/>
      <c r="V53" s="136"/>
      <c r="W53" s="136"/>
      <c r="X53" s="136"/>
      <c r="Y53" s="136"/>
      <c r="Z53" s="136"/>
      <c r="AA53" s="136"/>
      <c r="AB53" s="136"/>
      <c r="AC53" s="136"/>
      <c r="AD53" s="136"/>
      <c r="AE53" s="136"/>
      <c r="AF53" s="136"/>
      <c r="AG53" s="136"/>
      <c r="AH53" s="136"/>
      <c r="AI53" s="136"/>
      <c r="AJ53" s="136"/>
      <c r="AK53" s="136"/>
      <c r="AL53" s="136"/>
      <c r="AM53" s="136"/>
      <c r="AN53" s="136"/>
      <c r="AO53" s="136"/>
      <c r="AP53" s="136"/>
      <c r="AQ53" s="136"/>
      <c r="AR53" s="136"/>
      <c r="AS53" s="136"/>
      <c r="AT53" s="136"/>
      <c r="AU53" s="136"/>
    </row>
    <row r="54" spans="1:47" ht="30.75">
      <c r="A54" s="21"/>
      <c r="B54" s="50"/>
      <c r="C54" s="136"/>
      <c r="D54" s="136"/>
      <c r="E54" s="136"/>
      <c r="F54" s="136"/>
      <c r="G54" s="136"/>
      <c r="H54" s="136"/>
      <c r="I54" s="136"/>
      <c r="J54" s="136"/>
      <c r="K54" s="136"/>
      <c r="L54" s="136"/>
      <c r="M54" s="136"/>
      <c r="N54" s="136"/>
      <c r="O54" s="136"/>
      <c r="P54" s="136"/>
      <c r="Q54" s="136"/>
      <c r="R54" s="136"/>
      <c r="S54" s="136"/>
      <c r="T54" s="136"/>
      <c r="U54" s="136"/>
      <c r="V54" s="136"/>
      <c r="W54" s="136"/>
      <c r="X54" s="136"/>
      <c r="Y54" s="136"/>
      <c r="Z54" s="136"/>
      <c r="AA54" s="136"/>
      <c r="AB54" s="136"/>
      <c r="AC54" s="136"/>
      <c r="AD54" s="136"/>
      <c r="AE54" s="136"/>
      <c r="AF54" s="136"/>
      <c r="AG54" s="136"/>
      <c r="AH54" s="136"/>
      <c r="AI54" s="136"/>
      <c r="AJ54" s="136"/>
      <c r="AK54" s="136"/>
      <c r="AL54" s="136"/>
      <c r="AM54" s="136"/>
      <c r="AN54" s="136"/>
      <c r="AO54" s="136"/>
      <c r="AP54" s="136"/>
      <c r="AQ54" s="136"/>
      <c r="AR54" s="136"/>
      <c r="AS54" s="136"/>
      <c r="AT54" s="136"/>
      <c r="AU54" s="136"/>
    </row>
    <row r="55" spans="1:47" ht="30.75">
      <c r="A55" s="21"/>
      <c r="B55" s="50"/>
      <c r="C55" s="136"/>
      <c r="D55" s="136"/>
      <c r="E55" s="136"/>
      <c r="F55" s="136"/>
      <c r="G55" s="136"/>
      <c r="H55" s="136"/>
      <c r="I55" s="136"/>
      <c r="J55" s="136"/>
      <c r="K55" s="136"/>
      <c r="L55" s="136"/>
      <c r="M55" s="136"/>
      <c r="N55" s="136"/>
      <c r="O55" s="136"/>
      <c r="P55" s="136"/>
      <c r="Q55" s="136"/>
      <c r="R55" s="136"/>
      <c r="S55" s="136"/>
      <c r="T55" s="136"/>
      <c r="U55" s="136"/>
      <c r="V55" s="136"/>
      <c r="W55" s="136"/>
      <c r="X55" s="136"/>
      <c r="Y55" s="136"/>
      <c r="Z55" s="136"/>
      <c r="AA55" s="136"/>
      <c r="AB55" s="136"/>
      <c r="AC55" s="136"/>
      <c r="AD55" s="136"/>
      <c r="AE55" s="136"/>
      <c r="AF55" s="136"/>
      <c r="AG55" s="136"/>
      <c r="AH55" s="136"/>
      <c r="AI55" s="136"/>
      <c r="AJ55" s="136"/>
      <c r="AK55" s="136"/>
      <c r="AL55" s="136"/>
      <c r="AM55" s="136"/>
      <c r="AN55" s="136"/>
      <c r="AO55" s="136"/>
      <c r="AP55" s="136"/>
      <c r="AQ55" s="136"/>
      <c r="AR55" s="136"/>
      <c r="AS55" s="136"/>
      <c r="AT55" s="136"/>
      <c r="AU55" s="136"/>
    </row>
    <row r="56" spans="1:47" s="97" customFormat="1" ht="30.75">
      <c r="A56" s="21"/>
      <c r="B56" s="50"/>
      <c r="C56" s="136"/>
      <c r="D56" s="136"/>
      <c r="E56" s="136"/>
      <c r="F56" s="136"/>
      <c r="G56" s="136"/>
      <c r="H56" s="136"/>
      <c r="I56" s="136"/>
      <c r="J56" s="136"/>
      <c r="K56" s="136"/>
      <c r="L56" s="136"/>
      <c r="M56" s="136"/>
      <c r="N56" s="136"/>
      <c r="O56" s="136"/>
      <c r="P56" s="136"/>
      <c r="Q56" s="136"/>
      <c r="R56" s="136"/>
      <c r="S56" s="136"/>
      <c r="T56" s="136"/>
      <c r="U56" s="136"/>
      <c r="V56" s="136"/>
      <c r="W56" s="136"/>
      <c r="X56" s="136"/>
      <c r="Y56" s="136"/>
      <c r="Z56" s="136"/>
      <c r="AA56" s="136"/>
      <c r="AB56" s="136"/>
      <c r="AC56" s="136"/>
      <c r="AD56" s="136"/>
      <c r="AE56" s="136"/>
      <c r="AF56" s="136"/>
      <c r="AG56" s="136"/>
      <c r="AH56" s="136"/>
      <c r="AI56" s="136"/>
      <c r="AJ56" s="136"/>
      <c r="AK56" s="136"/>
      <c r="AL56" s="136"/>
      <c r="AM56" s="136"/>
      <c r="AN56" s="136"/>
      <c r="AO56" s="136"/>
      <c r="AP56" s="136"/>
      <c r="AQ56" s="136"/>
      <c r="AR56" s="136"/>
      <c r="AS56" s="136"/>
      <c r="AT56" s="136"/>
      <c r="AU56" s="136"/>
    </row>
    <row r="57" spans="1:47" ht="30.75">
      <c r="A57" s="21"/>
      <c r="B57" s="50"/>
      <c r="C57" s="136"/>
      <c r="D57" s="136"/>
      <c r="E57" s="136"/>
      <c r="F57" s="136"/>
      <c r="G57" s="136"/>
      <c r="H57" s="136"/>
      <c r="I57" s="136"/>
      <c r="J57" s="136"/>
      <c r="K57" s="136"/>
      <c r="L57" s="136"/>
      <c r="M57" s="136"/>
      <c r="N57" s="136"/>
      <c r="O57" s="136"/>
      <c r="P57" s="136"/>
      <c r="Q57" s="136"/>
      <c r="R57" s="136"/>
      <c r="S57" s="136"/>
      <c r="T57" s="136"/>
      <c r="U57" s="136"/>
      <c r="V57" s="136"/>
      <c r="W57" s="136"/>
      <c r="X57" s="136"/>
      <c r="Y57" s="136"/>
      <c r="Z57" s="136"/>
      <c r="AA57" s="136"/>
      <c r="AB57" s="136"/>
      <c r="AC57" s="136"/>
      <c r="AD57" s="136"/>
      <c r="AE57" s="136"/>
      <c r="AF57" s="136"/>
      <c r="AG57" s="136"/>
      <c r="AH57" s="136"/>
      <c r="AI57" s="136"/>
      <c r="AJ57" s="136"/>
      <c r="AK57" s="136"/>
      <c r="AL57" s="136"/>
      <c r="AM57" s="136"/>
      <c r="AN57" s="136"/>
      <c r="AO57" s="136"/>
      <c r="AP57" s="136"/>
      <c r="AQ57" s="136"/>
      <c r="AR57" s="136"/>
      <c r="AS57" s="136"/>
      <c r="AT57" s="136"/>
      <c r="AU57" s="136"/>
    </row>
    <row r="58" spans="1:47" ht="30.75">
      <c r="A58" s="21"/>
      <c r="B58" s="50"/>
      <c r="C58" s="136"/>
      <c r="D58" s="136"/>
      <c r="E58" s="136"/>
      <c r="F58" s="136"/>
      <c r="G58" s="136"/>
      <c r="H58" s="136"/>
      <c r="I58" s="136"/>
      <c r="J58" s="136"/>
      <c r="K58" s="136"/>
      <c r="L58" s="136"/>
      <c r="M58" s="136"/>
      <c r="N58" s="136"/>
      <c r="O58" s="136"/>
      <c r="P58" s="136"/>
      <c r="Q58" s="136"/>
      <c r="R58" s="136"/>
      <c r="S58" s="136"/>
      <c r="T58" s="136"/>
      <c r="U58" s="136"/>
      <c r="V58" s="136"/>
      <c r="W58" s="136"/>
      <c r="X58" s="136"/>
      <c r="Y58" s="136"/>
      <c r="Z58" s="136"/>
      <c r="AA58" s="136"/>
      <c r="AB58" s="136"/>
      <c r="AC58" s="136"/>
      <c r="AD58" s="136"/>
      <c r="AE58" s="136"/>
      <c r="AF58" s="136"/>
      <c r="AG58" s="136"/>
      <c r="AH58" s="136"/>
      <c r="AI58" s="136"/>
      <c r="AJ58" s="136"/>
      <c r="AK58" s="136"/>
      <c r="AL58" s="136"/>
      <c r="AM58" s="136"/>
      <c r="AN58" s="136"/>
      <c r="AO58" s="136"/>
      <c r="AP58" s="136"/>
      <c r="AQ58" s="136"/>
      <c r="AR58" s="136"/>
      <c r="AS58" s="136"/>
      <c r="AT58" s="136"/>
      <c r="AU58" s="136"/>
    </row>
    <row r="59" spans="1:47" ht="30.75">
      <c r="A59" s="21"/>
      <c r="B59" s="50"/>
      <c r="C59" s="136"/>
      <c r="D59" s="136"/>
      <c r="E59" s="136"/>
      <c r="F59" s="136"/>
      <c r="G59" s="136"/>
      <c r="H59" s="136"/>
      <c r="I59" s="136"/>
      <c r="J59" s="136"/>
      <c r="K59" s="136"/>
      <c r="L59" s="136"/>
      <c r="M59" s="136"/>
      <c r="N59" s="136"/>
      <c r="O59" s="136"/>
      <c r="P59" s="136"/>
      <c r="Q59" s="136"/>
      <c r="R59" s="136"/>
      <c r="S59" s="136"/>
      <c r="T59" s="136"/>
      <c r="U59" s="136"/>
      <c r="V59" s="136"/>
      <c r="W59" s="136"/>
      <c r="X59" s="136"/>
      <c r="Y59" s="136"/>
      <c r="Z59" s="136"/>
      <c r="AA59" s="136"/>
      <c r="AB59" s="136"/>
      <c r="AC59" s="136"/>
      <c r="AD59" s="136"/>
      <c r="AE59" s="136"/>
      <c r="AF59" s="136"/>
      <c r="AG59" s="136"/>
      <c r="AH59" s="136"/>
      <c r="AI59" s="136"/>
      <c r="AJ59" s="136"/>
      <c r="AK59" s="136"/>
      <c r="AL59" s="136"/>
      <c r="AM59" s="136"/>
      <c r="AN59" s="136"/>
      <c r="AO59" s="136"/>
      <c r="AP59" s="136"/>
      <c r="AQ59" s="136"/>
      <c r="AR59" s="136"/>
      <c r="AS59" s="136"/>
      <c r="AT59" s="136"/>
      <c r="AU59" s="136"/>
    </row>
    <row r="60" spans="1:47" ht="30.75">
      <c r="A60" s="21"/>
      <c r="B60" s="50"/>
      <c r="C60" s="136"/>
      <c r="D60" s="136"/>
      <c r="E60" s="136"/>
      <c r="F60" s="136"/>
      <c r="G60" s="136"/>
      <c r="H60" s="136"/>
      <c r="I60" s="136"/>
      <c r="J60" s="136"/>
      <c r="K60" s="136"/>
      <c r="L60" s="136"/>
      <c r="M60" s="136"/>
      <c r="N60" s="136"/>
      <c r="O60" s="136"/>
      <c r="P60" s="136"/>
      <c r="Q60" s="136"/>
      <c r="R60" s="136"/>
      <c r="S60" s="136"/>
      <c r="T60" s="136"/>
      <c r="U60" s="136"/>
      <c r="V60" s="136"/>
      <c r="W60" s="136"/>
      <c r="X60" s="136"/>
      <c r="Y60" s="136"/>
      <c r="Z60" s="136"/>
      <c r="AA60" s="136"/>
      <c r="AB60" s="136"/>
      <c r="AC60" s="136"/>
      <c r="AD60" s="136"/>
      <c r="AE60" s="136"/>
      <c r="AF60" s="136"/>
      <c r="AG60" s="136"/>
      <c r="AH60" s="136"/>
      <c r="AI60" s="136"/>
      <c r="AJ60" s="136"/>
      <c r="AK60" s="136"/>
      <c r="AL60" s="136"/>
      <c r="AM60" s="136"/>
      <c r="AN60" s="136"/>
      <c r="AO60" s="136"/>
      <c r="AP60" s="136"/>
      <c r="AQ60" s="136"/>
      <c r="AR60" s="136"/>
      <c r="AS60" s="136"/>
      <c r="AT60" s="136"/>
      <c r="AU60" s="136"/>
    </row>
    <row r="61" spans="1:47" ht="30.75">
      <c r="A61" s="21"/>
      <c r="B61" s="50"/>
      <c r="C61" s="126"/>
      <c r="D61" s="126"/>
      <c r="E61" s="126"/>
      <c r="F61" s="126"/>
      <c r="G61" s="126"/>
      <c r="H61" s="126"/>
      <c r="I61" s="126"/>
      <c r="J61" s="126"/>
      <c r="K61" s="126"/>
      <c r="L61" s="126"/>
      <c r="M61" s="126"/>
      <c r="N61" s="126"/>
      <c r="O61" s="126"/>
      <c r="P61" s="126"/>
      <c r="Q61" s="126"/>
      <c r="R61" s="126"/>
      <c r="S61" s="126"/>
      <c r="T61" s="126"/>
      <c r="U61" s="126"/>
      <c r="V61" s="126"/>
      <c r="W61" s="126"/>
      <c r="X61" s="126"/>
      <c r="Y61" s="126"/>
      <c r="Z61" s="126"/>
      <c r="AA61" s="126"/>
      <c r="AB61" s="126"/>
      <c r="AC61" s="126"/>
      <c r="AD61" s="126"/>
      <c r="AE61" s="126"/>
      <c r="AF61" s="126"/>
      <c r="AG61" s="126"/>
      <c r="AH61" s="126"/>
      <c r="AI61" s="126"/>
      <c r="AJ61" s="126"/>
      <c r="AK61" s="126"/>
      <c r="AL61" s="126"/>
      <c r="AM61" s="126"/>
      <c r="AN61" s="126"/>
      <c r="AO61" s="126"/>
      <c r="AP61" s="126"/>
      <c r="AQ61" s="126"/>
      <c r="AR61" s="126"/>
      <c r="AS61" s="126"/>
      <c r="AT61" s="126"/>
      <c r="AU61" s="126"/>
    </row>
    <row r="62" spans="1:47" ht="30.75">
      <c r="A62" s="21"/>
      <c r="B62" s="50"/>
      <c r="C62" s="126"/>
      <c r="D62" s="126"/>
      <c r="E62" s="126"/>
      <c r="F62" s="126"/>
      <c r="G62" s="126"/>
      <c r="H62" s="126"/>
      <c r="I62" s="126"/>
      <c r="J62" s="126"/>
      <c r="K62" s="126"/>
      <c r="L62" s="126"/>
      <c r="M62" s="126"/>
      <c r="N62" s="126"/>
      <c r="O62" s="126"/>
      <c r="P62" s="126"/>
      <c r="Q62" s="126"/>
      <c r="R62" s="126"/>
      <c r="S62" s="126"/>
      <c r="T62" s="126"/>
      <c r="U62" s="126"/>
      <c r="V62" s="126"/>
      <c r="W62" s="126"/>
      <c r="X62" s="126"/>
      <c r="Y62" s="126"/>
      <c r="Z62" s="126"/>
      <c r="AA62" s="126"/>
      <c r="AB62" s="126"/>
      <c r="AC62" s="126"/>
      <c r="AD62" s="126"/>
      <c r="AE62" s="126"/>
      <c r="AF62" s="126"/>
      <c r="AG62" s="126"/>
      <c r="AH62" s="126"/>
      <c r="AI62" s="126"/>
      <c r="AJ62" s="126"/>
      <c r="AK62" s="126"/>
      <c r="AL62" s="126"/>
      <c r="AM62" s="126"/>
      <c r="AN62" s="126"/>
      <c r="AO62" s="126"/>
      <c r="AP62" s="126"/>
      <c r="AQ62" s="126"/>
      <c r="AR62" s="126"/>
      <c r="AS62" s="126"/>
      <c r="AT62" s="126"/>
      <c r="AU62" s="126"/>
    </row>
    <row r="63" spans="1:47" ht="30.75">
      <c r="A63" s="21"/>
      <c r="B63" s="50"/>
      <c r="C63" s="126"/>
      <c r="D63" s="126"/>
      <c r="E63" s="126"/>
      <c r="F63" s="126"/>
      <c r="G63" s="126"/>
      <c r="H63" s="126"/>
      <c r="I63" s="126"/>
      <c r="J63" s="126"/>
      <c r="K63" s="126"/>
      <c r="L63" s="126"/>
      <c r="M63" s="126"/>
      <c r="N63" s="126"/>
      <c r="O63" s="126"/>
      <c r="P63" s="126"/>
      <c r="Q63" s="126"/>
      <c r="R63" s="126"/>
      <c r="S63" s="126"/>
      <c r="T63" s="126"/>
      <c r="U63" s="126"/>
      <c r="V63" s="126"/>
      <c r="W63" s="126"/>
      <c r="X63" s="126"/>
      <c r="Y63" s="126"/>
      <c r="Z63" s="126"/>
      <c r="AA63" s="126"/>
      <c r="AB63" s="126"/>
      <c r="AC63" s="126"/>
      <c r="AD63" s="126"/>
      <c r="AE63" s="126"/>
      <c r="AF63" s="126"/>
      <c r="AG63" s="126"/>
      <c r="AH63" s="126"/>
      <c r="AI63" s="126"/>
      <c r="AJ63" s="126"/>
      <c r="AK63" s="126"/>
      <c r="AL63" s="126"/>
      <c r="AM63" s="126"/>
      <c r="AN63" s="126"/>
      <c r="AO63" s="126"/>
      <c r="AP63" s="126"/>
      <c r="AQ63" s="126"/>
      <c r="AR63" s="126"/>
      <c r="AS63" s="126"/>
      <c r="AT63" s="126"/>
      <c r="AU63" s="126"/>
    </row>
    <row r="64" spans="1:47" ht="30.75">
      <c r="A64" s="21"/>
      <c r="B64" s="50"/>
      <c r="C64" s="126"/>
      <c r="D64" s="126"/>
      <c r="E64" s="126"/>
      <c r="F64" s="126"/>
      <c r="G64" s="126"/>
      <c r="H64" s="126"/>
      <c r="I64" s="126"/>
      <c r="J64" s="126"/>
      <c r="K64" s="126"/>
      <c r="L64" s="126"/>
      <c r="M64" s="126"/>
      <c r="N64" s="126"/>
      <c r="O64" s="126"/>
      <c r="P64" s="126"/>
      <c r="Q64" s="126"/>
      <c r="R64" s="126"/>
      <c r="S64" s="126"/>
      <c r="T64" s="126"/>
      <c r="U64" s="126"/>
      <c r="V64" s="126"/>
      <c r="W64" s="126"/>
      <c r="X64" s="126"/>
      <c r="Y64" s="126"/>
      <c r="Z64" s="126"/>
      <c r="AA64" s="126"/>
      <c r="AB64" s="126"/>
      <c r="AC64" s="126"/>
      <c r="AD64" s="126"/>
      <c r="AE64" s="126"/>
      <c r="AF64" s="126"/>
      <c r="AG64" s="126"/>
      <c r="AH64" s="126"/>
      <c r="AI64" s="126"/>
      <c r="AJ64" s="126"/>
      <c r="AK64" s="126"/>
      <c r="AL64" s="126"/>
      <c r="AM64" s="126"/>
      <c r="AN64" s="126"/>
      <c r="AO64" s="126"/>
      <c r="AP64" s="126"/>
      <c r="AQ64" s="126"/>
      <c r="AR64" s="126"/>
      <c r="AS64" s="126"/>
      <c r="AT64" s="126"/>
      <c r="AU64" s="126"/>
    </row>
    <row r="65" spans="1:47" ht="30.75">
      <c r="A65" s="21"/>
      <c r="B65" s="50"/>
      <c r="C65" s="126"/>
      <c r="D65" s="126"/>
      <c r="E65" s="126"/>
      <c r="F65" s="126"/>
      <c r="G65" s="126"/>
      <c r="H65" s="126"/>
      <c r="I65" s="126"/>
      <c r="J65" s="126"/>
      <c r="K65" s="126"/>
      <c r="L65" s="126"/>
      <c r="M65" s="126"/>
      <c r="N65" s="126"/>
      <c r="O65" s="126"/>
      <c r="P65" s="126"/>
      <c r="Q65" s="126"/>
      <c r="R65" s="126"/>
      <c r="S65" s="126"/>
      <c r="T65" s="126"/>
      <c r="U65" s="126"/>
      <c r="V65" s="126"/>
      <c r="W65" s="126"/>
      <c r="X65" s="126"/>
      <c r="Y65" s="126"/>
      <c r="Z65" s="126"/>
      <c r="AA65" s="126"/>
      <c r="AB65" s="126"/>
      <c r="AC65" s="126"/>
      <c r="AD65" s="126"/>
      <c r="AE65" s="126"/>
      <c r="AF65" s="126"/>
      <c r="AG65" s="126"/>
      <c r="AH65" s="126"/>
      <c r="AI65" s="126"/>
      <c r="AJ65" s="126"/>
      <c r="AK65" s="126"/>
      <c r="AL65" s="126"/>
      <c r="AM65" s="126"/>
      <c r="AN65" s="126"/>
      <c r="AO65" s="126"/>
      <c r="AP65" s="126"/>
      <c r="AQ65" s="126"/>
      <c r="AR65" s="126"/>
      <c r="AS65" s="126"/>
      <c r="AT65" s="126"/>
      <c r="AU65" s="126"/>
    </row>
    <row r="66" spans="1:47" ht="30.75">
      <c r="A66" s="21"/>
      <c r="B66" s="50"/>
      <c r="C66" s="126"/>
      <c r="D66" s="126"/>
      <c r="E66" s="126"/>
      <c r="F66" s="126"/>
      <c r="G66" s="126"/>
      <c r="H66" s="126"/>
      <c r="I66" s="126"/>
      <c r="J66" s="126"/>
      <c r="K66" s="126"/>
      <c r="L66" s="126"/>
      <c r="M66" s="126"/>
      <c r="N66" s="126"/>
      <c r="O66" s="126"/>
      <c r="P66" s="126"/>
      <c r="Q66" s="126"/>
      <c r="R66" s="126"/>
      <c r="S66" s="126"/>
      <c r="T66" s="126"/>
      <c r="U66" s="126"/>
      <c r="V66" s="126"/>
      <c r="W66" s="126"/>
      <c r="X66" s="126"/>
      <c r="Y66" s="126"/>
      <c r="Z66" s="126"/>
      <c r="AA66" s="126"/>
      <c r="AB66" s="126"/>
      <c r="AC66" s="126"/>
      <c r="AD66" s="126"/>
      <c r="AE66" s="126"/>
      <c r="AF66" s="126"/>
      <c r="AG66" s="126"/>
      <c r="AH66" s="126"/>
      <c r="AI66" s="126"/>
      <c r="AJ66" s="126"/>
      <c r="AK66" s="126"/>
      <c r="AL66" s="126"/>
      <c r="AM66" s="126"/>
      <c r="AN66" s="126"/>
      <c r="AO66" s="126"/>
      <c r="AP66" s="126"/>
      <c r="AQ66" s="126"/>
      <c r="AR66" s="126"/>
      <c r="AS66" s="126"/>
      <c r="AT66" s="126"/>
      <c r="AU66" s="126"/>
    </row>
    <row r="67" spans="1:47" ht="30.75">
      <c r="A67" s="21"/>
      <c r="B67" s="50"/>
      <c r="C67" s="126"/>
      <c r="D67" s="126"/>
      <c r="E67" s="126"/>
      <c r="F67" s="126"/>
      <c r="G67" s="126"/>
      <c r="H67" s="126"/>
      <c r="I67" s="126"/>
      <c r="J67" s="126"/>
      <c r="K67" s="126"/>
      <c r="L67" s="126"/>
      <c r="M67" s="126"/>
      <c r="N67" s="126"/>
      <c r="O67" s="126"/>
      <c r="P67" s="126"/>
      <c r="Q67" s="126"/>
      <c r="R67" s="126"/>
      <c r="S67" s="126"/>
      <c r="T67" s="126"/>
      <c r="U67" s="126"/>
      <c r="V67" s="126"/>
      <c r="W67" s="126"/>
      <c r="X67" s="126"/>
      <c r="Y67" s="126"/>
      <c r="Z67" s="126"/>
      <c r="AA67" s="126"/>
      <c r="AB67" s="126"/>
      <c r="AC67" s="126"/>
      <c r="AD67" s="126"/>
      <c r="AE67" s="126"/>
      <c r="AF67" s="126"/>
      <c r="AG67" s="126"/>
      <c r="AH67" s="126"/>
      <c r="AI67" s="126"/>
      <c r="AJ67" s="126"/>
      <c r="AK67" s="126"/>
      <c r="AL67" s="126"/>
      <c r="AM67" s="126"/>
      <c r="AN67" s="126"/>
      <c r="AO67" s="126"/>
      <c r="AP67" s="126"/>
      <c r="AQ67" s="126"/>
      <c r="AR67" s="126"/>
      <c r="AS67" s="126"/>
      <c r="AT67" s="126"/>
      <c r="AU67" s="126"/>
    </row>
    <row r="68" spans="1:47" ht="30.75">
      <c r="A68" s="21"/>
      <c r="B68" s="50"/>
      <c r="C68" s="126"/>
      <c r="D68" s="126"/>
      <c r="E68" s="126"/>
      <c r="F68" s="126"/>
      <c r="G68" s="126"/>
      <c r="H68" s="126"/>
      <c r="I68" s="126"/>
      <c r="J68" s="126"/>
      <c r="K68" s="126"/>
      <c r="L68" s="126"/>
      <c r="M68" s="126"/>
      <c r="N68" s="126"/>
      <c r="O68" s="126"/>
      <c r="P68" s="126"/>
      <c r="Q68" s="126"/>
      <c r="R68" s="126"/>
      <c r="S68" s="126"/>
      <c r="T68" s="126"/>
      <c r="U68" s="126"/>
      <c r="V68" s="126"/>
      <c r="W68" s="126"/>
      <c r="X68" s="126"/>
      <c r="Y68" s="126"/>
      <c r="Z68" s="126"/>
      <c r="AA68" s="126"/>
      <c r="AB68" s="126"/>
      <c r="AC68" s="126"/>
      <c r="AD68" s="126"/>
      <c r="AE68" s="126"/>
      <c r="AF68" s="126"/>
      <c r="AG68" s="126"/>
      <c r="AH68" s="126"/>
      <c r="AI68" s="126"/>
      <c r="AJ68" s="126"/>
      <c r="AK68" s="126"/>
      <c r="AL68" s="126"/>
      <c r="AM68" s="126"/>
      <c r="AN68" s="126"/>
      <c r="AO68" s="126"/>
      <c r="AP68" s="126"/>
      <c r="AQ68" s="126"/>
      <c r="AR68" s="126"/>
      <c r="AS68" s="126"/>
      <c r="AT68" s="126"/>
      <c r="AU68" s="126"/>
    </row>
    <row r="69" spans="1:47" ht="31.5" thickBot="1">
      <c r="A69" s="21"/>
      <c r="B69" s="50"/>
      <c r="C69" s="127"/>
      <c r="D69" s="127"/>
      <c r="E69" s="127"/>
      <c r="F69" s="127"/>
      <c r="G69" s="127"/>
      <c r="H69" s="127"/>
      <c r="I69" s="127"/>
      <c r="J69" s="127"/>
      <c r="K69" s="127"/>
      <c r="L69" s="127"/>
      <c r="M69" s="127"/>
      <c r="N69" s="127"/>
      <c r="O69" s="127"/>
      <c r="P69" s="127"/>
      <c r="Q69" s="127"/>
      <c r="R69" s="127"/>
      <c r="S69" s="127"/>
      <c r="T69" s="127"/>
      <c r="U69" s="127"/>
      <c r="V69" s="127"/>
      <c r="W69" s="127"/>
      <c r="X69" s="127"/>
      <c r="Y69" s="127"/>
      <c r="Z69" s="127"/>
      <c r="AA69" s="127"/>
      <c r="AB69" s="127"/>
      <c r="AC69" s="127"/>
      <c r="AD69" s="127"/>
      <c r="AE69" s="127"/>
      <c r="AF69" s="127"/>
      <c r="AG69" s="127"/>
      <c r="AH69" s="127"/>
      <c r="AI69" s="127"/>
      <c r="AJ69" s="127"/>
      <c r="AK69" s="127"/>
      <c r="AL69" s="127"/>
      <c r="AM69" s="127"/>
      <c r="AN69" s="127"/>
      <c r="AO69" s="127"/>
      <c r="AP69" s="127"/>
      <c r="AQ69" s="127"/>
      <c r="AR69" s="127"/>
      <c r="AS69" s="127"/>
      <c r="AT69" s="127"/>
      <c r="AU69" s="127"/>
    </row>
    <row r="70" spans="1:47">
      <c r="B70" s="50"/>
      <c r="C70" s="97"/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  <c r="Y70" s="97"/>
      <c r="Z70" s="97"/>
      <c r="AA70" s="97"/>
      <c r="AB70" s="97"/>
      <c r="AC70" s="97"/>
      <c r="AD70" s="97"/>
      <c r="AE70" s="97"/>
      <c r="AF70" s="97"/>
      <c r="AG70" s="97"/>
      <c r="AH70" s="97"/>
      <c r="AI70" s="97"/>
      <c r="AJ70" s="97"/>
      <c r="AK70" s="97"/>
      <c r="AL70" s="97"/>
      <c r="AM70" s="97"/>
      <c r="AN70" s="97"/>
      <c r="AO70" s="97"/>
      <c r="AP70" s="97"/>
      <c r="AQ70" s="97"/>
      <c r="AR70" s="97"/>
      <c r="AS70" s="97"/>
      <c r="AT70" s="97"/>
      <c r="AU70" s="97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workbookViewId="0">
      <selection activeCell="F20" sqref="F20"/>
    </sheetView>
  </sheetViews>
  <sheetFormatPr baseColWidth="10" defaultRowHeight="15"/>
  <cols>
    <col min="1" max="1" width="5.69921875" bestFit="1" customWidth="1"/>
  </cols>
  <sheetData>
    <row r="1" spans="1:6" ht="15.75" thickBot="1">
      <c r="A1" s="259" t="s">
        <v>7</v>
      </c>
      <c r="B1" s="260" t="s">
        <v>420</v>
      </c>
      <c r="C1" s="261" t="s">
        <v>421</v>
      </c>
      <c r="D1" s="262" t="s">
        <v>422</v>
      </c>
      <c r="E1" s="263" t="s">
        <v>423</v>
      </c>
      <c r="F1" s="264" t="s">
        <v>424</v>
      </c>
    </row>
    <row r="2" spans="1:6">
      <c r="A2" s="265">
        <v>1</v>
      </c>
      <c r="B2" s="268">
        <v>42597</v>
      </c>
      <c r="C2" s="268">
        <f t="shared" ref="C2" si="0">B2+1</f>
        <v>42598</v>
      </c>
      <c r="D2" s="268">
        <f t="shared" ref="D2" si="1">C2+1</f>
        <v>42599</v>
      </c>
      <c r="E2" s="267">
        <f t="shared" ref="E2" si="2">D2+1</f>
        <v>42600</v>
      </c>
      <c r="F2" s="267">
        <f>E2+1</f>
        <v>42601</v>
      </c>
    </row>
    <row r="3" spans="1:6">
      <c r="A3" s="265">
        <f>A2+1</f>
        <v>2</v>
      </c>
      <c r="B3" s="267">
        <f>B2+7</f>
        <v>42604</v>
      </c>
      <c r="C3" s="267">
        <f t="shared" ref="C3:F18" si="3">B3+1</f>
        <v>42605</v>
      </c>
      <c r="D3" s="267">
        <f t="shared" si="3"/>
        <v>42606</v>
      </c>
      <c r="E3" s="267">
        <f t="shared" si="3"/>
        <v>42607</v>
      </c>
      <c r="F3" s="267">
        <f t="shared" si="3"/>
        <v>42608</v>
      </c>
    </row>
    <row r="4" spans="1:6">
      <c r="A4" s="265">
        <f t="shared" ref="A4:A46" si="4">A3+1</f>
        <v>3</v>
      </c>
      <c r="B4" s="267">
        <f>B3+7</f>
        <v>42611</v>
      </c>
      <c r="C4" s="267">
        <f t="shared" si="3"/>
        <v>42612</v>
      </c>
      <c r="D4" s="267">
        <f t="shared" si="3"/>
        <v>42613</v>
      </c>
      <c r="E4" s="267">
        <f t="shared" si="3"/>
        <v>42614</v>
      </c>
      <c r="F4" s="267">
        <f t="shared" si="3"/>
        <v>42615</v>
      </c>
    </row>
    <row r="5" spans="1:6">
      <c r="A5" s="265">
        <f t="shared" si="4"/>
        <v>4</v>
      </c>
      <c r="B5" s="267">
        <f t="shared" ref="B5:B46" si="5">B4+7</f>
        <v>42618</v>
      </c>
      <c r="C5" s="267">
        <f t="shared" si="3"/>
        <v>42619</v>
      </c>
      <c r="D5" s="267">
        <f t="shared" si="3"/>
        <v>42620</v>
      </c>
      <c r="E5" s="267">
        <f t="shared" si="3"/>
        <v>42621</v>
      </c>
      <c r="F5" s="267">
        <f t="shared" si="3"/>
        <v>42622</v>
      </c>
    </row>
    <row r="6" spans="1:6">
      <c r="A6" s="265">
        <f t="shared" si="4"/>
        <v>5</v>
      </c>
      <c r="B6" s="267">
        <f t="shared" si="5"/>
        <v>42625</v>
      </c>
      <c r="C6" s="267">
        <f t="shared" si="3"/>
        <v>42626</v>
      </c>
      <c r="D6" s="267">
        <f t="shared" si="3"/>
        <v>42627</v>
      </c>
      <c r="E6" s="267">
        <f t="shared" si="3"/>
        <v>42628</v>
      </c>
      <c r="F6" s="267">
        <f t="shared" si="3"/>
        <v>42629</v>
      </c>
    </row>
    <row r="7" spans="1:6">
      <c r="A7" s="265">
        <f t="shared" si="4"/>
        <v>6</v>
      </c>
      <c r="B7" s="267">
        <f t="shared" si="5"/>
        <v>42632</v>
      </c>
      <c r="C7" s="267">
        <f t="shared" si="3"/>
        <v>42633</v>
      </c>
      <c r="D7" s="267">
        <f t="shared" si="3"/>
        <v>42634</v>
      </c>
      <c r="E7" s="267">
        <f t="shared" si="3"/>
        <v>42635</v>
      </c>
      <c r="F7" s="267">
        <f t="shared" si="3"/>
        <v>42636</v>
      </c>
    </row>
    <row r="8" spans="1:6">
      <c r="A8" s="265">
        <f t="shared" si="4"/>
        <v>7</v>
      </c>
      <c r="B8" s="267">
        <f t="shared" si="5"/>
        <v>42639</v>
      </c>
      <c r="C8" s="267">
        <f t="shared" si="3"/>
        <v>42640</v>
      </c>
      <c r="D8" s="267">
        <f t="shared" si="3"/>
        <v>42641</v>
      </c>
      <c r="E8" s="267">
        <f t="shared" si="3"/>
        <v>42642</v>
      </c>
      <c r="F8" s="267">
        <f t="shared" si="3"/>
        <v>42643</v>
      </c>
    </row>
    <row r="9" spans="1:6">
      <c r="A9" s="265">
        <f t="shared" si="4"/>
        <v>8</v>
      </c>
      <c r="B9" s="267">
        <f t="shared" si="5"/>
        <v>42646</v>
      </c>
      <c r="C9" s="267">
        <f t="shared" si="3"/>
        <v>42647</v>
      </c>
      <c r="D9" s="267">
        <f t="shared" si="3"/>
        <v>42648</v>
      </c>
      <c r="E9" s="267">
        <f t="shared" si="3"/>
        <v>42649</v>
      </c>
      <c r="F9" s="267">
        <f t="shared" si="3"/>
        <v>42650</v>
      </c>
    </row>
    <row r="10" spans="1:6">
      <c r="A10" s="265">
        <f t="shared" si="4"/>
        <v>9</v>
      </c>
      <c r="B10" s="267">
        <f t="shared" si="5"/>
        <v>42653</v>
      </c>
      <c r="C10" s="267">
        <f t="shared" si="3"/>
        <v>42654</v>
      </c>
      <c r="D10" s="267">
        <f t="shared" si="3"/>
        <v>42655</v>
      </c>
      <c r="E10" s="267">
        <f t="shared" si="3"/>
        <v>42656</v>
      </c>
      <c r="F10" s="267">
        <f t="shared" si="3"/>
        <v>42657</v>
      </c>
    </row>
    <row r="11" spans="1:6">
      <c r="A11" s="265">
        <f t="shared" si="4"/>
        <v>10</v>
      </c>
      <c r="B11" s="267">
        <f t="shared" si="5"/>
        <v>42660</v>
      </c>
      <c r="C11" s="267">
        <f t="shared" si="3"/>
        <v>42661</v>
      </c>
      <c r="D11" s="267">
        <f t="shared" si="3"/>
        <v>42662</v>
      </c>
      <c r="E11" s="267">
        <f t="shared" si="3"/>
        <v>42663</v>
      </c>
      <c r="F11" s="267">
        <f t="shared" si="3"/>
        <v>42664</v>
      </c>
    </row>
    <row r="12" spans="1:6">
      <c r="A12" s="266" t="s">
        <v>3</v>
      </c>
      <c r="B12" s="268">
        <f t="shared" si="5"/>
        <v>42667</v>
      </c>
      <c r="C12" s="268">
        <f t="shared" si="3"/>
        <v>42668</v>
      </c>
      <c r="D12" s="268">
        <f t="shared" si="3"/>
        <v>42669</v>
      </c>
      <c r="E12" s="268">
        <f t="shared" si="3"/>
        <v>42670</v>
      </c>
      <c r="F12" s="268">
        <f t="shared" si="3"/>
        <v>42671</v>
      </c>
    </row>
    <row r="13" spans="1:6">
      <c r="A13" s="266" t="s">
        <v>3</v>
      </c>
      <c r="B13" s="268">
        <f t="shared" si="5"/>
        <v>42674</v>
      </c>
      <c r="C13" s="268">
        <f t="shared" si="3"/>
        <v>42675</v>
      </c>
      <c r="D13" s="268">
        <f t="shared" si="3"/>
        <v>42676</v>
      </c>
      <c r="E13" s="268">
        <f t="shared" si="3"/>
        <v>42677</v>
      </c>
      <c r="F13" s="268">
        <f t="shared" si="3"/>
        <v>42678</v>
      </c>
    </row>
    <row r="14" spans="1:6">
      <c r="A14" s="265">
        <f>A11+1</f>
        <v>11</v>
      </c>
      <c r="B14" s="267">
        <f t="shared" si="5"/>
        <v>42681</v>
      </c>
      <c r="C14" s="267">
        <f t="shared" si="3"/>
        <v>42682</v>
      </c>
      <c r="D14" s="267">
        <f t="shared" si="3"/>
        <v>42683</v>
      </c>
      <c r="E14" s="267">
        <f t="shared" si="3"/>
        <v>42684</v>
      </c>
      <c r="F14" s="267">
        <f t="shared" si="3"/>
        <v>42685</v>
      </c>
    </row>
    <row r="15" spans="1:6">
      <c r="A15" s="265">
        <f t="shared" si="4"/>
        <v>12</v>
      </c>
      <c r="B15" s="267">
        <f t="shared" si="5"/>
        <v>42688</v>
      </c>
      <c r="C15" s="267">
        <f t="shared" si="3"/>
        <v>42689</v>
      </c>
      <c r="D15" s="267">
        <f t="shared" si="3"/>
        <v>42690</v>
      </c>
      <c r="E15" s="267">
        <f t="shared" si="3"/>
        <v>42691</v>
      </c>
      <c r="F15" s="267">
        <f t="shared" si="3"/>
        <v>42692</v>
      </c>
    </row>
    <row r="16" spans="1:6">
      <c r="A16" s="265">
        <f t="shared" si="4"/>
        <v>13</v>
      </c>
      <c r="B16" s="267">
        <f t="shared" si="5"/>
        <v>42695</v>
      </c>
      <c r="C16" s="267">
        <f t="shared" si="3"/>
        <v>42696</v>
      </c>
      <c r="D16" s="267">
        <f t="shared" si="3"/>
        <v>42697</v>
      </c>
      <c r="E16" s="267">
        <f t="shared" si="3"/>
        <v>42698</v>
      </c>
      <c r="F16" s="267">
        <f t="shared" si="3"/>
        <v>42699</v>
      </c>
    </row>
    <row r="17" spans="1:6">
      <c r="A17" s="265">
        <f t="shared" si="4"/>
        <v>14</v>
      </c>
      <c r="B17" s="267">
        <f t="shared" si="5"/>
        <v>42702</v>
      </c>
      <c r="C17" s="267">
        <f t="shared" si="3"/>
        <v>42703</v>
      </c>
      <c r="D17" s="267">
        <f t="shared" si="3"/>
        <v>42704</v>
      </c>
      <c r="E17" s="267">
        <f t="shared" si="3"/>
        <v>42705</v>
      </c>
      <c r="F17" s="267">
        <f t="shared" si="3"/>
        <v>42706</v>
      </c>
    </row>
    <row r="18" spans="1:6">
      <c r="A18" s="265">
        <f t="shared" si="4"/>
        <v>15</v>
      </c>
      <c r="B18" s="267">
        <f t="shared" si="5"/>
        <v>42709</v>
      </c>
      <c r="C18" s="267">
        <f t="shared" si="3"/>
        <v>42710</v>
      </c>
      <c r="D18" s="267">
        <f t="shared" si="3"/>
        <v>42711</v>
      </c>
      <c r="E18" s="268">
        <f t="shared" si="3"/>
        <v>42712</v>
      </c>
      <c r="F18" s="267">
        <f t="shared" si="3"/>
        <v>42713</v>
      </c>
    </row>
    <row r="19" spans="1:6">
      <c r="A19" s="265">
        <f t="shared" si="4"/>
        <v>16</v>
      </c>
      <c r="B19" s="267">
        <f t="shared" si="5"/>
        <v>42716</v>
      </c>
      <c r="C19" s="267">
        <f t="shared" ref="C19:F34" si="6">B19+1</f>
        <v>42717</v>
      </c>
      <c r="D19" s="267">
        <f t="shared" si="6"/>
        <v>42718</v>
      </c>
      <c r="E19" s="267">
        <f t="shared" si="6"/>
        <v>42719</v>
      </c>
      <c r="F19" s="267">
        <f t="shared" si="6"/>
        <v>42720</v>
      </c>
    </row>
    <row r="20" spans="1:6">
      <c r="A20" s="265">
        <f t="shared" si="4"/>
        <v>17</v>
      </c>
      <c r="B20" s="267">
        <f t="shared" si="5"/>
        <v>42723</v>
      </c>
      <c r="C20" s="267">
        <f t="shared" si="6"/>
        <v>42724</v>
      </c>
      <c r="D20" s="267">
        <f t="shared" si="6"/>
        <v>42725</v>
      </c>
      <c r="E20" s="267">
        <f t="shared" si="6"/>
        <v>42726</v>
      </c>
      <c r="F20" s="267">
        <f t="shared" si="6"/>
        <v>42727</v>
      </c>
    </row>
    <row r="21" spans="1:6">
      <c r="A21" s="266" t="s">
        <v>3</v>
      </c>
      <c r="B21" s="268">
        <f t="shared" si="5"/>
        <v>42730</v>
      </c>
      <c r="C21" s="268">
        <f t="shared" si="6"/>
        <v>42731</v>
      </c>
      <c r="D21" s="268">
        <f t="shared" si="6"/>
        <v>42732</v>
      </c>
      <c r="E21" s="268">
        <f t="shared" si="6"/>
        <v>42733</v>
      </c>
      <c r="F21" s="268">
        <f t="shared" si="6"/>
        <v>42734</v>
      </c>
    </row>
    <row r="22" spans="1:6">
      <c r="A22" s="266" t="s">
        <v>3</v>
      </c>
      <c r="B22" s="268">
        <f t="shared" si="5"/>
        <v>42737</v>
      </c>
      <c r="C22" s="268">
        <f t="shared" si="6"/>
        <v>42738</v>
      </c>
      <c r="D22" s="268">
        <f t="shared" si="6"/>
        <v>42739</v>
      </c>
      <c r="E22" s="268">
        <f t="shared" si="6"/>
        <v>42740</v>
      </c>
      <c r="F22" s="268">
        <f t="shared" si="6"/>
        <v>42741</v>
      </c>
    </row>
    <row r="23" spans="1:6">
      <c r="A23" s="265">
        <f>A20+1</f>
        <v>18</v>
      </c>
      <c r="B23" s="267">
        <f t="shared" si="5"/>
        <v>42744</v>
      </c>
      <c r="C23" s="267">
        <f t="shared" si="6"/>
        <v>42745</v>
      </c>
      <c r="D23" s="267">
        <f t="shared" si="6"/>
        <v>42746</v>
      </c>
      <c r="E23" s="267">
        <f t="shared" si="6"/>
        <v>42747</v>
      </c>
      <c r="F23" s="267">
        <f t="shared" si="6"/>
        <v>42748</v>
      </c>
    </row>
    <row r="24" spans="1:6">
      <c r="A24" s="265">
        <f t="shared" si="4"/>
        <v>19</v>
      </c>
      <c r="B24" s="267">
        <f t="shared" si="5"/>
        <v>42751</v>
      </c>
      <c r="C24" s="267">
        <f t="shared" si="6"/>
        <v>42752</v>
      </c>
      <c r="D24" s="267">
        <f t="shared" si="6"/>
        <v>42753</v>
      </c>
      <c r="E24" s="267">
        <f t="shared" si="6"/>
        <v>42754</v>
      </c>
      <c r="F24" s="267">
        <f t="shared" si="6"/>
        <v>42755</v>
      </c>
    </row>
    <row r="25" spans="1:6">
      <c r="A25" s="265">
        <f t="shared" si="4"/>
        <v>20</v>
      </c>
      <c r="B25" s="267">
        <f t="shared" si="5"/>
        <v>42758</v>
      </c>
      <c r="C25" s="267">
        <f t="shared" si="6"/>
        <v>42759</v>
      </c>
      <c r="D25" s="267">
        <f t="shared" si="6"/>
        <v>42760</v>
      </c>
      <c r="E25" s="267">
        <f t="shared" si="6"/>
        <v>42761</v>
      </c>
      <c r="F25" s="267">
        <f t="shared" si="6"/>
        <v>42762</v>
      </c>
    </row>
    <row r="26" spans="1:6">
      <c r="A26" s="265">
        <f t="shared" si="4"/>
        <v>21</v>
      </c>
      <c r="B26" s="267">
        <f t="shared" si="5"/>
        <v>42765</v>
      </c>
      <c r="C26" s="267">
        <f t="shared" si="6"/>
        <v>42766</v>
      </c>
      <c r="D26" s="267">
        <f t="shared" si="6"/>
        <v>42767</v>
      </c>
      <c r="E26" s="267">
        <f t="shared" si="6"/>
        <v>42768</v>
      </c>
      <c r="F26" s="267">
        <f t="shared" si="6"/>
        <v>42769</v>
      </c>
    </row>
    <row r="27" spans="1:6">
      <c r="A27" s="265">
        <f t="shared" si="4"/>
        <v>22</v>
      </c>
      <c r="B27" s="267">
        <f t="shared" si="5"/>
        <v>42772</v>
      </c>
      <c r="C27" s="267">
        <f t="shared" si="6"/>
        <v>42773</v>
      </c>
      <c r="D27" s="267">
        <f t="shared" si="6"/>
        <v>42774</v>
      </c>
      <c r="E27" s="267">
        <f t="shared" si="6"/>
        <v>42775</v>
      </c>
      <c r="F27" s="267">
        <f t="shared" si="6"/>
        <v>42776</v>
      </c>
    </row>
    <row r="28" spans="1:6">
      <c r="A28" s="265">
        <f t="shared" si="4"/>
        <v>23</v>
      </c>
      <c r="B28" s="267">
        <f t="shared" si="5"/>
        <v>42779</v>
      </c>
      <c r="C28" s="267">
        <f t="shared" si="6"/>
        <v>42780</v>
      </c>
      <c r="D28" s="267">
        <f t="shared" si="6"/>
        <v>42781</v>
      </c>
      <c r="E28" s="267">
        <f t="shared" si="6"/>
        <v>42782</v>
      </c>
      <c r="F28" s="267">
        <f t="shared" si="6"/>
        <v>42783</v>
      </c>
    </row>
    <row r="29" spans="1:6">
      <c r="A29" s="265">
        <f t="shared" si="4"/>
        <v>24</v>
      </c>
      <c r="B29" s="267">
        <f t="shared" si="5"/>
        <v>42786</v>
      </c>
      <c r="C29" s="267">
        <f t="shared" si="6"/>
        <v>42787</v>
      </c>
      <c r="D29" s="267">
        <f t="shared" si="6"/>
        <v>42788</v>
      </c>
      <c r="E29" s="267">
        <f t="shared" si="6"/>
        <v>42789</v>
      </c>
      <c r="F29" s="267">
        <f t="shared" si="6"/>
        <v>42790</v>
      </c>
    </row>
    <row r="30" spans="1:6">
      <c r="A30" s="266" t="s">
        <v>3</v>
      </c>
      <c r="B30" s="268">
        <f t="shared" si="5"/>
        <v>42793</v>
      </c>
      <c r="C30" s="268">
        <f t="shared" si="6"/>
        <v>42794</v>
      </c>
      <c r="D30" s="268">
        <f t="shared" si="6"/>
        <v>42795</v>
      </c>
      <c r="E30" s="268">
        <f t="shared" si="6"/>
        <v>42796</v>
      </c>
      <c r="F30" s="268">
        <f t="shared" si="6"/>
        <v>42797</v>
      </c>
    </row>
    <row r="31" spans="1:6">
      <c r="A31" s="265">
        <f>A29+1</f>
        <v>25</v>
      </c>
      <c r="B31" s="267">
        <f t="shared" si="5"/>
        <v>42800</v>
      </c>
      <c r="C31" s="267">
        <f t="shared" si="6"/>
        <v>42801</v>
      </c>
      <c r="D31" s="267">
        <f t="shared" si="6"/>
        <v>42802</v>
      </c>
      <c r="E31" s="267">
        <f t="shared" si="6"/>
        <v>42803</v>
      </c>
      <c r="F31" s="267">
        <f t="shared" si="6"/>
        <v>42804</v>
      </c>
    </row>
    <row r="32" spans="1:6">
      <c r="A32" s="265">
        <f t="shared" si="4"/>
        <v>26</v>
      </c>
      <c r="B32" s="267">
        <f t="shared" si="5"/>
        <v>42807</v>
      </c>
      <c r="C32" s="267">
        <f t="shared" si="6"/>
        <v>42808</v>
      </c>
      <c r="D32" s="267">
        <f t="shared" si="6"/>
        <v>42809</v>
      </c>
      <c r="E32" s="267">
        <f t="shared" si="6"/>
        <v>42810</v>
      </c>
      <c r="F32" s="267">
        <f t="shared" si="6"/>
        <v>42811</v>
      </c>
    </row>
    <row r="33" spans="1:6">
      <c r="A33" s="265">
        <f t="shared" si="4"/>
        <v>27</v>
      </c>
      <c r="B33" s="267">
        <f t="shared" si="5"/>
        <v>42814</v>
      </c>
      <c r="C33" s="267">
        <f t="shared" si="6"/>
        <v>42815</v>
      </c>
      <c r="D33" s="267">
        <f t="shared" si="6"/>
        <v>42816</v>
      </c>
      <c r="E33" s="267">
        <f t="shared" si="6"/>
        <v>42817</v>
      </c>
      <c r="F33" s="267">
        <f t="shared" si="6"/>
        <v>42818</v>
      </c>
    </row>
    <row r="34" spans="1:6">
      <c r="A34" s="265">
        <f t="shared" si="4"/>
        <v>28</v>
      </c>
      <c r="B34" s="267">
        <f t="shared" si="5"/>
        <v>42821</v>
      </c>
      <c r="C34" s="267">
        <f t="shared" si="6"/>
        <v>42822</v>
      </c>
      <c r="D34" s="267">
        <f t="shared" si="6"/>
        <v>42823</v>
      </c>
      <c r="E34" s="267">
        <f t="shared" si="6"/>
        <v>42824</v>
      </c>
      <c r="F34" s="267">
        <f t="shared" si="6"/>
        <v>42825</v>
      </c>
    </row>
    <row r="35" spans="1:6">
      <c r="A35" s="265">
        <f t="shared" si="4"/>
        <v>29</v>
      </c>
      <c r="B35" s="267">
        <f t="shared" si="5"/>
        <v>42828</v>
      </c>
      <c r="C35" s="267">
        <f t="shared" ref="C35:F46" si="7">B35+1</f>
        <v>42829</v>
      </c>
      <c r="D35" s="267">
        <f t="shared" si="7"/>
        <v>42830</v>
      </c>
      <c r="E35" s="267">
        <f t="shared" si="7"/>
        <v>42831</v>
      </c>
      <c r="F35" s="267">
        <f t="shared" si="7"/>
        <v>42832</v>
      </c>
    </row>
    <row r="36" spans="1:6">
      <c r="A36" s="265">
        <f t="shared" si="4"/>
        <v>30</v>
      </c>
      <c r="B36" s="267">
        <f t="shared" si="5"/>
        <v>42835</v>
      </c>
      <c r="C36" s="267">
        <f t="shared" si="7"/>
        <v>42836</v>
      </c>
      <c r="D36" s="267">
        <f t="shared" si="7"/>
        <v>42837</v>
      </c>
      <c r="E36" s="267">
        <f t="shared" si="7"/>
        <v>42838</v>
      </c>
      <c r="F36" s="268">
        <f t="shared" si="7"/>
        <v>42839</v>
      </c>
    </row>
    <row r="37" spans="1:6">
      <c r="A37" s="266" t="s">
        <v>3</v>
      </c>
      <c r="B37" s="268">
        <f t="shared" si="5"/>
        <v>42842</v>
      </c>
      <c r="C37" s="268">
        <f t="shared" si="7"/>
        <v>42843</v>
      </c>
      <c r="D37" s="268">
        <f t="shared" si="7"/>
        <v>42844</v>
      </c>
      <c r="E37" s="268">
        <f t="shared" si="7"/>
        <v>42845</v>
      </c>
      <c r="F37" s="268">
        <f t="shared" si="7"/>
        <v>42846</v>
      </c>
    </row>
    <row r="38" spans="1:6">
      <c r="A38" s="265">
        <f>A36+1</f>
        <v>31</v>
      </c>
      <c r="B38" s="267">
        <f t="shared" si="5"/>
        <v>42849</v>
      </c>
      <c r="C38" s="267">
        <f t="shared" si="7"/>
        <v>42850</v>
      </c>
      <c r="D38" s="267">
        <f t="shared" si="7"/>
        <v>42851</v>
      </c>
      <c r="E38" s="267">
        <f t="shared" si="7"/>
        <v>42852</v>
      </c>
      <c r="F38" s="267">
        <f t="shared" si="7"/>
        <v>42853</v>
      </c>
    </row>
    <row r="39" spans="1:6">
      <c r="A39" s="265">
        <f t="shared" si="4"/>
        <v>32</v>
      </c>
      <c r="B39" s="267">
        <f t="shared" si="5"/>
        <v>42856</v>
      </c>
      <c r="C39" s="267">
        <f t="shared" si="7"/>
        <v>42857</v>
      </c>
      <c r="D39" s="267">
        <f t="shared" si="7"/>
        <v>42858</v>
      </c>
      <c r="E39" s="267">
        <f t="shared" si="7"/>
        <v>42859</v>
      </c>
      <c r="F39" s="267">
        <f t="shared" si="7"/>
        <v>42860</v>
      </c>
    </row>
    <row r="40" spans="1:6">
      <c r="A40" s="265">
        <f t="shared" si="4"/>
        <v>33</v>
      </c>
      <c r="B40" s="267">
        <f t="shared" si="5"/>
        <v>42863</v>
      </c>
      <c r="C40" s="267">
        <f t="shared" si="7"/>
        <v>42864</v>
      </c>
      <c r="D40" s="267">
        <f t="shared" si="7"/>
        <v>42865</v>
      </c>
      <c r="E40" s="267">
        <f t="shared" si="7"/>
        <v>42866</v>
      </c>
      <c r="F40" s="267">
        <f t="shared" si="7"/>
        <v>42867</v>
      </c>
    </row>
    <row r="41" spans="1:6">
      <c r="A41" s="265">
        <f t="shared" si="4"/>
        <v>34</v>
      </c>
      <c r="B41" s="267">
        <f t="shared" si="5"/>
        <v>42870</v>
      </c>
      <c r="C41" s="267">
        <f t="shared" si="7"/>
        <v>42871</v>
      </c>
      <c r="D41" s="267">
        <f t="shared" si="7"/>
        <v>42872</v>
      </c>
      <c r="E41" s="268">
        <f t="shared" si="7"/>
        <v>42873</v>
      </c>
      <c r="F41" s="268">
        <f t="shared" si="7"/>
        <v>42874</v>
      </c>
    </row>
    <row r="42" spans="1:6">
      <c r="A42" s="266" t="s">
        <v>3</v>
      </c>
      <c r="B42" s="268">
        <f t="shared" si="5"/>
        <v>42877</v>
      </c>
      <c r="C42" s="268">
        <f t="shared" si="7"/>
        <v>42878</v>
      </c>
      <c r="D42" s="268">
        <f t="shared" si="7"/>
        <v>42879</v>
      </c>
      <c r="E42" s="268">
        <f t="shared" si="7"/>
        <v>42880</v>
      </c>
      <c r="F42" s="268">
        <f t="shared" si="7"/>
        <v>42881</v>
      </c>
    </row>
    <row r="43" spans="1:6">
      <c r="A43" s="265">
        <f>A41+1</f>
        <v>35</v>
      </c>
      <c r="B43" s="267">
        <f t="shared" si="5"/>
        <v>42884</v>
      </c>
      <c r="C43" s="267">
        <f t="shared" si="7"/>
        <v>42885</v>
      </c>
      <c r="D43" s="267">
        <f t="shared" si="7"/>
        <v>42886</v>
      </c>
      <c r="E43" s="267">
        <f t="shared" si="7"/>
        <v>42887</v>
      </c>
      <c r="F43" s="267">
        <f t="shared" si="7"/>
        <v>42888</v>
      </c>
    </row>
    <row r="44" spans="1:6">
      <c r="A44" s="265">
        <f t="shared" si="4"/>
        <v>36</v>
      </c>
      <c r="B44" s="268">
        <f t="shared" si="5"/>
        <v>42891</v>
      </c>
      <c r="C44" s="267">
        <f t="shared" si="7"/>
        <v>42892</v>
      </c>
      <c r="D44" s="267">
        <f t="shared" si="7"/>
        <v>42893</v>
      </c>
      <c r="E44" s="267">
        <f t="shared" si="7"/>
        <v>42894</v>
      </c>
      <c r="F44" s="267">
        <f t="shared" si="7"/>
        <v>42895</v>
      </c>
    </row>
    <row r="45" spans="1:6">
      <c r="A45" s="265">
        <f t="shared" si="4"/>
        <v>37</v>
      </c>
      <c r="B45" s="267">
        <f t="shared" si="5"/>
        <v>42898</v>
      </c>
      <c r="C45" s="267">
        <f t="shared" si="7"/>
        <v>42899</v>
      </c>
      <c r="D45" s="267">
        <f t="shared" si="7"/>
        <v>42900</v>
      </c>
      <c r="E45" s="268">
        <f t="shared" si="7"/>
        <v>42901</v>
      </c>
      <c r="F45" s="267">
        <f t="shared" si="7"/>
        <v>42902</v>
      </c>
    </row>
    <row r="46" spans="1:6">
      <c r="A46" s="265">
        <f t="shared" si="4"/>
        <v>38</v>
      </c>
      <c r="B46" s="267">
        <f t="shared" si="5"/>
        <v>42905</v>
      </c>
      <c r="C46" s="267">
        <f t="shared" si="7"/>
        <v>42906</v>
      </c>
      <c r="D46" s="267">
        <f t="shared" si="7"/>
        <v>42907</v>
      </c>
      <c r="E46" s="267">
        <f t="shared" si="7"/>
        <v>42908</v>
      </c>
      <c r="F46" s="267">
        <f t="shared" si="7"/>
        <v>42909</v>
      </c>
    </row>
  </sheetData>
  <conditionalFormatting sqref="B2:F46">
    <cfRule type="cellIs" dxfId="0" priority="1" operator="equal">
      <formula>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Horaire par semaine</vt:lpstr>
      <vt:lpstr>Planification</vt:lpstr>
      <vt:lpstr>Devoirs et leçons</vt:lpstr>
      <vt:lpstr>Agenda</vt:lpstr>
      <vt:lpstr>'Horaire par semaine'!Zone_d_impression</vt:lpstr>
    </vt:vector>
  </TitlesOfParts>
  <Company>ENSEIGNER.org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Calendrier de planification 2011-2012</dc:title>
  <dc:creator>Micaël Chevalley</dc:creator>
  <dc:description>Visitez www.enseigner.org/doc pour plus de ressources.</dc:description>
  <cp:lastModifiedBy>J-Paul</cp:lastModifiedBy>
  <cp:lastPrinted>2016-10-14T15:20:21Z</cp:lastPrinted>
  <dcterms:created xsi:type="dcterms:W3CDTF">2011-08-11T13:43:42Z</dcterms:created>
  <dcterms:modified xsi:type="dcterms:W3CDTF">2016-10-17T23:05:46Z</dcterms:modified>
</cp:coreProperties>
</file>