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80" windowHeight="9360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9" i="1"/>
  <c r="N10" i="1"/>
  <c r="N11" i="1"/>
  <c r="N12" i="1"/>
  <c r="N6" i="1"/>
  <c r="N7" i="1"/>
  <c r="L8" i="1" l="1"/>
  <c r="M13" i="1"/>
  <c r="F6" i="1" l="1"/>
  <c r="L6" i="1" l="1"/>
  <c r="L7" i="1" l="1"/>
  <c r="L9" i="1"/>
  <c r="L10" i="1"/>
  <c r="L11" i="1"/>
  <c r="L12" i="1"/>
  <c r="E26" i="3" l="1"/>
  <c r="E25" i="3"/>
  <c r="E27" i="3"/>
  <c r="E22" i="3"/>
  <c r="E21" i="3"/>
  <c r="F7" i="1" l="1"/>
  <c r="F8" i="1" l="1"/>
  <c r="F9" i="1" l="1"/>
  <c r="F10" i="1" l="1"/>
  <c r="F11" i="1" s="1"/>
  <c r="F12" i="1" l="1"/>
</calcChain>
</file>

<file path=xl/sharedStrings.xml><?xml version="1.0" encoding="utf-8"?>
<sst xmlns="http://schemas.openxmlformats.org/spreadsheetml/2006/main" count="48" uniqueCount="41">
  <si>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</si>
  <si>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</si>
  <si>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</si>
  <si>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</si>
  <si>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</si>
  <si>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</si>
  <si>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</si>
  <si>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</si>
  <si>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</si>
  <si>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</si>
  <si>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</si>
  <si>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</si>
  <si>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</si>
  <si>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</si>
  <si>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</si>
  <si>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</si>
  <si>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</si>
  <si>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</si>
  <si>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</si>
  <si>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</si>
  <si>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</si>
  <si>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</si>
  <si>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</si>
  <si>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</si>
  <si>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</si>
  <si>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</si>
  <si>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</si>
  <si>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</si>
  <si>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</si>
  <si>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</si>
  <si>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</si>
  <si>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</si>
  <si>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</si>
  <si>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</si>
  <si>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</si>
  <si>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</si>
  <si>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</si>
  <si>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</si>
  <si>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</si>
  <si>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Jour</t>
  </si>
  <si>
    <t xml:space="preserve">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</si>
</sst>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3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0" fontId="4" fillId="2" borderId="11" xfId="0" applyFont="1" applyFill="1" applyBorder="1"/>
    <xf numFmtId="0" fontId="4" fillId="2" borderId="12" xfId="0" applyFont="1" applyFill="1" applyBorder="1" applyAlignment="1">
      <alignment horizontal="right"/>
    </xf>
    <xf numFmtId="0" fontId="4" fillId="2" borderId="7" xfId="0" applyFont="1" applyFill="1" applyBorder="1"/>
    <xf numFmtId="0" fontId="4" fillId="2" borderId="8" xfId="0" applyFont="1" applyFill="1" applyBorder="1" applyAlignment="1">
      <alignment horizontal="right" vertical="center"/>
    </xf>
    <xf numFmtId="0" fontId="4" fillId="2" borderId="8" xfId="0" applyFont="1" applyFill="1" applyBorder="1" applyAlignment="1">
      <alignment horizontal="right"/>
    </xf>
    <xf numFmtId="164" fontId="4" fillId="2" borderId="8" xfId="0" applyNumberFormat="1" applyFont="1" applyFill="1" applyBorder="1" applyAlignment="1">
      <alignment horizontal="right"/>
    </xf>
    <xf numFmtId="0" fontId="4" fillId="2" borderId="7" xfId="0" applyFont="1" applyFill="1" applyBorder="1" applyAlignment="1">
      <alignment horizontal="right"/>
    </xf>
    <xf numFmtId="0" fontId="0" fillId="2" borderId="8" xfId="0" applyFont="1" applyFill="1" applyBorder="1" applyAlignment="1">
      <alignment horizontal="right"/>
    </xf>
    <xf numFmtId="0" fontId="4" fillId="2" borderId="9" xfId="0" applyFont="1" applyFill="1" applyBorder="1"/>
    <xf numFmtId="0" fontId="0" fillId="2" borderId="10" xfId="0" applyFont="1" applyFill="1" applyBorder="1" applyAlignment="1">
      <alignment horizontal="right"/>
    </xf>
    <xf numFmtId="0" fontId="1" fillId="0" borderId="1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Font="1"/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0" fontId="0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16384" width="11.42578125" style="3"/>
  </cols>
  <sheetData>
    <row r="2" spans="2:5" x14ac:dyDescent="0.25">
      <c r="B2" s="4"/>
      <c r="C2" s="18"/>
      <c r="D2" s="19" t="s">
        <v>28</v>
      </c>
      <c r="E2" s="11">
        <v>66.125</v>
      </c>
    </row>
    <row r="3" spans="2:5" x14ac:dyDescent="0.25">
      <c r="B3" s="4"/>
      <c r="C3" s="20"/>
      <c r="D3" s="21" t="s">
        <v>13</v>
      </c>
      <c r="E3" s="12">
        <v>0.5</v>
      </c>
    </row>
    <row r="4" spans="2:5" x14ac:dyDescent="0.25">
      <c r="B4" s="4"/>
      <c r="C4" s="20"/>
      <c r="D4" s="22" t="s">
        <v>19</v>
      </c>
      <c r="E4" s="11">
        <v>0.3</v>
      </c>
    </row>
    <row r="5" spans="2:5" x14ac:dyDescent="0.25">
      <c r="B5" s="4"/>
      <c r="C5" s="20"/>
      <c r="D5" s="22" t="s">
        <v>14</v>
      </c>
      <c r="E5" s="12">
        <v>0.41666666666666669</v>
      </c>
    </row>
    <row r="6" spans="2:5" x14ac:dyDescent="0.25">
      <c r="B6" s="4"/>
      <c r="C6" s="20"/>
      <c r="D6" s="22" t="s">
        <v>16</v>
      </c>
      <c r="E6" s="12">
        <v>0.45833333333333331</v>
      </c>
    </row>
    <row r="7" spans="2:5" x14ac:dyDescent="0.25">
      <c r="B7" s="4"/>
      <c r="C7" s="20"/>
      <c r="D7" s="22" t="s">
        <v>18</v>
      </c>
      <c r="E7" s="11">
        <v>1.5</v>
      </c>
    </row>
    <row r="8" spans="2:5" x14ac:dyDescent="0.25">
      <c r="B8" s="4"/>
      <c r="C8" s="20"/>
      <c r="D8" s="22" t="s">
        <v>10</v>
      </c>
      <c r="E8" s="11">
        <v>2</v>
      </c>
    </row>
    <row r="9" spans="2:5" x14ac:dyDescent="0.25">
      <c r="B9" s="4"/>
      <c r="C9" s="20"/>
      <c r="D9" s="22" t="s">
        <v>11</v>
      </c>
      <c r="E9" s="11">
        <v>1.4583333333333333</v>
      </c>
    </row>
    <row r="10" spans="2:5" x14ac:dyDescent="0.25">
      <c r="B10" s="4"/>
      <c r="C10" s="20"/>
      <c r="D10" s="22" t="s">
        <v>12</v>
      </c>
      <c r="E10" s="11">
        <v>1.0416666666666667</v>
      </c>
    </row>
    <row r="11" spans="2:5" x14ac:dyDescent="0.25">
      <c r="B11" s="4"/>
      <c r="C11" s="20"/>
      <c r="D11" s="22" t="s">
        <v>20</v>
      </c>
      <c r="E11" s="11">
        <v>10.125</v>
      </c>
    </row>
    <row r="12" spans="2:5" x14ac:dyDescent="0.25">
      <c r="B12" s="4"/>
      <c r="C12" s="20"/>
      <c r="D12" s="23" t="s">
        <v>21</v>
      </c>
      <c r="E12" s="11">
        <v>5.2083333333333336E-2</v>
      </c>
    </row>
    <row r="13" spans="2:5" x14ac:dyDescent="0.25">
      <c r="B13" s="4"/>
      <c r="C13" s="20"/>
      <c r="D13" s="22" t="s">
        <v>22</v>
      </c>
      <c r="E13" s="11">
        <v>6.25E-2</v>
      </c>
    </row>
    <row r="14" spans="2:5" x14ac:dyDescent="0.25">
      <c r="B14" s="4"/>
      <c r="C14" s="20"/>
      <c r="D14" s="22" t="s">
        <v>24</v>
      </c>
      <c r="E14" s="13">
        <v>21</v>
      </c>
    </row>
    <row r="15" spans="2:5" x14ac:dyDescent="0.25">
      <c r="B15" s="4"/>
      <c r="C15" s="20"/>
      <c r="D15" s="22" t="s">
        <v>15</v>
      </c>
      <c r="E15" s="11">
        <v>0.10416666666666667</v>
      </c>
    </row>
    <row r="16" spans="2:5" x14ac:dyDescent="0.25">
      <c r="B16" s="4"/>
      <c r="C16" s="20"/>
      <c r="D16" s="22" t="s">
        <v>17</v>
      </c>
      <c r="E16" s="11">
        <v>8.3333333333333329E-2</v>
      </c>
    </row>
    <row r="17" spans="1:17" x14ac:dyDescent="0.25">
      <c r="B17" s="4"/>
      <c r="C17" s="20"/>
      <c r="D17" s="22" t="s">
        <v>23</v>
      </c>
      <c r="E17" s="11">
        <v>8.3333333333333329E-2</v>
      </c>
    </row>
    <row r="18" spans="1:17" x14ac:dyDescent="0.25">
      <c r="B18" s="4"/>
      <c r="C18" s="20"/>
      <c r="D18" s="22" t="s">
        <v>27</v>
      </c>
      <c r="E18" s="11">
        <v>15.130555555555555</v>
      </c>
    </row>
    <row r="19" spans="1:17" x14ac:dyDescent="0.25">
      <c r="A19" s="4"/>
      <c r="B19" s="4"/>
      <c r="C19" s="24"/>
      <c r="D19" s="25" t="s">
        <v>29</v>
      </c>
      <c r="E19" s="14">
        <v>0</v>
      </c>
    </row>
    <row r="20" spans="1:17" x14ac:dyDescent="0.25">
      <c r="B20" s="4"/>
      <c r="C20" s="20"/>
      <c r="D20" s="25" t="s">
        <v>30</v>
      </c>
      <c r="E20" s="14">
        <v>0</v>
      </c>
    </row>
    <row r="21" spans="1:17" x14ac:dyDescent="0.25">
      <c r="B21" s="4"/>
      <c r="C21" s="20"/>
      <c r="D21" s="25" t="s">
        <v>31</v>
      </c>
      <c r="E21" s="14">
        <f>E4</f>
        <v>0.3</v>
      </c>
      <c r="I21" s="5"/>
    </row>
    <row r="22" spans="1:17" x14ac:dyDescent="0.25">
      <c r="B22" s="4"/>
      <c r="C22" s="20"/>
      <c r="D22" s="25" t="s">
        <v>32</v>
      </c>
      <c r="E22" s="14">
        <f>E4</f>
        <v>0.3</v>
      </c>
      <c r="I22" s="6"/>
    </row>
    <row r="23" spans="1:17" x14ac:dyDescent="0.25">
      <c r="B23" s="4"/>
      <c r="C23" s="20"/>
      <c r="D23" s="25" t="s">
        <v>33</v>
      </c>
      <c r="E23" s="14">
        <v>0.16388888888888889</v>
      </c>
      <c r="I23" s="6"/>
    </row>
    <row r="24" spans="1:17" x14ac:dyDescent="0.25">
      <c r="B24" s="4"/>
      <c r="C24" s="20"/>
      <c r="D24" s="25" t="s">
        <v>34</v>
      </c>
      <c r="E24" s="14">
        <v>0.22500000000000001</v>
      </c>
    </row>
    <row r="25" spans="1:17" x14ac:dyDescent="0.25">
      <c r="B25" s="4"/>
      <c r="C25" s="20"/>
      <c r="D25" s="25" t="s">
        <v>35</v>
      </c>
      <c r="E25" s="14">
        <f>E4</f>
        <v>0.3</v>
      </c>
      <c r="Q25" s="10"/>
    </row>
    <row r="26" spans="1:17" x14ac:dyDescent="0.25">
      <c r="B26" s="4"/>
      <c r="C26" s="20"/>
      <c r="D26" s="25" t="s">
        <v>36</v>
      </c>
      <c r="E26" s="14">
        <f>E4</f>
        <v>0.3</v>
      </c>
      <c r="H26" s="5"/>
    </row>
    <row r="27" spans="1:17" x14ac:dyDescent="0.25">
      <c r="B27" s="4"/>
      <c r="C27" s="20"/>
      <c r="D27" s="25" t="s">
        <v>37</v>
      </c>
      <c r="E27" s="14">
        <f>E4</f>
        <v>0.3</v>
      </c>
    </row>
    <row r="28" spans="1:17" x14ac:dyDescent="0.25">
      <c r="B28" s="4"/>
      <c r="C28" s="26"/>
      <c r="D28" s="27" t="s">
        <v>38</v>
      </c>
      <c r="E28" s="14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0"/>
  <sheetViews>
    <sheetView tabSelected="1" zoomScale="75" zoomScaleNormal="75" workbookViewId="0">
      <selection activeCell="M13" sqref="M13"/>
    </sheetView>
  </sheetViews>
  <sheetFormatPr baseColWidth="10" defaultColWidth="11.5703125" defaultRowHeight="15" x14ac:dyDescent="0.25"/>
  <cols>
    <col min="1" max="1" width="9.7109375" style="2" customWidth="1"/>
    <col min="2" max="2" width="8.7109375" style="2" customWidth="1"/>
    <col min="3" max="3" width="14.7109375" style="15" customWidth="1"/>
    <col min="4" max="4" width="2.42578125" style="15" customWidth="1"/>
    <col min="5" max="5" width="8.7109375" style="2" customWidth="1"/>
    <col min="6" max="6" width="7.28515625" style="2" customWidth="1"/>
    <col min="7" max="7" width="13.7109375" style="2" customWidth="1"/>
    <col min="8" max="8" width="2.85546875" style="2" customWidth="1"/>
    <col min="9" max="16384" width="11.5703125" style="2"/>
  </cols>
  <sheetData>
    <row r="1" spans="1:14" s="32" customFormat="1" x14ac:dyDescent="0.25">
      <c r="A1" s="31"/>
      <c r="B1" s="17"/>
      <c r="C1" s="17"/>
      <c r="D1" s="29"/>
      <c r="E1" s="7"/>
      <c r="F1" s="30"/>
      <c r="G1" s="7"/>
      <c r="H1" s="8"/>
    </row>
    <row r="2" spans="1:14" s="32" customFormat="1" x14ac:dyDescent="0.25">
      <c r="A2" s="31"/>
      <c r="B2" s="17"/>
      <c r="C2" s="17"/>
      <c r="D2" s="29"/>
      <c r="E2" s="7"/>
      <c r="F2" s="30"/>
      <c r="G2" s="7"/>
      <c r="H2" s="8"/>
    </row>
    <row r="3" spans="1:14" s="32" customFormat="1" x14ac:dyDescent="0.25">
      <c r="A3" s="31"/>
      <c r="B3" s="17"/>
      <c r="C3" s="17"/>
      <c r="D3" s="29"/>
      <c r="E3" s="7"/>
      <c r="F3" s="30"/>
      <c r="G3" s="7"/>
      <c r="H3" s="8"/>
    </row>
    <row r="4" spans="1:14" x14ac:dyDescent="0.25">
      <c r="C4" s="17"/>
      <c r="D4" s="29"/>
      <c r="E4" s="7"/>
      <c r="F4" s="30"/>
      <c r="G4" s="7"/>
      <c r="H4" s="8"/>
    </row>
    <row r="5" spans="1:14" x14ac:dyDescent="0.25">
      <c r="E5" s="34" t="s">
        <v>2</v>
      </c>
      <c r="F5" s="34" t="s">
        <v>1</v>
      </c>
      <c r="G5" s="28"/>
      <c r="H5" s="45"/>
      <c r="I5" s="43" t="s">
        <v>26</v>
      </c>
      <c r="J5" s="36" t="s">
        <v>0</v>
      </c>
      <c r="K5" s="35" t="s">
        <v>25</v>
      </c>
      <c r="L5" s="37" t="s">
        <v>39</v>
      </c>
      <c r="M5" s="42" t="s">
        <v>40</v>
      </c>
    </row>
    <row r="6" spans="1:14" x14ac:dyDescent="0.25">
      <c r="E6" s="34" t="s">
        <v>6</v>
      </c>
      <c r="F6" s="38">
        <f>2/1/2017+1</f>
        <v>1.0009915716410511</v>
      </c>
      <c r="G6" s="16" t="s">
        <v>30</v>
      </c>
      <c r="H6" s="46"/>
      <c r="I6" s="44">
        <v>0.375</v>
      </c>
      <c r="J6" s="40">
        <v>4.1666666666666664E-2</v>
      </c>
      <c r="K6" s="39">
        <v>8.3333333333333329E-2</v>
      </c>
      <c r="L6" s="41">
        <f>IF(OR(G6="férié travaillé",G6="travail"),(K6-I6+IF(I6&gt;K6,1)-J6),INDEX(base!$E$19:'base'!$E$28,MATCH(G6,gérald,0)))</f>
        <v>0.66666666666666663</v>
      </c>
      <c r="M6" s="34">
        <v>2</v>
      </c>
      <c r="N6" s="49">
        <f>IF(OR(I6=0,AND(M5=2,K6&gt;I6)),0,IF(K6&lt;I6,2,1))</f>
        <v>2</v>
      </c>
    </row>
    <row r="7" spans="1:14" x14ac:dyDescent="0.25">
      <c r="E7" s="34" t="s">
        <v>7</v>
      </c>
      <c r="F7" s="38">
        <f t="shared" ref="F7:F11" si="0">F6+1</f>
        <v>2.0009915716410509</v>
      </c>
      <c r="G7" s="16" t="s">
        <v>30</v>
      </c>
      <c r="H7" s="46"/>
      <c r="I7" s="44">
        <v>0.58333333333333337</v>
      </c>
      <c r="J7" s="40">
        <v>0</v>
      </c>
      <c r="K7" s="39">
        <v>0.70833333333333337</v>
      </c>
      <c r="L7" s="41">
        <f>IF(OR(G7="férié travaillé",G7="travail"),(K7-I7+IF(I7&gt;K7,1)-J7),INDEX(base!$E$19:'base'!$E$28,MATCH(G7,gérald,0)))</f>
        <v>0.125</v>
      </c>
      <c r="M7" s="34">
        <v>0</v>
      </c>
      <c r="N7" s="49">
        <f>IF(OR(I7=0,AND(M6=2,K7&gt;I7)),0,IF(K7&lt;I7,2,1))</f>
        <v>0</v>
      </c>
    </row>
    <row r="8" spans="1:14" x14ac:dyDescent="0.25">
      <c r="E8" s="34" t="s">
        <v>8</v>
      </c>
      <c r="F8" s="38">
        <f t="shared" si="0"/>
        <v>3.0009915716410509</v>
      </c>
      <c r="G8" s="16" t="s">
        <v>29</v>
      </c>
      <c r="H8" s="46"/>
      <c r="I8" s="44"/>
      <c r="J8" s="40"/>
      <c r="K8" s="39"/>
      <c r="L8" s="41">
        <f>IF(OR(G8="férié travaillé",G8="travail"),(K8-I8+IF(I8&gt;K8,1)-J8),INDEX(base!$E$19:'base'!$E$28,MATCH(G8,gérald,0)))</f>
        <v>0</v>
      </c>
      <c r="M8" s="34">
        <v>0</v>
      </c>
      <c r="N8" s="49">
        <f t="shared" ref="N8:N12" si="1">IF(OR(I8=0,AND(M7=2,K8&gt;I8)),0,IF(K8&lt;I8,2,1))</f>
        <v>0</v>
      </c>
    </row>
    <row r="9" spans="1:14" x14ac:dyDescent="0.25">
      <c r="E9" s="34" t="s">
        <v>9</v>
      </c>
      <c r="F9" s="38">
        <f t="shared" si="0"/>
        <v>4.0009915716410509</v>
      </c>
      <c r="G9" s="16" t="s">
        <v>30</v>
      </c>
      <c r="H9" s="46"/>
      <c r="I9" s="44">
        <v>0.375</v>
      </c>
      <c r="J9" s="40"/>
      <c r="K9" s="39">
        <v>0.70833333333333337</v>
      </c>
      <c r="L9" s="41">
        <f>IF(OR(G9="férié travaillé",G9="travail"),(K9-I9+IF(I9&gt;K9,1)-J9),INDEX(base!$E$19:'base'!$E$28,MATCH(G9,gérald,0)))</f>
        <v>0.33333333333333337</v>
      </c>
      <c r="M9" s="34">
        <v>1</v>
      </c>
      <c r="N9" s="49">
        <f t="shared" si="1"/>
        <v>1</v>
      </c>
    </row>
    <row r="10" spans="1:14" x14ac:dyDescent="0.25">
      <c r="E10" s="34" t="s">
        <v>3</v>
      </c>
      <c r="F10" s="38">
        <f t="shared" si="0"/>
        <v>5.0009915716410509</v>
      </c>
      <c r="G10" s="16" t="s">
        <v>30</v>
      </c>
      <c r="H10" s="46"/>
      <c r="I10" s="44">
        <v>0.58333333333333337</v>
      </c>
      <c r="J10" s="40"/>
      <c r="K10" s="39">
        <v>4.1666666666666664E-2</v>
      </c>
      <c r="L10" s="41">
        <f>IF(OR(G10="férié travaillé",G10="travail"),(K10-I10+IF(I10&gt;K10,1)-J10),INDEX(base!$E$19:'base'!$E$28,MATCH(G10,gérald,0)))</f>
        <v>0.45833333333333326</v>
      </c>
      <c r="M10" s="34">
        <v>2</v>
      </c>
      <c r="N10" s="49">
        <f t="shared" si="1"/>
        <v>2</v>
      </c>
    </row>
    <row r="11" spans="1:14" s="9" customFormat="1" x14ac:dyDescent="0.25">
      <c r="E11" s="34" t="s">
        <v>4</v>
      </c>
      <c r="F11" s="38">
        <f t="shared" si="0"/>
        <v>6.0009915716410509</v>
      </c>
      <c r="G11" s="16" t="s">
        <v>30</v>
      </c>
      <c r="H11" s="46"/>
      <c r="I11" s="44"/>
      <c r="J11" s="40"/>
      <c r="K11" s="39"/>
      <c r="L11" s="41">
        <f>IF(OR(G11="férié travaillé",G11="travail"),(K11-I11+IF(I11&gt;K11,1)-J11),INDEX(base!$E$19:'base'!$E$28,MATCH(G11,gérald,0)))</f>
        <v>0</v>
      </c>
      <c r="M11" s="34">
        <v>0</v>
      </c>
      <c r="N11" s="49">
        <f t="shared" si="1"/>
        <v>0</v>
      </c>
    </row>
    <row r="12" spans="1:14" x14ac:dyDescent="0.25">
      <c r="E12" s="34" t="s">
        <v>5</v>
      </c>
      <c r="F12" s="38">
        <f t="shared" ref="F12" si="2">F11+1</f>
        <v>7.0009915716410509</v>
      </c>
      <c r="G12" s="16" t="s">
        <v>30</v>
      </c>
      <c r="H12" s="47"/>
      <c r="I12" s="44"/>
      <c r="J12" s="40"/>
      <c r="K12" s="39"/>
      <c r="L12" s="41">
        <f>IF(OR(G12="férié travaillé",G12="travail"),(K12-I12+IF(I12&gt;K12,1)-J12),INDEX(base!$E$19:'base'!$E$28,MATCH(G12,gérald,0)))</f>
        <v>0</v>
      </c>
      <c r="M12" s="34">
        <v>0</v>
      </c>
      <c r="N12" s="49">
        <f t="shared" si="1"/>
        <v>0</v>
      </c>
    </row>
    <row r="13" spans="1:14" x14ac:dyDescent="0.25">
      <c r="M13" s="48">
        <f>(M6+M7+M8+M9+M10+M11+M12)</f>
        <v>5</v>
      </c>
    </row>
    <row r="16" spans="1:14" ht="46.9" customHeight="1" x14ac:dyDescent="0.25"/>
    <row r="17" spans="7:7" x14ac:dyDescent="0.25">
      <c r="G17" s="1"/>
    </row>
    <row r="20" spans="7:7" x14ac:dyDescent="0.25">
      <c r="G20" s="33"/>
    </row>
  </sheetData>
  <dataValidations count="1">
    <dataValidation type="list" allowBlank="1" showInputMessage="1" showErrorMessage="1" sqref="G6:G12 C1:C4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Jean-Paul</cp:lastModifiedBy>
  <dcterms:created xsi:type="dcterms:W3CDTF">2016-10-24T13:04:51Z</dcterms:created>
  <dcterms:modified xsi:type="dcterms:W3CDTF">2018-01-08T23:04:00Z</dcterms:modified>
</cp:coreProperties>
</file>