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735"/>
  </bookViews>
  <sheets>
    <sheet name="Collège n°1" sheetId="1" r:id="rId1"/>
    <sheet name="Collège n°2" sheetId="13" r:id="rId2"/>
    <sheet name="Collège n°3" sheetId="14" r:id="rId3"/>
    <sheet name="Representativité des syndicats " sheetId="2" r:id="rId4"/>
    <sheet name="Feuil1" sheetId="15" r:id="rId5"/>
  </sheets>
  <definedNames>
    <definedName name="cfdtpc">'Collège n°1'!$K$15:$K$18</definedName>
    <definedName name="cfecgtpc">'Collège n°1'!$F$31:$F$34</definedName>
    <definedName name="cftcpc">'Collège n°1'!$E$27:$E$30</definedName>
    <definedName name="cgtpc">'Collège n°1'!$K$19:$K$22</definedName>
    <definedName name="fopc">'Collège n°1'!$K$23:$K$26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" l="1"/>
  <c r="M33" i="1"/>
  <c r="M32" i="1"/>
  <c r="M31" i="1"/>
  <c r="M30" i="1"/>
  <c r="M29" i="1"/>
  <c r="M28" i="1"/>
  <c r="M27" i="1"/>
  <c r="M26" i="1"/>
  <c r="M25" i="1"/>
  <c r="M24" i="1"/>
  <c r="M23" i="1"/>
  <c r="M21" i="1"/>
  <c r="M22" i="1"/>
  <c r="M18" i="1"/>
  <c r="K18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R15" i="14" l="1"/>
  <c r="P15" i="14"/>
  <c r="N15" i="14"/>
  <c r="R18" i="14"/>
  <c r="N17" i="14"/>
  <c r="N16" i="14"/>
  <c r="N18" i="14"/>
  <c r="P16" i="14"/>
  <c r="P17" i="14"/>
  <c r="P18" i="14"/>
  <c r="R16" i="14"/>
  <c r="R17" i="14"/>
  <c r="M15" i="14"/>
  <c r="M18" i="14"/>
  <c r="M17" i="14"/>
  <c r="M16" i="14"/>
  <c r="G6" i="2" l="1"/>
  <c r="G7" i="2"/>
  <c r="G5" i="2"/>
  <c r="D122" i="14"/>
  <c r="A122" i="14"/>
  <c r="D121" i="14"/>
  <c r="A121" i="14"/>
  <c r="D111" i="14"/>
  <c r="A111" i="14"/>
  <c r="D110" i="14"/>
  <c r="A110" i="14"/>
  <c r="D100" i="14"/>
  <c r="A100" i="14"/>
  <c r="D99" i="14"/>
  <c r="A99" i="14"/>
  <c r="D89" i="14"/>
  <c r="A89" i="14"/>
  <c r="D88" i="14"/>
  <c r="A88" i="14"/>
  <c r="A87" i="14"/>
  <c r="D78" i="14"/>
  <c r="A78" i="14"/>
  <c r="D77" i="14"/>
  <c r="A77" i="14"/>
  <c r="D67" i="14"/>
  <c r="D66" i="14"/>
  <c r="G43" i="14"/>
  <c r="C41" i="14"/>
  <c r="K34" i="14" s="1"/>
  <c r="C40" i="14"/>
  <c r="K28" i="14" s="1"/>
  <c r="C39" i="14"/>
  <c r="K23" i="14" s="1"/>
  <c r="A39" i="14"/>
  <c r="A109" i="14" s="1"/>
  <c r="C38" i="14"/>
  <c r="A38" i="14"/>
  <c r="A108" i="14" s="1"/>
  <c r="C37" i="14"/>
  <c r="A37" i="14"/>
  <c r="A118" i="14" s="1"/>
  <c r="K33" i="14"/>
  <c r="K32" i="14"/>
  <c r="K20" i="14"/>
  <c r="G12" i="14"/>
  <c r="G45" i="14" s="1"/>
  <c r="C53" i="14" s="1"/>
  <c r="E53" i="14" s="1"/>
  <c r="E77" i="14" s="1"/>
  <c r="K6" i="14"/>
  <c r="D122" i="13"/>
  <c r="A122" i="13"/>
  <c r="D121" i="13"/>
  <c r="A121" i="13"/>
  <c r="A119" i="13"/>
  <c r="A118" i="13"/>
  <c r="D111" i="13"/>
  <c r="A111" i="13"/>
  <c r="D110" i="13"/>
  <c r="A110" i="13"/>
  <c r="D100" i="13"/>
  <c r="A100" i="13"/>
  <c r="D99" i="13"/>
  <c r="A99" i="13"/>
  <c r="A97" i="13"/>
  <c r="D89" i="13"/>
  <c r="A89" i="13"/>
  <c r="D88" i="13"/>
  <c r="A88" i="13"/>
  <c r="A87" i="13"/>
  <c r="A86" i="13"/>
  <c r="A85" i="13"/>
  <c r="D78" i="13"/>
  <c r="A78" i="13"/>
  <c r="D77" i="13"/>
  <c r="A77" i="13"/>
  <c r="A76" i="13"/>
  <c r="D67" i="13"/>
  <c r="E66" i="13"/>
  <c r="J66" i="13" s="1"/>
  <c r="D66" i="13"/>
  <c r="A51" i="13"/>
  <c r="G45" i="13"/>
  <c r="C53" i="13" s="1"/>
  <c r="E53" i="13" s="1"/>
  <c r="E77" i="13" s="1"/>
  <c r="G43" i="13"/>
  <c r="C41" i="13"/>
  <c r="K34" i="13" s="1"/>
  <c r="C40" i="13"/>
  <c r="C39" i="13"/>
  <c r="K24" i="13" s="1"/>
  <c r="A39" i="13"/>
  <c r="A109" i="13" s="1"/>
  <c r="C38" i="13"/>
  <c r="K20" i="13" s="1"/>
  <c r="A38" i="13"/>
  <c r="A108" i="13" s="1"/>
  <c r="C37" i="13"/>
  <c r="K15" i="13" s="1"/>
  <c r="A37" i="13"/>
  <c r="K33" i="13"/>
  <c r="K32" i="13"/>
  <c r="K31" i="13"/>
  <c r="K28" i="13"/>
  <c r="K27" i="13"/>
  <c r="K16" i="13"/>
  <c r="G12" i="13"/>
  <c r="K7" i="13"/>
  <c r="K6" i="13"/>
  <c r="G12" i="1"/>
  <c r="A86" i="14" l="1"/>
  <c r="A119" i="14"/>
  <c r="K27" i="14"/>
  <c r="A76" i="14"/>
  <c r="A97" i="14"/>
  <c r="K31" i="14"/>
  <c r="A51" i="14"/>
  <c r="A85" i="14"/>
  <c r="G9" i="2"/>
  <c r="K7" i="14"/>
  <c r="E66" i="14"/>
  <c r="J66" i="14" s="1"/>
  <c r="K24" i="14"/>
  <c r="K25" i="14"/>
  <c r="K26" i="14"/>
  <c r="H39" i="14"/>
  <c r="D120" i="14" s="1"/>
  <c r="K25" i="13"/>
  <c r="K26" i="13"/>
  <c r="H39" i="13"/>
  <c r="D120" i="13" s="1"/>
  <c r="K23" i="13"/>
  <c r="K22" i="14"/>
  <c r="K21" i="14"/>
  <c r="C52" i="14"/>
  <c r="E52" i="14" s="1"/>
  <c r="A107" i="14"/>
  <c r="A63" i="14"/>
  <c r="A74" i="14"/>
  <c r="H38" i="14"/>
  <c r="K30" i="14"/>
  <c r="K29" i="14"/>
  <c r="A50" i="14"/>
  <c r="K19" i="14"/>
  <c r="H37" i="14"/>
  <c r="C54" i="14"/>
  <c r="E54" i="14" s="1"/>
  <c r="A96" i="14"/>
  <c r="A120" i="14"/>
  <c r="A52" i="14"/>
  <c r="A64" i="14"/>
  <c r="A65" i="14"/>
  <c r="A75" i="14"/>
  <c r="A98" i="14"/>
  <c r="K22" i="13"/>
  <c r="K21" i="13"/>
  <c r="D65" i="13"/>
  <c r="D87" i="13"/>
  <c r="D98" i="13"/>
  <c r="A107" i="13"/>
  <c r="A63" i="13"/>
  <c r="A74" i="13"/>
  <c r="H38" i="13"/>
  <c r="K30" i="13"/>
  <c r="K29" i="13"/>
  <c r="A50" i="13"/>
  <c r="D76" i="13"/>
  <c r="K19" i="13"/>
  <c r="K18" i="13"/>
  <c r="H37" i="13"/>
  <c r="K17" i="13"/>
  <c r="C54" i="13"/>
  <c r="E54" i="13" s="1"/>
  <c r="A96" i="13"/>
  <c r="D109" i="13"/>
  <c r="A120" i="13"/>
  <c r="A52" i="13"/>
  <c r="A64" i="13"/>
  <c r="A65" i="13"/>
  <c r="A75" i="13"/>
  <c r="A98" i="13"/>
  <c r="C24" i="2"/>
  <c r="C25" i="2"/>
  <c r="C40" i="1"/>
  <c r="C41" i="1"/>
  <c r="C39" i="1"/>
  <c r="C38" i="1"/>
  <c r="C37" i="1"/>
  <c r="A121" i="1"/>
  <c r="A122" i="1"/>
  <c r="A110" i="1"/>
  <c r="A111" i="1"/>
  <c r="A99" i="1"/>
  <c r="A100" i="1"/>
  <c r="A88" i="1"/>
  <c r="A89" i="1"/>
  <c r="A77" i="1"/>
  <c r="A78" i="1"/>
  <c r="K19" i="1" l="1"/>
  <c r="K17" i="1"/>
  <c r="K20" i="1"/>
  <c r="F17" i="2"/>
  <c r="E24" i="2" s="1"/>
  <c r="G38" i="1"/>
  <c r="D86" i="1" s="1"/>
  <c r="D122" i="1"/>
  <c r="F18" i="2"/>
  <c r="E25" i="2" s="1"/>
  <c r="F15" i="2"/>
  <c r="G39" i="1"/>
  <c r="D76" i="1" s="1"/>
  <c r="F16" i="2"/>
  <c r="F14" i="2"/>
  <c r="D76" i="14"/>
  <c r="D98" i="14"/>
  <c r="D109" i="14"/>
  <c r="D87" i="14"/>
  <c r="D65" i="14"/>
  <c r="C52" i="13"/>
  <c r="E52" i="13" s="1"/>
  <c r="D97" i="14"/>
  <c r="D119" i="14"/>
  <c r="D86" i="14"/>
  <c r="D75" i="14"/>
  <c r="D64" i="14"/>
  <c r="D108" i="14"/>
  <c r="C51" i="14"/>
  <c r="E51" i="14" s="1"/>
  <c r="D74" i="14"/>
  <c r="D96" i="14"/>
  <c r="C50" i="14"/>
  <c r="E50" i="14" s="1"/>
  <c r="D118" i="14"/>
  <c r="D107" i="14"/>
  <c r="D85" i="14"/>
  <c r="D63" i="14"/>
  <c r="E76" i="14"/>
  <c r="E65" i="14"/>
  <c r="E67" i="14"/>
  <c r="J67" i="14" s="1"/>
  <c r="E78" i="14"/>
  <c r="D97" i="13"/>
  <c r="D119" i="13"/>
  <c r="D86" i="13"/>
  <c r="D75" i="13"/>
  <c r="D64" i="13"/>
  <c r="D108" i="13"/>
  <c r="C51" i="13"/>
  <c r="E51" i="13" s="1"/>
  <c r="D74" i="13"/>
  <c r="D96" i="13"/>
  <c r="C50" i="13"/>
  <c r="E50" i="13" s="1"/>
  <c r="D118" i="13"/>
  <c r="D107" i="13"/>
  <c r="D85" i="13"/>
  <c r="D63" i="13"/>
  <c r="E76" i="13"/>
  <c r="E65" i="13"/>
  <c r="J65" i="13" s="1"/>
  <c r="E67" i="13"/>
  <c r="J67" i="13" s="1"/>
  <c r="E78" i="13"/>
  <c r="D89" i="1"/>
  <c r="D78" i="1"/>
  <c r="D67" i="1"/>
  <c r="D100" i="1"/>
  <c r="D111" i="1"/>
  <c r="K6" i="1"/>
  <c r="M20" i="1" l="1"/>
  <c r="M19" i="1"/>
  <c r="M16" i="1"/>
  <c r="M15" i="1"/>
  <c r="M17" i="1"/>
  <c r="D75" i="1"/>
  <c r="D87" i="1"/>
  <c r="J65" i="14"/>
  <c r="E118" i="14"/>
  <c r="H56" i="14"/>
  <c r="H80" i="14" s="1"/>
  <c r="H102" i="14" s="1"/>
  <c r="H124" i="14" s="1"/>
  <c r="E63" i="14"/>
  <c r="J63" i="14" s="1"/>
  <c r="E74" i="14"/>
  <c r="E75" i="14"/>
  <c r="E64" i="14"/>
  <c r="J64" i="14" s="1"/>
  <c r="J63" i="13"/>
  <c r="E118" i="13"/>
  <c r="H56" i="13"/>
  <c r="H80" i="13" s="1"/>
  <c r="H102" i="13" s="1"/>
  <c r="H124" i="13" s="1"/>
  <c r="E63" i="13"/>
  <c r="E74" i="13"/>
  <c r="E75" i="13"/>
  <c r="E64" i="13"/>
  <c r="J64" i="13" s="1"/>
  <c r="D110" i="1"/>
  <c r="D77" i="1"/>
  <c r="D121" i="1"/>
  <c r="D66" i="1"/>
  <c r="D88" i="1"/>
  <c r="D99" i="1"/>
  <c r="A39" i="1"/>
  <c r="A38" i="1"/>
  <c r="A37" i="1"/>
  <c r="C22" i="2"/>
  <c r="C23" i="2"/>
  <c r="C21" i="2"/>
  <c r="H75" i="14" l="1"/>
  <c r="J75" i="14" s="1"/>
  <c r="E86" i="14" s="1"/>
  <c r="H78" i="14"/>
  <c r="J78" i="14" s="1"/>
  <c r="E89" i="14" s="1"/>
  <c r="H74" i="14"/>
  <c r="J74" i="14" s="1"/>
  <c r="E85" i="14" s="1"/>
  <c r="E69" i="14"/>
  <c r="H77" i="14"/>
  <c r="J77" i="14" s="1"/>
  <c r="E88" i="14" s="1"/>
  <c r="H76" i="14"/>
  <c r="J76" i="14" s="1"/>
  <c r="E87" i="14" s="1"/>
  <c r="H75" i="13"/>
  <c r="J75" i="13" s="1"/>
  <c r="E86" i="13" s="1"/>
  <c r="H78" i="13"/>
  <c r="J78" i="13" s="1"/>
  <c r="E89" i="13" s="1"/>
  <c r="H74" i="13"/>
  <c r="J74" i="13" s="1"/>
  <c r="E85" i="13" s="1"/>
  <c r="E69" i="13"/>
  <c r="H77" i="13"/>
  <c r="J77" i="13" s="1"/>
  <c r="E88" i="13" s="1"/>
  <c r="H76" i="13"/>
  <c r="J76" i="13" s="1"/>
  <c r="E87" i="13" s="1"/>
  <c r="E21" i="2"/>
  <c r="E23" i="2"/>
  <c r="E22" i="2"/>
  <c r="G43" i="1"/>
  <c r="A119" i="1"/>
  <c r="A120" i="1"/>
  <c r="A118" i="1"/>
  <c r="A108" i="1"/>
  <c r="A109" i="1"/>
  <c r="A107" i="1"/>
  <c r="A97" i="1"/>
  <c r="A98" i="1"/>
  <c r="A96" i="1"/>
  <c r="A86" i="1"/>
  <c r="A87" i="1"/>
  <c r="A85" i="1"/>
  <c r="A75" i="1"/>
  <c r="A76" i="1"/>
  <c r="A74" i="1"/>
  <c r="A64" i="1"/>
  <c r="A65" i="1"/>
  <c r="A63" i="1"/>
  <c r="A51" i="1"/>
  <c r="A52" i="1"/>
  <c r="A50" i="1"/>
  <c r="G11" i="2" l="1"/>
  <c r="G25" i="2" s="1"/>
  <c r="I39" i="1"/>
  <c r="I40" i="1"/>
  <c r="I38" i="1"/>
  <c r="I37" i="1"/>
  <c r="I41" i="1"/>
  <c r="E97" i="14"/>
  <c r="J86" i="14"/>
  <c r="E96" i="14"/>
  <c r="J85" i="14"/>
  <c r="E99" i="14"/>
  <c r="E121" i="14"/>
  <c r="J88" i="14"/>
  <c r="E100" i="14"/>
  <c r="E122" i="14"/>
  <c r="J89" i="14"/>
  <c r="E98" i="14"/>
  <c r="E120" i="14"/>
  <c r="J87" i="14"/>
  <c r="E97" i="13"/>
  <c r="J86" i="13"/>
  <c r="E96" i="13"/>
  <c r="J85" i="13"/>
  <c r="E99" i="13"/>
  <c r="E121" i="13"/>
  <c r="J88" i="13"/>
  <c r="E100" i="13"/>
  <c r="E122" i="13"/>
  <c r="J89" i="13"/>
  <c r="E98" i="13"/>
  <c r="E120" i="13"/>
  <c r="J87" i="13"/>
  <c r="G22" i="2"/>
  <c r="K7" i="1"/>
  <c r="G24" i="2" l="1"/>
  <c r="H100" i="14"/>
  <c r="J100" i="14" s="1"/>
  <c r="E111" i="14" s="1"/>
  <c r="J111" i="14" s="1"/>
  <c r="H100" i="13"/>
  <c r="H97" i="14"/>
  <c r="E119" i="14" s="1"/>
  <c r="H98" i="14"/>
  <c r="J98" i="14" s="1"/>
  <c r="E109" i="14" s="1"/>
  <c r="J109" i="14" s="1"/>
  <c r="E91" i="14"/>
  <c r="H96" i="14"/>
  <c r="J96" i="14" s="1"/>
  <c r="E107" i="14" s="1"/>
  <c r="J107" i="14" s="1"/>
  <c r="H99" i="14"/>
  <c r="J99" i="14" s="1"/>
  <c r="E110" i="14" s="1"/>
  <c r="J110" i="14" s="1"/>
  <c r="H97" i="13"/>
  <c r="E119" i="13" s="1"/>
  <c r="H98" i="13"/>
  <c r="J98" i="13" s="1"/>
  <c r="E109" i="13" s="1"/>
  <c r="J109" i="13" s="1"/>
  <c r="J100" i="13"/>
  <c r="E111" i="13" s="1"/>
  <c r="J111" i="13" s="1"/>
  <c r="E91" i="13"/>
  <c r="H96" i="13"/>
  <c r="J96" i="13" s="1"/>
  <c r="E107" i="13" s="1"/>
  <c r="J107" i="13" s="1"/>
  <c r="H99" i="13"/>
  <c r="J99" i="13" s="1"/>
  <c r="E110" i="13" s="1"/>
  <c r="J110" i="13" s="1"/>
  <c r="G21" i="2"/>
  <c r="G23" i="2"/>
  <c r="G45" i="1"/>
  <c r="G37" i="1"/>
  <c r="J97" i="14" l="1"/>
  <c r="E108" i="14" s="1"/>
  <c r="J108" i="14" s="1"/>
  <c r="H118" i="14" s="1"/>
  <c r="J118" i="14" s="1"/>
  <c r="J97" i="13"/>
  <c r="E108" i="13" s="1"/>
  <c r="J108" i="13" s="1"/>
  <c r="H119" i="13" s="1"/>
  <c r="J119" i="13" s="1"/>
  <c r="H118" i="13"/>
  <c r="J118" i="13" s="1"/>
  <c r="D74" i="1"/>
  <c r="D85" i="1"/>
  <c r="D98" i="1"/>
  <c r="D65" i="1"/>
  <c r="D64" i="1"/>
  <c r="D96" i="1"/>
  <c r="D63" i="1"/>
  <c r="C54" i="1"/>
  <c r="E54" i="1" s="1"/>
  <c r="C53" i="1"/>
  <c r="E53" i="1" s="1"/>
  <c r="D109" i="1"/>
  <c r="C50" i="1"/>
  <c r="E50" i="1" s="1"/>
  <c r="D107" i="1"/>
  <c r="D118" i="1"/>
  <c r="D97" i="1"/>
  <c r="C51" i="1"/>
  <c r="E51" i="1" s="1"/>
  <c r="E75" i="1" s="1"/>
  <c r="D120" i="1"/>
  <c r="C52" i="1"/>
  <c r="E52" i="1" s="1"/>
  <c r="E76" i="1" s="1"/>
  <c r="D108" i="1"/>
  <c r="D119" i="1"/>
  <c r="H120" i="14" l="1"/>
  <c r="J120" i="14" s="1"/>
  <c r="H119" i="14"/>
  <c r="J119" i="14" s="1"/>
  <c r="H122" i="14"/>
  <c r="J122" i="14" s="1"/>
  <c r="E113" i="14"/>
  <c r="H121" i="14"/>
  <c r="J121" i="14" s="1"/>
  <c r="E113" i="13"/>
  <c r="H120" i="13"/>
  <c r="J120" i="13" s="1"/>
  <c r="H122" i="13"/>
  <c r="J122" i="13" s="1"/>
  <c r="H121" i="13"/>
  <c r="J121" i="13" s="1"/>
  <c r="E67" i="1"/>
  <c r="J67" i="1" s="1"/>
  <c r="E78" i="1"/>
  <c r="E66" i="1"/>
  <c r="J66" i="1" s="1"/>
  <c r="E77" i="1"/>
  <c r="H56" i="1"/>
  <c r="H80" i="1" s="1"/>
  <c r="H102" i="1" s="1"/>
  <c r="H124" i="1" s="1"/>
  <c r="E64" i="1"/>
  <c r="J64" i="1" s="1"/>
  <c r="E65" i="1"/>
  <c r="J65" i="1" s="1"/>
  <c r="E63" i="1"/>
  <c r="J63" i="1" s="1"/>
  <c r="E118" i="1"/>
  <c r="E74" i="1"/>
  <c r="E69" i="1" l="1"/>
  <c r="H78" i="1"/>
  <c r="J78" i="1" s="1"/>
  <c r="E89" i="1" s="1"/>
  <c r="J89" i="1" s="1"/>
  <c r="H75" i="1"/>
  <c r="J75" i="1" s="1"/>
  <c r="E86" i="1" s="1"/>
  <c r="J86" i="1" s="1"/>
  <c r="H74" i="1"/>
  <c r="J74" i="1" s="1"/>
  <c r="E85" i="1" s="1"/>
  <c r="H76" i="1"/>
  <c r="J76" i="1" s="1"/>
  <c r="H77" i="1"/>
  <c r="J77" i="1" s="1"/>
  <c r="E88" i="1" s="1"/>
  <c r="J88" i="1" s="1"/>
  <c r="E96" i="1" l="1"/>
  <c r="J85" i="1"/>
  <c r="E99" i="1"/>
  <c r="E121" i="1"/>
  <c r="E122" i="1"/>
  <c r="E100" i="1"/>
  <c r="E87" i="1"/>
  <c r="E97" i="1"/>
  <c r="E98" i="1" l="1"/>
  <c r="J87" i="1"/>
  <c r="E91" i="1" s="1"/>
  <c r="E120" i="1"/>
  <c r="H98" i="1" l="1"/>
  <c r="J98" i="1" s="1"/>
  <c r="E109" i="1" s="1"/>
  <c r="J109" i="1" s="1"/>
  <c r="H96" i="1"/>
  <c r="J96" i="1" s="1"/>
  <c r="E107" i="1" s="1"/>
  <c r="J107" i="1" s="1"/>
  <c r="H97" i="1"/>
  <c r="E119" i="1" s="1"/>
  <c r="H99" i="1"/>
  <c r="J99" i="1" s="1"/>
  <c r="E110" i="1" s="1"/>
  <c r="J110" i="1" s="1"/>
  <c r="H100" i="1"/>
  <c r="J100" i="1" s="1"/>
  <c r="E111" i="1" s="1"/>
  <c r="J111" i="1" s="1"/>
  <c r="J97" i="1" l="1"/>
  <c r="E108" i="1" s="1"/>
  <c r="J108" i="1" l="1"/>
  <c r="H118" i="1" l="1"/>
  <c r="J118" i="1" s="1"/>
  <c r="E113" i="1"/>
  <c r="H122" i="1"/>
  <c r="J122" i="1" s="1"/>
  <c r="H120" i="1"/>
  <c r="J120" i="1" s="1"/>
  <c r="H121" i="1"/>
  <c r="J121" i="1" s="1"/>
  <c r="H119" i="1"/>
  <c r="J119" i="1" s="1"/>
</calcChain>
</file>

<file path=xl/sharedStrings.xml><?xml version="1.0" encoding="utf-8"?>
<sst xmlns="http://schemas.openxmlformats.org/spreadsheetml/2006/main" count="315" uniqueCount="97">
  <si>
    <t xml:space="preserve">Nombre de sièges titulaires à pourvoir </t>
  </si>
  <si>
    <t xml:space="preserve">Nombre d'élécteurs au scrutin </t>
  </si>
  <si>
    <t xml:space="preserve">Nombre total de votants </t>
  </si>
  <si>
    <t xml:space="preserve">Nombre total de votes nuls* </t>
  </si>
  <si>
    <t xml:space="preserve">Voix </t>
  </si>
  <si>
    <t xml:space="preserve">Listes en présence </t>
  </si>
  <si>
    <t xml:space="preserve">Total de suffrages exprimés </t>
  </si>
  <si>
    <t xml:space="preserve">Contrôle de quorum </t>
  </si>
  <si>
    <t>Calcul du quotient éléctoral</t>
  </si>
  <si>
    <t xml:space="preserve">Attributions des sièges à la représentation proportionnelle </t>
  </si>
  <si>
    <t xml:space="preserve">Attribution de sièges - Représentation proportionnelle </t>
  </si>
  <si>
    <t xml:space="preserve">Nombre de sièges restant à attribuer à la plus forte moyenne </t>
  </si>
  <si>
    <t xml:space="preserve">Attribution des sièges restant à la plus forte moyenne </t>
  </si>
  <si>
    <t xml:space="preserve">1er siège restant à attribuer </t>
  </si>
  <si>
    <t xml:space="preserve">Sièges déjà attribués </t>
  </si>
  <si>
    <t xml:space="preserve">Sièges à attribuer </t>
  </si>
  <si>
    <t>Plus fort reste</t>
  </si>
  <si>
    <t xml:space="preserve">C'est la liste </t>
  </si>
  <si>
    <t xml:space="preserve">Nouvelle répartition des sièges après plus fort reste 1 </t>
  </si>
  <si>
    <t>CFDT</t>
  </si>
  <si>
    <t xml:space="preserve">CGT </t>
  </si>
  <si>
    <t>FO</t>
  </si>
  <si>
    <t>CGT</t>
  </si>
  <si>
    <t xml:space="preserve">ROGER Jérémy </t>
  </si>
  <si>
    <t>GUERLET Sébastien</t>
  </si>
  <si>
    <t>LONGO Antonio</t>
  </si>
  <si>
    <t xml:space="preserve">CHANARD Jean-Christophe </t>
  </si>
  <si>
    <t>YEKHLEF Mohamed</t>
  </si>
  <si>
    <t xml:space="preserve">NILI Mohamed </t>
  </si>
  <si>
    <t>FOURNIER JOHN</t>
  </si>
  <si>
    <t xml:space="preserve">Nombre de candidats </t>
  </si>
  <si>
    <t xml:space="preserve">Moyenne des voix </t>
  </si>
  <si>
    <t>Application du quotient éléctoral à la moyenne des voix obtenues par les listes en présence</t>
  </si>
  <si>
    <t xml:space="preserve">(proportionelle) </t>
  </si>
  <si>
    <t xml:space="preserve">1er siège attribué </t>
  </si>
  <si>
    <t>(plus fort reste 1)</t>
  </si>
  <si>
    <t xml:space="preserve">Sièges attribués  </t>
  </si>
  <si>
    <t xml:space="preserve">Nombre de sièges restant à attribuer </t>
  </si>
  <si>
    <t xml:space="preserve">2nd siège restant à attribuer </t>
  </si>
  <si>
    <t xml:space="preserve">Plus fort reste </t>
  </si>
  <si>
    <t xml:space="preserve">Nouvelle répartition des sièges après plus fort reste 2 </t>
  </si>
  <si>
    <t xml:space="preserve">qui obtient la plus forte moyenne </t>
  </si>
  <si>
    <t xml:space="preserve">2nd siège attribué </t>
  </si>
  <si>
    <t xml:space="preserve">Sièges attribués </t>
  </si>
  <si>
    <t>(plus fort reste 2)</t>
  </si>
  <si>
    <t xml:space="preserve">Nombre de siège restant à attribuer </t>
  </si>
  <si>
    <t xml:space="preserve">3ème siège restant à attribuer </t>
  </si>
  <si>
    <t xml:space="preserve">Siège à attribuer </t>
  </si>
  <si>
    <t xml:space="preserve">Nouvelle répartition des sièges après plus fort reste 3 </t>
  </si>
  <si>
    <t>(plus fort reste 3)</t>
  </si>
  <si>
    <t xml:space="preserve">Outil IRP / Calcul de représentativité </t>
  </si>
  <si>
    <t xml:space="preserve">Dénomination du collège éléctoral </t>
  </si>
  <si>
    <t xml:space="preserve">Composition précise du collège </t>
  </si>
  <si>
    <t xml:space="preserve">Outil IRP / Représentativité des syndicats </t>
  </si>
  <si>
    <t>1er collège</t>
  </si>
  <si>
    <t xml:space="preserve">Ouvriers, Salariés </t>
  </si>
  <si>
    <t>Nombre de collèges ayant participé au scrutin</t>
  </si>
  <si>
    <t>Nombre d'élécteurs au scrutin (tous collèges réunis)</t>
  </si>
  <si>
    <t xml:space="preserve">Nombre total d'électeurs </t>
  </si>
  <si>
    <t>Nombre total de votes nuls</t>
  </si>
  <si>
    <t xml:space="preserve">Total des voix receuillies </t>
  </si>
  <si>
    <t xml:space="preserve">CFDT </t>
  </si>
  <si>
    <t xml:space="preserve">FO </t>
  </si>
  <si>
    <t xml:space="preserve">Appréciation de la representativité des syndicats dans l'entreprise </t>
  </si>
  <si>
    <t>Total des voix receuillies</t>
  </si>
  <si>
    <t xml:space="preserve">Nombre total de votes valablement exprimés </t>
  </si>
  <si>
    <t>Nombre total de suffrages exprimés (tous collèges réunis)</t>
  </si>
  <si>
    <t xml:space="preserve">% des voix receuillies et representativité </t>
  </si>
  <si>
    <t>VERSTRAETER Mathieu</t>
  </si>
  <si>
    <t>Voix (moyenne)</t>
  </si>
  <si>
    <t>(proportionnelle + plus fort reste)</t>
  </si>
  <si>
    <t xml:space="preserve">(proportionnelle + pro) </t>
  </si>
  <si>
    <t xml:space="preserve">2nd collège </t>
  </si>
  <si>
    <t>CORNIERE Florence</t>
  </si>
  <si>
    <t xml:space="preserve">CFTC </t>
  </si>
  <si>
    <t>CFE-CGT</t>
  </si>
  <si>
    <t>CFTC</t>
  </si>
  <si>
    <t xml:space="preserve">3ème collège </t>
  </si>
  <si>
    <t xml:space="preserve">QUONIAM Vincent </t>
  </si>
  <si>
    <t>Dérouler J37 en cas de changement de configuration des cellules "Total des voix" et "Nombre de candidats" ou réinscrire 0 dans "Moyenne des voix" si pas de candidats</t>
  </si>
  <si>
    <t>Nombre de ratures sur le nom du candidat</t>
  </si>
  <si>
    <t xml:space="preserve">% de ratures correspondant </t>
  </si>
  <si>
    <t xml:space="preserve">3ème siège attribué </t>
  </si>
  <si>
    <t xml:space="preserve">candidat éligible </t>
  </si>
  <si>
    <t>Candidat(s) éligible(s)</t>
  </si>
  <si>
    <t xml:space="preserve">Techniciens, agents de maîtrise, ingénieurs et cadres </t>
  </si>
  <si>
    <t xml:space="preserve">Le quorum n'est atteint que si le nombre de suffrages valablement exprimés est supérieur à la moitié des inscrits </t>
  </si>
  <si>
    <t xml:space="preserve">Ingénieurs et cadres </t>
  </si>
  <si>
    <t>Ordre si tous les candidats ont un nombre de ratures inférieur à 10%</t>
  </si>
  <si>
    <t>Ordre si certains candidats ont un nombre de rature supérieur à 10%</t>
  </si>
  <si>
    <t>Ordre si tous les candidats ont un nombre de ratures supérieur à 10%</t>
  </si>
  <si>
    <t>BILLAUX Adrien</t>
  </si>
  <si>
    <t xml:space="preserve">DUPONT Jean </t>
  </si>
  <si>
    <t>DURAND Rémi</t>
  </si>
  <si>
    <t>Total des voix recueillies</t>
  </si>
  <si>
    <t>Pourcentage</t>
  </si>
  <si>
    <t>Eligibilité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</si>
</sst>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i/>
      <u/>
      <sz val="10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9" borderId="0" xfId="0" applyFill="1" applyBorder="1"/>
    <xf numFmtId="0" fontId="15" fillId="9" borderId="0" xfId="0" applyFont="1" applyFill="1" applyAlignment="1"/>
    <xf numFmtId="0" fontId="11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4" fillId="9" borderId="0" xfId="0" applyFont="1" applyFill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horizontal="center" vertical="center"/>
    </xf>
    <xf numFmtId="0" fontId="23" fillId="9" borderId="0" xfId="0" applyFont="1" applyFill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9" fillId="9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6" fillId="9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 vertical="center"/>
    </xf>
    <xf numFmtId="0" fontId="22" fillId="9" borderId="0" xfId="0" applyFont="1" applyFill="1" applyBorder="1" applyAlignment="1">
      <alignment horizontal="center" vertical="center"/>
    </xf>
    <xf numFmtId="0" fontId="0" fillId="0" borderId="0" xfId="0" applyBorder="1"/>
    <xf numFmtId="0" fontId="1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/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wrapText="1"/>
    </xf>
    <xf numFmtId="0" fontId="15" fillId="5" borderId="40" xfId="0" applyFont="1" applyFill="1" applyBorder="1" applyAlignment="1">
      <alignment horizontal="center" vertical="center" wrapText="1"/>
    </xf>
    <xf numFmtId="0" fontId="0" fillId="5" borderId="31" xfId="0" applyFont="1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31" xfId="0" applyFont="1" applyFill="1" applyBorder="1" applyAlignment="1">
      <alignment horizontal="center" vertical="center"/>
    </xf>
    <xf numFmtId="0" fontId="0" fillId="5" borderId="3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0" fillId="9" borderId="45" xfId="0" applyFill="1" applyBorder="1"/>
    <xf numFmtId="0" fontId="2" fillId="9" borderId="46" xfId="0" applyFont="1" applyFill="1" applyBorder="1" applyAlignment="1">
      <alignment horizontal="center" vertical="center"/>
    </xf>
    <xf numFmtId="0" fontId="0" fillId="9" borderId="46" xfId="0" applyFill="1" applyBorder="1"/>
    <xf numFmtId="0" fontId="0" fillId="9" borderId="6" xfId="0" applyFill="1" applyBorder="1"/>
    <xf numFmtId="0" fontId="2" fillId="5" borderId="21" xfId="0" applyFont="1" applyFill="1" applyBorder="1" applyAlignment="1">
      <alignment horizontal="center" vertical="center"/>
    </xf>
    <xf numFmtId="0" fontId="0" fillId="9" borderId="48" xfId="0" applyFill="1" applyBorder="1"/>
    <xf numFmtId="0" fontId="0" fillId="9" borderId="49" xfId="0" applyFill="1" applyBorder="1"/>
    <xf numFmtId="0" fontId="2" fillId="9" borderId="50" xfId="0" applyFont="1" applyFill="1" applyBorder="1" applyAlignment="1">
      <alignment horizontal="center" vertical="center"/>
    </xf>
    <xf numFmtId="0" fontId="14" fillId="9" borderId="0" xfId="0" applyFont="1" applyFill="1" applyAlignment="1"/>
    <xf numFmtId="0" fontId="0" fillId="9" borderId="0" xfId="0" applyFill="1" applyAlignment="1"/>
    <xf numFmtId="0" fontId="0" fillId="9" borderId="0" xfId="0" applyFill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/>
    </xf>
    <xf numFmtId="0" fontId="0" fillId="5" borderId="19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4" fillId="9" borderId="0" xfId="0" applyFont="1" applyFill="1" applyAlignment="1">
      <alignment wrapText="1"/>
    </xf>
    <xf numFmtId="0" fontId="0" fillId="5" borderId="19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4" fillId="9" borderId="0" xfId="0" applyFont="1" applyFill="1" applyAlignment="1">
      <alignment vertical="center" wrapText="1"/>
    </xf>
    <xf numFmtId="0" fontId="0" fillId="9" borderId="0" xfId="0" applyFill="1" applyAlignment="1">
      <alignment vertical="center"/>
    </xf>
    <xf numFmtId="0" fontId="0" fillId="9" borderId="0" xfId="0" applyFill="1" applyBorder="1" applyAlignment="1">
      <alignment vertical="center"/>
    </xf>
    <xf numFmtId="0" fontId="0" fillId="5" borderId="32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1" fillId="9" borderId="21" xfId="0" applyFont="1" applyFill="1" applyBorder="1" applyAlignment="1">
      <alignment horizontal="center"/>
    </xf>
    <xf numFmtId="0" fontId="11" fillId="9" borderId="22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2" fillId="5" borderId="39" xfId="0" applyFont="1" applyFill="1" applyBorder="1" applyAlignment="1">
      <alignment horizontal="center"/>
    </xf>
    <xf numFmtId="0" fontId="14" fillId="9" borderId="28" xfId="0" applyFont="1" applyFill="1" applyBorder="1" applyAlignment="1">
      <alignment horizontal="center"/>
    </xf>
    <xf numFmtId="0" fontId="14" fillId="9" borderId="2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/>
    </xf>
    <xf numFmtId="0" fontId="13" fillId="7" borderId="3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0" fillId="5" borderId="43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5" fillId="5" borderId="35" xfId="0" applyFont="1" applyFill="1" applyBorder="1" applyAlignment="1">
      <alignment horizontal="center" vertical="center"/>
    </xf>
    <xf numFmtId="0" fontId="15" fillId="5" borderId="36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/>
    </xf>
    <xf numFmtId="0" fontId="3" fillId="10" borderId="22" xfId="0" applyFont="1" applyFill="1" applyBorder="1" applyAlignment="1">
      <alignment horizontal="center"/>
    </xf>
    <xf numFmtId="0" fontId="3" fillId="10" borderId="20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17" fillId="5" borderId="25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15" fillId="5" borderId="40" xfId="0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center"/>
    </xf>
    <xf numFmtId="0" fontId="18" fillId="7" borderId="35" xfId="0" applyFont="1" applyFill="1" applyBorder="1" applyAlignment="1">
      <alignment horizontal="center" vertical="center"/>
    </xf>
    <xf numFmtId="0" fontId="18" fillId="4" borderId="35" xfId="0" applyFont="1" applyFill="1" applyBorder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24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5" fillId="5" borderId="35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20" fillId="5" borderId="5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/>
    </xf>
    <xf numFmtId="0" fontId="1" fillId="7" borderId="25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4" borderId="5" xfId="0" applyFont="1" applyFill="1" applyBorder="1" applyAlignment="1">
      <alignment horizontal="center"/>
    </xf>
    <xf numFmtId="0" fontId="19" fillId="4" borderId="24" xfId="0" applyFont="1" applyFill="1" applyBorder="1" applyAlignment="1">
      <alignment horizontal="center"/>
    </xf>
    <xf numFmtId="0" fontId="9" fillId="9" borderId="21" xfId="0" applyFont="1" applyFill="1" applyBorder="1" applyAlignment="1">
      <alignment horizontal="center"/>
    </xf>
    <xf numFmtId="0" fontId="9" fillId="9" borderId="22" xfId="0" applyFont="1" applyFill="1" applyBorder="1" applyAlignment="1">
      <alignment horizontal="center"/>
    </xf>
    <xf numFmtId="0" fontId="9" fillId="9" borderId="38" xfId="0" applyFont="1" applyFill="1" applyBorder="1" applyAlignment="1">
      <alignment horizontal="center"/>
    </xf>
    <xf numFmtId="0" fontId="9" fillId="9" borderId="33" xfId="0" applyFont="1" applyFill="1" applyBorder="1" applyAlignment="1">
      <alignment horizontal="center"/>
    </xf>
    <xf numFmtId="0" fontId="15" fillId="5" borderId="3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8" fillId="7" borderId="35" xfId="0" applyFont="1" applyFill="1" applyBorder="1" applyAlignment="1">
      <alignment horizontal="center"/>
    </xf>
    <xf numFmtId="0" fontId="18" fillId="4" borderId="35" xfId="0" applyFont="1" applyFill="1" applyBorder="1" applyAlignment="1">
      <alignment horizontal="center"/>
    </xf>
    <xf numFmtId="0" fontId="18" fillId="4" borderId="36" xfId="0" applyFont="1" applyFill="1" applyBorder="1" applyAlignment="1">
      <alignment horizontal="center"/>
    </xf>
    <xf numFmtId="0" fontId="14" fillId="9" borderId="21" xfId="0" applyFont="1" applyFill="1" applyBorder="1" applyAlignment="1">
      <alignment horizontal="center"/>
    </xf>
    <xf numFmtId="0" fontId="14" fillId="9" borderId="22" xfId="0" applyFont="1" applyFill="1" applyBorder="1" applyAlignment="1">
      <alignment horizontal="center"/>
    </xf>
    <xf numFmtId="0" fontId="14" fillId="9" borderId="20" xfId="0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5" borderId="24" xfId="0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0" fillId="5" borderId="26" xfId="0" applyFont="1" applyFill="1" applyBorder="1" applyAlignment="1">
      <alignment horizontal="center"/>
    </xf>
    <xf numFmtId="0" fontId="3" fillId="10" borderId="0" xfId="0" applyFont="1" applyFill="1" applyAlignment="1">
      <alignment horizontal="center" vertical="center"/>
    </xf>
    <xf numFmtId="0" fontId="15" fillId="5" borderId="36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1" fillId="4" borderId="24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/>
    </xf>
    <xf numFmtId="0" fontId="26" fillId="7" borderId="3" xfId="0" applyFont="1" applyFill="1" applyBorder="1" applyAlignment="1">
      <alignment horizontal="center"/>
    </xf>
    <xf numFmtId="0" fontId="26" fillId="7" borderId="4" xfId="0" applyFont="1" applyFill="1" applyBorder="1" applyAlignment="1">
      <alignment horizontal="center"/>
    </xf>
    <xf numFmtId="0" fontId="9" fillId="9" borderId="0" xfId="1" applyFont="1" applyFill="1" applyAlignment="1">
      <alignment horizontal="center" vertical="center" wrapText="1"/>
    </xf>
    <xf numFmtId="0" fontId="12" fillId="9" borderId="0" xfId="1" applyFill="1" applyAlignment="1">
      <alignment horizontal="center" vertical="center" wrapText="1"/>
    </xf>
    <xf numFmtId="0" fontId="4" fillId="9" borderId="0" xfId="0" applyFont="1" applyFill="1" applyAlignment="1">
      <alignment horizontal="center" wrapText="1"/>
    </xf>
    <xf numFmtId="0" fontId="4" fillId="9" borderId="0" xfId="0" applyFont="1" applyFill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 wrapText="1"/>
    </xf>
    <xf numFmtId="0" fontId="24" fillId="7" borderId="2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5" borderId="28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0" fillId="5" borderId="37" xfId="0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0" fillId="5" borderId="43" xfId="0" applyFill="1" applyBorder="1" applyAlignment="1">
      <alignment vertical="center"/>
    </xf>
    <xf numFmtId="0" fontId="0" fillId="5" borderId="4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51" xfId="0" applyFill="1" applyBorder="1" applyAlignment="1">
      <alignment vertical="center"/>
    </xf>
    <xf numFmtId="10" fontId="0" fillId="5" borderId="43" xfId="0" applyNumberForma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4" fillId="9" borderId="0" xfId="0" quotePrefix="1" applyFont="1" applyFill="1" applyAlignment="1">
      <alignment vertical="center" wrapText="1"/>
    </xf>
    <xf numFmtId="0" fontId="0" fillId="0" borderId="0" xfId="0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0" fillId="5" borderId="5" xfId="0" quotePrefix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142875</xdr:rowOff>
    </xdr:from>
    <xdr:to>
      <xdr:col>14</xdr:col>
      <xdr:colOff>209550</xdr:colOff>
      <xdr:row>8</xdr:row>
      <xdr:rowOff>95250</xdr:rowOff>
    </xdr:to>
    <xdr:sp macro="" textlink="">
      <xdr:nvSpPr>
        <xdr:cNvPr id="2" name="ZoneTexte 1"/>
        <xdr:cNvSpPr txBox="1"/>
      </xdr:nvSpPr>
      <xdr:spPr>
        <a:xfrm>
          <a:off x="5391150" y="142875"/>
          <a:ext cx="5486400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vous explique la règle afin de voir si vous pouvez me retranscrire cela sur Excel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Si tous les candidats ont obtenu un nombre de ratures inférieur à 10% : on nomme le ou les candidat(s) qui ont obtenu le plus de voix selon le nombre de siège obtenus par une liste</a:t>
          </a:r>
          <a:br>
            <a:rPr lang="fr-FR"/>
          </a:br>
          <a:r>
            <a:rPr lang="fr-FR"/>
            <a:t>- Si tous les candidats ont obtenu un nombre de ratures supérieur à 10% : idem</a:t>
          </a:r>
          <a:br>
            <a:rPr lang="fr-FR"/>
          </a:br>
          <a:r>
            <a:rPr lang="fr-FR"/>
            <a:t>- Si certains candidats ont obtenu un nombre de ratures supérieur à 10% : on nomme en priorité les candidats sous le seuil des 10% et ensuite les autres, toujours selon le nombre de voix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339"/>
  <sheetViews>
    <sheetView tabSelected="1" workbookViewId="0">
      <selection activeCell="P11" sqref="P11"/>
    </sheetView>
  </sheetViews>
  <sheetFormatPr baseColWidth="10" defaultRowHeight="15" x14ac:dyDescent="0.25"/>
  <cols>
    <col min="1" max="1" width="13.7109375" customWidth="1"/>
  </cols>
  <sheetData>
    <row r="1" spans="1:42" ht="30" customHeight="1" thickBot="1" x14ac:dyDescent="0.3">
      <c r="A1" s="125" t="s">
        <v>50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42" ht="15.75" customHeight="1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ht="15.75" customHeight="1" thickBot="1" x14ac:dyDescent="0.3">
      <c r="A3" s="83" t="s">
        <v>51</v>
      </c>
      <c r="B3" s="84"/>
      <c r="C3" s="84"/>
      <c r="D3" s="84"/>
      <c r="E3" s="85"/>
      <c r="F3" s="18"/>
      <c r="G3" s="83" t="s">
        <v>54</v>
      </c>
      <c r="H3" s="84"/>
      <c r="I3" s="84"/>
      <c r="J3" s="84"/>
      <c r="K3" s="85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42" ht="15.75" customHeight="1" thickBot="1" x14ac:dyDescent="0.3">
      <c r="A4" s="83" t="s">
        <v>52</v>
      </c>
      <c r="B4" s="84"/>
      <c r="C4" s="84"/>
      <c r="D4" s="84"/>
      <c r="E4" s="85"/>
      <c r="F4" s="18"/>
      <c r="G4" s="83" t="s">
        <v>55</v>
      </c>
      <c r="H4" s="84"/>
      <c r="I4" s="84"/>
      <c r="J4" s="84"/>
      <c r="K4" s="85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</row>
    <row r="5" spans="1:42" ht="15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</row>
    <row r="6" spans="1:42" ht="16.5" thickBot="1" x14ac:dyDescent="0.3">
      <c r="A6" s="83" t="s">
        <v>0</v>
      </c>
      <c r="B6" s="84"/>
      <c r="C6" s="84"/>
      <c r="D6" s="84"/>
      <c r="E6" s="85"/>
      <c r="G6" s="1">
        <v>3</v>
      </c>
      <c r="H6" s="7"/>
      <c r="I6" s="7"/>
      <c r="J6" s="114" t="s">
        <v>7</v>
      </c>
      <c r="K6" s="26">
        <f>G8/2</f>
        <v>61.5</v>
      </c>
      <c r="L6" s="81" t="s">
        <v>86</v>
      </c>
      <c r="M6" s="82"/>
      <c r="N6" s="82"/>
      <c r="O6" s="82"/>
      <c r="P6" s="82"/>
      <c r="Q6" s="82"/>
      <c r="R6" s="82"/>
      <c r="S6" s="82"/>
      <c r="T6" s="65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</row>
    <row r="7" spans="1:42" ht="16.5" customHeight="1" thickBot="1" x14ac:dyDescent="0.3">
      <c r="A7" s="7"/>
      <c r="B7" s="7"/>
      <c r="C7" s="7"/>
      <c r="D7" s="7"/>
      <c r="E7" s="7"/>
      <c r="F7" s="7"/>
      <c r="G7" s="8"/>
      <c r="H7" s="7"/>
      <c r="I7" s="7"/>
      <c r="J7" s="115"/>
      <c r="K7" s="243">
        <f>G12</f>
        <v>76</v>
      </c>
      <c r="L7" s="81"/>
      <c r="M7" s="82"/>
      <c r="N7" s="82"/>
      <c r="O7" s="82"/>
      <c r="P7" s="82"/>
      <c r="Q7" s="82"/>
      <c r="R7" s="82"/>
      <c r="S7" s="82"/>
      <c r="T7" s="65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</row>
    <row r="8" spans="1:42" ht="15.75" customHeight="1" thickBot="1" x14ac:dyDescent="0.3">
      <c r="A8" s="146" t="s">
        <v>1</v>
      </c>
      <c r="B8" s="147"/>
      <c r="C8" s="147"/>
      <c r="D8" s="147"/>
      <c r="E8" s="148"/>
      <c r="F8" s="7"/>
      <c r="G8" s="2">
        <v>123</v>
      </c>
      <c r="H8" s="7"/>
      <c r="I8" s="7"/>
      <c r="J8" s="116"/>
      <c r="K8" s="244"/>
      <c r="L8" s="81"/>
      <c r="M8" s="82"/>
      <c r="N8" s="82"/>
      <c r="O8" s="82"/>
      <c r="P8" s="82"/>
      <c r="Q8" s="82"/>
      <c r="R8" s="82"/>
      <c r="S8" s="82"/>
      <c r="T8" s="65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</row>
    <row r="9" spans="1:42" x14ac:dyDescent="0.25">
      <c r="A9" s="101" t="s">
        <v>2</v>
      </c>
      <c r="B9" s="102"/>
      <c r="C9" s="102"/>
      <c r="D9" s="102"/>
      <c r="E9" s="103"/>
      <c r="F9" s="7"/>
      <c r="G9" s="3">
        <v>88</v>
      </c>
      <c r="H9" s="7"/>
      <c r="I9" s="7"/>
      <c r="J9" s="7"/>
      <c r="K9" s="7"/>
      <c r="L9" s="65"/>
      <c r="M9" s="65"/>
      <c r="N9" s="65"/>
      <c r="O9" s="65"/>
      <c r="P9" s="65"/>
      <c r="Q9" s="65"/>
      <c r="R9" s="65"/>
      <c r="S9" s="65"/>
      <c r="T9" s="65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</row>
    <row r="10" spans="1:42" ht="15.75" customHeight="1" thickBot="1" x14ac:dyDescent="0.3">
      <c r="A10" s="104" t="s">
        <v>3</v>
      </c>
      <c r="B10" s="105"/>
      <c r="C10" s="105"/>
      <c r="D10" s="105"/>
      <c r="E10" s="106"/>
      <c r="F10" s="7"/>
      <c r="G10" s="4">
        <v>12</v>
      </c>
      <c r="J10" s="77"/>
      <c r="K10" s="77"/>
      <c r="L10" s="7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</row>
    <row r="11" spans="1:42" ht="15.75" customHeight="1" thickBot="1" x14ac:dyDescent="0.3">
      <c r="A11" s="16"/>
      <c r="B11" s="16"/>
      <c r="C11" s="16"/>
      <c r="D11" s="16"/>
      <c r="E11" s="16"/>
      <c r="F11" s="16"/>
      <c r="G11" s="16"/>
      <c r="H11" s="74"/>
      <c r="I11" s="308"/>
      <c r="J11" s="77"/>
      <c r="K11" s="77"/>
      <c r="L11" s="77"/>
      <c r="M11" s="40"/>
      <c r="N11" s="309"/>
      <c r="O11" s="79"/>
      <c r="P11" s="79"/>
      <c r="Q11" s="78"/>
      <c r="R11" s="78"/>
      <c r="S11" s="78"/>
      <c r="T11" s="78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</row>
    <row r="12" spans="1:42" ht="16.5" thickBot="1" x14ac:dyDescent="0.3">
      <c r="A12" s="107" t="s">
        <v>65</v>
      </c>
      <c r="B12" s="108"/>
      <c r="C12" s="108"/>
      <c r="D12" s="108"/>
      <c r="E12" s="109"/>
      <c r="F12" s="7"/>
      <c r="G12" s="5">
        <f>G9-G10</f>
        <v>76</v>
      </c>
      <c r="H12" s="74"/>
      <c r="I12" s="77"/>
      <c r="J12" s="77"/>
      <c r="K12" s="77"/>
      <c r="L12" s="77"/>
      <c r="M12" s="305"/>
      <c r="N12" s="305"/>
      <c r="O12" s="305"/>
      <c r="P12" s="305"/>
      <c r="Q12" s="305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</row>
    <row r="13" spans="1:42" ht="15.75" customHeight="1" thickBot="1" x14ac:dyDescent="0.3">
      <c r="A13" s="145"/>
      <c r="B13" s="145"/>
      <c r="C13" s="145"/>
      <c r="D13" s="145"/>
      <c r="E13" s="145"/>
      <c r="F13" s="7"/>
      <c r="G13" s="7"/>
      <c r="H13" s="7"/>
      <c r="I13" s="7"/>
      <c r="J13" s="7"/>
      <c r="K13" s="7"/>
      <c r="L13" s="7"/>
      <c r="M13" s="307"/>
      <c r="N13" s="306"/>
      <c r="O13" s="10"/>
      <c r="P13" s="10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</row>
    <row r="14" spans="1:42" ht="30" customHeight="1" thickBot="1" x14ac:dyDescent="0.3">
      <c r="A14" s="9"/>
      <c r="B14" s="5" t="s">
        <v>19</v>
      </c>
      <c r="C14" s="5" t="s">
        <v>20</v>
      </c>
      <c r="D14" s="5" t="s">
        <v>21</v>
      </c>
      <c r="E14" s="5" t="s">
        <v>74</v>
      </c>
      <c r="F14" s="53" t="s">
        <v>75</v>
      </c>
      <c r="G14" s="234" t="s">
        <v>80</v>
      </c>
      <c r="H14" s="235"/>
      <c r="I14" s="236"/>
      <c r="J14" s="110" t="s">
        <v>81</v>
      </c>
      <c r="K14" s="141"/>
      <c r="L14" s="141"/>
      <c r="M14" s="310" t="s">
        <v>96</v>
      </c>
      <c r="N14" s="30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42" ht="45" customHeight="1" thickBot="1" x14ac:dyDescent="0.3">
      <c r="A15" s="41" t="s">
        <v>23</v>
      </c>
      <c r="B15" s="54">
        <v>34</v>
      </c>
      <c r="C15" s="6"/>
      <c r="D15" s="6"/>
      <c r="E15" s="6"/>
      <c r="F15" s="6"/>
      <c r="G15" s="61"/>
      <c r="H15" s="55">
        <v>0</v>
      </c>
      <c r="I15" s="10"/>
      <c r="J15" s="10"/>
      <c r="K15" s="76">
        <v>54</v>
      </c>
      <c r="L15" s="10"/>
      <c r="M15" s="311" t="str">
        <f ca="1">IF($H15&lt;&gt;"",IF(OR(COUNTIF(cfdtpc,"&lt;10")=COUNTA(OFFSET(cfdtpc,0,-10,4,1)),COUNTIF(cfdtpc,"&gt;10")=COUNTA(OFFSET(cfdtpc,0,-10,4,1)),AND($K15&lt;10,$K15&lt;&gt;"",COUNTIF(cfdtpc,"&gt;10")&lt;&gt;SUM($E$37:$E$41))),"Eligible","Non Eligible"),"")</f>
        <v>Non Eligible</v>
      </c>
      <c r="N15" s="30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42" ht="45" customHeight="1" thickBot="1" x14ac:dyDescent="0.3">
      <c r="A16" s="41" t="s">
        <v>24</v>
      </c>
      <c r="B16" s="31">
        <v>31</v>
      </c>
      <c r="C16" s="6"/>
      <c r="D16" s="6"/>
      <c r="E16" s="6"/>
      <c r="F16" s="6"/>
      <c r="G16" s="61"/>
      <c r="H16" s="52">
        <v>0</v>
      </c>
      <c r="I16" s="10"/>
      <c r="J16" s="10"/>
      <c r="K16" s="76">
        <v>1</v>
      </c>
      <c r="L16" s="10"/>
      <c r="M16" s="311" t="str">
        <f ca="1">IF($H16&lt;&gt;"",IF(OR(COUNTIF(cfdtpc,"&lt;10")=COUNTA(OFFSET(cfdtpc,0,-10,4,1)),COUNTIF(cfdtpc,"&gt;10")=COUNTA(OFFSET(cfdtpc,0,-10,4,1)),AND($K16&lt;10,$K16&lt;&gt;"",COUNTIF(cfdtpc,"&gt;10")&lt;&gt;SUM($E$37:$E$41))),"Eligible","Non Eligible"),"")</f>
        <v>Eligible</v>
      </c>
      <c r="N16" s="30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ht="45" customHeight="1" thickBot="1" x14ac:dyDescent="0.3">
      <c r="A17" s="41" t="s">
        <v>68</v>
      </c>
      <c r="B17" s="31">
        <v>31</v>
      </c>
      <c r="C17" s="6"/>
      <c r="D17" s="6"/>
      <c r="E17" s="6"/>
      <c r="F17" s="6"/>
      <c r="G17" s="61"/>
      <c r="H17" s="52">
        <v>21</v>
      </c>
      <c r="I17" s="10"/>
      <c r="J17" s="10"/>
      <c r="K17" s="76">
        <f t="shared" ref="K17:K34" si="0">IF(ISNUMBER($H17),IFERROR(ROUND((H17/$C$37)*100,2),""),"")</f>
        <v>21.88</v>
      </c>
      <c r="L17" s="10"/>
      <c r="M17" s="311" t="str">
        <f ca="1">IF($H17&lt;&gt;"",IF(OR(COUNTIF(cfdtpc,"&lt;10")=COUNTA(OFFSET(cfdtpc,0,-10,4,1)),COUNTIF(cfdtpc,"&gt;10")=COUNTA(OFFSET(cfdtpc,0,-10,4,1)),AND($K17&lt;10,$K17&lt;&gt;"",COUNTIF(cfdtpc,"&gt;10")&lt;&gt;SUM($E$37:$E$41))),"Eligible","Non Eligible"),"")</f>
        <v>Non Eligible</v>
      </c>
      <c r="N17" s="30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ht="45" customHeight="1" thickBot="1" x14ac:dyDescent="0.3">
      <c r="A18" s="42"/>
      <c r="B18" s="31"/>
      <c r="C18" s="6"/>
      <c r="D18" s="6"/>
      <c r="E18" s="6"/>
      <c r="F18" s="6"/>
      <c r="G18" s="61"/>
      <c r="H18" s="52"/>
      <c r="I18" s="10"/>
      <c r="J18" s="10"/>
      <c r="K18" s="76" t="str">
        <f t="shared" si="0"/>
        <v/>
      </c>
      <c r="L18" s="10"/>
      <c r="M18" s="311" t="str">
        <f ca="1">IF($H18&lt;&gt;"",IF(OR(COUNTIF(cfdtpc,"&lt;10")=COUNTA(OFFSET(cfdtpc,0,-10,4,1)),COUNTIF(cfdtpc,"&gt;10")=COUNTA(OFFSET(cfdtpc,0,-10,4,1)),AND($K18&lt;10,$K18&lt;&gt;"",COUNTIF(cfdtpc,"&gt;10")&lt;&gt;SUM($E$37:$E$41))),"Eligible","Non Eligible"),"")</f>
        <v/>
      </c>
      <c r="N18" s="30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34" ht="45" customHeight="1" thickBot="1" x14ac:dyDescent="0.3">
      <c r="A19" s="41" t="s">
        <v>25</v>
      </c>
      <c r="B19" s="6"/>
      <c r="C19" s="32">
        <v>16</v>
      </c>
      <c r="D19" s="6"/>
      <c r="E19" s="6"/>
      <c r="F19" s="6"/>
      <c r="G19" s="61"/>
      <c r="H19" s="52">
        <v>0</v>
      </c>
      <c r="I19" s="10"/>
      <c r="J19" s="10"/>
      <c r="K19" s="76">
        <f t="shared" si="0"/>
        <v>0</v>
      </c>
      <c r="L19" s="10"/>
      <c r="M19" s="311" t="str">
        <f ca="1">IF($H19&lt;&gt;"",IF(OR(COUNTIF(cgtpc,"&lt;10")=COUNTA(OFFSET(cgtpc,0,-10,4,1)),COUNTIF(cgtpc,"&gt;10")=COUNTA(OFFSET(cgtpc,0,-10,4,1)),AND($K19&lt;10,$K19&lt;&gt;"",COUNTIF(cgtpc,"&gt;10")&lt;&gt;SUM($E$37:$E$41))),"Eligible","non Eligible"),"")</f>
        <v>Eligible</v>
      </c>
      <c r="N19" s="30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34" ht="45" customHeight="1" thickBot="1" x14ac:dyDescent="0.3">
      <c r="A20" s="41" t="s">
        <v>26</v>
      </c>
      <c r="B20" s="6"/>
      <c r="C20" s="32">
        <v>17</v>
      </c>
      <c r="D20" s="6"/>
      <c r="E20" s="6"/>
      <c r="F20" s="6"/>
      <c r="G20" s="61"/>
      <c r="H20" s="52">
        <v>0</v>
      </c>
      <c r="I20" s="10"/>
      <c r="J20" s="10"/>
      <c r="K20" s="76">
        <f t="shared" si="0"/>
        <v>0</v>
      </c>
      <c r="L20" s="10"/>
      <c r="M20" s="311" t="str">
        <f ca="1">IF($H20&lt;&gt;"",IF(OR(COUNTIF(cgtpc,"&lt;10")=COUNTA(OFFSET(cgtpc,0,-10,4,1)),COUNTIF(cgtpc,"&gt;10")=COUNTA(OFFSET(cgtpc,0,-10,4,1)),AND($K20&lt;10,$K20&lt;&gt;"",COUNTIF(cgtpc,"&gt;10")&lt;&gt;SUM($E$37:$E$41))),"Eligible","non Eligible"),"")</f>
        <v>Eligible</v>
      </c>
      <c r="N20" s="30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ht="45" customHeight="1" thickBot="1" x14ac:dyDescent="0.3">
      <c r="A21" s="41"/>
      <c r="B21" s="6"/>
      <c r="C21" s="32"/>
      <c r="D21" s="6"/>
      <c r="E21" s="6"/>
      <c r="F21" s="6"/>
      <c r="G21" s="61"/>
      <c r="H21" s="52"/>
      <c r="I21" s="10"/>
      <c r="J21" s="10"/>
      <c r="K21" s="76" t="str">
        <f t="shared" si="0"/>
        <v/>
      </c>
      <c r="L21" s="10"/>
      <c r="M21" s="311" t="str">
        <f ca="1">IF($H21&lt;&gt;"",IF(OR(COUNTIF(cgtpc,"&lt;10")=COUNTA(OFFSET(cgtpc,0,-10,4,1)),COUNTIF(cgtpc,"&gt;10")=COUNTA(OFFSET(cgtpc,0,-10,4,1)),AND($K21&lt;10,$K21&lt;&gt;"",COUNTIF(cgtpc,"&gt;10")&lt;&gt;SUM($E$37:$E$41))),"Eligible","non Eligible"),"")</f>
        <v/>
      </c>
      <c r="N21" s="30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ht="45" customHeight="1" thickBot="1" x14ac:dyDescent="0.3">
      <c r="A22" s="41"/>
      <c r="B22" s="6"/>
      <c r="C22" s="32"/>
      <c r="D22" s="6"/>
      <c r="E22" s="6"/>
      <c r="F22" s="6"/>
      <c r="G22" s="61"/>
      <c r="H22" s="52"/>
      <c r="I22" s="10"/>
      <c r="J22" s="10"/>
      <c r="K22" s="76" t="str">
        <f t="shared" si="0"/>
        <v/>
      </c>
      <c r="L22" s="10"/>
      <c r="M22" s="311" t="str">
        <f ca="1">IF($H22&lt;&gt;"",IF(OR(COUNTIF(cgtpc,"&lt;10")=COUNTA(OFFSET(cgtpc,0,-10,4,1)),COUNTIF(cgtpc,"&gt;10")=COUNTA(OFFSET(cgtpc,0,-10,4,1)),AND($K22&lt;10,$K22&lt;&gt;"",COUNTIF(cgtpc,"&gt;10")&lt;&gt;SUM($E$37:$E$41))),"Eligible","non Eligible"),"")</f>
        <v/>
      </c>
      <c r="N22" s="30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34" ht="45" customHeight="1" thickBot="1" x14ac:dyDescent="0.3">
      <c r="A23" s="41" t="s">
        <v>27</v>
      </c>
      <c r="B23" s="6"/>
      <c r="C23" s="6"/>
      <c r="D23" s="32">
        <v>23</v>
      </c>
      <c r="E23" s="6"/>
      <c r="F23" s="6"/>
      <c r="G23" s="61"/>
      <c r="H23" s="52"/>
      <c r="I23" s="10"/>
      <c r="J23" s="10"/>
      <c r="K23" s="76" t="str">
        <f t="shared" si="0"/>
        <v/>
      </c>
      <c r="L23" s="10"/>
      <c r="M23" s="311" t="str">
        <f ca="1">IF($H23&lt;&gt;"",IF(OR(COUNTIF(fopc,"&lt;10")=COUNTA(OFFSET(fopc,0,-10,4,1)),COUNTIF(fopc,"&gt;10")=COUNTA(OFFSET(fopc,0,-10,4,1)),AND($K23&lt;10,$K23&lt;&gt;"",COUNTIF(fopc,"&gt;10")&lt;&gt;SUM($E$37:$E$41))),"Eligible","non Eligible"),"")</f>
        <v/>
      </c>
      <c r="N23" s="30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 ht="45" customHeight="1" thickBot="1" x14ac:dyDescent="0.3">
      <c r="A24" s="41" t="s">
        <v>28</v>
      </c>
      <c r="B24" s="6"/>
      <c r="C24" s="6"/>
      <c r="D24" s="32">
        <v>22</v>
      </c>
      <c r="E24" s="6"/>
      <c r="F24" s="6"/>
      <c r="G24" s="61"/>
      <c r="H24" s="52"/>
      <c r="I24" s="10"/>
      <c r="J24" s="10"/>
      <c r="K24" s="76" t="str">
        <f t="shared" si="0"/>
        <v/>
      </c>
      <c r="L24" s="10"/>
      <c r="M24" s="311" t="str">
        <f ca="1">IF($H24&lt;&gt;"",IF(OR(COUNTIF(fopc,"&lt;10")=COUNTA(OFFSET(fopc,0,-10,4,1)),COUNTIF(fopc,"&gt;10")=COUNTA(OFFSET(fopc,0,-10,4,1)),AND($K24&lt;10,$K24&lt;&gt;"",COUNTIF(fopc,"&gt;10")&lt;&gt;SUM($E$37:$E$41))),"Eligible","non Eligible"),"")</f>
        <v/>
      </c>
      <c r="N24" s="30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 ht="45" customHeight="1" thickBot="1" x14ac:dyDescent="0.3">
      <c r="A25" s="41" t="s">
        <v>29</v>
      </c>
      <c r="B25" s="6"/>
      <c r="C25" s="6"/>
      <c r="D25" s="32">
        <v>21</v>
      </c>
      <c r="E25" s="6"/>
      <c r="F25" s="6"/>
      <c r="G25" s="61"/>
      <c r="H25" s="52"/>
      <c r="I25" s="10"/>
      <c r="J25" s="10"/>
      <c r="K25" s="76" t="str">
        <f t="shared" si="0"/>
        <v/>
      </c>
      <c r="L25" s="10"/>
      <c r="M25" s="311" t="str">
        <f ca="1">IF($H25&lt;&gt;"",IF(OR(COUNTIF(fopc,"&lt;10")=COUNTA(OFFSET(fopc,0,-10,4,1)),COUNTIF(fopc,"&gt;10")=COUNTA(OFFSET(fopc,0,-10,4,1)),AND($K25&lt;10,$K25&lt;&gt;"",COUNTIF(fopc,"&gt;10")&lt;&gt;SUM($E$37:$E$41))),"Eligible","non Eligible"),"")</f>
        <v/>
      </c>
      <c r="N25" s="30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 ht="45" customHeight="1" thickBot="1" x14ac:dyDescent="0.3">
      <c r="A26" s="41"/>
      <c r="B26" s="6"/>
      <c r="C26" s="6"/>
      <c r="D26" s="32"/>
      <c r="E26" s="6"/>
      <c r="F26" s="6"/>
      <c r="G26" s="61"/>
      <c r="H26" s="52"/>
      <c r="I26" s="10"/>
      <c r="J26" s="10"/>
      <c r="K26" s="76" t="str">
        <f t="shared" si="0"/>
        <v/>
      </c>
      <c r="L26" s="10"/>
      <c r="M26" s="311" t="str">
        <f ca="1">IF($H26&lt;&gt;"",IF(OR(COUNTIF(fopc,"&lt;10")=COUNTA(OFFSET(fopc,0,-10,4,1)),COUNTIF(fopc,"&gt;10")=COUNTA(OFFSET(fopc,0,-10,4,1)),AND($K26&lt;10,$K26&lt;&gt;"",COUNTIF(fopc,"&gt;10")&lt;&gt;SUM($E$37:$E$41))),"Eligible","non Eligible"),"")</f>
        <v/>
      </c>
      <c r="N26" s="30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 ht="45" customHeight="1" thickBot="1" x14ac:dyDescent="0.3">
      <c r="A27" s="41"/>
      <c r="B27" s="6"/>
      <c r="C27" s="6"/>
      <c r="D27" s="6"/>
      <c r="E27" s="32"/>
      <c r="F27" s="6"/>
      <c r="G27" s="61"/>
      <c r="H27" s="52"/>
      <c r="I27" s="10"/>
      <c r="J27" s="10"/>
      <c r="K27" s="76" t="str">
        <f t="shared" si="0"/>
        <v/>
      </c>
      <c r="L27" s="10"/>
      <c r="M27" s="311" t="str">
        <f ca="1">IF($H27&lt;&gt;"",IF(OR(COUNTIF(cftcpc,"&lt;10")=COUNTA(OFFSET(cftcpc,0,-10,4,1)),COUNTIF(cftcpc,"&gt;10")=COUNTA(OFFSET(cftcpc,0,-10,4,1)),AND($K27&lt;10,$K27&lt;&gt;"",COUNTIF(cftcpc,"&gt;10")&lt;&gt;SUM($E$37:$E$41))),"Eligible","non Eligible"),"")</f>
        <v/>
      </c>
      <c r="N27" s="30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34" ht="45" customHeight="1" thickBot="1" x14ac:dyDescent="0.3">
      <c r="A28" s="41"/>
      <c r="B28" s="6"/>
      <c r="C28" s="6"/>
      <c r="D28" s="6"/>
      <c r="E28" s="32"/>
      <c r="F28" s="6"/>
      <c r="G28" s="61"/>
      <c r="H28" s="52"/>
      <c r="I28" s="10"/>
      <c r="J28" s="10"/>
      <c r="K28" s="76" t="str">
        <f t="shared" si="0"/>
        <v/>
      </c>
      <c r="L28" s="10"/>
      <c r="M28" s="311" t="str">
        <f ca="1">IF($H28&lt;&gt;"",IF(OR(COUNTIF(cftcpc,"&lt;10")=COUNTA(OFFSET(cftcpc,0,-10,4,1)),COUNTIF(cftcpc,"&gt;10")=COUNTA(OFFSET(cftcpc,0,-10,4,1)),AND($K28&lt;10,$K28&lt;&gt;"",COUNTIF(cftcpc,"&gt;10")&lt;&gt;SUM($E$37:$E$41))),"Eligible","non Eligible"),"")</f>
        <v/>
      </c>
      <c r="N28" s="30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</row>
    <row r="29" spans="1:34" ht="45" customHeight="1" thickBot="1" x14ac:dyDescent="0.3">
      <c r="A29" s="41"/>
      <c r="B29" s="6"/>
      <c r="C29" s="6"/>
      <c r="D29" s="6"/>
      <c r="E29" s="32"/>
      <c r="F29" s="6"/>
      <c r="G29" s="61"/>
      <c r="H29" s="52"/>
      <c r="I29" s="10"/>
      <c r="J29" s="10"/>
      <c r="K29" s="76" t="str">
        <f t="shared" si="0"/>
        <v/>
      </c>
      <c r="L29" s="10"/>
      <c r="M29" s="311" t="str">
        <f ca="1">IF($H29&lt;&gt;"",IF(OR(COUNTIF(cftcpc,"&lt;10")=COUNTA(OFFSET(cftcpc,0,-10,4,1)),COUNTIF(cftcpc,"&gt;10")=COUNTA(OFFSET(cftcpc,0,-10,4,1)),AND($K29&lt;10,$K29&lt;&gt;"",COUNTIF(cftcpc,"&gt;10")&lt;&gt;SUM($E$37:$E$41))),"Eligible","non Eligible"),"")</f>
        <v/>
      </c>
      <c r="N29" s="30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</row>
    <row r="30" spans="1:34" ht="45" customHeight="1" thickBot="1" x14ac:dyDescent="0.3">
      <c r="A30" s="41"/>
      <c r="B30" s="6"/>
      <c r="C30" s="6"/>
      <c r="D30" s="6"/>
      <c r="E30" s="32"/>
      <c r="F30" s="6"/>
      <c r="G30" s="61"/>
      <c r="H30" s="52"/>
      <c r="I30" s="10"/>
      <c r="J30" s="10"/>
      <c r="K30" s="76" t="str">
        <f t="shared" si="0"/>
        <v/>
      </c>
      <c r="L30" s="10"/>
      <c r="M30" s="311" t="str">
        <f ca="1">IF($H30&lt;&gt;"",IF(OR(COUNTIF(cftcpc,"&lt;10")=COUNTA(OFFSET(cftcpc,0,-10,4,1)),COUNTIF(cftcpc,"&gt;10")=COUNTA(OFFSET(cftcpc,0,-10,4,1)),AND($K30&lt;10,$K30&lt;&gt;"",COUNTIF(cftcpc,"&gt;10")&lt;&gt;SUM($E$37:$E$41))),"Eligible","non Eligible"),"")</f>
        <v/>
      </c>
      <c r="N30" s="30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 ht="45" customHeight="1" thickBot="1" x14ac:dyDescent="0.3">
      <c r="A31" s="41"/>
      <c r="B31" s="6"/>
      <c r="C31" s="6"/>
      <c r="D31" s="6"/>
      <c r="E31" s="6"/>
      <c r="F31" s="60"/>
      <c r="G31" s="61"/>
      <c r="H31" s="52"/>
      <c r="I31" s="10"/>
      <c r="J31" s="10"/>
      <c r="K31" s="76" t="str">
        <f t="shared" si="0"/>
        <v/>
      </c>
      <c r="L31" s="10"/>
      <c r="M31" s="311" t="str">
        <f ca="1">IF($H31&lt;&gt;"",IF(OR(COUNTIF(cfecgtpc,"&lt;10")=COUNTA(OFFSET(cfecgtpc,0,-10,4,1)),COUNTIF(cfecgtpc,"&gt;10")=COUNTA(OFFSET(cfecgtpc,0,-10,4,1)),AND($K31&lt;10,$K31&lt;&gt;"",COUNTIF(cfecgtpc,"&gt;10")&lt;&gt;SUM($E$37:$E$41))),"Eligible","non Eligible"),"")</f>
        <v/>
      </c>
      <c r="N31" s="30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</row>
    <row r="32" spans="1:34" ht="45" customHeight="1" thickBot="1" x14ac:dyDescent="0.3">
      <c r="A32" s="41"/>
      <c r="B32" s="6"/>
      <c r="C32" s="6"/>
      <c r="D32" s="6"/>
      <c r="E32" s="6"/>
      <c r="F32" s="60"/>
      <c r="G32" s="61"/>
      <c r="H32" s="52"/>
      <c r="I32" s="10"/>
      <c r="J32" s="10"/>
      <c r="K32" s="76" t="str">
        <f t="shared" si="0"/>
        <v/>
      </c>
      <c r="L32" s="10"/>
      <c r="M32" s="311" t="str">
        <f ca="1">IF($H32&lt;&gt;"",IF(OR(COUNTIF(cfecgtpc,"&lt;10")=COUNTA(OFFSET(cfecgtpc,0,-10,4,1)),COUNTIF(cfecgtpc,"&gt;10")=COUNTA(OFFSET(cfecgtpc,0,-10,4,1)),AND($K32&lt;10,$K32&lt;&gt;"",COUNTIF(cfecgtpc,"&gt;10")&lt;&gt;SUM($E$37:$E$41))),"Eligible","non Eligible"),"")</f>
        <v/>
      </c>
      <c r="N32" s="30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3" spans="1:42" ht="45" customHeight="1" thickBot="1" x14ac:dyDescent="0.3">
      <c r="A33" s="42"/>
      <c r="B33" s="6"/>
      <c r="C33" s="6"/>
      <c r="D33" s="6"/>
      <c r="E33" s="6"/>
      <c r="F33" s="60"/>
      <c r="G33" s="61"/>
      <c r="H33" s="52"/>
      <c r="I33" s="10"/>
      <c r="J33" s="10"/>
      <c r="K33" s="76" t="str">
        <f t="shared" si="0"/>
        <v/>
      </c>
      <c r="L33" s="10"/>
      <c r="M33" s="311" t="str">
        <f ca="1">IF($H33&lt;&gt;"",IF(OR(COUNTIF(cfecgtpc,"&lt;10")=COUNTA(OFFSET(cfecgtpc,0,-10,4,1)),COUNTIF(cfecgtpc,"&gt;10")=COUNTA(OFFSET(cfecgtpc,0,-10,4,1)),AND($K33&lt;10,$K33&lt;&gt;"",COUNTIF(cfecgtpc,"&gt;10")&lt;&gt;SUM($E$37:$E$41))),"Eligible","non Eligible"),"")</f>
        <v/>
      </c>
      <c r="N33" s="30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</row>
    <row r="34" spans="1:42" ht="45" customHeight="1" thickBot="1" x14ac:dyDescent="0.3">
      <c r="A34" s="42"/>
      <c r="B34" s="63"/>
      <c r="C34" s="57"/>
      <c r="D34" s="57"/>
      <c r="E34" s="57"/>
      <c r="F34" s="52"/>
      <c r="G34" s="62"/>
      <c r="H34" s="52"/>
      <c r="I34" s="58"/>
      <c r="J34" s="58"/>
      <c r="K34" s="76" t="str">
        <f t="shared" si="0"/>
        <v/>
      </c>
      <c r="L34" s="58"/>
      <c r="M34" s="311" t="str">
        <f ca="1">IF($H34&lt;&gt;"",IF(OR(COUNTIF(cfecgtpc,"&lt;10")=COUNTA(OFFSET(cfecgtpc,0,-10,4,1)),COUNTIF(cfecgtpc,"&gt;10")=COUNTA(OFFSET(cfecgtpc,0,-10,4,1)),AND($K34&lt;10,$K34&lt;&gt;"",COUNTIF(cfecgtpc,"&gt;10")&lt;&gt;SUM($E$37:$E$41))),"Eligible","non Eligible"),"")</f>
        <v/>
      </c>
      <c r="N34" s="30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5" spans="1:42" ht="15.75" customHeight="1" thickBot="1" x14ac:dyDescent="0.3">
      <c r="A35" s="7"/>
      <c r="B35" s="7"/>
      <c r="C35" s="7"/>
      <c r="D35" s="7"/>
      <c r="E35" s="6"/>
      <c r="F35" s="6"/>
      <c r="G35" s="7"/>
      <c r="H35" s="15"/>
      <c r="I35" s="15"/>
      <c r="J35" s="7"/>
      <c r="K35" s="7"/>
      <c r="L35" s="7"/>
      <c r="M35" s="7"/>
      <c r="N35" s="7"/>
      <c r="O35" s="7"/>
      <c r="P35" s="10"/>
      <c r="Q35" s="10"/>
      <c r="R35" s="10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</row>
    <row r="36" spans="1:42" ht="30" customHeight="1" thickBot="1" x14ac:dyDescent="0.3">
      <c r="A36" s="110" t="s">
        <v>5</v>
      </c>
      <c r="B36" s="111"/>
      <c r="C36" s="139" t="s">
        <v>94</v>
      </c>
      <c r="D36" s="140"/>
      <c r="E36" s="295" t="s">
        <v>30</v>
      </c>
      <c r="F36" s="296"/>
      <c r="G36" s="295" t="s">
        <v>31</v>
      </c>
      <c r="H36" s="298"/>
      <c r="I36" s="295" t="s">
        <v>95</v>
      </c>
      <c r="J36" s="298"/>
      <c r="K36" s="7"/>
      <c r="L36" s="7"/>
      <c r="M36" s="7"/>
      <c r="N36" s="10"/>
      <c r="O36" s="10"/>
      <c r="P36" s="10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</row>
    <row r="37" spans="1:42" ht="45" customHeight="1" thickBot="1" x14ac:dyDescent="0.3">
      <c r="A37" s="110" t="str">
        <f>B14</f>
        <v>CFDT</v>
      </c>
      <c r="B37" s="111"/>
      <c r="C37" s="112">
        <f>SUM(B15:B18)</f>
        <v>96</v>
      </c>
      <c r="D37" s="113"/>
      <c r="E37" s="297">
        <v>3</v>
      </c>
      <c r="F37" s="300"/>
      <c r="G37" s="299">
        <f>ROUND(C37/E37,2)</f>
        <v>32</v>
      </c>
      <c r="H37" s="300"/>
      <c r="I37" s="304">
        <f>C37/$G$43</f>
        <v>0.49230769230769234</v>
      </c>
      <c r="J37" s="300"/>
      <c r="M37" s="6"/>
      <c r="N37" s="10"/>
      <c r="O37" s="10"/>
      <c r="P37" s="10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</row>
    <row r="38" spans="1:42" ht="45" customHeight="1" thickBot="1" x14ac:dyDescent="0.3">
      <c r="A38" s="155" t="str">
        <f>C14</f>
        <v xml:space="preserve">CGT </v>
      </c>
      <c r="B38" s="156"/>
      <c r="C38" s="128">
        <f>SUM(C19:C22)</f>
        <v>33</v>
      </c>
      <c r="D38" s="129"/>
      <c r="E38" s="297">
        <v>2</v>
      </c>
      <c r="F38" s="300"/>
      <c r="G38" s="299">
        <f>ROUND(C38/E38,2)</f>
        <v>16.5</v>
      </c>
      <c r="H38" s="300"/>
      <c r="I38" s="304">
        <f t="shared" ref="I38:I41" si="1">C38/$G$43</f>
        <v>0.16923076923076924</v>
      </c>
      <c r="J38" s="300"/>
      <c r="K38" s="6"/>
      <c r="L38" s="6"/>
      <c r="M38" s="6"/>
      <c r="N38" s="10"/>
      <c r="O38" s="10"/>
      <c r="P38" s="10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</row>
    <row r="39" spans="1:42" ht="45" customHeight="1" thickBot="1" x14ac:dyDescent="0.3">
      <c r="A39" s="155" t="str">
        <f>D14</f>
        <v>FO</v>
      </c>
      <c r="B39" s="156"/>
      <c r="C39" s="157">
        <f>SUM(D23:D26)</f>
        <v>66</v>
      </c>
      <c r="D39" s="158"/>
      <c r="E39" s="297">
        <v>3</v>
      </c>
      <c r="F39" s="300"/>
      <c r="G39" s="299">
        <f>ROUND(C39/E39,2)</f>
        <v>22</v>
      </c>
      <c r="H39" s="300"/>
      <c r="I39" s="304">
        <f t="shared" si="1"/>
        <v>0.33846153846153848</v>
      </c>
      <c r="J39" s="300"/>
      <c r="K39" s="6"/>
      <c r="L39" s="6"/>
      <c r="M39" s="6"/>
      <c r="N39" s="10"/>
      <c r="O39" s="10"/>
      <c r="P39" s="10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0" spans="1:42" ht="45" customHeight="1" thickBot="1" x14ac:dyDescent="0.3">
      <c r="A40" s="155" t="s">
        <v>76</v>
      </c>
      <c r="B40" s="156"/>
      <c r="C40" s="128">
        <f>SUM(E27:E30)</f>
        <v>0</v>
      </c>
      <c r="D40" s="129"/>
      <c r="E40" s="297">
        <v>0</v>
      </c>
      <c r="F40" s="300"/>
      <c r="G40" s="299">
        <v>0</v>
      </c>
      <c r="H40" s="300"/>
      <c r="I40" s="304">
        <f t="shared" si="1"/>
        <v>0</v>
      </c>
      <c r="J40" s="300"/>
      <c r="K40" s="6"/>
      <c r="L40" s="6"/>
      <c r="M40" s="6"/>
      <c r="N40" s="10"/>
      <c r="O40" s="10"/>
      <c r="P40" s="10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</row>
    <row r="41" spans="1:42" ht="45" customHeight="1" thickBot="1" x14ac:dyDescent="0.3">
      <c r="A41" s="155" t="s">
        <v>75</v>
      </c>
      <c r="B41" s="156"/>
      <c r="C41" s="130">
        <f>SUM(F31:F34)</f>
        <v>0</v>
      </c>
      <c r="D41" s="131"/>
      <c r="E41" s="303">
        <v>0</v>
      </c>
      <c r="F41" s="302"/>
      <c r="G41" s="301">
        <v>0</v>
      </c>
      <c r="H41" s="302"/>
      <c r="I41" s="304">
        <f t="shared" si="1"/>
        <v>0</v>
      </c>
      <c r="J41" s="302"/>
      <c r="K41" s="6"/>
      <c r="L41" s="6"/>
      <c r="M41" s="6"/>
      <c r="N41" s="10"/>
      <c r="O41" s="10"/>
      <c r="P41" s="1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</row>
    <row r="42" spans="1:42" ht="15.75" customHeight="1" thickBot="1" x14ac:dyDescent="0.3">
      <c r="A42" s="6"/>
      <c r="B42" s="6"/>
      <c r="C42" s="6"/>
      <c r="D42" s="6"/>
      <c r="E42" s="25"/>
      <c r="F42" s="25"/>
      <c r="G42" s="25"/>
      <c r="H42" s="25"/>
      <c r="I42" s="25"/>
      <c r="J42" s="25"/>
      <c r="K42" s="38"/>
      <c r="L42" s="6"/>
      <c r="M42" s="6"/>
      <c r="N42" s="6"/>
      <c r="O42" s="6"/>
      <c r="P42" s="10"/>
      <c r="Q42" s="10"/>
      <c r="R42" s="10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</row>
    <row r="43" spans="1:42" ht="15.75" customHeight="1" thickBot="1" x14ac:dyDescent="0.3">
      <c r="A43" s="149" t="s">
        <v>6</v>
      </c>
      <c r="B43" s="150"/>
      <c r="C43" s="150"/>
      <c r="D43" s="150"/>
      <c r="E43" s="151"/>
      <c r="F43" s="7"/>
      <c r="G43" s="27">
        <f>SUM(B15:D33)</f>
        <v>195</v>
      </c>
      <c r="H43" s="25"/>
      <c r="I43" s="25"/>
      <c r="J43" s="25"/>
      <c r="K43" s="38"/>
      <c r="L43" s="6"/>
      <c r="M43" s="6"/>
      <c r="N43" s="6"/>
      <c r="O43" s="6"/>
      <c r="P43" s="10"/>
      <c r="Q43" s="10"/>
      <c r="R43" s="10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</row>
    <row r="44" spans="1:42" ht="15.75" thickBot="1" x14ac:dyDescent="0.3">
      <c r="A44" s="34"/>
      <c r="B44" s="37"/>
      <c r="C44" s="35"/>
      <c r="D44" s="35"/>
      <c r="F44" s="7"/>
      <c r="G44" s="7"/>
      <c r="H44" s="7"/>
      <c r="I44" s="10"/>
      <c r="J44" s="144"/>
      <c r="K44" s="144"/>
      <c r="L44" s="10"/>
      <c r="M44" s="10"/>
      <c r="N44" s="117" t="s">
        <v>79</v>
      </c>
      <c r="O44" s="118"/>
      <c r="P44" s="118"/>
      <c r="Q44" s="118"/>
      <c r="R44" s="10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ht="16.5" thickBot="1" x14ac:dyDescent="0.3">
      <c r="A45" s="149" t="s">
        <v>8</v>
      </c>
      <c r="B45" s="150"/>
      <c r="C45" s="150"/>
      <c r="D45" s="150"/>
      <c r="E45" s="151"/>
      <c r="F45" s="7"/>
      <c r="G45" s="27">
        <f>ROUND(G12/G6,2)</f>
        <v>25.33</v>
      </c>
      <c r="H45" s="7"/>
      <c r="I45" s="7"/>
      <c r="J45" s="19"/>
      <c r="K45" s="16"/>
      <c r="L45" s="19"/>
      <c r="M45" s="16"/>
      <c r="N45" s="19"/>
      <c r="O45" s="19"/>
      <c r="P45" s="16"/>
      <c r="Q45" s="1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</row>
    <row r="46" spans="1:42" ht="15.75" thickBot="1" x14ac:dyDescent="0.3">
      <c r="A46" s="16"/>
      <c r="B46" s="16"/>
      <c r="C46" s="16"/>
      <c r="D46" s="16"/>
      <c r="E46" s="16"/>
      <c r="F46" s="7"/>
      <c r="G46" s="7"/>
      <c r="H46" s="7"/>
      <c r="I46" s="7"/>
      <c r="J46" s="16"/>
      <c r="K46" s="16"/>
      <c r="L46" s="16"/>
      <c r="M46" s="16"/>
      <c r="N46" s="19"/>
      <c r="O46" s="19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</row>
    <row r="47" spans="1:42" ht="15.75" customHeight="1" thickBot="1" x14ac:dyDescent="0.35">
      <c r="A47" s="119" t="s">
        <v>9</v>
      </c>
      <c r="B47" s="120"/>
      <c r="C47" s="120"/>
      <c r="D47" s="120"/>
      <c r="E47" s="120"/>
      <c r="F47" s="120"/>
      <c r="G47" s="120"/>
      <c r="H47" s="121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</row>
    <row r="48" spans="1:42" ht="15" customHeight="1" x14ac:dyDescent="0.25">
      <c r="A48" s="152" t="s">
        <v>32</v>
      </c>
      <c r="B48" s="152"/>
      <c r="C48" s="152"/>
      <c r="D48" s="7"/>
      <c r="E48" s="154" t="s">
        <v>10</v>
      </c>
      <c r="F48" s="154"/>
      <c r="G48" s="154"/>
      <c r="H48" s="154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ht="26.25" customHeight="1" thickBot="1" x14ac:dyDescent="0.3">
      <c r="A49" s="153"/>
      <c r="B49" s="153"/>
      <c r="C49" s="153"/>
      <c r="D49" s="7"/>
      <c r="E49" s="154"/>
      <c r="F49" s="154"/>
      <c r="G49" s="154"/>
      <c r="H49" s="154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ht="15.75" thickBot="1" x14ac:dyDescent="0.3">
      <c r="A50" s="94" t="str">
        <f>A37</f>
        <v>CFDT</v>
      </c>
      <c r="B50" s="95"/>
      <c r="C50" s="28">
        <f>ROUND(G37/G45,2)</f>
        <v>1.26</v>
      </c>
      <c r="D50" s="7"/>
      <c r="E50" s="91">
        <f>IF(C50&gt;=1,ROUNDDOWN(C50,),IF(C50&lt;1,"0"))</f>
        <v>1</v>
      </c>
      <c r="F50" s="92"/>
      <c r="G50" s="92"/>
      <c r="H50" s="93"/>
      <c r="I50" s="7"/>
      <c r="J50" s="96" t="s">
        <v>84</v>
      </c>
      <c r="K50" s="97"/>
      <c r="L50" s="98"/>
      <c r="M50" s="86"/>
      <c r="N50" s="87"/>
      <c r="O50" s="86"/>
      <c r="P50" s="87"/>
      <c r="Q50" s="86"/>
      <c r="R50" s="8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ht="15.75" thickBot="1" x14ac:dyDescent="0.3">
      <c r="A51" s="94" t="str">
        <f>A38</f>
        <v xml:space="preserve">CGT </v>
      </c>
      <c r="B51" s="95"/>
      <c r="C51" s="28">
        <f>ROUND(G38/G45,2)</f>
        <v>0.65</v>
      </c>
      <c r="D51" s="7"/>
      <c r="E51" s="91" t="str">
        <f t="shared" ref="E51:E54" si="2">IF(C51&gt;=1,ROUNDDOWN(C51,),IF(C51&lt;1,"0"))</f>
        <v>0</v>
      </c>
      <c r="F51" s="92"/>
      <c r="G51" s="92"/>
      <c r="H51" s="93"/>
      <c r="I51" s="7"/>
      <c r="J51" s="96" t="s">
        <v>84</v>
      </c>
      <c r="K51" s="97"/>
      <c r="L51" s="98"/>
      <c r="M51" s="86"/>
      <c r="N51" s="87"/>
      <c r="O51" s="86"/>
      <c r="P51" s="87"/>
      <c r="Q51" s="86"/>
      <c r="R51" s="8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</row>
    <row r="52" spans="1:42" ht="15.75" thickBot="1" x14ac:dyDescent="0.3">
      <c r="A52" s="94" t="str">
        <f>A39</f>
        <v>FO</v>
      </c>
      <c r="B52" s="95"/>
      <c r="C52" s="28">
        <f>ROUND(G39/G45,2)</f>
        <v>0.87</v>
      </c>
      <c r="D52" s="7"/>
      <c r="E52" s="91" t="str">
        <f t="shared" si="2"/>
        <v>0</v>
      </c>
      <c r="F52" s="92"/>
      <c r="G52" s="92"/>
      <c r="H52" s="93"/>
      <c r="I52" s="7"/>
      <c r="J52" s="96" t="s">
        <v>84</v>
      </c>
      <c r="K52" s="97"/>
      <c r="L52" s="98"/>
      <c r="M52" s="86"/>
      <c r="N52" s="87"/>
      <c r="O52" s="86"/>
      <c r="P52" s="87"/>
      <c r="Q52" s="86"/>
      <c r="R52" s="8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15.75" thickBot="1" x14ac:dyDescent="0.3">
      <c r="A53" s="94" t="s">
        <v>76</v>
      </c>
      <c r="B53" s="95"/>
      <c r="C53" s="28">
        <f>ROUND(G40/G45,2)</f>
        <v>0</v>
      </c>
      <c r="D53" s="7"/>
      <c r="E53" s="91" t="str">
        <f>IF(C53&gt;=1,ROUNDDOWN(C53,),IF(C53&lt;1,"0"))</f>
        <v>0</v>
      </c>
      <c r="F53" s="92"/>
      <c r="G53" s="92"/>
      <c r="H53" s="93"/>
      <c r="I53" s="7"/>
      <c r="J53" s="96" t="s">
        <v>84</v>
      </c>
      <c r="K53" s="97"/>
      <c r="L53" s="98"/>
      <c r="M53" s="86"/>
      <c r="N53" s="87"/>
      <c r="O53" s="86"/>
      <c r="P53" s="87"/>
      <c r="Q53" s="86"/>
      <c r="R53" s="8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1:42" ht="15.75" thickBot="1" x14ac:dyDescent="0.3">
      <c r="A54" s="94" t="s">
        <v>75</v>
      </c>
      <c r="B54" s="95"/>
      <c r="C54" s="28">
        <f>ROUND(G41/G45,2)</f>
        <v>0</v>
      </c>
      <c r="D54" s="7"/>
      <c r="E54" s="91" t="str">
        <f t="shared" si="2"/>
        <v>0</v>
      </c>
      <c r="F54" s="92"/>
      <c r="G54" s="92"/>
      <c r="H54" s="93"/>
      <c r="I54" s="7"/>
      <c r="J54" s="96" t="s">
        <v>84</v>
      </c>
      <c r="K54" s="97"/>
      <c r="L54" s="98"/>
      <c r="M54" s="86"/>
      <c r="N54" s="87"/>
      <c r="O54" s="86"/>
      <c r="P54" s="87"/>
      <c r="Q54" s="86"/>
      <c r="R54" s="8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</row>
    <row r="55" spans="1:42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</row>
    <row r="56" spans="1:42" ht="16.5" thickBot="1" x14ac:dyDescent="0.3">
      <c r="A56" s="88" t="s">
        <v>11</v>
      </c>
      <c r="B56" s="89"/>
      <c r="C56" s="89"/>
      <c r="D56" s="89"/>
      <c r="E56" s="89"/>
      <c r="F56" s="90"/>
      <c r="H56" s="29">
        <f>G6-SUM(E50:H54)</f>
        <v>2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</row>
    <row r="57" spans="1:42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</row>
    <row r="58" spans="1:42" ht="19.5" thickBot="1" x14ac:dyDescent="0.35">
      <c r="A58" s="119" t="s">
        <v>12</v>
      </c>
      <c r="B58" s="120"/>
      <c r="C58" s="120"/>
      <c r="D58" s="120"/>
      <c r="E58" s="120"/>
      <c r="F58" s="120"/>
      <c r="G58" s="120"/>
      <c r="H58" s="121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</row>
    <row r="59" spans="1:42" x14ac:dyDescent="0.25">
      <c r="A59" s="17"/>
      <c r="B59" s="17"/>
      <c r="C59" s="17"/>
      <c r="D59" s="17"/>
      <c r="E59" s="17"/>
      <c r="F59" s="17"/>
      <c r="G59" s="17"/>
      <c r="H59" s="1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</row>
    <row r="60" spans="1:42" ht="15.75" x14ac:dyDescent="0.25">
      <c r="A60" s="168" t="s">
        <v>13</v>
      </c>
      <c r="B60" s="169"/>
      <c r="C60" s="169"/>
      <c r="D60" s="169"/>
      <c r="E60" s="169"/>
      <c r="F60" s="169"/>
      <c r="G60" s="169"/>
      <c r="H60" s="169"/>
      <c r="I60" s="169"/>
      <c r="J60" s="169"/>
      <c r="K60" s="170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</row>
    <row r="61" spans="1:42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</row>
    <row r="62" spans="1:42" ht="30.75" thickBot="1" x14ac:dyDescent="0.3">
      <c r="A62" s="7"/>
      <c r="B62" s="7"/>
      <c r="C62" s="7"/>
      <c r="D62" s="45" t="s">
        <v>69</v>
      </c>
      <c r="E62" s="166" t="s">
        <v>14</v>
      </c>
      <c r="F62" s="166"/>
      <c r="G62" s="166"/>
      <c r="H62" s="166" t="s">
        <v>15</v>
      </c>
      <c r="I62" s="166"/>
      <c r="J62" s="166" t="s">
        <v>16</v>
      </c>
      <c r="K62" s="167"/>
      <c r="L62" s="1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</row>
    <row r="63" spans="1:42" ht="15.75" thickBot="1" x14ac:dyDescent="0.3">
      <c r="A63" s="132" t="str">
        <f>A37</f>
        <v>CFDT</v>
      </c>
      <c r="B63" s="133"/>
      <c r="C63" s="7"/>
      <c r="D63" s="43">
        <f>G37</f>
        <v>32</v>
      </c>
      <c r="E63" s="159">
        <f>E50</f>
        <v>1</v>
      </c>
      <c r="F63" s="159"/>
      <c r="G63" s="159"/>
      <c r="H63" s="180">
        <v>1</v>
      </c>
      <c r="I63" s="180"/>
      <c r="J63" s="171">
        <f>ROUND(D63/(E63+H63),2)</f>
        <v>16</v>
      </c>
      <c r="K63" s="172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</row>
    <row r="64" spans="1:42" ht="15.75" thickBot="1" x14ac:dyDescent="0.3">
      <c r="A64" s="132" t="str">
        <f>A38</f>
        <v xml:space="preserve">CGT </v>
      </c>
      <c r="B64" s="133"/>
      <c r="C64" s="7"/>
      <c r="D64" s="43">
        <f>G38</f>
        <v>16.5</v>
      </c>
      <c r="E64" s="159" t="str">
        <f>E51</f>
        <v>0</v>
      </c>
      <c r="F64" s="159"/>
      <c r="G64" s="159"/>
      <c r="H64" s="180">
        <v>1</v>
      </c>
      <c r="I64" s="180"/>
      <c r="J64" s="171">
        <f t="shared" ref="J64:J67" si="3">ROUND(D64/(E64+H64),2)</f>
        <v>16.5</v>
      </c>
      <c r="K64" s="172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</row>
    <row r="65" spans="1:42" ht="15.75" thickBot="1" x14ac:dyDescent="0.3">
      <c r="A65" s="176" t="str">
        <f>A39</f>
        <v>FO</v>
      </c>
      <c r="B65" s="177"/>
      <c r="C65" s="7"/>
      <c r="D65" s="43">
        <f>G39</f>
        <v>22</v>
      </c>
      <c r="E65" s="159" t="str">
        <f>E52</f>
        <v>0</v>
      </c>
      <c r="F65" s="159"/>
      <c r="G65" s="159"/>
      <c r="H65" s="180">
        <v>1</v>
      </c>
      <c r="I65" s="180"/>
      <c r="J65" s="171">
        <f t="shared" si="3"/>
        <v>22</v>
      </c>
      <c r="K65" s="172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</row>
    <row r="66" spans="1:42" ht="15.75" thickBot="1" x14ac:dyDescent="0.3">
      <c r="A66" s="178" t="s">
        <v>76</v>
      </c>
      <c r="B66" s="179"/>
      <c r="C66" s="7"/>
      <c r="D66" s="43">
        <f>G40</f>
        <v>0</v>
      </c>
      <c r="E66" s="159" t="str">
        <f>E53</f>
        <v>0</v>
      </c>
      <c r="F66" s="159"/>
      <c r="G66" s="159"/>
      <c r="H66" s="180">
        <v>1</v>
      </c>
      <c r="I66" s="180"/>
      <c r="J66" s="171">
        <f t="shared" si="3"/>
        <v>0</v>
      </c>
      <c r="K66" s="172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</row>
    <row r="67" spans="1:42" ht="15.75" thickBot="1" x14ac:dyDescent="0.3">
      <c r="A67" s="178" t="s">
        <v>75</v>
      </c>
      <c r="B67" s="179"/>
      <c r="C67" s="7"/>
      <c r="D67" s="44">
        <f>G41</f>
        <v>0</v>
      </c>
      <c r="E67" s="161" t="str">
        <f>E54</f>
        <v>0</v>
      </c>
      <c r="F67" s="161"/>
      <c r="G67" s="161"/>
      <c r="H67" s="175">
        <v>1</v>
      </c>
      <c r="I67" s="175"/>
      <c r="J67" s="173">
        <f t="shared" si="3"/>
        <v>0</v>
      </c>
      <c r="K67" s="174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</row>
    <row r="68" spans="1:42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</row>
    <row r="69" spans="1:42" ht="16.5" thickBot="1" x14ac:dyDescent="0.3">
      <c r="A69" s="221" t="s">
        <v>17</v>
      </c>
      <c r="B69" s="222"/>
      <c r="C69" s="222"/>
      <c r="D69" s="223"/>
      <c r="E69" s="138" t="str">
        <f>IF(J63=MAXA(J63:K67),A63,IF(J64=MAXA(J63:K67),A64,IF(J65=MAXA(J63:K67),A65,IF(J66=MAXA(J63:K67),A66,IF(J67=MAXA(J63:K67),A67,0)))))</f>
        <v>FO</v>
      </c>
      <c r="F69" s="138"/>
      <c r="G69" s="224" t="s">
        <v>41</v>
      </c>
      <c r="H69" s="224"/>
      <c r="I69" s="224"/>
      <c r="J69" s="224"/>
      <c r="K69" s="224"/>
      <c r="L69" s="7"/>
      <c r="M69" s="96" t="s">
        <v>83</v>
      </c>
      <c r="N69" s="97"/>
      <c r="O69" s="98"/>
      <c r="P69" s="245"/>
      <c r="Q69" s="246"/>
      <c r="R69" s="24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</row>
    <row r="70" spans="1:4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233"/>
      <c r="N70" s="233"/>
      <c r="O70" s="233"/>
      <c r="P70" s="233"/>
      <c r="Q70" s="233"/>
      <c r="R70" s="233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</row>
    <row r="71" spans="1:42" ht="15.75" thickBot="1" x14ac:dyDescent="0.3">
      <c r="A71" s="212" t="s">
        <v>18</v>
      </c>
      <c r="B71" s="213"/>
      <c r="C71" s="213"/>
      <c r="D71" s="214"/>
      <c r="E71" s="214"/>
      <c r="F71" s="214"/>
      <c r="G71" s="214"/>
      <c r="H71" s="214"/>
      <c r="I71" s="214"/>
      <c r="J71" s="214"/>
      <c r="K71" s="215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</row>
    <row r="72" spans="1:42" x14ac:dyDescent="0.25">
      <c r="A72" s="7"/>
      <c r="B72" s="7"/>
      <c r="C72" s="7"/>
      <c r="D72" s="181" t="s">
        <v>4</v>
      </c>
      <c r="E72" s="216" t="s">
        <v>14</v>
      </c>
      <c r="F72" s="216"/>
      <c r="G72" s="216"/>
      <c r="H72" s="218" t="s">
        <v>34</v>
      </c>
      <c r="I72" s="218"/>
      <c r="J72" s="219" t="s">
        <v>36</v>
      </c>
      <c r="K72" s="219"/>
      <c r="L72" s="220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</row>
    <row r="73" spans="1:42" ht="15.75" thickBot="1" x14ac:dyDescent="0.3">
      <c r="A73" s="7"/>
      <c r="B73" s="7"/>
      <c r="C73" s="7"/>
      <c r="D73" s="182"/>
      <c r="E73" s="217" t="s">
        <v>33</v>
      </c>
      <c r="F73" s="217"/>
      <c r="G73" s="217"/>
      <c r="H73" s="209" t="s">
        <v>35</v>
      </c>
      <c r="I73" s="209"/>
      <c r="J73" s="210" t="s">
        <v>70</v>
      </c>
      <c r="K73" s="210"/>
      <c r="L73" s="211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</row>
    <row r="74" spans="1:42" ht="15.75" thickBot="1" x14ac:dyDescent="0.3">
      <c r="A74" s="163" t="str">
        <f>A37</f>
        <v>CFDT</v>
      </c>
      <c r="B74" s="165"/>
      <c r="C74" s="7"/>
      <c r="D74" s="43">
        <f>G37</f>
        <v>32</v>
      </c>
      <c r="E74" s="129">
        <f>E50</f>
        <v>1</v>
      </c>
      <c r="F74" s="129"/>
      <c r="G74" s="129"/>
      <c r="H74" s="134">
        <f>IF(J63=MAXA(J63:K67),1,0)</f>
        <v>0</v>
      </c>
      <c r="I74" s="134"/>
      <c r="J74" s="99">
        <f>E74+H74</f>
        <v>1</v>
      </c>
      <c r="K74" s="99"/>
      <c r="L74" s="100"/>
      <c r="M74" s="7"/>
      <c r="N74" s="64"/>
      <c r="O74" s="64"/>
      <c r="P74" s="64"/>
      <c r="Q74" s="233"/>
      <c r="R74" s="233"/>
      <c r="S74" s="233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</row>
    <row r="75" spans="1:42" ht="15.75" thickBot="1" x14ac:dyDescent="0.3">
      <c r="A75" s="163" t="str">
        <f>A38</f>
        <v xml:space="preserve">CGT </v>
      </c>
      <c r="B75" s="165"/>
      <c r="C75" s="7"/>
      <c r="D75" s="43">
        <f>G38</f>
        <v>16.5</v>
      </c>
      <c r="E75" s="129" t="str">
        <f t="shared" ref="E75:E78" si="4">E51</f>
        <v>0</v>
      </c>
      <c r="F75" s="129"/>
      <c r="G75" s="129"/>
      <c r="H75" s="134">
        <f>IF(J64=MAXA(J63:K67),1,0)</f>
        <v>0</v>
      </c>
      <c r="I75" s="134"/>
      <c r="J75" s="99">
        <f t="shared" ref="J75:J76" si="5">E75+H75</f>
        <v>0</v>
      </c>
      <c r="K75" s="99"/>
      <c r="L75" s="100"/>
      <c r="M75" s="7"/>
      <c r="N75" s="7"/>
      <c r="O75" s="7"/>
      <c r="P75" s="7"/>
      <c r="Q75" s="233"/>
      <c r="R75" s="233"/>
      <c r="S75" s="233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</row>
    <row r="76" spans="1:42" ht="15.75" thickBot="1" x14ac:dyDescent="0.3">
      <c r="A76" s="163" t="str">
        <f>A39</f>
        <v>FO</v>
      </c>
      <c r="B76" s="165"/>
      <c r="C76" s="7"/>
      <c r="D76" s="43">
        <f>G39</f>
        <v>22</v>
      </c>
      <c r="E76" s="129" t="str">
        <f t="shared" si="4"/>
        <v>0</v>
      </c>
      <c r="F76" s="129"/>
      <c r="G76" s="129"/>
      <c r="H76" s="134">
        <f>IF(J65=MAXA(J63:K67),1,0)</f>
        <v>1</v>
      </c>
      <c r="I76" s="134"/>
      <c r="J76" s="99">
        <f t="shared" si="5"/>
        <v>1</v>
      </c>
      <c r="K76" s="99"/>
      <c r="L76" s="100"/>
      <c r="M76" s="7"/>
      <c r="N76" s="7"/>
      <c r="O76" s="7"/>
      <c r="P76" s="7"/>
      <c r="Q76" s="233"/>
      <c r="R76" s="233"/>
      <c r="S76" s="233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</row>
    <row r="77" spans="1:42" ht="15.75" thickBot="1" x14ac:dyDescent="0.3">
      <c r="A77" s="163" t="str">
        <f>A40</f>
        <v>CFTC</v>
      </c>
      <c r="B77" s="165"/>
      <c r="C77" s="7"/>
      <c r="D77" s="43">
        <f>G40</f>
        <v>0</v>
      </c>
      <c r="E77" s="129" t="str">
        <f t="shared" si="4"/>
        <v>0</v>
      </c>
      <c r="F77" s="129"/>
      <c r="G77" s="129"/>
      <c r="H77" s="134">
        <f>IF(J66=MAXA(J63:K67),1,0)</f>
        <v>0</v>
      </c>
      <c r="I77" s="134"/>
      <c r="J77" s="99">
        <f t="shared" ref="J77:J78" si="6">E77+H77</f>
        <v>0</v>
      </c>
      <c r="K77" s="99"/>
      <c r="L77" s="100"/>
      <c r="M77" s="7"/>
      <c r="N77" s="7"/>
      <c r="O77" s="7"/>
      <c r="P77" s="7"/>
      <c r="Q77" s="233"/>
      <c r="R77" s="233"/>
      <c r="S77" s="233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</row>
    <row r="78" spans="1:42" ht="15.75" thickBot="1" x14ac:dyDescent="0.3">
      <c r="A78" s="163" t="str">
        <f>A41</f>
        <v>CFE-CGT</v>
      </c>
      <c r="B78" s="165"/>
      <c r="C78" s="7"/>
      <c r="D78" s="43">
        <f>G41</f>
        <v>0</v>
      </c>
      <c r="E78" s="129" t="str">
        <f t="shared" si="4"/>
        <v>0</v>
      </c>
      <c r="F78" s="129"/>
      <c r="G78" s="129"/>
      <c r="H78" s="183">
        <f>IF(J67=MAXA(J63:K67),1,0)</f>
        <v>0</v>
      </c>
      <c r="I78" s="183"/>
      <c r="J78" s="99">
        <f t="shared" si="6"/>
        <v>0</v>
      </c>
      <c r="K78" s="99"/>
      <c r="L78" s="100"/>
      <c r="M78" s="7"/>
      <c r="N78" s="7"/>
      <c r="O78" s="7"/>
      <c r="P78" s="7"/>
      <c r="Q78" s="233"/>
      <c r="R78" s="233"/>
      <c r="S78" s="233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</row>
    <row r="79" spans="1:4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33"/>
      <c r="R79" s="233"/>
      <c r="S79" s="233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</row>
    <row r="80" spans="1:42" ht="15.75" x14ac:dyDescent="0.25">
      <c r="A80" s="195" t="s">
        <v>37</v>
      </c>
      <c r="B80" s="196"/>
      <c r="C80" s="196"/>
      <c r="D80" s="196"/>
      <c r="E80" s="196"/>
      <c r="F80" s="197"/>
      <c r="H80" s="12">
        <f>H56-1</f>
        <v>1</v>
      </c>
      <c r="I80" s="7"/>
      <c r="J80" s="7"/>
      <c r="K80" s="7"/>
      <c r="L80" s="7"/>
      <c r="M80" s="7"/>
      <c r="N80" s="7"/>
      <c r="O80" s="7"/>
      <c r="P80" s="7"/>
      <c r="Q80" s="233"/>
      <c r="R80" s="233"/>
      <c r="S80" s="233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</row>
    <row r="81" spans="1:4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33"/>
      <c r="R81" s="233"/>
      <c r="S81" s="233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</row>
    <row r="82" spans="1:42" ht="15.75" x14ac:dyDescent="0.25">
      <c r="A82" s="168" t="s">
        <v>38</v>
      </c>
      <c r="B82" s="169"/>
      <c r="C82" s="169"/>
      <c r="D82" s="169"/>
      <c r="E82" s="169"/>
      <c r="F82" s="169"/>
      <c r="G82" s="169"/>
      <c r="H82" s="169"/>
      <c r="I82" s="169"/>
      <c r="J82" s="169"/>
      <c r="K82" s="170"/>
      <c r="M82" s="7"/>
      <c r="N82" s="7"/>
      <c r="O82" s="7"/>
      <c r="P82" s="7"/>
      <c r="Q82" s="233"/>
      <c r="R82" s="233"/>
      <c r="S82" s="233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</row>
    <row r="83" spans="1:42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33"/>
      <c r="R83" s="233"/>
      <c r="S83" s="233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</row>
    <row r="84" spans="1:42" ht="30.75" thickBot="1" x14ac:dyDescent="0.3">
      <c r="A84" s="7"/>
      <c r="B84" s="7"/>
      <c r="C84" s="7"/>
      <c r="D84" s="46" t="s">
        <v>69</v>
      </c>
      <c r="E84" s="166" t="s">
        <v>14</v>
      </c>
      <c r="F84" s="166"/>
      <c r="G84" s="166"/>
      <c r="H84" s="166" t="s">
        <v>15</v>
      </c>
      <c r="I84" s="166"/>
      <c r="J84" s="166" t="s">
        <v>39</v>
      </c>
      <c r="K84" s="167"/>
      <c r="L84" s="7"/>
      <c r="M84" s="7"/>
      <c r="N84" s="7"/>
      <c r="O84" s="7"/>
      <c r="P84" s="7"/>
      <c r="Q84" s="233"/>
      <c r="R84" s="233"/>
      <c r="S84" s="233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</row>
    <row r="85" spans="1:42" ht="15.75" thickBot="1" x14ac:dyDescent="0.3">
      <c r="A85" s="132" t="str">
        <f>A37</f>
        <v>CFDT</v>
      </c>
      <c r="B85" s="133"/>
      <c r="C85" s="7"/>
      <c r="D85" s="47">
        <f>G37</f>
        <v>32</v>
      </c>
      <c r="E85" s="227">
        <f>J74</f>
        <v>1</v>
      </c>
      <c r="F85" s="227"/>
      <c r="G85" s="227"/>
      <c r="H85" s="180">
        <v>1</v>
      </c>
      <c r="I85" s="180"/>
      <c r="J85" s="227">
        <f>ROUND(D85/(E85+H85),2)</f>
        <v>16</v>
      </c>
      <c r="K85" s="228"/>
      <c r="L85" s="7"/>
      <c r="M85" s="7"/>
      <c r="N85" s="7"/>
      <c r="O85" s="7"/>
      <c r="P85" s="7"/>
      <c r="Q85" s="233"/>
      <c r="R85" s="233"/>
      <c r="S85" s="233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</row>
    <row r="86" spans="1:42" ht="15.75" thickBot="1" x14ac:dyDescent="0.3">
      <c r="A86" s="132" t="str">
        <f>A38</f>
        <v xml:space="preserve">CGT </v>
      </c>
      <c r="B86" s="133"/>
      <c r="C86" s="7"/>
      <c r="D86" s="47">
        <f>G38</f>
        <v>16.5</v>
      </c>
      <c r="E86" s="227">
        <f>J75</f>
        <v>0</v>
      </c>
      <c r="F86" s="227"/>
      <c r="G86" s="227"/>
      <c r="H86" s="180">
        <v>1</v>
      </c>
      <c r="I86" s="180"/>
      <c r="J86" s="227">
        <f t="shared" ref="J86:J89" si="7">ROUND(D86/(E86+H86),2)</f>
        <v>16.5</v>
      </c>
      <c r="K86" s="228"/>
      <c r="L86" s="7"/>
      <c r="M86" s="7"/>
      <c r="N86" s="7"/>
      <c r="O86" s="7"/>
      <c r="P86" s="7"/>
      <c r="Q86" s="233"/>
      <c r="R86" s="233"/>
      <c r="S86" s="233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</row>
    <row r="87" spans="1:42" ht="15.75" thickBot="1" x14ac:dyDescent="0.3">
      <c r="A87" s="132" t="str">
        <f>A39</f>
        <v>FO</v>
      </c>
      <c r="B87" s="133"/>
      <c r="C87" s="7"/>
      <c r="D87" s="47">
        <f>G39</f>
        <v>22</v>
      </c>
      <c r="E87" s="227">
        <f>J76</f>
        <v>1</v>
      </c>
      <c r="F87" s="227"/>
      <c r="G87" s="227"/>
      <c r="H87" s="180">
        <v>1</v>
      </c>
      <c r="I87" s="180"/>
      <c r="J87" s="227">
        <f t="shared" si="7"/>
        <v>11</v>
      </c>
      <c r="K87" s="228"/>
      <c r="L87" s="7"/>
      <c r="M87" s="7"/>
      <c r="N87" s="7"/>
      <c r="O87" s="7"/>
      <c r="P87" s="7"/>
      <c r="Q87" s="233"/>
      <c r="R87" s="233"/>
      <c r="S87" s="233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</row>
    <row r="88" spans="1:42" ht="15.75" thickBot="1" x14ac:dyDescent="0.3">
      <c r="A88" s="132" t="str">
        <f>A40</f>
        <v>CFTC</v>
      </c>
      <c r="B88" s="133"/>
      <c r="C88" s="7"/>
      <c r="D88" s="47">
        <f>G40</f>
        <v>0</v>
      </c>
      <c r="E88" s="227">
        <f t="shared" ref="E88:E89" si="8">J77</f>
        <v>0</v>
      </c>
      <c r="F88" s="227"/>
      <c r="G88" s="227"/>
      <c r="H88" s="180">
        <v>1</v>
      </c>
      <c r="I88" s="180"/>
      <c r="J88" s="227">
        <f t="shared" si="7"/>
        <v>0</v>
      </c>
      <c r="K88" s="228"/>
      <c r="L88" s="7"/>
      <c r="M88" s="7"/>
      <c r="N88" s="7"/>
      <c r="O88" s="7"/>
      <c r="P88" s="7"/>
      <c r="Q88" s="233"/>
      <c r="R88" s="233"/>
      <c r="S88" s="233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</row>
    <row r="89" spans="1:42" ht="15.75" thickBot="1" x14ac:dyDescent="0.3">
      <c r="A89" s="132" t="str">
        <f>A41</f>
        <v>CFE-CGT</v>
      </c>
      <c r="B89" s="133"/>
      <c r="C89" s="7"/>
      <c r="D89" s="80">
        <f>G41</f>
        <v>0</v>
      </c>
      <c r="E89" s="229">
        <f t="shared" si="8"/>
        <v>0</v>
      </c>
      <c r="F89" s="229"/>
      <c r="G89" s="229"/>
      <c r="H89" s="175">
        <v>1</v>
      </c>
      <c r="I89" s="175"/>
      <c r="J89" s="229">
        <f t="shared" si="7"/>
        <v>0</v>
      </c>
      <c r="K89" s="230"/>
      <c r="L89" s="7"/>
      <c r="M89" s="7"/>
      <c r="N89" s="7"/>
      <c r="O89" s="7"/>
      <c r="P89" s="7"/>
      <c r="Q89" s="233"/>
      <c r="R89" s="233"/>
      <c r="S89" s="233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</row>
    <row r="90" spans="1:42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33"/>
      <c r="R90" s="233"/>
      <c r="S90" s="233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</row>
    <row r="91" spans="1:42" ht="16.5" thickBot="1" x14ac:dyDescent="0.3">
      <c r="A91" s="135" t="s">
        <v>17</v>
      </c>
      <c r="B91" s="136"/>
      <c r="C91" s="136"/>
      <c r="D91" s="137"/>
      <c r="E91" s="138" t="str">
        <f>IF(J85=MAXA(J85:K89),A85,IF(J86=MAXA(J85:K89),A86,IF(J87=MAXA(J85:K89),A87,IF(J88=MAXA(J85:K89),A88,IF(J89=MAXA(J85:K89),A89,0)))))</f>
        <v xml:space="preserve">CGT </v>
      </c>
      <c r="F91" s="138"/>
      <c r="G91" s="224" t="s">
        <v>41</v>
      </c>
      <c r="H91" s="224"/>
      <c r="I91" s="224"/>
      <c r="J91" s="224"/>
      <c r="K91" s="224"/>
      <c r="L91" s="7"/>
      <c r="M91" s="96" t="s">
        <v>83</v>
      </c>
      <c r="N91" s="97"/>
      <c r="O91" s="98"/>
      <c r="P91" s="245"/>
      <c r="Q91" s="246"/>
      <c r="R91" s="247"/>
      <c r="S91" s="65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</row>
    <row r="92" spans="1:4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33"/>
      <c r="R92" s="233"/>
      <c r="S92" s="233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</row>
    <row r="93" spans="1:42" ht="15.75" thickBot="1" x14ac:dyDescent="0.3">
      <c r="A93" s="225" t="s">
        <v>40</v>
      </c>
      <c r="B93" s="225"/>
      <c r="C93" s="225"/>
      <c r="D93" s="226"/>
      <c r="E93" s="226"/>
      <c r="F93" s="226"/>
      <c r="G93" s="226"/>
      <c r="H93" s="226"/>
      <c r="I93" s="226"/>
      <c r="J93" s="226"/>
      <c r="K93" s="226"/>
      <c r="L93" s="7"/>
      <c r="M93" s="7"/>
      <c r="N93" s="7"/>
      <c r="O93" s="7"/>
      <c r="P93" s="7"/>
      <c r="Q93" s="233"/>
      <c r="R93" s="233"/>
      <c r="S93" s="233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</row>
    <row r="94" spans="1:42" x14ac:dyDescent="0.25">
      <c r="A94" s="7"/>
      <c r="B94" s="7"/>
      <c r="C94" s="7"/>
      <c r="D94" s="181" t="s">
        <v>4</v>
      </c>
      <c r="E94" s="166" t="s">
        <v>14</v>
      </c>
      <c r="F94" s="166"/>
      <c r="G94" s="166"/>
      <c r="H94" s="189" t="s">
        <v>42</v>
      </c>
      <c r="I94" s="189"/>
      <c r="J94" s="190" t="s">
        <v>43</v>
      </c>
      <c r="K94" s="190"/>
      <c r="L94" s="191"/>
      <c r="M94" s="7"/>
      <c r="N94" s="7"/>
      <c r="O94" s="7"/>
      <c r="P94" s="7"/>
      <c r="Q94" s="233"/>
      <c r="R94" s="233"/>
      <c r="S94" s="233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</row>
    <row r="95" spans="1:42" ht="15.75" thickBot="1" x14ac:dyDescent="0.3">
      <c r="A95" s="7"/>
      <c r="B95" s="7"/>
      <c r="C95" s="7"/>
      <c r="D95" s="182"/>
      <c r="E95" s="188" t="s">
        <v>71</v>
      </c>
      <c r="F95" s="188"/>
      <c r="G95" s="188"/>
      <c r="H95" s="192" t="s">
        <v>44</v>
      </c>
      <c r="I95" s="192"/>
      <c r="J95" s="193" t="s">
        <v>70</v>
      </c>
      <c r="K95" s="193"/>
      <c r="L95" s="194"/>
      <c r="M95" s="7"/>
      <c r="N95" s="7"/>
      <c r="O95" s="7"/>
      <c r="P95" s="7"/>
      <c r="Q95" s="233"/>
      <c r="R95" s="233"/>
      <c r="S95" s="233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</row>
    <row r="96" spans="1:42" ht="15.75" thickBot="1" x14ac:dyDescent="0.3">
      <c r="A96" s="132" t="str">
        <f>A37</f>
        <v>CFDT</v>
      </c>
      <c r="B96" s="133"/>
      <c r="C96" s="7"/>
      <c r="D96" s="48">
        <f>G37</f>
        <v>32</v>
      </c>
      <c r="E96" s="187">
        <f>E85</f>
        <v>1</v>
      </c>
      <c r="F96" s="187"/>
      <c r="G96" s="187"/>
      <c r="H96" s="184">
        <f>IF(J85=MAXA(J85:K89),1,0)</f>
        <v>0</v>
      </c>
      <c r="I96" s="184"/>
      <c r="J96" s="185">
        <f>E96+H96</f>
        <v>1</v>
      </c>
      <c r="K96" s="185"/>
      <c r="L96" s="186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</row>
    <row r="97" spans="1:42" ht="15.75" thickBot="1" x14ac:dyDescent="0.3">
      <c r="A97" s="132" t="str">
        <f>A38</f>
        <v xml:space="preserve">CGT </v>
      </c>
      <c r="B97" s="133"/>
      <c r="C97" s="7"/>
      <c r="D97" s="48">
        <f>G38</f>
        <v>16.5</v>
      </c>
      <c r="E97" s="187">
        <f>E86</f>
        <v>0</v>
      </c>
      <c r="F97" s="187"/>
      <c r="G97" s="187"/>
      <c r="H97" s="184">
        <f>IF(J86=MAXA(J85:K89),1,0)</f>
        <v>1</v>
      </c>
      <c r="I97" s="184"/>
      <c r="J97" s="185">
        <f t="shared" ref="J97:J98" si="9">E97+H97</f>
        <v>1</v>
      </c>
      <c r="K97" s="185"/>
      <c r="L97" s="186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</row>
    <row r="98" spans="1:42" ht="15.75" thickBot="1" x14ac:dyDescent="0.3">
      <c r="A98" s="132" t="str">
        <f>A39</f>
        <v>FO</v>
      </c>
      <c r="B98" s="133"/>
      <c r="C98" s="7"/>
      <c r="D98" s="48">
        <f>G39</f>
        <v>22</v>
      </c>
      <c r="E98" s="187">
        <f>E87</f>
        <v>1</v>
      </c>
      <c r="F98" s="187"/>
      <c r="G98" s="187"/>
      <c r="H98" s="184">
        <f>IF(J87=MAXA(J85:K89),1,0)</f>
        <v>0</v>
      </c>
      <c r="I98" s="184"/>
      <c r="J98" s="185">
        <f t="shared" si="9"/>
        <v>1</v>
      </c>
      <c r="K98" s="185"/>
      <c r="L98" s="186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</row>
    <row r="99" spans="1:42" ht="15.75" thickBot="1" x14ac:dyDescent="0.3">
      <c r="A99" s="132" t="str">
        <f>A40</f>
        <v>CFTC</v>
      </c>
      <c r="B99" s="133"/>
      <c r="C99" s="7"/>
      <c r="D99" s="48">
        <f>G40</f>
        <v>0</v>
      </c>
      <c r="E99" s="187">
        <f>E88</f>
        <v>0</v>
      </c>
      <c r="F99" s="187"/>
      <c r="G99" s="187"/>
      <c r="H99" s="184">
        <f>IF(J88=MAXA(J85:K89),1,0)</f>
        <v>0</v>
      </c>
      <c r="I99" s="184"/>
      <c r="J99" s="185">
        <f t="shared" ref="J99:J100" si="10">E99+H99</f>
        <v>0</v>
      </c>
      <c r="K99" s="185"/>
      <c r="L99" s="186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1:42" ht="15.75" thickBot="1" x14ac:dyDescent="0.3">
      <c r="A100" s="132" t="str">
        <f>A41</f>
        <v>CFE-CGT</v>
      </c>
      <c r="B100" s="133"/>
      <c r="C100" s="7"/>
      <c r="D100" s="49">
        <f>G41</f>
        <v>0</v>
      </c>
      <c r="E100" s="205">
        <f t="shared" ref="E100" si="11">E89</f>
        <v>0</v>
      </c>
      <c r="F100" s="205"/>
      <c r="G100" s="205"/>
      <c r="H100" s="206">
        <f>IF(J89=MAXA(J85:K89),1,0)</f>
        <v>0</v>
      </c>
      <c r="I100" s="206"/>
      <c r="J100" s="207">
        <f t="shared" si="10"/>
        <v>0</v>
      </c>
      <c r="K100" s="207"/>
      <c r="L100" s="208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1:4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1:42" ht="15.75" x14ac:dyDescent="0.25">
      <c r="A102" s="195" t="s">
        <v>45</v>
      </c>
      <c r="B102" s="196"/>
      <c r="C102" s="196"/>
      <c r="D102" s="196"/>
      <c r="E102" s="196"/>
      <c r="F102" s="197"/>
      <c r="G102" s="7"/>
      <c r="H102" s="13">
        <f>H80-1</f>
        <v>0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1:4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1:42" ht="15.75" x14ac:dyDescent="0.25">
      <c r="A104" s="231" t="s">
        <v>46</v>
      </c>
      <c r="B104" s="231"/>
      <c r="C104" s="231"/>
      <c r="D104" s="231"/>
      <c r="E104" s="231"/>
      <c r="F104" s="231"/>
      <c r="G104" s="231"/>
      <c r="H104" s="231"/>
      <c r="I104" s="231"/>
      <c r="J104" s="231"/>
      <c r="K104" s="231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1:42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1:42" ht="30.75" thickBot="1" x14ac:dyDescent="0.3">
      <c r="A106" s="7"/>
      <c r="B106" s="7"/>
      <c r="C106" s="7"/>
      <c r="D106" s="46" t="s">
        <v>69</v>
      </c>
      <c r="E106" s="198" t="s">
        <v>14</v>
      </c>
      <c r="F106" s="198"/>
      <c r="G106" s="198"/>
      <c r="H106" s="198" t="s">
        <v>47</v>
      </c>
      <c r="I106" s="198"/>
      <c r="J106" s="198" t="s">
        <v>39</v>
      </c>
      <c r="K106" s="232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1:42" ht="15.75" thickBot="1" x14ac:dyDescent="0.3">
      <c r="A107" s="163" t="str">
        <f>A37</f>
        <v>CFDT</v>
      </c>
      <c r="B107" s="165"/>
      <c r="C107" s="7"/>
      <c r="D107" s="48">
        <f>G37</f>
        <v>32</v>
      </c>
      <c r="E107" s="171">
        <f>J96</f>
        <v>1</v>
      </c>
      <c r="F107" s="171"/>
      <c r="G107" s="171"/>
      <c r="H107" s="180">
        <v>1</v>
      </c>
      <c r="I107" s="180"/>
      <c r="J107" s="171">
        <f>ROUND(D107/(E107+H107),2)</f>
        <v>16</v>
      </c>
      <c r="K107" s="172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1:42" ht="15.75" thickBot="1" x14ac:dyDescent="0.3">
      <c r="A108" s="163" t="str">
        <f>A38</f>
        <v xml:space="preserve">CGT </v>
      </c>
      <c r="B108" s="165"/>
      <c r="C108" s="7"/>
      <c r="D108" s="48">
        <f>G38</f>
        <v>16.5</v>
      </c>
      <c r="E108" s="171">
        <f>J97</f>
        <v>1</v>
      </c>
      <c r="F108" s="171"/>
      <c r="G108" s="171"/>
      <c r="H108" s="180">
        <v>1</v>
      </c>
      <c r="I108" s="180"/>
      <c r="J108" s="171">
        <f t="shared" ref="J108:J111" si="12">ROUND(D108/(E108+H108),2)</f>
        <v>8.25</v>
      </c>
      <c r="K108" s="172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5.75" thickBot="1" x14ac:dyDescent="0.3">
      <c r="A109" s="163" t="str">
        <f>A39</f>
        <v>FO</v>
      </c>
      <c r="B109" s="165"/>
      <c r="C109" s="7"/>
      <c r="D109" s="48">
        <f>G39</f>
        <v>22</v>
      </c>
      <c r="E109" s="171">
        <f>J98</f>
        <v>1</v>
      </c>
      <c r="F109" s="171"/>
      <c r="G109" s="171"/>
      <c r="H109" s="180">
        <v>1</v>
      </c>
      <c r="I109" s="180"/>
      <c r="J109" s="171">
        <f t="shared" si="12"/>
        <v>11</v>
      </c>
      <c r="K109" s="172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5.75" thickBot="1" x14ac:dyDescent="0.3">
      <c r="A110" s="163" t="str">
        <f>A40</f>
        <v>CFTC</v>
      </c>
      <c r="B110" s="165"/>
      <c r="C110" s="7"/>
      <c r="D110" s="48">
        <f>G40</f>
        <v>0</v>
      </c>
      <c r="E110" s="171">
        <f t="shared" ref="E110:E111" si="13">J99</f>
        <v>0</v>
      </c>
      <c r="F110" s="171"/>
      <c r="G110" s="171"/>
      <c r="H110" s="180">
        <v>1</v>
      </c>
      <c r="I110" s="180"/>
      <c r="J110" s="171">
        <f t="shared" si="12"/>
        <v>0</v>
      </c>
      <c r="K110" s="172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5.75" thickBot="1" x14ac:dyDescent="0.3">
      <c r="A111" s="163" t="str">
        <f>A41</f>
        <v>CFE-CGT</v>
      </c>
      <c r="B111" s="165"/>
      <c r="C111" s="7"/>
      <c r="D111" s="49">
        <f>G41</f>
        <v>0</v>
      </c>
      <c r="E111" s="173">
        <f t="shared" si="13"/>
        <v>0</v>
      </c>
      <c r="F111" s="173"/>
      <c r="G111" s="173"/>
      <c r="H111" s="175">
        <v>1</v>
      </c>
      <c r="I111" s="175"/>
      <c r="J111" s="173">
        <f t="shared" si="12"/>
        <v>0</v>
      </c>
      <c r="K111" s="174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6.5" thickBot="1" x14ac:dyDescent="0.3">
      <c r="A113" s="135" t="s">
        <v>17</v>
      </c>
      <c r="B113" s="136"/>
      <c r="C113" s="136"/>
      <c r="D113" s="137"/>
      <c r="E113" s="138" t="str">
        <f>IF(J107=MAXA(J107:K111),A107,IF(J108=MAXA(J107:K111),A108,IF(J109=MAXA(J107:K111),A109,IF(J110=MAXA(J107:K111),A110,IF(J111=MAXA(J107:K111),A111,0)))))</f>
        <v>CFDT</v>
      </c>
      <c r="F113" s="138"/>
      <c r="G113" s="143" t="s">
        <v>41</v>
      </c>
      <c r="H113" s="143"/>
      <c r="I113" s="143"/>
      <c r="J113" s="143"/>
      <c r="K113" s="143"/>
      <c r="L113" s="7"/>
      <c r="M113" s="96" t="s">
        <v>83</v>
      </c>
      <c r="N113" s="97"/>
      <c r="O113" s="98"/>
      <c r="P113" s="245"/>
      <c r="Q113" s="246"/>
      <c r="R113" s="24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5.75" thickBot="1" x14ac:dyDescent="0.3">
      <c r="A115" s="199" t="s">
        <v>48</v>
      </c>
      <c r="B115" s="200"/>
      <c r="C115" s="200"/>
      <c r="D115" s="201"/>
      <c r="E115" s="201"/>
      <c r="F115" s="201"/>
      <c r="G115" s="201"/>
      <c r="H115" s="201"/>
      <c r="I115" s="201"/>
      <c r="J115" s="201"/>
      <c r="K115" s="202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x14ac:dyDescent="0.25">
      <c r="A116" s="7"/>
      <c r="B116" s="7"/>
      <c r="C116" s="7"/>
      <c r="D116" s="181" t="s">
        <v>4</v>
      </c>
      <c r="E116" s="166" t="s">
        <v>14</v>
      </c>
      <c r="F116" s="166"/>
      <c r="G116" s="166"/>
      <c r="H116" s="189" t="s">
        <v>82</v>
      </c>
      <c r="I116" s="189"/>
      <c r="J116" s="190" t="s">
        <v>43</v>
      </c>
      <c r="K116" s="190"/>
      <c r="L116" s="191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5.75" thickBot="1" x14ac:dyDescent="0.3">
      <c r="A117" s="7"/>
      <c r="B117" s="7"/>
      <c r="C117" s="7"/>
      <c r="D117" s="182"/>
      <c r="E117" s="203" t="s">
        <v>71</v>
      </c>
      <c r="F117" s="203"/>
      <c r="G117" s="203"/>
      <c r="H117" s="204" t="s">
        <v>49</v>
      </c>
      <c r="I117" s="204"/>
      <c r="J117" s="239" t="s">
        <v>70</v>
      </c>
      <c r="K117" s="239"/>
      <c r="L117" s="240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5.75" thickBot="1" x14ac:dyDescent="0.3">
      <c r="A118" s="132" t="str">
        <f>A37</f>
        <v>CFDT</v>
      </c>
      <c r="B118" s="133"/>
      <c r="C118" s="7"/>
      <c r="D118" s="50">
        <f>G37</f>
        <v>32</v>
      </c>
      <c r="E118" s="129">
        <f>E50</f>
        <v>1</v>
      </c>
      <c r="F118" s="129"/>
      <c r="G118" s="129"/>
      <c r="H118" s="134">
        <f>IF(J107=MAXA(J107:K111),1,0)</f>
        <v>1</v>
      </c>
      <c r="I118" s="134"/>
      <c r="J118" s="99">
        <f>E118+H118</f>
        <v>2</v>
      </c>
      <c r="K118" s="99"/>
      <c r="L118" s="100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5.75" thickBot="1" x14ac:dyDescent="0.3">
      <c r="A119" s="132" t="str">
        <f>A38</f>
        <v xml:space="preserve">CGT </v>
      </c>
      <c r="B119" s="133"/>
      <c r="C119" s="7"/>
      <c r="D119" s="50">
        <f>G38</f>
        <v>16.5</v>
      </c>
      <c r="E119" s="129">
        <f>H97</f>
        <v>1</v>
      </c>
      <c r="F119" s="129"/>
      <c r="G119" s="129"/>
      <c r="H119" s="134">
        <f>IF(J108=MAXA(J107:K111),1,0)</f>
        <v>0</v>
      </c>
      <c r="I119" s="134"/>
      <c r="J119" s="99">
        <f>E119+H119</f>
        <v>1</v>
      </c>
      <c r="K119" s="99"/>
      <c r="L119" s="100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5.75" thickBot="1" x14ac:dyDescent="0.3">
      <c r="A120" s="132" t="str">
        <f>A39</f>
        <v>FO</v>
      </c>
      <c r="B120" s="133"/>
      <c r="C120" s="7"/>
      <c r="D120" s="50">
        <f>G39</f>
        <v>22</v>
      </c>
      <c r="E120" s="129">
        <f>E87</f>
        <v>1</v>
      </c>
      <c r="F120" s="129"/>
      <c r="G120" s="129"/>
      <c r="H120" s="134">
        <f>IF(J109=MAXA(J107:K111),1,0)</f>
        <v>0</v>
      </c>
      <c r="I120" s="134"/>
      <c r="J120" s="99">
        <f>E120+H120</f>
        <v>1</v>
      </c>
      <c r="K120" s="99"/>
      <c r="L120" s="100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5.75" thickBot="1" x14ac:dyDescent="0.3">
      <c r="A121" s="132" t="str">
        <f>A40</f>
        <v>CFTC</v>
      </c>
      <c r="B121" s="133"/>
      <c r="C121" s="7"/>
      <c r="D121" s="50">
        <f>G40</f>
        <v>0</v>
      </c>
      <c r="E121" s="129">
        <f t="shared" ref="E121:E122" si="14">E88</f>
        <v>0</v>
      </c>
      <c r="F121" s="129"/>
      <c r="G121" s="129"/>
      <c r="H121" s="134">
        <f>IF(J110=MAXA(J107:K111),1,0)</f>
        <v>0</v>
      </c>
      <c r="I121" s="134"/>
      <c r="J121" s="99">
        <f t="shared" ref="J121:J122" si="15">E121+H121</f>
        <v>0</v>
      </c>
      <c r="K121" s="99"/>
      <c r="L121" s="100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5.75" thickBot="1" x14ac:dyDescent="0.3">
      <c r="A122" s="132" t="str">
        <f>A41</f>
        <v>CFE-CGT</v>
      </c>
      <c r="B122" s="133"/>
      <c r="C122" s="7"/>
      <c r="D122" s="51">
        <f>G41</f>
        <v>0</v>
      </c>
      <c r="E122" s="131">
        <f t="shared" si="14"/>
        <v>0</v>
      </c>
      <c r="F122" s="131"/>
      <c r="G122" s="131"/>
      <c r="H122" s="183">
        <f>IF(J111=MAXA(J107:K111),1,0)</f>
        <v>0</v>
      </c>
      <c r="I122" s="183"/>
      <c r="J122" s="237">
        <f t="shared" si="15"/>
        <v>0</v>
      </c>
      <c r="K122" s="237"/>
      <c r="L122" s="238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x14ac:dyDescent="0.25">
      <c r="A123" s="7"/>
      <c r="B123" s="7"/>
      <c r="C123" s="7"/>
      <c r="D123" s="8"/>
      <c r="E123" s="8"/>
      <c r="F123" s="8"/>
      <c r="G123" s="8"/>
      <c r="H123" s="8"/>
      <c r="I123" s="8"/>
      <c r="J123" s="8"/>
      <c r="K123" s="8"/>
      <c r="L123" s="8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5.75" x14ac:dyDescent="0.25">
      <c r="A124" s="195" t="s">
        <v>45</v>
      </c>
      <c r="B124" s="196"/>
      <c r="C124" s="196"/>
      <c r="D124" s="196"/>
      <c r="E124" s="196"/>
      <c r="F124" s="197"/>
      <c r="G124" s="7"/>
      <c r="H124" s="14">
        <f>H102-1</f>
        <v>-1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:4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:42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</row>
    <row r="145" spans="1:42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:4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1:4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:4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:4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:42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x14ac:dyDescent="0.25"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x14ac:dyDescent="0.25"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x14ac:dyDescent="0.25"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x14ac:dyDescent="0.25"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x14ac:dyDescent="0.25"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x14ac:dyDescent="0.25"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x14ac:dyDescent="0.25"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x14ac:dyDescent="0.25"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x14ac:dyDescent="0.25"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x14ac:dyDescent="0.25"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x14ac:dyDescent="0.25"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x14ac:dyDescent="0.25"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x14ac:dyDescent="0.25"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x14ac:dyDescent="0.25"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x14ac:dyDescent="0.25"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21:42" x14ac:dyDescent="0.25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21:42" x14ac:dyDescent="0.25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21:42" x14ac:dyDescent="0.25"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21:42" x14ac:dyDescent="0.25"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21:42" x14ac:dyDescent="0.25"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21:42" x14ac:dyDescent="0.25"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21:42" x14ac:dyDescent="0.25"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21:42" x14ac:dyDescent="0.25"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21:42" x14ac:dyDescent="0.25"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21:42" x14ac:dyDescent="0.25"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21:42" x14ac:dyDescent="0.25"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21:42" x14ac:dyDescent="0.25"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21:42" x14ac:dyDescent="0.25"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21:42" x14ac:dyDescent="0.25"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21:42" x14ac:dyDescent="0.25"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21:42" x14ac:dyDescent="0.25"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21:42" x14ac:dyDescent="0.25"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21:42" x14ac:dyDescent="0.25"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21:42" x14ac:dyDescent="0.25"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21:42" x14ac:dyDescent="0.25"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21:42" x14ac:dyDescent="0.25"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21:42" x14ac:dyDescent="0.25"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21:42" x14ac:dyDescent="0.25"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21:42" x14ac:dyDescent="0.25"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21:42" x14ac:dyDescent="0.25"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21:42" x14ac:dyDescent="0.25"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21:42" x14ac:dyDescent="0.25"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21:42" x14ac:dyDescent="0.25"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21:42" x14ac:dyDescent="0.25"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21:42" x14ac:dyDescent="0.25"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21:42" x14ac:dyDescent="0.25"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21:42" x14ac:dyDescent="0.25"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21:42" x14ac:dyDescent="0.25"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21:42" x14ac:dyDescent="0.25"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21:42" x14ac:dyDescent="0.25"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21:42" x14ac:dyDescent="0.25"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21:42" x14ac:dyDescent="0.25"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21:42" x14ac:dyDescent="0.25"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21:42" x14ac:dyDescent="0.25"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21:42" x14ac:dyDescent="0.25"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21:42" x14ac:dyDescent="0.25"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21:42" x14ac:dyDescent="0.25"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21:42" x14ac:dyDescent="0.25"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21:42" x14ac:dyDescent="0.25"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21:42" x14ac:dyDescent="0.25"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21:42" x14ac:dyDescent="0.25"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21:42" x14ac:dyDescent="0.25"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21:42" x14ac:dyDescent="0.25"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21:42" x14ac:dyDescent="0.25"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21:42" x14ac:dyDescent="0.25"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21:42" x14ac:dyDescent="0.25"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21:42" x14ac:dyDescent="0.25"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21:42" x14ac:dyDescent="0.25"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21:42" x14ac:dyDescent="0.25"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21:42" x14ac:dyDescent="0.25"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21:42" x14ac:dyDescent="0.25"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21:42" x14ac:dyDescent="0.25"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21:42" x14ac:dyDescent="0.25"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21:42" x14ac:dyDescent="0.25"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21:42" x14ac:dyDescent="0.25"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21:42" x14ac:dyDescent="0.25"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21:42" x14ac:dyDescent="0.25"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21:42" x14ac:dyDescent="0.25"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21:42" x14ac:dyDescent="0.25"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  <row r="241" spans="21:42" x14ac:dyDescent="0.25"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</row>
    <row r="242" spans="21:42" x14ac:dyDescent="0.25"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</row>
    <row r="243" spans="21:42" x14ac:dyDescent="0.25"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</row>
    <row r="244" spans="21:42" x14ac:dyDescent="0.25"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</row>
    <row r="245" spans="21:42" x14ac:dyDescent="0.25"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</row>
    <row r="246" spans="21:42" x14ac:dyDescent="0.25"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</row>
    <row r="247" spans="21:42" x14ac:dyDescent="0.25"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</row>
    <row r="248" spans="21:42" x14ac:dyDescent="0.25"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</row>
    <row r="249" spans="21:42" x14ac:dyDescent="0.25"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</row>
    <row r="250" spans="21:42" x14ac:dyDescent="0.25"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</row>
    <row r="251" spans="21:42" x14ac:dyDescent="0.25"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</row>
    <row r="252" spans="21:42" x14ac:dyDescent="0.25"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</row>
    <row r="253" spans="21:42" x14ac:dyDescent="0.25"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</row>
    <row r="254" spans="21:42" x14ac:dyDescent="0.25"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</row>
    <row r="255" spans="21:42" x14ac:dyDescent="0.25"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</row>
    <row r="256" spans="21:42" x14ac:dyDescent="0.25"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</row>
    <row r="257" spans="21:42" x14ac:dyDescent="0.25"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</row>
    <row r="258" spans="21:42" x14ac:dyDescent="0.25"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</row>
    <row r="259" spans="21:42" x14ac:dyDescent="0.25"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</row>
    <row r="260" spans="21:42" x14ac:dyDescent="0.25"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</row>
    <row r="261" spans="21:42" x14ac:dyDescent="0.25"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</row>
    <row r="262" spans="21:42" x14ac:dyDescent="0.25"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</row>
    <row r="263" spans="21:42" x14ac:dyDescent="0.25"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</row>
    <row r="264" spans="21:42" x14ac:dyDescent="0.25"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</row>
    <row r="265" spans="21:42" x14ac:dyDescent="0.25"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</row>
    <row r="266" spans="21:42" x14ac:dyDescent="0.25"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</row>
    <row r="267" spans="21:42" x14ac:dyDescent="0.25"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</row>
    <row r="268" spans="21:42" x14ac:dyDescent="0.25"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</row>
    <row r="269" spans="21:42" x14ac:dyDescent="0.25"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</row>
    <row r="270" spans="21:42" x14ac:dyDescent="0.25"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</row>
    <row r="271" spans="21:42" x14ac:dyDescent="0.25"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</row>
    <row r="272" spans="21:42" x14ac:dyDescent="0.25"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</row>
    <row r="273" spans="21:42" x14ac:dyDescent="0.25"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</row>
    <row r="274" spans="21:42" x14ac:dyDescent="0.25"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</row>
    <row r="275" spans="21:42" x14ac:dyDescent="0.25"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</row>
    <row r="276" spans="21:42" x14ac:dyDescent="0.25"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</row>
    <row r="277" spans="21:42" x14ac:dyDescent="0.25"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</row>
    <row r="278" spans="21:42" x14ac:dyDescent="0.25"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</row>
    <row r="279" spans="21:42" x14ac:dyDescent="0.25"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</row>
    <row r="280" spans="21:42" x14ac:dyDescent="0.25"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</row>
    <row r="281" spans="21:42" x14ac:dyDescent="0.25"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</row>
    <row r="282" spans="21:42" x14ac:dyDescent="0.25"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</row>
    <row r="283" spans="21:42" x14ac:dyDescent="0.25"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</row>
    <row r="284" spans="21:42" x14ac:dyDescent="0.25"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</row>
    <row r="285" spans="21:42" x14ac:dyDescent="0.25"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</row>
    <row r="286" spans="21:42" x14ac:dyDescent="0.25"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</row>
    <row r="287" spans="21:42" x14ac:dyDescent="0.25"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</row>
    <row r="288" spans="21:42" x14ac:dyDescent="0.25"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</row>
    <row r="289" spans="21:42" x14ac:dyDescent="0.25"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</row>
    <row r="290" spans="21:42" x14ac:dyDescent="0.25"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</row>
    <row r="291" spans="21:42" x14ac:dyDescent="0.25"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</row>
    <row r="292" spans="21:42" x14ac:dyDescent="0.25"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</row>
    <row r="293" spans="21:42" x14ac:dyDescent="0.25"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</row>
    <row r="294" spans="21:42" x14ac:dyDescent="0.25"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</row>
    <row r="295" spans="21:42" x14ac:dyDescent="0.25"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</row>
    <row r="296" spans="21:42" x14ac:dyDescent="0.25"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</row>
    <row r="297" spans="21:42" x14ac:dyDescent="0.25"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</row>
    <row r="298" spans="21:42" x14ac:dyDescent="0.25"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</row>
    <row r="299" spans="21:42" x14ac:dyDescent="0.25"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</row>
    <row r="300" spans="21:42" x14ac:dyDescent="0.25"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</row>
    <row r="301" spans="21:42" x14ac:dyDescent="0.25"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</row>
    <row r="302" spans="21:42" x14ac:dyDescent="0.25"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</row>
    <row r="303" spans="21:42" x14ac:dyDescent="0.25"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</row>
    <row r="304" spans="21:42" x14ac:dyDescent="0.25"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</row>
    <row r="305" spans="21:42" x14ac:dyDescent="0.25"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</row>
    <row r="306" spans="21:42" x14ac:dyDescent="0.25"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</row>
    <row r="307" spans="21:42" x14ac:dyDescent="0.25"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</row>
    <row r="308" spans="21:42" x14ac:dyDescent="0.25"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</row>
    <row r="309" spans="21:42" x14ac:dyDescent="0.25"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</row>
    <row r="310" spans="21:42" x14ac:dyDescent="0.25"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</row>
    <row r="311" spans="21:42" x14ac:dyDescent="0.25"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</row>
    <row r="312" spans="21:42" x14ac:dyDescent="0.25"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</row>
    <row r="313" spans="21:42" x14ac:dyDescent="0.25"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</row>
    <row r="314" spans="21:42" x14ac:dyDescent="0.25"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</row>
    <row r="315" spans="21:42" x14ac:dyDescent="0.25"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</row>
    <row r="316" spans="21:42" x14ac:dyDescent="0.25"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</row>
    <row r="317" spans="21:42" x14ac:dyDescent="0.25"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</row>
    <row r="318" spans="21:42" x14ac:dyDescent="0.25"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</row>
    <row r="319" spans="21:42" x14ac:dyDescent="0.25"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</row>
    <row r="320" spans="21:42" x14ac:dyDescent="0.25"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</row>
    <row r="321" spans="21:42" x14ac:dyDescent="0.25"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</row>
    <row r="322" spans="21:42" x14ac:dyDescent="0.25"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</row>
    <row r="323" spans="21:42" x14ac:dyDescent="0.25"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</row>
    <row r="324" spans="21:42" x14ac:dyDescent="0.25"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</row>
    <row r="325" spans="21:42" x14ac:dyDescent="0.25"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</row>
    <row r="326" spans="21:42" x14ac:dyDescent="0.25"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</row>
    <row r="327" spans="21:42" x14ac:dyDescent="0.25"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</row>
    <row r="328" spans="21:42" x14ac:dyDescent="0.25"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</row>
    <row r="329" spans="21:42" x14ac:dyDescent="0.25"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</row>
    <row r="330" spans="21:42" x14ac:dyDescent="0.25"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</row>
    <row r="331" spans="21:42" x14ac:dyDescent="0.25"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</row>
    <row r="332" spans="21:42" x14ac:dyDescent="0.25"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</row>
    <row r="333" spans="21:42" x14ac:dyDescent="0.25"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</row>
    <row r="334" spans="21:42" x14ac:dyDescent="0.25"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</row>
    <row r="335" spans="21:42" x14ac:dyDescent="0.25"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</row>
    <row r="336" spans="21:42" x14ac:dyDescent="0.25"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</row>
    <row r="337" spans="21:42" x14ac:dyDescent="0.25"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</row>
    <row r="338" spans="21:42" x14ac:dyDescent="0.25"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</row>
    <row r="339" spans="21:42" x14ac:dyDescent="0.25"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</row>
  </sheetData>
  <mergeCells count="263">
    <mergeCell ref="K7:K8"/>
    <mergeCell ref="M113:O113"/>
    <mergeCell ref="P113:R113"/>
    <mergeCell ref="Q88:S88"/>
    <mergeCell ref="Q89:S89"/>
    <mergeCell ref="Q90:S90"/>
    <mergeCell ref="Q92:S92"/>
    <mergeCell ref="Q93:S93"/>
    <mergeCell ref="Q94:S94"/>
    <mergeCell ref="Q95:S95"/>
    <mergeCell ref="M69:O69"/>
    <mergeCell ref="P69:R69"/>
    <mergeCell ref="M91:O91"/>
    <mergeCell ref="P91:R91"/>
    <mergeCell ref="Q79:S79"/>
    <mergeCell ref="Q80:S80"/>
    <mergeCell ref="Q81:S81"/>
    <mergeCell ref="Q82:S82"/>
    <mergeCell ref="Q83:S83"/>
    <mergeCell ref="Q84:S84"/>
    <mergeCell ref="Q85:S85"/>
    <mergeCell ref="Q86:S86"/>
    <mergeCell ref="Q87:S87"/>
    <mergeCell ref="M70:R70"/>
    <mergeCell ref="Q74:S74"/>
    <mergeCell ref="Q75:S75"/>
    <mergeCell ref="Q76:S76"/>
    <mergeCell ref="Q77:S77"/>
    <mergeCell ref="Q78:S78"/>
    <mergeCell ref="G14:I14"/>
    <mergeCell ref="J14:L14"/>
    <mergeCell ref="H122:I122"/>
    <mergeCell ref="J121:L121"/>
    <mergeCell ref="J122:L122"/>
    <mergeCell ref="J77:L77"/>
    <mergeCell ref="J78:L78"/>
    <mergeCell ref="J116:L116"/>
    <mergeCell ref="J117:L117"/>
    <mergeCell ref="J107:K107"/>
    <mergeCell ref="J108:K108"/>
    <mergeCell ref="J109:K109"/>
    <mergeCell ref="J53:L53"/>
    <mergeCell ref="J54:L54"/>
    <mergeCell ref="M50:N50"/>
    <mergeCell ref="M51:N51"/>
    <mergeCell ref="A111:B111"/>
    <mergeCell ref="E110:G110"/>
    <mergeCell ref="E111:G111"/>
    <mergeCell ref="H110:I110"/>
    <mergeCell ref="H111:I111"/>
    <mergeCell ref="J110:K110"/>
    <mergeCell ref="J111:K111"/>
    <mergeCell ref="A104:K104"/>
    <mergeCell ref="J106:K106"/>
    <mergeCell ref="E107:G107"/>
    <mergeCell ref="E108:G108"/>
    <mergeCell ref="E109:G109"/>
    <mergeCell ref="H106:I106"/>
    <mergeCell ref="H107:I107"/>
    <mergeCell ref="H108:I108"/>
    <mergeCell ref="H109:I109"/>
    <mergeCell ref="A93:K93"/>
    <mergeCell ref="A87:B87"/>
    <mergeCell ref="A86:B86"/>
    <mergeCell ref="A85:B85"/>
    <mergeCell ref="A88:B88"/>
    <mergeCell ref="A89:B89"/>
    <mergeCell ref="H88:I88"/>
    <mergeCell ref="H89:I89"/>
    <mergeCell ref="E88:G88"/>
    <mergeCell ref="A91:D91"/>
    <mergeCell ref="E91:F91"/>
    <mergeCell ref="G91:K91"/>
    <mergeCell ref="H85:I85"/>
    <mergeCell ref="H86:I86"/>
    <mergeCell ref="H87:I87"/>
    <mergeCell ref="J85:K85"/>
    <mergeCell ref="J86:K86"/>
    <mergeCell ref="J87:K87"/>
    <mergeCell ref="E85:G85"/>
    <mergeCell ref="E86:G86"/>
    <mergeCell ref="E87:G87"/>
    <mergeCell ref="E89:G89"/>
    <mergeCell ref="J88:K88"/>
    <mergeCell ref="J89:K89"/>
    <mergeCell ref="H73:I73"/>
    <mergeCell ref="J73:L73"/>
    <mergeCell ref="A71:K71"/>
    <mergeCell ref="D72:D73"/>
    <mergeCell ref="E72:G72"/>
    <mergeCell ref="E73:G73"/>
    <mergeCell ref="H72:I72"/>
    <mergeCell ref="J72:L72"/>
    <mergeCell ref="A69:D69"/>
    <mergeCell ref="E69:F69"/>
    <mergeCell ref="G69:K69"/>
    <mergeCell ref="A124:F124"/>
    <mergeCell ref="A119:B119"/>
    <mergeCell ref="A118:B118"/>
    <mergeCell ref="A109:B109"/>
    <mergeCell ref="A108:B108"/>
    <mergeCell ref="A107:B107"/>
    <mergeCell ref="A102:F102"/>
    <mergeCell ref="A98:B98"/>
    <mergeCell ref="A97:B97"/>
    <mergeCell ref="E106:G106"/>
    <mergeCell ref="A115:K115"/>
    <mergeCell ref="D116:D117"/>
    <mergeCell ref="E116:G116"/>
    <mergeCell ref="E117:G117"/>
    <mergeCell ref="H117:I117"/>
    <mergeCell ref="H116:I116"/>
    <mergeCell ref="A100:B100"/>
    <mergeCell ref="E99:G99"/>
    <mergeCell ref="E100:G100"/>
    <mergeCell ref="H99:I99"/>
    <mergeCell ref="H100:I100"/>
    <mergeCell ref="J99:L99"/>
    <mergeCell ref="J100:L100"/>
    <mergeCell ref="A110:B110"/>
    <mergeCell ref="G3:K3"/>
    <mergeCell ref="G4:K4"/>
    <mergeCell ref="H96:I96"/>
    <mergeCell ref="H97:I97"/>
    <mergeCell ref="H98:I98"/>
    <mergeCell ref="J96:L96"/>
    <mergeCell ref="J97:L97"/>
    <mergeCell ref="J98:L98"/>
    <mergeCell ref="E96:G96"/>
    <mergeCell ref="E97:G97"/>
    <mergeCell ref="E98:G98"/>
    <mergeCell ref="E94:G94"/>
    <mergeCell ref="E95:G95"/>
    <mergeCell ref="H94:I94"/>
    <mergeCell ref="J94:L94"/>
    <mergeCell ref="H95:I95"/>
    <mergeCell ref="J95:L95"/>
    <mergeCell ref="A80:F80"/>
    <mergeCell ref="A82:K82"/>
    <mergeCell ref="E84:G84"/>
    <mergeCell ref="H84:I84"/>
    <mergeCell ref="J84:K84"/>
    <mergeCell ref="H74:I74"/>
    <mergeCell ref="H75:I75"/>
    <mergeCell ref="J74:L74"/>
    <mergeCell ref="J75:L75"/>
    <mergeCell ref="J76:L76"/>
    <mergeCell ref="A74:B74"/>
    <mergeCell ref="A76:B76"/>
    <mergeCell ref="A75:B75"/>
    <mergeCell ref="E74:G74"/>
    <mergeCell ref="A121:B121"/>
    <mergeCell ref="A122:B122"/>
    <mergeCell ref="E121:G121"/>
    <mergeCell ref="E122:G122"/>
    <mergeCell ref="H121:I121"/>
    <mergeCell ref="A99:B99"/>
    <mergeCell ref="D94:D95"/>
    <mergeCell ref="H76:I76"/>
    <mergeCell ref="E77:G77"/>
    <mergeCell ref="E78:G78"/>
    <mergeCell ref="H77:I77"/>
    <mergeCell ref="H78:I78"/>
    <mergeCell ref="A77:B77"/>
    <mergeCell ref="A78:B78"/>
    <mergeCell ref="E75:G75"/>
    <mergeCell ref="E76:G76"/>
    <mergeCell ref="A96:B96"/>
    <mergeCell ref="J62:K62"/>
    <mergeCell ref="A60:K60"/>
    <mergeCell ref="J63:K63"/>
    <mergeCell ref="J64:K64"/>
    <mergeCell ref="J65:K65"/>
    <mergeCell ref="J66:K66"/>
    <mergeCell ref="J67:K67"/>
    <mergeCell ref="H67:I67"/>
    <mergeCell ref="A63:B63"/>
    <mergeCell ref="A65:B65"/>
    <mergeCell ref="A67:B67"/>
    <mergeCell ref="E62:G62"/>
    <mergeCell ref="E67:G67"/>
    <mergeCell ref="H63:I63"/>
    <mergeCell ref="H64:I64"/>
    <mergeCell ref="H65:I65"/>
    <mergeCell ref="A64:B64"/>
    <mergeCell ref="A66:B66"/>
    <mergeCell ref="H62:I62"/>
    <mergeCell ref="E63:G63"/>
    <mergeCell ref="E64:G64"/>
    <mergeCell ref="E65:G65"/>
    <mergeCell ref="E66:G66"/>
    <mergeCell ref="H66:I66"/>
    <mergeCell ref="C38:D38"/>
    <mergeCell ref="C39:D39"/>
    <mergeCell ref="A40:B40"/>
    <mergeCell ref="A41:B41"/>
    <mergeCell ref="A50:B50"/>
    <mergeCell ref="J119:L119"/>
    <mergeCell ref="J120:L120"/>
    <mergeCell ref="A1:K1"/>
    <mergeCell ref="C40:D40"/>
    <mergeCell ref="C41:D41"/>
    <mergeCell ref="A120:B120"/>
    <mergeCell ref="E118:G118"/>
    <mergeCell ref="E119:G119"/>
    <mergeCell ref="E120:G120"/>
    <mergeCell ref="H118:I118"/>
    <mergeCell ref="H119:I119"/>
    <mergeCell ref="H120:I120"/>
    <mergeCell ref="A113:D113"/>
    <mergeCell ref="E113:F113"/>
    <mergeCell ref="C36:D36"/>
    <mergeCell ref="G113:K113"/>
    <mergeCell ref="J44:K44"/>
    <mergeCell ref="A13:E13"/>
    <mergeCell ref="A6:E6"/>
    <mergeCell ref="A8:E8"/>
    <mergeCell ref="A3:E3"/>
    <mergeCell ref="A4:E4"/>
    <mergeCell ref="J118:L118"/>
    <mergeCell ref="A9:E9"/>
    <mergeCell ref="A10:E10"/>
    <mergeCell ref="A12:E12"/>
    <mergeCell ref="A37:B37"/>
    <mergeCell ref="C37:D37"/>
    <mergeCell ref="J6:J8"/>
    <mergeCell ref="A36:B36"/>
    <mergeCell ref="N44:Q44"/>
    <mergeCell ref="A58:H58"/>
    <mergeCell ref="E50:H50"/>
    <mergeCell ref="E51:H51"/>
    <mergeCell ref="A45:E45"/>
    <mergeCell ref="A47:H47"/>
    <mergeCell ref="A48:C49"/>
    <mergeCell ref="E48:H49"/>
    <mergeCell ref="A43:E43"/>
    <mergeCell ref="A38:B38"/>
    <mergeCell ref="A39:B39"/>
    <mergeCell ref="J50:L50"/>
    <mergeCell ref="A56:F56"/>
    <mergeCell ref="E52:H52"/>
    <mergeCell ref="E53:H53"/>
    <mergeCell ref="E54:H54"/>
    <mergeCell ref="A51:B51"/>
    <mergeCell ref="A52:B52"/>
    <mergeCell ref="A53:B53"/>
    <mergeCell ref="A54:B54"/>
    <mergeCell ref="J52:L52"/>
    <mergeCell ref="J51:L51"/>
    <mergeCell ref="L6:S8"/>
    <mergeCell ref="Q51:R51"/>
    <mergeCell ref="Q52:R52"/>
    <mergeCell ref="Q53:R53"/>
    <mergeCell ref="Q54:R54"/>
    <mergeCell ref="M52:N52"/>
    <mergeCell ref="M53:N53"/>
    <mergeCell ref="M54:N54"/>
    <mergeCell ref="O50:P50"/>
    <mergeCell ref="O51:P51"/>
    <mergeCell ref="O52:P52"/>
    <mergeCell ref="O53:P53"/>
    <mergeCell ref="O54:P54"/>
    <mergeCell ref="Q50:R50"/>
  </mergeCells>
  <conditionalFormatting sqref="B15:B18">
    <cfRule type="cellIs" dxfId="14" priority="9" operator="equal">
      <formula>MAX($B$15:$B$18)</formula>
    </cfRule>
  </conditionalFormatting>
  <conditionalFormatting sqref="C19:C22">
    <cfRule type="cellIs" dxfId="13" priority="8" operator="equal">
      <formula>MAX($C$19:$C$22)</formula>
    </cfRule>
  </conditionalFormatting>
  <conditionalFormatting sqref="D23:D26">
    <cfRule type="cellIs" dxfId="12" priority="7" operator="equal">
      <formula>MAX($D$23:$D$26)</formula>
    </cfRule>
  </conditionalFormatting>
  <conditionalFormatting sqref="E27:E30">
    <cfRule type="cellIs" dxfId="11" priority="6" operator="equal">
      <formula>MAX($E$27:$E$30)</formula>
    </cfRule>
  </conditionalFormatting>
  <conditionalFormatting sqref="F31:F34">
    <cfRule type="cellIs" dxfId="10" priority="5" operator="equal">
      <formula>MAX($F$31:$F$34)</formula>
    </cfRule>
  </conditionalFormatting>
  <dataValidations count="1">
    <dataValidation type="list" allowBlank="1" showInputMessage="1" showErrorMessage="1" sqref="P69 P91:R91 P113:R113">
      <formula1>$A$15:$A$34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D708C860-30DF-4751-8CD3-4D8DD1FF5A12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M37 N42:O43 L38:M41</xm:sqref>
        </x14:conditionalFormatting>
        <x14:conditionalFormatting xmlns:xm="http://schemas.microsoft.com/office/excel/2006/main">
          <x14:cfRule type="iconSet" priority="3" id="{057266D7-BF7A-4D83-A2B8-E04F59A9CA8F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Symbols" iconId="2"/>
              <x14:cfIcon iconSet="3Symbols" iconId="2"/>
              <x14:cfIcon iconSet="3Symbols" iconId="0"/>
            </x14:iconSet>
          </x14:cfRule>
          <xm:sqref>K15:K34</xm:sqref>
        </x14:conditionalFormatting>
        <x14:conditionalFormatting xmlns:xm="http://schemas.microsoft.com/office/excel/2006/main">
          <x14:cfRule type="iconSet" priority="1" id="{7A29D87F-C2A9-4222-BFE2-A1E485F9D8B6}">
            <x14:iconSet iconSet="3Symbols" showValue="0" custom="1">
              <x14:cfvo type="percent">
                <xm:f>0</xm:f>
              </x14:cfvo>
              <x14:cfvo type="num">
                <xm:f>$K$6</xm:f>
              </x14:cfvo>
              <x14:cfvo type="num">
                <xm:f>$K$6</xm:f>
              </x14:cfvo>
              <x14:cfIcon iconSet="3Symbols" iconId="0"/>
              <x14:cfIcon iconSet="3Symbols" iconId="2"/>
              <x14:cfIcon iconSet="3Symbols" iconId="2"/>
            </x14:iconSet>
          </x14:cfRule>
          <xm:sqref>K7:K8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339"/>
  <sheetViews>
    <sheetView topLeftCell="A50" workbookViewId="0">
      <selection activeCell="P72" sqref="P72"/>
    </sheetView>
  </sheetViews>
  <sheetFormatPr baseColWidth="10" defaultRowHeight="15" x14ac:dyDescent="0.25"/>
  <cols>
    <col min="1" max="1" width="13.7109375" customWidth="1"/>
  </cols>
  <sheetData>
    <row r="1" spans="1:42" ht="30" customHeight="1" thickBot="1" x14ac:dyDescent="0.3">
      <c r="A1" s="125" t="s">
        <v>50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42" ht="15.75" customHeight="1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ht="15.75" customHeight="1" thickBot="1" x14ac:dyDescent="0.3">
      <c r="A3" s="83" t="s">
        <v>51</v>
      </c>
      <c r="B3" s="84"/>
      <c r="C3" s="84"/>
      <c r="D3" s="84"/>
      <c r="E3" s="85"/>
      <c r="F3" s="18"/>
      <c r="G3" s="83" t="s">
        <v>72</v>
      </c>
      <c r="H3" s="84"/>
      <c r="I3" s="84"/>
      <c r="J3" s="84"/>
      <c r="K3" s="85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42" ht="15.75" customHeight="1" thickBot="1" x14ac:dyDescent="0.3">
      <c r="A4" s="83" t="s">
        <v>52</v>
      </c>
      <c r="B4" s="84"/>
      <c r="C4" s="84"/>
      <c r="D4" s="84"/>
      <c r="E4" s="85"/>
      <c r="F4" s="18"/>
      <c r="G4" s="83" t="s">
        <v>85</v>
      </c>
      <c r="H4" s="84"/>
      <c r="I4" s="84"/>
      <c r="J4" s="84"/>
      <c r="K4" s="85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</row>
    <row r="5" spans="1:42" ht="15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</row>
    <row r="6" spans="1:42" ht="16.5" thickBot="1" x14ac:dyDescent="0.3">
      <c r="A6" s="83" t="s">
        <v>0</v>
      </c>
      <c r="B6" s="84"/>
      <c r="C6" s="84"/>
      <c r="D6" s="84"/>
      <c r="E6" s="85"/>
      <c r="G6" s="1">
        <v>1</v>
      </c>
      <c r="H6" s="7"/>
      <c r="I6" s="7"/>
      <c r="J6" s="114" t="s">
        <v>7</v>
      </c>
      <c r="K6" s="26">
        <f>G8/2</f>
        <v>12.5</v>
      </c>
      <c r="L6" s="7"/>
      <c r="M6" s="248"/>
      <c r="N6" s="249"/>
      <c r="O6" s="249"/>
      <c r="P6" s="249"/>
      <c r="Q6" s="249"/>
      <c r="R6" s="249"/>
      <c r="S6" s="249"/>
      <c r="T6" s="249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</row>
    <row r="7" spans="1:42" ht="16.5" customHeight="1" thickBot="1" x14ac:dyDescent="0.3">
      <c r="A7" s="7"/>
      <c r="B7" s="7"/>
      <c r="C7" s="7"/>
      <c r="D7" s="7"/>
      <c r="E7" s="7"/>
      <c r="F7" s="7"/>
      <c r="G7" s="33"/>
      <c r="H7" s="7"/>
      <c r="I7" s="7"/>
      <c r="J7" s="115"/>
      <c r="K7" s="243">
        <f>G12</f>
        <v>11</v>
      </c>
      <c r="L7" s="7"/>
      <c r="M7" s="249"/>
      <c r="N7" s="249"/>
      <c r="O7" s="249"/>
      <c r="P7" s="249"/>
      <c r="Q7" s="249"/>
      <c r="R7" s="249"/>
      <c r="S7" s="249"/>
      <c r="T7" s="249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</row>
    <row r="8" spans="1:42" ht="15.75" customHeight="1" thickBot="1" x14ac:dyDescent="0.3">
      <c r="A8" s="146" t="s">
        <v>1</v>
      </c>
      <c r="B8" s="147"/>
      <c r="C8" s="147"/>
      <c r="D8" s="147"/>
      <c r="E8" s="148"/>
      <c r="F8" s="7"/>
      <c r="G8" s="2">
        <v>25</v>
      </c>
      <c r="H8" s="7"/>
      <c r="I8" s="7"/>
      <c r="J8" s="116"/>
      <c r="K8" s="244"/>
      <c r="L8" s="7"/>
      <c r="M8" s="250"/>
      <c r="N8" s="250"/>
      <c r="O8" s="250"/>
      <c r="P8" s="250"/>
      <c r="Q8" s="250"/>
      <c r="R8" s="250"/>
      <c r="S8" s="250"/>
      <c r="T8" s="250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</row>
    <row r="9" spans="1:42" x14ac:dyDescent="0.25">
      <c r="A9" s="101" t="s">
        <v>2</v>
      </c>
      <c r="B9" s="102"/>
      <c r="C9" s="102"/>
      <c r="D9" s="102"/>
      <c r="E9" s="103"/>
      <c r="F9" s="7"/>
      <c r="G9" s="3">
        <v>14</v>
      </c>
      <c r="H9" s="7"/>
      <c r="I9" s="7"/>
      <c r="J9" s="7"/>
      <c r="K9" s="7"/>
      <c r="L9" s="7"/>
      <c r="M9" s="250"/>
      <c r="N9" s="250"/>
      <c r="O9" s="250"/>
      <c r="P9" s="250"/>
      <c r="Q9" s="250"/>
      <c r="R9" s="250"/>
      <c r="S9" s="250"/>
      <c r="T9" s="250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</row>
    <row r="10" spans="1:42" ht="15.75" customHeight="1" thickBot="1" x14ac:dyDescent="0.3">
      <c r="A10" s="104" t="s">
        <v>3</v>
      </c>
      <c r="B10" s="105"/>
      <c r="C10" s="105"/>
      <c r="D10" s="105"/>
      <c r="E10" s="106"/>
      <c r="F10" s="7"/>
      <c r="G10" s="4">
        <v>3</v>
      </c>
      <c r="I10" s="251" t="s">
        <v>86</v>
      </c>
      <c r="J10" s="251"/>
      <c r="K10" s="251"/>
      <c r="L10" s="25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</row>
    <row r="11" spans="1:42" ht="15.75" customHeight="1" thickBot="1" x14ac:dyDescent="0.3">
      <c r="A11" s="16"/>
      <c r="B11" s="16"/>
      <c r="C11" s="16"/>
      <c r="D11" s="16"/>
      <c r="E11" s="16"/>
      <c r="F11" s="16"/>
      <c r="G11" s="16"/>
      <c r="H11" s="74"/>
      <c r="I11" s="251"/>
      <c r="J11" s="251"/>
      <c r="K11" s="251"/>
      <c r="L11" s="25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</row>
    <row r="12" spans="1:42" ht="15.75" thickBot="1" x14ac:dyDescent="0.3">
      <c r="A12" s="107" t="s">
        <v>65</v>
      </c>
      <c r="B12" s="108"/>
      <c r="C12" s="108"/>
      <c r="D12" s="108"/>
      <c r="E12" s="109"/>
      <c r="F12" s="7"/>
      <c r="G12" s="5">
        <f>G9-G10</f>
        <v>11</v>
      </c>
      <c r="H12" s="74"/>
      <c r="I12" s="251"/>
      <c r="J12" s="251"/>
      <c r="K12" s="251"/>
      <c r="L12" s="251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1:42" ht="15.75" thickBot="1" x14ac:dyDescent="0.3">
      <c r="A13" s="145"/>
      <c r="B13" s="145"/>
      <c r="C13" s="145"/>
      <c r="D13" s="145"/>
      <c r="E13" s="145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1:42" ht="30" customHeight="1" thickBot="1" x14ac:dyDescent="0.3">
      <c r="A14" s="66"/>
      <c r="B14" s="5" t="s">
        <v>19</v>
      </c>
      <c r="C14" s="5" t="s">
        <v>20</v>
      </c>
      <c r="D14" s="5" t="s">
        <v>21</v>
      </c>
      <c r="E14" s="5" t="s">
        <v>74</v>
      </c>
      <c r="F14" s="67" t="s">
        <v>75</v>
      </c>
      <c r="G14" s="234" t="s">
        <v>80</v>
      </c>
      <c r="H14" s="235"/>
      <c r="I14" s="236"/>
      <c r="J14" s="110" t="s">
        <v>81</v>
      </c>
      <c r="K14" s="141"/>
      <c r="L14" s="111"/>
      <c r="N14" s="7"/>
      <c r="P14" s="7"/>
      <c r="Q14" s="66"/>
      <c r="R14" s="66"/>
      <c r="S14" s="66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</row>
    <row r="15" spans="1:42" ht="45" customHeight="1" thickBot="1" x14ac:dyDescent="0.3">
      <c r="A15" s="41" t="s">
        <v>73</v>
      </c>
      <c r="B15" s="72">
        <v>11</v>
      </c>
      <c r="C15" s="6"/>
      <c r="D15" s="6"/>
      <c r="E15" s="6"/>
      <c r="F15" s="6"/>
      <c r="G15" s="61"/>
      <c r="H15" s="73"/>
      <c r="I15" s="10"/>
      <c r="J15" s="10"/>
      <c r="K15" s="71">
        <f>ROUND((H15/C37)*100,2)</f>
        <v>0</v>
      </c>
      <c r="L15" s="56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</row>
    <row r="16" spans="1:42" ht="45" customHeight="1" thickBot="1" x14ac:dyDescent="0.3">
      <c r="A16" s="41"/>
      <c r="B16" s="69"/>
      <c r="C16" s="6"/>
      <c r="D16" s="6"/>
      <c r="E16" s="6"/>
      <c r="F16" s="6"/>
      <c r="G16" s="61"/>
      <c r="H16" s="68"/>
      <c r="I16" s="10"/>
      <c r="J16" s="10"/>
      <c r="K16" s="71">
        <f>ROUND((H16/C37)*100,2)</f>
        <v>0</v>
      </c>
      <c r="L16" s="56"/>
      <c r="M16" s="7"/>
      <c r="N16" s="7"/>
      <c r="O16" s="7"/>
      <c r="P16" s="10"/>
      <c r="Q16" s="10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</row>
    <row r="17" spans="1:42" ht="45" customHeight="1" thickBot="1" x14ac:dyDescent="0.3">
      <c r="A17" s="41"/>
      <c r="B17" s="69"/>
      <c r="C17" s="6"/>
      <c r="D17" s="6"/>
      <c r="E17" s="6"/>
      <c r="F17" s="6"/>
      <c r="G17" s="61"/>
      <c r="H17" s="68"/>
      <c r="I17" s="10"/>
      <c r="J17" s="10"/>
      <c r="K17" s="71">
        <f>ROUND((H17/C37)*100,2)</f>
        <v>0</v>
      </c>
      <c r="L17" s="56"/>
      <c r="M17" s="7"/>
      <c r="N17" s="7"/>
      <c r="O17" s="7"/>
      <c r="P17" s="10"/>
      <c r="Q17" s="10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</row>
    <row r="18" spans="1:42" ht="45" customHeight="1" thickBot="1" x14ac:dyDescent="0.3">
      <c r="A18" s="42"/>
      <c r="B18" s="69"/>
      <c r="C18" s="6"/>
      <c r="D18" s="6"/>
      <c r="E18" s="6"/>
      <c r="F18" s="6"/>
      <c r="G18" s="61"/>
      <c r="H18" s="68"/>
      <c r="I18" s="10"/>
      <c r="J18" s="10"/>
      <c r="K18" s="71">
        <f>ROUND((H18/C37)*100,2)</f>
        <v>0</v>
      </c>
      <c r="L18" s="56"/>
      <c r="M18" s="7"/>
      <c r="N18" s="7"/>
      <c r="O18" s="7"/>
      <c r="P18" s="10"/>
      <c r="Q18" s="10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45" customHeight="1" thickBot="1" x14ac:dyDescent="0.3">
      <c r="A19" s="41"/>
      <c r="B19" s="6"/>
      <c r="C19" s="68"/>
      <c r="D19" s="6"/>
      <c r="E19" s="6"/>
      <c r="F19" s="6"/>
      <c r="G19" s="61"/>
      <c r="H19" s="68"/>
      <c r="I19" s="10"/>
      <c r="J19" s="10"/>
      <c r="K19" s="71" t="e">
        <f>ROUND((H19/C38)*100,2)</f>
        <v>#DIV/0!</v>
      </c>
      <c r="L19" s="56"/>
      <c r="M19" s="7"/>
      <c r="N19" s="7"/>
      <c r="O19" s="7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45" customHeight="1" thickBot="1" x14ac:dyDescent="0.3">
      <c r="A20" s="41"/>
      <c r="B20" s="6"/>
      <c r="C20" s="68"/>
      <c r="D20" s="6"/>
      <c r="E20" s="6"/>
      <c r="F20" s="6"/>
      <c r="G20" s="61"/>
      <c r="H20" s="68"/>
      <c r="I20" s="10"/>
      <c r="J20" s="10"/>
      <c r="K20" s="71" t="e">
        <f>ROUND((H20/C38)*100,2)</f>
        <v>#DIV/0!</v>
      </c>
      <c r="L20" s="56"/>
      <c r="M20" s="7"/>
      <c r="N20" s="7"/>
      <c r="O20" s="7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45" customHeight="1" thickBot="1" x14ac:dyDescent="0.3">
      <c r="A21" s="41"/>
      <c r="B21" s="6"/>
      <c r="C21" s="68"/>
      <c r="D21" s="6"/>
      <c r="E21" s="6"/>
      <c r="F21" s="6"/>
      <c r="G21" s="61"/>
      <c r="H21" s="68"/>
      <c r="I21" s="10"/>
      <c r="J21" s="10"/>
      <c r="K21" s="71" t="e">
        <f>ROUND((H21/C38)*100,2)</f>
        <v>#DIV/0!</v>
      </c>
      <c r="L21" s="56"/>
      <c r="M21" s="7"/>
      <c r="N21" s="7"/>
      <c r="O21" s="7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45" customHeight="1" thickBot="1" x14ac:dyDescent="0.3">
      <c r="A22" s="41"/>
      <c r="B22" s="6"/>
      <c r="C22" s="68"/>
      <c r="D22" s="6"/>
      <c r="E22" s="6"/>
      <c r="F22" s="6"/>
      <c r="G22" s="61"/>
      <c r="H22" s="68"/>
      <c r="I22" s="10"/>
      <c r="J22" s="10"/>
      <c r="K22" s="71" t="e">
        <f>ROUND((H22/C38)*100,2)</f>
        <v>#DIV/0!</v>
      </c>
      <c r="L22" s="56"/>
      <c r="M22" s="7"/>
      <c r="N22" s="7"/>
      <c r="O22" s="7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45" customHeight="1" thickBot="1" x14ac:dyDescent="0.3">
      <c r="A23" s="41"/>
      <c r="B23" s="6"/>
      <c r="C23" s="6"/>
      <c r="D23" s="68"/>
      <c r="E23" s="6"/>
      <c r="F23" s="6"/>
      <c r="G23" s="61"/>
      <c r="H23" s="68"/>
      <c r="I23" s="10"/>
      <c r="J23" s="10"/>
      <c r="K23" s="71" t="e">
        <f>ROUND((H23/C39)*100,2)</f>
        <v>#DIV/0!</v>
      </c>
      <c r="L23" s="56"/>
      <c r="M23" s="7"/>
      <c r="N23" s="7"/>
      <c r="O23" s="7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</row>
    <row r="24" spans="1:42" ht="45" customHeight="1" thickBot="1" x14ac:dyDescent="0.3">
      <c r="A24" s="41"/>
      <c r="B24" s="6"/>
      <c r="C24" s="6"/>
      <c r="D24" s="68"/>
      <c r="E24" s="6"/>
      <c r="F24" s="6"/>
      <c r="G24" s="61"/>
      <c r="H24" s="68"/>
      <c r="I24" s="10"/>
      <c r="J24" s="10"/>
      <c r="K24" s="71" t="e">
        <f>ROUND((H24/C39)*100,2)</f>
        <v>#DIV/0!</v>
      </c>
      <c r="L24" s="56"/>
      <c r="M24" s="7"/>
      <c r="N24" s="7"/>
      <c r="O24" s="7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</row>
    <row r="25" spans="1:42" ht="45" customHeight="1" thickBot="1" x14ac:dyDescent="0.3">
      <c r="A25" s="41"/>
      <c r="B25" s="6"/>
      <c r="C25" s="6"/>
      <c r="D25" s="68"/>
      <c r="E25" s="6"/>
      <c r="F25" s="6"/>
      <c r="G25" s="61"/>
      <c r="H25" s="68"/>
      <c r="I25" s="10"/>
      <c r="J25" s="10"/>
      <c r="K25" s="71" t="e">
        <f>ROUND((H25/C39)*100,2)</f>
        <v>#DIV/0!</v>
      </c>
      <c r="L25" s="56"/>
      <c r="M25" s="7"/>
      <c r="N25" s="7"/>
      <c r="O25" s="7"/>
      <c r="P25" s="39"/>
      <c r="Q25" s="39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</row>
    <row r="26" spans="1:42" ht="45" customHeight="1" thickBot="1" x14ac:dyDescent="0.3">
      <c r="A26" s="41"/>
      <c r="B26" s="6"/>
      <c r="C26" s="6"/>
      <c r="D26" s="68"/>
      <c r="E26" s="6"/>
      <c r="F26" s="6"/>
      <c r="G26" s="61"/>
      <c r="H26" s="68"/>
      <c r="I26" s="10"/>
      <c r="J26" s="10"/>
      <c r="K26" s="71" t="e">
        <f>ROUND((H26/C39)*100,2)</f>
        <v>#DIV/0!</v>
      </c>
      <c r="L26" s="56"/>
      <c r="M26" s="7"/>
      <c r="N26" s="7"/>
      <c r="O26" s="7"/>
      <c r="P26" s="39"/>
      <c r="Q26" s="39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</row>
    <row r="27" spans="1:42" ht="45" customHeight="1" thickBot="1" x14ac:dyDescent="0.3">
      <c r="A27" s="41"/>
      <c r="B27" s="6"/>
      <c r="C27" s="6"/>
      <c r="D27" s="6"/>
      <c r="E27" s="68"/>
      <c r="F27" s="6"/>
      <c r="G27" s="61"/>
      <c r="H27" s="68"/>
      <c r="I27" s="10"/>
      <c r="J27" s="10"/>
      <c r="K27" s="71" t="e">
        <f>ROUND((H27/C40)*100,2)</f>
        <v>#DIV/0!</v>
      </c>
      <c r="L27" s="56"/>
      <c r="M27" s="7"/>
      <c r="N27" s="7"/>
      <c r="O27" s="7"/>
      <c r="P27" s="39"/>
      <c r="Q27" s="39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</row>
    <row r="28" spans="1:42" ht="45" customHeight="1" thickBot="1" x14ac:dyDescent="0.3">
      <c r="A28" s="41"/>
      <c r="B28" s="6"/>
      <c r="C28" s="6"/>
      <c r="D28" s="6"/>
      <c r="E28" s="68"/>
      <c r="F28" s="6"/>
      <c r="G28" s="61"/>
      <c r="H28" s="68"/>
      <c r="I28" s="10"/>
      <c r="J28" s="10"/>
      <c r="K28" s="71" t="e">
        <f>ROUND((H28/C40)*100,2)</f>
        <v>#DIV/0!</v>
      </c>
      <c r="L28" s="56"/>
      <c r="M28" s="7"/>
      <c r="N28" s="7"/>
      <c r="O28" s="7"/>
      <c r="P28" s="39"/>
      <c r="Q28" s="39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</row>
    <row r="29" spans="1:42" ht="45" customHeight="1" thickBot="1" x14ac:dyDescent="0.3">
      <c r="A29" s="41"/>
      <c r="B29" s="6"/>
      <c r="C29" s="6"/>
      <c r="D29" s="6"/>
      <c r="E29" s="68"/>
      <c r="F29" s="6"/>
      <c r="G29" s="61"/>
      <c r="H29" s="68"/>
      <c r="I29" s="10"/>
      <c r="J29" s="10"/>
      <c r="K29" s="71" t="e">
        <f>ROUND((H29/C40)*100,2)</f>
        <v>#DIV/0!</v>
      </c>
      <c r="L29" s="56"/>
      <c r="M29" s="7"/>
      <c r="N29" s="7"/>
      <c r="O29" s="7"/>
      <c r="P29" s="39"/>
      <c r="Q29" s="39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</row>
    <row r="30" spans="1:42" ht="45" customHeight="1" thickBot="1" x14ac:dyDescent="0.3">
      <c r="A30" s="41"/>
      <c r="B30" s="6"/>
      <c r="C30" s="6"/>
      <c r="D30" s="6"/>
      <c r="E30" s="68"/>
      <c r="F30" s="6"/>
      <c r="G30" s="61"/>
      <c r="H30" s="68"/>
      <c r="I30" s="10"/>
      <c r="J30" s="10"/>
      <c r="K30" s="71" t="e">
        <f>ROUND((H30/C40)*100,2)</f>
        <v>#DIV/0!</v>
      </c>
      <c r="L30" s="56"/>
      <c r="M30" s="7"/>
      <c r="N30" s="7"/>
      <c r="O30" s="7"/>
      <c r="P30" s="39"/>
      <c r="Q30" s="39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</row>
    <row r="31" spans="1:42" ht="45" customHeight="1" thickBot="1" x14ac:dyDescent="0.3">
      <c r="A31" s="41"/>
      <c r="B31" s="6"/>
      <c r="C31" s="6"/>
      <c r="D31" s="6"/>
      <c r="E31" s="6"/>
      <c r="F31" s="60"/>
      <c r="G31" s="61"/>
      <c r="H31" s="68"/>
      <c r="I31" s="10"/>
      <c r="J31" s="10"/>
      <c r="K31" s="71" t="e">
        <f>ROUND((H31/C41)*100,2)</f>
        <v>#DIV/0!</v>
      </c>
      <c r="L31" s="56"/>
      <c r="M31" s="7"/>
      <c r="N31" s="7"/>
      <c r="O31" s="7"/>
      <c r="P31" s="39"/>
      <c r="Q31" s="39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</row>
    <row r="32" spans="1:42" ht="45" customHeight="1" thickBot="1" x14ac:dyDescent="0.3">
      <c r="A32" s="41"/>
      <c r="B32" s="6"/>
      <c r="C32" s="6"/>
      <c r="D32" s="6"/>
      <c r="E32" s="6"/>
      <c r="F32" s="60"/>
      <c r="G32" s="61"/>
      <c r="H32" s="68"/>
      <c r="I32" s="10"/>
      <c r="J32" s="10"/>
      <c r="K32" s="71" t="e">
        <f>ROUND((H32/C41)*100,2)</f>
        <v>#DIV/0!</v>
      </c>
      <c r="L32" s="56"/>
      <c r="M32" s="7"/>
      <c r="N32" s="7"/>
      <c r="O32" s="7"/>
      <c r="P32" s="39"/>
      <c r="Q32" s="39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</row>
    <row r="33" spans="1:42" ht="45" customHeight="1" thickBot="1" x14ac:dyDescent="0.3">
      <c r="A33" s="42"/>
      <c r="B33" s="6"/>
      <c r="C33" s="6"/>
      <c r="D33" s="6"/>
      <c r="E33" s="6"/>
      <c r="F33" s="60"/>
      <c r="G33" s="61"/>
      <c r="H33" s="68"/>
      <c r="I33" s="10"/>
      <c r="J33" s="10"/>
      <c r="K33" s="71" t="e">
        <f>ROUND((H33/C41)*100,2)</f>
        <v>#DIV/0!</v>
      </c>
      <c r="L33" s="56"/>
      <c r="M33" s="7"/>
      <c r="N33" s="7"/>
      <c r="O33" s="7"/>
      <c r="P33" s="10"/>
      <c r="Q33" s="10"/>
      <c r="R33" s="10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</row>
    <row r="34" spans="1:42" ht="45" customHeight="1" thickBot="1" x14ac:dyDescent="0.3">
      <c r="A34" s="42"/>
      <c r="B34" s="63"/>
      <c r="C34" s="57"/>
      <c r="D34" s="57"/>
      <c r="E34" s="57"/>
      <c r="F34" s="68"/>
      <c r="G34" s="62"/>
      <c r="H34" s="68"/>
      <c r="I34" s="58"/>
      <c r="J34" s="58"/>
      <c r="K34" s="71" t="e">
        <f>ROUND((H34/C41)*100,2)</f>
        <v>#DIV/0!</v>
      </c>
      <c r="L34" s="59"/>
      <c r="M34" s="7"/>
      <c r="N34" s="7"/>
      <c r="O34" s="7"/>
      <c r="P34" s="10"/>
      <c r="Q34" s="10"/>
      <c r="R34" s="10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</row>
    <row r="35" spans="1:42" ht="15.75" customHeight="1" thickBot="1" x14ac:dyDescent="0.3">
      <c r="A35" s="7"/>
      <c r="B35" s="7"/>
      <c r="C35" s="7"/>
      <c r="D35" s="7"/>
      <c r="E35" s="6"/>
      <c r="F35" s="6"/>
      <c r="G35" s="7"/>
      <c r="H35" s="15"/>
      <c r="I35" s="15"/>
      <c r="J35" s="7"/>
      <c r="K35" s="7"/>
      <c r="L35" s="7"/>
      <c r="M35" s="7"/>
      <c r="N35" s="7"/>
      <c r="O35" s="7"/>
      <c r="P35" s="10"/>
      <c r="Q35" s="10"/>
      <c r="R35" s="10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</row>
    <row r="36" spans="1:42" ht="30" customHeight="1" thickBot="1" x14ac:dyDescent="0.3">
      <c r="A36" s="110" t="s">
        <v>5</v>
      </c>
      <c r="B36" s="111"/>
      <c r="C36" s="139" t="s">
        <v>64</v>
      </c>
      <c r="D36" s="140"/>
      <c r="E36" s="110" t="s">
        <v>30</v>
      </c>
      <c r="F36" s="141"/>
      <c r="G36" s="141"/>
      <c r="H36" s="110" t="s">
        <v>31</v>
      </c>
      <c r="I36" s="141"/>
      <c r="J36" s="111"/>
      <c r="K36" s="40"/>
      <c r="L36" s="7"/>
      <c r="M36" s="7"/>
      <c r="N36" s="7"/>
      <c r="O36" s="7"/>
      <c r="P36" s="10"/>
      <c r="Q36" s="10"/>
      <c r="R36" s="10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</row>
    <row r="37" spans="1:42" ht="45" customHeight="1" thickBot="1" x14ac:dyDescent="0.3">
      <c r="A37" s="110" t="str">
        <f>B14</f>
        <v>CFDT</v>
      </c>
      <c r="B37" s="111"/>
      <c r="C37" s="112">
        <f>SUM(B15:B18)</f>
        <v>11</v>
      </c>
      <c r="D37" s="113"/>
      <c r="E37" s="142">
        <v>3</v>
      </c>
      <c r="F37" s="123"/>
      <c r="G37" s="123"/>
      <c r="H37" s="122">
        <f>ROUND(C37/E37,2)</f>
        <v>3.67</v>
      </c>
      <c r="I37" s="123"/>
      <c r="J37" s="124"/>
      <c r="K37" s="117" t="s">
        <v>79</v>
      </c>
      <c r="L37" s="118"/>
      <c r="M37" s="118"/>
      <c r="N37" s="118"/>
      <c r="O37" s="6"/>
      <c r="P37" s="10"/>
      <c r="Q37" s="10"/>
      <c r="R37" s="10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</row>
    <row r="38" spans="1:42" ht="45" customHeight="1" thickBot="1" x14ac:dyDescent="0.3">
      <c r="A38" s="155" t="str">
        <f>C14</f>
        <v xml:space="preserve">CGT </v>
      </c>
      <c r="B38" s="156"/>
      <c r="C38" s="128">
        <f>SUM(C19:C22)</f>
        <v>0</v>
      </c>
      <c r="D38" s="129"/>
      <c r="E38" s="159">
        <v>2</v>
      </c>
      <c r="F38" s="159"/>
      <c r="G38" s="160"/>
      <c r="H38" s="122">
        <f t="shared" ref="H38:H39" si="0">ROUND(C38/E38,2)</f>
        <v>0</v>
      </c>
      <c r="I38" s="123"/>
      <c r="J38" s="124"/>
      <c r="K38" s="38"/>
      <c r="L38" s="6"/>
      <c r="M38" s="6"/>
      <c r="N38" s="6"/>
      <c r="O38" s="6"/>
      <c r="P38" s="10"/>
      <c r="Q38" s="10"/>
      <c r="R38" s="10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</row>
    <row r="39" spans="1:42" ht="45" customHeight="1" thickBot="1" x14ac:dyDescent="0.3">
      <c r="A39" s="155" t="str">
        <f>D14</f>
        <v>FO</v>
      </c>
      <c r="B39" s="156"/>
      <c r="C39" s="157">
        <f>SUM(D23:D26)</f>
        <v>0</v>
      </c>
      <c r="D39" s="158"/>
      <c r="E39" s="241">
        <v>3</v>
      </c>
      <c r="F39" s="241"/>
      <c r="G39" s="242"/>
      <c r="H39" s="122">
        <f t="shared" si="0"/>
        <v>0</v>
      </c>
      <c r="I39" s="123"/>
      <c r="J39" s="124"/>
      <c r="K39" s="38"/>
      <c r="L39" s="6"/>
      <c r="M39" s="6"/>
      <c r="N39" s="6"/>
      <c r="O39" s="6"/>
      <c r="P39" s="10"/>
      <c r="Q39" s="10"/>
      <c r="R39" s="10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</row>
    <row r="40" spans="1:42" ht="45" customHeight="1" thickBot="1" x14ac:dyDescent="0.3">
      <c r="A40" s="155" t="s">
        <v>76</v>
      </c>
      <c r="B40" s="156"/>
      <c r="C40" s="128">
        <f>SUM(E27:E30)</f>
        <v>0</v>
      </c>
      <c r="D40" s="129"/>
      <c r="E40" s="159">
        <v>0</v>
      </c>
      <c r="F40" s="159"/>
      <c r="G40" s="160"/>
      <c r="H40" s="122">
        <v>0</v>
      </c>
      <c r="I40" s="123"/>
      <c r="J40" s="124"/>
      <c r="K40" s="38"/>
      <c r="L40" s="6"/>
      <c r="M40" s="6"/>
      <c r="N40" s="6"/>
      <c r="O40" s="6"/>
      <c r="P40" s="10"/>
      <c r="Q40" s="10"/>
      <c r="R40" s="10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</row>
    <row r="41" spans="1:42" ht="45" customHeight="1" thickBot="1" x14ac:dyDescent="0.3">
      <c r="A41" s="155" t="s">
        <v>75</v>
      </c>
      <c r="B41" s="156"/>
      <c r="C41" s="130">
        <f>SUM(F31:F34)</f>
        <v>0</v>
      </c>
      <c r="D41" s="131"/>
      <c r="E41" s="161">
        <v>0</v>
      </c>
      <c r="F41" s="161"/>
      <c r="G41" s="162"/>
      <c r="H41" s="163">
        <v>0</v>
      </c>
      <c r="I41" s="164"/>
      <c r="J41" s="165"/>
      <c r="K41" s="38"/>
      <c r="L41" s="6"/>
      <c r="M41" s="6"/>
      <c r="N41" s="6"/>
      <c r="O41" s="6"/>
      <c r="P41" s="10"/>
      <c r="Q41" s="10"/>
      <c r="R41" s="10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</row>
    <row r="42" spans="1:42" ht="15.75" customHeight="1" thickBot="1" x14ac:dyDescent="0.3">
      <c r="A42" s="6"/>
      <c r="B42" s="6"/>
      <c r="C42" s="6"/>
      <c r="D42" s="6"/>
      <c r="E42" s="25"/>
      <c r="F42" s="25"/>
      <c r="G42" s="25"/>
      <c r="H42" s="25"/>
      <c r="I42" s="25"/>
      <c r="J42" s="25"/>
      <c r="K42" s="38"/>
      <c r="L42" s="6"/>
      <c r="M42" s="6"/>
      <c r="N42" s="6"/>
      <c r="O42" s="6"/>
      <c r="P42" s="10"/>
      <c r="Q42" s="10"/>
      <c r="R42" s="10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</row>
    <row r="43" spans="1:42" ht="15.75" customHeight="1" thickBot="1" x14ac:dyDescent="0.3">
      <c r="A43" s="149" t="s">
        <v>6</v>
      </c>
      <c r="B43" s="150"/>
      <c r="C43" s="150"/>
      <c r="D43" s="150"/>
      <c r="E43" s="151"/>
      <c r="F43" s="7"/>
      <c r="G43" s="27">
        <f>SUM(B15:D33)</f>
        <v>11</v>
      </c>
      <c r="H43" s="25"/>
      <c r="I43" s="25"/>
      <c r="J43" s="25"/>
      <c r="K43" s="38"/>
      <c r="L43" s="6"/>
      <c r="M43" s="6"/>
      <c r="N43" s="6"/>
      <c r="O43" s="6"/>
      <c r="P43" s="10"/>
      <c r="Q43" s="10"/>
      <c r="R43" s="10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</row>
    <row r="44" spans="1:42" ht="15.75" thickBot="1" x14ac:dyDescent="0.3">
      <c r="A44" s="34"/>
      <c r="B44" s="70"/>
      <c r="C44" s="70"/>
      <c r="D44" s="70"/>
      <c r="F44" s="7"/>
      <c r="G44" s="7"/>
      <c r="H44" s="7"/>
      <c r="I44" s="10"/>
      <c r="J44" s="144"/>
      <c r="K44" s="144"/>
      <c r="L44" s="10"/>
      <c r="M44" s="10"/>
      <c r="N44" s="10"/>
      <c r="O44" s="10"/>
      <c r="P44" s="10"/>
      <c r="Q44" s="10"/>
      <c r="R44" s="10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ht="16.5" thickBot="1" x14ac:dyDescent="0.3">
      <c r="A45" s="149" t="s">
        <v>8</v>
      </c>
      <c r="B45" s="150"/>
      <c r="C45" s="150"/>
      <c r="D45" s="150"/>
      <c r="E45" s="151"/>
      <c r="F45" s="7"/>
      <c r="G45" s="27">
        <f>ROUND(G12/G6,2)</f>
        <v>11</v>
      </c>
      <c r="H45" s="7"/>
      <c r="I45" s="7"/>
      <c r="J45" s="19"/>
      <c r="K45" s="16"/>
      <c r="L45" s="19"/>
      <c r="M45" s="16"/>
      <c r="N45" s="19"/>
      <c r="O45" s="19"/>
      <c r="P45" s="16"/>
      <c r="Q45" s="1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</row>
    <row r="46" spans="1:42" ht="15.75" thickBot="1" x14ac:dyDescent="0.3">
      <c r="A46" s="16"/>
      <c r="B46" s="16"/>
      <c r="C46" s="16"/>
      <c r="D46" s="16"/>
      <c r="E46" s="16"/>
      <c r="F46" s="7"/>
      <c r="G46" s="7"/>
      <c r="H46" s="7"/>
      <c r="I46" s="7"/>
      <c r="J46" s="16"/>
      <c r="K46" s="16"/>
      <c r="L46" s="16"/>
      <c r="M46" s="16"/>
      <c r="N46" s="19"/>
      <c r="O46" s="19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</row>
    <row r="47" spans="1:42" ht="15.75" customHeight="1" thickBot="1" x14ac:dyDescent="0.35">
      <c r="A47" s="119" t="s">
        <v>9</v>
      </c>
      <c r="B47" s="120"/>
      <c r="C47" s="120"/>
      <c r="D47" s="120"/>
      <c r="E47" s="120"/>
      <c r="F47" s="120"/>
      <c r="G47" s="120"/>
      <c r="H47" s="121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</row>
    <row r="48" spans="1:42" ht="15" customHeight="1" x14ac:dyDescent="0.25">
      <c r="A48" s="152" t="s">
        <v>32</v>
      </c>
      <c r="B48" s="152"/>
      <c r="C48" s="152"/>
      <c r="D48" s="7"/>
      <c r="E48" s="154" t="s">
        <v>10</v>
      </c>
      <c r="F48" s="154"/>
      <c r="G48" s="154"/>
      <c r="H48" s="154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ht="26.25" customHeight="1" thickBot="1" x14ac:dyDescent="0.3">
      <c r="A49" s="153"/>
      <c r="B49" s="153"/>
      <c r="C49" s="153"/>
      <c r="D49" s="7"/>
      <c r="E49" s="154"/>
      <c r="F49" s="154"/>
      <c r="G49" s="154"/>
      <c r="H49" s="154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ht="15.75" thickBot="1" x14ac:dyDescent="0.3">
      <c r="A50" s="94" t="str">
        <f>A37</f>
        <v>CFDT</v>
      </c>
      <c r="B50" s="95"/>
      <c r="C50" s="28">
        <f>ROUND(H37/G45,2)</f>
        <v>0.33</v>
      </c>
      <c r="D50" s="7"/>
      <c r="E50" s="91" t="str">
        <f>IF(C50&gt;=1,ROUNDDOWN(C50,),IF(C50&lt;1,"0"))</f>
        <v>0</v>
      </c>
      <c r="F50" s="92"/>
      <c r="G50" s="92"/>
      <c r="H50" s="93"/>
      <c r="I50" s="7"/>
      <c r="J50" s="96" t="s">
        <v>84</v>
      </c>
      <c r="K50" s="97"/>
      <c r="L50" s="98"/>
      <c r="M50" s="86"/>
      <c r="N50" s="87"/>
      <c r="O50" s="86"/>
      <c r="P50" s="87"/>
      <c r="Q50" s="86"/>
      <c r="R50" s="8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ht="15.75" thickBot="1" x14ac:dyDescent="0.3">
      <c r="A51" s="94" t="str">
        <f>A38</f>
        <v xml:space="preserve">CGT </v>
      </c>
      <c r="B51" s="95"/>
      <c r="C51" s="28">
        <f>ROUND(H38/G45,2)</f>
        <v>0</v>
      </c>
      <c r="D51" s="7"/>
      <c r="E51" s="91" t="str">
        <f t="shared" ref="E51:E54" si="1">IF(C51&gt;=1,ROUNDDOWN(C51,),IF(C51&lt;1,"0"))</f>
        <v>0</v>
      </c>
      <c r="F51" s="92"/>
      <c r="G51" s="92"/>
      <c r="H51" s="93"/>
      <c r="I51" s="7"/>
      <c r="J51" s="96" t="s">
        <v>84</v>
      </c>
      <c r="K51" s="97"/>
      <c r="L51" s="98"/>
      <c r="M51" s="86"/>
      <c r="N51" s="87"/>
      <c r="O51" s="86"/>
      <c r="P51" s="87"/>
      <c r="Q51" s="86"/>
      <c r="R51" s="8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</row>
    <row r="52" spans="1:42" ht="15.75" thickBot="1" x14ac:dyDescent="0.3">
      <c r="A52" s="94" t="str">
        <f>A39</f>
        <v>FO</v>
      </c>
      <c r="B52" s="95"/>
      <c r="C52" s="28">
        <f>ROUND(H39/G45,2)</f>
        <v>0</v>
      </c>
      <c r="D52" s="7"/>
      <c r="E52" s="91" t="str">
        <f t="shared" si="1"/>
        <v>0</v>
      </c>
      <c r="F52" s="92"/>
      <c r="G52" s="92"/>
      <c r="H52" s="93"/>
      <c r="I52" s="7"/>
      <c r="J52" s="96" t="s">
        <v>84</v>
      </c>
      <c r="K52" s="97"/>
      <c r="L52" s="98"/>
      <c r="M52" s="86"/>
      <c r="N52" s="87"/>
      <c r="O52" s="86"/>
      <c r="P52" s="87"/>
      <c r="Q52" s="86"/>
      <c r="R52" s="8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15.75" thickBot="1" x14ac:dyDescent="0.3">
      <c r="A53" s="94" t="s">
        <v>76</v>
      </c>
      <c r="B53" s="95"/>
      <c r="C53" s="28">
        <f>ROUND(H40/G45,2)</f>
        <v>0</v>
      </c>
      <c r="D53" s="7"/>
      <c r="E53" s="91" t="str">
        <f>IF(C53&gt;=1,ROUNDDOWN(C53,),IF(C53&lt;1,"0"))</f>
        <v>0</v>
      </c>
      <c r="F53" s="92"/>
      <c r="G53" s="92"/>
      <c r="H53" s="93"/>
      <c r="I53" s="7"/>
      <c r="J53" s="96" t="s">
        <v>84</v>
      </c>
      <c r="K53" s="97"/>
      <c r="L53" s="98"/>
      <c r="M53" s="86"/>
      <c r="N53" s="87"/>
      <c r="O53" s="86"/>
      <c r="P53" s="87"/>
      <c r="Q53" s="86"/>
      <c r="R53" s="8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1:42" ht="15.75" thickBot="1" x14ac:dyDescent="0.3">
      <c r="A54" s="94" t="s">
        <v>75</v>
      </c>
      <c r="B54" s="95"/>
      <c r="C54" s="28">
        <f>ROUND(H41/G45,2)</f>
        <v>0</v>
      </c>
      <c r="D54" s="7"/>
      <c r="E54" s="91" t="str">
        <f t="shared" si="1"/>
        <v>0</v>
      </c>
      <c r="F54" s="92"/>
      <c r="G54" s="92"/>
      <c r="H54" s="93"/>
      <c r="I54" s="7"/>
      <c r="J54" s="96" t="s">
        <v>84</v>
      </c>
      <c r="K54" s="97"/>
      <c r="L54" s="98"/>
      <c r="M54" s="86"/>
      <c r="N54" s="87"/>
      <c r="O54" s="86"/>
      <c r="P54" s="87"/>
      <c r="Q54" s="86"/>
      <c r="R54" s="8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</row>
    <row r="55" spans="1:42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</row>
    <row r="56" spans="1:42" ht="16.5" thickBot="1" x14ac:dyDescent="0.3">
      <c r="A56" s="88" t="s">
        <v>11</v>
      </c>
      <c r="B56" s="89"/>
      <c r="C56" s="89"/>
      <c r="D56" s="89"/>
      <c r="E56" s="89"/>
      <c r="F56" s="90"/>
      <c r="H56" s="29">
        <f>G6-SUM(E50:H54)</f>
        <v>1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</row>
    <row r="57" spans="1:42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</row>
    <row r="58" spans="1:42" ht="19.5" thickBot="1" x14ac:dyDescent="0.35">
      <c r="A58" s="119" t="s">
        <v>12</v>
      </c>
      <c r="B58" s="120"/>
      <c r="C58" s="120"/>
      <c r="D58" s="120"/>
      <c r="E58" s="120"/>
      <c r="F58" s="120"/>
      <c r="G58" s="120"/>
      <c r="H58" s="121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</row>
    <row r="59" spans="1:42" x14ac:dyDescent="0.25">
      <c r="A59" s="17"/>
      <c r="B59" s="17"/>
      <c r="C59" s="17"/>
      <c r="D59" s="17"/>
      <c r="E59" s="17"/>
      <c r="F59" s="17"/>
      <c r="G59" s="17"/>
      <c r="H59" s="1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</row>
    <row r="60" spans="1:42" ht="15.75" x14ac:dyDescent="0.25">
      <c r="A60" s="168" t="s">
        <v>13</v>
      </c>
      <c r="B60" s="169"/>
      <c r="C60" s="169"/>
      <c r="D60" s="169"/>
      <c r="E60" s="169"/>
      <c r="F60" s="169"/>
      <c r="G60" s="169"/>
      <c r="H60" s="169"/>
      <c r="I60" s="169"/>
      <c r="J60" s="169"/>
      <c r="K60" s="170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</row>
    <row r="61" spans="1:42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</row>
    <row r="62" spans="1:42" ht="30.75" thickBot="1" x14ac:dyDescent="0.3">
      <c r="A62" s="7"/>
      <c r="B62" s="7"/>
      <c r="C62" s="7"/>
      <c r="D62" s="45" t="s">
        <v>69</v>
      </c>
      <c r="E62" s="166" t="s">
        <v>14</v>
      </c>
      <c r="F62" s="166"/>
      <c r="G62" s="166"/>
      <c r="H62" s="166" t="s">
        <v>15</v>
      </c>
      <c r="I62" s="166"/>
      <c r="J62" s="166" t="s">
        <v>16</v>
      </c>
      <c r="K62" s="167"/>
      <c r="L62" s="1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</row>
    <row r="63" spans="1:42" ht="15.75" thickBot="1" x14ac:dyDescent="0.3">
      <c r="A63" s="132" t="str">
        <f>A37</f>
        <v>CFDT</v>
      </c>
      <c r="B63" s="133"/>
      <c r="C63" s="7"/>
      <c r="D63" s="43">
        <f>H37</f>
        <v>3.67</v>
      </c>
      <c r="E63" s="159" t="str">
        <f>E50</f>
        <v>0</v>
      </c>
      <c r="F63" s="159"/>
      <c r="G63" s="159"/>
      <c r="H63" s="180">
        <v>1</v>
      </c>
      <c r="I63" s="180"/>
      <c r="J63" s="171">
        <f>ROUND(D63/(E63+H63),2)</f>
        <v>3.67</v>
      </c>
      <c r="K63" s="172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</row>
    <row r="64" spans="1:42" ht="15.75" thickBot="1" x14ac:dyDescent="0.3">
      <c r="A64" s="132" t="str">
        <f>A38</f>
        <v xml:space="preserve">CGT </v>
      </c>
      <c r="B64" s="133"/>
      <c r="C64" s="7"/>
      <c r="D64" s="43">
        <f>H38</f>
        <v>0</v>
      </c>
      <c r="E64" s="159" t="str">
        <f>E51</f>
        <v>0</v>
      </c>
      <c r="F64" s="159"/>
      <c r="G64" s="159"/>
      <c r="H64" s="180">
        <v>1</v>
      </c>
      <c r="I64" s="180"/>
      <c r="J64" s="171">
        <f t="shared" ref="J64:J67" si="2">ROUND(D64/(E64+H64),2)</f>
        <v>0</v>
      </c>
      <c r="K64" s="172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</row>
    <row r="65" spans="1:42" ht="15.75" thickBot="1" x14ac:dyDescent="0.3">
      <c r="A65" s="176" t="str">
        <f>A39</f>
        <v>FO</v>
      </c>
      <c r="B65" s="177"/>
      <c r="C65" s="7"/>
      <c r="D65" s="43">
        <f>H39</f>
        <v>0</v>
      </c>
      <c r="E65" s="159" t="str">
        <f>E52</f>
        <v>0</v>
      </c>
      <c r="F65" s="159"/>
      <c r="G65" s="159"/>
      <c r="H65" s="180">
        <v>1</v>
      </c>
      <c r="I65" s="180"/>
      <c r="J65" s="171">
        <f t="shared" si="2"/>
        <v>0</v>
      </c>
      <c r="K65" s="172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</row>
    <row r="66" spans="1:42" ht="15.75" thickBot="1" x14ac:dyDescent="0.3">
      <c r="A66" s="178" t="s">
        <v>76</v>
      </c>
      <c r="B66" s="179"/>
      <c r="C66" s="7"/>
      <c r="D66" s="43">
        <f>H40</f>
        <v>0</v>
      </c>
      <c r="E66" s="159" t="str">
        <f>E53</f>
        <v>0</v>
      </c>
      <c r="F66" s="159"/>
      <c r="G66" s="159"/>
      <c r="H66" s="180">
        <v>1</v>
      </c>
      <c r="I66" s="180"/>
      <c r="J66" s="171">
        <f t="shared" si="2"/>
        <v>0</v>
      </c>
      <c r="K66" s="172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</row>
    <row r="67" spans="1:42" ht="15.75" thickBot="1" x14ac:dyDescent="0.3">
      <c r="A67" s="178" t="s">
        <v>75</v>
      </c>
      <c r="B67" s="179"/>
      <c r="C67" s="7"/>
      <c r="D67" s="44">
        <f>H41</f>
        <v>0</v>
      </c>
      <c r="E67" s="161" t="str">
        <f>E54</f>
        <v>0</v>
      </c>
      <c r="F67" s="161"/>
      <c r="G67" s="161"/>
      <c r="H67" s="175">
        <v>1</v>
      </c>
      <c r="I67" s="175"/>
      <c r="J67" s="171">
        <f t="shared" si="2"/>
        <v>0</v>
      </c>
      <c r="K67" s="172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</row>
    <row r="68" spans="1:42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</row>
    <row r="69" spans="1:42" ht="16.5" thickBot="1" x14ac:dyDescent="0.3">
      <c r="A69" s="221" t="s">
        <v>17</v>
      </c>
      <c r="B69" s="222"/>
      <c r="C69" s="222"/>
      <c r="D69" s="223"/>
      <c r="E69" s="138" t="str">
        <f>IF(J63=MAXA(J63:K67),A63,IF(J64=MAXA(J63:K67),A64,IF(J65=MAXA(J63:K67),A65,IF(J66=MAXA(J63:K67),A66,IF(J67=MAXA(J63:K67),A67,0)))))</f>
        <v>CFDT</v>
      </c>
      <c r="F69" s="138"/>
      <c r="G69" s="224" t="s">
        <v>41</v>
      </c>
      <c r="H69" s="224"/>
      <c r="I69" s="224"/>
      <c r="J69" s="224"/>
      <c r="K69" s="224"/>
      <c r="L69" s="7"/>
      <c r="M69" s="96" t="s">
        <v>83</v>
      </c>
      <c r="N69" s="97"/>
      <c r="O69" s="98"/>
      <c r="P69" s="245"/>
      <c r="Q69" s="246"/>
      <c r="R69" s="24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</row>
    <row r="70" spans="1:4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233"/>
      <c r="N70" s="233"/>
      <c r="O70" s="233"/>
      <c r="P70" s="233"/>
      <c r="Q70" s="233"/>
      <c r="R70" s="233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</row>
    <row r="71" spans="1:42" ht="15.75" thickBot="1" x14ac:dyDescent="0.3">
      <c r="A71" s="212" t="s">
        <v>18</v>
      </c>
      <c r="B71" s="213"/>
      <c r="C71" s="213"/>
      <c r="D71" s="214"/>
      <c r="E71" s="214"/>
      <c r="F71" s="214"/>
      <c r="G71" s="214"/>
      <c r="H71" s="214"/>
      <c r="I71" s="214"/>
      <c r="J71" s="214"/>
      <c r="K71" s="215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</row>
    <row r="72" spans="1:42" x14ac:dyDescent="0.25">
      <c r="A72" s="7"/>
      <c r="B72" s="7"/>
      <c r="C72" s="7"/>
      <c r="D72" s="181" t="s">
        <v>4</v>
      </c>
      <c r="E72" s="216" t="s">
        <v>14</v>
      </c>
      <c r="F72" s="216"/>
      <c r="G72" s="216"/>
      <c r="H72" s="218" t="s">
        <v>34</v>
      </c>
      <c r="I72" s="218"/>
      <c r="J72" s="219" t="s">
        <v>36</v>
      </c>
      <c r="K72" s="219"/>
      <c r="L72" s="220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</row>
    <row r="73" spans="1:42" ht="15.75" thickBot="1" x14ac:dyDescent="0.3">
      <c r="A73" s="7"/>
      <c r="B73" s="7"/>
      <c r="C73" s="7"/>
      <c r="D73" s="182"/>
      <c r="E73" s="217" t="s">
        <v>33</v>
      </c>
      <c r="F73" s="217"/>
      <c r="G73" s="217"/>
      <c r="H73" s="209" t="s">
        <v>35</v>
      </c>
      <c r="I73" s="209"/>
      <c r="J73" s="210" t="s">
        <v>70</v>
      </c>
      <c r="K73" s="210"/>
      <c r="L73" s="211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</row>
    <row r="74" spans="1:42" ht="15.75" thickBot="1" x14ac:dyDescent="0.3">
      <c r="A74" s="163" t="str">
        <f>A37</f>
        <v>CFDT</v>
      </c>
      <c r="B74" s="165"/>
      <c r="C74" s="7"/>
      <c r="D74" s="43">
        <f>H37</f>
        <v>3.67</v>
      </c>
      <c r="E74" s="129" t="str">
        <f>E50</f>
        <v>0</v>
      </c>
      <c r="F74" s="129"/>
      <c r="G74" s="129"/>
      <c r="H74" s="134">
        <f>IF(J63=MAXA(J63:K67),1,0)</f>
        <v>1</v>
      </c>
      <c r="I74" s="134"/>
      <c r="J74" s="99">
        <f>E74+H74</f>
        <v>1</v>
      </c>
      <c r="K74" s="99"/>
      <c r="L74" s="100"/>
      <c r="M74" s="7"/>
      <c r="N74" s="64"/>
      <c r="O74" s="64"/>
      <c r="P74" s="64"/>
      <c r="Q74" s="233"/>
      <c r="R74" s="233"/>
      <c r="S74" s="233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</row>
    <row r="75" spans="1:42" ht="15.75" thickBot="1" x14ac:dyDescent="0.3">
      <c r="A75" s="163" t="str">
        <f>A38</f>
        <v xml:space="preserve">CGT </v>
      </c>
      <c r="B75" s="165"/>
      <c r="C75" s="7"/>
      <c r="D75" s="43">
        <f>H38</f>
        <v>0</v>
      </c>
      <c r="E75" s="129" t="str">
        <f t="shared" ref="E75:E78" si="3">E51</f>
        <v>0</v>
      </c>
      <c r="F75" s="129"/>
      <c r="G75" s="129"/>
      <c r="H75" s="134">
        <f>IF(J64=MAXA(J63:K67),1,0)</f>
        <v>0</v>
      </c>
      <c r="I75" s="134"/>
      <c r="J75" s="99">
        <f t="shared" ref="J75:J78" si="4">E75+H75</f>
        <v>0</v>
      </c>
      <c r="K75" s="99"/>
      <c r="L75" s="100"/>
      <c r="M75" s="7"/>
      <c r="N75" s="7"/>
      <c r="O75" s="7"/>
      <c r="P75" s="7"/>
      <c r="Q75" s="233"/>
      <c r="R75" s="233"/>
      <c r="S75" s="233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</row>
    <row r="76" spans="1:42" ht="15.75" thickBot="1" x14ac:dyDescent="0.3">
      <c r="A76" s="163" t="str">
        <f>A39</f>
        <v>FO</v>
      </c>
      <c r="B76" s="165"/>
      <c r="C76" s="7"/>
      <c r="D76" s="43">
        <f>H39</f>
        <v>0</v>
      </c>
      <c r="E76" s="129" t="str">
        <f t="shared" si="3"/>
        <v>0</v>
      </c>
      <c r="F76" s="129"/>
      <c r="G76" s="129"/>
      <c r="H76" s="134">
        <f>IF(J65=MAXA(J63:K67),1,0)</f>
        <v>0</v>
      </c>
      <c r="I76" s="134"/>
      <c r="J76" s="99">
        <f t="shared" si="4"/>
        <v>0</v>
      </c>
      <c r="K76" s="99"/>
      <c r="L76" s="100"/>
      <c r="M76" s="7"/>
      <c r="N76" s="7"/>
      <c r="O76" s="7"/>
      <c r="P76" s="7"/>
      <c r="Q76" s="233"/>
      <c r="R76" s="233"/>
      <c r="S76" s="233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</row>
    <row r="77" spans="1:42" ht="15.75" thickBot="1" x14ac:dyDescent="0.3">
      <c r="A77" s="163" t="str">
        <f>A40</f>
        <v>CFTC</v>
      </c>
      <c r="B77" s="165"/>
      <c r="C77" s="7"/>
      <c r="D77" s="43">
        <f>H40</f>
        <v>0</v>
      </c>
      <c r="E77" s="129" t="str">
        <f t="shared" si="3"/>
        <v>0</v>
      </c>
      <c r="F77" s="129"/>
      <c r="G77" s="129"/>
      <c r="H77" s="134">
        <f>IF(J66=MAXA(J63:K67),1,0)</f>
        <v>0</v>
      </c>
      <c r="I77" s="134"/>
      <c r="J77" s="99">
        <f t="shared" si="4"/>
        <v>0</v>
      </c>
      <c r="K77" s="99"/>
      <c r="L77" s="100"/>
      <c r="M77" s="7"/>
      <c r="N77" s="7"/>
      <c r="O77" s="7"/>
      <c r="P77" s="7"/>
      <c r="Q77" s="233"/>
      <c r="R77" s="233"/>
      <c r="S77" s="233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</row>
    <row r="78" spans="1:42" ht="15.75" thickBot="1" x14ac:dyDescent="0.3">
      <c r="A78" s="163" t="str">
        <f>A41</f>
        <v>CFE-CGT</v>
      </c>
      <c r="B78" s="165"/>
      <c r="C78" s="7"/>
      <c r="D78" s="43">
        <f>H41</f>
        <v>0</v>
      </c>
      <c r="E78" s="129" t="str">
        <f t="shared" si="3"/>
        <v>0</v>
      </c>
      <c r="F78" s="129"/>
      <c r="G78" s="129"/>
      <c r="H78" s="183">
        <f>IF(J67=MAXA(J63:K67),1,0)</f>
        <v>0</v>
      </c>
      <c r="I78" s="183"/>
      <c r="J78" s="99">
        <f t="shared" si="4"/>
        <v>0</v>
      </c>
      <c r="K78" s="99"/>
      <c r="L78" s="100"/>
      <c r="M78" s="7"/>
      <c r="N78" s="7"/>
      <c r="O78" s="7"/>
      <c r="P78" s="7"/>
      <c r="Q78" s="233"/>
      <c r="R78" s="233"/>
      <c r="S78" s="233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</row>
    <row r="79" spans="1:4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33"/>
      <c r="R79" s="233"/>
      <c r="S79" s="233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</row>
    <row r="80" spans="1:42" ht="15.75" x14ac:dyDescent="0.25">
      <c r="A80" s="195" t="s">
        <v>37</v>
      </c>
      <c r="B80" s="196"/>
      <c r="C80" s="196"/>
      <c r="D80" s="196"/>
      <c r="E80" s="196"/>
      <c r="F80" s="197"/>
      <c r="H80" s="30">
        <f>H56-1</f>
        <v>0</v>
      </c>
      <c r="I80" s="7"/>
      <c r="J80" s="7"/>
      <c r="K80" s="7"/>
      <c r="L80" s="7"/>
      <c r="M80" s="7"/>
      <c r="N80" s="7"/>
      <c r="O80" s="7"/>
      <c r="P80" s="7"/>
      <c r="Q80" s="233"/>
      <c r="R80" s="233"/>
      <c r="S80" s="233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</row>
    <row r="81" spans="1:4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33"/>
      <c r="R81" s="233"/>
      <c r="S81" s="233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</row>
    <row r="82" spans="1:42" ht="15.75" x14ac:dyDescent="0.25">
      <c r="A82" s="168" t="s">
        <v>38</v>
      </c>
      <c r="B82" s="169"/>
      <c r="C82" s="169"/>
      <c r="D82" s="169"/>
      <c r="E82" s="169"/>
      <c r="F82" s="169"/>
      <c r="G82" s="169"/>
      <c r="H82" s="169"/>
      <c r="I82" s="169"/>
      <c r="J82" s="169"/>
      <c r="K82" s="170"/>
      <c r="M82" s="7"/>
      <c r="N82" s="7"/>
      <c r="O82" s="7"/>
      <c r="P82" s="7"/>
      <c r="Q82" s="233"/>
      <c r="R82" s="233"/>
      <c r="S82" s="233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</row>
    <row r="83" spans="1:42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33"/>
      <c r="R83" s="233"/>
      <c r="S83" s="233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</row>
    <row r="84" spans="1:42" ht="30.75" thickBot="1" x14ac:dyDescent="0.3">
      <c r="A84" s="7"/>
      <c r="B84" s="7"/>
      <c r="C84" s="7"/>
      <c r="D84" s="46" t="s">
        <v>69</v>
      </c>
      <c r="E84" s="166" t="s">
        <v>14</v>
      </c>
      <c r="F84" s="166"/>
      <c r="G84" s="166"/>
      <c r="H84" s="166" t="s">
        <v>15</v>
      </c>
      <c r="I84" s="166"/>
      <c r="J84" s="166" t="s">
        <v>39</v>
      </c>
      <c r="K84" s="167"/>
      <c r="L84" s="7"/>
      <c r="M84" s="7"/>
      <c r="N84" s="7"/>
      <c r="O84" s="7"/>
      <c r="P84" s="7"/>
      <c r="Q84" s="233"/>
      <c r="R84" s="233"/>
      <c r="S84" s="233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</row>
    <row r="85" spans="1:42" ht="15.75" thickBot="1" x14ac:dyDescent="0.3">
      <c r="A85" s="132" t="str">
        <f>A37</f>
        <v>CFDT</v>
      </c>
      <c r="B85" s="133"/>
      <c r="C85" s="7"/>
      <c r="D85" s="47">
        <f>H37</f>
        <v>3.67</v>
      </c>
      <c r="E85" s="227">
        <f>J74</f>
        <v>1</v>
      </c>
      <c r="F85" s="227"/>
      <c r="G85" s="227"/>
      <c r="H85" s="180">
        <v>1</v>
      </c>
      <c r="I85" s="180"/>
      <c r="J85" s="227">
        <f>ROUND(D85/(E85+H85),2)</f>
        <v>1.84</v>
      </c>
      <c r="K85" s="228"/>
      <c r="L85" s="7"/>
      <c r="M85" s="7"/>
      <c r="N85" s="7"/>
      <c r="O85" s="7"/>
      <c r="P85" s="7"/>
      <c r="Q85" s="233"/>
      <c r="R85" s="233"/>
      <c r="S85" s="233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</row>
    <row r="86" spans="1:42" ht="15.75" thickBot="1" x14ac:dyDescent="0.3">
      <c r="A86" s="132" t="str">
        <f>A38</f>
        <v xml:space="preserve">CGT </v>
      </c>
      <c r="B86" s="133"/>
      <c r="C86" s="7"/>
      <c r="D86" s="47">
        <f>H38</f>
        <v>0</v>
      </c>
      <c r="E86" s="227">
        <f>J75</f>
        <v>0</v>
      </c>
      <c r="F86" s="227"/>
      <c r="G86" s="227"/>
      <c r="H86" s="180">
        <v>1</v>
      </c>
      <c r="I86" s="180"/>
      <c r="J86" s="227">
        <f t="shared" ref="J86:J89" si="5">ROUND(D86/(E86+H86),2)</f>
        <v>0</v>
      </c>
      <c r="K86" s="228"/>
      <c r="L86" s="7"/>
      <c r="M86" s="7"/>
      <c r="N86" s="7"/>
      <c r="O86" s="7"/>
      <c r="P86" s="7"/>
      <c r="Q86" s="233"/>
      <c r="R86" s="233"/>
      <c r="S86" s="233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</row>
    <row r="87" spans="1:42" ht="15.75" thickBot="1" x14ac:dyDescent="0.3">
      <c r="A87" s="132" t="str">
        <f>A39</f>
        <v>FO</v>
      </c>
      <c r="B87" s="133"/>
      <c r="C87" s="7"/>
      <c r="D87" s="47">
        <f>H39</f>
        <v>0</v>
      </c>
      <c r="E87" s="227">
        <f>J76</f>
        <v>0</v>
      </c>
      <c r="F87" s="227"/>
      <c r="G87" s="227"/>
      <c r="H87" s="180">
        <v>1</v>
      </c>
      <c r="I87" s="180"/>
      <c r="J87" s="227">
        <f t="shared" si="5"/>
        <v>0</v>
      </c>
      <c r="K87" s="228"/>
      <c r="L87" s="7"/>
      <c r="M87" s="7"/>
      <c r="N87" s="7"/>
      <c r="O87" s="7"/>
      <c r="P87" s="7"/>
      <c r="Q87" s="233"/>
      <c r="R87" s="233"/>
      <c r="S87" s="233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</row>
    <row r="88" spans="1:42" ht="15.75" thickBot="1" x14ac:dyDescent="0.3">
      <c r="A88" s="132" t="str">
        <f>A40</f>
        <v>CFTC</v>
      </c>
      <c r="B88" s="133"/>
      <c r="C88" s="7"/>
      <c r="D88" s="47">
        <f>H40</f>
        <v>0</v>
      </c>
      <c r="E88" s="227">
        <f t="shared" ref="E88:E89" si="6">J77</f>
        <v>0</v>
      </c>
      <c r="F88" s="227"/>
      <c r="G88" s="227"/>
      <c r="H88" s="180">
        <v>1</v>
      </c>
      <c r="I88" s="180"/>
      <c r="J88" s="227">
        <f t="shared" si="5"/>
        <v>0</v>
      </c>
      <c r="K88" s="228"/>
      <c r="L88" s="7"/>
      <c r="M88" s="7"/>
      <c r="N88" s="7"/>
      <c r="O88" s="7"/>
      <c r="P88" s="7"/>
      <c r="Q88" s="233"/>
      <c r="R88" s="233"/>
      <c r="S88" s="233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</row>
    <row r="89" spans="1:42" ht="15.75" thickBot="1" x14ac:dyDescent="0.3">
      <c r="A89" s="132" t="str">
        <f>A41</f>
        <v>CFE-CGT</v>
      </c>
      <c r="B89" s="133"/>
      <c r="C89" s="7"/>
      <c r="D89" s="47">
        <f>H41</f>
        <v>0</v>
      </c>
      <c r="E89" s="229">
        <f t="shared" si="6"/>
        <v>0</v>
      </c>
      <c r="F89" s="229"/>
      <c r="G89" s="229"/>
      <c r="H89" s="175">
        <v>1</v>
      </c>
      <c r="I89" s="175"/>
      <c r="J89" s="227">
        <f t="shared" si="5"/>
        <v>0</v>
      </c>
      <c r="K89" s="228"/>
      <c r="L89" s="7"/>
      <c r="M89" s="7"/>
      <c r="N89" s="7"/>
      <c r="O89" s="7"/>
      <c r="P89" s="7"/>
      <c r="Q89" s="233"/>
      <c r="R89" s="233"/>
      <c r="S89" s="233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</row>
    <row r="90" spans="1:42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33"/>
      <c r="R90" s="233"/>
      <c r="S90" s="233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</row>
    <row r="91" spans="1:42" ht="16.5" thickBot="1" x14ac:dyDescent="0.3">
      <c r="A91" s="135" t="s">
        <v>17</v>
      </c>
      <c r="B91" s="136"/>
      <c r="C91" s="136"/>
      <c r="D91" s="137"/>
      <c r="E91" s="138" t="str">
        <f>IF(J85=MAXA(J85:K89),A85,IF(J86=MAXA(J85:K89),A86,IF(J87=MAXA(J85:K89),A87,IF(J88=MAXA(J85:K89),A88,IF(J89=MAXA(J85:K89),A89,0)))))</f>
        <v>CFDT</v>
      </c>
      <c r="F91" s="138"/>
      <c r="G91" s="224" t="s">
        <v>41</v>
      </c>
      <c r="H91" s="224"/>
      <c r="I91" s="224"/>
      <c r="J91" s="224"/>
      <c r="K91" s="224"/>
      <c r="L91" s="7"/>
      <c r="M91" s="96" t="s">
        <v>83</v>
      </c>
      <c r="N91" s="97"/>
      <c r="O91" s="98"/>
      <c r="P91" s="245"/>
      <c r="Q91" s="246"/>
      <c r="R91" s="247"/>
      <c r="S91" s="65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</row>
    <row r="92" spans="1:4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33"/>
      <c r="R92" s="233"/>
      <c r="S92" s="233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</row>
    <row r="93" spans="1:42" ht="15.75" thickBot="1" x14ac:dyDescent="0.3">
      <c r="A93" s="225" t="s">
        <v>40</v>
      </c>
      <c r="B93" s="225"/>
      <c r="C93" s="225"/>
      <c r="D93" s="226"/>
      <c r="E93" s="226"/>
      <c r="F93" s="226"/>
      <c r="G93" s="226"/>
      <c r="H93" s="226"/>
      <c r="I93" s="226"/>
      <c r="J93" s="226"/>
      <c r="K93" s="226"/>
      <c r="L93" s="7"/>
      <c r="M93" s="7"/>
      <c r="N93" s="7"/>
      <c r="O93" s="7"/>
      <c r="P93" s="7"/>
      <c r="Q93" s="233"/>
      <c r="R93" s="233"/>
      <c r="S93" s="233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</row>
    <row r="94" spans="1:42" x14ac:dyDescent="0.25">
      <c r="A94" s="7"/>
      <c r="B94" s="7"/>
      <c r="C94" s="7"/>
      <c r="D94" s="181" t="s">
        <v>4</v>
      </c>
      <c r="E94" s="166" t="s">
        <v>14</v>
      </c>
      <c r="F94" s="166"/>
      <c r="G94" s="166"/>
      <c r="H94" s="189" t="s">
        <v>42</v>
      </c>
      <c r="I94" s="189"/>
      <c r="J94" s="190" t="s">
        <v>43</v>
      </c>
      <c r="K94" s="190"/>
      <c r="L94" s="191"/>
      <c r="M94" s="7"/>
      <c r="N94" s="7"/>
      <c r="O94" s="7"/>
      <c r="P94" s="7"/>
      <c r="Q94" s="233"/>
      <c r="R94" s="233"/>
      <c r="S94" s="233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</row>
    <row r="95" spans="1:42" ht="15.75" thickBot="1" x14ac:dyDescent="0.3">
      <c r="A95" s="7"/>
      <c r="B95" s="7"/>
      <c r="C95" s="7"/>
      <c r="D95" s="182"/>
      <c r="E95" s="188" t="s">
        <v>71</v>
      </c>
      <c r="F95" s="188"/>
      <c r="G95" s="188"/>
      <c r="H95" s="192" t="s">
        <v>44</v>
      </c>
      <c r="I95" s="192"/>
      <c r="J95" s="193" t="s">
        <v>70</v>
      </c>
      <c r="K95" s="193"/>
      <c r="L95" s="194"/>
      <c r="M95" s="7"/>
      <c r="N95" s="7"/>
      <c r="O95" s="7"/>
      <c r="P95" s="7"/>
      <c r="Q95" s="233"/>
      <c r="R95" s="233"/>
      <c r="S95" s="233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</row>
    <row r="96" spans="1:42" ht="15.75" thickBot="1" x14ac:dyDescent="0.3">
      <c r="A96" s="132" t="str">
        <f>A37</f>
        <v>CFDT</v>
      </c>
      <c r="B96" s="133"/>
      <c r="C96" s="7"/>
      <c r="D96" s="48">
        <f>H37</f>
        <v>3.67</v>
      </c>
      <c r="E96" s="187">
        <f>E85</f>
        <v>1</v>
      </c>
      <c r="F96" s="187"/>
      <c r="G96" s="187"/>
      <c r="H96" s="184">
        <f>IF(J85=MAXA(J85:K89),1,0)</f>
        <v>1</v>
      </c>
      <c r="I96" s="184"/>
      <c r="J96" s="185">
        <f>E96+H96</f>
        <v>2</v>
      </c>
      <c r="K96" s="185"/>
      <c r="L96" s="186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</row>
    <row r="97" spans="1:42" ht="15.75" thickBot="1" x14ac:dyDescent="0.3">
      <c r="A97" s="132" t="str">
        <f>A38</f>
        <v xml:space="preserve">CGT </v>
      </c>
      <c r="B97" s="133"/>
      <c r="C97" s="7"/>
      <c r="D97" s="48">
        <f>H38</f>
        <v>0</v>
      </c>
      <c r="E97" s="187">
        <f>E86</f>
        <v>0</v>
      </c>
      <c r="F97" s="187"/>
      <c r="G97" s="187"/>
      <c r="H97" s="184">
        <f>IF(J86=MAXA(J85:K89),1,0)</f>
        <v>0</v>
      </c>
      <c r="I97" s="184"/>
      <c r="J97" s="185">
        <f t="shared" ref="J97:J100" si="7">E97+H97</f>
        <v>0</v>
      </c>
      <c r="K97" s="185"/>
      <c r="L97" s="186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</row>
    <row r="98" spans="1:42" ht="15.75" thickBot="1" x14ac:dyDescent="0.3">
      <c r="A98" s="132" t="str">
        <f>A39</f>
        <v>FO</v>
      </c>
      <c r="B98" s="133"/>
      <c r="C98" s="7"/>
      <c r="D98" s="48">
        <f>H39</f>
        <v>0</v>
      </c>
      <c r="E98" s="187">
        <f>E87</f>
        <v>0</v>
      </c>
      <c r="F98" s="187"/>
      <c r="G98" s="187"/>
      <c r="H98" s="184">
        <f>IF(J87=MAXA(J85:K89),1,0)</f>
        <v>0</v>
      </c>
      <c r="I98" s="184"/>
      <c r="J98" s="185">
        <f t="shared" si="7"/>
        <v>0</v>
      </c>
      <c r="K98" s="185"/>
      <c r="L98" s="186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</row>
    <row r="99" spans="1:42" ht="15.75" thickBot="1" x14ac:dyDescent="0.3">
      <c r="A99" s="132" t="str">
        <f>A40</f>
        <v>CFTC</v>
      </c>
      <c r="B99" s="133"/>
      <c r="C99" s="7"/>
      <c r="D99" s="48">
        <f>H40</f>
        <v>0</v>
      </c>
      <c r="E99" s="187">
        <f>E88</f>
        <v>0</v>
      </c>
      <c r="F99" s="187"/>
      <c r="G99" s="187"/>
      <c r="H99" s="184">
        <f>IF(J88=MAXA(J85:K89),1,0)</f>
        <v>0</v>
      </c>
      <c r="I99" s="184"/>
      <c r="J99" s="185">
        <f t="shared" si="7"/>
        <v>0</v>
      </c>
      <c r="K99" s="185"/>
      <c r="L99" s="186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1:42" ht="15.75" thickBot="1" x14ac:dyDescent="0.3">
      <c r="A100" s="132" t="str">
        <f>A41</f>
        <v>CFE-CGT</v>
      </c>
      <c r="B100" s="133"/>
      <c r="C100" s="7"/>
      <c r="D100" s="49">
        <f>H41</f>
        <v>0</v>
      </c>
      <c r="E100" s="205">
        <f t="shared" ref="E100" si="8">E89</f>
        <v>0</v>
      </c>
      <c r="F100" s="205"/>
      <c r="G100" s="205"/>
      <c r="H100" s="206">
        <f>IF(J89=MAXA(J85:K89),1,0)</f>
        <v>0</v>
      </c>
      <c r="I100" s="206"/>
      <c r="J100" s="207">
        <f t="shared" si="7"/>
        <v>0</v>
      </c>
      <c r="K100" s="207"/>
      <c r="L100" s="208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1:4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1:42" ht="15.75" x14ac:dyDescent="0.25">
      <c r="A102" s="195" t="s">
        <v>45</v>
      </c>
      <c r="B102" s="196"/>
      <c r="C102" s="196"/>
      <c r="D102" s="196"/>
      <c r="E102" s="196"/>
      <c r="F102" s="197"/>
      <c r="G102" s="7"/>
      <c r="H102" s="13">
        <f>H80-1</f>
        <v>-1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1:4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1:42" ht="15.75" x14ac:dyDescent="0.25">
      <c r="A104" s="231" t="s">
        <v>46</v>
      </c>
      <c r="B104" s="231"/>
      <c r="C104" s="231"/>
      <c r="D104" s="231"/>
      <c r="E104" s="231"/>
      <c r="F104" s="231"/>
      <c r="G104" s="231"/>
      <c r="H104" s="231"/>
      <c r="I104" s="231"/>
      <c r="J104" s="231"/>
      <c r="K104" s="231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1:42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1:42" ht="30.75" thickBot="1" x14ac:dyDescent="0.3">
      <c r="A106" s="7"/>
      <c r="B106" s="7"/>
      <c r="C106" s="7"/>
      <c r="D106" s="46" t="s">
        <v>69</v>
      </c>
      <c r="E106" s="198" t="s">
        <v>14</v>
      </c>
      <c r="F106" s="198"/>
      <c r="G106" s="198"/>
      <c r="H106" s="198" t="s">
        <v>47</v>
      </c>
      <c r="I106" s="198"/>
      <c r="J106" s="198" t="s">
        <v>39</v>
      </c>
      <c r="K106" s="232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1:42" ht="15.75" thickBot="1" x14ac:dyDescent="0.3">
      <c r="A107" s="163" t="str">
        <f>A37</f>
        <v>CFDT</v>
      </c>
      <c r="B107" s="165"/>
      <c r="C107" s="7"/>
      <c r="D107" s="48">
        <f>H37</f>
        <v>3.67</v>
      </c>
      <c r="E107" s="171">
        <f>J96</f>
        <v>2</v>
      </c>
      <c r="F107" s="171"/>
      <c r="G107" s="171"/>
      <c r="H107" s="180">
        <v>1</v>
      </c>
      <c r="I107" s="180"/>
      <c r="J107" s="171">
        <f>ROUND(D107/(E107+H107),2)</f>
        <v>1.22</v>
      </c>
      <c r="K107" s="172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1:42" ht="15.75" thickBot="1" x14ac:dyDescent="0.3">
      <c r="A108" s="163" t="str">
        <f>A38</f>
        <v xml:space="preserve">CGT </v>
      </c>
      <c r="B108" s="165"/>
      <c r="C108" s="7"/>
      <c r="D108" s="48">
        <f>H38</f>
        <v>0</v>
      </c>
      <c r="E108" s="171">
        <f>J97</f>
        <v>0</v>
      </c>
      <c r="F108" s="171"/>
      <c r="G108" s="171"/>
      <c r="H108" s="180">
        <v>1</v>
      </c>
      <c r="I108" s="180"/>
      <c r="J108" s="171">
        <f t="shared" ref="J108:J111" si="9">ROUND(D108/(E108+H108),2)</f>
        <v>0</v>
      </c>
      <c r="K108" s="172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5.75" thickBot="1" x14ac:dyDescent="0.3">
      <c r="A109" s="163" t="str">
        <f>A39</f>
        <v>FO</v>
      </c>
      <c r="B109" s="165"/>
      <c r="C109" s="7"/>
      <c r="D109" s="48">
        <f>H39</f>
        <v>0</v>
      </c>
      <c r="E109" s="171">
        <f>J98</f>
        <v>0</v>
      </c>
      <c r="F109" s="171"/>
      <c r="G109" s="171"/>
      <c r="H109" s="180">
        <v>1</v>
      </c>
      <c r="I109" s="180"/>
      <c r="J109" s="171">
        <f t="shared" si="9"/>
        <v>0</v>
      </c>
      <c r="K109" s="172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5.75" thickBot="1" x14ac:dyDescent="0.3">
      <c r="A110" s="163" t="str">
        <f>A40</f>
        <v>CFTC</v>
      </c>
      <c r="B110" s="165"/>
      <c r="C110" s="7"/>
      <c r="D110" s="48">
        <f>H40</f>
        <v>0</v>
      </c>
      <c r="E110" s="171">
        <f t="shared" ref="E110:E111" si="10">J99</f>
        <v>0</v>
      </c>
      <c r="F110" s="171"/>
      <c r="G110" s="171"/>
      <c r="H110" s="180">
        <v>1</v>
      </c>
      <c r="I110" s="180"/>
      <c r="J110" s="171">
        <f t="shared" si="9"/>
        <v>0</v>
      </c>
      <c r="K110" s="172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5.75" thickBot="1" x14ac:dyDescent="0.3">
      <c r="A111" s="163" t="str">
        <f>A41</f>
        <v>CFE-CGT</v>
      </c>
      <c r="B111" s="165"/>
      <c r="C111" s="7"/>
      <c r="D111" s="49">
        <f>H41</f>
        <v>0</v>
      </c>
      <c r="E111" s="173">
        <f t="shared" si="10"/>
        <v>0</v>
      </c>
      <c r="F111" s="173"/>
      <c r="G111" s="173"/>
      <c r="H111" s="175">
        <v>1</v>
      </c>
      <c r="I111" s="175"/>
      <c r="J111" s="171">
        <f t="shared" si="9"/>
        <v>0</v>
      </c>
      <c r="K111" s="172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6.5" thickBot="1" x14ac:dyDescent="0.3">
      <c r="A113" s="135" t="s">
        <v>17</v>
      </c>
      <c r="B113" s="136"/>
      <c r="C113" s="136"/>
      <c r="D113" s="137"/>
      <c r="E113" s="138" t="str">
        <f>IF(J107=MAXA(J107:K111),A107,IF(J108=MAXA(J107:K111),A108,IF(J109=MAXA(J107:K111),A109,IF(J110=MAXA(J107:K111),A110,IF(J111=MAXA(J107:K111),A111,0)))))</f>
        <v>CFDT</v>
      </c>
      <c r="F113" s="138"/>
      <c r="G113" s="143" t="s">
        <v>41</v>
      </c>
      <c r="H113" s="143"/>
      <c r="I113" s="143"/>
      <c r="J113" s="143"/>
      <c r="K113" s="143"/>
      <c r="L113" s="7"/>
      <c r="M113" s="96" t="s">
        <v>83</v>
      </c>
      <c r="N113" s="97"/>
      <c r="O113" s="98"/>
      <c r="P113" s="245"/>
      <c r="Q113" s="246"/>
      <c r="R113" s="24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5.75" thickBot="1" x14ac:dyDescent="0.3">
      <c r="A115" s="199" t="s">
        <v>48</v>
      </c>
      <c r="B115" s="200"/>
      <c r="C115" s="200"/>
      <c r="D115" s="201"/>
      <c r="E115" s="201"/>
      <c r="F115" s="201"/>
      <c r="G115" s="201"/>
      <c r="H115" s="201"/>
      <c r="I115" s="201"/>
      <c r="J115" s="201"/>
      <c r="K115" s="202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x14ac:dyDescent="0.25">
      <c r="A116" s="7"/>
      <c r="B116" s="7"/>
      <c r="C116" s="7"/>
      <c r="D116" s="181" t="s">
        <v>4</v>
      </c>
      <c r="E116" s="166" t="s">
        <v>14</v>
      </c>
      <c r="F116" s="166"/>
      <c r="G116" s="166"/>
      <c r="H116" s="189" t="s">
        <v>82</v>
      </c>
      <c r="I116" s="189"/>
      <c r="J116" s="190" t="s">
        <v>43</v>
      </c>
      <c r="K116" s="190"/>
      <c r="L116" s="191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5.75" thickBot="1" x14ac:dyDescent="0.3">
      <c r="A117" s="7"/>
      <c r="B117" s="7"/>
      <c r="C117" s="7"/>
      <c r="D117" s="182"/>
      <c r="E117" s="203" t="s">
        <v>71</v>
      </c>
      <c r="F117" s="203"/>
      <c r="G117" s="203"/>
      <c r="H117" s="204" t="s">
        <v>49</v>
      </c>
      <c r="I117" s="204"/>
      <c r="J117" s="239" t="s">
        <v>70</v>
      </c>
      <c r="K117" s="239"/>
      <c r="L117" s="240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5.75" thickBot="1" x14ac:dyDescent="0.3">
      <c r="A118" s="132" t="str">
        <f>A37</f>
        <v>CFDT</v>
      </c>
      <c r="B118" s="133"/>
      <c r="C118" s="7"/>
      <c r="D118" s="50">
        <f>H37</f>
        <v>3.67</v>
      </c>
      <c r="E118" s="129" t="str">
        <f>E50</f>
        <v>0</v>
      </c>
      <c r="F118" s="129"/>
      <c r="G118" s="129"/>
      <c r="H118" s="134">
        <f>IF(J107=MAXA(J107:K111),1,0)</f>
        <v>1</v>
      </c>
      <c r="I118" s="134"/>
      <c r="J118" s="99">
        <f>E118+H118</f>
        <v>1</v>
      </c>
      <c r="K118" s="99"/>
      <c r="L118" s="100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5.75" thickBot="1" x14ac:dyDescent="0.3">
      <c r="A119" s="132" t="str">
        <f>A38</f>
        <v xml:space="preserve">CGT </v>
      </c>
      <c r="B119" s="133"/>
      <c r="C119" s="7"/>
      <c r="D119" s="50">
        <f>H38</f>
        <v>0</v>
      </c>
      <c r="E119" s="129">
        <f>H97</f>
        <v>0</v>
      </c>
      <c r="F119" s="129"/>
      <c r="G119" s="129"/>
      <c r="H119" s="134">
        <f>IF(J108=MAXA(J107:K111),1,0)</f>
        <v>0</v>
      </c>
      <c r="I119" s="134"/>
      <c r="J119" s="99">
        <f>E119+H119</f>
        <v>0</v>
      </c>
      <c r="K119" s="99"/>
      <c r="L119" s="100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5.75" thickBot="1" x14ac:dyDescent="0.3">
      <c r="A120" s="132" t="str">
        <f>A39</f>
        <v>FO</v>
      </c>
      <c r="B120" s="133"/>
      <c r="C120" s="7"/>
      <c r="D120" s="50">
        <f>H39</f>
        <v>0</v>
      </c>
      <c r="E120" s="129">
        <f>E87</f>
        <v>0</v>
      </c>
      <c r="F120" s="129"/>
      <c r="G120" s="129"/>
      <c r="H120" s="134">
        <f>IF(J109=MAXA(J107:K111),1,0)</f>
        <v>0</v>
      </c>
      <c r="I120" s="134"/>
      <c r="J120" s="99">
        <f>E120+H120</f>
        <v>0</v>
      </c>
      <c r="K120" s="99"/>
      <c r="L120" s="100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5.75" thickBot="1" x14ac:dyDescent="0.3">
      <c r="A121" s="132" t="str">
        <f>A40</f>
        <v>CFTC</v>
      </c>
      <c r="B121" s="133"/>
      <c r="C121" s="7"/>
      <c r="D121" s="50">
        <f>H40</f>
        <v>0</v>
      </c>
      <c r="E121" s="129">
        <f t="shared" ref="E121:E122" si="11">E88</f>
        <v>0</v>
      </c>
      <c r="F121" s="129"/>
      <c r="G121" s="129"/>
      <c r="H121" s="134">
        <f>IF(J110=MAXA(J107:K111),1,0)</f>
        <v>0</v>
      </c>
      <c r="I121" s="134"/>
      <c r="J121" s="99">
        <f t="shared" ref="J121:J122" si="12">E121+H121</f>
        <v>0</v>
      </c>
      <c r="K121" s="99"/>
      <c r="L121" s="100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5.75" thickBot="1" x14ac:dyDescent="0.3">
      <c r="A122" s="132" t="str">
        <f>A41</f>
        <v>CFE-CGT</v>
      </c>
      <c r="B122" s="133"/>
      <c r="C122" s="7"/>
      <c r="D122" s="51">
        <f>H41</f>
        <v>0</v>
      </c>
      <c r="E122" s="131">
        <f t="shared" si="11"/>
        <v>0</v>
      </c>
      <c r="F122" s="131"/>
      <c r="G122" s="131"/>
      <c r="H122" s="183">
        <f>IF(J111=MAXA(J107:K111),1,0)</f>
        <v>0</v>
      </c>
      <c r="I122" s="183"/>
      <c r="J122" s="237">
        <f t="shared" si="12"/>
        <v>0</v>
      </c>
      <c r="K122" s="237"/>
      <c r="L122" s="238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x14ac:dyDescent="0.25">
      <c r="A123" s="7"/>
      <c r="B123" s="7"/>
      <c r="C123" s="7"/>
      <c r="D123" s="33"/>
      <c r="E123" s="33"/>
      <c r="F123" s="33"/>
      <c r="G123" s="33"/>
      <c r="H123" s="33"/>
      <c r="I123" s="33"/>
      <c r="J123" s="33"/>
      <c r="K123" s="33"/>
      <c r="L123" s="33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5.75" x14ac:dyDescent="0.25">
      <c r="A124" s="195" t="s">
        <v>45</v>
      </c>
      <c r="B124" s="196"/>
      <c r="C124" s="196"/>
      <c r="D124" s="196"/>
      <c r="E124" s="196"/>
      <c r="F124" s="197"/>
      <c r="G124" s="7"/>
      <c r="H124" s="14">
        <f>H102-1</f>
        <v>-2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:4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:42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</row>
    <row r="145" spans="1:42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:4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1:4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:4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:4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:42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x14ac:dyDescent="0.25"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x14ac:dyDescent="0.25"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x14ac:dyDescent="0.25"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x14ac:dyDescent="0.25"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x14ac:dyDescent="0.25"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x14ac:dyDescent="0.25"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x14ac:dyDescent="0.25"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x14ac:dyDescent="0.25"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x14ac:dyDescent="0.25"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x14ac:dyDescent="0.25"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x14ac:dyDescent="0.25"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x14ac:dyDescent="0.25"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x14ac:dyDescent="0.25"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x14ac:dyDescent="0.25"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x14ac:dyDescent="0.25"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21:42" x14ac:dyDescent="0.25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21:42" x14ac:dyDescent="0.25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21:42" x14ac:dyDescent="0.25"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21:42" x14ac:dyDescent="0.25"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21:42" x14ac:dyDescent="0.25"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21:42" x14ac:dyDescent="0.25"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21:42" x14ac:dyDescent="0.25"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21:42" x14ac:dyDescent="0.25"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21:42" x14ac:dyDescent="0.25"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21:42" x14ac:dyDescent="0.25"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21:42" x14ac:dyDescent="0.25"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21:42" x14ac:dyDescent="0.25"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21:42" x14ac:dyDescent="0.25"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21:42" x14ac:dyDescent="0.25"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21:42" x14ac:dyDescent="0.25"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21:42" x14ac:dyDescent="0.25"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21:42" x14ac:dyDescent="0.25"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21:42" x14ac:dyDescent="0.25"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21:42" x14ac:dyDescent="0.25"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21:42" x14ac:dyDescent="0.25"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21:42" x14ac:dyDescent="0.25"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21:42" x14ac:dyDescent="0.25"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21:42" x14ac:dyDescent="0.25"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21:42" x14ac:dyDescent="0.25"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21:42" x14ac:dyDescent="0.25"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21:42" x14ac:dyDescent="0.25"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21:42" x14ac:dyDescent="0.25"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21:42" x14ac:dyDescent="0.25"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21:42" x14ac:dyDescent="0.25"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21:42" x14ac:dyDescent="0.25"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21:42" x14ac:dyDescent="0.25"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21:42" x14ac:dyDescent="0.25"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21:42" x14ac:dyDescent="0.25"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21:42" x14ac:dyDescent="0.25"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21:42" x14ac:dyDescent="0.25"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21:42" x14ac:dyDescent="0.25"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21:42" x14ac:dyDescent="0.25"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21:42" x14ac:dyDescent="0.25"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21:42" x14ac:dyDescent="0.25"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21:42" x14ac:dyDescent="0.25"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21:42" x14ac:dyDescent="0.25"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21:42" x14ac:dyDescent="0.25"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21:42" x14ac:dyDescent="0.25"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21:42" x14ac:dyDescent="0.25"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21:42" x14ac:dyDescent="0.25"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21:42" x14ac:dyDescent="0.25"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21:42" x14ac:dyDescent="0.25"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21:42" x14ac:dyDescent="0.25"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21:42" x14ac:dyDescent="0.25"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21:42" x14ac:dyDescent="0.25"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21:42" x14ac:dyDescent="0.25"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21:42" x14ac:dyDescent="0.25"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21:42" x14ac:dyDescent="0.25"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21:42" x14ac:dyDescent="0.25"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21:42" x14ac:dyDescent="0.25"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21:42" x14ac:dyDescent="0.25"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21:42" x14ac:dyDescent="0.25"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21:42" x14ac:dyDescent="0.25"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21:42" x14ac:dyDescent="0.25"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21:42" x14ac:dyDescent="0.25"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21:42" x14ac:dyDescent="0.25"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21:42" x14ac:dyDescent="0.25"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21:42" x14ac:dyDescent="0.25"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21:42" x14ac:dyDescent="0.25"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  <row r="241" spans="21:42" x14ac:dyDescent="0.25"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</row>
    <row r="242" spans="21:42" x14ac:dyDescent="0.25"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</row>
    <row r="243" spans="21:42" x14ac:dyDescent="0.25"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</row>
    <row r="244" spans="21:42" x14ac:dyDescent="0.25"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</row>
    <row r="245" spans="21:42" x14ac:dyDescent="0.25"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</row>
    <row r="246" spans="21:42" x14ac:dyDescent="0.25"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</row>
    <row r="247" spans="21:42" x14ac:dyDescent="0.25"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</row>
    <row r="248" spans="21:42" x14ac:dyDescent="0.25"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</row>
    <row r="249" spans="21:42" x14ac:dyDescent="0.25"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</row>
    <row r="250" spans="21:42" x14ac:dyDescent="0.25"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</row>
    <row r="251" spans="21:42" x14ac:dyDescent="0.25"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</row>
    <row r="252" spans="21:42" x14ac:dyDescent="0.25"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</row>
    <row r="253" spans="21:42" x14ac:dyDescent="0.25"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</row>
    <row r="254" spans="21:42" x14ac:dyDescent="0.25"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</row>
    <row r="255" spans="21:42" x14ac:dyDescent="0.25"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</row>
    <row r="256" spans="21:42" x14ac:dyDescent="0.25"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</row>
    <row r="257" spans="21:42" x14ac:dyDescent="0.25"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</row>
    <row r="258" spans="21:42" x14ac:dyDescent="0.25"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</row>
    <row r="259" spans="21:42" x14ac:dyDescent="0.25"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</row>
    <row r="260" spans="21:42" x14ac:dyDescent="0.25"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</row>
    <row r="261" spans="21:42" x14ac:dyDescent="0.25"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</row>
    <row r="262" spans="21:42" x14ac:dyDescent="0.25"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</row>
    <row r="263" spans="21:42" x14ac:dyDescent="0.25"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</row>
    <row r="264" spans="21:42" x14ac:dyDescent="0.25"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</row>
    <row r="265" spans="21:42" x14ac:dyDescent="0.25"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</row>
    <row r="266" spans="21:42" x14ac:dyDescent="0.25"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</row>
    <row r="267" spans="21:42" x14ac:dyDescent="0.25"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</row>
    <row r="268" spans="21:42" x14ac:dyDescent="0.25"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</row>
    <row r="269" spans="21:42" x14ac:dyDescent="0.25"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</row>
    <row r="270" spans="21:42" x14ac:dyDescent="0.25"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</row>
    <row r="271" spans="21:42" x14ac:dyDescent="0.25"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</row>
    <row r="272" spans="21:42" x14ac:dyDescent="0.25"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</row>
    <row r="273" spans="21:42" x14ac:dyDescent="0.25"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</row>
    <row r="274" spans="21:42" x14ac:dyDescent="0.25"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</row>
    <row r="275" spans="21:42" x14ac:dyDescent="0.25"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</row>
    <row r="276" spans="21:42" x14ac:dyDescent="0.25"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</row>
    <row r="277" spans="21:42" x14ac:dyDescent="0.25"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</row>
    <row r="278" spans="21:42" x14ac:dyDescent="0.25"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</row>
    <row r="279" spans="21:42" x14ac:dyDescent="0.25"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</row>
    <row r="280" spans="21:42" x14ac:dyDescent="0.25"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</row>
    <row r="281" spans="21:42" x14ac:dyDescent="0.25"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</row>
    <row r="282" spans="21:42" x14ac:dyDescent="0.25"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</row>
    <row r="283" spans="21:42" x14ac:dyDescent="0.25"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</row>
    <row r="284" spans="21:42" x14ac:dyDescent="0.25"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</row>
    <row r="285" spans="21:42" x14ac:dyDescent="0.25"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</row>
    <row r="286" spans="21:42" x14ac:dyDescent="0.25"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</row>
    <row r="287" spans="21:42" x14ac:dyDescent="0.25"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</row>
    <row r="288" spans="21:42" x14ac:dyDescent="0.25"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</row>
    <row r="289" spans="21:42" x14ac:dyDescent="0.25"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</row>
    <row r="290" spans="21:42" x14ac:dyDescent="0.25"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</row>
    <row r="291" spans="21:42" x14ac:dyDescent="0.25"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</row>
    <row r="292" spans="21:42" x14ac:dyDescent="0.25"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</row>
    <row r="293" spans="21:42" x14ac:dyDescent="0.25"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</row>
    <row r="294" spans="21:42" x14ac:dyDescent="0.25"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</row>
    <row r="295" spans="21:42" x14ac:dyDescent="0.25"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</row>
    <row r="296" spans="21:42" x14ac:dyDescent="0.25"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</row>
    <row r="297" spans="21:42" x14ac:dyDescent="0.25"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</row>
    <row r="298" spans="21:42" x14ac:dyDescent="0.25"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</row>
    <row r="299" spans="21:42" x14ac:dyDescent="0.25"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</row>
    <row r="300" spans="21:42" x14ac:dyDescent="0.25"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</row>
    <row r="301" spans="21:42" x14ac:dyDescent="0.25"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</row>
    <row r="302" spans="21:42" x14ac:dyDescent="0.25"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</row>
    <row r="303" spans="21:42" x14ac:dyDescent="0.25"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</row>
    <row r="304" spans="21:42" x14ac:dyDescent="0.25"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</row>
    <row r="305" spans="21:42" x14ac:dyDescent="0.25"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</row>
    <row r="306" spans="21:42" x14ac:dyDescent="0.25"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</row>
    <row r="307" spans="21:42" x14ac:dyDescent="0.25"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</row>
    <row r="308" spans="21:42" x14ac:dyDescent="0.25"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</row>
    <row r="309" spans="21:42" x14ac:dyDescent="0.25"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</row>
    <row r="310" spans="21:42" x14ac:dyDescent="0.25"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</row>
    <row r="311" spans="21:42" x14ac:dyDescent="0.25"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</row>
    <row r="312" spans="21:42" x14ac:dyDescent="0.25"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</row>
    <row r="313" spans="21:42" x14ac:dyDescent="0.25"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</row>
    <row r="314" spans="21:42" x14ac:dyDescent="0.25"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</row>
    <row r="315" spans="21:42" x14ac:dyDescent="0.25"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</row>
    <row r="316" spans="21:42" x14ac:dyDescent="0.25"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</row>
    <row r="317" spans="21:42" x14ac:dyDescent="0.25"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</row>
    <row r="318" spans="21:42" x14ac:dyDescent="0.25"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</row>
    <row r="319" spans="21:42" x14ac:dyDescent="0.25"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</row>
    <row r="320" spans="21:42" x14ac:dyDescent="0.25"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</row>
    <row r="321" spans="21:42" x14ac:dyDescent="0.25"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</row>
    <row r="322" spans="21:42" x14ac:dyDescent="0.25"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</row>
    <row r="323" spans="21:42" x14ac:dyDescent="0.25"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</row>
    <row r="324" spans="21:42" x14ac:dyDescent="0.25"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</row>
    <row r="325" spans="21:42" x14ac:dyDescent="0.25"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</row>
    <row r="326" spans="21:42" x14ac:dyDescent="0.25"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</row>
    <row r="327" spans="21:42" x14ac:dyDescent="0.25"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</row>
    <row r="328" spans="21:42" x14ac:dyDescent="0.25"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</row>
    <row r="329" spans="21:42" x14ac:dyDescent="0.25"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</row>
    <row r="330" spans="21:42" x14ac:dyDescent="0.25"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</row>
    <row r="331" spans="21:42" x14ac:dyDescent="0.25"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</row>
    <row r="332" spans="21:42" x14ac:dyDescent="0.25"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</row>
    <row r="333" spans="21:42" x14ac:dyDescent="0.25"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</row>
    <row r="334" spans="21:42" x14ac:dyDescent="0.25"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</row>
    <row r="335" spans="21:42" x14ac:dyDescent="0.25"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</row>
    <row r="336" spans="21:42" x14ac:dyDescent="0.25"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</row>
    <row r="337" spans="21:42" x14ac:dyDescent="0.25"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</row>
    <row r="338" spans="21:42" x14ac:dyDescent="0.25"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</row>
    <row r="339" spans="21:42" x14ac:dyDescent="0.25"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</row>
  </sheetData>
  <mergeCells count="277">
    <mergeCell ref="A122:B122"/>
    <mergeCell ref="E122:G122"/>
    <mergeCell ref="H122:I122"/>
    <mergeCell ref="J122:L122"/>
    <mergeCell ref="A124:F124"/>
    <mergeCell ref="A120:B120"/>
    <mergeCell ref="E120:G120"/>
    <mergeCell ref="H120:I120"/>
    <mergeCell ref="J120:L120"/>
    <mergeCell ref="A121:B121"/>
    <mergeCell ref="E121:G121"/>
    <mergeCell ref="H121:I121"/>
    <mergeCell ref="J121:L121"/>
    <mergeCell ref="A118:B118"/>
    <mergeCell ref="E118:G118"/>
    <mergeCell ref="H118:I118"/>
    <mergeCell ref="J118:L118"/>
    <mergeCell ref="A119:B119"/>
    <mergeCell ref="E119:G119"/>
    <mergeCell ref="H119:I119"/>
    <mergeCell ref="J119:L119"/>
    <mergeCell ref="D116:D117"/>
    <mergeCell ref="E116:G116"/>
    <mergeCell ref="H116:I116"/>
    <mergeCell ref="J116:L116"/>
    <mergeCell ref="E117:G117"/>
    <mergeCell ref="H117:I117"/>
    <mergeCell ref="J117:L117"/>
    <mergeCell ref="A113:D113"/>
    <mergeCell ref="E113:F113"/>
    <mergeCell ref="G113:K113"/>
    <mergeCell ref="M113:O113"/>
    <mergeCell ref="P113:R113"/>
    <mergeCell ref="A115:K115"/>
    <mergeCell ref="A110:B110"/>
    <mergeCell ref="E110:G110"/>
    <mergeCell ref="H110:I110"/>
    <mergeCell ref="J110:K110"/>
    <mergeCell ref="A111:B111"/>
    <mergeCell ref="E111:G111"/>
    <mergeCell ref="H111:I111"/>
    <mergeCell ref="J111:K111"/>
    <mergeCell ref="A108:B108"/>
    <mergeCell ref="E108:G108"/>
    <mergeCell ref="H108:I108"/>
    <mergeCell ref="J108:K108"/>
    <mergeCell ref="A109:B109"/>
    <mergeCell ref="E109:G109"/>
    <mergeCell ref="H109:I109"/>
    <mergeCell ref="J109:K109"/>
    <mergeCell ref="A102:F102"/>
    <mergeCell ref="A104:K104"/>
    <mergeCell ref="E106:G106"/>
    <mergeCell ref="H106:I106"/>
    <mergeCell ref="J106:K106"/>
    <mergeCell ref="A107:B107"/>
    <mergeCell ref="E107:G107"/>
    <mergeCell ref="H107:I107"/>
    <mergeCell ref="J107:K107"/>
    <mergeCell ref="A99:B99"/>
    <mergeCell ref="E99:G99"/>
    <mergeCell ref="H99:I99"/>
    <mergeCell ref="J99:L99"/>
    <mergeCell ref="A100:B100"/>
    <mergeCell ref="E100:G100"/>
    <mergeCell ref="H100:I100"/>
    <mergeCell ref="J100:L100"/>
    <mergeCell ref="A97:B97"/>
    <mergeCell ref="E97:G97"/>
    <mergeCell ref="H97:I97"/>
    <mergeCell ref="J97:L97"/>
    <mergeCell ref="A98:B98"/>
    <mergeCell ref="E98:G98"/>
    <mergeCell ref="H98:I98"/>
    <mergeCell ref="J98:L98"/>
    <mergeCell ref="J95:L95"/>
    <mergeCell ref="Q95:S95"/>
    <mergeCell ref="A96:B96"/>
    <mergeCell ref="E96:G96"/>
    <mergeCell ref="H96:I96"/>
    <mergeCell ref="J96:L96"/>
    <mergeCell ref="Q92:S92"/>
    <mergeCell ref="A93:K93"/>
    <mergeCell ref="Q93:S93"/>
    <mergeCell ref="D94:D95"/>
    <mergeCell ref="E94:G94"/>
    <mergeCell ref="H94:I94"/>
    <mergeCell ref="J94:L94"/>
    <mergeCell ref="Q94:S94"/>
    <mergeCell ref="E95:G95"/>
    <mergeCell ref="H95:I95"/>
    <mergeCell ref="Q90:S90"/>
    <mergeCell ref="A91:D91"/>
    <mergeCell ref="E91:F91"/>
    <mergeCell ref="G91:K91"/>
    <mergeCell ref="M91:O91"/>
    <mergeCell ref="P91:R91"/>
    <mergeCell ref="A88:B88"/>
    <mergeCell ref="E88:G88"/>
    <mergeCell ref="H88:I88"/>
    <mergeCell ref="J88:K88"/>
    <mergeCell ref="Q88:S88"/>
    <mergeCell ref="A89:B89"/>
    <mergeCell ref="E89:G89"/>
    <mergeCell ref="H89:I89"/>
    <mergeCell ref="J89:K89"/>
    <mergeCell ref="Q89:S89"/>
    <mergeCell ref="A86:B86"/>
    <mergeCell ref="E86:G86"/>
    <mergeCell ref="H86:I86"/>
    <mergeCell ref="J86:K86"/>
    <mergeCell ref="Q86:S86"/>
    <mergeCell ref="A87:B87"/>
    <mergeCell ref="E87:G87"/>
    <mergeCell ref="H87:I87"/>
    <mergeCell ref="J87:K87"/>
    <mergeCell ref="Q87:S87"/>
    <mergeCell ref="Q83:S83"/>
    <mergeCell ref="E84:G84"/>
    <mergeCell ref="H84:I84"/>
    <mergeCell ref="J84:K84"/>
    <mergeCell ref="Q84:S84"/>
    <mergeCell ref="A85:B85"/>
    <mergeCell ref="E85:G85"/>
    <mergeCell ref="H85:I85"/>
    <mergeCell ref="J85:K85"/>
    <mergeCell ref="Q85:S85"/>
    <mergeCell ref="Q79:S79"/>
    <mergeCell ref="A80:F80"/>
    <mergeCell ref="Q80:S80"/>
    <mergeCell ref="Q81:S81"/>
    <mergeCell ref="A82:K82"/>
    <mergeCell ref="Q82:S82"/>
    <mergeCell ref="A77:B77"/>
    <mergeCell ref="E77:G77"/>
    <mergeCell ref="H77:I77"/>
    <mergeCell ref="J77:L77"/>
    <mergeCell ref="Q77:S77"/>
    <mergeCell ref="A78:B78"/>
    <mergeCell ref="E78:G78"/>
    <mergeCell ref="H78:I78"/>
    <mergeCell ref="J78:L78"/>
    <mergeCell ref="Q78:S78"/>
    <mergeCell ref="A75:B75"/>
    <mergeCell ref="E75:G75"/>
    <mergeCell ref="H75:I75"/>
    <mergeCell ref="J75:L75"/>
    <mergeCell ref="Q75:S75"/>
    <mergeCell ref="A76:B76"/>
    <mergeCell ref="E76:G76"/>
    <mergeCell ref="H76:I76"/>
    <mergeCell ref="J76:L76"/>
    <mergeCell ref="Q76:S76"/>
    <mergeCell ref="J73:L73"/>
    <mergeCell ref="A74:B74"/>
    <mergeCell ref="E74:G74"/>
    <mergeCell ref="H74:I74"/>
    <mergeCell ref="J74:L74"/>
    <mergeCell ref="Q74:S74"/>
    <mergeCell ref="M69:O69"/>
    <mergeCell ref="P69:R69"/>
    <mergeCell ref="M70:R70"/>
    <mergeCell ref="A71:K71"/>
    <mergeCell ref="D72:D73"/>
    <mergeCell ref="E72:G72"/>
    <mergeCell ref="H72:I72"/>
    <mergeCell ref="J72:L72"/>
    <mergeCell ref="E73:G73"/>
    <mergeCell ref="H73:I73"/>
    <mergeCell ref="A67:B67"/>
    <mergeCell ref="E67:G67"/>
    <mergeCell ref="H67:I67"/>
    <mergeCell ref="J67:K67"/>
    <mergeCell ref="A69:D69"/>
    <mergeCell ref="E69:F69"/>
    <mergeCell ref="G69:K69"/>
    <mergeCell ref="A65:B65"/>
    <mergeCell ref="E65:G65"/>
    <mergeCell ref="H65:I65"/>
    <mergeCell ref="J65:K65"/>
    <mergeCell ref="A66:B66"/>
    <mergeCell ref="E66:G66"/>
    <mergeCell ref="H66:I66"/>
    <mergeCell ref="J66:K66"/>
    <mergeCell ref="A63:B63"/>
    <mergeCell ref="E63:G63"/>
    <mergeCell ref="H63:I63"/>
    <mergeCell ref="J63:K63"/>
    <mergeCell ref="A64:B64"/>
    <mergeCell ref="E64:G64"/>
    <mergeCell ref="H64:I64"/>
    <mergeCell ref="J64:K64"/>
    <mergeCell ref="A56:F56"/>
    <mergeCell ref="A58:H58"/>
    <mergeCell ref="A60:K60"/>
    <mergeCell ref="E62:G62"/>
    <mergeCell ref="H62:I62"/>
    <mergeCell ref="J62:K62"/>
    <mergeCell ref="A54:B54"/>
    <mergeCell ref="E54:H54"/>
    <mergeCell ref="J54:L54"/>
    <mergeCell ref="M54:N54"/>
    <mergeCell ref="O54:P54"/>
    <mergeCell ref="Q54:R54"/>
    <mergeCell ref="A53:B53"/>
    <mergeCell ref="E53:H53"/>
    <mergeCell ref="J53:L53"/>
    <mergeCell ref="M53:N53"/>
    <mergeCell ref="O53:P53"/>
    <mergeCell ref="Q53:R53"/>
    <mergeCell ref="A52:B52"/>
    <mergeCell ref="E52:H52"/>
    <mergeCell ref="J52:L52"/>
    <mergeCell ref="M52:N52"/>
    <mergeCell ref="O52:P52"/>
    <mergeCell ref="Q52:R52"/>
    <mergeCell ref="J50:L50"/>
    <mergeCell ref="M50:N50"/>
    <mergeCell ref="O50:P50"/>
    <mergeCell ref="Q50:R50"/>
    <mergeCell ref="A51:B51"/>
    <mergeCell ref="E51:H51"/>
    <mergeCell ref="J51:L51"/>
    <mergeCell ref="M51:N51"/>
    <mergeCell ref="O51:P51"/>
    <mergeCell ref="Q51:R51"/>
    <mergeCell ref="A45:E45"/>
    <mergeCell ref="A47:H47"/>
    <mergeCell ref="A48:C49"/>
    <mergeCell ref="E48:H49"/>
    <mergeCell ref="A50:B50"/>
    <mergeCell ref="E50:H50"/>
    <mergeCell ref="A41:B41"/>
    <mergeCell ref="C41:D41"/>
    <mergeCell ref="E41:G41"/>
    <mergeCell ref="H41:J41"/>
    <mergeCell ref="A43:E43"/>
    <mergeCell ref="J44:K44"/>
    <mergeCell ref="A39:B39"/>
    <mergeCell ref="C39:D39"/>
    <mergeCell ref="E39:G39"/>
    <mergeCell ref="H39:J39"/>
    <mergeCell ref="A40:B40"/>
    <mergeCell ref="C40:D40"/>
    <mergeCell ref="E40:G40"/>
    <mergeCell ref="H40:J40"/>
    <mergeCell ref="A37:B37"/>
    <mergeCell ref="C37:D37"/>
    <mergeCell ref="E37:G37"/>
    <mergeCell ref="H37:J37"/>
    <mergeCell ref="K37:N37"/>
    <mergeCell ref="A38:B38"/>
    <mergeCell ref="C38:D38"/>
    <mergeCell ref="E38:G38"/>
    <mergeCell ref="H38:J38"/>
    <mergeCell ref="A13:E13"/>
    <mergeCell ref="G14:I14"/>
    <mergeCell ref="J14:L14"/>
    <mergeCell ref="A36:B36"/>
    <mergeCell ref="C36:D36"/>
    <mergeCell ref="E36:G36"/>
    <mergeCell ref="H36:J36"/>
    <mergeCell ref="M6:T7"/>
    <mergeCell ref="K7:K8"/>
    <mergeCell ref="A8:E8"/>
    <mergeCell ref="M8:T9"/>
    <mergeCell ref="A9:E9"/>
    <mergeCell ref="A10:E10"/>
    <mergeCell ref="I10:L12"/>
    <mergeCell ref="A12:E12"/>
    <mergeCell ref="A1:K1"/>
    <mergeCell ref="A3:E3"/>
    <mergeCell ref="G3:K3"/>
    <mergeCell ref="A4:E4"/>
    <mergeCell ref="G4:K4"/>
    <mergeCell ref="A6:E6"/>
    <mergeCell ref="J6:J8"/>
  </mergeCells>
  <conditionalFormatting sqref="B15:B18">
    <cfRule type="cellIs" dxfId="9" priority="7" operator="equal">
      <formula>MAX($B$15:$B$18)</formula>
    </cfRule>
  </conditionalFormatting>
  <conditionalFormatting sqref="C19:C22">
    <cfRule type="cellIs" dxfId="8" priority="6" operator="equal">
      <formula>MAX($C$19:$C$22)</formula>
    </cfRule>
  </conditionalFormatting>
  <conditionalFormatting sqref="D23:D26">
    <cfRule type="cellIs" dxfId="7" priority="5" operator="equal">
      <formula>MAX($D$23:$D$26)</formula>
    </cfRule>
  </conditionalFormatting>
  <conditionalFormatting sqref="E27:E30">
    <cfRule type="cellIs" dxfId="6" priority="4" operator="equal">
      <formula>MAX($E$27:$E$30)</formula>
    </cfRule>
  </conditionalFormatting>
  <conditionalFormatting sqref="F31:F34">
    <cfRule type="cellIs" dxfId="5" priority="3" operator="equal">
      <formula>MAX($F$31:$F$34)</formula>
    </cfRule>
  </conditionalFormatting>
  <dataValidations count="6">
    <dataValidation type="list" allowBlank="1" showInputMessage="1" showErrorMessage="1" sqref="M54:R54">
      <formula1>$A$31:$A$34</formula1>
    </dataValidation>
    <dataValidation type="list" allowBlank="1" showInputMessage="1" showErrorMessage="1" sqref="M53:R53">
      <formula1>$A$27:$A$30</formula1>
    </dataValidation>
    <dataValidation type="list" allowBlank="1" showInputMessage="1" showErrorMessage="1" sqref="M52:R52">
      <formula1>$A$23:$A$26</formula1>
    </dataValidation>
    <dataValidation type="list" allowBlank="1" showInputMessage="1" showErrorMessage="1" sqref="M51:R51">
      <formula1>$A$19:$A$22</formula1>
    </dataValidation>
    <dataValidation type="list" allowBlank="1" showInputMessage="1" showErrorMessage="1" sqref="M50:R50">
      <formula1>$A$15:$A$18</formula1>
    </dataValidation>
    <dataValidation type="list" allowBlank="1" showInputMessage="1" showErrorMessage="1" sqref="P69 P91:R91 P113:R113">
      <formula1>$A$15:$A$34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D4EFDCF1-DDC7-48D9-B1EA-AD4B0CAAFC0B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N38:O44 O37</xm:sqref>
        </x14:conditionalFormatting>
        <x14:conditionalFormatting xmlns:xm="http://schemas.microsoft.com/office/excel/2006/main">
          <x14:cfRule type="iconSet" priority="2" id="{C5106F7A-AB01-4ABC-9AE2-BA19F6CF2D0E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Symbols" iconId="2"/>
              <x14:cfIcon iconSet="3Symbols" iconId="2"/>
              <x14:cfIcon iconSet="3Symbols" iconId="0"/>
            </x14:iconSet>
          </x14:cfRule>
          <xm:sqref>K15:K34</xm:sqref>
        </x14:conditionalFormatting>
        <x14:conditionalFormatting xmlns:xm="http://schemas.microsoft.com/office/excel/2006/main">
          <x14:cfRule type="iconSet" priority="1" id="{0A51FCF5-C43F-4773-967E-678ECB4729E6}">
            <x14:iconSet iconSet="3Symbols" showValue="0" custom="1">
              <x14:cfvo type="percent">
                <xm:f>0</xm:f>
              </x14:cfvo>
              <x14:cfvo type="num">
                <xm:f>$K$6</xm:f>
              </x14:cfvo>
              <x14:cfvo type="num">
                <xm:f>$K$6</xm:f>
              </x14:cfvo>
              <x14:cfIcon iconSet="3Symbols" iconId="0"/>
              <x14:cfIcon iconSet="3Symbols" iconId="2"/>
              <x14:cfIcon iconSet="3Symbols" iconId="2"/>
            </x14:iconSet>
          </x14:cfRule>
          <xm:sqref>K7:K8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339"/>
  <sheetViews>
    <sheetView topLeftCell="G5" workbookViewId="0">
      <selection activeCell="K19" sqref="K19"/>
    </sheetView>
  </sheetViews>
  <sheetFormatPr baseColWidth="10" defaultRowHeight="15" x14ac:dyDescent="0.25"/>
  <cols>
    <col min="1" max="1" width="13.7109375" customWidth="1"/>
    <col min="14" max="14" width="11.5703125" customWidth="1"/>
  </cols>
  <sheetData>
    <row r="1" spans="1:42" ht="30" customHeight="1" thickBot="1" x14ac:dyDescent="0.3">
      <c r="A1" s="125" t="s">
        <v>50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42" ht="15.75" customHeight="1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ht="15.75" customHeight="1" thickBot="1" x14ac:dyDescent="0.3">
      <c r="A3" s="83" t="s">
        <v>51</v>
      </c>
      <c r="B3" s="84"/>
      <c r="C3" s="84"/>
      <c r="D3" s="84"/>
      <c r="E3" s="85"/>
      <c r="F3" s="18"/>
      <c r="G3" s="83" t="s">
        <v>77</v>
      </c>
      <c r="H3" s="84"/>
      <c r="I3" s="84"/>
      <c r="J3" s="84"/>
      <c r="K3" s="85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42" ht="15.75" customHeight="1" thickBot="1" x14ac:dyDescent="0.3">
      <c r="A4" s="83" t="s">
        <v>52</v>
      </c>
      <c r="B4" s="84"/>
      <c r="C4" s="84"/>
      <c r="D4" s="84"/>
      <c r="E4" s="85"/>
      <c r="F4" s="18"/>
      <c r="G4" s="83" t="s">
        <v>87</v>
      </c>
      <c r="H4" s="84"/>
      <c r="I4" s="84"/>
      <c r="J4" s="84"/>
      <c r="K4" s="85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</row>
    <row r="5" spans="1:42" ht="15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</row>
    <row r="6" spans="1:42" ht="16.5" thickBot="1" x14ac:dyDescent="0.3">
      <c r="A6" s="83" t="s">
        <v>0</v>
      </c>
      <c r="B6" s="84"/>
      <c r="C6" s="84"/>
      <c r="D6" s="84"/>
      <c r="E6" s="85"/>
      <c r="G6" s="1">
        <v>1</v>
      </c>
      <c r="H6" s="7"/>
      <c r="I6" s="7"/>
      <c r="J6" s="114" t="s">
        <v>7</v>
      </c>
      <c r="K6" s="26">
        <f>G8/2</f>
        <v>18.5</v>
      </c>
      <c r="L6" s="7"/>
      <c r="M6" s="248"/>
      <c r="N6" s="249"/>
      <c r="O6" s="249"/>
      <c r="P6" s="249"/>
      <c r="Q6" s="249"/>
      <c r="R6" s="249"/>
      <c r="S6" s="249"/>
      <c r="T6" s="249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</row>
    <row r="7" spans="1:42" ht="16.5" customHeight="1" thickBot="1" x14ac:dyDescent="0.3">
      <c r="A7" s="7"/>
      <c r="B7" s="7"/>
      <c r="C7" s="7"/>
      <c r="D7" s="7"/>
      <c r="E7" s="7"/>
      <c r="F7" s="7"/>
      <c r="G7" s="33"/>
      <c r="H7" s="7"/>
      <c r="I7" s="7"/>
      <c r="J7" s="115"/>
      <c r="K7" s="243">
        <f>G12</f>
        <v>22</v>
      </c>
      <c r="L7" s="7"/>
      <c r="M7" s="249"/>
      <c r="N7" s="249"/>
      <c r="O7" s="249"/>
      <c r="P7" s="249"/>
      <c r="Q7" s="249"/>
      <c r="R7" s="249"/>
      <c r="S7" s="249"/>
      <c r="T7" s="249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</row>
    <row r="8" spans="1:42" ht="15.75" customHeight="1" thickBot="1" x14ac:dyDescent="0.3">
      <c r="A8" s="146" t="s">
        <v>1</v>
      </c>
      <c r="B8" s="147"/>
      <c r="C8" s="147"/>
      <c r="D8" s="147"/>
      <c r="E8" s="148"/>
      <c r="F8" s="7"/>
      <c r="G8" s="2">
        <v>37</v>
      </c>
      <c r="H8" s="7"/>
      <c r="I8" s="7"/>
      <c r="J8" s="116"/>
      <c r="K8" s="244"/>
      <c r="L8" s="7"/>
      <c r="M8" s="250"/>
      <c r="N8" s="250"/>
      <c r="O8" s="250"/>
      <c r="P8" s="250"/>
      <c r="Q8" s="250"/>
      <c r="R8" s="250"/>
      <c r="S8" s="250"/>
      <c r="T8" s="250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</row>
    <row r="9" spans="1:42" x14ac:dyDescent="0.25">
      <c r="A9" s="101" t="s">
        <v>2</v>
      </c>
      <c r="B9" s="102"/>
      <c r="C9" s="102"/>
      <c r="D9" s="102"/>
      <c r="E9" s="103"/>
      <c r="F9" s="7"/>
      <c r="G9" s="3">
        <v>26</v>
      </c>
      <c r="H9" s="7"/>
      <c r="I9" s="7"/>
      <c r="J9" s="7"/>
      <c r="K9" s="7"/>
      <c r="L9" s="7"/>
      <c r="M9" s="250"/>
      <c r="N9" s="250"/>
      <c r="O9" s="250"/>
      <c r="P9" s="250"/>
      <c r="Q9" s="250"/>
      <c r="R9" s="250"/>
      <c r="S9" s="250"/>
      <c r="T9" s="250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</row>
    <row r="10" spans="1:42" ht="15.75" customHeight="1" thickBot="1" x14ac:dyDescent="0.3">
      <c r="A10" s="104" t="s">
        <v>3</v>
      </c>
      <c r="B10" s="105"/>
      <c r="C10" s="105"/>
      <c r="D10" s="105"/>
      <c r="E10" s="106"/>
      <c r="F10" s="7"/>
      <c r="G10" s="4">
        <v>4</v>
      </c>
      <c r="I10" s="251" t="s">
        <v>86</v>
      </c>
      <c r="J10" s="251"/>
      <c r="K10" s="251"/>
      <c r="L10" s="25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</row>
    <row r="11" spans="1:42" ht="15.75" customHeight="1" thickBot="1" x14ac:dyDescent="0.3">
      <c r="A11" s="16"/>
      <c r="B11" s="16"/>
      <c r="C11" s="16"/>
      <c r="D11" s="16"/>
      <c r="E11" s="16"/>
      <c r="F11" s="16"/>
      <c r="G11" s="16"/>
      <c r="H11" s="74"/>
      <c r="I11" s="251"/>
      <c r="J11" s="251"/>
      <c r="K11" s="251"/>
      <c r="L11" s="25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</row>
    <row r="12" spans="1:42" ht="15.75" thickBot="1" x14ac:dyDescent="0.3">
      <c r="A12" s="107" t="s">
        <v>65</v>
      </c>
      <c r="B12" s="108"/>
      <c r="C12" s="108"/>
      <c r="D12" s="108"/>
      <c r="E12" s="109"/>
      <c r="F12" s="7"/>
      <c r="G12" s="5">
        <f>G9-G10</f>
        <v>22</v>
      </c>
      <c r="H12" s="74"/>
      <c r="I12" s="251"/>
      <c r="J12" s="251"/>
      <c r="K12" s="251"/>
      <c r="L12" s="251"/>
      <c r="M12" s="7"/>
      <c r="N12" s="253" t="s">
        <v>88</v>
      </c>
      <c r="O12" s="253"/>
      <c r="P12" s="253" t="s">
        <v>90</v>
      </c>
      <c r="Q12" s="253"/>
      <c r="R12" s="253" t="s">
        <v>89</v>
      </c>
      <c r="S12" s="253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1:42" ht="15.75" customHeight="1" thickBot="1" x14ac:dyDescent="0.3">
      <c r="A13" s="145"/>
      <c r="B13" s="145"/>
      <c r="C13" s="145"/>
      <c r="D13" s="145"/>
      <c r="E13" s="145"/>
      <c r="F13" s="7"/>
      <c r="G13" s="7"/>
      <c r="H13" s="7"/>
      <c r="I13" s="7"/>
      <c r="J13" s="7"/>
      <c r="K13" s="7"/>
      <c r="L13" s="7"/>
      <c r="M13" s="7"/>
      <c r="N13" s="253"/>
      <c r="O13" s="253"/>
      <c r="P13" s="253"/>
      <c r="Q13" s="253"/>
      <c r="R13" s="253"/>
      <c r="S13" s="253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1:42" ht="30" customHeight="1" thickBot="1" x14ac:dyDescent="0.3">
      <c r="A14" s="66"/>
      <c r="B14" s="5" t="s">
        <v>19</v>
      </c>
      <c r="C14" s="5" t="s">
        <v>20</v>
      </c>
      <c r="D14" s="5" t="s">
        <v>21</v>
      </c>
      <c r="E14" s="5" t="s">
        <v>74</v>
      </c>
      <c r="F14" s="67" t="s">
        <v>75</v>
      </c>
      <c r="G14" s="234" t="s">
        <v>80</v>
      </c>
      <c r="H14" s="235"/>
      <c r="I14" s="236"/>
      <c r="J14" s="110" t="s">
        <v>81</v>
      </c>
      <c r="K14" s="141"/>
      <c r="L14" s="111"/>
      <c r="N14" s="253"/>
      <c r="O14" s="253"/>
      <c r="P14" s="253"/>
      <c r="Q14" s="253"/>
      <c r="R14" s="253"/>
      <c r="S14" s="253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</row>
    <row r="15" spans="1:42" ht="45" customHeight="1" thickBot="1" x14ac:dyDescent="0.3">
      <c r="A15" s="41" t="s">
        <v>78</v>
      </c>
      <c r="B15" s="72">
        <v>22</v>
      </c>
      <c r="C15" s="6"/>
      <c r="D15" s="6"/>
      <c r="E15" s="6"/>
      <c r="F15" s="6"/>
      <c r="G15" s="61"/>
      <c r="H15" s="73">
        <v>5</v>
      </c>
      <c r="I15" s="10"/>
      <c r="J15" s="10"/>
      <c r="K15" s="71">
        <v>9</v>
      </c>
      <c r="L15" s="56"/>
      <c r="M15" s="33">
        <f>RANK(B15,B15:B18)</f>
        <v>3</v>
      </c>
      <c r="N15" s="252" t="str">
        <f>IF(K15&lt;10,(IF(B15=MAXA(B15:B18),"éligible","non éligible")),"non éligible")</f>
        <v>non éligible</v>
      </c>
      <c r="O15" s="252"/>
      <c r="P15" s="252" t="str">
        <f>IF(K15&gt;=10,(IF(B15=MAXA(B15:B18),"éligible","non éligible")),"non éligible")</f>
        <v>non éligible</v>
      </c>
      <c r="Q15" s="252"/>
      <c r="R15" s="252" t="str">
        <f>IF(K15&lt;10,"éligible","non éligible")</f>
        <v>éligible</v>
      </c>
      <c r="S15" s="252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</row>
    <row r="16" spans="1:42" ht="45" customHeight="1" thickBot="1" x14ac:dyDescent="0.3">
      <c r="A16" s="41" t="s">
        <v>91</v>
      </c>
      <c r="B16" s="69">
        <v>25</v>
      </c>
      <c r="C16" s="6"/>
      <c r="D16" s="6"/>
      <c r="E16" s="6"/>
      <c r="F16" s="6"/>
      <c r="G16" s="61"/>
      <c r="H16" s="68"/>
      <c r="I16" s="10"/>
      <c r="J16" s="10"/>
      <c r="K16" s="75">
        <v>12</v>
      </c>
      <c r="L16" s="56"/>
      <c r="M16" s="33">
        <f>RANK(B16,B15:B18)</f>
        <v>1</v>
      </c>
      <c r="N16" s="252" t="str">
        <f>IF(K16&lt;10,(IF(B16=MAXA(B15:B18),"éligible","non éligible")),"non éligible")</f>
        <v>non éligible</v>
      </c>
      <c r="O16" s="252"/>
      <c r="P16" s="252" t="str">
        <f>IF(K16&gt;=10,(IF(B16=MAXA(B15:B18),"éligible","non éligible")),"non éligible")</f>
        <v>éligible</v>
      </c>
      <c r="Q16" s="252"/>
      <c r="R16" s="252" t="str">
        <f>IF(K16&lt;10,"éligible","non éligible")</f>
        <v>non éligible</v>
      </c>
      <c r="S16" s="252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</row>
    <row r="17" spans="1:42" ht="45" customHeight="1" thickBot="1" x14ac:dyDescent="0.3">
      <c r="A17" s="41" t="s">
        <v>92</v>
      </c>
      <c r="B17" s="69">
        <v>23</v>
      </c>
      <c r="C17" s="6"/>
      <c r="D17" s="6"/>
      <c r="E17" s="6"/>
      <c r="F17" s="6"/>
      <c r="G17" s="61"/>
      <c r="H17" s="68"/>
      <c r="I17" s="10"/>
      <c r="J17" s="10"/>
      <c r="K17" s="71">
        <v>9</v>
      </c>
      <c r="L17" s="56"/>
      <c r="M17" s="33">
        <f>RANK(B17,B15:B18)</f>
        <v>2</v>
      </c>
      <c r="N17" s="252" t="str">
        <f>IF(K17&lt;10,(IF(B17=MAXA(B15:B18),"éligible","non éligible")),"non éligible")</f>
        <v>non éligible</v>
      </c>
      <c r="O17" s="252"/>
      <c r="P17" s="252" t="str">
        <f>IF(K17&gt;=10,(IF(B17=MAXA(B15:B18),"éligible","non éligible")),"non éligible")</f>
        <v>non éligible</v>
      </c>
      <c r="Q17" s="252"/>
      <c r="R17" s="252" t="str">
        <f>IF(K17&lt;10,"éligible","non éligible")</f>
        <v>éligible</v>
      </c>
      <c r="S17" s="252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</row>
    <row r="18" spans="1:42" ht="45" customHeight="1" thickBot="1" x14ac:dyDescent="0.3">
      <c r="A18" s="5" t="s">
        <v>93</v>
      </c>
      <c r="B18" s="69">
        <v>21</v>
      </c>
      <c r="C18" s="6"/>
      <c r="D18" s="6"/>
      <c r="E18" s="6"/>
      <c r="F18" s="6"/>
      <c r="G18" s="61"/>
      <c r="H18" s="68"/>
      <c r="I18" s="10"/>
      <c r="J18" s="10"/>
      <c r="K18" s="71">
        <v>12</v>
      </c>
      <c r="L18" s="56"/>
      <c r="M18" s="33">
        <f>RANK(B18,B15:B18)</f>
        <v>4</v>
      </c>
      <c r="N18" s="252" t="str">
        <f>IF(K18&lt;10,(IF(B18=MAXA(B15:B18),"éligible","non éligible")),"non éligible")</f>
        <v>non éligible</v>
      </c>
      <c r="O18" s="252"/>
      <c r="P18" s="252" t="str">
        <f>IF(K18&gt;=10,(IF(B18=MAXA(B15:B18),"éligible","non éligible")),"non éligible")</f>
        <v>non éligible</v>
      </c>
      <c r="Q18" s="252"/>
      <c r="R18" s="252" t="str">
        <f>IF(K18&lt;10,"éligible","non éligible")</f>
        <v>non éligible</v>
      </c>
      <c r="S18" s="252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45" customHeight="1" thickBot="1" x14ac:dyDescent="0.3">
      <c r="A19" s="41"/>
      <c r="B19" s="6"/>
      <c r="C19" s="68"/>
      <c r="D19" s="6"/>
      <c r="E19" s="6"/>
      <c r="F19" s="6"/>
      <c r="G19" s="61"/>
      <c r="H19" s="68"/>
      <c r="I19" s="10"/>
      <c r="J19" s="10"/>
      <c r="K19" s="71" t="e">
        <f>ROUND((H19/C38)*100,2)</f>
        <v>#DIV/0!</v>
      </c>
      <c r="L19" s="56"/>
      <c r="M19" s="7"/>
      <c r="N19" s="7"/>
      <c r="O19" s="7"/>
      <c r="P19" s="10"/>
      <c r="Q19" s="1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45" customHeight="1" thickBot="1" x14ac:dyDescent="0.3">
      <c r="A20" s="41"/>
      <c r="B20" s="6"/>
      <c r="C20" s="68"/>
      <c r="D20" s="6"/>
      <c r="E20" s="6"/>
      <c r="F20" s="6"/>
      <c r="G20" s="61"/>
      <c r="H20" s="68"/>
      <c r="I20" s="10"/>
      <c r="J20" s="10"/>
      <c r="K20" s="71" t="e">
        <f>ROUND((H20/C38)*100,2)</f>
        <v>#DIV/0!</v>
      </c>
      <c r="L20" s="56"/>
      <c r="M20" s="7"/>
      <c r="N20" s="7"/>
      <c r="O20" s="7"/>
      <c r="P20" s="10"/>
      <c r="Q20" s="10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45" customHeight="1" thickBot="1" x14ac:dyDescent="0.3">
      <c r="A21" s="41"/>
      <c r="B21" s="6"/>
      <c r="C21" s="68"/>
      <c r="D21" s="6"/>
      <c r="E21" s="6"/>
      <c r="F21" s="6"/>
      <c r="G21" s="61"/>
      <c r="H21" s="68"/>
      <c r="I21" s="10"/>
      <c r="J21" s="10"/>
      <c r="K21" s="71" t="e">
        <f>ROUND((H21/C38)*100,2)</f>
        <v>#DIV/0!</v>
      </c>
      <c r="L21" s="56"/>
      <c r="M21" s="7"/>
      <c r="N21" s="7"/>
      <c r="O21" s="7"/>
      <c r="P21" s="10"/>
      <c r="Q21" s="10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45" customHeight="1" thickBot="1" x14ac:dyDescent="0.3">
      <c r="A22" s="41"/>
      <c r="B22" s="6"/>
      <c r="C22" s="68"/>
      <c r="D22" s="6"/>
      <c r="E22" s="6"/>
      <c r="F22" s="6"/>
      <c r="G22" s="61"/>
      <c r="H22" s="68"/>
      <c r="I22" s="10"/>
      <c r="J22" s="10"/>
      <c r="K22" s="71" t="e">
        <f>ROUND((H22/C38)*100,2)</f>
        <v>#DIV/0!</v>
      </c>
      <c r="L22" s="56"/>
      <c r="M22" s="7"/>
      <c r="N22" s="7"/>
      <c r="O22" s="7"/>
      <c r="P22" s="10"/>
      <c r="Q22" s="10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45" customHeight="1" thickBot="1" x14ac:dyDescent="0.3">
      <c r="A23" s="41"/>
      <c r="B23" s="6"/>
      <c r="C23" s="6"/>
      <c r="D23" s="68"/>
      <c r="E23" s="6"/>
      <c r="F23" s="6"/>
      <c r="G23" s="61"/>
      <c r="H23" s="68"/>
      <c r="I23" s="10"/>
      <c r="J23" s="10"/>
      <c r="K23" s="71" t="e">
        <f>ROUND((H23/C39)*100,2)</f>
        <v>#DIV/0!</v>
      </c>
      <c r="L23" s="56"/>
      <c r="M23" s="7"/>
      <c r="N23" s="7"/>
      <c r="O23" s="7"/>
      <c r="P23" s="10"/>
      <c r="Q23" s="10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</row>
    <row r="24" spans="1:42" ht="45" customHeight="1" thickBot="1" x14ac:dyDescent="0.3">
      <c r="A24" s="41"/>
      <c r="B24" s="6"/>
      <c r="C24" s="6"/>
      <c r="D24" s="68"/>
      <c r="E24" s="6"/>
      <c r="F24" s="6"/>
      <c r="G24" s="61"/>
      <c r="H24" s="68"/>
      <c r="I24" s="10"/>
      <c r="J24" s="10"/>
      <c r="K24" s="71" t="e">
        <f>ROUND((H24/C39)*100,2)</f>
        <v>#DIV/0!</v>
      </c>
      <c r="L24" s="56"/>
      <c r="M24" s="7"/>
      <c r="N24" s="7"/>
      <c r="O24" s="7"/>
      <c r="P24" s="10"/>
      <c r="Q24" s="10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</row>
    <row r="25" spans="1:42" ht="45" customHeight="1" thickBot="1" x14ac:dyDescent="0.3">
      <c r="A25" s="41"/>
      <c r="B25" s="6"/>
      <c r="C25" s="6"/>
      <c r="D25" s="68"/>
      <c r="E25" s="6"/>
      <c r="F25" s="6"/>
      <c r="G25" s="61"/>
      <c r="H25" s="68"/>
      <c r="I25" s="10"/>
      <c r="J25" s="10"/>
      <c r="K25" s="71" t="e">
        <f>ROUND((H25/C39)*100,2)</f>
        <v>#DIV/0!</v>
      </c>
      <c r="L25" s="56"/>
      <c r="M25" s="7"/>
      <c r="N25" s="7"/>
      <c r="O25" s="7"/>
      <c r="P25" s="39"/>
      <c r="Q25" s="39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</row>
    <row r="26" spans="1:42" ht="45" customHeight="1" thickBot="1" x14ac:dyDescent="0.3">
      <c r="A26" s="41"/>
      <c r="B26" s="6"/>
      <c r="C26" s="6"/>
      <c r="D26" s="68"/>
      <c r="E26" s="6"/>
      <c r="F26" s="6"/>
      <c r="G26" s="61"/>
      <c r="H26" s="68"/>
      <c r="I26" s="10"/>
      <c r="J26" s="10"/>
      <c r="K26" s="71" t="e">
        <f>ROUND((H26/C39)*100,2)</f>
        <v>#DIV/0!</v>
      </c>
      <c r="L26" s="56"/>
      <c r="M26" s="7"/>
      <c r="N26" s="7"/>
      <c r="O26" s="7"/>
      <c r="P26" s="39"/>
      <c r="Q26" s="39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</row>
    <row r="27" spans="1:42" ht="45" customHeight="1" thickBot="1" x14ac:dyDescent="0.3">
      <c r="A27" s="41"/>
      <c r="B27" s="6"/>
      <c r="C27" s="6"/>
      <c r="D27" s="6"/>
      <c r="E27" s="68"/>
      <c r="F27" s="6"/>
      <c r="G27" s="61"/>
      <c r="H27" s="68"/>
      <c r="I27" s="10"/>
      <c r="J27" s="10"/>
      <c r="K27" s="71" t="e">
        <f>ROUND((H27/C40)*100,2)</f>
        <v>#DIV/0!</v>
      </c>
      <c r="L27" s="56"/>
      <c r="M27" s="7"/>
      <c r="N27" s="7"/>
      <c r="O27" s="7"/>
      <c r="P27" s="39"/>
      <c r="Q27" s="39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</row>
    <row r="28" spans="1:42" ht="45" customHeight="1" thickBot="1" x14ac:dyDescent="0.3">
      <c r="A28" s="41"/>
      <c r="B28" s="6"/>
      <c r="C28" s="6"/>
      <c r="D28" s="6"/>
      <c r="E28" s="68"/>
      <c r="F28" s="6"/>
      <c r="G28" s="61"/>
      <c r="H28" s="68"/>
      <c r="I28" s="10"/>
      <c r="J28" s="10"/>
      <c r="K28" s="71" t="e">
        <f>ROUND((H28/C40)*100,2)</f>
        <v>#DIV/0!</v>
      </c>
      <c r="L28" s="56"/>
      <c r="M28" s="7"/>
      <c r="N28" s="7"/>
      <c r="O28" s="7"/>
      <c r="P28" s="39"/>
      <c r="Q28" s="39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</row>
    <row r="29" spans="1:42" ht="45" customHeight="1" thickBot="1" x14ac:dyDescent="0.3">
      <c r="A29" s="41"/>
      <c r="B29" s="6"/>
      <c r="C29" s="6"/>
      <c r="D29" s="6"/>
      <c r="E29" s="68"/>
      <c r="F29" s="6"/>
      <c r="G29" s="61"/>
      <c r="H29" s="68"/>
      <c r="I29" s="10"/>
      <c r="J29" s="10"/>
      <c r="K29" s="71" t="e">
        <f>ROUND((H29/C40)*100,2)</f>
        <v>#DIV/0!</v>
      </c>
      <c r="L29" s="56"/>
      <c r="M29" s="7"/>
      <c r="N29" s="7"/>
      <c r="O29" s="7"/>
      <c r="P29" s="39"/>
      <c r="Q29" s="39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</row>
    <row r="30" spans="1:42" ht="45" customHeight="1" thickBot="1" x14ac:dyDescent="0.3">
      <c r="A30" s="41"/>
      <c r="B30" s="6"/>
      <c r="C30" s="6"/>
      <c r="D30" s="6"/>
      <c r="E30" s="68"/>
      <c r="F30" s="6"/>
      <c r="G30" s="61"/>
      <c r="H30" s="68"/>
      <c r="I30" s="10"/>
      <c r="J30" s="10"/>
      <c r="K30" s="71" t="e">
        <f>ROUND((H30/C40)*100,2)</f>
        <v>#DIV/0!</v>
      </c>
      <c r="L30" s="56"/>
      <c r="M30" s="7"/>
      <c r="N30" s="7"/>
      <c r="O30" s="7"/>
      <c r="P30" s="39"/>
      <c r="Q30" s="39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</row>
    <row r="31" spans="1:42" ht="45" customHeight="1" thickBot="1" x14ac:dyDescent="0.3">
      <c r="A31" s="41"/>
      <c r="B31" s="6"/>
      <c r="C31" s="6"/>
      <c r="D31" s="6"/>
      <c r="E31" s="6"/>
      <c r="F31" s="60"/>
      <c r="G31" s="61"/>
      <c r="H31" s="68"/>
      <c r="I31" s="10"/>
      <c r="J31" s="10"/>
      <c r="K31" s="71" t="e">
        <f>ROUND((H31/C41)*100,2)</f>
        <v>#DIV/0!</v>
      </c>
      <c r="L31" s="56"/>
      <c r="M31" s="7"/>
      <c r="N31" s="7"/>
      <c r="O31" s="7"/>
      <c r="P31" s="39"/>
      <c r="Q31" s="39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</row>
    <row r="32" spans="1:42" ht="45" customHeight="1" thickBot="1" x14ac:dyDescent="0.3">
      <c r="A32" s="41"/>
      <c r="B32" s="6"/>
      <c r="C32" s="6"/>
      <c r="D32" s="6"/>
      <c r="E32" s="6"/>
      <c r="F32" s="60"/>
      <c r="G32" s="61"/>
      <c r="H32" s="68"/>
      <c r="I32" s="10"/>
      <c r="J32" s="10"/>
      <c r="K32" s="71" t="e">
        <f>ROUND((H32/C41)*100,2)</f>
        <v>#DIV/0!</v>
      </c>
      <c r="L32" s="56"/>
      <c r="M32" s="7"/>
      <c r="N32" s="7"/>
      <c r="O32" s="7"/>
      <c r="P32" s="39"/>
      <c r="Q32" s="39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</row>
    <row r="33" spans="1:42" ht="45" customHeight="1" thickBot="1" x14ac:dyDescent="0.3">
      <c r="A33" s="42"/>
      <c r="B33" s="6"/>
      <c r="C33" s="6"/>
      <c r="D33" s="6"/>
      <c r="E33" s="6"/>
      <c r="F33" s="60"/>
      <c r="G33" s="61"/>
      <c r="H33" s="68"/>
      <c r="I33" s="10"/>
      <c r="J33" s="10"/>
      <c r="K33" s="71" t="e">
        <f>ROUND((H33/C41)*100,2)</f>
        <v>#DIV/0!</v>
      </c>
      <c r="L33" s="56"/>
      <c r="M33" s="7"/>
      <c r="N33" s="7"/>
      <c r="O33" s="7"/>
      <c r="P33" s="10"/>
      <c r="Q33" s="10"/>
      <c r="R33" s="10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</row>
    <row r="34" spans="1:42" ht="45" customHeight="1" thickBot="1" x14ac:dyDescent="0.3">
      <c r="A34" s="42"/>
      <c r="B34" s="63"/>
      <c r="C34" s="57"/>
      <c r="D34" s="57"/>
      <c r="E34" s="57"/>
      <c r="F34" s="68"/>
      <c r="G34" s="62"/>
      <c r="H34" s="68"/>
      <c r="I34" s="58"/>
      <c r="J34" s="58"/>
      <c r="K34" s="71" t="e">
        <f>ROUND((H34/C41)*100,2)</f>
        <v>#DIV/0!</v>
      </c>
      <c r="L34" s="59"/>
      <c r="M34" s="7"/>
      <c r="N34" s="7"/>
      <c r="O34" s="7"/>
      <c r="P34" s="10"/>
      <c r="Q34" s="10"/>
      <c r="R34" s="10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</row>
    <row r="35" spans="1:42" ht="15.75" customHeight="1" thickBot="1" x14ac:dyDescent="0.3">
      <c r="A35" s="7"/>
      <c r="B35" s="7"/>
      <c r="C35" s="7"/>
      <c r="D35" s="7"/>
      <c r="E35" s="6"/>
      <c r="F35" s="6"/>
      <c r="G35" s="7"/>
      <c r="H35" s="15"/>
      <c r="I35" s="15"/>
      <c r="J35" s="7"/>
      <c r="K35" s="7"/>
      <c r="L35" s="7"/>
      <c r="M35" s="7"/>
      <c r="N35" s="7"/>
      <c r="O35" s="7"/>
      <c r="P35" s="10"/>
      <c r="Q35" s="10"/>
      <c r="R35" s="10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</row>
    <row r="36" spans="1:42" ht="30" customHeight="1" thickBot="1" x14ac:dyDescent="0.3">
      <c r="A36" s="110" t="s">
        <v>5</v>
      </c>
      <c r="B36" s="111"/>
      <c r="C36" s="139" t="s">
        <v>64</v>
      </c>
      <c r="D36" s="140"/>
      <c r="E36" s="110" t="s">
        <v>30</v>
      </c>
      <c r="F36" s="141"/>
      <c r="G36" s="141"/>
      <c r="H36" s="110" t="s">
        <v>31</v>
      </c>
      <c r="I36" s="141"/>
      <c r="J36" s="111"/>
      <c r="K36" s="40"/>
      <c r="L36" s="7"/>
      <c r="M36" s="7"/>
      <c r="N36" s="7"/>
      <c r="O36" s="7"/>
      <c r="P36" s="10"/>
      <c r="Q36" s="10"/>
      <c r="R36" s="10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</row>
    <row r="37" spans="1:42" ht="45" customHeight="1" thickBot="1" x14ac:dyDescent="0.3">
      <c r="A37" s="110" t="str">
        <f>B14</f>
        <v>CFDT</v>
      </c>
      <c r="B37" s="111"/>
      <c r="C37" s="112">
        <f>SUM(B15:B18)</f>
        <v>91</v>
      </c>
      <c r="D37" s="113"/>
      <c r="E37" s="142">
        <v>3</v>
      </c>
      <c r="F37" s="123"/>
      <c r="G37" s="123"/>
      <c r="H37" s="122">
        <f>ROUND(C37/E37,2)</f>
        <v>30.33</v>
      </c>
      <c r="I37" s="123"/>
      <c r="J37" s="124"/>
      <c r="K37" s="117" t="s">
        <v>79</v>
      </c>
      <c r="L37" s="118"/>
      <c r="M37" s="118"/>
      <c r="N37" s="118"/>
      <c r="O37" s="6"/>
      <c r="P37" s="10"/>
      <c r="Q37" s="10"/>
      <c r="R37" s="10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</row>
    <row r="38" spans="1:42" ht="45" customHeight="1" thickBot="1" x14ac:dyDescent="0.3">
      <c r="A38" s="155" t="str">
        <f>C14</f>
        <v xml:space="preserve">CGT </v>
      </c>
      <c r="B38" s="156"/>
      <c r="C38" s="128">
        <f>SUM(C19:C22)</f>
        <v>0</v>
      </c>
      <c r="D38" s="129"/>
      <c r="E38" s="159">
        <v>2</v>
      </c>
      <c r="F38" s="159"/>
      <c r="G38" s="160"/>
      <c r="H38" s="122">
        <f t="shared" ref="H38:H39" si="0">ROUND(C38/E38,2)</f>
        <v>0</v>
      </c>
      <c r="I38" s="123"/>
      <c r="J38" s="124"/>
      <c r="K38" s="38"/>
      <c r="L38" s="6"/>
      <c r="M38" s="6"/>
      <c r="N38" s="6"/>
      <c r="O38" s="6"/>
      <c r="P38" s="10"/>
      <c r="Q38" s="10"/>
      <c r="R38" s="10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</row>
    <row r="39" spans="1:42" ht="45" customHeight="1" thickBot="1" x14ac:dyDescent="0.3">
      <c r="A39" s="155" t="str">
        <f>D14</f>
        <v>FO</v>
      </c>
      <c r="B39" s="156"/>
      <c r="C39" s="157">
        <f>SUM(D23:D26)</f>
        <v>0</v>
      </c>
      <c r="D39" s="158"/>
      <c r="E39" s="241">
        <v>3</v>
      </c>
      <c r="F39" s="241"/>
      <c r="G39" s="242"/>
      <c r="H39" s="122">
        <f t="shared" si="0"/>
        <v>0</v>
      </c>
      <c r="I39" s="123"/>
      <c r="J39" s="124"/>
      <c r="K39" s="38"/>
      <c r="L39" s="6"/>
      <c r="M39" s="6"/>
      <c r="N39" s="6"/>
      <c r="O39" s="6"/>
      <c r="P39" s="10"/>
      <c r="Q39" s="10"/>
      <c r="R39" s="10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</row>
    <row r="40" spans="1:42" ht="45" customHeight="1" thickBot="1" x14ac:dyDescent="0.3">
      <c r="A40" s="155" t="s">
        <v>76</v>
      </c>
      <c r="B40" s="156"/>
      <c r="C40" s="128">
        <f>SUM(E27:E30)</f>
        <v>0</v>
      </c>
      <c r="D40" s="129"/>
      <c r="E40" s="159">
        <v>0</v>
      </c>
      <c r="F40" s="159"/>
      <c r="G40" s="160"/>
      <c r="H40" s="122">
        <v>0</v>
      </c>
      <c r="I40" s="123"/>
      <c r="J40" s="124"/>
      <c r="K40" s="38"/>
      <c r="L40" s="6"/>
      <c r="M40" s="6"/>
      <c r="N40" s="6"/>
      <c r="O40" s="6"/>
      <c r="P40" s="10"/>
      <c r="Q40" s="10"/>
      <c r="R40" s="10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</row>
    <row r="41" spans="1:42" ht="45" customHeight="1" thickBot="1" x14ac:dyDescent="0.3">
      <c r="A41" s="155" t="s">
        <v>75</v>
      </c>
      <c r="B41" s="156"/>
      <c r="C41" s="130">
        <f>SUM(F31:F34)</f>
        <v>0</v>
      </c>
      <c r="D41" s="131"/>
      <c r="E41" s="161">
        <v>0</v>
      </c>
      <c r="F41" s="161"/>
      <c r="G41" s="162"/>
      <c r="H41" s="163">
        <v>0</v>
      </c>
      <c r="I41" s="164"/>
      <c r="J41" s="165"/>
      <c r="K41" s="38"/>
      <c r="L41" s="6"/>
      <c r="M41" s="6"/>
      <c r="N41" s="6"/>
      <c r="O41" s="6"/>
      <c r="P41" s="10"/>
      <c r="Q41" s="10"/>
      <c r="R41" s="10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</row>
    <row r="42" spans="1:42" ht="15.75" customHeight="1" thickBot="1" x14ac:dyDescent="0.3">
      <c r="A42" s="6"/>
      <c r="B42" s="6"/>
      <c r="C42" s="6"/>
      <c r="D42" s="6"/>
      <c r="E42" s="25"/>
      <c r="F42" s="25"/>
      <c r="G42" s="25"/>
      <c r="H42" s="25"/>
      <c r="I42" s="25"/>
      <c r="J42" s="25"/>
      <c r="K42" s="38"/>
      <c r="L42" s="6"/>
      <c r="M42" s="6"/>
      <c r="N42" s="6"/>
      <c r="O42" s="6"/>
      <c r="P42" s="10"/>
      <c r="Q42" s="10"/>
      <c r="R42" s="10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</row>
    <row r="43" spans="1:42" ht="15.75" customHeight="1" thickBot="1" x14ac:dyDescent="0.3">
      <c r="A43" s="149" t="s">
        <v>6</v>
      </c>
      <c r="B43" s="150"/>
      <c r="C43" s="150"/>
      <c r="D43" s="150"/>
      <c r="E43" s="151"/>
      <c r="F43" s="7"/>
      <c r="G43" s="27">
        <f>SUM(B15:D33)</f>
        <v>91</v>
      </c>
      <c r="H43" s="25"/>
      <c r="I43" s="25"/>
      <c r="J43" s="25"/>
      <c r="K43" s="38"/>
      <c r="L43" s="6"/>
      <c r="M43" s="6"/>
      <c r="N43" s="6"/>
      <c r="O43" s="6"/>
      <c r="P43" s="10"/>
      <c r="Q43" s="10"/>
      <c r="R43" s="10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</row>
    <row r="44" spans="1:42" ht="15.75" thickBot="1" x14ac:dyDescent="0.3">
      <c r="A44" s="34"/>
      <c r="B44" s="70"/>
      <c r="C44" s="70"/>
      <c r="D44" s="70"/>
      <c r="F44" s="7"/>
      <c r="G44" s="7"/>
      <c r="H44" s="7"/>
      <c r="I44" s="10"/>
      <c r="J44" s="144"/>
      <c r="K44" s="144"/>
      <c r="L44" s="10"/>
      <c r="M44" s="10"/>
      <c r="N44" s="10"/>
      <c r="O44" s="10"/>
      <c r="P44" s="10"/>
      <c r="Q44" s="10"/>
      <c r="R44" s="10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ht="16.5" thickBot="1" x14ac:dyDescent="0.3">
      <c r="A45" s="149" t="s">
        <v>8</v>
      </c>
      <c r="B45" s="150"/>
      <c r="C45" s="150"/>
      <c r="D45" s="150"/>
      <c r="E45" s="151"/>
      <c r="F45" s="7"/>
      <c r="G45" s="27">
        <f>ROUND(G12/G6,2)</f>
        <v>22</v>
      </c>
      <c r="H45" s="7"/>
      <c r="I45" s="7"/>
      <c r="J45" s="19"/>
      <c r="K45" s="16"/>
      <c r="L45" s="19"/>
      <c r="M45" s="16"/>
      <c r="N45" s="19"/>
      <c r="O45" s="19"/>
      <c r="P45" s="16"/>
      <c r="Q45" s="1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</row>
    <row r="46" spans="1:42" ht="15.75" thickBot="1" x14ac:dyDescent="0.3">
      <c r="A46" s="16"/>
      <c r="B46" s="16"/>
      <c r="C46" s="16"/>
      <c r="D46" s="16"/>
      <c r="E46" s="16"/>
      <c r="F46" s="7"/>
      <c r="G46" s="7"/>
      <c r="H46" s="7"/>
      <c r="I46" s="7"/>
      <c r="J46" s="16"/>
      <c r="K46" s="16"/>
      <c r="L46" s="16"/>
      <c r="M46" s="16"/>
      <c r="N46" s="19"/>
      <c r="O46" s="19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</row>
    <row r="47" spans="1:42" ht="15.75" customHeight="1" thickBot="1" x14ac:dyDescent="0.35">
      <c r="A47" s="119" t="s">
        <v>9</v>
      </c>
      <c r="B47" s="120"/>
      <c r="C47" s="120"/>
      <c r="D47" s="120"/>
      <c r="E47" s="120"/>
      <c r="F47" s="120"/>
      <c r="G47" s="120"/>
      <c r="H47" s="121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</row>
    <row r="48" spans="1:42" ht="15" customHeight="1" x14ac:dyDescent="0.25">
      <c r="A48" s="152" t="s">
        <v>32</v>
      </c>
      <c r="B48" s="152"/>
      <c r="C48" s="152"/>
      <c r="D48" s="7"/>
      <c r="E48" s="154" t="s">
        <v>10</v>
      </c>
      <c r="F48" s="154"/>
      <c r="G48" s="154"/>
      <c r="H48" s="154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ht="26.25" customHeight="1" thickBot="1" x14ac:dyDescent="0.3">
      <c r="A49" s="153"/>
      <c r="B49" s="153"/>
      <c r="C49" s="153"/>
      <c r="D49" s="7"/>
      <c r="E49" s="154"/>
      <c r="F49" s="154"/>
      <c r="G49" s="154"/>
      <c r="H49" s="154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ht="15.75" thickBot="1" x14ac:dyDescent="0.3">
      <c r="A50" s="94" t="str">
        <f>A37</f>
        <v>CFDT</v>
      </c>
      <c r="B50" s="95"/>
      <c r="C50" s="28">
        <f>ROUND(H37/G45,2)</f>
        <v>1.38</v>
      </c>
      <c r="D50" s="7"/>
      <c r="E50" s="91">
        <f>IF(C50&gt;=1,ROUNDDOWN(C50,),IF(C50&lt;1,"0"))</f>
        <v>1</v>
      </c>
      <c r="F50" s="92"/>
      <c r="G50" s="92"/>
      <c r="H50" s="93"/>
      <c r="I50" s="7"/>
      <c r="J50" s="96" t="s">
        <v>84</v>
      </c>
      <c r="K50" s="97"/>
      <c r="L50" s="98"/>
      <c r="M50" s="86"/>
      <c r="N50" s="87"/>
      <c r="O50" s="86"/>
      <c r="P50" s="87"/>
      <c r="Q50" s="86"/>
      <c r="R50" s="8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ht="15.75" thickBot="1" x14ac:dyDescent="0.3">
      <c r="A51" s="94" t="str">
        <f>A38</f>
        <v xml:space="preserve">CGT </v>
      </c>
      <c r="B51" s="95"/>
      <c r="C51" s="28">
        <f>ROUND(H38/G45,2)</f>
        <v>0</v>
      </c>
      <c r="D51" s="7"/>
      <c r="E51" s="91" t="str">
        <f t="shared" ref="E51:E54" si="1">IF(C51&gt;=1,ROUNDDOWN(C51,),IF(C51&lt;1,"0"))</f>
        <v>0</v>
      </c>
      <c r="F51" s="92"/>
      <c r="G51" s="92"/>
      <c r="H51" s="93"/>
      <c r="I51" s="7"/>
      <c r="J51" s="96" t="s">
        <v>84</v>
      </c>
      <c r="K51" s="97"/>
      <c r="L51" s="98"/>
      <c r="M51" s="86"/>
      <c r="N51" s="87"/>
      <c r="O51" s="86"/>
      <c r="P51" s="87"/>
      <c r="Q51" s="86"/>
      <c r="R51" s="8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</row>
    <row r="52" spans="1:42" ht="15.75" thickBot="1" x14ac:dyDescent="0.3">
      <c r="A52" s="94" t="str">
        <f>A39</f>
        <v>FO</v>
      </c>
      <c r="B52" s="95"/>
      <c r="C52" s="28">
        <f>ROUND(H39/G45,2)</f>
        <v>0</v>
      </c>
      <c r="D52" s="7"/>
      <c r="E52" s="91" t="str">
        <f t="shared" si="1"/>
        <v>0</v>
      </c>
      <c r="F52" s="92"/>
      <c r="G52" s="92"/>
      <c r="H52" s="93"/>
      <c r="I52" s="7"/>
      <c r="J52" s="96" t="s">
        <v>84</v>
      </c>
      <c r="K52" s="97"/>
      <c r="L52" s="98"/>
      <c r="M52" s="86"/>
      <c r="N52" s="87"/>
      <c r="O52" s="86"/>
      <c r="P52" s="87"/>
      <c r="Q52" s="86"/>
      <c r="R52" s="8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15.75" thickBot="1" x14ac:dyDescent="0.3">
      <c r="A53" s="94" t="s">
        <v>76</v>
      </c>
      <c r="B53" s="95"/>
      <c r="C53" s="28">
        <f>ROUND(H40/G45,2)</f>
        <v>0</v>
      </c>
      <c r="D53" s="7"/>
      <c r="E53" s="91" t="str">
        <f>IF(C53&gt;=1,ROUNDDOWN(C53,),IF(C53&lt;1,"0"))</f>
        <v>0</v>
      </c>
      <c r="F53" s="92"/>
      <c r="G53" s="92"/>
      <c r="H53" s="93"/>
      <c r="I53" s="7"/>
      <c r="J53" s="96" t="s">
        <v>84</v>
      </c>
      <c r="K53" s="97"/>
      <c r="L53" s="98"/>
      <c r="M53" s="86"/>
      <c r="N53" s="87"/>
      <c r="O53" s="86"/>
      <c r="P53" s="87"/>
      <c r="Q53" s="86"/>
      <c r="R53" s="8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</row>
    <row r="54" spans="1:42" ht="15.75" thickBot="1" x14ac:dyDescent="0.3">
      <c r="A54" s="94" t="s">
        <v>75</v>
      </c>
      <c r="B54" s="95"/>
      <c r="C54" s="28">
        <f>ROUND(H41/G45,2)</f>
        <v>0</v>
      </c>
      <c r="D54" s="7"/>
      <c r="E54" s="91" t="str">
        <f t="shared" si="1"/>
        <v>0</v>
      </c>
      <c r="F54" s="92"/>
      <c r="G54" s="92"/>
      <c r="H54" s="93"/>
      <c r="I54" s="7"/>
      <c r="J54" s="96" t="s">
        <v>84</v>
      </c>
      <c r="K54" s="97"/>
      <c r="L54" s="98"/>
      <c r="M54" s="86"/>
      <c r="N54" s="87"/>
      <c r="O54" s="86"/>
      <c r="P54" s="87"/>
      <c r="Q54" s="86"/>
      <c r="R54" s="8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</row>
    <row r="55" spans="1:42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</row>
    <row r="56" spans="1:42" ht="16.5" thickBot="1" x14ac:dyDescent="0.3">
      <c r="A56" s="88" t="s">
        <v>11</v>
      </c>
      <c r="B56" s="89"/>
      <c r="C56" s="89"/>
      <c r="D56" s="89"/>
      <c r="E56" s="89"/>
      <c r="F56" s="90"/>
      <c r="H56" s="29">
        <f>G6-SUM(E50:H54)</f>
        <v>0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</row>
    <row r="57" spans="1:42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</row>
    <row r="58" spans="1:42" ht="19.5" thickBot="1" x14ac:dyDescent="0.35">
      <c r="A58" s="119" t="s">
        <v>12</v>
      </c>
      <c r="B58" s="120"/>
      <c r="C58" s="120"/>
      <c r="D58" s="120"/>
      <c r="E58" s="120"/>
      <c r="F58" s="120"/>
      <c r="G58" s="120"/>
      <c r="H58" s="121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</row>
    <row r="59" spans="1:42" x14ac:dyDescent="0.25">
      <c r="A59" s="17"/>
      <c r="B59" s="17"/>
      <c r="C59" s="17"/>
      <c r="D59" s="17"/>
      <c r="E59" s="17"/>
      <c r="F59" s="17"/>
      <c r="G59" s="17"/>
      <c r="H59" s="1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</row>
    <row r="60" spans="1:42" ht="15.75" x14ac:dyDescent="0.25">
      <c r="A60" s="168" t="s">
        <v>13</v>
      </c>
      <c r="B60" s="169"/>
      <c r="C60" s="169"/>
      <c r="D60" s="169"/>
      <c r="E60" s="169"/>
      <c r="F60" s="169"/>
      <c r="G60" s="169"/>
      <c r="H60" s="169"/>
      <c r="I60" s="169"/>
      <c r="J60" s="169"/>
      <c r="K60" s="170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</row>
    <row r="61" spans="1:42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</row>
    <row r="62" spans="1:42" ht="30.75" thickBot="1" x14ac:dyDescent="0.3">
      <c r="A62" s="7"/>
      <c r="B62" s="7"/>
      <c r="C62" s="7"/>
      <c r="D62" s="45" t="s">
        <v>69</v>
      </c>
      <c r="E62" s="166" t="s">
        <v>14</v>
      </c>
      <c r="F62" s="166"/>
      <c r="G62" s="166"/>
      <c r="H62" s="166" t="s">
        <v>15</v>
      </c>
      <c r="I62" s="166"/>
      <c r="J62" s="166" t="s">
        <v>16</v>
      </c>
      <c r="K62" s="167"/>
      <c r="L62" s="1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</row>
    <row r="63" spans="1:42" ht="15.75" thickBot="1" x14ac:dyDescent="0.3">
      <c r="A63" s="132" t="str">
        <f>A37</f>
        <v>CFDT</v>
      </c>
      <c r="B63" s="133"/>
      <c r="C63" s="7"/>
      <c r="D63" s="43">
        <f>H37</f>
        <v>30.33</v>
      </c>
      <c r="E63" s="159">
        <f>E50</f>
        <v>1</v>
      </c>
      <c r="F63" s="159"/>
      <c r="G63" s="159"/>
      <c r="H63" s="180">
        <v>1</v>
      </c>
      <c r="I63" s="180"/>
      <c r="J63" s="171">
        <f>ROUND(D63/(E63+H63),2)</f>
        <v>15.17</v>
      </c>
      <c r="K63" s="172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</row>
    <row r="64" spans="1:42" ht="15.75" thickBot="1" x14ac:dyDescent="0.3">
      <c r="A64" s="132" t="str">
        <f>A38</f>
        <v xml:space="preserve">CGT </v>
      </c>
      <c r="B64" s="133"/>
      <c r="C64" s="7"/>
      <c r="D64" s="43">
        <f>H38</f>
        <v>0</v>
      </c>
      <c r="E64" s="159" t="str">
        <f>E51</f>
        <v>0</v>
      </c>
      <c r="F64" s="159"/>
      <c r="G64" s="159"/>
      <c r="H64" s="180">
        <v>1</v>
      </c>
      <c r="I64" s="180"/>
      <c r="J64" s="171">
        <f t="shared" ref="J64:J67" si="2">ROUND(D64/(E64+H64),2)</f>
        <v>0</v>
      </c>
      <c r="K64" s="172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</row>
    <row r="65" spans="1:42" ht="15.75" thickBot="1" x14ac:dyDescent="0.3">
      <c r="A65" s="176" t="str">
        <f>A39</f>
        <v>FO</v>
      </c>
      <c r="B65" s="177"/>
      <c r="C65" s="7"/>
      <c r="D65" s="43">
        <f>H39</f>
        <v>0</v>
      </c>
      <c r="E65" s="159" t="str">
        <f>E52</f>
        <v>0</v>
      </c>
      <c r="F65" s="159"/>
      <c r="G65" s="159"/>
      <c r="H65" s="180">
        <v>1</v>
      </c>
      <c r="I65" s="180"/>
      <c r="J65" s="171">
        <f t="shared" si="2"/>
        <v>0</v>
      </c>
      <c r="K65" s="172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</row>
    <row r="66" spans="1:42" ht="15.75" thickBot="1" x14ac:dyDescent="0.3">
      <c r="A66" s="178" t="s">
        <v>76</v>
      </c>
      <c r="B66" s="179"/>
      <c r="C66" s="7"/>
      <c r="D66" s="43">
        <f>H40</f>
        <v>0</v>
      </c>
      <c r="E66" s="159" t="str">
        <f>E53</f>
        <v>0</v>
      </c>
      <c r="F66" s="159"/>
      <c r="G66" s="159"/>
      <c r="H66" s="180">
        <v>1</v>
      </c>
      <c r="I66" s="180"/>
      <c r="J66" s="171">
        <f t="shared" si="2"/>
        <v>0</v>
      </c>
      <c r="K66" s="172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</row>
    <row r="67" spans="1:42" ht="15.75" thickBot="1" x14ac:dyDescent="0.3">
      <c r="A67" s="178" t="s">
        <v>75</v>
      </c>
      <c r="B67" s="179"/>
      <c r="C67" s="7"/>
      <c r="D67" s="44">
        <f>H41</f>
        <v>0</v>
      </c>
      <c r="E67" s="161" t="str">
        <f>E54</f>
        <v>0</v>
      </c>
      <c r="F67" s="161"/>
      <c r="G67" s="161"/>
      <c r="H67" s="175">
        <v>1</v>
      </c>
      <c r="I67" s="175"/>
      <c r="J67" s="171">
        <f t="shared" si="2"/>
        <v>0</v>
      </c>
      <c r="K67" s="172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</row>
    <row r="68" spans="1:42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</row>
    <row r="69" spans="1:42" ht="16.5" thickBot="1" x14ac:dyDescent="0.3">
      <c r="A69" s="221" t="s">
        <v>17</v>
      </c>
      <c r="B69" s="222"/>
      <c r="C69" s="222"/>
      <c r="D69" s="223"/>
      <c r="E69" s="138" t="str">
        <f>IF(J63=MAXA(J63:K67),A63,IF(J64=MAXA(J63:K67),A64,IF(J65=MAXA(J63:K67),A65,IF(J66=MAXA(J63:K67),A66,IF(J67=MAXA(J63:K67),A67,0)))))</f>
        <v>CFDT</v>
      </c>
      <c r="F69" s="138"/>
      <c r="G69" s="224" t="s">
        <v>41</v>
      </c>
      <c r="H69" s="224"/>
      <c r="I69" s="224"/>
      <c r="J69" s="224"/>
      <c r="K69" s="224"/>
      <c r="L69" s="7"/>
      <c r="M69" s="96" t="s">
        <v>83</v>
      </c>
      <c r="N69" s="97"/>
      <c r="O69" s="98"/>
      <c r="P69" s="245"/>
      <c r="Q69" s="246"/>
      <c r="R69" s="24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</row>
    <row r="70" spans="1:4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233"/>
      <c r="N70" s="233"/>
      <c r="O70" s="233"/>
      <c r="P70" s="233"/>
      <c r="Q70" s="233"/>
      <c r="R70" s="233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</row>
    <row r="71" spans="1:42" ht="15.75" thickBot="1" x14ac:dyDescent="0.3">
      <c r="A71" s="212" t="s">
        <v>18</v>
      </c>
      <c r="B71" s="213"/>
      <c r="C71" s="213"/>
      <c r="D71" s="214"/>
      <c r="E71" s="214"/>
      <c r="F71" s="214"/>
      <c r="G71" s="214"/>
      <c r="H71" s="214"/>
      <c r="I71" s="214"/>
      <c r="J71" s="214"/>
      <c r="K71" s="215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</row>
    <row r="72" spans="1:42" x14ac:dyDescent="0.25">
      <c r="A72" s="7"/>
      <c r="B72" s="7"/>
      <c r="C72" s="7"/>
      <c r="D72" s="181" t="s">
        <v>4</v>
      </c>
      <c r="E72" s="216" t="s">
        <v>14</v>
      </c>
      <c r="F72" s="216"/>
      <c r="G72" s="216"/>
      <c r="H72" s="218" t="s">
        <v>34</v>
      </c>
      <c r="I72" s="218"/>
      <c r="J72" s="219" t="s">
        <v>36</v>
      </c>
      <c r="K72" s="219"/>
      <c r="L72" s="220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</row>
    <row r="73" spans="1:42" ht="15.75" thickBot="1" x14ac:dyDescent="0.3">
      <c r="A73" s="7"/>
      <c r="B73" s="7"/>
      <c r="C73" s="7"/>
      <c r="D73" s="182"/>
      <c r="E73" s="217" t="s">
        <v>33</v>
      </c>
      <c r="F73" s="217"/>
      <c r="G73" s="217"/>
      <c r="H73" s="209" t="s">
        <v>35</v>
      </c>
      <c r="I73" s="209"/>
      <c r="J73" s="210" t="s">
        <v>70</v>
      </c>
      <c r="K73" s="210"/>
      <c r="L73" s="211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</row>
    <row r="74" spans="1:42" ht="15.75" thickBot="1" x14ac:dyDescent="0.3">
      <c r="A74" s="163" t="str">
        <f>A37</f>
        <v>CFDT</v>
      </c>
      <c r="B74" s="165"/>
      <c r="C74" s="7"/>
      <c r="D74" s="43">
        <f>H37</f>
        <v>30.33</v>
      </c>
      <c r="E74" s="129">
        <f>E50</f>
        <v>1</v>
      </c>
      <c r="F74" s="129"/>
      <c r="G74" s="129"/>
      <c r="H74" s="134">
        <f>IF(J63=MAXA(J63:K67),1,0)</f>
        <v>1</v>
      </c>
      <c r="I74" s="134"/>
      <c r="J74" s="99">
        <f>E74+H74</f>
        <v>2</v>
      </c>
      <c r="K74" s="99"/>
      <c r="L74" s="100"/>
      <c r="M74" s="7"/>
      <c r="N74" s="64"/>
      <c r="O74" s="64"/>
      <c r="P74" s="64"/>
      <c r="Q74" s="233"/>
      <c r="R74" s="233"/>
      <c r="S74" s="233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</row>
    <row r="75" spans="1:42" ht="15.75" thickBot="1" x14ac:dyDescent="0.3">
      <c r="A75" s="163" t="str">
        <f>A38</f>
        <v xml:space="preserve">CGT </v>
      </c>
      <c r="B75" s="165"/>
      <c r="C75" s="7"/>
      <c r="D75" s="43">
        <f>H38</f>
        <v>0</v>
      </c>
      <c r="E75" s="129" t="str">
        <f t="shared" ref="E75:E78" si="3">E51</f>
        <v>0</v>
      </c>
      <c r="F75" s="129"/>
      <c r="G75" s="129"/>
      <c r="H75" s="134">
        <f>IF(J64=MAXA(J63:K67),1,0)</f>
        <v>0</v>
      </c>
      <c r="I75" s="134"/>
      <c r="J75" s="99">
        <f t="shared" ref="J75:J78" si="4">E75+H75</f>
        <v>0</v>
      </c>
      <c r="K75" s="99"/>
      <c r="L75" s="100"/>
      <c r="M75" s="7"/>
      <c r="N75" s="7"/>
      <c r="O75" s="7"/>
      <c r="P75" s="7"/>
      <c r="Q75" s="233"/>
      <c r="R75" s="233"/>
      <c r="S75" s="233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</row>
    <row r="76" spans="1:42" ht="15.75" thickBot="1" x14ac:dyDescent="0.3">
      <c r="A76" s="163" t="str">
        <f>A39</f>
        <v>FO</v>
      </c>
      <c r="B76" s="165"/>
      <c r="C76" s="7"/>
      <c r="D76" s="43">
        <f>H39</f>
        <v>0</v>
      </c>
      <c r="E76" s="129" t="str">
        <f t="shared" si="3"/>
        <v>0</v>
      </c>
      <c r="F76" s="129"/>
      <c r="G76" s="129"/>
      <c r="H76" s="134">
        <f>IF(J65=MAXA(J63:K67),1,0)</f>
        <v>0</v>
      </c>
      <c r="I76" s="134"/>
      <c r="J76" s="99">
        <f t="shared" si="4"/>
        <v>0</v>
      </c>
      <c r="K76" s="99"/>
      <c r="L76" s="100"/>
      <c r="M76" s="7"/>
      <c r="N76" s="7"/>
      <c r="O76" s="7"/>
      <c r="P76" s="7"/>
      <c r="Q76" s="233"/>
      <c r="R76" s="233"/>
      <c r="S76" s="233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</row>
    <row r="77" spans="1:42" ht="15.75" thickBot="1" x14ac:dyDescent="0.3">
      <c r="A77" s="163" t="str">
        <f>A40</f>
        <v>CFTC</v>
      </c>
      <c r="B77" s="165"/>
      <c r="C77" s="7"/>
      <c r="D77" s="43">
        <f>H40</f>
        <v>0</v>
      </c>
      <c r="E77" s="129" t="str">
        <f t="shared" si="3"/>
        <v>0</v>
      </c>
      <c r="F77" s="129"/>
      <c r="G77" s="129"/>
      <c r="H77" s="134">
        <f>IF(J66=MAXA(J63:K67),1,0)</f>
        <v>0</v>
      </c>
      <c r="I77" s="134"/>
      <c r="J77" s="99">
        <f t="shared" si="4"/>
        <v>0</v>
      </c>
      <c r="K77" s="99"/>
      <c r="L77" s="100"/>
      <c r="M77" s="7"/>
      <c r="N77" s="7"/>
      <c r="O77" s="7"/>
      <c r="P77" s="7"/>
      <c r="Q77" s="233"/>
      <c r="R77" s="233"/>
      <c r="S77" s="233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</row>
    <row r="78" spans="1:42" ht="15.75" thickBot="1" x14ac:dyDescent="0.3">
      <c r="A78" s="163" t="str">
        <f>A41</f>
        <v>CFE-CGT</v>
      </c>
      <c r="B78" s="165"/>
      <c r="C78" s="7"/>
      <c r="D78" s="43">
        <f>H41</f>
        <v>0</v>
      </c>
      <c r="E78" s="129" t="str">
        <f t="shared" si="3"/>
        <v>0</v>
      </c>
      <c r="F78" s="129"/>
      <c r="G78" s="129"/>
      <c r="H78" s="183">
        <f>IF(J67=MAXA(J63:K67),1,0)</f>
        <v>0</v>
      </c>
      <c r="I78" s="183"/>
      <c r="J78" s="99">
        <f t="shared" si="4"/>
        <v>0</v>
      </c>
      <c r="K78" s="99"/>
      <c r="L78" s="100"/>
      <c r="M78" s="7"/>
      <c r="N78" s="7"/>
      <c r="O78" s="7"/>
      <c r="P78" s="7"/>
      <c r="Q78" s="233"/>
      <c r="R78" s="233"/>
      <c r="S78" s="233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</row>
    <row r="79" spans="1:4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33"/>
      <c r="R79" s="233"/>
      <c r="S79" s="233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</row>
    <row r="80" spans="1:42" ht="15.75" x14ac:dyDescent="0.25">
      <c r="A80" s="195" t="s">
        <v>37</v>
      </c>
      <c r="B80" s="196"/>
      <c r="C80" s="196"/>
      <c r="D80" s="196"/>
      <c r="E80" s="196"/>
      <c r="F80" s="197"/>
      <c r="H80" s="30">
        <f>H56-1</f>
        <v>-1</v>
      </c>
      <c r="I80" s="7"/>
      <c r="J80" s="7"/>
      <c r="K80" s="7"/>
      <c r="L80" s="7"/>
      <c r="M80" s="7"/>
      <c r="N80" s="7"/>
      <c r="O80" s="7"/>
      <c r="P80" s="7"/>
      <c r="Q80" s="233"/>
      <c r="R80" s="233"/>
      <c r="S80" s="233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</row>
    <row r="81" spans="1:4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33"/>
      <c r="R81" s="233"/>
      <c r="S81" s="233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</row>
    <row r="82" spans="1:42" ht="15.75" x14ac:dyDescent="0.25">
      <c r="A82" s="168" t="s">
        <v>38</v>
      </c>
      <c r="B82" s="169"/>
      <c r="C82" s="169"/>
      <c r="D82" s="169"/>
      <c r="E82" s="169"/>
      <c r="F82" s="169"/>
      <c r="G82" s="169"/>
      <c r="H82" s="169"/>
      <c r="I82" s="169"/>
      <c r="J82" s="169"/>
      <c r="K82" s="170"/>
      <c r="M82" s="7"/>
      <c r="N82" s="7"/>
      <c r="O82" s="7"/>
      <c r="P82" s="7"/>
      <c r="Q82" s="233"/>
      <c r="R82" s="233"/>
      <c r="S82" s="233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</row>
    <row r="83" spans="1:42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33"/>
      <c r="R83" s="233"/>
      <c r="S83" s="233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</row>
    <row r="84" spans="1:42" ht="30.75" thickBot="1" x14ac:dyDescent="0.3">
      <c r="A84" s="7"/>
      <c r="B84" s="7"/>
      <c r="C84" s="7"/>
      <c r="D84" s="46" t="s">
        <v>69</v>
      </c>
      <c r="E84" s="166" t="s">
        <v>14</v>
      </c>
      <c r="F84" s="166"/>
      <c r="G84" s="166"/>
      <c r="H84" s="166" t="s">
        <v>15</v>
      </c>
      <c r="I84" s="166"/>
      <c r="J84" s="166" t="s">
        <v>39</v>
      </c>
      <c r="K84" s="167"/>
      <c r="L84" s="7"/>
      <c r="M84" s="7"/>
      <c r="N84" s="7"/>
      <c r="O84" s="7"/>
      <c r="P84" s="7"/>
      <c r="Q84" s="233"/>
      <c r="R84" s="233"/>
      <c r="S84" s="233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</row>
    <row r="85" spans="1:42" ht="15.75" thickBot="1" x14ac:dyDescent="0.3">
      <c r="A85" s="132" t="str">
        <f>A37</f>
        <v>CFDT</v>
      </c>
      <c r="B85" s="133"/>
      <c r="C85" s="7"/>
      <c r="D85" s="47">
        <f>H37</f>
        <v>30.33</v>
      </c>
      <c r="E85" s="227">
        <f>J74</f>
        <v>2</v>
      </c>
      <c r="F85" s="227"/>
      <c r="G85" s="227"/>
      <c r="H85" s="180">
        <v>1</v>
      </c>
      <c r="I85" s="180"/>
      <c r="J85" s="227">
        <f>ROUND(D85/(E85+H85),2)</f>
        <v>10.11</v>
      </c>
      <c r="K85" s="228"/>
      <c r="L85" s="7"/>
      <c r="M85" s="7"/>
      <c r="N85" s="7"/>
      <c r="O85" s="7"/>
      <c r="P85" s="7"/>
      <c r="Q85" s="233"/>
      <c r="R85" s="233"/>
      <c r="S85" s="233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</row>
    <row r="86" spans="1:42" ht="15.75" thickBot="1" x14ac:dyDescent="0.3">
      <c r="A86" s="132" t="str">
        <f>A38</f>
        <v xml:space="preserve">CGT </v>
      </c>
      <c r="B86" s="133"/>
      <c r="C86" s="7"/>
      <c r="D86" s="47">
        <f>H38</f>
        <v>0</v>
      </c>
      <c r="E86" s="227">
        <f>J75</f>
        <v>0</v>
      </c>
      <c r="F86" s="227"/>
      <c r="G86" s="227"/>
      <c r="H86" s="180">
        <v>1</v>
      </c>
      <c r="I86" s="180"/>
      <c r="J86" s="227">
        <f t="shared" ref="J86:J89" si="5">ROUND(D86/(E86+H86),2)</f>
        <v>0</v>
      </c>
      <c r="K86" s="228"/>
      <c r="L86" s="7"/>
      <c r="M86" s="7"/>
      <c r="N86" s="7"/>
      <c r="O86" s="7"/>
      <c r="P86" s="7"/>
      <c r="Q86" s="233"/>
      <c r="R86" s="233"/>
      <c r="S86" s="233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</row>
    <row r="87" spans="1:42" ht="15.75" thickBot="1" x14ac:dyDescent="0.3">
      <c r="A87" s="132" t="str">
        <f>A39</f>
        <v>FO</v>
      </c>
      <c r="B87" s="133"/>
      <c r="C87" s="7"/>
      <c r="D87" s="47">
        <f>H39</f>
        <v>0</v>
      </c>
      <c r="E87" s="227">
        <f>J76</f>
        <v>0</v>
      </c>
      <c r="F87" s="227"/>
      <c r="G87" s="227"/>
      <c r="H87" s="180">
        <v>1</v>
      </c>
      <c r="I87" s="180"/>
      <c r="J87" s="227">
        <f t="shared" si="5"/>
        <v>0</v>
      </c>
      <c r="K87" s="228"/>
      <c r="L87" s="7"/>
      <c r="M87" s="7"/>
      <c r="N87" s="7"/>
      <c r="O87" s="7"/>
      <c r="P87" s="7"/>
      <c r="Q87" s="233"/>
      <c r="R87" s="233"/>
      <c r="S87" s="233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</row>
    <row r="88" spans="1:42" ht="15.75" thickBot="1" x14ac:dyDescent="0.3">
      <c r="A88" s="132" t="str">
        <f>A40</f>
        <v>CFTC</v>
      </c>
      <c r="B88" s="133"/>
      <c r="C88" s="7"/>
      <c r="D88" s="47">
        <f>H40</f>
        <v>0</v>
      </c>
      <c r="E88" s="227">
        <f t="shared" ref="E88:E89" si="6">J77</f>
        <v>0</v>
      </c>
      <c r="F88" s="227"/>
      <c r="G88" s="227"/>
      <c r="H88" s="180">
        <v>1</v>
      </c>
      <c r="I88" s="180"/>
      <c r="J88" s="227">
        <f t="shared" si="5"/>
        <v>0</v>
      </c>
      <c r="K88" s="228"/>
      <c r="L88" s="7"/>
      <c r="M88" s="7"/>
      <c r="N88" s="7"/>
      <c r="O88" s="7"/>
      <c r="P88" s="7"/>
      <c r="Q88" s="233"/>
      <c r="R88" s="233"/>
      <c r="S88" s="233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</row>
    <row r="89" spans="1:42" ht="15.75" thickBot="1" x14ac:dyDescent="0.3">
      <c r="A89" s="132" t="str">
        <f>A41</f>
        <v>CFE-CGT</v>
      </c>
      <c r="B89" s="133"/>
      <c r="C89" s="7"/>
      <c r="D89" s="47">
        <f>H41</f>
        <v>0</v>
      </c>
      <c r="E89" s="229">
        <f t="shared" si="6"/>
        <v>0</v>
      </c>
      <c r="F89" s="229"/>
      <c r="G89" s="229"/>
      <c r="H89" s="175">
        <v>1</v>
      </c>
      <c r="I89" s="175"/>
      <c r="J89" s="227">
        <f t="shared" si="5"/>
        <v>0</v>
      </c>
      <c r="K89" s="228"/>
      <c r="L89" s="7"/>
      <c r="M89" s="7"/>
      <c r="N89" s="7"/>
      <c r="O89" s="7"/>
      <c r="P89" s="7"/>
      <c r="Q89" s="233"/>
      <c r="R89" s="233"/>
      <c r="S89" s="233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</row>
    <row r="90" spans="1:42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33"/>
      <c r="R90" s="233"/>
      <c r="S90" s="233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</row>
    <row r="91" spans="1:42" ht="16.5" thickBot="1" x14ac:dyDescent="0.3">
      <c r="A91" s="135" t="s">
        <v>17</v>
      </c>
      <c r="B91" s="136"/>
      <c r="C91" s="136"/>
      <c r="D91" s="137"/>
      <c r="E91" s="138" t="str">
        <f>IF(J85=MAXA(J85:K89),A85,IF(J86=MAXA(J85:K89),A86,IF(J87=MAXA(J85:K89),A87,IF(J88=MAXA(J85:K89),A88,IF(J89=MAXA(J85:K89),A89,0)))))</f>
        <v>CFDT</v>
      </c>
      <c r="F91" s="138"/>
      <c r="G91" s="224" t="s">
        <v>41</v>
      </c>
      <c r="H91" s="224"/>
      <c r="I91" s="224"/>
      <c r="J91" s="224"/>
      <c r="K91" s="224"/>
      <c r="L91" s="7"/>
      <c r="M91" s="96" t="s">
        <v>83</v>
      </c>
      <c r="N91" s="97"/>
      <c r="O91" s="98"/>
      <c r="P91" s="245"/>
      <c r="Q91" s="246"/>
      <c r="R91" s="247"/>
      <c r="S91" s="65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</row>
    <row r="92" spans="1:4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33"/>
      <c r="R92" s="233"/>
      <c r="S92" s="233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</row>
    <row r="93" spans="1:42" ht="15.75" thickBot="1" x14ac:dyDescent="0.3">
      <c r="A93" s="225" t="s">
        <v>40</v>
      </c>
      <c r="B93" s="225"/>
      <c r="C93" s="225"/>
      <c r="D93" s="226"/>
      <c r="E93" s="226"/>
      <c r="F93" s="226"/>
      <c r="G93" s="226"/>
      <c r="H93" s="226"/>
      <c r="I93" s="226"/>
      <c r="J93" s="226"/>
      <c r="K93" s="226"/>
      <c r="L93" s="7"/>
      <c r="M93" s="7"/>
      <c r="N93" s="7"/>
      <c r="O93" s="7"/>
      <c r="P93" s="7"/>
      <c r="Q93" s="233"/>
      <c r="R93" s="233"/>
      <c r="S93" s="233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</row>
    <row r="94" spans="1:42" x14ac:dyDescent="0.25">
      <c r="A94" s="7"/>
      <c r="B94" s="7"/>
      <c r="C94" s="7"/>
      <c r="D94" s="181" t="s">
        <v>4</v>
      </c>
      <c r="E94" s="166" t="s">
        <v>14</v>
      </c>
      <c r="F94" s="166"/>
      <c r="G94" s="166"/>
      <c r="H94" s="189" t="s">
        <v>42</v>
      </c>
      <c r="I94" s="189"/>
      <c r="J94" s="190" t="s">
        <v>43</v>
      </c>
      <c r="K94" s="190"/>
      <c r="L94" s="191"/>
      <c r="M94" s="7"/>
      <c r="N94" s="7"/>
      <c r="O94" s="7"/>
      <c r="P94" s="7"/>
      <c r="Q94" s="233"/>
      <c r="R94" s="233"/>
      <c r="S94" s="233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</row>
    <row r="95" spans="1:42" ht="15.75" thickBot="1" x14ac:dyDescent="0.3">
      <c r="A95" s="7"/>
      <c r="B95" s="7"/>
      <c r="C95" s="7"/>
      <c r="D95" s="182"/>
      <c r="E95" s="188" t="s">
        <v>71</v>
      </c>
      <c r="F95" s="188"/>
      <c r="G95" s="188"/>
      <c r="H95" s="192" t="s">
        <v>44</v>
      </c>
      <c r="I95" s="192"/>
      <c r="J95" s="193" t="s">
        <v>70</v>
      </c>
      <c r="K95" s="193"/>
      <c r="L95" s="194"/>
      <c r="M95" s="7"/>
      <c r="N95" s="7"/>
      <c r="O95" s="7"/>
      <c r="P95" s="7"/>
      <c r="Q95" s="233"/>
      <c r="R95" s="233"/>
      <c r="S95" s="233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</row>
    <row r="96" spans="1:42" ht="15.75" thickBot="1" x14ac:dyDescent="0.3">
      <c r="A96" s="132" t="str">
        <f>A37</f>
        <v>CFDT</v>
      </c>
      <c r="B96" s="133"/>
      <c r="C96" s="7"/>
      <c r="D96" s="48">
        <f>H37</f>
        <v>30.33</v>
      </c>
      <c r="E96" s="187">
        <f>E85</f>
        <v>2</v>
      </c>
      <c r="F96" s="187"/>
      <c r="G96" s="187"/>
      <c r="H96" s="184">
        <f>IF(J85=MAXA(J85:K89),1,0)</f>
        <v>1</v>
      </c>
      <c r="I96" s="184"/>
      <c r="J96" s="185">
        <f>E96+H96</f>
        <v>3</v>
      </c>
      <c r="K96" s="185"/>
      <c r="L96" s="186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</row>
    <row r="97" spans="1:42" ht="15.75" thickBot="1" x14ac:dyDescent="0.3">
      <c r="A97" s="132" t="str">
        <f>A38</f>
        <v xml:space="preserve">CGT </v>
      </c>
      <c r="B97" s="133"/>
      <c r="C97" s="7"/>
      <c r="D97" s="48">
        <f>H38</f>
        <v>0</v>
      </c>
      <c r="E97" s="187">
        <f>E86</f>
        <v>0</v>
      </c>
      <c r="F97" s="187"/>
      <c r="G97" s="187"/>
      <c r="H97" s="184">
        <f>IF(J86=MAXA(J85:K89),1,0)</f>
        <v>0</v>
      </c>
      <c r="I97" s="184"/>
      <c r="J97" s="185">
        <f t="shared" ref="J97:J100" si="7">E97+H97</f>
        <v>0</v>
      </c>
      <c r="K97" s="185"/>
      <c r="L97" s="186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</row>
    <row r="98" spans="1:42" ht="15.75" thickBot="1" x14ac:dyDescent="0.3">
      <c r="A98" s="132" t="str">
        <f>A39</f>
        <v>FO</v>
      </c>
      <c r="B98" s="133"/>
      <c r="C98" s="7"/>
      <c r="D98" s="48">
        <f>H39</f>
        <v>0</v>
      </c>
      <c r="E98" s="187">
        <f>E87</f>
        <v>0</v>
      </c>
      <c r="F98" s="187"/>
      <c r="G98" s="187"/>
      <c r="H98" s="184">
        <f>IF(J87=MAXA(J85:K89),1,0)</f>
        <v>0</v>
      </c>
      <c r="I98" s="184"/>
      <c r="J98" s="185">
        <f t="shared" si="7"/>
        <v>0</v>
      </c>
      <c r="K98" s="185"/>
      <c r="L98" s="186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</row>
    <row r="99" spans="1:42" ht="15.75" thickBot="1" x14ac:dyDescent="0.3">
      <c r="A99" s="132" t="str">
        <f>A40</f>
        <v>CFTC</v>
      </c>
      <c r="B99" s="133"/>
      <c r="C99" s="7"/>
      <c r="D99" s="48">
        <f>H40</f>
        <v>0</v>
      </c>
      <c r="E99" s="187">
        <f>E88</f>
        <v>0</v>
      </c>
      <c r="F99" s="187"/>
      <c r="G99" s="187"/>
      <c r="H99" s="184">
        <f>IF(J88=MAXA(J85:K89),1,0)</f>
        <v>0</v>
      </c>
      <c r="I99" s="184"/>
      <c r="J99" s="185">
        <f t="shared" si="7"/>
        <v>0</v>
      </c>
      <c r="K99" s="185"/>
      <c r="L99" s="186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1:42" ht="15.75" thickBot="1" x14ac:dyDescent="0.3">
      <c r="A100" s="132" t="str">
        <f>A41</f>
        <v>CFE-CGT</v>
      </c>
      <c r="B100" s="133"/>
      <c r="C100" s="7"/>
      <c r="D100" s="49">
        <f>H41</f>
        <v>0</v>
      </c>
      <c r="E100" s="205">
        <f t="shared" ref="E100" si="8">E89</f>
        <v>0</v>
      </c>
      <c r="F100" s="205"/>
      <c r="G100" s="205"/>
      <c r="H100" s="206">
        <f>IF(J89=MAXA(J85:K89),1,0)</f>
        <v>0</v>
      </c>
      <c r="I100" s="206"/>
      <c r="J100" s="207">
        <f t="shared" si="7"/>
        <v>0</v>
      </c>
      <c r="K100" s="207"/>
      <c r="L100" s="208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1:4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1:42" ht="15.75" x14ac:dyDescent="0.25">
      <c r="A102" s="195" t="s">
        <v>45</v>
      </c>
      <c r="B102" s="196"/>
      <c r="C102" s="196"/>
      <c r="D102" s="196"/>
      <c r="E102" s="196"/>
      <c r="F102" s="197"/>
      <c r="G102" s="7"/>
      <c r="H102" s="13">
        <f>H80-1</f>
        <v>-2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1:4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1:42" ht="15.75" x14ac:dyDescent="0.25">
      <c r="A104" s="231" t="s">
        <v>46</v>
      </c>
      <c r="B104" s="231"/>
      <c r="C104" s="231"/>
      <c r="D104" s="231"/>
      <c r="E104" s="231"/>
      <c r="F104" s="231"/>
      <c r="G104" s="231"/>
      <c r="H104" s="231"/>
      <c r="I104" s="231"/>
      <c r="J104" s="231"/>
      <c r="K104" s="231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1:42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1:42" ht="30.75" thickBot="1" x14ac:dyDescent="0.3">
      <c r="A106" s="7"/>
      <c r="B106" s="7"/>
      <c r="C106" s="7"/>
      <c r="D106" s="46" t="s">
        <v>69</v>
      </c>
      <c r="E106" s="198" t="s">
        <v>14</v>
      </c>
      <c r="F106" s="198"/>
      <c r="G106" s="198"/>
      <c r="H106" s="198" t="s">
        <v>47</v>
      </c>
      <c r="I106" s="198"/>
      <c r="J106" s="198" t="s">
        <v>39</v>
      </c>
      <c r="K106" s="232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1:42" ht="15.75" thickBot="1" x14ac:dyDescent="0.3">
      <c r="A107" s="163" t="str">
        <f>A37</f>
        <v>CFDT</v>
      </c>
      <c r="B107" s="165"/>
      <c r="C107" s="7"/>
      <c r="D107" s="48">
        <f>H37</f>
        <v>30.33</v>
      </c>
      <c r="E107" s="171">
        <f>J96</f>
        <v>3</v>
      </c>
      <c r="F107" s="171"/>
      <c r="G107" s="171"/>
      <c r="H107" s="180">
        <v>1</v>
      </c>
      <c r="I107" s="180"/>
      <c r="J107" s="171">
        <f>ROUND(D107/(E107+H107),2)</f>
        <v>7.58</v>
      </c>
      <c r="K107" s="172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1:42" ht="15.75" thickBot="1" x14ac:dyDescent="0.3">
      <c r="A108" s="163" t="str">
        <f>A38</f>
        <v xml:space="preserve">CGT </v>
      </c>
      <c r="B108" s="165"/>
      <c r="C108" s="7"/>
      <c r="D108" s="48">
        <f>H38</f>
        <v>0</v>
      </c>
      <c r="E108" s="171">
        <f>J97</f>
        <v>0</v>
      </c>
      <c r="F108" s="171"/>
      <c r="G108" s="171"/>
      <c r="H108" s="180">
        <v>1</v>
      </c>
      <c r="I108" s="180"/>
      <c r="J108" s="171">
        <f t="shared" ref="J108:J111" si="9">ROUND(D108/(E108+H108),2)</f>
        <v>0</v>
      </c>
      <c r="K108" s="172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5.75" thickBot="1" x14ac:dyDescent="0.3">
      <c r="A109" s="163" t="str">
        <f>A39</f>
        <v>FO</v>
      </c>
      <c r="B109" s="165"/>
      <c r="C109" s="7"/>
      <c r="D109" s="48">
        <f>H39</f>
        <v>0</v>
      </c>
      <c r="E109" s="171">
        <f>J98</f>
        <v>0</v>
      </c>
      <c r="F109" s="171"/>
      <c r="G109" s="171"/>
      <c r="H109" s="180">
        <v>1</v>
      </c>
      <c r="I109" s="180"/>
      <c r="J109" s="171">
        <f t="shared" si="9"/>
        <v>0</v>
      </c>
      <c r="K109" s="172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5.75" thickBot="1" x14ac:dyDescent="0.3">
      <c r="A110" s="163" t="str">
        <f>A40</f>
        <v>CFTC</v>
      </c>
      <c r="B110" s="165"/>
      <c r="C110" s="7"/>
      <c r="D110" s="48">
        <f>H40</f>
        <v>0</v>
      </c>
      <c r="E110" s="171">
        <f t="shared" ref="E110:E111" si="10">J99</f>
        <v>0</v>
      </c>
      <c r="F110" s="171"/>
      <c r="G110" s="171"/>
      <c r="H110" s="180">
        <v>1</v>
      </c>
      <c r="I110" s="180"/>
      <c r="J110" s="171">
        <f t="shared" si="9"/>
        <v>0</v>
      </c>
      <c r="K110" s="172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5.75" thickBot="1" x14ac:dyDescent="0.3">
      <c r="A111" s="163" t="str">
        <f>A41</f>
        <v>CFE-CGT</v>
      </c>
      <c r="B111" s="165"/>
      <c r="C111" s="7"/>
      <c r="D111" s="49">
        <f>H41</f>
        <v>0</v>
      </c>
      <c r="E111" s="173">
        <f t="shared" si="10"/>
        <v>0</v>
      </c>
      <c r="F111" s="173"/>
      <c r="G111" s="173"/>
      <c r="H111" s="175">
        <v>1</v>
      </c>
      <c r="I111" s="175"/>
      <c r="J111" s="171">
        <f t="shared" si="9"/>
        <v>0</v>
      </c>
      <c r="K111" s="172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6.5" thickBot="1" x14ac:dyDescent="0.3">
      <c r="A113" s="135" t="s">
        <v>17</v>
      </c>
      <c r="B113" s="136"/>
      <c r="C113" s="136"/>
      <c r="D113" s="137"/>
      <c r="E113" s="138" t="str">
        <f>IF(J107=MAXA(J107:K111),A107,IF(J108=MAXA(J107:K111),A108,IF(J109=MAXA(J107:K111),A109,IF(J110=MAXA(J107:K111),A110,IF(J111=MAXA(J107:K111),A111,0)))))</f>
        <v>CFDT</v>
      </c>
      <c r="F113" s="138"/>
      <c r="G113" s="143" t="s">
        <v>41</v>
      </c>
      <c r="H113" s="143"/>
      <c r="I113" s="143"/>
      <c r="J113" s="143"/>
      <c r="K113" s="143"/>
      <c r="L113" s="7"/>
      <c r="M113" s="96" t="s">
        <v>83</v>
      </c>
      <c r="N113" s="97"/>
      <c r="O113" s="98"/>
      <c r="P113" s="245"/>
      <c r="Q113" s="246"/>
      <c r="R113" s="24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5.75" thickBot="1" x14ac:dyDescent="0.3">
      <c r="A115" s="199" t="s">
        <v>48</v>
      </c>
      <c r="B115" s="200"/>
      <c r="C115" s="200"/>
      <c r="D115" s="201"/>
      <c r="E115" s="201"/>
      <c r="F115" s="201"/>
      <c r="G115" s="201"/>
      <c r="H115" s="201"/>
      <c r="I115" s="201"/>
      <c r="J115" s="201"/>
      <c r="K115" s="202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x14ac:dyDescent="0.25">
      <c r="A116" s="7"/>
      <c r="B116" s="7"/>
      <c r="C116" s="7"/>
      <c r="D116" s="181" t="s">
        <v>4</v>
      </c>
      <c r="E116" s="166" t="s">
        <v>14</v>
      </c>
      <c r="F116" s="166"/>
      <c r="G116" s="166"/>
      <c r="H116" s="189" t="s">
        <v>82</v>
      </c>
      <c r="I116" s="189"/>
      <c r="J116" s="190" t="s">
        <v>43</v>
      </c>
      <c r="K116" s="190"/>
      <c r="L116" s="191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5.75" thickBot="1" x14ac:dyDescent="0.3">
      <c r="A117" s="7"/>
      <c r="B117" s="7"/>
      <c r="C117" s="7"/>
      <c r="D117" s="182"/>
      <c r="E117" s="203" t="s">
        <v>71</v>
      </c>
      <c r="F117" s="203"/>
      <c r="G117" s="203"/>
      <c r="H117" s="204" t="s">
        <v>49</v>
      </c>
      <c r="I117" s="204"/>
      <c r="J117" s="239" t="s">
        <v>70</v>
      </c>
      <c r="K117" s="239"/>
      <c r="L117" s="240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5.75" thickBot="1" x14ac:dyDescent="0.3">
      <c r="A118" s="132" t="str">
        <f>A37</f>
        <v>CFDT</v>
      </c>
      <c r="B118" s="133"/>
      <c r="C118" s="7"/>
      <c r="D118" s="50">
        <f>H37</f>
        <v>30.33</v>
      </c>
      <c r="E118" s="129">
        <f>E50</f>
        <v>1</v>
      </c>
      <c r="F118" s="129"/>
      <c r="G118" s="129"/>
      <c r="H118" s="134">
        <f>IF(J107=MAXA(J107:K111),1,0)</f>
        <v>1</v>
      </c>
      <c r="I118" s="134"/>
      <c r="J118" s="99">
        <f>E118+H118</f>
        <v>2</v>
      </c>
      <c r="K118" s="99"/>
      <c r="L118" s="100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5.75" thickBot="1" x14ac:dyDescent="0.3">
      <c r="A119" s="132" t="str">
        <f>A38</f>
        <v xml:space="preserve">CGT </v>
      </c>
      <c r="B119" s="133"/>
      <c r="C119" s="7"/>
      <c r="D119" s="50">
        <f>H38</f>
        <v>0</v>
      </c>
      <c r="E119" s="129">
        <f>H97</f>
        <v>0</v>
      </c>
      <c r="F119" s="129"/>
      <c r="G119" s="129"/>
      <c r="H119" s="134">
        <f>IF(J108=MAXA(J107:K111),1,0)</f>
        <v>0</v>
      </c>
      <c r="I119" s="134"/>
      <c r="J119" s="99">
        <f>E119+H119</f>
        <v>0</v>
      </c>
      <c r="K119" s="99"/>
      <c r="L119" s="100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5.75" thickBot="1" x14ac:dyDescent="0.3">
      <c r="A120" s="132" t="str">
        <f>A39</f>
        <v>FO</v>
      </c>
      <c r="B120" s="133"/>
      <c r="C120" s="7"/>
      <c r="D120" s="50">
        <f>H39</f>
        <v>0</v>
      </c>
      <c r="E120" s="129">
        <f>E87</f>
        <v>0</v>
      </c>
      <c r="F120" s="129"/>
      <c r="G120" s="129"/>
      <c r="H120" s="134">
        <f>IF(J109=MAXA(J107:K111),1,0)</f>
        <v>0</v>
      </c>
      <c r="I120" s="134"/>
      <c r="J120" s="99">
        <f>E120+H120</f>
        <v>0</v>
      </c>
      <c r="K120" s="99"/>
      <c r="L120" s="100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5.75" thickBot="1" x14ac:dyDescent="0.3">
      <c r="A121" s="132" t="str">
        <f>A40</f>
        <v>CFTC</v>
      </c>
      <c r="B121" s="133"/>
      <c r="C121" s="7"/>
      <c r="D121" s="50">
        <f>H40</f>
        <v>0</v>
      </c>
      <c r="E121" s="129">
        <f t="shared" ref="E121:E122" si="11">E88</f>
        <v>0</v>
      </c>
      <c r="F121" s="129"/>
      <c r="G121" s="129"/>
      <c r="H121" s="134">
        <f>IF(J110=MAXA(J107:K111),1,0)</f>
        <v>0</v>
      </c>
      <c r="I121" s="134"/>
      <c r="J121" s="99">
        <f t="shared" ref="J121:J122" si="12">E121+H121</f>
        <v>0</v>
      </c>
      <c r="K121" s="99"/>
      <c r="L121" s="100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5.75" thickBot="1" x14ac:dyDescent="0.3">
      <c r="A122" s="132" t="str">
        <f>A41</f>
        <v>CFE-CGT</v>
      </c>
      <c r="B122" s="133"/>
      <c r="C122" s="7"/>
      <c r="D122" s="51">
        <f>H41</f>
        <v>0</v>
      </c>
      <c r="E122" s="131">
        <f t="shared" si="11"/>
        <v>0</v>
      </c>
      <c r="F122" s="131"/>
      <c r="G122" s="131"/>
      <c r="H122" s="183">
        <f>IF(J111=MAXA(J107:K111),1,0)</f>
        <v>0</v>
      </c>
      <c r="I122" s="183"/>
      <c r="J122" s="237">
        <f t="shared" si="12"/>
        <v>0</v>
      </c>
      <c r="K122" s="237"/>
      <c r="L122" s="238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x14ac:dyDescent="0.25">
      <c r="A123" s="7"/>
      <c r="B123" s="7"/>
      <c r="C123" s="7"/>
      <c r="D123" s="33"/>
      <c r="E123" s="33"/>
      <c r="F123" s="33"/>
      <c r="G123" s="33"/>
      <c r="H123" s="33"/>
      <c r="I123" s="33"/>
      <c r="J123" s="33"/>
      <c r="K123" s="33"/>
      <c r="L123" s="33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5.75" x14ac:dyDescent="0.25">
      <c r="A124" s="195" t="s">
        <v>45</v>
      </c>
      <c r="B124" s="196"/>
      <c r="C124" s="196"/>
      <c r="D124" s="196"/>
      <c r="E124" s="196"/>
      <c r="F124" s="197"/>
      <c r="G124" s="7"/>
      <c r="H124" s="14">
        <f>H102-1</f>
        <v>-3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:4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:42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</row>
    <row r="145" spans="1:42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:4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1:4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:4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:4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:42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x14ac:dyDescent="0.25"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x14ac:dyDescent="0.25"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x14ac:dyDescent="0.25"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x14ac:dyDescent="0.25"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x14ac:dyDescent="0.25"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x14ac:dyDescent="0.25"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x14ac:dyDescent="0.25"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x14ac:dyDescent="0.25"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x14ac:dyDescent="0.25"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x14ac:dyDescent="0.25"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x14ac:dyDescent="0.25"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x14ac:dyDescent="0.25"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x14ac:dyDescent="0.25"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x14ac:dyDescent="0.25"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x14ac:dyDescent="0.25"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21:42" x14ac:dyDescent="0.25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21:42" x14ac:dyDescent="0.25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21:42" x14ac:dyDescent="0.25"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21:42" x14ac:dyDescent="0.25"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21:42" x14ac:dyDescent="0.25"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21:42" x14ac:dyDescent="0.25"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21:42" x14ac:dyDescent="0.25"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21:42" x14ac:dyDescent="0.25"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21:42" x14ac:dyDescent="0.25"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21:42" x14ac:dyDescent="0.25"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21:42" x14ac:dyDescent="0.25"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21:42" x14ac:dyDescent="0.25"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21:42" x14ac:dyDescent="0.25"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21:42" x14ac:dyDescent="0.25"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21:42" x14ac:dyDescent="0.25"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21:42" x14ac:dyDescent="0.25"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21:42" x14ac:dyDescent="0.25"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21:42" x14ac:dyDescent="0.25"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21:42" x14ac:dyDescent="0.25"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21:42" x14ac:dyDescent="0.25"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21:42" x14ac:dyDescent="0.25"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21:42" x14ac:dyDescent="0.25"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21:42" x14ac:dyDescent="0.25"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21:42" x14ac:dyDescent="0.25"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21:42" x14ac:dyDescent="0.25"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21:42" x14ac:dyDescent="0.25"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21:42" x14ac:dyDescent="0.25"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21:42" x14ac:dyDescent="0.25"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21:42" x14ac:dyDescent="0.25"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21:42" x14ac:dyDescent="0.25"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21:42" x14ac:dyDescent="0.25"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21:42" x14ac:dyDescent="0.25"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21:42" x14ac:dyDescent="0.25"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21:42" x14ac:dyDescent="0.25"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21:42" x14ac:dyDescent="0.25"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21:42" x14ac:dyDescent="0.25"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21:42" x14ac:dyDescent="0.25"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21:42" x14ac:dyDescent="0.25"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21:42" x14ac:dyDescent="0.25"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21:42" x14ac:dyDescent="0.25"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21:42" x14ac:dyDescent="0.25"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21:42" x14ac:dyDescent="0.25"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21:42" x14ac:dyDescent="0.25"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21:42" x14ac:dyDescent="0.25"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21:42" x14ac:dyDescent="0.25"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21:42" x14ac:dyDescent="0.25"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21:42" x14ac:dyDescent="0.25"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21:42" x14ac:dyDescent="0.25"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21:42" x14ac:dyDescent="0.25"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21:42" x14ac:dyDescent="0.25"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21:42" x14ac:dyDescent="0.25"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21:42" x14ac:dyDescent="0.25"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21:42" x14ac:dyDescent="0.25"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21:42" x14ac:dyDescent="0.25"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21:42" x14ac:dyDescent="0.25"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21:42" x14ac:dyDescent="0.25"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21:42" x14ac:dyDescent="0.25"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21:42" x14ac:dyDescent="0.25"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21:42" x14ac:dyDescent="0.25"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21:42" x14ac:dyDescent="0.25"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21:42" x14ac:dyDescent="0.25"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21:42" x14ac:dyDescent="0.25"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21:42" x14ac:dyDescent="0.25"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21:42" x14ac:dyDescent="0.25"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  <row r="241" spans="21:42" x14ac:dyDescent="0.25"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</row>
    <row r="242" spans="21:42" x14ac:dyDescent="0.25"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</row>
    <row r="243" spans="21:42" x14ac:dyDescent="0.25"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</row>
    <row r="244" spans="21:42" x14ac:dyDescent="0.25"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</row>
    <row r="245" spans="21:42" x14ac:dyDescent="0.25"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</row>
    <row r="246" spans="21:42" x14ac:dyDescent="0.25"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</row>
    <row r="247" spans="21:42" x14ac:dyDescent="0.25"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</row>
    <row r="248" spans="21:42" x14ac:dyDescent="0.25"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</row>
    <row r="249" spans="21:42" x14ac:dyDescent="0.25"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</row>
    <row r="250" spans="21:42" x14ac:dyDescent="0.25"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</row>
    <row r="251" spans="21:42" x14ac:dyDescent="0.25"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</row>
    <row r="252" spans="21:42" x14ac:dyDescent="0.25"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</row>
    <row r="253" spans="21:42" x14ac:dyDescent="0.25"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</row>
    <row r="254" spans="21:42" x14ac:dyDescent="0.25"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</row>
    <row r="255" spans="21:42" x14ac:dyDescent="0.25"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</row>
    <row r="256" spans="21:42" x14ac:dyDescent="0.25"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</row>
    <row r="257" spans="21:42" x14ac:dyDescent="0.25"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</row>
    <row r="258" spans="21:42" x14ac:dyDescent="0.25"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</row>
    <row r="259" spans="21:42" x14ac:dyDescent="0.25"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</row>
    <row r="260" spans="21:42" x14ac:dyDescent="0.25"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</row>
    <row r="261" spans="21:42" x14ac:dyDescent="0.25"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</row>
    <row r="262" spans="21:42" x14ac:dyDescent="0.25"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</row>
    <row r="263" spans="21:42" x14ac:dyDescent="0.25"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</row>
    <row r="264" spans="21:42" x14ac:dyDescent="0.25"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</row>
    <row r="265" spans="21:42" x14ac:dyDescent="0.25"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</row>
    <row r="266" spans="21:42" x14ac:dyDescent="0.25"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</row>
    <row r="267" spans="21:42" x14ac:dyDescent="0.25"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</row>
    <row r="268" spans="21:42" x14ac:dyDescent="0.25"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</row>
    <row r="269" spans="21:42" x14ac:dyDescent="0.25"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</row>
    <row r="270" spans="21:42" x14ac:dyDescent="0.25"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</row>
    <row r="271" spans="21:42" x14ac:dyDescent="0.25"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</row>
    <row r="272" spans="21:42" x14ac:dyDescent="0.25"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</row>
    <row r="273" spans="21:42" x14ac:dyDescent="0.25"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</row>
    <row r="274" spans="21:42" x14ac:dyDescent="0.25"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</row>
    <row r="275" spans="21:42" x14ac:dyDescent="0.25"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</row>
    <row r="276" spans="21:42" x14ac:dyDescent="0.25"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</row>
    <row r="277" spans="21:42" x14ac:dyDescent="0.25"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</row>
    <row r="278" spans="21:42" x14ac:dyDescent="0.25"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</row>
    <row r="279" spans="21:42" x14ac:dyDescent="0.25"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</row>
    <row r="280" spans="21:42" x14ac:dyDescent="0.25"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</row>
    <row r="281" spans="21:42" x14ac:dyDescent="0.25"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</row>
    <row r="282" spans="21:42" x14ac:dyDescent="0.25"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</row>
    <row r="283" spans="21:42" x14ac:dyDescent="0.25"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</row>
    <row r="284" spans="21:42" x14ac:dyDescent="0.25"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</row>
    <row r="285" spans="21:42" x14ac:dyDescent="0.25"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</row>
    <row r="286" spans="21:42" x14ac:dyDescent="0.25"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</row>
    <row r="287" spans="21:42" x14ac:dyDescent="0.25"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</row>
    <row r="288" spans="21:42" x14ac:dyDescent="0.25"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</row>
    <row r="289" spans="21:42" x14ac:dyDescent="0.25"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</row>
    <row r="290" spans="21:42" x14ac:dyDescent="0.25"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</row>
    <row r="291" spans="21:42" x14ac:dyDescent="0.25"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</row>
    <row r="292" spans="21:42" x14ac:dyDescent="0.25"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</row>
    <row r="293" spans="21:42" x14ac:dyDescent="0.25"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</row>
    <row r="294" spans="21:42" x14ac:dyDescent="0.25"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</row>
    <row r="295" spans="21:42" x14ac:dyDescent="0.25"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</row>
    <row r="296" spans="21:42" x14ac:dyDescent="0.25"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</row>
    <row r="297" spans="21:42" x14ac:dyDescent="0.25"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</row>
    <row r="298" spans="21:42" x14ac:dyDescent="0.25"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</row>
    <row r="299" spans="21:42" x14ac:dyDescent="0.25"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</row>
    <row r="300" spans="21:42" x14ac:dyDescent="0.25"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</row>
    <row r="301" spans="21:42" x14ac:dyDescent="0.25"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</row>
    <row r="302" spans="21:42" x14ac:dyDescent="0.25"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</row>
    <row r="303" spans="21:42" x14ac:dyDescent="0.25"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</row>
    <row r="304" spans="21:42" x14ac:dyDescent="0.25"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</row>
    <row r="305" spans="21:42" x14ac:dyDescent="0.25"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</row>
    <row r="306" spans="21:42" x14ac:dyDescent="0.25"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</row>
    <row r="307" spans="21:42" x14ac:dyDescent="0.25"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</row>
    <row r="308" spans="21:42" x14ac:dyDescent="0.25"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</row>
    <row r="309" spans="21:42" x14ac:dyDescent="0.25"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</row>
    <row r="310" spans="21:42" x14ac:dyDescent="0.25"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</row>
    <row r="311" spans="21:42" x14ac:dyDescent="0.25"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</row>
    <row r="312" spans="21:42" x14ac:dyDescent="0.25"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</row>
    <row r="313" spans="21:42" x14ac:dyDescent="0.25"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</row>
    <row r="314" spans="21:42" x14ac:dyDescent="0.25"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</row>
    <row r="315" spans="21:42" x14ac:dyDescent="0.25"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</row>
    <row r="316" spans="21:42" x14ac:dyDescent="0.25"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</row>
    <row r="317" spans="21:42" x14ac:dyDescent="0.25"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</row>
    <row r="318" spans="21:42" x14ac:dyDescent="0.25"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</row>
    <row r="319" spans="21:42" x14ac:dyDescent="0.25"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</row>
    <row r="320" spans="21:42" x14ac:dyDescent="0.25"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</row>
    <row r="321" spans="21:42" x14ac:dyDescent="0.25"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</row>
    <row r="322" spans="21:42" x14ac:dyDescent="0.25"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</row>
    <row r="323" spans="21:42" x14ac:dyDescent="0.25"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</row>
    <row r="324" spans="21:42" x14ac:dyDescent="0.25"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</row>
    <row r="325" spans="21:42" x14ac:dyDescent="0.25"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</row>
    <row r="326" spans="21:42" x14ac:dyDescent="0.25"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</row>
    <row r="327" spans="21:42" x14ac:dyDescent="0.25"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</row>
    <row r="328" spans="21:42" x14ac:dyDescent="0.25"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</row>
    <row r="329" spans="21:42" x14ac:dyDescent="0.25"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</row>
    <row r="330" spans="21:42" x14ac:dyDescent="0.25"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</row>
    <row r="331" spans="21:42" x14ac:dyDescent="0.25"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</row>
    <row r="332" spans="21:42" x14ac:dyDescent="0.25"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</row>
    <row r="333" spans="21:42" x14ac:dyDescent="0.25"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</row>
    <row r="334" spans="21:42" x14ac:dyDescent="0.25"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</row>
    <row r="335" spans="21:42" x14ac:dyDescent="0.25"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</row>
    <row r="336" spans="21:42" x14ac:dyDescent="0.25"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</row>
    <row r="337" spans="21:42" x14ac:dyDescent="0.25"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</row>
    <row r="338" spans="21:42" x14ac:dyDescent="0.25"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</row>
    <row r="339" spans="21:42" x14ac:dyDescent="0.25"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</row>
  </sheetData>
  <mergeCells count="292">
    <mergeCell ref="A122:B122"/>
    <mergeCell ref="E122:G122"/>
    <mergeCell ref="H122:I122"/>
    <mergeCell ref="J122:L122"/>
    <mergeCell ref="A124:F124"/>
    <mergeCell ref="A120:B120"/>
    <mergeCell ref="E120:G120"/>
    <mergeCell ref="H120:I120"/>
    <mergeCell ref="J120:L120"/>
    <mergeCell ref="A121:B121"/>
    <mergeCell ref="E121:G121"/>
    <mergeCell ref="H121:I121"/>
    <mergeCell ref="J121:L121"/>
    <mergeCell ref="A118:B118"/>
    <mergeCell ref="E118:G118"/>
    <mergeCell ref="H118:I118"/>
    <mergeCell ref="J118:L118"/>
    <mergeCell ref="A119:B119"/>
    <mergeCell ref="E119:G119"/>
    <mergeCell ref="H119:I119"/>
    <mergeCell ref="J119:L119"/>
    <mergeCell ref="D116:D117"/>
    <mergeCell ref="E116:G116"/>
    <mergeCell ref="H116:I116"/>
    <mergeCell ref="J116:L116"/>
    <mergeCell ref="E117:G117"/>
    <mergeCell ref="H117:I117"/>
    <mergeCell ref="J117:L117"/>
    <mergeCell ref="A113:D113"/>
    <mergeCell ref="E113:F113"/>
    <mergeCell ref="G113:K113"/>
    <mergeCell ref="M113:O113"/>
    <mergeCell ref="P113:R113"/>
    <mergeCell ref="A115:K115"/>
    <mergeCell ref="A110:B110"/>
    <mergeCell ref="E110:G110"/>
    <mergeCell ref="H110:I110"/>
    <mergeCell ref="J110:K110"/>
    <mergeCell ref="A111:B111"/>
    <mergeCell ref="E111:G111"/>
    <mergeCell ref="H111:I111"/>
    <mergeCell ref="J111:K111"/>
    <mergeCell ref="A108:B108"/>
    <mergeCell ref="E108:G108"/>
    <mergeCell ref="H108:I108"/>
    <mergeCell ref="J108:K108"/>
    <mergeCell ref="A109:B109"/>
    <mergeCell ref="E109:G109"/>
    <mergeCell ref="H109:I109"/>
    <mergeCell ref="J109:K109"/>
    <mergeCell ref="A102:F102"/>
    <mergeCell ref="A104:K104"/>
    <mergeCell ref="E106:G106"/>
    <mergeCell ref="H106:I106"/>
    <mergeCell ref="J106:K106"/>
    <mergeCell ref="A107:B107"/>
    <mergeCell ref="E107:G107"/>
    <mergeCell ref="H107:I107"/>
    <mergeCell ref="J107:K107"/>
    <mergeCell ref="A99:B99"/>
    <mergeCell ref="E99:G99"/>
    <mergeCell ref="H99:I99"/>
    <mergeCell ref="J99:L99"/>
    <mergeCell ref="A100:B100"/>
    <mergeCell ref="E100:G100"/>
    <mergeCell ref="H100:I100"/>
    <mergeCell ref="J100:L100"/>
    <mergeCell ref="A97:B97"/>
    <mergeCell ref="E97:G97"/>
    <mergeCell ref="H97:I97"/>
    <mergeCell ref="J97:L97"/>
    <mergeCell ref="A98:B98"/>
    <mergeCell ref="E98:G98"/>
    <mergeCell ref="H98:I98"/>
    <mergeCell ref="J98:L98"/>
    <mergeCell ref="J95:L95"/>
    <mergeCell ref="Q95:S95"/>
    <mergeCell ref="A96:B96"/>
    <mergeCell ref="E96:G96"/>
    <mergeCell ref="H96:I96"/>
    <mergeCell ref="J96:L96"/>
    <mergeCell ref="Q92:S92"/>
    <mergeCell ref="A93:K93"/>
    <mergeCell ref="Q93:S93"/>
    <mergeCell ref="D94:D95"/>
    <mergeCell ref="E94:G94"/>
    <mergeCell ref="H94:I94"/>
    <mergeCell ref="J94:L94"/>
    <mergeCell ref="Q94:S94"/>
    <mergeCell ref="E95:G95"/>
    <mergeCell ref="H95:I95"/>
    <mergeCell ref="Q90:S90"/>
    <mergeCell ref="A91:D91"/>
    <mergeCell ref="E91:F91"/>
    <mergeCell ref="G91:K91"/>
    <mergeCell ref="M91:O91"/>
    <mergeCell ref="P91:R91"/>
    <mergeCell ref="A88:B88"/>
    <mergeCell ref="E88:G88"/>
    <mergeCell ref="H88:I88"/>
    <mergeCell ref="J88:K88"/>
    <mergeCell ref="Q88:S88"/>
    <mergeCell ref="A89:B89"/>
    <mergeCell ref="E89:G89"/>
    <mergeCell ref="H89:I89"/>
    <mergeCell ref="J89:K89"/>
    <mergeCell ref="Q89:S89"/>
    <mergeCell ref="A86:B86"/>
    <mergeCell ref="E86:G86"/>
    <mergeCell ref="H86:I86"/>
    <mergeCell ref="J86:K86"/>
    <mergeCell ref="Q86:S86"/>
    <mergeCell ref="A87:B87"/>
    <mergeCell ref="E87:G87"/>
    <mergeCell ref="H87:I87"/>
    <mergeCell ref="J87:K87"/>
    <mergeCell ref="Q87:S87"/>
    <mergeCell ref="Q83:S83"/>
    <mergeCell ref="E84:G84"/>
    <mergeCell ref="H84:I84"/>
    <mergeCell ref="J84:K84"/>
    <mergeCell ref="Q84:S84"/>
    <mergeCell ref="A85:B85"/>
    <mergeCell ref="E85:G85"/>
    <mergeCell ref="H85:I85"/>
    <mergeCell ref="J85:K85"/>
    <mergeCell ref="Q85:S85"/>
    <mergeCell ref="Q79:S79"/>
    <mergeCell ref="A80:F80"/>
    <mergeCell ref="Q80:S80"/>
    <mergeCell ref="Q81:S81"/>
    <mergeCell ref="A82:K82"/>
    <mergeCell ref="Q82:S82"/>
    <mergeCell ref="A77:B77"/>
    <mergeCell ref="E77:G77"/>
    <mergeCell ref="H77:I77"/>
    <mergeCell ref="J77:L77"/>
    <mergeCell ref="Q77:S77"/>
    <mergeCell ref="A78:B78"/>
    <mergeCell ref="E78:G78"/>
    <mergeCell ref="H78:I78"/>
    <mergeCell ref="J78:L78"/>
    <mergeCell ref="Q78:S78"/>
    <mergeCell ref="A75:B75"/>
    <mergeCell ref="E75:G75"/>
    <mergeCell ref="H75:I75"/>
    <mergeCell ref="J75:L75"/>
    <mergeCell ref="Q75:S75"/>
    <mergeCell ref="A76:B76"/>
    <mergeCell ref="E76:G76"/>
    <mergeCell ref="H76:I76"/>
    <mergeCell ref="J76:L76"/>
    <mergeCell ref="Q76:S76"/>
    <mergeCell ref="J73:L73"/>
    <mergeCell ref="A74:B74"/>
    <mergeCell ref="E74:G74"/>
    <mergeCell ref="H74:I74"/>
    <mergeCell ref="J74:L74"/>
    <mergeCell ref="Q74:S74"/>
    <mergeCell ref="M69:O69"/>
    <mergeCell ref="P69:R69"/>
    <mergeCell ref="M70:R70"/>
    <mergeCell ref="A71:K71"/>
    <mergeCell ref="D72:D73"/>
    <mergeCell ref="E72:G72"/>
    <mergeCell ref="H72:I72"/>
    <mergeCell ref="J72:L72"/>
    <mergeCell ref="E73:G73"/>
    <mergeCell ref="H73:I73"/>
    <mergeCell ref="A67:B67"/>
    <mergeCell ref="E67:G67"/>
    <mergeCell ref="H67:I67"/>
    <mergeCell ref="J67:K67"/>
    <mergeCell ref="A69:D69"/>
    <mergeCell ref="E69:F69"/>
    <mergeCell ref="G69:K69"/>
    <mergeCell ref="A65:B65"/>
    <mergeCell ref="E65:G65"/>
    <mergeCell ref="H65:I65"/>
    <mergeCell ref="J65:K65"/>
    <mergeCell ref="A66:B66"/>
    <mergeCell ref="E66:G66"/>
    <mergeCell ref="H66:I66"/>
    <mergeCell ref="J66:K66"/>
    <mergeCell ref="A63:B63"/>
    <mergeCell ref="E63:G63"/>
    <mergeCell ref="H63:I63"/>
    <mergeCell ref="J63:K63"/>
    <mergeCell ref="A64:B64"/>
    <mergeCell ref="E64:G64"/>
    <mergeCell ref="H64:I64"/>
    <mergeCell ref="J64:K64"/>
    <mergeCell ref="A56:F56"/>
    <mergeCell ref="A58:H58"/>
    <mergeCell ref="A60:K60"/>
    <mergeCell ref="E62:G62"/>
    <mergeCell ref="H62:I62"/>
    <mergeCell ref="J62:K62"/>
    <mergeCell ref="A54:B54"/>
    <mergeCell ref="E54:H54"/>
    <mergeCell ref="J54:L54"/>
    <mergeCell ref="M54:N54"/>
    <mergeCell ref="O54:P54"/>
    <mergeCell ref="Q54:R54"/>
    <mergeCell ref="A53:B53"/>
    <mergeCell ref="E53:H53"/>
    <mergeCell ref="J53:L53"/>
    <mergeCell ref="M53:N53"/>
    <mergeCell ref="O53:P53"/>
    <mergeCell ref="Q53:R53"/>
    <mergeCell ref="A52:B52"/>
    <mergeCell ref="E52:H52"/>
    <mergeCell ref="J52:L52"/>
    <mergeCell ref="M52:N52"/>
    <mergeCell ref="O52:P52"/>
    <mergeCell ref="Q52:R52"/>
    <mergeCell ref="J50:L50"/>
    <mergeCell ref="M50:N50"/>
    <mergeCell ref="O50:P50"/>
    <mergeCell ref="Q50:R50"/>
    <mergeCell ref="A51:B51"/>
    <mergeCell ref="E51:H51"/>
    <mergeCell ref="J51:L51"/>
    <mergeCell ref="M51:N51"/>
    <mergeCell ref="O51:P51"/>
    <mergeCell ref="Q51:R51"/>
    <mergeCell ref="A45:E45"/>
    <mergeCell ref="A47:H47"/>
    <mergeCell ref="A48:C49"/>
    <mergeCell ref="E48:H49"/>
    <mergeCell ref="A50:B50"/>
    <mergeCell ref="E50:H50"/>
    <mergeCell ref="A41:B41"/>
    <mergeCell ref="C41:D41"/>
    <mergeCell ref="E41:G41"/>
    <mergeCell ref="H41:J41"/>
    <mergeCell ref="A43:E43"/>
    <mergeCell ref="J44:K44"/>
    <mergeCell ref="A39:B39"/>
    <mergeCell ref="C39:D39"/>
    <mergeCell ref="E39:G39"/>
    <mergeCell ref="H39:J39"/>
    <mergeCell ref="A40:B40"/>
    <mergeCell ref="C40:D40"/>
    <mergeCell ref="E40:G40"/>
    <mergeCell ref="H40:J40"/>
    <mergeCell ref="A37:B37"/>
    <mergeCell ref="C37:D37"/>
    <mergeCell ref="E37:G37"/>
    <mergeCell ref="H37:J37"/>
    <mergeCell ref="K37:N37"/>
    <mergeCell ref="A38:B38"/>
    <mergeCell ref="C38:D38"/>
    <mergeCell ref="E38:G38"/>
    <mergeCell ref="H38:J38"/>
    <mergeCell ref="A13:E13"/>
    <mergeCell ref="G14:I14"/>
    <mergeCell ref="J14:L14"/>
    <mergeCell ref="A36:B36"/>
    <mergeCell ref="C36:D36"/>
    <mergeCell ref="E36:G36"/>
    <mergeCell ref="H36:J36"/>
    <mergeCell ref="N15:O15"/>
    <mergeCell ref="N16:O16"/>
    <mergeCell ref="N17:O17"/>
    <mergeCell ref="N18:O18"/>
    <mergeCell ref="M6:T7"/>
    <mergeCell ref="K7:K8"/>
    <mergeCell ref="A8:E8"/>
    <mergeCell ref="M8:T9"/>
    <mergeCell ref="A9:E9"/>
    <mergeCell ref="A10:E10"/>
    <mergeCell ref="I10:L12"/>
    <mergeCell ref="A12:E12"/>
    <mergeCell ref="A1:K1"/>
    <mergeCell ref="A3:E3"/>
    <mergeCell ref="G3:K3"/>
    <mergeCell ref="A4:E4"/>
    <mergeCell ref="G4:K4"/>
    <mergeCell ref="A6:E6"/>
    <mergeCell ref="J6:J8"/>
    <mergeCell ref="N12:O14"/>
    <mergeCell ref="P12:Q14"/>
    <mergeCell ref="P15:Q15"/>
    <mergeCell ref="P16:Q16"/>
    <mergeCell ref="P17:Q17"/>
    <mergeCell ref="P18:Q18"/>
    <mergeCell ref="R12:S14"/>
    <mergeCell ref="R15:S15"/>
    <mergeCell ref="R16:S16"/>
    <mergeCell ref="R17:S17"/>
    <mergeCell ref="R18:S18"/>
  </mergeCells>
  <conditionalFormatting sqref="B15:B18">
    <cfRule type="cellIs" dxfId="4" priority="7" operator="equal">
      <formula>MAX($B$15:$B$18)</formula>
    </cfRule>
  </conditionalFormatting>
  <conditionalFormatting sqref="C19:C22">
    <cfRule type="cellIs" dxfId="3" priority="6" operator="equal">
      <formula>MAX($C$19:$C$22)</formula>
    </cfRule>
  </conditionalFormatting>
  <conditionalFormatting sqref="D23:D26">
    <cfRule type="cellIs" dxfId="2" priority="5" operator="equal">
      <formula>MAX($D$23:$D$26)</formula>
    </cfRule>
  </conditionalFormatting>
  <conditionalFormatting sqref="E27:E30">
    <cfRule type="cellIs" dxfId="1" priority="4" operator="equal">
      <formula>MAX($E$27:$E$30)</formula>
    </cfRule>
  </conditionalFormatting>
  <conditionalFormatting sqref="F31:F34">
    <cfRule type="cellIs" dxfId="0" priority="3" operator="equal">
      <formula>MAX($F$31:$F$34)</formula>
    </cfRule>
  </conditionalFormatting>
  <dataValidations count="1">
    <dataValidation type="list" allowBlank="1" showInputMessage="1" showErrorMessage="1" sqref="P69 P113:R113">
      <formula1>$A$15:$A$34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C5A29300-A908-497A-A2EB-8ADF67021686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N38:O44 O37</xm:sqref>
        </x14:conditionalFormatting>
        <x14:conditionalFormatting xmlns:xm="http://schemas.microsoft.com/office/excel/2006/main">
          <x14:cfRule type="iconSet" priority="2" id="{980A0AF9-F085-45B1-8691-6E4FDB7D4227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Symbols" iconId="2"/>
              <x14:cfIcon iconSet="3Symbols" iconId="2"/>
              <x14:cfIcon iconSet="3Symbols" iconId="0"/>
            </x14:iconSet>
          </x14:cfRule>
          <xm:sqref>K15:K34</xm:sqref>
        </x14:conditionalFormatting>
        <x14:conditionalFormatting xmlns:xm="http://schemas.microsoft.com/office/excel/2006/main">
          <x14:cfRule type="iconSet" priority="1" id="{6A1DD696-F4F6-4F0C-B5C9-433211EEEFC8}">
            <x14:iconSet iconSet="3Symbols" showValue="0" custom="1">
              <x14:cfvo type="percent">
                <xm:f>0</xm:f>
              </x14:cfvo>
              <x14:cfvo type="num">
                <xm:f>$K$6</xm:f>
              </x14:cfvo>
              <x14:cfvo type="num">
                <xm:f>$K$6</xm:f>
              </x14:cfvo>
              <x14:cfIcon iconSet="3Symbols" iconId="0"/>
              <x14:cfIcon iconSet="3Symbols" iconId="2"/>
              <x14:cfIcon iconSet="3Symbols" iconId="2"/>
            </x14:iconSet>
          </x14:cfRule>
          <xm:sqref>K7:K8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60"/>
  <sheetViews>
    <sheetView workbookViewId="0">
      <selection activeCell="L22" sqref="L22"/>
    </sheetView>
  </sheetViews>
  <sheetFormatPr baseColWidth="10" defaultRowHeight="15" x14ac:dyDescent="0.25"/>
  <sheetData>
    <row r="1" spans="1:20" ht="30" customHeight="1" thickBot="1" x14ac:dyDescent="0.3">
      <c r="A1" s="254" t="s">
        <v>53</v>
      </c>
      <c r="B1" s="255"/>
      <c r="C1" s="255"/>
      <c r="D1" s="255"/>
      <c r="E1" s="255"/>
      <c r="F1" s="255"/>
      <c r="G1" s="255"/>
      <c r="H1" s="255"/>
      <c r="I1" s="255"/>
      <c r="J1" s="255"/>
      <c r="K1" s="256"/>
      <c r="L1" s="7"/>
      <c r="M1" s="7"/>
      <c r="N1" s="7"/>
      <c r="O1" s="7"/>
      <c r="P1" s="7"/>
      <c r="Q1" s="7"/>
      <c r="R1" s="7"/>
      <c r="S1" s="7"/>
      <c r="T1" s="7"/>
    </row>
    <row r="2" spans="1:20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6.5" thickBot="1" x14ac:dyDescent="0.3">
      <c r="A3" s="257" t="s">
        <v>56</v>
      </c>
      <c r="B3" s="258"/>
      <c r="C3" s="258"/>
      <c r="D3" s="258"/>
      <c r="E3" s="259"/>
      <c r="F3" s="7"/>
      <c r="G3" s="22">
        <v>3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6.5" thickBot="1" x14ac:dyDescent="0.3">
      <c r="A5" s="260" t="s">
        <v>57</v>
      </c>
      <c r="B5" s="261"/>
      <c r="C5" s="261"/>
      <c r="D5" s="261"/>
      <c r="E5" s="262"/>
      <c r="F5" s="7"/>
      <c r="G5" s="21">
        <f>'Collège n°1'!G8+'Collège n°2'!G8+'Collège n°3'!G8</f>
        <v>185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6.5" thickBot="1" x14ac:dyDescent="0.3">
      <c r="A6" s="263" t="s">
        <v>58</v>
      </c>
      <c r="B6" s="264"/>
      <c r="C6" s="264"/>
      <c r="D6" s="264"/>
      <c r="E6" s="265"/>
      <c r="F6" s="7"/>
      <c r="G6" s="21">
        <f>'Collège n°1'!G9+'Collège n°2'!G9+'Collège n°3'!G9</f>
        <v>128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6.5" thickBot="1" x14ac:dyDescent="0.3">
      <c r="A7" s="266" t="s">
        <v>59</v>
      </c>
      <c r="B7" s="267"/>
      <c r="C7" s="267"/>
      <c r="D7" s="267"/>
      <c r="E7" s="268"/>
      <c r="F7" s="7"/>
      <c r="G7" s="21">
        <f>'Collège n°1'!G10+'Collège n°2'!G10+'Collège n°3'!G10</f>
        <v>19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.75" thickBo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6.5" thickBot="1" x14ac:dyDescent="0.3">
      <c r="A9" s="275" t="s">
        <v>65</v>
      </c>
      <c r="B9" s="276"/>
      <c r="C9" s="276"/>
      <c r="D9" s="276"/>
      <c r="E9" s="277"/>
      <c r="F9" s="7"/>
      <c r="G9" s="23">
        <f>G6-G7</f>
        <v>109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6.5" thickBot="1" x14ac:dyDescent="0.3">
      <c r="A10" s="36"/>
      <c r="B10" s="36"/>
      <c r="C10" s="36"/>
      <c r="D10" s="36"/>
      <c r="E10" s="36"/>
      <c r="F10" s="7"/>
      <c r="G10" s="20"/>
      <c r="H10" s="7"/>
      <c r="I10" s="36"/>
      <c r="J10" s="36"/>
      <c r="K10" s="36"/>
      <c r="L10" s="36"/>
      <c r="M10" s="36"/>
      <c r="N10" s="7"/>
      <c r="O10" s="20"/>
      <c r="P10" s="7"/>
      <c r="Q10" s="7"/>
      <c r="R10" s="7"/>
      <c r="S10" s="7"/>
      <c r="T10" s="7"/>
    </row>
    <row r="11" spans="1:20" ht="16.5" thickBot="1" x14ac:dyDescent="0.3">
      <c r="A11" s="275" t="s">
        <v>66</v>
      </c>
      <c r="B11" s="276"/>
      <c r="C11" s="276"/>
      <c r="D11" s="276"/>
      <c r="E11" s="277"/>
      <c r="F11" s="7"/>
      <c r="G11" s="23">
        <f>'Collège n°1'!G43+'Collège n°2'!G43+'Collège n°3'!G43</f>
        <v>297</v>
      </c>
      <c r="H11" s="7"/>
      <c r="I11" s="36"/>
      <c r="J11" s="36"/>
      <c r="K11" s="36"/>
      <c r="L11" s="36"/>
      <c r="M11" s="36"/>
      <c r="N11" s="7"/>
      <c r="O11" s="20"/>
      <c r="P11" s="7"/>
      <c r="Q11" s="7"/>
      <c r="R11" s="7"/>
      <c r="S11" s="7"/>
      <c r="T11" s="7"/>
    </row>
    <row r="12" spans="1:20" ht="15.75" thickBo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0" customHeight="1" thickBot="1" x14ac:dyDescent="0.3">
      <c r="A13" s="24"/>
      <c r="B13" s="24"/>
      <c r="C13" s="288" t="s">
        <v>5</v>
      </c>
      <c r="D13" s="289"/>
      <c r="E13" s="290"/>
      <c r="F13" s="269" t="s">
        <v>60</v>
      </c>
      <c r="G13" s="270"/>
      <c r="H13" s="271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45" customHeight="1" thickBot="1" x14ac:dyDescent="0.3">
      <c r="A14" s="7"/>
      <c r="B14" s="7"/>
      <c r="C14" s="269" t="s">
        <v>61</v>
      </c>
      <c r="D14" s="270"/>
      <c r="E14" s="271"/>
      <c r="F14" s="272">
        <f>'Collège n°1'!C37+'Collège n°2'!C37+'Collège n°3'!C37</f>
        <v>198</v>
      </c>
      <c r="G14" s="273"/>
      <c r="H14" s="274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45" customHeight="1" thickBot="1" x14ac:dyDescent="0.3">
      <c r="A15" s="7"/>
      <c r="B15" s="7"/>
      <c r="C15" s="269" t="s">
        <v>22</v>
      </c>
      <c r="D15" s="270"/>
      <c r="E15" s="271"/>
      <c r="F15" s="272">
        <f>'Collège n°1'!C38+'Collège n°2'!C38+'Collège n°3'!C38</f>
        <v>33</v>
      </c>
      <c r="G15" s="273"/>
      <c r="H15" s="274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45" customHeight="1" thickBot="1" x14ac:dyDescent="0.3">
      <c r="A16" s="7"/>
      <c r="B16" s="7"/>
      <c r="C16" s="269" t="s">
        <v>62</v>
      </c>
      <c r="D16" s="270"/>
      <c r="E16" s="271"/>
      <c r="F16" s="272">
        <f>'Collège n°1'!C39+'Collège n°2'!C39+'Collège n°3'!C39</f>
        <v>66</v>
      </c>
      <c r="G16" s="273"/>
      <c r="H16" s="274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45" customHeight="1" thickBot="1" x14ac:dyDescent="0.3">
      <c r="A17" s="7"/>
      <c r="B17" s="7"/>
      <c r="C17" s="269" t="s">
        <v>76</v>
      </c>
      <c r="D17" s="270"/>
      <c r="E17" s="271"/>
      <c r="F17" s="272">
        <f>'Collège n°1'!C40+'Collège n°2'!C40+'Collège n°3'!C40</f>
        <v>0</v>
      </c>
      <c r="G17" s="273"/>
      <c r="H17" s="274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45" customHeight="1" thickBot="1" x14ac:dyDescent="0.3">
      <c r="A18" s="7"/>
      <c r="B18" s="7"/>
      <c r="C18" s="269" t="s">
        <v>75</v>
      </c>
      <c r="D18" s="270"/>
      <c r="E18" s="271"/>
      <c r="F18" s="272">
        <f>'Collège n°1'!C41+'Collège n°2'!C41+'Collège n°3'!C41</f>
        <v>0</v>
      </c>
      <c r="G18" s="273"/>
      <c r="H18" s="274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45" customHeight="1" thickBot="1" x14ac:dyDescent="0.3">
      <c r="A19" s="7"/>
      <c r="B19" s="7"/>
      <c r="C19" s="287" t="s">
        <v>63</v>
      </c>
      <c r="D19" s="287"/>
      <c r="E19" s="287"/>
      <c r="F19" s="287"/>
      <c r="G19" s="287"/>
      <c r="H19" s="28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45" customHeight="1" thickBot="1" x14ac:dyDescent="0.3">
      <c r="A20" s="7"/>
      <c r="B20" s="7"/>
      <c r="C20" s="282" t="s">
        <v>5</v>
      </c>
      <c r="D20" s="283"/>
      <c r="E20" s="282" t="s">
        <v>64</v>
      </c>
      <c r="F20" s="283"/>
      <c r="G20" s="278" t="s">
        <v>67</v>
      </c>
      <c r="H20" s="279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45" customHeight="1" thickBot="1" x14ac:dyDescent="0.3">
      <c r="A21" s="7"/>
      <c r="B21" s="7"/>
      <c r="C21" s="284" t="str">
        <f>C14</f>
        <v xml:space="preserve">CFDT </v>
      </c>
      <c r="D21" s="285"/>
      <c r="E21" s="286">
        <f>F14</f>
        <v>198</v>
      </c>
      <c r="F21" s="280"/>
      <c r="G21" s="280">
        <f>ROUND((E21/G11)*100,2)</f>
        <v>66.67</v>
      </c>
      <c r="H21" s="281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45" customHeight="1" thickBot="1" x14ac:dyDescent="0.3">
      <c r="A22" s="7"/>
      <c r="B22" s="7"/>
      <c r="C22" s="284" t="str">
        <f>C15</f>
        <v>CGT</v>
      </c>
      <c r="D22" s="285"/>
      <c r="E22" s="291">
        <f>F15</f>
        <v>33</v>
      </c>
      <c r="F22" s="159"/>
      <c r="G22" s="280">
        <f>ROUND((E22/G11)*100,2)</f>
        <v>11.11</v>
      </c>
      <c r="H22" s="281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45" customHeight="1" thickBot="1" x14ac:dyDescent="0.3">
      <c r="A23" s="7"/>
      <c r="B23" s="7"/>
      <c r="C23" s="284" t="str">
        <f>C16</f>
        <v xml:space="preserve">FO </v>
      </c>
      <c r="D23" s="285"/>
      <c r="E23" s="291">
        <f>F16</f>
        <v>66</v>
      </c>
      <c r="F23" s="159"/>
      <c r="G23" s="159">
        <f>ROUND((E23/G11)*100,2)</f>
        <v>22.22</v>
      </c>
      <c r="H23" s="292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45" customHeight="1" thickBot="1" x14ac:dyDescent="0.3">
      <c r="A24" s="7"/>
      <c r="B24" s="7"/>
      <c r="C24" s="284" t="str">
        <f t="shared" ref="C24:C25" si="0">C17</f>
        <v>CFTC</v>
      </c>
      <c r="D24" s="285"/>
      <c r="E24" s="291">
        <f t="shared" ref="E24:E25" si="1">F17</f>
        <v>0</v>
      </c>
      <c r="F24" s="159"/>
      <c r="G24" s="159">
        <f>ROUND((E24/G11)*100,2)</f>
        <v>0</v>
      </c>
      <c r="H24" s="292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45" customHeight="1" thickBot="1" x14ac:dyDescent="0.3">
      <c r="A25" s="7"/>
      <c r="B25" s="7"/>
      <c r="C25" s="284" t="str">
        <f t="shared" si="0"/>
        <v>CFE-CGT</v>
      </c>
      <c r="D25" s="285"/>
      <c r="E25" s="293">
        <f t="shared" si="1"/>
        <v>0</v>
      </c>
      <c r="F25" s="161"/>
      <c r="G25" s="161">
        <f>ROUND((E25/G11)*100,2)</f>
        <v>0</v>
      </c>
      <c r="H25" s="294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</sheetData>
  <mergeCells count="38">
    <mergeCell ref="C24:D24"/>
    <mergeCell ref="E24:F24"/>
    <mergeCell ref="G24:H24"/>
    <mergeCell ref="C25:D25"/>
    <mergeCell ref="E25:F25"/>
    <mergeCell ref="G25:H25"/>
    <mergeCell ref="E22:F22"/>
    <mergeCell ref="G22:H22"/>
    <mergeCell ref="C23:D23"/>
    <mergeCell ref="C22:D22"/>
    <mergeCell ref="E23:F23"/>
    <mergeCell ref="G23:H23"/>
    <mergeCell ref="G20:H20"/>
    <mergeCell ref="G21:H21"/>
    <mergeCell ref="A11:E11"/>
    <mergeCell ref="C20:D20"/>
    <mergeCell ref="C21:D21"/>
    <mergeCell ref="E20:F20"/>
    <mergeCell ref="E21:F21"/>
    <mergeCell ref="C15:E15"/>
    <mergeCell ref="F15:H15"/>
    <mergeCell ref="C16:E16"/>
    <mergeCell ref="F16:H16"/>
    <mergeCell ref="C19:H19"/>
    <mergeCell ref="C13:E13"/>
    <mergeCell ref="F13:H13"/>
    <mergeCell ref="C14:E14"/>
    <mergeCell ref="F14:H14"/>
    <mergeCell ref="C17:E17"/>
    <mergeCell ref="C18:E18"/>
    <mergeCell ref="F17:H17"/>
    <mergeCell ref="F18:H18"/>
    <mergeCell ref="A9:E9"/>
    <mergeCell ref="A1:K1"/>
    <mergeCell ref="A3:E3"/>
    <mergeCell ref="A5:E5"/>
    <mergeCell ref="A6:E6"/>
    <mergeCell ref="A7:E7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FB89AC1-F87C-4C30-B6E0-F1AED06C759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G21:G25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Collège n°1</vt:lpstr>
      <vt:lpstr>Collège n°2</vt:lpstr>
      <vt:lpstr>Collège n°3</vt:lpstr>
      <vt:lpstr>Representativité des syndicats </vt:lpstr>
      <vt:lpstr>Feuil1</vt:lpstr>
      <vt:lpstr>cfdtpc</vt:lpstr>
      <vt:lpstr>cfecgtpc</vt:lpstr>
      <vt:lpstr>cftcpc</vt:lpstr>
      <vt:lpstr>cgtpc</vt:lpstr>
      <vt:lpstr>fopc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BILLAUX Adrien</dc:creator>
  <cp:lastModifiedBy>J-Paul</cp:lastModifiedBy>
  <cp:lastPrinted>2016-06-02T07:18:54Z</cp:lastPrinted>
  <dcterms:created xsi:type="dcterms:W3CDTF">2016-05-30T08:34:49Z</dcterms:created>
  <dcterms:modified xsi:type="dcterms:W3CDTF">2016-07-11T15:56:48Z</dcterms:modified>
</cp:coreProperties>
</file>