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filterPrivacy="1"/>
  <xr:revisionPtr revIDLastSave="0" documentId="13_ncr:1_{3E30CBA4-0013-444A-8271-3C6172E86AE0}" xr6:coauthVersionLast="36" xr6:coauthVersionMax="36" xr10:uidLastSave="{00000000-0000-0000-0000-000000000000}"/>
  <bookViews>
    <workbookView xWindow="0" yWindow="0" windowWidth="19200" windowHeight="10350" xr2:uid="{00000000-000D-0000-FFFF-FFFF00000000}"/>
  </bookViews>
  <sheets>
    <sheet name="QUANTITE ESSENCE PRIS PAR IMMAT" sheetId="6" r:id="rId1"/>
    <sheet name="SAISIE FACTURES" sheetId="1" r:id="rId2"/>
  </sheets>
  <definedNames>
    <definedName name="_xlnm._FilterDatabase" localSheetId="1" hidden="1">'SAISIE FACTURES'!$A$1:$O$1</definedName>
    <definedName name="_xlcn.WorksheetConnection_ESSAISUIVIGASOIL.xlsxTableau11" hidden="1">Tableau1[]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SSAI SUIVI GASOIL.xlsx!Tableau1"/>
        </x15:modelTables>
      </x15:dataModel>
    </ext>
  </extLst>
</workbook>
</file>

<file path=xl/calcChain.xml><?xml version="1.0" encoding="utf-8"?>
<calcChain xmlns="http://schemas.openxmlformats.org/spreadsheetml/2006/main">
  <c r="D5" i="6" l="1" a="1"/>
  <c r="D5" i="6" s="1"/>
  <c r="D6" i="6" a="1"/>
  <c r="D6" i="6" s="1"/>
  <c r="D7" i="6" a="1"/>
  <c r="D7" i="6" s="1"/>
  <c r="D4" i="6" a="1"/>
  <c r="D4" i="6" s="1"/>
  <c r="C5" i="6" a="1"/>
  <c r="C5" i="6" s="1"/>
  <c r="C6" i="6" a="1"/>
  <c r="C6" i="6" s="1"/>
  <c r="C7" i="6" a="1"/>
  <c r="C7" i="6" s="1"/>
  <c r="C4" i="6" a="1"/>
  <c r="C4" i="6" s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4" i="6" l="1"/>
  <c r="E5" i="6"/>
  <c r="E6" i="6"/>
  <c r="E7" i="6"/>
  <c r="N50" i="1"/>
  <c r="N44" i="1"/>
  <c r="N61" i="1"/>
  <c r="M61" i="1"/>
  <c r="N60" i="1"/>
  <c r="M60" i="1"/>
  <c r="N59" i="1"/>
  <c r="M59" i="1"/>
  <c r="N58" i="1"/>
  <c r="M58" i="1"/>
  <c r="N57" i="1"/>
  <c r="M57" i="1"/>
  <c r="N56" i="1"/>
  <c r="M56" i="1"/>
  <c r="N55" i="1"/>
  <c r="M55" i="1"/>
  <c r="N54" i="1"/>
  <c r="M54" i="1"/>
  <c r="M53" i="1"/>
  <c r="K53" i="1" s="1"/>
  <c r="L53" i="1" s="1"/>
  <c r="N52" i="1"/>
  <c r="M52" i="1"/>
  <c r="K52" i="1" s="1"/>
  <c r="L52" i="1" s="1"/>
  <c r="N51" i="1"/>
  <c r="M51" i="1"/>
  <c r="K51" i="1" s="1"/>
  <c r="L51" i="1" s="1"/>
  <c r="M50" i="1"/>
  <c r="K50" i="1" s="1"/>
  <c r="L50" i="1" s="1"/>
  <c r="N49" i="1"/>
  <c r="M49" i="1"/>
  <c r="K49" i="1" s="1"/>
  <c r="L49" i="1" s="1"/>
  <c r="N48" i="1"/>
  <c r="M48" i="1"/>
  <c r="K48" i="1" s="1"/>
  <c r="L48" i="1" s="1"/>
  <c r="N47" i="1"/>
  <c r="M47" i="1"/>
  <c r="K47" i="1" s="1"/>
  <c r="L47" i="1" s="1"/>
  <c r="N46" i="1"/>
  <c r="M46" i="1"/>
  <c r="K46" i="1" s="1"/>
  <c r="L46" i="1" s="1"/>
  <c r="N45" i="1"/>
  <c r="M45" i="1"/>
  <c r="K45" i="1" s="1"/>
  <c r="L45" i="1" s="1"/>
  <c r="M44" i="1"/>
  <c r="K44" i="1" s="1"/>
  <c r="L44" i="1" s="1"/>
  <c r="M43" i="1"/>
  <c r="K43" i="1" s="1"/>
  <c r="L43" i="1" s="1"/>
  <c r="N42" i="1"/>
  <c r="M42" i="1"/>
  <c r="K42" i="1" s="1"/>
  <c r="L42" i="1" s="1"/>
  <c r="M41" i="1"/>
  <c r="K41" i="1"/>
  <c r="N40" i="1"/>
  <c r="M40" i="1"/>
  <c r="K40" i="1" s="1"/>
  <c r="N39" i="1"/>
  <c r="M39" i="1"/>
  <c r="K39" i="1"/>
  <c r="N38" i="1"/>
  <c r="M38" i="1"/>
  <c r="N37" i="1"/>
  <c r="M37" i="1"/>
  <c r="K37" i="1" s="1"/>
  <c r="N36" i="1"/>
  <c r="M36" i="1"/>
  <c r="K36" i="1"/>
  <c r="N35" i="1"/>
  <c r="M35" i="1"/>
  <c r="K35" i="1" s="1"/>
  <c r="N34" i="1"/>
  <c r="M34" i="1"/>
  <c r="M33" i="1"/>
  <c r="L37" i="1" l="1"/>
  <c r="L41" i="1"/>
  <c r="L36" i="1"/>
  <c r="L40" i="1"/>
  <c r="K34" i="1"/>
  <c r="L34" i="1" s="1"/>
  <c r="L35" i="1"/>
  <c r="K38" i="1"/>
  <c r="L38" i="1" s="1"/>
  <c r="L39" i="1"/>
  <c r="K33" i="1"/>
  <c r="L33" i="1" s="1"/>
  <c r="K54" i="1"/>
  <c r="L54" i="1" s="1"/>
  <c r="K55" i="1"/>
  <c r="L55" i="1" s="1"/>
  <c r="K56" i="1"/>
  <c r="L56" i="1" s="1"/>
  <c r="K57" i="1"/>
  <c r="L57" i="1" s="1"/>
  <c r="K58" i="1"/>
  <c r="L58" i="1" s="1"/>
  <c r="K59" i="1"/>
  <c r="L59" i="1" s="1"/>
  <c r="K60" i="1"/>
  <c r="L60" i="1" s="1"/>
  <c r="K61" i="1"/>
  <c r="L61" i="1" s="1"/>
  <c r="M24" i="1"/>
  <c r="M25" i="1"/>
  <c r="N25" i="1"/>
  <c r="M26" i="1"/>
  <c r="N26" i="1"/>
  <c r="M27" i="1"/>
  <c r="N27" i="1"/>
  <c r="M28" i="1"/>
  <c r="N28" i="1"/>
  <c r="M29" i="1"/>
  <c r="N29" i="1"/>
  <c r="M30" i="1"/>
  <c r="N30" i="1"/>
  <c r="M31" i="1"/>
  <c r="N31" i="1"/>
  <c r="M32" i="1"/>
  <c r="N32" i="1"/>
  <c r="M23" i="1"/>
  <c r="K23" i="1" s="1"/>
  <c r="L23" i="1" s="1"/>
  <c r="M12" i="1"/>
  <c r="K12" i="1" s="1"/>
  <c r="L12" i="1" s="1"/>
  <c r="M13" i="1"/>
  <c r="K13" i="1" s="1"/>
  <c r="L13" i="1" s="1"/>
  <c r="N13" i="1"/>
  <c r="M14" i="1"/>
  <c r="K14" i="1" s="1"/>
  <c r="L14" i="1" s="1"/>
  <c r="N14" i="1"/>
  <c r="M15" i="1"/>
  <c r="K15" i="1" s="1"/>
  <c r="L15" i="1" s="1"/>
  <c r="N15" i="1"/>
  <c r="M16" i="1"/>
  <c r="K16" i="1" s="1"/>
  <c r="L16" i="1" s="1"/>
  <c r="N16" i="1"/>
  <c r="M17" i="1"/>
  <c r="K17" i="1" s="1"/>
  <c r="L17" i="1" s="1"/>
  <c r="N17" i="1"/>
  <c r="M18" i="1"/>
  <c r="K18" i="1" s="1"/>
  <c r="L18" i="1" s="1"/>
  <c r="N18" i="1"/>
  <c r="M19" i="1"/>
  <c r="K19" i="1" s="1"/>
  <c r="L19" i="1" s="1"/>
  <c r="N19" i="1"/>
  <c r="M20" i="1"/>
  <c r="K20" i="1" s="1"/>
  <c r="L20" i="1" s="1"/>
  <c r="N20" i="1"/>
  <c r="M21" i="1"/>
  <c r="K21" i="1" s="1"/>
  <c r="L21" i="1" s="1"/>
  <c r="N21" i="1"/>
  <c r="M22" i="1"/>
  <c r="K22" i="1" s="1"/>
  <c r="L22" i="1" s="1"/>
  <c r="N22" i="1"/>
  <c r="N23" i="1"/>
  <c r="N4" i="1"/>
  <c r="N5" i="1"/>
  <c r="N6" i="1"/>
  <c r="N7" i="1"/>
  <c r="N8" i="1"/>
  <c r="N9" i="1"/>
  <c r="N11" i="1"/>
  <c r="N3" i="1"/>
  <c r="M10" i="1"/>
  <c r="K10" i="1" s="1"/>
  <c r="L10" i="1" s="1"/>
  <c r="M11" i="1"/>
  <c r="M3" i="1"/>
  <c r="K3" i="1" s="1"/>
  <c r="L3" i="1" s="1"/>
  <c r="M4" i="1"/>
  <c r="M5" i="1"/>
  <c r="K5" i="1" s="1"/>
  <c r="L5" i="1" s="1"/>
  <c r="M6" i="1"/>
  <c r="M7" i="1"/>
  <c r="K7" i="1" s="1"/>
  <c r="L7" i="1" s="1"/>
  <c r="M8" i="1"/>
  <c r="M9" i="1"/>
  <c r="K9" i="1" s="1"/>
  <c r="L9" i="1" s="1"/>
  <c r="M2" i="1"/>
  <c r="K2" i="1" s="1"/>
  <c r="K32" i="1" l="1"/>
  <c r="L32" i="1" s="1"/>
  <c r="K31" i="1"/>
  <c r="L31" i="1" s="1"/>
  <c r="K30" i="1"/>
  <c r="L30" i="1" s="1"/>
  <c r="K29" i="1"/>
  <c r="L29" i="1" s="1"/>
  <c r="K28" i="1"/>
  <c r="L28" i="1" s="1"/>
  <c r="K27" i="1"/>
  <c r="L27" i="1" s="1"/>
  <c r="K26" i="1"/>
  <c r="L26" i="1" s="1"/>
  <c r="K25" i="1"/>
  <c r="L25" i="1" s="1"/>
  <c r="K24" i="1"/>
  <c r="L24" i="1" s="1"/>
  <c r="K11" i="1"/>
  <c r="L11" i="1" s="1"/>
  <c r="L2" i="1"/>
  <c r="K8" i="1"/>
  <c r="L8" i="1" s="1"/>
  <c r="K6" i="1"/>
  <c r="L6" i="1" s="1"/>
  <c r="K4" i="1"/>
  <c r="L4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80F4DAC-F4EC-4DD3-9A16-AB9D5462A28C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6EEAA853-9CE2-4086-ACC4-BF5B05D6514C}" name="WorksheetConnection_ESSAI SUIVI GASOIL.xlsx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ESSAISUIVIGASOIL.xlsxTableau11"/>
        </x15:connection>
      </ext>
    </extLst>
  </connection>
</connections>
</file>

<file path=xl/sharedStrings.xml><?xml version="1.0" encoding="utf-8"?>
<sst xmlns="http://schemas.openxmlformats.org/spreadsheetml/2006/main" count="272" uniqueCount="38">
  <si>
    <t xml:space="preserve">ANNEE </t>
  </si>
  <si>
    <t xml:space="preserve">MOIS </t>
  </si>
  <si>
    <t>JOURS</t>
  </si>
  <si>
    <t>FOURNISSEUR</t>
  </si>
  <si>
    <t>LIEU</t>
  </si>
  <si>
    <t>KM NOTES</t>
  </si>
  <si>
    <t>QUANTITE PRISE</t>
  </si>
  <si>
    <t>PRIX UNITAIRE</t>
  </si>
  <si>
    <t>HT</t>
  </si>
  <si>
    <t>TVA</t>
  </si>
  <si>
    <t>TTC</t>
  </si>
  <si>
    <t>COMMENTAIRES</t>
  </si>
  <si>
    <t>IMMATRICULATION</t>
  </si>
  <si>
    <t>AVIA</t>
  </si>
  <si>
    <t>ECOLE VALENTIN</t>
  </si>
  <si>
    <t>BESANCON</t>
  </si>
  <si>
    <t>CHALEZEULE</t>
  </si>
  <si>
    <t>BEURE</t>
  </si>
  <si>
    <t>POUILLEY Français</t>
  </si>
  <si>
    <t>VILLE</t>
  </si>
  <si>
    <t>CONSOMMATION AU 100 KM</t>
  </si>
  <si>
    <t xml:space="preserve">ERREUR DE SAISIE </t>
  </si>
  <si>
    <t>ECOT</t>
  </si>
  <si>
    <t>CHANGEMENT DE VEHICULE</t>
  </si>
  <si>
    <t>A</t>
  </si>
  <si>
    <t>B</t>
  </si>
  <si>
    <t>C</t>
  </si>
  <si>
    <t>D</t>
  </si>
  <si>
    <t>l/100</t>
  </si>
  <si>
    <t>chauffeur</t>
  </si>
  <si>
    <t>a</t>
  </si>
  <si>
    <t>b</t>
  </si>
  <si>
    <t>d</t>
  </si>
  <si>
    <t>c</t>
  </si>
  <si>
    <t>km parcourus</t>
  </si>
  <si>
    <t>litrage consommé</t>
  </si>
  <si>
    <t>mois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</si>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</sst>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0\ &quot;€&quot;_-;\-* #,##0.000\ &quot;€&quot;_-;_-* &quot;-&quot;??\ &quot;€&quot;_-;_-@_-"/>
    <numFmt numFmtId="165" formatCode="mmm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2" borderId="0" applyNumberFormat="0" applyBorder="0" applyAlignment="0"/>
  </cellStyleXfs>
  <cellXfs count="39">
    <xf numFmtId="0" fontId="0" fillId="0" borderId="0" xfId="0"/>
    <xf numFmtId="0" fontId="0" fillId="0" borderId="1" xfId="0" applyBorder="1" applyProtection="1">
      <protection locked="0"/>
    </xf>
    <xf numFmtId="0" fontId="0" fillId="0" borderId="1" xfId="0" applyBorder="1"/>
    <xf numFmtId="44" fontId="0" fillId="0" borderId="1" xfId="1" applyFont="1" applyBorder="1"/>
    <xf numFmtId="44" fontId="0" fillId="0" borderId="1" xfId="0" applyNumberFormat="1" applyBorder="1"/>
    <xf numFmtId="16" fontId="0" fillId="0" borderId="1" xfId="0" applyNumberFormat="1" applyBorder="1"/>
    <xf numFmtId="16" fontId="1" fillId="2" borderId="1" xfId="2" applyNumberFormat="1" applyBorder="1"/>
    <xf numFmtId="0" fontId="1" fillId="2" borderId="1" xfId="2" applyBorder="1"/>
    <xf numFmtId="44" fontId="1" fillId="2" borderId="1" xfId="2" applyNumberFormat="1" applyBorder="1"/>
    <xf numFmtId="0" fontId="0" fillId="0" borderId="1" xfId="0" applyFill="1" applyBorder="1"/>
    <xf numFmtId="0" fontId="0" fillId="0" borderId="1" xfId="1" applyNumberFormat="1" applyFont="1" applyBorder="1"/>
    <xf numFmtId="2" fontId="0" fillId="0" borderId="1" xfId="1" applyNumberFormat="1" applyFont="1" applyBorder="1"/>
    <xf numFmtId="2" fontId="1" fillId="2" borderId="1" xfId="2" applyNumberFormat="1" applyBorder="1"/>
    <xf numFmtId="44" fontId="1" fillId="0" borderId="1" xfId="2" applyNumberFormat="1" applyFill="1" applyBorder="1"/>
    <xf numFmtId="2" fontId="1" fillId="0" borderId="1" xfId="2" applyNumberFormat="1" applyFill="1" applyBorder="1"/>
    <xf numFmtId="164" fontId="0" fillId="0" borderId="1" xfId="1" applyNumberFormat="1" applyFont="1" applyBorder="1" applyProtection="1">
      <protection locked="0"/>
    </xf>
    <xf numFmtId="164" fontId="0" fillId="0" borderId="1" xfId="1" applyNumberFormat="1" applyFont="1" applyBorder="1"/>
    <xf numFmtId="164" fontId="1" fillId="2" borderId="1" xfId="2" applyNumberFormat="1" applyBorder="1"/>
    <xf numFmtId="164" fontId="1" fillId="0" borderId="1" xfId="2" applyNumberFormat="1" applyFill="1" applyBorder="1"/>
    <xf numFmtId="0" fontId="0" fillId="2" borderId="1" xfId="2" applyFont="1" applyBorder="1"/>
    <xf numFmtId="0" fontId="0" fillId="0" borderId="2" xfId="0" applyBorder="1"/>
    <xf numFmtId="0" fontId="1" fillId="2" borderId="2" xfId="2" applyBorder="1"/>
    <xf numFmtId="0" fontId="0" fillId="0" borderId="2" xfId="0" applyFill="1" applyBorder="1"/>
    <xf numFmtId="0" fontId="0" fillId="0" borderId="3" xfId="0" applyBorder="1"/>
    <xf numFmtId="0" fontId="1" fillId="2" borderId="3" xfId="2" applyBorder="1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0" fillId="0" borderId="7" xfId="0" applyFill="1" applyBorder="1"/>
    <xf numFmtId="0" fontId="0" fillId="0" borderId="8" xfId="0" applyFill="1" applyBorder="1"/>
    <xf numFmtId="16" fontId="0" fillId="0" borderId="8" xfId="0" applyNumberFormat="1" applyBorder="1"/>
    <xf numFmtId="0" fontId="0" fillId="0" borderId="8" xfId="0" applyBorder="1"/>
    <xf numFmtId="44" fontId="1" fillId="0" borderId="8" xfId="2" applyNumberFormat="1" applyFill="1" applyBorder="1"/>
    <xf numFmtId="2" fontId="1" fillId="0" borderId="8" xfId="2" applyNumberFormat="1" applyFill="1" applyBorder="1"/>
    <xf numFmtId="0" fontId="0" fillId="0" borderId="9" xfId="0" applyBorder="1"/>
    <xf numFmtId="165" fontId="0" fillId="0" borderId="1" xfId="0" applyNumberFormat="1" applyBorder="1"/>
    <xf numFmtId="165" fontId="0" fillId="0" borderId="0" xfId="0" applyNumberFormat="1"/>
    <xf numFmtId="0" fontId="0" fillId="0" borderId="1" xfId="0" applyNumberFormat="1" applyBorder="1"/>
  </cellXfs>
  <cellStyles count="3">
    <cellStyle name="Monétaire" xfId="1" builtinId="4"/>
    <cellStyle name="Normal" xfId="0" builtinId="0"/>
    <cellStyle name="POINTÉ" xfId="2" xr:uid="{7A0463BF-A96F-4128-A4DF-07A5AEC88FDC}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mmmm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3" Type="http://schemas.openxmlformats.org/officeDocument/2006/relationships/theme" Target="theme/theme1.xml"/><Relationship Id="rId21" Type="http://schemas.openxmlformats.org/officeDocument/2006/relationships/customXml" Target="../customXml/item13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styles" Target="styles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7FBBEA-C5E6-432A-A0D2-88E81F130D64}" name="Tableau1" displayName="Tableau1" ref="A1:O61" totalsRowShown="0" headerRowDxfId="1" dataDxfId="2" headerRowBorderDxfId="18" tableBorderDxfId="19" totalsRowBorderDxfId="17" dataCellStyle="POINTÉ">
  <autoFilter ref="A1:O61" xr:uid="{AABC0832-8C6C-4FD3-ACDF-5C7DE4661B1E}"/>
  <tableColumns count="15">
    <tableColumn id="1" xr3:uid="{7F35A08E-398F-46C8-AEFE-B0B1A9D44E18}" name="VILLE" dataDxfId="16"/>
    <tableColumn id="2" xr3:uid="{2B2AD15E-CEC3-4068-893F-9F234F38B444}" name="IMMATRICULATION" dataDxfId="15"/>
    <tableColumn id="3" xr3:uid="{B96409F3-DAFC-4C28-81A7-060153351665}" name="FOURNISSEUR" dataDxfId="14"/>
    <tableColumn id="4" xr3:uid="{51985DE7-EA20-4BAC-B4AE-12AB7A0208F9}" name="ANNEE " dataDxfId="13"/>
    <tableColumn id="5" xr3:uid="{A8514BE8-5C43-4DA2-A82F-A919BED2C420}" name="MOIS " dataDxfId="0" dataCellStyle="POINTÉ">
      <calculatedColumnFormula>TEXT(Tableau1[[#This Row],[JOURS]],"mmmm")</calculatedColumnFormula>
    </tableColumn>
    <tableColumn id="6" xr3:uid="{6A5388FC-59BF-408A-AC1E-3B00119CE87F}" name="JOURS" dataDxfId="12"/>
    <tableColumn id="7" xr3:uid="{D39A754A-22FD-4C8A-9026-5F25D45B5950}" name="LIEU" dataDxfId="11"/>
    <tableColumn id="8" xr3:uid="{ED3AF3C3-37B6-4040-9F6D-E6C5631E634C}" name="KM NOTES" dataDxfId="10"/>
    <tableColumn id="9" xr3:uid="{A6F2D8FC-0AB4-4963-8774-13F68116E3C3}" name="QUANTITE PRISE" dataDxfId="9"/>
    <tableColumn id="10" xr3:uid="{9063310B-F8E9-4164-A83F-E128F963F8C9}" name="PRIX UNITAIRE" dataDxfId="8"/>
    <tableColumn id="11" xr3:uid="{742D08C9-923D-409A-BE65-66CE47F4E72D}" name="HT" dataDxfId="7" dataCellStyle="POINTÉ">
      <calculatedColumnFormula>+M2/1.2</calculatedColumnFormula>
    </tableColumn>
    <tableColumn id="12" xr3:uid="{18349CE9-48DB-4FCC-B678-02E988C394C2}" name="TVA" dataDxfId="6" dataCellStyle="POINTÉ">
      <calculatedColumnFormula>+M2-K2</calculatedColumnFormula>
    </tableColumn>
    <tableColumn id="13" xr3:uid="{C6F0FB86-8B37-4187-B4AE-734BB39F9264}" name="TTC" dataDxfId="5" dataCellStyle="POINTÉ">
      <calculatedColumnFormula>+I2*J2</calculatedColumnFormula>
    </tableColumn>
    <tableColumn id="14" xr3:uid="{2A65B3C8-C286-40D2-A544-A55CA5411B57}" name="CONSOMMATION AU 100 KM" dataDxfId="4" dataCellStyle="POINTÉ">
      <calculatedColumnFormula>(I2*100)/(H2-H1)</calculatedColumnFormula>
    </tableColumn>
    <tableColumn id="15" xr3:uid="{84272717-267F-41C8-94D0-BACC655FAD41}" name="COMMENTAIRE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44A1BA-C8AA-439C-A211-27E4E21F10F1}">
  <dimension ref="A3:E7"/>
  <sheetViews>
    <sheetView tabSelected="1" workbookViewId="0">
      <selection activeCell="B7" sqref="B7"/>
    </sheetView>
  </sheetViews>
  <sheetFormatPr baseColWidth="10" defaultRowHeight="15" x14ac:dyDescent="0.25"/>
  <cols>
    <col min="1" max="1" width="25.5703125" bestFit="1" customWidth="1"/>
    <col min="2" max="2" width="23.85546875" bestFit="1" customWidth="1"/>
    <col min="3" max="4" width="20.28515625" bestFit="1" customWidth="1"/>
  </cols>
  <sheetData>
    <row r="3" spans="1:5" x14ac:dyDescent="0.25">
      <c r="A3" t="s">
        <v>29</v>
      </c>
      <c r="B3" t="s">
        <v>36</v>
      </c>
      <c r="C3" t="s">
        <v>34</v>
      </c>
      <c r="D3" t="s">
        <v>35</v>
      </c>
      <c r="E3" t="s">
        <v>28</v>
      </c>
    </row>
    <row r="4" spans="1:5" x14ac:dyDescent="0.25">
      <c r="A4" t="s">
        <v>30</v>
      </c>
      <c r="B4" s="37" t="s">
        <v>37</v>
      </c>
      <c r="C4">
        <f t="array" ref="C4">MAX(IF((Tableau1[IMMATRICULATION]='QUANTITE ESSENCE PRIS PAR IMMAT'!$A4)*('SAISIE FACTURES'!$E$2:$E$61='QUANTITE ESSENCE PRIS PAR IMMAT'!$B4),'SAISIE FACTURES'!$H$2:$H$61))-MIN(IF((Tableau1[IMMATRICULATION]='QUANTITE ESSENCE PRIS PAR IMMAT'!$A4)*('SAISIE FACTURES'!$E$2:$E$61='QUANTITE ESSENCE PRIS PAR IMMAT'!$B4),'SAISIE FACTURES'!$H$2:$H$61))</f>
        <v>7476</v>
      </c>
      <c r="D4">
        <f t="array" ref="D4">SUMPRODUCT((Tableau1[IMMATRICULATION]='QUANTITE ESSENCE PRIS PAR IMMAT'!A4)*(Tableau1[[MOIS ]]='QUANTITE ESSENCE PRIS PAR IMMAT'!$B4)*(Tableau1[QUANTITE PRISE]))-INDEX(Tableau1[QUANTITE PRISE],MATCH(MAX(IF((Tableau1[IMMATRICULATION]='QUANTITE ESSENCE PRIS PAR IMMAT'!$A4)*(Tableau1[[MOIS ]]='QUANTITE ESSENCE PRIS PAR IMMAT'!$B4),Tableau1[JOURS])),Tableau1[JOURS],0))</f>
        <v>504.26000000000005</v>
      </c>
      <c r="E4">
        <f>($D4/$C4)*100</f>
        <v>6.7450508293204923</v>
      </c>
    </row>
    <row r="5" spans="1:5" x14ac:dyDescent="0.25">
      <c r="A5" t="s">
        <v>31</v>
      </c>
      <c r="B5" s="37" t="s">
        <v>37</v>
      </c>
      <c r="C5">
        <f t="array" ref="C5">MAX(IF((Tableau1[IMMATRICULATION]='QUANTITE ESSENCE PRIS PAR IMMAT'!$A5)*('SAISIE FACTURES'!$E$2:$E$61='QUANTITE ESSENCE PRIS PAR IMMAT'!$B5),'SAISIE FACTURES'!$H$2:$H$61))-MIN(IF((Tableau1[IMMATRICULATION]='QUANTITE ESSENCE PRIS PAR IMMAT'!$A5)*('SAISIE FACTURES'!$E$2:$E$61='QUANTITE ESSENCE PRIS PAR IMMAT'!$B5),'SAISIE FACTURES'!$H$2:$H$61))</f>
        <v>375</v>
      </c>
      <c r="D5">
        <f t="array" ref="D5">SUMPRODUCT((Tableau1[IMMATRICULATION]='QUANTITE ESSENCE PRIS PAR IMMAT'!A5)*(Tableau1[[MOIS ]]='QUANTITE ESSENCE PRIS PAR IMMAT'!$B5)*(Tableau1[QUANTITE PRISE]))-INDEX(Tableau1[QUANTITE PRISE],MATCH(MAX(IF((Tableau1[IMMATRICULATION]='QUANTITE ESSENCE PRIS PAR IMMAT'!$A5)*(Tableau1[[MOIS ]]='QUANTITE ESSENCE PRIS PAR IMMAT'!$B5),Tableau1[JOURS])),Tableau1[JOURS],0))</f>
        <v>51.169999999999995</v>
      </c>
      <c r="E5">
        <f t="shared" ref="E5:E7" si="0">($D5/$C5)*100</f>
        <v>13.645333333333332</v>
      </c>
    </row>
    <row r="6" spans="1:5" x14ac:dyDescent="0.25">
      <c r="A6" t="s">
        <v>33</v>
      </c>
      <c r="B6" s="37" t="s">
        <v>37</v>
      </c>
      <c r="C6">
        <f t="array" ref="C6">MAX(IF((Tableau1[IMMATRICULATION]='QUANTITE ESSENCE PRIS PAR IMMAT'!$A6)*('SAISIE FACTURES'!$E$2:$E$61='QUANTITE ESSENCE PRIS PAR IMMAT'!$B6),'SAISIE FACTURES'!$H$2:$H$61))-MIN(IF((Tableau1[IMMATRICULATION]='QUANTITE ESSENCE PRIS PAR IMMAT'!$A6)*('SAISIE FACTURES'!$E$2:$E$61='QUANTITE ESSENCE PRIS PAR IMMAT'!$B6),'SAISIE FACTURES'!$H$2:$H$61))</f>
        <v>116540</v>
      </c>
      <c r="D6">
        <f t="array" ref="D6">SUMPRODUCT((Tableau1[IMMATRICULATION]='QUANTITE ESSENCE PRIS PAR IMMAT'!A6)*(Tableau1[[MOIS ]]='QUANTITE ESSENCE PRIS PAR IMMAT'!$B6)*(Tableau1[QUANTITE PRISE]))-INDEX(Tableau1[QUANTITE PRISE],MATCH(MAX(IF((Tableau1[IMMATRICULATION]='QUANTITE ESSENCE PRIS PAR IMMAT'!$A6)*(Tableau1[[MOIS ]]='QUANTITE ESSENCE PRIS PAR IMMAT'!$B6),Tableau1[JOURS])),Tableau1[JOURS],0))</f>
        <v>657.81</v>
      </c>
      <c r="E6">
        <f t="shared" si="0"/>
        <v>0.56444997425776555</v>
      </c>
    </row>
    <row r="7" spans="1:5" x14ac:dyDescent="0.25">
      <c r="A7" t="s">
        <v>32</v>
      </c>
      <c r="B7" s="37" t="s">
        <v>37</v>
      </c>
      <c r="C7">
        <f t="array" ref="C7">MAX(IF((Tableau1[IMMATRICULATION]='QUANTITE ESSENCE PRIS PAR IMMAT'!$A7)*('SAISIE FACTURES'!$E$2:$E$61='QUANTITE ESSENCE PRIS PAR IMMAT'!$B7),'SAISIE FACTURES'!$H$2:$H$61))-MIN(IF((Tableau1[IMMATRICULATION]='QUANTITE ESSENCE PRIS PAR IMMAT'!$A7)*('SAISIE FACTURES'!$E$2:$E$61='QUANTITE ESSENCE PRIS PAR IMMAT'!$B7),'SAISIE FACTURES'!$H$2:$H$61))</f>
        <v>5053</v>
      </c>
      <c r="D7">
        <f t="array" ref="D7">SUMPRODUCT((Tableau1[IMMATRICULATION]='QUANTITE ESSENCE PRIS PAR IMMAT'!A7)*(Tableau1[[MOIS ]]='QUANTITE ESSENCE PRIS PAR IMMAT'!$B7)*(Tableau1[QUANTITE PRISE]))-INDEX(Tableau1[QUANTITE PRISE],MATCH(MAX(IF((Tableau1[IMMATRICULATION]='QUANTITE ESSENCE PRIS PAR IMMAT'!$A7)*(Tableau1[[MOIS ]]='QUANTITE ESSENCE PRIS PAR IMMAT'!$B7),Tableau1[JOURS])),Tableau1[JOURS],0))</f>
        <v>640.16999999999996</v>
      </c>
      <c r="E7">
        <f t="shared" si="0"/>
        <v>12.669107460914308</v>
      </c>
    </row>
  </sheetData>
  <dataValidations count="1">
    <dataValidation type="list" allowBlank="1" showInputMessage="1" showErrorMessage="1" sqref="B4:B7" xr:uid="{6BE6B63F-5453-41F4-BFFD-D3114E49102F}">
      <formula1>"janvier,février"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63"/>
  <sheetViews>
    <sheetView topLeftCell="B1" workbookViewId="0">
      <selection activeCell="B33" sqref="B33:N61"/>
    </sheetView>
  </sheetViews>
  <sheetFormatPr baseColWidth="10" defaultColWidth="9.140625" defaultRowHeight="15" x14ac:dyDescent="0.25"/>
  <cols>
    <col min="1" max="1" width="10.85546875" bestFit="1" customWidth="1"/>
    <col min="2" max="2" width="20.5703125" customWidth="1"/>
    <col min="3" max="3" width="15.7109375" customWidth="1"/>
    <col min="4" max="4" width="9.7109375" customWidth="1"/>
    <col min="6" max="6" width="10.7109375" bestFit="1" customWidth="1"/>
    <col min="7" max="7" width="16.85546875" bestFit="1" customWidth="1"/>
    <col min="8" max="8" width="12.42578125" customWidth="1"/>
    <col min="9" max="9" width="17.5703125" customWidth="1"/>
    <col min="10" max="10" width="16" customWidth="1"/>
    <col min="13" max="13" width="10.85546875" bestFit="1" customWidth="1"/>
    <col min="14" max="14" width="29" customWidth="1"/>
    <col min="15" max="15" width="25.42578125" bestFit="1" customWidth="1"/>
  </cols>
  <sheetData>
    <row r="1" spans="1:15" x14ac:dyDescent="0.25">
      <c r="A1" s="25" t="s">
        <v>19</v>
      </c>
      <c r="B1" s="26" t="s">
        <v>12</v>
      </c>
      <c r="C1" s="26" t="s">
        <v>3</v>
      </c>
      <c r="D1" s="26" t="s">
        <v>0</v>
      </c>
      <c r="E1" s="26" t="s">
        <v>1</v>
      </c>
      <c r="F1" s="26" t="s">
        <v>2</v>
      </c>
      <c r="G1" s="26" t="s">
        <v>4</v>
      </c>
      <c r="H1" s="26" t="s">
        <v>5</v>
      </c>
      <c r="I1" s="26" t="s">
        <v>6</v>
      </c>
      <c r="J1" s="26" t="s">
        <v>7</v>
      </c>
      <c r="K1" s="26" t="s">
        <v>8</v>
      </c>
      <c r="L1" s="26" t="s">
        <v>9</v>
      </c>
      <c r="M1" s="26" t="s">
        <v>10</v>
      </c>
      <c r="N1" s="27" t="s">
        <v>20</v>
      </c>
      <c r="O1" s="28" t="s">
        <v>11</v>
      </c>
    </row>
    <row r="2" spans="1:15" x14ac:dyDescent="0.25">
      <c r="A2" s="20" t="s">
        <v>15</v>
      </c>
      <c r="B2" s="2" t="s">
        <v>24</v>
      </c>
      <c r="C2" s="2" t="s">
        <v>13</v>
      </c>
      <c r="D2" s="2">
        <v>2017</v>
      </c>
      <c r="E2" s="36" t="str">
        <f>TEXT(Tableau1[[#This Row],[JOURS]],"mmmm")</f>
        <v>janvier</v>
      </c>
      <c r="F2" s="5">
        <v>42739</v>
      </c>
      <c r="G2" s="1" t="s">
        <v>14</v>
      </c>
      <c r="H2" s="1">
        <v>160065</v>
      </c>
      <c r="I2" s="1">
        <v>47.96</v>
      </c>
      <c r="J2" s="15">
        <v>1.329</v>
      </c>
      <c r="K2" s="3">
        <f>+M2/1.2</f>
        <v>53.115699999999997</v>
      </c>
      <c r="L2" s="4">
        <f>+M2-K2</f>
        <v>10.623139999999999</v>
      </c>
      <c r="M2" s="3">
        <f>+I2*J2</f>
        <v>63.738839999999996</v>
      </c>
      <c r="N2" s="10"/>
      <c r="O2" s="23"/>
    </row>
    <row r="3" spans="1:15" x14ac:dyDescent="0.25">
      <c r="A3" s="20" t="s">
        <v>15</v>
      </c>
      <c r="B3" s="2" t="s">
        <v>24</v>
      </c>
      <c r="C3" s="2" t="s">
        <v>13</v>
      </c>
      <c r="D3" s="2">
        <v>2017</v>
      </c>
      <c r="E3" s="36" t="str">
        <f>TEXT(Tableau1[[#This Row],[JOURS]],"mmmm")</f>
        <v>janvier</v>
      </c>
      <c r="F3" s="5">
        <v>42744</v>
      </c>
      <c r="G3" s="1" t="s">
        <v>15</v>
      </c>
      <c r="H3" s="1">
        <v>161174</v>
      </c>
      <c r="I3" s="1">
        <v>85.9</v>
      </c>
      <c r="J3" s="15">
        <v>1.329</v>
      </c>
      <c r="K3" s="3">
        <f t="shared" ref="K3:K9" si="0">+M3/1.2</f>
        <v>95.134250000000009</v>
      </c>
      <c r="L3" s="4">
        <f t="shared" ref="L3:L32" si="1">+M3-K3</f>
        <v>19.026849999999996</v>
      </c>
      <c r="M3" s="3">
        <f t="shared" ref="M3:M9" si="2">+I3*J3</f>
        <v>114.1611</v>
      </c>
      <c r="N3" s="11">
        <f>(I3*100)/(H3-H2)</f>
        <v>7.745716862037872</v>
      </c>
      <c r="O3" s="23"/>
    </row>
    <row r="4" spans="1:15" x14ac:dyDescent="0.25">
      <c r="A4" s="20" t="s">
        <v>15</v>
      </c>
      <c r="B4" s="2" t="s">
        <v>24</v>
      </c>
      <c r="C4" s="2" t="s">
        <v>13</v>
      </c>
      <c r="D4" s="2">
        <v>2017</v>
      </c>
      <c r="E4" s="36" t="str">
        <f>TEXT(Tableau1[[#This Row],[JOURS]],"mmmm")</f>
        <v>janvier</v>
      </c>
      <c r="F4" s="5">
        <v>42753</v>
      </c>
      <c r="G4" s="1" t="s">
        <v>16</v>
      </c>
      <c r="H4" s="1">
        <v>162776</v>
      </c>
      <c r="I4" s="1">
        <v>86.25</v>
      </c>
      <c r="J4" s="15">
        <v>1.329</v>
      </c>
      <c r="K4" s="3">
        <f t="shared" si="0"/>
        <v>95.521875000000009</v>
      </c>
      <c r="L4" s="4">
        <f t="shared" si="1"/>
        <v>19.10437499999999</v>
      </c>
      <c r="M4" s="3">
        <f t="shared" si="2"/>
        <v>114.62625</v>
      </c>
      <c r="N4" s="11">
        <f>(I4*100)/(H4-H3)</f>
        <v>5.3838951310861427</v>
      </c>
      <c r="O4" s="23"/>
    </row>
    <row r="5" spans="1:15" x14ac:dyDescent="0.25">
      <c r="A5" s="20" t="s">
        <v>15</v>
      </c>
      <c r="B5" s="2" t="s">
        <v>24</v>
      </c>
      <c r="C5" s="2" t="s">
        <v>13</v>
      </c>
      <c r="D5" s="2">
        <v>2017</v>
      </c>
      <c r="E5" s="36" t="str">
        <f>TEXT(Tableau1[[#This Row],[JOURS]],"mmmm")</f>
        <v>janvier</v>
      </c>
      <c r="F5" s="5">
        <v>42758</v>
      </c>
      <c r="G5" s="1" t="s">
        <v>17</v>
      </c>
      <c r="H5" s="1">
        <v>163769</v>
      </c>
      <c r="I5" s="1">
        <v>88.98</v>
      </c>
      <c r="J5" s="15">
        <v>1.32</v>
      </c>
      <c r="K5" s="3">
        <f t="shared" si="0"/>
        <v>97.878000000000014</v>
      </c>
      <c r="L5" s="4">
        <f t="shared" si="1"/>
        <v>19.575599999999994</v>
      </c>
      <c r="M5" s="3">
        <f t="shared" si="2"/>
        <v>117.45360000000001</v>
      </c>
      <c r="N5" s="11">
        <f>(I5*100)/(H5-H4)</f>
        <v>8.9607250755287016</v>
      </c>
      <c r="O5" s="23"/>
    </row>
    <row r="6" spans="1:15" x14ac:dyDescent="0.25">
      <c r="A6" s="20" t="s">
        <v>15</v>
      </c>
      <c r="B6" s="2" t="s">
        <v>24</v>
      </c>
      <c r="C6" s="2" t="s">
        <v>13</v>
      </c>
      <c r="D6" s="2">
        <v>2017</v>
      </c>
      <c r="E6" s="36" t="str">
        <f>TEXT(Tableau1[[#This Row],[JOURS]],"mmmm")</f>
        <v>janvier</v>
      </c>
      <c r="F6" s="5">
        <v>42759</v>
      </c>
      <c r="G6" s="1" t="s">
        <v>14</v>
      </c>
      <c r="H6" s="1">
        <v>164101</v>
      </c>
      <c r="I6" s="1">
        <v>47.9</v>
      </c>
      <c r="J6" s="15">
        <v>1.329</v>
      </c>
      <c r="K6" s="3">
        <f t="shared" si="0"/>
        <v>53.049250000000001</v>
      </c>
      <c r="L6" s="4">
        <f t="shared" si="1"/>
        <v>10.609849999999994</v>
      </c>
      <c r="M6" s="3">
        <f t="shared" si="2"/>
        <v>63.659099999999995</v>
      </c>
      <c r="N6" s="11">
        <f>(I6*100)/(H6-H5)</f>
        <v>14.427710843373495</v>
      </c>
      <c r="O6" s="23"/>
    </row>
    <row r="7" spans="1:15" x14ac:dyDescent="0.25">
      <c r="A7" s="20" t="s">
        <v>15</v>
      </c>
      <c r="B7" s="2" t="s">
        <v>24</v>
      </c>
      <c r="C7" s="2" t="s">
        <v>13</v>
      </c>
      <c r="D7" s="2">
        <v>2017</v>
      </c>
      <c r="E7" s="36" t="str">
        <f>TEXT(Tableau1[[#This Row],[JOURS]],"mmmm")</f>
        <v>janvier</v>
      </c>
      <c r="F7" s="5">
        <v>42760</v>
      </c>
      <c r="G7" s="1" t="s">
        <v>14</v>
      </c>
      <c r="H7" s="1">
        <v>167541</v>
      </c>
      <c r="I7" s="1">
        <v>66.150000000000006</v>
      </c>
      <c r="J7" s="15">
        <v>1.329</v>
      </c>
      <c r="K7" s="3">
        <f t="shared" si="0"/>
        <v>73.261125000000007</v>
      </c>
      <c r="L7" s="4">
        <f t="shared" si="1"/>
        <v>14.652225000000001</v>
      </c>
      <c r="M7" s="3">
        <f t="shared" si="2"/>
        <v>87.913350000000008</v>
      </c>
      <c r="N7" s="11">
        <f>(I7*100)/(H7-H6)</f>
        <v>1.92296511627907</v>
      </c>
      <c r="O7" s="23"/>
    </row>
    <row r="8" spans="1:15" x14ac:dyDescent="0.25">
      <c r="A8" s="20" t="s">
        <v>15</v>
      </c>
      <c r="B8" s="2" t="s">
        <v>24</v>
      </c>
      <c r="C8" s="2" t="s">
        <v>13</v>
      </c>
      <c r="D8" s="2">
        <v>2017</v>
      </c>
      <c r="E8" s="36" t="str">
        <f>TEXT(Tableau1[[#This Row],[JOURS]],"mmmm")</f>
        <v>janvier</v>
      </c>
      <c r="F8" s="5">
        <v>42763</v>
      </c>
      <c r="G8" s="1" t="s">
        <v>15</v>
      </c>
      <c r="H8" s="1">
        <v>165096</v>
      </c>
      <c r="I8" s="1">
        <v>81.12</v>
      </c>
      <c r="J8" s="15">
        <v>1.329</v>
      </c>
      <c r="K8" s="3">
        <f t="shared" si="0"/>
        <v>89.840400000000002</v>
      </c>
      <c r="L8" s="4">
        <f t="shared" si="1"/>
        <v>17.96808</v>
      </c>
      <c r="M8" s="3">
        <f t="shared" si="2"/>
        <v>107.80848</v>
      </c>
      <c r="N8" s="11">
        <f>(I8*100)/(H8-H7)</f>
        <v>-3.3177914110429447</v>
      </c>
      <c r="O8" s="23"/>
    </row>
    <row r="9" spans="1:15" x14ac:dyDescent="0.25">
      <c r="A9" s="20" t="s">
        <v>15</v>
      </c>
      <c r="B9" s="2" t="s">
        <v>24</v>
      </c>
      <c r="C9" s="2" t="s">
        <v>13</v>
      </c>
      <c r="D9" s="2">
        <v>2017</v>
      </c>
      <c r="E9" s="36" t="str">
        <f>TEXT(Tableau1[[#This Row],[JOURS]],"mmmm")</f>
        <v>janvier</v>
      </c>
      <c r="F9" s="38">
        <v>42766</v>
      </c>
      <c r="G9" s="1" t="s">
        <v>18</v>
      </c>
      <c r="H9" s="1">
        <v>165642</v>
      </c>
      <c r="I9" s="1">
        <v>77.19</v>
      </c>
      <c r="J9" s="15">
        <v>1.32</v>
      </c>
      <c r="K9" s="3">
        <f t="shared" si="0"/>
        <v>84.909000000000006</v>
      </c>
      <c r="L9" s="4">
        <f t="shared" si="1"/>
        <v>16.981799999999993</v>
      </c>
      <c r="M9" s="3">
        <f t="shared" si="2"/>
        <v>101.8908</v>
      </c>
      <c r="N9" s="11">
        <f>(I9*100)/(H9-H8)</f>
        <v>14.137362637362637</v>
      </c>
      <c r="O9" s="23"/>
    </row>
    <row r="10" spans="1:15" x14ac:dyDescent="0.25">
      <c r="A10" s="20" t="s">
        <v>15</v>
      </c>
      <c r="B10" s="9" t="s">
        <v>25</v>
      </c>
      <c r="C10" s="9" t="s">
        <v>13</v>
      </c>
      <c r="D10" s="9">
        <v>2017</v>
      </c>
      <c r="E10" s="36" t="str">
        <f>TEXT(Tableau1[[#This Row],[JOURS]],"mmmm")</f>
        <v>janvier</v>
      </c>
      <c r="F10" s="5">
        <v>42741</v>
      </c>
      <c r="G10" s="2" t="s">
        <v>14</v>
      </c>
      <c r="H10" s="2">
        <v>184700</v>
      </c>
      <c r="I10" s="2">
        <v>51.17</v>
      </c>
      <c r="J10" s="16">
        <v>1.329</v>
      </c>
      <c r="K10" s="3">
        <f t="shared" ref="K10:K11" si="3">+M10/1.2</f>
        <v>56.670775000000006</v>
      </c>
      <c r="L10" s="4">
        <f t="shared" si="1"/>
        <v>11.334154999999996</v>
      </c>
      <c r="M10" s="3">
        <f t="shared" ref="M10:M11" si="4">+I10*J10</f>
        <v>68.004930000000002</v>
      </c>
      <c r="N10" s="11"/>
      <c r="O10" s="23"/>
    </row>
    <row r="11" spans="1:15" x14ac:dyDescent="0.25">
      <c r="A11" s="21" t="s">
        <v>15</v>
      </c>
      <c r="B11" s="19" t="s">
        <v>25</v>
      </c>
      <c r="C11" s="7" t="s">
        <v>13</v>
      </c>
      <c r="D11" s="7">
        <v>2017</v>
      </c>
      <c r="E11" s="36" t="str">
        <f>TEXT(Tableau1[[#This Row],[JOURS]],"mmmm")</f>
        <v>janvier</v>
      </c>
      <c r="F11" s="6">
        <v>42761</v>
      </c>
      <c r="G11" s="7" t="s">
        <v>16</v>
      </c>
      <c r="H11" s="7">
        <v>185075</v>
      </c>
      <c r="I11" s="7">
        <v>51.93</v>
      </c>
      <c r="J11" s="17">
        <v>1.329</v>
      </c>
      <c r="K11" s="8">
        <f t="shared" si="3"/>
        <v>57.512474999999995</v>
      </c>
      <c r="L11" s="8">
        <f t="shared" si="1"/>
        <v>11.502494999999996</v>
      </c>
      <c r="M11" s="8">
        <f t="shared" si="4"/>
        <v>69.014969999999991</v>
      </c>
      <c r="N11" s="12">
        <f>(I11*100)/(H11-H10)</f>
        <v>13.848000000000001</v>
      </c>
      <c r="O11" s="24"/>
    </row>
    <row r="12" spans="1:15" x14ac:dyDescent="0.25">
      <c r="A12" s="22" t="s">
        <v>15</v>
      </c>
      <c r="B12" s="9" t="s">
        <v>26</v>
      </c>
      <c r="C12" s="9" t="s">
        <v>13</v>
      </c>
      <c r="D12" s="9">
        <v>2017</v>
      </c>
      <c r="E12" s="36" t="str">
        <f>TEXT(Tableau1[[#This Row],[JOURS]],"mmmm")</f>
        <v>janvier</v>
      </c>
      <c r="F12" s="5">
        <v>42738</v>
      </c>
      <c r="G12" s="2" t="s">
        <v>15</v>
      </c>
      <c r="H12" s="2">
        <v>82062</v>
      </c>
      <c r="I12" s="2">
        <v>60.69</v>
      </c>
      <c r="J12" s="15">
        <v>1.329</v>
      </c>
      <c r="K12" s="13">
        <f t="shared" ref="K12:K23" si="5">+M12/1.2</f>
        <v>67.214174999999997</v>
      </c>
      <c r="L12" s="13">
        <f t="shared" si="1"/>
        <v>13.442835000000002</v>
      </c>
      <c r="M12" s="13">
        <f t="shared" ref="M12:M22" si="6">+I12*J12</f>
        <v>80.65701</v>
      </c>
      <c r="N12" s="14"/>
      <c r="O12" s="23"/>
    </row>
    <row r="13" spans="1:15" x14ac:dyDescent="0.25">
      <c r="A13" s="22" t="s">
        <v>15</v>
      </c>
      <c r="B13" s="9" t="s">
        <v>26</v>
      </c>
      <c r="C13" s="9" t="s">
        <v>13</v>
      </c>
      <c r="D13" s="9">
        <v>2017</v>
      </c>
      <c r="E13" s="36" t="str">
        <f>TEXT(Tableau1[[#This Row],[JOURS]],"mmmm")</f>
        <v>janvier</v>
      </c>
      <c r="F13" s="5">
        <v>42740</v>
      </c>
      <c r="G13" s="2" t="s">
        <v>16</v>
      </c>
      <c r="H13" s="2">
        <v>81501</v>
      </c>
      <c r="I13" s="2">
        <v>63.43</v>
      </c>
      <c r="J13" s="15">
        <v>1.329</v>
      </c>
      <c r="K13" s="13">
        <f t="shared" si="5"/>
        <v>70.248724999999993</v>
      </c>
      <c r="L13" s="13">
        <f t="shared" si="1"/>
        <v>14.049745000000001</v>
      </c>
      <c r="M13" s="13">
        <f t="shared" si="6"/>
        <v>84.298469999999995</v>
      </c>
      <c r="N13" s="14">
        <f>(I13*100)/(H13-H12)</f>
        <v>-11.306595365418895</v>
      </c>
      <c r="O13" s="23" t="s">
        <v>21</v>
      </c>
    </row>
    <row r="14" spans="1:15" x14ac:dyDescent="0.25">
      <c r="A14" s="22" t="s">
        <v>15</v>
      </c>
      <c r="B14" s="9" t="s">
        <v>26</v>
      </c>
      <c r="C14" s="9" t="s">
        <v>13</v>
      </c>
      <c r="D14" s="9">
        <v>2017</v>
      </c>
      <c r="E14" s="36" t="str">
        <f>TEXT(Tableau1[[#This Row],[JOURS]],"mmmm")</f>
        <v>janvier</v>
      </c>
      <c r="F14" s="5">
        <v>42747</v>
      </c>
      <c r="G14" s="2" t="s">
        <v>15</v>
      </c>
      <c r="H14" s="2">
        <v>82789</v>
      </c>
      <c r="I14" s="2">
        <v>74.599999999999994</v>
      </c>
      <c r="J14" s="15">
        <v>1.329</v>
      </c>
      <c r="K14" s="13">
        <f t="shared" si="5"/>
        <v>82.619499999999988</v>
      </c>
      <c r="L14" s="13">
        <f t="shared" si="1"/>
        <v>16.523899999999998</v>
      </c>
      <c r="M14" s="13">
        <f t="shared" si="6"/>
        <v>99.143399999999986</v>
      </c>
      <c r="N14" s="14">
        <f>(I14*100)/(H14-H13)</f>
        <v>5.7919254658385082</v>
      </c>
      <c r="O14" s="23"/>
    </row>
    <row r="15" spans="1:15" x14ac:dyDescent="0.25">
      <c r="A15" s="22" t="s">
        <v>15</v>
      </c>
      <c r="B15" s="9" t="s">
        <v>26</v>
      </c>
      <c r="C15" s="9" t="s">
        <v>13</v>
      </c>
      <c r="D15" s="9">
        <v>2017</v>
      </c>
      <c r="E15" s="36" t="str">
        <f>TEXT(Tableau1[[#This Row],[JOURS]],"mmmm")</f>
        <v>janvier</v>
      </c>
      <c r="F15" s="5">
        <v>42748</v>
      </c>
      <c r="G15" s="2" t="s">
        <v>14</v>
      </c>
      <c r="H15" s="2">
        <v>83160</v>
      </c>
      <c r="I15" s="2">
        <v>43.82</v>
      </c>
      <c r="J15" s="15">
        <v>1.329</v>
      </c>
      <c r="K15" s="13">
        <f t="shared" si="5"/>
        <v>48.530650000000001</v>
      </c>
      <c r="L15" s="13">
        <f t="shared" si="1"/>
        <v>9.7061299999999946</v>
      </c>
      <c r="M15" s="13">
        <f t="shared" si="6"/>
        <v>58.236779999999996</v>
      </c>
      <c r="N15" s="14">
        <f>(I15*100)/(H15-H14)</f>
        <v>11.811320754716981</v>
      </c>
      <c r="O15" s="23"/>
    </row>
    <row r="16" spans="1:15" x14ac:dyDescent="0.25">
      <c r="A16" s="22" t="s">
        <v>15</v>
      </c>
      <c r="B16" s="9" t="s">
        <v>26</v>
      </c>
      <c r="C16" s="9" t="s">
        <v>13</v>
      </c>
      <c r="D16" s="9">
        <v>2017</v>
      </c>
      <c r="E16" s="36" t="str">
        <f>TEXT(Tableau1[[#This Row],[JOURS]],"mmmm")</f>
        <v>janvier</v>
      </c>
      <c r="F16" s="5">
        <v>42751</v>
      </c>
      <c r="G16" s="2" t="s">
        <v>16</v>
      </c>
      <c r="H16" s="2">
        <v>83560</v>
      </c>
      <c r="I16" s="2">
        <v>70.61</v>
      </c>
      <c r="J16" s="15">
        <v>1.329</v>
      </c>
      <c r="K16" s="13">
        <f t="shared" si="5"/>
        <v>78.200575000000001</v>
      </c>
      <c r="L16" s="13">
        <f t="shared" si="1"/>
        <v>15.640114999999994</v>
      </c>
      <c r="M16" s="13">
        <f t="shared" si="6"/>
        <v>93.840689999999995</v>
      </c>
      <c r="N16" s="14">
        <f>(I16*100)/(H16-H15)</f>
        <v>17.6525</v>
      </c>
      <c r="O16" s="23"/>
    </row>
    <row r="17" spans="1:15" x14ac:dyDescent="0.25">
      <c r="A17" s="22" t="s">
        <v>15</v>
      </c>
      <c r="B17" s="9" t="s">
        <v>26</v>
      </c>
      <c r="C17" s="9" t="s">
        <v>13</v>
      </c>
      <c r="D17" s="9">
        <v>2017</v>
      </c>
      <c r="E17" s="36" t="str">
        <f>TEXT(Tableau1[[#This Row],[JOURS]],"mmmm")</f>
        <v>janvier</v>
      </c>
      <c r="F17" s="5">
        <v>42752</v>
      </c>
      <c r="G17" s="2" t="s">
        <v>15</v>
      </c>
      <c r="H17" s="2">
        <v>83782</v>
      </c>
      <c r="I17" s="2">
        <v>39.270000000000003</v>
      </c>
      <c r="J17" s="15">
        <v>1.329</v>
      </c>
      <c r="K17" s="13">
        <f t="shared" si="5"/>
        <v>43.491525000000003</v>
      </c>
      <c r="L17" s="13">
        <f t="shared" si="1"/>
        <v>8.6983049999999977</v>
      </c>
      <c r="M17" s="13">
        <f t="shared" si="6"/>
        <v>52.189830000000001</v>
      </c>
      <c r="N17" s="14">
        <f>(I17*100)/(H17-H16)</f>
        <v>17.689189189189189</v>
      </c>
      <c r="O17" s="23"/>
    </row>
    <row r="18" spans="1:15" x14ac:dyDescent="0.25">
      <c r="A18" s="22" t="s">
        <v>15</v>
      </c>
      <c r="B18" s="9" t="s">
        <v>26</v>
      </c>
      <c r="C18" s="9" t="s">
        <v>13</v>
      </c>
      <c r="D18" s="9">
        <v>2017</v>
      </c>
      <c r="E18" s="36" t="str">
        <f>TEXT(Tableau1[[#This Row],[JOURS]],"mmmm")</f>
        <v>janvier</v>
      </c>
      <c r="F18" s="5">
        <v>42753</v>
      </c>
      <c r="G18" s="2" t="s">
        <v>16</v>
      </c>
      <c r="H18" s="2">
        <v>84190</v>
      </c>
      <c r="I18" s="2">
        <v>65.87</v>
      </c>
      <c r="J18" s="15">
        <v>1.329</v>
      </c>
      <c r="K18" s="13">
        <f t="shared" si="5"/>
        <v>72.951025000000001</v>
      </c>
      <c r="L18" s="13">
        <f t="shared" si="1"/>
        <v>14.590204999999997</v>
      </c>
      <c r="M18" s="13">
        <f t="shared" si="6"/>
        <v>87.541229999999999</v>
      </c>
      <c r="N18" s="14">
        <f>(I18*100)/(H18-H17)</f>
        <v>16.144607843137255</v>
      </c>
      <c r="O18" s="23"/>
    </row>
    <row r="19" spans="1:15" x14ac:dyDescent="0.25">
      <c r="A19" s="22" t="s">
        <v>15</v>
      </c>
      <c r="B19" s="9" t="s">
        <v>26</v>
      </c>
      <c r="C19" s="9" t="s">
        <v>13</v>
      </c>
      <c r="D19" s="9">
        <v>2017</v>
      </c>
      <c r="E19" s="36" t="str">
        <f>TEXT(Tableau1[[#This Row],[JOURS]],"mmmm")</f>
        <v>janvier</v>
      </c>
      <c r="F19" s="5">
        <v>42755</v>
      </c>
      <c r="G19" s="2" t="s">
        <v>15</v>
      </c>
      <c r="H19" s="2">
        <v>196974</v>
      </c>
      <c r="I19" s="2">
        <v>78.89</v>
      </c>
      <c r="J19" s="15">
        <v>1.329</v>
      </c>
      <c r="K19" s="13">
        <f t="shared" si="5"/>
        <v>87.370675000000006</v>
      </c>
      <c r="L19" s="13">
        <f t="shared" si="1"/>
        <v>17.47413499999999</v>
      </c>
      <c r="M19" s="13">
        <f t="shared" si="6"/>
        <v>104.84481</v>
      </c>
      <c r="N19" s="14">
        <f>(I19*100)/(H19-H18)</f>
        <v>6.9947864945382326E-2</v>
      </c>
      <c r="O19" s="23"/>
    </row>
    <row r="20" spans="1:15" x14ac:dyDescent="0.25">
      <c r="A20" s="22" t="s">
        <v>15</v>
      </c>
      <c r="B20" s="9" t="s">
        <v>26</v>
      </c>
      <c r="C20" s="9" t="s">
        <v>13</v>
      </c>
      <c r="D20" s="9">
        <v>2017</v>
      </c>
      <c r="E20" s="36" t="str">
        <f>TEXT(Tableau1[[#This Row],[JOURS]],"mmmm")</f>
        <v>janvier</v>
      </c>
      <c r="F20" s="5">
        <v>42759</v>
      </c>
      <c r="G20" s="2" t="s">
        <v>14</v>
      </c>
      <c r="H20" s="2">
        <v>196335</v>
      </c>
      <c r="I20" s="2">
        <v>53.96</v>
      </c>
      <c r="J20" s="16">
        <v>1.329</v>
      </c>
      <c r="K20" s="13">
        <f t="shared" si="5"/>
        <v>59.7607</v>
      </c>
      <c r="L20" s="13">
        <f t="shared" si="1"/>
        <v>11.95214</v>
      </c>
      <c r="M20" s="13">
        <f t="shared" si="6"/>
        <v>71.71284</v>
      </c>
      <c r="N20" s="14">
        <f>(I20*100)/(H20-H19)</f>
        <v>-8.4444444444444446</v>
      </c>
      <c r="O20" s="23" t="s">
        <v>21</v>
      </c>
    </row>
    <row r="21" spans="1:15" x14ac:dyDescent="0.25">
      <c r="A21" s="22" t="s">
        <v>15</v>
      </c>
      <c r="B21" s="9" t="s">
        <v>26</v>
      </c>
      <c r="C21" s="9" t="s">
        <v>13</v>
      </c>
      <c r="D21" s="9">
        <v>2017</v>
      </c>
      <c r="E21" s="36" t="str">
        <f>TEXT(Tableau1[[#This Row],[JOURS]],"mmmm")</f>
        <v>janvier</v>
      </c>
      <c r="F21" s="5">
        <v>42760</v>
      </c>
      <c r="G21" s="2" t="s">
        <v>16</v>
      </c>
      <c r="H21" s="2">
        <v>197557</v>
      </c>
      <c r="I21" s="2">
        <v>34.17</v>
      </c>
      <c r="J21" s="18">
        <v>1.329</v>
      </c>
      <c r="K21" s="13">
        <f t="shared" si="5"/>
        <v>37.843274999999998</v>
      </c>
      <c r="L21" s="13">
        <f t="shared" si="1"/>
        <v>7.5686549999999997</v>
      </c>
      <c r="M21" s="13">
        <f t="shared" si="6"/>
        <v>45.411929999999998</v>
      </c>
      <c r="N21" s="14">
        <f>(I21*100)/(H21-H20)</f>
        <v>2.7962356792144027</v>
      </c>
      <c r="O21" s="23"/>
    </row>
    <row r="22" spans="1:15" x14ac:dyDescent="0.25">
      <c r="A22" s="22" t="s">
        <v>15</v>
      </c>
      <c r="B22" s="9" t="s">
        <v>26</v>
      </c>
      <c r="C22" s="9" t="s">
        <v>13</v>
      </c>
      <c r="D22" s="9">
        <v>2017</v>
      </c>
      <c r="E22" s="36" t="str">
        <f>TEXT(Tableau1[[#This Row],[JOURS]],"mmmm")</f>
        <v>janvier</v>
      </c>
      <c r="F22" s="5">
        <v>42760</v>
      </c>
      <c r="G22" s="2" t="s">
        <v>14</v>
      </c>
      <c r="H22" s="2">
        <v>198041</v>
      </c>
      <c r="I22" s="2">
        <v>72</v>
      </c>
      <c r="J22" s="15">
        <v>1.329</v>
      </c>
      <c r="K22" s="13">
        <f t="shared" si="5"/>
        <v>79.740000000000009</v>
      </c>
      <c r="L22" s="13">
        <f t="shared" si="1"/>
        <v>15.947999999999993</v>
      </c>
      <c r="M22" s="13">
        <f t="shared" si="6"/>
        <v>95.688000000000002</v>
      </c>
      <c r="N22" s="14">
        <f>(I22*100)/(H22-H21)</f>
        <v>14.87603305785124</v>
      </c>
      <c r="O22" s="23"/>
    </row>
    <row r="23" spans="1:15" x14ac:dyDescent="0.25">
      <c r="A23" s="22" t="s">
        <v>15</v>
      </c>
      <c r="B23" s="9" t="s">
        <v>26</v>
      </c>
      <c r="C23" s="9" t="s">
        <v>13</v>
      </c>
      <c r="D23" s="9">
        <v>2017</v>
      </c>
      <c r="E23" s="36" t="str">
        <f>TEXT(Tableau1[[#This Row],[JOURS]],"mmmm")</f>
        <v>janvier</v>
      </c>
      <c r="F23" s="5">
        <v>42763</v>
      </c>
      <c r="G23" s="2" t="s">
        <v>14</v>
      </c>
      <c r="H23" s="2">
        <v>82830</v>
      </c>
      <c r="I23" s="2">
        <v>81.62</v>
      </c>
      <c r="J23" s="15">
        <v>1.329</v>
      </c>
      <c r="K23" s="13">
        <f t="shared" si="5"/>
        <v>90.39415000000001</v>
      </c>
      <c r="L23" s="13">
        <f t="shared" si="1"/>
        <v>18.078829999999996</v>
      </c>
      <c r="M23" s="13">
        <f>+I23*J23</f>
        <v>108.47298000000001</v>
      </c>
      <c r="N23" s="14">
        <f>(I23*100)/(H23-H22)</f>
        <v>-7.0843929833088848E-2</v>
      </c>
      <c r="O23" s="23" t="s">
        <v>23</v>
      </c>
    </row>
    <row r="24" spans="1:15" x14ac:dyDescent="0.25">
      <c r="A24" s="22" t="s">
        <v>15</v>
      </c>
      <c r="B24" s="9" t="s">
        <v>27</v>
      </c>
      <c r="C24" s="9" t="s">
        <v>13</v>
      </c>
      <c r="D24" s="9">
        <v>2017</v>
      </c>
      <c r="E24" s="36" t="str">
        <f>TEXT(Tableau1[[#This Row],[JOURS]],"mmmm")</f>
        <v>janvier</v>
      </c>
      <c r="F24" s="5">
        <v>42738</v>
      </c>
      <c r="G24" s="2" t="s">
        <v>14</v>
      </c>
      <c r="H24" s="2">
        <v>69308</v>
      </c>
      <c r="I24" s="2">
        <v>88.02</v>
      </c>
      <c r="J24" s="2">
        <v>1.329</v>
      </c>
      <c r="K24" s="13">
        <f t="shared" ref="K24:K32" si="7">+M24/1.2</f>
        <v>97.482150000000004</v>
      </c>
      <c r="L24" s="13">
        <f t="shared" si="1"/>
        <v>19.496429999999989</v>
      </c>
      <c r="M24" s="13">
        <f t="shared" ref="M24:M32" si="8">+I24*J24</f>
        <v>116.97857999999999</v>
      </c>
      <c r="N24" s="14"/>
      <c r="O24" s="23"/>
    </row>
    <row r="25" spans="1:15" x14ac:dyDescent="0.25">
      <c r="A25" s="22" t="s">
        <v>15</v>
      </c>
      <c r="B25" s="9" t="s">
        <v>27</v>
      </c>
      <c r="C25" s="9" t="s">
        <v>13</v>
      </c>
      <c r="D25" s="9">
        <v>2017</v>
      </c>
      <c r="E25" s="36" t="str">
        <f>TEXT(Tableau1[[#This Row],[JOURS]],"mmmm")</f>
        <v>janvier</v>
      </c>
      <c r="F25" s="5">
        <v>42741</v>
      </c>
      <c r="G25" s="2" t="s">
        <v>16</v>
      </c>
      <c r="H25" s="2">
        <v>69882</v>
      </c>
      <c r="I25" s="2">
        <v>78.48</v>
      </c>
      <c r="J25" s="2">
        <v>1.329</v>
      </c>
      <c r="K25" s="13">
        <f t="shared" si="7"/>
        <v>86.916600000000003</v>
      </c>
      <c r="L25" s="13">
        <f t="shared" si="1"/>
        <v>17.383319999999998</v>
      </c>
      <c r="M25" s="13">
        <f t="shared" si="8"/>
        <v>104.29992</v>
      </c>
      <c r="N25" s="14">
        <f>(I25*100)/(H25-H24)</f>
        <v>13.672473867595819</v>
      </c>
      <c r="O25" s="23"/>
    </row>
    <row r="26" spans="1:15" x14ac:dyDescent="0.25">
      <c r="A26" s="22" t="s">
        <v>15</v>
      </c>
      <c r="B26" s="9" t="s">
        <v>27</v>
      </c>
      <c r="C26" s="9" t="s">
        <v>13</v>
      </c>
      <c r="D26" s="9">
        <v>2017</v>
      </c>
      <c r="E26" s="36" t="str">
        <f>TEXT(Tableau1[[#This Row],[JOURS]],"mmmm")</f>
        <v>janvier</v>
      </c>
      <c r="F26" s="5">
        <v>42744</v>
      </c>
      <c r="G26" s="2" t="s">
        <v>14</v>
      </c>
      <c r="H26" s="2">
        <v>70502</v>
      </c>
      <c r="I26" s="2">
        <v>92.3</v>
      </c>
      <c r="J26" s="2">
        <v>1.329</v>
      </c>
      <c r="K26" s="13">
        <f t="shared" si="7"/>
        <v>102.22225</v>
      </c>
      <c r="L26" s="13">
        <f t="shared" si="1"/>
        <v>20.444449999999989</v>
      </c>
      <c r="M26" s="13">
        <f t="shared" si="8"/>
        <v>122.66669999999999</v>
      </c>
      <c r="N26" s="14">
        <f>(I26*100)/(H26-H25)</f>
        <v>14.887096774193548</v>
      </c>
      <c r="O26" s="23"/>
    </row>
    <row r="27" spans="1:15" x14ac:dyDescent="0.25">
      <c r="A27" s="22" t="s">
        <v>15</v>
      </c>
      <c r="B27" s="9" t="s">
        <v>27</v>
      </c>
      <c r="C27" s="9" t="s">
        <v>13</v>
      </c>
      <c r="D27" s="9">
        <v>2017</v>
      </c>
      <c r="E27" s="36" t="str">
        <f>TEXT(Tableau1[[#This Row],[JOURS]],"mmmm")</f>
        <v>janvier</v>
      </c>
      <c r="F27" s="5">
        <v>42747</v>
      </c>
      <c r="G27" s="2" t="s">
        <v>16</v>
      </c>
      <c r="H27" s="2">
        <v>70945</v>
      </c>
      <c r="I27" s="2">
        <v>66.260000000000005</v>
      </c>
      <c r="J27" s="2">
        <v>1.329</v>
      </c>
      <c r="K27" s="13">
        <f t="shared" si="7"/>
        <v>73.382950000000008</v>
      </c>
      <c r="L27" s="13">
        <f t="shared" si="1"/>
        <v>14.67658999999999</v>
      </c>
      <c r="M27" s="13">
        <f t="shared" si="8"/>
        <v>88.059539999999998</v>
      </c>
      <c r="N27" s="14">
        <f>(I27*100)/(H27-H26)</f>
        <v>14.957110609480814</v>
      </c>
      <c r="O27" s="23"/>
    </row>
    <row r="28" spans="1:15" x14ac:dyDescent="0.25">
      <c r="A28" s="22" t="s">
        <v>15</v>
      </c>
      <c r="B28" s="9" t="s">
        <v>27</v>
      </c>
      <c r="C28" s="9" t="s">
        <v>13</v>
      </c>
      <c r="D28" s="9">
        <v>2017</v>
      </c>
      <c r="E28" s="36" t="str">
        <f>TEXT(Tableau1[[#This Row],[JOURS]],"mmmm")</f>
        <v>janvier</v>
      </c>
      <c r="F28" s="5">
        <v>42751</v>
      </c>
      <c r="G28" s="2" t="s">
        <v>22</v>
      </c>
      <c r="H28" s="2">
        <v>71438</v>
      </c>
      <c r="I28" s="2">
        <v>71.349999999999994</v>
      </c>
      <c r="J28" s="2">
        <v>1.4139999999999999</v>
      </c>
      <c r="K28" s="13">
        <f t="shared" si="7"/>
        <v>84.074083333333334</v>
      </c>
      <c r="L28" s="13">
        <f t="shared" si="1"/>
        <v>16.814816666666658</v>
      </c>
      <c r="M28" s="13">
        <f t="shared" si="8"/>
        <v>100.88889999999999</v>
      </c>
      <c r="N28" s="14">
        <f>(I28*100)/(H28-H27)</f>
        <v>14.472616632860039</v>
      </c>
      <c r="O28" s="23"/>
    </row>
    <row r="29" spans="1:15" x14ac:dyDescent="0.25">
      <c r="A29" s="22" t="s">
        <v>15</v>
      </c>
      <c r="B29" s="9" t="s">
        <v>27</v>
      </c>
      <c r="C29" s="9" t="s">
        <v>13</v>
      </c>
      <c r="D29" s="9">
        <v>2017</v>
      </c>
      <c r="E29" s="36" t="str">
        <f>TEXT(Tableau1[[#This Row],[JOURS]],"mmmm")</f>
        <v>janvier</v>
      </c>
      <c r="F29" s="5">
        <v>42754</v>
      </c>
      <c r="G29" s="2" t="s">
        <v>16</v>
      </c>
      <c r="H29" s="2">
        <v>72741</v>
      </c>
      <c r="I29" s="2">
        <v>96.42</v>
      </c>
      <c r="J29" s="2">
        <v>1.329</v>
      </c>
      <c r="K29" s="13">
        <f t="shared" si="7"/>
        <v>106.78515</v>
      </c>
      <c r="L29" s="13">
        <f t="shared" si="1"/>
        <v>21.357029999999995</v>
      </c>
      <c r="M29" s="13">
        <f t="shared" si="8"/>
        <v>128.14218</v>
      </c>
      <c r="N29" s="14">
        <f>(I29*100)/(H29-H28)</f>
        <v>7.3998465080583271</v>
      </c>
      <c r="O29" s="23"/>
    </row>
    <row r="30" spans="1:15" x14ac:dyDescent="0.25">
      <c r="A30" s="22" t="s">
        <v>15</v>
      </c>
      <c r="B30" s="9" t="s">
        <v>27</v>
      </c>
      <c r="C30" s="9" t="s">
        <v>13</v>
      </c>
      <c r="D30" s="9">
        <v>2017</v>
      </c>
      <c r="E30" s="36" t="str">
        <f>TEXT(Tableau1[[#This Row],[JOURS]],"mmmm")</f>
        <v>janvier</v>
      </c>
      <c r="F30" s="5">
        <v>42758</v>
      </c>
      <c r="G30" s="2" t="s">
        <v>14</v>
      </c>
      <c r="H30" s="2">
        <v>73222</v>
      </c>
      <c r="I30" s="2">
        <v>70.17</v>
      </c>
      <c r="J30" s="2">
        <v>1.329</v>
      </c>
      <c r="K30" s="13">
        <f t="shared" si="7"/>
        <v>77.71327500000001</v>
      </c>
      <c r="L30" s="13">
        <f t="shared" si="1"/>
        <v>15.542654999999996</v>
      </c>
      <c r="M30" s="13">
        <f t="shared" si="8"/>
        <v>93.255930000000006</v>
      </c>
      <c r="N30" s="14">
        <f>(I30*100)/(H30-H29)</f>
        <v>14.588357588357589</v>
      </c>
      <c r="O30" s="23"/>
    </row>
    <row r="31" spans="1:15" x14ac:dyDescent="0.25">
      <c r="A31" s="22" t="s">
        <v>15</v>
      </c>
      <c r="B31" s="9" t="s">
        <v>27</v>
      </c>
      <c r="C31" s="9" t="s">
        <v>13</v>
      </c>
      <c r="D31" s="9">
        <v>2017</v>
      </c>
      <c r="E31" s="36" t="str">
        <f>TEXT(Tableau1[[#This Row],[JOURS]],"mmmm")</f>
        <v>janvier</v>
      </c>
      <c r="F31" s="5">
        <v>43125</v>
      </c>
      <c r="G31" s="2" t="s">
        <v>14</v>
      </c>
      <c r="H31" s="2">
        <v>73796</v>
      </c>
      <c r="I31" s="2">
        <v>81.349999999999994</v>
      </c>
      <c r="J31" s="2">
        <v>1.329</v>
      </c>
      <c r="K31" s="13">
        <f t="shared" si="7"/>
        <v>90.095124999999996</v>
      </c>
      <c r="L31" s="13">
        <f t="shared" si="1"/>
        <v>18.019024999999999</v>
      </c>
      <c r="M31" s="13">
        <f t="shared" si="8"/>
        <v>108.11415</v>
      </c>
      <c r="N31" s="14">
        <f>(I31*100)/(H31-H30)</f>
        <v>14.172473867595818</v>
      </c>
      <c r="O31" s="23"/>
    </row>
    <row r="32" spans="1:15" x14ac:dyDescent="0.25">
      <c r="A32" s="22" t="s">
        <v>15</v>
      </c>
      <c r="B32" s="9" t="s">
        <v>27</v>
      </c>
      <c r="C32" s="9" t="s">
        <v>13</v>
      </c>
      <c r="D32" s="9">
        <v>2017</v>
      </c>
      <c r="E32" s="36" t="str">
        <f>TEXT(Tableau1[[#This Row],[JOURS]],"mmmm")</f>
        <v>janvier</v>
      </c>
      <c r="F32" s="5">
        <v>42761</v>
      </c>
      <c r="G32" s="2" t="s">
        <v>14</v>
      </c>
      <c r="H32" s="2">
        <v>74361</v>
      </c>
      <c r="I32" s="2">
        <v>77.17</v>
      </c>
      <c r="J32" s="2">
        <v>1.329</v>
      </c>
      <c r="K32" s="13">
        <f t="shared" si="7"/>
        <v>85.465775000000008</v>
      </c>
      <c r="L32" s="13">
        <f t="shared" si="1"/>
        <v>17.093154999999996</v>
      </c>
      <c r="M32" s="13">
        <f t="shared" si="8"/>
        <v>102.55893</v>
      </c>
      <c r="N32" s="14">
        <f>(I32*100)/(H32-H31)</f>
        <v>13.658407079646018</v>
      </c>
      <c r="O32" s="23"/>
    </row>
    <row r="33" spans="1:15" x14ac:dyDescent="0.25">
      <c r="A33" s="20" t="s">
        <v>15</v>
      </c>
      <c r="B33" s="2" t="s">
        <v>24</v>
      </c>
      <c r="C33" s="2" t="s">
        <v>13</v>
      </c>
      <c r="D33" s="2">
        <v>2017</v>
      </c>
      <c r="E33" s="36" t="str">
        <f>TEXT(Tableau1[[#This Row],[JOURS]],"mmmm")</f>
        <v>février</v>
      </c>
      <c r="F33" s="5">
        <v>46422</v>
      </c>
      <c r="G33" s="1" t="s">
        <v>14</v>
      </c>
      <c r="H33" s="1">
        <v>160065</v>
      </c>
      <c r="I33" s="1">
        <v>47.96</v>
      </c>
      <c r="J33" s="15">
        <v>1.329</v>
      </c>
      <c r="K33" s="3">
        <f>+M33/1.2</f>
        <v>53.115699999999997</v>
      </c>
      <c r="L33" s="4">
        <f>+M33-K33</f>
        <v>10.623139999999999</v>
      </c>
      <c r="M33" s="3">
        <f>+I33*J33</f>
        <v>63.738839999999996</v>
      </c>
      <c r="N33" s="10"/>
      <c r="O33" s="23"/>
    </row>
    <row r="34" spans="1:15" x14ac:dyDescent="0.25">
      <c r="A34" s="20" t="s">
        <v>15</v>
      </c>
      <c r="B34" s="2" t="s">
        <v>24</v>
      </c>
      <c r="C34" s="2" t="s">
        <v>13</v>
      </c>
      <c r="D34" s="2">
        <v>2017</v>
      </c>
      <c r="E34" s="36" t="str">
        <f>TEXT(Tableau1[[#This Row],[JOURS]],"mmmm")</f>
        <v>février</v>
      </c>
      <c r="F34" s="5">
        <v>46427</v>
      </c>
      <c r="G34" s="1" t="s">
        <v>15</v>
      </c>
      <c r="H34" s="1">
        <v>161174</v>
      </c>
      <c r="I34" s="1">
        <v>85.9</v>
      </c>
      <c r="J34" s="15">
        <v>1.329</v>
      </c>
      <c r="K34" s="3">
        <f t="shared" ref="K34:K61" si="9">+M34/1.2</f>
        <v>95.134250000000009</v>
      </c>
      <c r="L34" s="4">
        <f t="shared" ref="L34:L61" si="10">+M34-K34</f>
        <v>19.026849999999996</v>
      </c>
      <c r="M34" s="3">
        <f t="shared" ref="M34:M51" si="11">+I34*J34</f>
        <v>114.1611</v>
      </c>
      <c r="N34" s="11">
        <f>(I34*100)/(H34-H33)</f>
        <v>7.745716862037872</v>
      </c>
      <c r="O34" s="23"/>
    </row>
    <row r="35" spans="1:15" x14ac:dyDescent="0.25">
      <c r="A35" s="20" t="s">
        <v>15</v>
      </c>
      <c r="B35" s="2" t="s">
        <v>24</v>
      </c>
      <c r="C35" s="2" t="s">
        <v>13</v>
      </c>
      <c r="D35" s="2">
        <v>2017</v>
      </c>
      <c r="E35" s="36" t="str">
        <f>TEXT(Tableau1[[#This Row],[JOURS]],"mmmm")</f>
        <v>février</v>
      </c>
      <c r="F35" s="5">
        <v>46436</v>
      </c>
      <c r="G35" s="1" t="s">
        <v>16</v>
      </c>
      <c r="H35" s="1">
        <v>162776</v>
      </c>
      <c r="I35" s="1">
        <v>86.25</v>
      </c>
      <c r="J35" s="15">
        <v>1.329</v>
      </c>
      <c r="K35" s="3">
        <f t="shared" si="9"/>
        <v>95.521875000000009</v>
      </c>
      <c r="L35" s="4">
        <f t="shared" si="10"/>
        <v>19.10437499999999</v>
      </c>
      <c r="M35" s="3">
        <f t="shared" si="11"/>
        <v>114.62625</v>
      </c>
      <c r="N35" s="11">
        <f>(I35*100)/(H35-H34)</f>
        <v>5.3838951310861427</v>
      </c>
      <c r="O35" s="23"/>
    </row>
    <row r="36" spans="1:15" x14ac:dyDescent="0.25">
      <c r="A36" s="20" t="s">
        <v>15</v>
      </c>
      <c r="B36" s="2" t="s">
        <v>24</v>
      </c>
      <c r="C36" s="2" t="s">
        <v>13</v>
      </c>
      <c r="D36" s="2">
        <v>2017</v>
      </c>
      <c r="E36" s="36" t="str">
        <f>TEXT(Tableau1[[#This Row],[JOURS]],"mmmm")</f>
        <v>février</v>
      </c>
      <c r="F36" s="5">
        <v>46441</v>
      </c>
      <c r="G36" s="1" t="s">
        <v>17</v>
      </c>
      <c r="H36" s="1">
        <v>163769</v>
      </c>
      <c r="I36" s="1">
        <v>88.98</v>
      </c>
      <c r="J36" s="15">
        <v>1.32</v>
      </c>
      <c r="K36" s="3">
        <f t="shared" si="9"/>
        <v>97.878000000000014</v>
      </c>
      <c r="L36" s="4">
        <f t="shared" si="10"/>
        <v>19.575599999999994</v>
      </c>
      <c r="M36" s="3">
        <f t="shared" si="11"/>
        <v>117.45360000000001</v>
      </c>
      <c r="N36" s="11">
        <f>(I36*100)/(H36-H35)</f>
        <v>8.9607250755287016</v>
      </c>
      <c r="O36" s="23"/>
    </row>
    <row r="37" spans="1:15" x14ac:dyDescent="0.25">
      <c r="A37" s="20" t="s">
        <v>15</v>
      </c>
      <c r="B37" s="2" t="s">
        <v>24</v>
      </c>
      <c r="C37" s="2" t="s">
        <v>13</v>
      </c>
      <c r="D37" s="2">
        <v>2017</v>
      </c>
      <c r="E37" s="36" t="str">
        <f>TEXT(Tableau1[[#This Row],[JOURS]],"mmmm")</f>
        <v>février</v>
      </c>
      <c r="F37" s="5">
        <v>46442</v>
      </c>
      <c r="G37" s="1" t="s">
        <v>14</v>
      </c>
      <c r="H37" s="1">
        <v>164101</v>
      </c>
      <c r="I37" s="1">
        <v>47.9</v>
      </c>
      <c r="J37" s="15">
        <v>1.329</v>
      </c>
      <c r="K37" s="3">
        <f t="shared" si="9"/>
        <v>53.049250000000001</v>
      </c>
      <c r="L37" s="4">
        <f t="shared" si="10"/>
        <v>10.609849999999994</v>
      </c>
      <c r="M37" s="3">
        <f t="shared" si="11"/>
        <v>63.659099999999995</v>
      </c>
      <c r="N37" s="11">
        <f>(I37*100)/(H37-H36)</f>
        <v>14.427710843373495</v>
      </c>
      <c r="O37" s="23"/>
    </row>
    <row r="38" spans="1:15" x14ac:dyDescent="0.25">
      <c r="A38" s="20" t="s">
        <v>15</v>
      </c>
      <c r="B38" s="2" t="s">
        <v>24</v>
      </c>
      <c r="C38" s="2" t="s">
        <v>13</v>
      </c>
      <c r="D38" s="2">
        <v>2017</v>
      </c>
      <c r="E38" s="36" t="str">
        <f>TEXT(Tableau1[[#This Row],[JOURS]],"mmmm")</f>
        <v>février</v>
      </c>
      <c r="F38" s="5">
        <v>46443</v>
      </c>
      <c r="G38" s="1" t="s">
        <v>14</v>
      </c>
      <c r="H38" s="1">
        <v>167541</v>
      </c>
      <c r="I38" s="1">
        <v>66.150000000000006</v>
      </c>
      <c r="J38" s="15">
        <v>1.329</v>
      </c>
      <c r="K38" s="3">
        <f t="shared" si="9"/>
        <v>73.261125000000007</v>
      </c>
      <c r="L38" s="4">
        <f t="shared" si="10"/>
        <v>14.652225000000001</v>
      </c>
      <c r="M38" s="3">
        <f t="shared" si="11"/>
        <v>87.913350000000008</v>
      </c>
      <c r="N38" s="11">
        <f>(I38*100)/(H38-H37)</f>
        <v>1.92296511627907</v>
      </c>
      <c r="O38" s="23"/>
    </row>
    <row r="39" spans="1:15" x14ac:dyDescent="0.25">
      <c r="A39" s="20" t="s">
        <v>15</v>
      </c>
      <c r="B39" s="2" t="s">
        <v>24</v>
      </c>
      <c r="C39" s="2" t="s">
        <v>13</v>
      </c>
      <c r="D39" s="2">
        <v>2017</v>
      </c>
      <c r="E39" s="36" t="str">
        <f>TEXT(Tableau1[[#This Row],[JOURS]],"mmmm")</f>
        <v>février</v>
      </c>
      <c r="F39" s="5">
        <v>46446</v>
      </c>
      <c r="G39" s="1" t="s">
        <v>15</v>
      </c>
      <c r="H39" s="1">
        <v>165096</v>
      </c>
      <c r="I39" s="1">
        <v>81.12</v>
      </c>
      <c r="J39" s="15">
        <v>1.329</v>
      </c>
      <c r="K39" s="3">
        <f t="shared" si="9"/>
        <v>89.840400000000002</v>
      </c>
      <c r="L39" s="4">
        <f t="shared" si="10"/>
        <v>17.96808</v>
      </c>
      <c r="M39" s="3">
        <f t="shared" si="11"/>
        <v>107.80848</v>
      </c>
      <c r="N39" s="11">
        <f>(I39*100)/(H39-H38)</f>
        <v>-3.3177914110429447</v>
      </c>
      <c r="O39" s="23"/>
    </row>
    <row r="40" spans="1:15" x14ac:dyDescent="0.25">
      <c r="A40" s="20" t="s">
        <v>15</v>
      </c>
      <c r="B40" s="2" t="s">
        <v>24</v>
      </c>
      <c r="C40" s="2" t="s">
        <v>13</v>
      </c>
      <c r="D40" s="2">
        <v>2017</v>
      </c>
      <c r="E40" s="36" t="str">
        <f>TEXT(Tableau1[[#This Row],[JOURS]],"mmmm")</f>
        <v>février</v>
      </c>
      <c r="F40" s="5">
        <v>46444</v>
      </c>
      <c r="G40" s="1" t="s">
        <v>18</v>
      </c>
      <c r="H40" s="1">
        <v>165642</v>
      </c>
      <c r="I40" s="1">
        <v>77.19</v>
      </c>
      <c r="J40" s="15">
        <v>1.32</v>
      </c>
      <c r="K40" s="3">
        <f t="shared" si="9"/>
        <v>84.909000000000006</v>
      </c>
      <c r="L40" s="4">
        <f t="shared" si="10"/>
        <v>16.981799999999993</v>
      </c>
      <c r="M40" s="3">
        <f t="shared" si="11"/>
        <v>101.8908</v>
      </c>
      <c r="N40" s="11">
        <f>(I40*100)/(H40-H39)</f>
        <v>14.137362637362637</v>
      </c>
      <c r="O40" s="23"/>
    </row>
    <row r="41" spans="1:15" x14ac:dyDescent="0.25">
      <c r="A41" s="20" t="s">
        <v>15</v>
      </c>
      <c r="B41" s="9" t="s">
        <v>25</v>
      </c>
      <c r="C41" s="9" t="s">
        <v>13</v>
      </c>
      <c r="D41" s="9">
        <v>2017</v>
      </c>
      <c r="E41" s="36" t="str">
        <f>TEXT(Tableau1[[#This Row],[JOURS]],"mmmm")</f>
        <v>février</v>
      </c>
      <c r="F41" s="5">
        <v>42772</v>
      </c>
      <c r="G41" s="2" t="s">
        <v>14</v>
      </c>
      <c r="H41" s="2">
        <v>184700</v>
      </c>
      <c r="I41" s="2">
        <v>51.17</v>
      </c>
      <c r="J41" s="16">
        <v>1.329</v>
      </c>
      <c r="K41" s="3">
        <f t="shared" si="9"/>
        <v>56.670775000000006</v>
      </c>
      <c r="L41" s="4">
        <f t="shared" si="10"/>
        <v>11.334154999999996</v>
      </c>
      <c r="M41" s="3">
        <f t="shared" si="11"/>
        <v>68.004930000000002</v>
      </c>
      <c r="N41" s="11"/>
      <c r="O41" s="23"/>
    </row>
    <row r="42" spans="1:15" x14ac:dyDescent="0.25">
      <c r="A42" s="21" t="s">
        <v>15</v>
      </c>
      <c r="B42" s="19" t="s">
        <v>25</v>
      </c>
      <c r="C42" s="7" t="s">
        <v>13</v>
      </c>
      <c r="D42" s="7">
        <v>2017</v>
      </c>
      <c r="E42" s="36" t="str">
        <f>TEXT(Tableau1[[#This Row],[JOURS]],"mmmm")</f>
        <v>février</v>
      </c>
      <c r="F42" s="6">
        <v>42792</v>
      </c>
      <c r="G42" s="7" t="s">
        <v>16</v>
      </c>
      <c r="H42" s="7">
        <v>185075</v>
      </c>
      <c r="I42" s="7">
        <v>51.93</v>
      </c>
      <c r="J42" s="17">
        <v>1.329</v>
      </c>
      <c r="K42" s="8">
        <f t="shared" si="9"/>
        <v>57.512474999999995</v>
      </c>
      <c r="L42" s="8">
        <f t="shared" si="10"/>
        <v>11.502494999999996</v>
      </c>
      <c r="M42" s="8">
        <f t="shared" si="11"/>
        <v>69.014969999999991</v>
      </c>
      <c r="N42" s="12">
        <f>(I42*100)/(H42-H41)</f>
        <v>13.848000000000001</v>
      </c>
      <c r="O42" s="24"/>
    </row>
    <row r="43" spans="1:15" x14ac:dyDescent="0.25">
      <c r="A43" s="22" t="s">
        <v>15</v>
      </c>
      <c r="B43" s="9" t="s">
        <v>26</v>
      </c>
      <c r="C43" s="9" t="s">
        <v>13</v>
      </c>
      <c r="D43" s="9">
        <v>2017</v>
      </c>
      <c r="E43" s="36" t="str">
        <f>TEXT(Tableau1[[#This Row],[JOURS]],"mmmm")</f>
        <v>février</v>
      </c>
      <c r="F43" s="5">
        <v>42769</v>
      </c>
      <c r="G43" s="2" t="s">
        <v>15</v>
      </c>
      <c r="H43" s="2">
        <v>82062</v>
      </c>
      <c r="I43" s="2">
        <v>60.69</v>
      </c>
      <c r="J43" s="15">
        <v>1.329</v>
      </c>
      <c r="K43" s="13">
        <f t="shared" si="9"/>
        <v>67.214174999999997</v>
      </c>
      <c r="L43" s="13">
        <f t="shared" si="10"/>
        <v>13.442835000000002</v>
      </c>
      <c r="M43" s="13">
        <f t="shared" si="11"/>
        <v>80.65701</v>
      </c>
      <c r="N43" s="14"/>
      <c r="O43" s="23"/>
    </row>
    <row r="44" spans="1:15" x14ac:dyDescent="0.25">
      <c r="A44" s="22" t="s">
        <v>15</v>
      </c>
      <c r="B44" s="9" t="s">
        <v>26</v>
      </c>
      <c r="C44" s="9" t="s">
        <v>13</v>
      </c>
      <c r="D44" s="9">
        <v>2017</v>
      </c>
      <c r="E44" s="36" t="str">
        <f>TEXT(Tableau1[[#This Row],[JOURS]],"mmmm")</f>
        <v>février</v>
      </c>
      <c r="F44" s="5">
        <v>42778</v>
      </c>
      <c r="G44" s="2" t="s">
        <v>15</v>
      </c>
      <c r="H44" s="2">
        <v>82789</v>
      </c>
      <c r="I44" s="2">
        <v>74.599999999999994</v>
      </c>
      <c r="J44" s="15">
        <v>1.329</v>
      </c>
      <c r="K44" s="13">
        <f t="shared" si="9"/>
        <v>82.619499999999988</v>
      </c>
      <c r="L44" s="13">
        <f t="shared" si="10"/>
        <v>16.523899999999998</v>
      </c>
      <c r="M44" s="13">
        <f t="shared" si="11"/>
        <v>99.143399999999986</v>
      </c>
      <c r="N44" s="14">
        <f>(I44*100)/(H44-H43)</f>
        <v>10.261348005502063</v>
      </c>
      <c r="O44" s="23"/>
    </row>
    <row r="45" spans="1:15" x14ac:dyDescent="0.25">
      <c r="A45" s="22" t="s">
        <v>15</v>
      </c>
      <c r="B45" s="9" t="s">
        <v>26</v>
      </c>
      <c r="C45" s="9" t="s">
        <v>13</v>
      </c>
      <c r="D45" s="9">
        <v>2017</v>
      </c>
      <c r="E45" s="36" t="str">
        <f>TEXT(Tableau1[[#This Row],[JOURS]],"mmmm")</f>
        <v>février</v>
      </c>
      <c r="F45" s="5">
        <v>42779</v>
      </c>
      <c r="G45" s="2" t="s">
        <v>14</v>
      </c>
      <c r="H45" s="2">
        <v>83160</v>
      </c>
      <c r="I45" s="2">
        <v>43.82</v>
      </c>
      <c r="J45" s="15">
        <v>1.329</v>
      </c>
      <c r="K45" s="13">
        <f t="shared" si="9"/>
        <v>48.530650000000001</v>
      </c>
      <c r="L45" s="13">
        <f t="shared" si="10"/>
        <v>9.7061299999999946</v>
      </c>
      <c r="M45" s="13">
        <f t="shared" si="11"/>
        <v>58.236779999999996</v>
      </c>
      <c r="N45" s="14">
        <f>(I45*100)/(H45-H44)</f>
        <v>11.811320754716981</v>
      </c>
      <c r="O45" s="23"/>
    </row>
    <row r="46" spans="1:15" x14ac:dyDescent="0.25">
      <c r="A46" s="22" t="s">
        <v>15</v>
      </c>
      <c r="B46" s="9" t="s">
        <v>26</v>
      </c>
      <c r="C46" s="9" t="s">
        <v>13</v>
      </c>
      <c r="D46" s="9">
        <v>2017</v>
      </c>
      <c r="E46" s="36" t="str">
        <f>TEXT(Tableau1[[#This Row],[JOURS]],"mmmm")</f>
        <v>février</v>
      </c>
      <c r="F46" s="5">
        <v>42782</v>
      </c>
      <c r="G46" s="2" t="s">
        <v>16</v>
      </c>
      <c r="H46" s="2">
        <v>83560</v>
      </c>
      <c r="I46" s="2">
        <v>70.61</v>
      </c>
      <c r="J46" s="15">
        <v>1.329</v>
      </c>
      <c r="K46" s="13">
        <f t="shared" si="9"/>
        <v>78.200575000000001</v>
      </c>
      <c r="L46" s="13">
        <f t="shared" si="10"/>
        <v>15.640114999999994</v>
      </c>
      <c r="M46" s="13">
        <f t="shared" si="11"/>
        <v>93.840689999999995</v>
      </c>
      <c r="N46" s="14">
        <f>(I46*100)/(H46-H45)</f>
        <v>17.6525</v>
      </c>
      <c r="O46" s="23"/>
    </row>
    <row r="47" spans="1:15" x14ac:dyDescent="0.25">
      <c r="A47" s="22" t="s">
        <v>15</v>
      </c>
      <c r="B47" s="9" t="s">
        <v>26</v>
      </c>
      <c r="C47" s="9" t="s">
        <v>13</v>
      </c>
      <c r="D47" s="9">
        <v>2017</v>
      </c>
      <c r="E47" s="36" t="str">
        <f>TEXT(Tableau1[[#This Row],[JOURS]],"mmmm")</f>
        <v>février</v>
      </c>
      <c r="F47" s="5">
        <v>42783</v>
      </c>
      <c r="G47" s="2" t="s">
        <v>15</v>
      </c>
      <c r="H47" s="2">
        <v>83782</v>
      </c>
      <c r="I47" s="2">
        <v>39.270000000000003</v>
      </c>
      <c r="J47" s="15">
        <v>1.329</v>
      </c>
      <c r="K47" s="13">
        <f t="shared" si="9"/>
        <v>43.491525000000003</v>
      </c>
      <c r="L47" s="13">
        <f t="shared" si="10"/>
        <v>8.6983049999999977</v>
      </c>
      <c r="M47" s="13">
        <f t="shared" si="11"/>
        <v>52.189830000000001</v>
      </c>
      <c r="N47" s="14">
        <f>(I47*100)/(H47-H46)</f>
        <v>17.689189189189189</v>
      </c>
      <c r="O47" s="23"/>
    </row>
    <row r="48" spans="1:15" x14ac:dyDescent="0.25">
      <c r="A48" s="22" t="s">
        <v>15</v>
      </c>
      <c r="B48" s="9" t="s">
        <v>26</v>
      </c>
      <c r="C48" s="9" t="s">
        <v>13</v>
      </c>
      <c r="D48" s="9">
        <v>2017</v>
      </c>
      <c r="E48" s="36" t="str">
        <f>TEXT(Tableau1[[#This Row],[JOURS]],"mmmm")</f>
        <v>février</v>
      </c>
      <c r="F48" s="5">
        <v>42784</v>
      </c>
      <c r="G48" s="2" t="s">
        <v>16</v>
      </c>
      <c r="H48" s="2">
        <v>84190</v>
      </c>
      <c r="I48" s="2">
        <v>65.87</v>
      </c>
      <c r="J48" s="15">
        <v>1.329</v>
      </c>
      <c r="K48" s="13">
        <f t="shared" si="9"/>
        <v>72.951025000000001</v>
      </c>
      <c r="L48" s="13">
        <f t="shared" si="10"/>
        <v>14.590204999999997</v>
      </c>
      <c r="M48" s="13">
        <f t="shared" si="11"/>
        <v>87.541229999999999</v>
      </c>
      <c r="N48" s="14">
        <f>(I48*100)/(H48-H47)</f>
        <v>16.144607843137255</v>
      </c>
      <c r="O48" s="23"/>
    </row>
    <row r="49" spans="1:15" x14ac:dyDescent="0.25">
      <c r="A49" s="22" t="s">
        <v>15</v>
      </c>
      <c r="B49" s="9" t="s">
        <v>26</v>
      </c>
      <c r="C49" s="9" t="s">
        <v>13</v>
      </c>
      <c r="D49" s="9">
        <v>2017</v>
      </c>
      <c r="E49" s="36" t="str">
        <f>TEXT(Tableau1[[#This Row],[JOURS]],"mmmm")</f>
        <v>février</v>
      </c>
      <c r="F49" s="5">
        <v>42786</v>
      </c>
      <c r="G49" s="2" t="s">
        <v>15</v>
      </c>
      <c r="H49" s="2">
        <v>196974</v>
      </c>
      <c r="I49" s="2">
        <v>78.89</v>
      </c>
      <c r="J49" s="15">
        <v>1.329</v>
      </c>
      <c r="K49" s="13">
        <f t="shared" si="9"/>
        <v>87.370675000000006</v>
      </c>
      <c r="L49" s="13">
        <f t="shared" si="10"/>
        <v>17.47413499999999</v>
      </c>
      <c r="M49" s="13">
        <f t="shared" si="11"/>
        <v>104.84481</v>
      </c>
      <c r="N49" s="14">
        <f>(I49*100)/(H49-H48)</f>
        <v>6.9947864945382326E-2</v>
      </c>
      <c r="O49" s="23"/>
    </row>
    <row r="50" spans="1:15" x14ac:dyDescent="0.25">
      <c r="A50" s="22" t="s">
        <v>15</v>
      </c>
      <c r="B50" s="9" t="s">
        <v>26</v>
      </c>
      <c r="C50" s="9" t="s">
        <v>13</v>
      </c>
      <c r="D50" s="9">
        <v>2017</v>
      </c>
      <c r="E50" s="36" t="str">
        <f>TEXT(Tableau1[[#This Row],[JOURS]],"mmmm")</f>
        <v>février</v>
      </c>
      <c r="F50" s="5">
        <v>42791</v>
      </c>
      <c r="G50" s="2" t="s">
        <v>16</v>
      </c>
      <c r="H50" s="2">
        <v>197557</v>
      </c>
      <c r="I50" s="2">
        <v>34.17</v>
      </c>
      <c r="J50" s="18">
        <v>1.329</v>
      </c>
      <c r="K50" s="13">
        <f t="shared" si="9"/>
        <v>37.843274999999998</v>
      </c>
      <c r="L50" s="13">
        <f t="shared" si="10"/>
        <v>7.5686549999999997</v>
      </c>
      <c r="M50" s="13">
        <f t="shared" si="11"/>
        <v>45.411929999999998</v>
      </c>
      <c r="N50" s="14">
        <f>(I50*100)/(H50-H49)</f>
        <v>5.8610634648370494</v>
      </c>
      <c r="O50" s="23"/>
    </row>
    <row r="51" spans="1:15" x14ac:dyDescent="0.25">
      <c r="A51" s="22" t="s">
        <v>15</v>
      </c>
      <c r="B51" s="9" t="s">
        <v>26</v>
      </c>
      <c r="C51" s="9" t="s">
        <v>13</v>
      </c>
      <c r="D51" s="9">
        <v>2017</v>
      </c>
      <c r="E51" s="36" t="str">
        <f>TEXT(Tableau1[[#This Row],[JOURS]],"mmmm")</f>
        <v>février</v>
      </c>
      <c r="F51" s="5">
        <v>42791</v>
      </c>
      <c r="G51" s="2" t="s">
        <v>14</v>
      </c>
      <c r="H51" s="2">
        <v>198041</v>
      </c>
      <c r="I51" s="2">
        <v>72</v>
      </c>
      <c r="J51" s="15">
        <v>1.329</v>
      </c>
      <c r="K51" s="13">
        <f t="shared" si="9"/>
        <v>79.740000000000009</v>
      </c>
      <c r="L51" s="13">
        <f t="shared" si="10"/>
        <v>15.947999999999993</v>
      </c>
      <c r="M51" s="13">
        <f t="shared" si="11"/>
        <v>95.688000000000002</v>
      </c>
      <c r="N51" s="14">
        <f>(I51*100)/(H51-H50)</f>
        <v>14.87603305785124</v>
      </c>
      <c r="O51" s="23"/>
    </row>
    <row r="52" spans="1:15" x14ac:dyDescent="0.25">
      <c r="A52" s="22" t="s">
        <v>15</v>
      </c>
      <c r="B52" s="9" t="s">
        <v>26</v>
      </c>
      <c r="C52" s="9" t="s">
        <v>13</v>
      </c>
      <c r="D52" s="9">
        <v>2017</v>
      </c>
      <c r="E52" s="36" t="str">
        <f>TEXT(Tableau1[[#This Row],[JOURS]],"mmmm")</f>
        <v>février</v>
      </c>
      <c r="F52" s="5">
        <v>42794</v>
      </c>
      <c r="G52" s="2" t="s">
        <v>14</v>
      </c>
      <c r="H52" s="2">
        <v>82830</v>
      </c>
      <c r="I52" s="2">
        <v>81.62</v>
      </c>
      <c r="J52" s="15">
        <v>1.329</v>
      </c>
      <c r="K52" s="13">
        <f t="shared" si="9"/>
        <v>90.39415000000001</v>
      </c>
      <c r="L52" s="13">
        <f t="shared" si="10"/>
        <v>18.078829999999996</v>
      </c>
      <c r="M52" s="13">
        <f>+I52*J52</f>
        <v>108.47298000000001</v>
      </c>
      <c r="N52" s="14">
        <f>(I52*100)/(H52-H51)</f>
        <v>-7.0843929833088848E-2</v>
      </c>
      <c r="O52" s="23" t="s">
        <v>23</v>
      </c>
    </row>
    <row r="53" spans="1:15" x14ac:dyDescent="0.25">
      <c r="A53" s="22" t="s">
        <v>15</v>
      </c>
      <c r="B53" s="9" t="s">
        <v>26</v>
      </c>
      <c r="C53" s="9" t="s">
        <v>13</v>
      </c>
      <c r="D53" s="9">
        <v>2017</v>
      </c>
      <c r="E53" s="36" t="str">
        <f>TEXT(Tableau1[[#This Row],[JOURS]],"mmmm")</f>
        <v>février</v>
      </c>
      <c r="F53" s="5">
        <v>42769</v>
      </c>
      <c r="G53" s="2" t="s">
        <v>14</v>
      </c>
      <c r="H53" s="2">
        <v>69308</v>
      </c>
      <c r="I53" s="2">
        <v>88.02</v>
      </c>
      <c r="J53" s="2">
        <v>1.329</v>
      </c>
      <c r="K53" s="13">
        <f t="shared" si="9"/>
        <v>97.482150000000004</v>
      </c>
      <c r="L53" s="13">
        <f t="shared" si="10"/>
        <v>19.496429999999989</v>
      </c>
      <c r="M53" s="13">
        <f t="shared" ref="M53:M61" si="12">+I53*J53</f>
        <v>116.97857999999999</v>
      </c>
      <c r="N53" s="14"/>
      <c r="O53" s="23"/>
    </row>
    <row r="54" spans="1:15" x14ac:dyDescent="0.25">
      <c r="A54" s="22" t="s">
        <v>15</v>
      </c>
      <c r="B54" s="9" t="s">
        <v>26</v>
      </c>
      <c r="C54" s="9" t="s">
        <v>13</v>
      </c>
      <c r="D54" s="9">
        <v>2017</v>
      </c>
      <c r="E54" s="36" t="str">
        <f>TEXT(Tableau1[[#This Row],[JOURS]],"mmmm")</f>
        <v>février</v>
      </c>
      <c r="F54" s="5">
        <v>42772</v>
      </c>
      <c r="G54" s="2" t="s">
        <v>16</v>
      </c>
      <c r="H54" s="2">
        <v>69882</v>
      </c>
      <c r="I54" s="2">
        <v>78.48</v>
      </c>
      <c r="J54" s="2">
        <v>1.329</v>
      </c>
      <c r="K54" s="13">
        <f t="shared" si="9"/>
        <v>86.916600000000003</v>
      </c>
      <c r="L54" s="13">
        <f t="shared" si="10"/>
        <v>17.383319999999998</v>
      </c>
      <c r="M54" s="13">
        <f t="shared" si="12"/>
        <v>104.29992</v>
      </c>
      <c r="N54" s="14">
        <f>(I54*100)/(H54-H53)</f>
        <v>13.672473867595819</v>
      </c>
      <c r="O54" s="23"/>
    </row>
    <row r="55" spans="1:15" x14ac:dyDescent="0.25">
      <c r="A55" s="22" t="s">
        <v>15</v>
      </c>
      <c r="B55" s="9" t="s">
        <v>27</v>
      </c>
      <c r="C55" s="9" t="s">
        <v>13</v>
      </c>
      <c r="D55" s="9">
        <v>2017</v>
      </c>
      <c r="E55" s="36" t="str">
        <f>TEXT(Tableau1[[#This Row],[JOURS]],"mmmm")</f>
        <v>février</v>
      </c>
      <c r="F55" s="5">
        <v>42775</v>
      </c>
      <c r="G55" s="2" t="s">
        <v>14</v>
      </c>
      <c r="H55" s="2">
        <v>70502</v>
      </c>
      <c r="I55" s="2">
        <v>92.3</v>
      </c>
      <c r="J55" s="2">
        <v>1.329</v>
      </c>
      <c r="K55" s="13">
        <f t="shared" si="9"/>
        <v>102.22225</v>
      </c>
      <c r="L55" s="13">
        <f t="shared" si="10"/>
        <v>20.444449999999989</v>
      </c>
      <c r="M55" s="13">
        <f t="shared" si="12"/>
        <v>122.66669999999999</v>
      </c>
      <c r="N55" s="14">
        <f>(I55*100)/(H55-H54)</f>
        <v>14.887096774193548</v>
      </c>
      <c r="O55" s="23"/>
    </row>
    <row r="56" spans="1:15" x14ac:dyDescent="0.25">
      <c r="A56" s="22" t="s">
        <v>15</v>
      </c>
      <c r="B56" s="9" t="s">
        <v>27</v>
      </c>
      <c r="C56" s="9" t="s">
        <v>13</v>
      </c>
      <c r="D56" s="9">
        <v>2017</v>
      </c>
      <c r="E56" s="36" t="str">
        <f>TEXT(Tableau1[[#This Row],[JOURS]],"mmmm")</f>
        <v>février</v>
      </c>
      <c r="F56" s="5">
        <v>42778</v>
      </c>
      <c r="G56" s="2" t="s">
        <v>16</v>
      </c>
      <c r="H56" s="2">
        <v>70945</v>
      </c>
      <c r="I56" s="2">
        <v>66.260000000000005</v>
      </c>
      <c r="J56" s="2">
        <v>1.329</v>
      </c>
      <c r="K56" s="13">
        <f t="shared" si="9"/>
        <v>73.382950000000008</v>
      </c>
      <c r="L56" s="13">
        <f t="shared" si="10"/>
        <v>14.67658999999999</v>
      </c>
      <c r="M56" s="13">
        <f t="shared" si="12"/>
        <v>88.059539999999998</v>
      </c>
      <c r="N56" s="14">
        <f>(I56*100)/(H56-H55)</f>
        <v>14.957110609480814</v>
      </c>
      <c r="O56" s="23"/>
    </row>
    <row r="57" spans="1:15" x14ac:dyDescent="0.25">
      <c r="A57" s="22" t="s">
        <v>15</v>
      </c>
      <c r="B57" s="9" t="s">
        <v>27</v>
      </c>
      <c r="C57" s="9" t="s">
        <v>13</v>
      </c>
      <c r="D57" s="9">
        <v>2017</v>
      </c>
      <c r="E57" s="36" t="str">
        <f>TEXT(Tableau1[[#This Row],[JOURS]],"mmmm")</f>
        <v>février</v>
      </c>
      <c r="F57" s="5">
        <v>42782</v>
      </c>
      <c r="G57" s="2" t="s">
        <v>22</v>
      </c>
      <c r="H57" s="2">
        <v>71438</v>
      </c>
      <c r="I57" s="2">
        <v>71.349999999999994</v>
      </c>
      <c r="J57" s="2">
        <v>1.4139999999999999</v>
      </c>
      <c r="K57" s="13">
        <f t="shared" si="9"/>
        <v>84.074083333333334</v>
      </c>
      <c r="L57" s="13">
        <f t="shared" si="10"/>
        <v>16.814816666666658</v>
      </c>
      <c r="M57" s="13">
        <f t="shared" si="12"/>
        <v>100.88889999999999</v>
      </c>
      <c r="N57" s="14">
        <f>(I57*100)/(H57-H56)</f>
        <v>14.472616632860039</v>
      </c>
      <c r="O57" s="23"/>
    </row>
    <row r="58" spans="1:15" x14ac:dyDescent="0.25">
      <c r="A58" s="22" t="s">
        <v>15</v>
      </c>
      <c r="B58" s="9" t="s">
        <v>27</v>
      </c>
      <c r="C58" s="9" t="s">
        <v>13</v>
      </c>
      <c r="D58" s="9">
        <v>2017</v>
      </c>
      <c r="E58" s="36" t="str">
        <f>TEXT(Tableau1[[#This Row],[JOURS]],"mmmm")</f>
        <v>février</v>
      </c>
      <c r="F58" s="5">
        <v>42785</v>
      </c>
      <c r="G58" s="2" t="s">
        <v>16</v>
      </c>
      <c r="H58" s="2">
        <v>72741</v>
      </c>
      <c r="I58" s="2">
        <v>96.42</v>
      </c>
      <c r="J58" s="2">
        <v>1.329</v>
      </c>
      <c r="K58" s="13">
        <f t="shared" si="9"/>
        <v>106.78515</v>
      </c>
      <c r="L58" s="13">
        <f t="shared" si="10"/>
        <v>21.357029999999995</v>
      </c>
      <c r="M58" s="13">
        <f t="shared" si="12"/>
        <v>128.14218</v>
      </c>
      <c r="N58" s="14">
        <f>(I58*100)/(H58-H57)</f>
        <v>7.3998465080583271</v>
      </c>
      <c r="O58" s="23"/>
    </row>
    <row r="59" spans="1:15" x14ac:dyDescent="0.25">
      <c r="A59" s="22" t="s">
        <v>15</v>
      </c>
      <c r="B59" s="9" t="s">
        <v>27</v>
      </c>
      <c r="C59" s="9" t="s">
        <v>13</v>
      </c>
      <c r="D59" s="9">
        <v>2017</v>
      </c>
      <c r="E59" s="36" t="str">
        <f>TEXT(Tableau1[[#This Row],[JOURS]],"mmmm")</f>
        <v>février</v>
      </c>
      <c r="F59" s="5">
        <v>42789</v>
      </c>
      <c r="G59" s="2" t="s">
        <v>14</v>
      </c>
      <c r="H59" s="2">
        <v>73222</v>
      </c>
      <c r="I59" s="2">
        <v>70.17</v>
      </c>
      <c r="J59" s="2">
        <v>1.329</v>
      </c>
      <c r="K59" s="13">
        <f t="shared" si="9"/>
        <v>77.71327500000001</v>
      </c>
      <c r="L59" s="13">
        <f t="shared" si="10"/>
        <v>15.542654999999996</v>
      </c>
      <c r="M59" s="13">
        <f t="shared" si="12"/>
        <v>93.255930000000006</v>
      </c>
      <c r="N59" s="14">
        <f>(I59*100)/(H59-H58)</f>
        <v>14.588357588357589</v>
      </c>
      <c r="O59" s="23"/>
    </row>
    <row r="60" spans="1:15" x14ac:dyDescent="0.25">
      <c r="A60" s="22" t="s">
        <v>15</v>
      </c>
      <c r="B60" s="9" t="s">
        <v>27</v>
      </c>
      <c r="C60" s="9" t="s">
        <v>13</v>
      </c>
      <c r="D60" s="9">
        <v>2017</v>
      </c>
      <c r="E60" s="36" t="str">
        <f>TEXT(Tableau1[[#This Row],[JOURS]],"mmmm")</f>
        <v>février</v>
      </c>
      <c r="F60" s="5">
        <v>42791</v>
      </c>
      <c r="G60" s="2" t="s">
        <v>14</v>
      </c>
      <c r="H60" s="2">
        <v>73796</v>
      </c>
      <c r="I60" s="2">
        <v>81.349999999999994</v>
      </c>
      <c r="J60" s="2">
        <v>1.329</v>
      </c>
      <c r="K60" s="13">
        <f t="shared" si="9"/>
        <v>90.095124999999996</v>
      </c>
      <c r="L60" s="13">
        <f t="shared" si="10"/>
        <v>18.019024999999999</v>
      </c>
      <c r="M60" s="13">
        <f t="shared" si="12"/>
        <v>108.11415</v>
      </c>
      <c r="N60" s="14">
        <f>(I60*100)/(H60-H59)</f>
        <v>14.172473867595818</v>
      </c>
      <c r="O60" s="23"/>
    </row>
    <row r="61" spans="1:15" x14ac:dyDescent="0.25">
      <c r="A61" s="29" t="s">
        <v>15</v>
      </c>
      <c r="B61" s="30" t="s">
        <v>27</v>
      </c>
      <c r="C61" s="30" t="s">
        <v>13</v>
      </c>
      <c r="D61" s="30">
        <v>2017</v>
      </c>
      <c r="E61" s="36" t="str">
        <f>TEXT(Tableau1[[#This Row],[JOURS]],"mmmm")</f>
        <v>février</v>
      </c>
      <c r="F61" s="31">
        <v>42792</v>
      </c>
      <c r="G61" s="32" t="s">
        <v>14</v>
      </c>
      <c r="H61" s="32">
        <v>74361</v>
      </c>
      <c r="I61" s="32">
        <v>77.17</v>
      </c>
      <c r="J61" s="32">
        <v>1.329</v>
      </c>
      <c r="K61" s="33">
        <f t="shared" si="9"/>
        <v>85.465775000000008</v>
      </c>
      <c r="L61" s="33">
        <f t="shared" si="10"/>
        <v>17.093154999999996</v>
      </c>
      <c r="M61" s="33">
        <f t="shared" si="12"/>
        <v>102.55893</v>
      </c>
      <c r="N61" s="34">
        <f>(I61*100)/(H61-H60)</f>
        <v>13.658407079646018</v>
      </c>
      <c r="O61" s="35"/>
    </row>
    <row r="62" spans="1:15" x14ac:dyDescent="0.25">
      <c r="A62" s="9"/>
      <c r="B62" s="9"/>
    </row>
    <row r="63" spans="1:15" x14ac:dyDescent="0.25">
      <c r="A63" s="9"/>
      <c r="B63" s="9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Props1.xml><?xml version="1.0" encoding="utf-8"?>
<ds:datastoreItem xmlns:ds="http://schemas.openxmlformats.org/officeDocument/2006/customXml" ds:itemID="{9121CD5E-74AA-46F5-AC01-F53AD90E7BD3}">
  <ds:schemaRefs/>
</ds:datastoreItem>
</file>

<file path=customXml/itemProps2.xml><?xml version="1.0" encoding="utf-8"?>
<ds:datastoreItem xmlns:ds="http://schemas.openxmlformats.org/officeDocument/2006/customXml" ds:itemID="{977AD6C6-1094-4C71-84EE-ABDE516F1F24}">
  <ds:schemaRefs/>
</ds:datastoreItem>
</file>

<file path=customXml/itemProps3.xml><?xml version="1.0" encoding="utf-8"?>
<ds:datastoreItem xmlns:ds="http://schemas.openxmlformats.org/officeDocument/2006/customXml" ds:itemID="{8819FA94-3301-40D4-8FC5-E4436956EB03}">
  <ds:schemaRefs/>
</ds:datastoreItem>
</file>

<file path=customXml/itemProps4.xml><?xml version="1.0" encoding="utf-8"?>
<ds:datastoreItem xmlns:ds="http://schemas.openxmlformats.org/officeDocument/2006/customXml" ds:itemID="{4479BE95-B138-4ACE-8AB2-B02D8F9ABC58}">
  <ds:schemaRefs/>
</ds:datastoreItem>
</file>

<file path=customXml/itemProps5.xml><?xml version="1.0" encoding="utf-8"?>
<ds:datastoreItem xmlns:ds="http://schemas.openxmlformats.org/officeDocument/2006/customXml" ds:itemID="{6600D856-6458-42B1-96C9-37B39D173A57}">
  <ds:schemaRefs/>
</ds:datastoreItem>
</file>

<file path=customXml/itemProps6.xml><?xml version="1.0" encoding="utf-8"?>
<ds:datastoreItem xmlns:ds="http://schemas.openxmlformats.org/officeDocument/2006/customXml" ds:itemID="{4E33ED7A-FA28-4F8C-BE84-AF64B3AE222E}">
  <ds:schemaRefs/>
</ds:datastoreItem>
</file>

<file path=customXml/itemProps7.xml><?xml version="1.0" encoding="utf-8"?>
<ds:datastoreItem xmlns:ds="http://schemas.openxmlformats.org/officeDocument/2006/customXml" ds:itemID="{815D4AF9-DD38-4810-AED2-33B4BB2776D2}">
  <ds:schemaRefs/>
</ds:datastoreItem>
</file>

<file path=customXml/itemProps8.xml><?xml version="1.0" encoding="utf-8"?>
<ds:datastoreItem xmlns:ds="http://schemas.openxmlformats.org/officeDocument/2006/customXml" ds:itemID="{B6865382-BED3-4816-9ACC-346E3A5BF804}">
  <ds:schemaRefs/>
</ds:datastoreItem>
</file>

<file path=customXml/itemProps9.xml><?xml version="1.0" encoding="utf-8"?>
<ds:datastoreItem xmlns:ds="http://schemas.openxmlformats.org/officeDocument/2006/customXml" ds:itemID="{8EF34087-1D5A-4DA9-925C-9C149C3B2C22}">
  <ds:schemaRefs/>
</ds:datastoreItem>
</file>

<file path=customXml/itemProps10.xml><?xml version="1.0" encoding="utf-8"?>
<ds:datastoreItem xmlns:ds="http://schemas.openxmlformats.org/officeDocument/2006/customXml" ds:itemID="{CD7B3342-EB33-486D-98B4-685426697AD0}">
  <ds:schemaRefs/>
</ds:datastoreItem>
</file>

<file path=customXml/itemProps11.xml><?xml version="1.0" encoding="utf-8"?>
<ds:datastoreItem xmlns:ds="http://schemas.openxmlformats.org/officeDocument/2006/customXml" ds:itemID="{326E4C8B-632E-4EB6-9CB1-E03C4E2B0989}">
  <ds:schemaRefs/>
</ds:datastoreItem>
</file>

<file path=customXml/itemProps12.xml><?xml version="1.0" encoding="utf-8"?>
<ds:datastoreItem xmlns:ds="http://schemas.openxmlformats.org/officeDocument/2006/customXml" ds:itemID="{E0A33D17-FBAD-449C-AD06-FB8C2EF9042E}">
  <ds:schemaRefs/>
</ds:datastoreItem>
</file>

<file path=customXml/itemProps13.xml><?xml version="1.0" encoding="utf-8"?>
<ds:datastoreItem xmlns:ds="http://schemas.openxmlformats.org/officeDocument/2006/customXml" ds:itemID="{EB262C82-E661-4F9A-B212-8A613C4B4F42}">
  <ds:schemaRefs/>
</ds:datastoreItem>
</file>

<file path=customXml/itemProps14.xml><?xml version="1.0" encoding="utf-8"?>
<ds:datastoreItem xmlns:ds="http://schemas.openxmlformats.org/officeDocument/2006/customXml" ds:itemID="{CDE961F3-2008-4B52-B7B9-C4FC5AEE73C3}">
  <ds:schemaRefs/>
</ds:datastoreItem>
</file>

<file path=customXml/itemProps15.xml><?xml version="1.0" encoding="utf-8"?>
<ds:datastoreItem xmlns:ds="http://schemas.openxmlformats.org/officeDocument/2006/customXml" ds:itemID="{8EAC7FC0-DAA5-4EA1-8D0E-E3B77E78821E}">
  <ds:schemaRefs/>
</ds:datastoreItem>
</file>

<file path=customXml/itemProps16.xml><?xml version="1.0" encoding="utf-8"?>
<ds:datastoreItem xmlns:ds="http://schemas.openxmlformats.org/officeDocument/2006/customXml" ds:itemID="{7F3D3F05-5358-474E-B934-AA2FBBC7892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QUANTITE ESSENCE PRIS PAR IMMAT</vt:lpstr>
      <vt:lpstr>SAISIE FACTURES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2018-09-18T17:50:12Z</dcterms:modified>
</cp:coreProperties>
</file>