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450" xr2:uid="{00000000-000D-0000-FFFF-FFFF00000000}"/>
  </bookViews>
  <sheets>
    <sheet name="Feuil1" sheetId="2" r:id="rId1"/>
    <sheet name="Bilan PE 2017" sheetId="1" r:id="rId2"/>
  </sheets>
  <definedNames>
    <definedName name="_xlnm._FilterDatabase" localSheetId="1">'Bilan PE 2017'!$A$1:$K$1</definedName>
  </definedNames>
  <calcPr calcId="17102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7" i="2"/>
  <c r="G5" i="2"/>
  <c r="G6" i="2"/>
  <c r="G9" i="2"/>
  <c r="G10" i="2" l="1"/>
  <c r="K87" i="1"/>
  <c r="I86" i="1"/>
  <c r="I85" i="1"/>
  <c r="I84" i="1"/>
  <c r="I83" i="1"/>
  <c r="I82" i="1"/>
  <c r="J81" i="1"/>
  <c r="I81" i="1" s="1"/>
  <c r="I80" i="1"/>
  <c r="I79" i="1"/>
  <c r="I78" i="1"/>
  <c r="I77" i="1"/>
  <c r="J76" i="1"/>
  <c r="I76" i="1" s="1"/>
  <c r="I75" i="1"/>
  <c r="I74" i="1"/>
  <c r="I73" i="1"/>
  <c r="I72" i="1"/>
  <c r="J71" i="1"/>
  <c r="I71" i="1" s="1"/>
  <c r="I70" i="1"/>
  <c r="I69" i="1"/>
  <c r="I68" i="1"/>
  <c r="I67" i="1"/>
  <c r="I66" i="1"/>
  <c r="I65" i="1"/>
  <c r="I64" i="1"/>
  <c r="I63" i="1"/>
  <c r="I62" i="1"/>
  <c r="I61" i="1"/>
  <c r="I60" i="1"/>
  <c r="I59" i="1"/>
  <c r="J58" i="1"/>
  <c r="I58" i="1"/>
  <c r="I57" i="1"/>
  <c r="I56" i="1"/>
  <c r="I55" i="1"/>
  <c r="I54" i="1"/>
  <c r="J53" i="1"/>
  <c r="I53" i="1" s="1"/>
  <c r="J52" i="1"/>
  <c r="I52" i="1" s="1"/>
  <c r="I51" i="1"/>
  <c r="I50" i="1"/>
  <c r="I49" i="1"/>
  <c r="I48" i="1"/>
  <c r="I47" i="1"/>
  <c r="I46" i="1"/>
  <c r="I45" i="1"/>
  <c r="I44" i="1"/>
  <c r="I43" i="1"/>
  <c r="J42" i="1"/>
  <c r="I42" i="1" s="1"/>
  <c r="I41" i="1"/>
  <c r="I40" i="1"/>
  <c r="I39" i="1"/>
  <c r="J38" i="1"/>
  <c r="I38" i="1" s="1"/>
  <c r="I37" i="1"/>
  <c r="I36" i="1"/>
  <c r="I35" i="1"/>
  <c r="I34" i="1"/>
  <c r="I33" i="1"/>
  <c r="I32" i="1"/>
  <c r="I31" i="1"/>
  <c r="J30" i="1"/>
  <c r="I30" i="1"/>
  <c r="I29" i="1"/>
  <c r="I28" i="1"/>
  <c r="I27" i="1"/>
  <c r="I26" i="1"/>
  <c r="I25" i="1"/>
  <c r="J24" i="1"/>
  <c r="I24" i="1" s="1"/>
  <c r="I23" i="1"/>
  <c r="J22" i="1"/>
  <c r="I22" i="1" s="1"/>
  <c r="J21" i="1"/>
  <c r="I21" i="1" s="1"/>
  <c r="J20" i="1"/>
  <c r="I20" i="1"/>
  <c r="I19" i="1"/>
  <c r="J18" i="1"/>
  <c r="I18" i="1" s="1"/>
  <c r="I17" i="1"/>
  <c r="I16" i="1"/>
  <c r="J15" i="1"/>
  <c r="I15" i="1" s="1"/>
  <c r="I14" i="1"/>
  <c r="I13" i="1"/>
  <c r="I12" i="1"/>
  <c r="I11" i="1"/>
  <c r="I10" i="1"/>
  <c r="I9" i="1"/>
  <c r="J8" i="1"/>
  <c r="I8" i="1" s="1"/>
  <c r="I7" i="1"/>
  <c r="J6" i="1"/>
  <c r="I6" i="1" s="1"/>
  <c r="I5" i="1"/>
  <c r="I4" i="1"/>
  <c r="I3" i="1"/>
  <c r="I2" i="1"/>
  <c r="J87" i="1" l="1"/>
  <c r="I87" i="1"/>
</calcChain>
</file>

<file path=xl/sharedStrings.xml><?xml version="1.0" encoding="utf-8"?>
<sst xmlns="http://schemas.openxmlformats.org/spreadsheetml/2006/main" count="536" uniqueCount="169">
  <si>
    <t>Num</t>
  </si>
  <si>
    <t>Prénom</t>
  </si>
  <si>
    <t>Nom</t>
  </si>
  <si>
    <t xml:space="preserve"> Adresse 1  </t>
  </si>
  <si>
    <t>Code postal</t>
  </si>
  <si>
    <t xml:space="preserve">Ville </t>
  </si>
  <si>
    <t>Cliente / Conseillère
commission de la vente
20%</t>
  </si>
  <si>
    <t>Article de la conseillère
commission de la vente
80%</t>
  </si>
  <si>
    <t>Prix total de vente</t>
  </si>
  <si>
    <t>Payement par chèque</t>
  </si>
  <si>
    <t>Payement en espèces</t>
  </si>
  <si>
    <t>Paulette</t>
  </si>
  <si>
    <t>VOLEON</t>
  </si>
  <si>
    <t>4 Aveneue Chateaubriand</t>
  </si>
  <si>
    <t>MELESSE</t>
  </si>
  <si>
    <t>BLIN Annie</t>
  </si>
  <si>
    <t>Véronique</t>
  </si>
  <si>
    <t>HUE</t>
  </si>
  <si>
    <t>Le haut Launay</t>
  </si>
  <si>
    <t>Anne</t>
  </si>
  <si>
    <t>REPESSE</t>
  </si>
  <si>
    <t>1bis allée du champs du moulin</t>
  </si>
  <si>
    <t>RENNES</t>
  </si>
  <si>
    <t>HELLE Hélène</t>
  </si>
  <si>
    <t>Carol</t>
  </si>
  <si>
    <t>TROTREAU</t>
  </si>
  <si>
    <t>16 avenue du nicet</t>
  </si>
  <si>
    <t>SAINT MALO</t>
  </si>
  <si>
    <t>JAMET Géraldine</t>
  </si>
  <si>
    <t>Carole</t>
  </si>
  <si>
    <t>CAHAREL</t>
  </si>
  <si>
    <t>9 rue Mozart</t>
  </si>
  <si>
    <t>CHANTEPIE</t>
  </si>
  <si>
    <t>PITHOIS Corinne</t>
  </si>
  <si>
    <t>Cécile</t>
  </si>
  <si>
    <t>CHABRIER</t>
  </si>
  <si>
    <t>5 rue de l'ise</t>
  </si>
  <si>
    <t>SAINT HERBLON</t>
  </si>
  <si>
    <t>Gisèle</t>
  </si>
  <si>
    <t>BRANDILY</t>
  </si>
  <si>
    <t xml:space="preserve">7 impasse de la forge </t>
  </si>
  <si>
    <t>GUIPEL</t>
  </si>
  <si>
    <t>Madée</t>
  </si>
  <si>
    <t>SOURDRILLE</t>
  </si>
  <si>
    <t>2 Allée Alfred Sisle</t>
  </si>
  <si>
    <t>SAINT GREGOIRE</t>
  </si>
  <si>
    <t>Madeleine</t>
  </si>
  <si>
    <t>HARDY</t>
  </si>
  <si>
    <t>6 impasse henri Queffelec</t>
  </si>
  <si>
    <t>Marie Claude</t>
  </si>
  <si>
    <t>PITHOIS</t>
  </si>
  <si>
    <t>32 RUE Victor Rault</t>
  </si>
  <si>
    <t>Solène</t>
  </si>
  <si>
    <t>Sylvie</t>
  </si>
  <si>
    <t>COOMANS</t>
  </si>
  <si>
    <t>12 rue du clos du patis</t>
  </si>
  <si>
    <t>Agnès</t>
  </si>
  <si>
    <t>FREROU</t>
  </si>
  <si>
    <t>La Vaucelle</t>
  </si>
  <si>
    <t>GEVEZE</t>
  </si>
  <si>
    <t>SAIDI  Sonia</t>
  </si>
  <si>
    <t>Annick</t>
  </si>
  <si>
    <t>LEOST</t>
  </si>
  <si>
    <t>6 Allée du Jardin</t>
  </si>
  <si>
    <t>BETTON</t>
  </si>
  <si>
    <t>chantal</t>
  </si>
  <si>
    <t>ETOURNEAUD</t>
  </si>
  <si>
    <t>11 Sq des hautes ourmes</t>
  </si>
  <si>
    <t>Christine</t>
  </si>
  <si>
    <t>REUX</t>
  </si>
  <si>
    <t>74 LA BARBOTAIS</t>
  </si>
  <si>
    <t>CHASNE SUR ILLET</t>
  </si>
  <si>
    <t>Florence</t>
  </si>
  <si>
    <t>MASSON</t>
  </si>
  <si>
    <t>1 quater rue des chataigners</t>
  </si>
  <si>
    <t>Françoise</t>
  </si>
  <si>
    <t>SOLLIER</t>
  </si>
  <si>
    <t>7 Allée du Champs doré</t>
  </si>
  <si>
    <t>Frédérique</t>
  </si>
  <si>
    <t>MORVAN</t>
  </si>
  <si>
    <t>16 allée Claude Debussy</t>
  </si>
  <si>
    <t>Isabelle</t>
  </si>
  <si>
    <t>BASLE</t>
  </si>
  <si>
    <t>10 rue Mozart</t>
  </si>
  <si>
    <t>CHARTRES</t>
  </si>
  <si>
    <t>Léa</t>
  </si>
  <si>
    <t>JAMELOT</t>
  </si>
  <si>
    <t>11 rue des écoles</t>
  </si>
  <si>
    <t>CESSON SEVIGNE</t>
  </si>
  <si>
    <t>Maguy</t>
  </si>
  <si>
    <t>LANET</t>
  </si>
  <si>
    <t>10 Square de Sendai</t>
  </si>
  <si>
    <t>Michèle</t>
  </si>
  <si>
    <t>LERAY</t>
  </si>
  <si>
    <t>19 rue du champs de la justice</t>
  </si>
  <si>
    <t>Pascale</t>
  </si>
  <si>
    <t>NABIAS</t>
  </si>
  <si>
    <t>7 Launay hyon</t>
  </si>
  <si>
    <t>NOYAL CHATILLON/SEICHE</t>
  </si>
  <si>
    <t>Roselyne</t>
  </si>
  <si>
    <t>ROUSSEAU</t>
  </si>
  <si>
    <t>5 rue de la Clairière</t>
  </si>
  <si>
    <t>SENS DE BRETAGNE</t>
  </si>
  <si>
    <t>Valérie</t>
  </si>
  <si>
    <t>PRESSE</t>
  </si>
  <si>
    <t>9 rue de la Marre</t>
  </si>
  <si>
    <t>PARTHENAY</t>
  </si>
  <si>
    <t>Corinne</t>
  </si>
  <si>
    <t>PERIANNE</t>
  </si>
  <si>
    <t>5 rue Françoise Giroud</t>
  </si>
  <si>
    <t>Kristel</t>
  </si>
  <si>
    <t>KERANTERFF</t>
  </si>
  <si>
    <t>20 rue Claude Monet</t>
  </si>
  <si>
    <t>SERVON SUR VILAINE</t>
  </si>
  <si>
    <t>Gaelle</t>
  </si>
  <si>
    <t>LE BRIS</t>
  </si>
  <si>
    <t>87 Bd de Rochebonne</t>
  </si>
  <si>
    <t>Laurence</t>
  </si>
  <si>
    <t>AUCHERIE</t>
  </si>
  <si>
    <t>Le Haut Ecottay</t>
  </si>
  <si>
    <t>MONDEVERT</t>
  </si>
  <si>
    <t>Virginie</t>
  </si>
  <si>
    <t>DA SILVA</t>
  </si>
  <si>
    <t>5 rue d'Ars</t>
  </si>
  <si>
    <t>CHAVAGNE</t>
  </si>
  <si>
    <t>YVIQUEL</t>
  </si>
  <si>
    <t>19 Rue Ernest Riviere</t>
  </si>
  <si>
    <t>Colette</t>
  </si>
  <si>
    <t>GUILLARD</t>
  </si>
  <si>
    <t>1 Allée Jacques Prévert</t>
  </si>
  <si>
    <t>LEMESLE</t>
  </si>
  <si>
    <t>Les cours derrières</t>
  </si>
  <si>
    <t>ANDOUILLE NEUVILLE</t>
  </si>
  <si>
    <t>Ginette</t>
  </si>
  <si>
    <t>MONNIER</t>
  </si>
  <si>
    <t>4 rue Armeria</t>
  </si>
  <si>
    <t>LA MEZIERE</t>
  </si>
  <si>
    <t>Marianne</t>
  </si>
  <si>
    <t>GRENEU</t>
  </si>
  <si>
    <t>2 Avenue du verger au coq</t>
  </si>
  <si>
    <t>ST GERMAIN SUR ILLE</t>
  </si>
  <si>
    <t>Nathalie</t>
  </si>
  <si>
    <t>PRIMARD</t>
  </si>
  <si>
    <t>12 avenue de la gare</t>
  </si>
  <si>
    <t>MAUTAUBAN</t>
  </si>
  <si>
    <t>Christele</t>
  </si>
  <si>
    <t>BRIAND HOFFNER</t>
  </si>
  <si>
    <t>13 allée du Champs pial</t>
  </si>
  <si>
    <t>PACE</t>
  </si>
  <si>
    <t>Delphine</t>
  </si>
  <si>
    <t>PESTEL</t>
  </si>
  <si>
    <t>16 Allée du Couesnon</t>
  </si>
  <si>
    <t>sAIDI  Sonia</t>
  </si>
  <si>
    <t>Marie Thérèse</t>
  </si>
  <si>
    <t>LE BOURLIEU</t>
  </si>
  <si>
    <t>22 allée des asturies</t>
  </si>
  <si>
    <t>Séverine</t>
  </si>
  <si>
    <t>MACE</t>
  </si>
  <si>
    <t>La noé</t>
  </si>
  <si>
    <t>SAIDI Sonia</t>
  </si>
  <si>
    <t>MARS</t>
  </si>
  <si>
    <t>2 rue  Bertrand Robidou</t>
  </si>
  <si>
    <t>METAYER</t>
  </si>
  <si>
    <t>30 Square de Lettonie</t>
  </si>
  <si>
    <t>Total général</t>
  </si>
  <si>
    <t>vendeuse</t>
  </si>
  <si>
    <t>proprietaires</t>
  </si>
  <si>
    <t>commission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</si>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</sst>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44" fontId="2" fillId="2" borderId="1" xfId="1" applyFont="1" applyFill="1" applyBorder="1" applyAlignment="1"/>
    <xf numFmtId="164" fontId="3" fillId="0" borderId="1" xfId="1" applyNumberFormat="1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4" fontId="2" fillId="2" borderId="2" xfId="0" applyNumberFormat="1" applyFont="1" applyFill="1" applyBorder="1" applyAlignment="1"/>
    <xf numFmtId="164" fontId="3" fillId="0" borderId="2" xfId="0" applyNumberFormat="1" applyFont="1" applyBorder="1" applyAlignment="1"/>
    <xf numFmtId="0" fontId="2" fillId="0" borderId="0" xfId="0" applyFont="1" applyAlignment="1"/>
    <xf numFmtId="164" fontId="3" fillId="0" borderId="0" xfId="0" applyNumberFormat="1" applyFont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aul" refreshedDate="43089.790747916668" createdVersion="6" refreshedVersion="6" minRefreshableVersion="3" recordCount="86" xr:uid="{BBB1DCC3-1984-440A-A916-57A9D8322D61}">
  <cacheSource type="worksheet">
    <worksheetSource ref="A1:K87" sheet="Bilan PE 2017"/>
  </cacheSource>
  <cacheFields count="11">
    <cacheField name="Num" numFmtId="0">
      <sharedItems containsString="0" containsBlank="1" containsNumber="1" containsInteger="1" minValue="1" maxValue="85"/>
    </cacheField>
    <cacheField name="Prénom" numFmtId="0">
      <sharedItems containsBlank="1"/>
    </cacheField>
    <cacheField name="Nom" numFmtId="0">
      <sharedItems containsBlank="1"/>
    </cacheField>
    <cacheField name=" Adresse 1  " numFmtId="0">
      <sharedItems containsBlank="1"/>
    </cacheField>
    <cacheField name="Code postal" numFmtId="0">
      <sharedItems containsString="0" containsBlank="1" containsNumber="1" containsInteger="1" minValue="35000" maxValue="35850"/>
    </cacheField>
    <cacheField name="Ville " numFmtId="0">
      <sharedItems containsBlank="1"/>
    </cacheField>
    <cacheField name="Cliente / Conseillère_x000a_commission de la vente_x000a_20%" numFmtId="0">
      <sharedItems containsBlank="1" count="6">
        <s v="BLIN Annie"/>
        <s v="HELLE Hélène"/>
        <s v="JAMET Géraldine"/>
        <s v="PITHOIS Corinne"/>
        <s v="SAIDI  Sonia"/>
        <m/>
      </sharedItems>
    </cacheField>
    <cacheField name="Article de la conseillère_x000a_commission de la vente_x000a_80%" numFmtId="0">
      <sharedItems containsBlank="1" count="5">
        <s v="BLIN Annie"/>
        <s v="JAMET Géraldine"/>
        <s v="PITHOIS Corinne"/>
        <s v="SAIDI Sonia"/>
        <m/>
      </sharedItems>
    </cacheField>
    <cacheField name="Prix total de vente" numFmtId="44">
      <sharedItems containsSemiMixedTypes="0" containsString="0" containsNumber="1" containsInteger="1" minValue="0" maxValue="2941"/>
    </cacheField>
    <cacheField name="Payement par chèque" numFmtId="164">
      <sharedItems containsString="0" containsBlank="1" containsNumber="1" containsInteger="1" minValue="5" maxValue="2747"/>
    </cacheField>
    <cacheField name="Payement en espèces" numFmtId="164">
      <sharedItems containsString="0" containsBlank="1" containsNumber="1" containsInteger="1" minValue="3" maxValue="17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">
  <r>
    <n v="1"/>
    <s v="Paulette"/>
    <s v="VOLEON"/>
    <s v="4 Aveneue Chateaubriand"/>
    <n v="35520"/>
    <s v="MELESSE"/>
    <x v="0"/>
    <x v="0"/>
    <n v="15"/>
    <n v="15"/>
    <m/>
  </r>
  <r>
    <n v="2"/>
    <s v="Véronique"/>
    <s v="HUE"/>
    <s v="Le haut Launay"/>
    <n v="35520"/>
    <s v="MELESSE"/>
    <x v="0"/>
    <x v="0"/>
    <n v="28"/>
    <n v="28"/>
    <m/>
  </r>
  <r>
    <n v="3"/>
    <s v="Anne"/>
    <s v="REPESSE"/>
    <s v="1bis allée du champs du moulin"/>
    <n v="35700"/>
    <s v="RENNES"/>
    <x v="1"/>
    <x v="0"/>
    <n v="10"/>
    <n v="10"/>
    <m/>
  </r>
  <r>
    <n v="4"/>
    <s v="Carol"/>
    <s v="TROTREAU"/>
    <s v="16 avenue du nicet"/>
    <n v="35400"/>
    <s v="SAINT MALO"/>
    <x v="2"/>
    <x v="0"/>
    <n v="20"/>
    <n v="20"/>
    <m/>
  </r>
  <r>
    <n v="5"/>
    <s v="Carole"/>
    <s v="CAHAREL"/>
    <s v="9 rue Mozart"/>
    <n v="35135"/>
    <s v="CHANTEPIE"/>
    <x v="3"/>
    <x v="0"/>
    <n v="45"/>
    <n v="45"/>
    <m/>
  </r>
  <r>
    <n v="6"/>
    <s v="Cécile"/>
    <s v="CHABRIER"/>
    <s v="5 rue de l'ise"/>
    <n v="35230"/>
    <s v="SAINT HERBLON"/>
    <x v="3"/>
    <x v="0"/>
    <n v="10"/>
    <n v="10"/>
    <m/>
  </r>
  <r>
    <n v="7"/>
    <s v="Gisèle"/>
    <s v="BRANDILY"/>
    <s v="7 impasse de la forge "/>
    <n v="35440"/>
    <s v="GUIPEL"/>
    <x v="3"/>
    <x v="0"/>
    <n v="116"/>
    <n v="116"/>
    <m/>
  </r>
  <r>
    <n v="8"/>
    <s v="Madée"/>
    <s v="SOURDRILLE"/>
    <s v="2 Allée Alfred Sisle"/>
    <n v="35760"/>
    <s v="SAINT GREGOIRE"/>
    <x v="3"/>
    <x v="0"/>
    <n v="28"/>
    <n v="28"/>
    <m/>
  </r>
  <r>
    <n v="9"/>
    <s v="Madeleine"/>
    <s v="HARDY"/>
    <s v="6 impasse henri Queffelec"/>
    <n v="35520"/>
    <s v="MELESSE"/>
    <x v="3"/>
    <x v="0"/>
    <n v="20"/>
    <m/>
    <n v="20"/>
  </r>
  <r>
    <n v="10"/>
    <s v="Marie Claude"/>
    <s v="PITHOIS"/>
    <s v="32 RUE Victor Rault"/>
    <n v="35200"/>
    <s v="RENNES"/>
    <x v="3"/>
    <x v="0"/>
    <n v="20"/>
    <n v="20"/>
    <m/>
  </r>
  <r>
    <n v="11"/>
    <s v="Solène"/>
    <s v="PITHOIS"/>
    <s v="32 RUE Victor Rault"/>
    <n v="35200"/>
    <s v="RENNES"/>
    <x v="3"/>
    <x v="0"/>
    <n v="15"/>
    <n v="15"/>
    <m/>
  </r>
  <r>
    <n v="12"/>
    <s v="Sylvie"/>
    <s v="COOMANS"/>
    <s v="12 rue du clos du patis"/>
    <n v="35230"/>
    <s v="SAINT HERBLON"/>
    <x v="3"/>
    <x v="0"/>
    <n v="15"/>
    <n v="15"/>
    <m/>
  </r>
  <r>
    <n v="13"/>
    <s v="Agnès"/>
    <s v="FREROU"/>
    <s v="La Vaucelle"/>
    <n v="35850"/>
    <s v="GEVEZE"/>
    <x v="4"/>
    <x v="0"/>
    <n v="28"/>
    <n v="28"/>
    <m/>
  </r>
  <r>
    <n v="14"/>
    <s v="Annick"/>
    <s v="LEOST"/>
    <s v="6 Allée du Jardin"/>
    <n v="35830"/>
    <s v="BETTON"/>
    <x v="4"/>
    <x v="0"/>
    <n v="10"/>
    <n v="10"/>
    <m/>
  </r>
  <r>
    <n v="15"/>
    <s v="chantal"/>
    <s v="ETOURNEAUD"/>
    <s v="11 Sq des hautes ourmes"/>
    <n v="35200"/>
    <s v="RENNES"/>
    <x v="4"/>
    <x v="0"/>
    <n v="10"/>
    <m/>
    <n v="10"/>
  </r>
  <r>
    <n v="16"/>
    <s v="Christine"/>
    <s v="REUX"/>
    <s v="74 LA BARBOTAIS"/>
    <n v="35250"/>
    <s v="CHASNE SUR ILLET"/>
    <x v="4"/>
    <x v="0"/>
    <n v="46"/>
    <m/>
    <n v="46"/>
  </r>
  <r>
    <n v="17"/>
    <s v="Florence"/>
    <s v="MASSON"/>
    <s v="1 quater rue des chataigners"/>
    <n v="35830"/>
    <s v="BETTON"/>
    <x v="4"/>
    <x v="0"/>
    <n v="25"/>
    <n v="25"/>
    <m/>
  </r>
  <r>
    <n v="18"/>
    <s v="Françoise"/>
    <s v="SOLLIER"/>
    <s v="7 Allée du Champs doré"/>
    <n v="35830"/>
    <s v="BETTON"/>
    <x v="4"/>
    <x v="0"/>
    <n v="28"/>
    <n v="28"/>
    <m/>
  </r>
  <r>
    <n v="19"/>
    <s v="Frédérique"/>
    <s v="MORVAN"/>
    <s v="16 allée Claude Debussy"/>
    <n v="35830"/>
    <s v="BETTON"/>
    <x v="4"/>
    <x v="0"/>
    <n v="49"/>
    <n v="49"/>
    <m/>
  </r>
  <r>
    <n v="20"/>
    <s v="Isabelle"/>
    <s v="BASLE"/>
    <s v="10 rue Mozart"/>
    <n v="35131"/>
    <s v="CHARTRES"/>
    <x v="4"/>
    <x v="0"/>
    <n v="106"/>
    <n v="106"/>
    <m/>
  </r>
  <r>
    <n v="21"/>
    <s v="Léa"/>
    <s v="JAMELOT"/>
    <s v="11 rue des écoles"/>
    <n v="35510"/>
    <s v="CESSON SEVIGNE"/>
    <x v="4"/>
    <x v="0"/>
    <n v="40"/>
    <n v="40"/>
    <m/>
  </r>
  <r>
    <n v="22"/>
    <s v="Maguy"/>
    <s v="LANET"/>
    <s v="10 Square de Sendai"/>
    <n v="35700"/>
    <s v="RENNES"/>
    <x v="4"/>
    <x v="0"/>
    <n v="63"/>
    <n v="63"/>
    <m/>
  </r>
  <r>
    <n v="23"/>
    <s v="Michèle"/>
    <s v="LERAY"/>
    <s v="19 rue du champs de la justice"/>
    <n v="35000"/>
    <s v="RENNES"/>
    <x v="4"/>
    <x v="0"/>
    <n v="44"/>
    <n v="44"/>
    <m/>
  </r>
  <r>
    <n v="24"/>
    <s v="Pascale"/>
    <s v="NABIAS"/>
    <s v="7 Launay hyon"/>
    <n v="35230"/>
    <s v="NOYAL CHATILLON/SEICHE"/>
    <x v="4"/>
    <x v="0"/>
    <n v="3"/>
    <m/>
    <n v="3"/>
  </r>
  <r>
    <n v="25"/>
    <s v="Roselyne"/>
    <s v="ROUSSEAU"/>
    <s v="5 rue de la Clairière"/>
    <n v="35490"/>
    <s v="SENS DE BRETAGNE"/>
    <x v="4"/>
    <x v="0"/>
    <n v="15"/>
    <n v="15"/>
    <m/>
  </r>
  <r>
    <n v="26"/>
    <s v="Valérie"/>
    <s v="PRESSE"/>
    <s v="9 rue de la Marre"/>
    <n v="35850"/>
    <s v="PARTHENAY"/>
    <x v="4"/>
    <x v="0"/>
    <n v="5"/>
    <n v="5"/>
    <m/>
  </r>
  <r>
    <n v="27"/>
    <s v="Corinne"/>
    <s v="PERIANNE"/>
    <s v="5 rue Françoise Giroud"/>
    <n v="35135"/>
    <s v="CHANTEPIE"/>
    <x v="0"/>
    <x v="1"/>
    <n v="63"/>
    <n v="63"/>
    <m/>
  </r>
  <r>
    <n v="28"/>
    <s v="Véronique"/>
    <s v="HUE"/>
    <s v="Le haut Launay"/>
    <n v="35520"/>
    <s v="MELESSE"/>
    <x v="0"/>
    <x v="1"/>
    <n v="15"/>
    <n v="15"/>
    <m/>
  </r>
  <r>
    <n v="29"/>
    <s v="Kristel"/>
    <s v="KERANTERFF"/>
    <s v="20 rue Claude Monet"/>
    <n v="35530"/>
    <s v="SERVON SUR VILAINE"/>
    <x v="1"/>
    <x v="1"/>
    <n v="64"/>
    <n v="64"/>
    <m/>
  </r>
  <r>
    <n v="30"/>
    <s v="Gaelle"/>
    <s v="LE BRIS"/>
    <s v="87 Bd de Rochebonne"/>
    <n v="35400"/>
    <s v="SAINT MALO"/>
    <x v="2"/>
    <x v="1"/>
    <n v="15"/>
    <n v="15"/>
    <m/>
  </r>
  <r>
    <n v="31"/>
    <s v="Cécile"/>
    <s v="CHABRIER"/>
    <s v="5 rue de l'ise"/>
    <n v="35230"/>
    <s v="SAINT HERBLON"/>
    <x v="3"/>
    <x v="1"/>
    <n v="63"/>
    <n v="63"/>
    <m/>
  </r>
  <r>
    <n v="32"/>
    <s v="Gisèle"/>
    <s v="BRANDILY"/>
    <s v="7 impasse de la forge "/>
    <n v="35440"/>
    <s v="GUIPEL"/>
    <x v="3"/>
    <x v="1"/>
    <n v="0"/>
    <m/>
    <m/>
  </r>
  <r>
    <n v="33"/>
    <s v="Laurence"/>
    <s v="AUCHERIE"/>
    <s v="Le Haut Ecottay"/>
    <n v="35370"/>
    <s v="MONDEVERT"/>
    <x v="3"/>
    <x v="1"/>
    <n v="31"/>
    <n v="31"/>
    <m/>
  </r>
  <r>
    <n v="34"/>
    <s v="Solène"/>
    <s v="PITHOIS"/>
    <s v="32 RUE Victor Rault"/>
    <n v="35200"/>
    <s v="RENNES"/>
    <x v="3"/>
    <x v="1"/>
    <n v="39"/>
    <n v="39"/>
    <m/>
  </r>
  <r>
    <n v="35"/>
    <s v="Virginie"/>
    <s v="DA SILVA"/>
    <s v="5 rue d'Ars"/>
    <n v="35310"/>
    <s v="CHAVAGNE"/>
    <x v="3"/>
    <x v="1"/>
    <n v="39"/>
    <n v="39"/>
    <m/>
  </r>
  <r>
    <n v="36"/>
    <s v="Agnès"/>
    <s v="FREROU"/>
    <s v="La Vaucelle"/>
    <n v="35850"/>
    <s v="GEVEZE"/>
    <x v="4"/>
    <x v="1"/>
    <n v="23"/>
    <n v="23"/>
    <m/>
  </r>
  <r>
    <n v="37"/>
    <s v="Annick"/>
    <s v="LEOST"/>
    <s v="6 Allée du Jardin"/>
    <n v="35830"/>
    <s v="BETTON"/>
    <x v="4"/>
    <x v="1"/>
    <n v="55"/>
    <n v="55"/>
    <m/>
  </r>
  <r>
    <n v="38"/>
    <s v="Christine"/>
    <s v="REUX"/>
    <s v="74 LA BARBOTAIS"/>
    <n v="35250"/>
    <s v="CHASNE SUR ILLET"/>
    <x v="4"/>
    <x v="1"/>
    <n v="40"/>
    <m/>
    <n v="40"/>
  </r>
  <r>
    <n v="39"/>
    <s v="Sylvie"/>
    <s v="YVIQUEL"/>
    <s v="19 Rue Ernest Riviere"/>
    <n v="35000"/>
    <s v="RENNES"/>
    <x v="4"/>
    <x v="1"/>
    <n v="23"/>
    <n v="23"/>
    <m/>
  </r>
  <r>
    <n v="40"/>
    <s v="Colette"/>
    <s v="GUILLARD"/>
    <s v="1 Allée Jacques Prévert"/>
    <n v="35135"/>
    <s v="CHANTEPIE"/>
    <x v="0"/>
    <x v="2"/>
    <n v="47"/>
    <n v="47"/>
    <m/>
  </r>
  <r>
    <n v="41"/>
    <s v="Corinne"/>
    <s v="PERIANNE"/>
    <s v="5 rue Françoise Giroud"/>
    <n v="35135"/>
    <s v="CHANTEPIE"/>
    <x v="0"/>
    <x v="2"/>
    <n v="48"/>
    <n v="48"/>
    <m/>
  </r>
  <r>
    <n v="42"/>
    <s v="Valérie"/>
    <s v="LEMESLE"/>
    <s v="Les cours derrières"/>
    <n v="35250"/>
    <s v="ANDOUILLE NEUVILLE"/>
    <x v="0"/>
    <x v="2"/>
    <n v="36"/>
    <n v="36"/>
    <m/>
  </r>
  <r>
    <n v="43"/>
    <s v="Véronique"/>
    <s v="HUE"/>
    <s v="Le haut Launay"/>
    <n v="35520"/>
    <s v="MELESSE"/>
    <x v="0"/>
    <x v="2"/>
    <n v="20"/>
    <n v="20"/>
    <m/>
  </r>
  <r>
    <n v="44"/>
    <s v="Carole"/>
    <s v="CAHAREL"/>
    <s v="9 rue Mozart"/>
    <n v="35135"/>
    <s v="CHANTEPIE"/>
    <x v="3"/>
    <x v="2"/>
    <n v="15"/>
    <n v="15"/>
    <m/>
  </r>
  <r>
    <n v="45"/>
    <s v="Ginette"/>
    <s v="MONNIER"/>
    <s v="4 rue Armeria"/>
    <n v="35520"/>
    <s v="LA MEZIERE"/>
    <x v="3"/>
    <x v="2"/>
    <n v="60"/>
    <n v="60"/>
    <m/>
  </r>
  <r>
    <n v="46"/>
    <s v="Madée"/>
    <s v="SOURDRILLE"/>
    <s v="2 Allée Alfred Sisle"/>
    <n v="35760"/>
    <s v="SAINT GREGOIRE"/>
    <x v="3"/>
    <x v="2"/>
    <n v="15"/>
    <n v="15"/>
    <m/>
  </r>
  <r>
    <n v="47"/>
    <s v="Marianne"/>
    <s v="GRENEU"/>
    <s v="2 Avenue du verger au coq"/>
    <n v="35250"/>
    <s v="ST GERMAIN SUR ILLE"/>
    <x v="3"/>
    <x v="2"/>
    <n v="20"/>
    <n v="20"/>
    <m/>
  </r>
  <r>
    <n v="48"/>
    <s v="Nathalie"/>
    <s v="PRIMARD"/>
    <s v="12 avenue de la gare"/>
    <n v="35360"/>
    <s v="MAUTAUBAN"/>
    <x v="3"/>
    <x v="2"/>
    <n v="15"/>
    <n v="15"/>
    <m/>
  </r>
  <r>
    <n v="49"/>
    <s v="Sylvie"/>
    <s v="COOMANS"/>
    <s v="12 rue du clos du patis"/>
    <n v="35230"/>
    <s v="SAINT HERBLON"/>
    <x v="3"/>
    <x v="2"/>
    <n v="20"/>
    <n v="20"/>
    <m/>
  </r>
  <r>
    <n v="50"/>
    <s v="Virginie"/>
    <s v="DA SILVA"/>
    <s v="5 rue d'Ars"/>
    <n v="35310"/>
    <s v="CHAVAGNE"/>
    <x v="3"/>
    <x v="2"/>
    <n v="63"/>
    <n v="63"/>
    <m/>
  </r>
  <r>
    <n v="51"/>
    <s v="Agnès"/>
    <s v="FREROU"/>
    <s v="La Vaucelle"/>
    <n v="35850"/>
    <s v="GEVEZE"/>
    <x v="4"/>
    <x v="2"/>
    <n v="87"/>
    <n v="87"/>
    <m/>
  </r>
  <r>
    <n v="52"/>
    <s v="Annick"/>
    <s v="LEOST"/>
    <s v="6 Allée du Jardin"/>
    <n v="35830"/>
    <s v="BETTON"/>
    <x v="4"/>
    <x v="2"/>
    <n v="69"/>
    <n v="69"/>
    <m/>
  </r>
  <r>
    <n v="53"/>
    <s v="Christele"/>
    <s v="BRIAND HOFFNER"/>
    <s v="13 allée du Champs pial"/>
    <n v="35740"/>
    <s v="PACE"/>
    <x v="4"/>
    <x v="2"/>
    <n v="15"/>
    <n v="15"/>
    <m/>
  </r>
  <r>
    <n v="54"/>
    <s v="Christine"/>
    <s v="REUX"/>
    <s v="74 LA BARBOTAIS"/>
    <n v="35250"/>
    <s v="CHASNE SUR ILLET"/>
    <x v="4"/>
    <x v="2"/>
    <n v="15"/>
    <m/>
    <n v="15"/>
  </r>
  <r>
    <n v="55"/>
    <s v="Delphine"/>
    <s v="PESTEL"/>
    <s v="16 Allée du Couesnon"/>
    <n v="35830"/>
    <s v="BETTON"/>
    <x v="4"/>
    <x v="2"/>
    <n v="28"/>
    <n v="28"/>
    <m/>
  </r>
  <r>
    <n v="56"/>
    <s v="Florence"/>
    <s v="MASSON"/>
    <s v="1 quater rue des chataigners"/>
    <n v="35830"/>
    <s v="BETTON"/>
    <x v="4"/>
    <x v="2"/>
    <n v="15"/>
    <n v="15"/>
    <m/>
  </r>
  <r>
    <n v="57"/>
    <s v="Isabelle"/>
    <s v="BASLE"/>
    <s v="10 rue Mozart"/>
    <n v="35131"/>
    <s v="CHARTRES"/>
    <x v="4"/>
    <x v="2"/>
    <n v="38"/>
    <n v="38"/>
    <m/>
  </r>
  <r>
    <n v="58"/>
    <s v="Léa"/>
    <s v="JAMELOT"/>
    <s v="11 rue des écoles"/>
    <n v="35510"/>
    <s v="CESSON SEVIGNE"/>
    <x v="4"/>
    <x v="2"/>
    <n v="15"/>
    <n v="15"/>
    <m/>
  </r>
  <r>
    <n v="59"/>
    <s v="Marie Thérèse"/>
    <s v="LE BOURLIEU"/>
    <s v="22 allée des asturies"/>
    <n v="35200"/>
    <s v="RENNES"/>
    <x v="4"/>
    <x v="2"/>
    <n v="39"/>
    <n v="39"/>
    <m/>
  </r>
  <r>
    <n v="60"/>
    <s v="Michèle"/>
    <s v="LERAY"/>
    <s v="19 rue du champs de la justice"/>
    <n v="35000"/>
    <s v="RENNES"/>
    <x v="4"/>
    <x v="2"/>
    <n v="20"/>
    <n v="20"/>
    <m/>
  </r>
  <r>
    <n v="61"/>
    <s v="Roselyne"/>
    <s v="ROUSSEAU"/>
    <s v="5 rue de la Clairière"/>
    <n v="35490"/>
    <s v="SENS DE BRETAGNE"/>
    <x v="4"/>
    <x v="2"/>
    <n v="18"/>
    <n v="18"/>
    <m/>
  </r>
  <r>
    <n v="62"/>
    <s v="Séverine"/>
    <s v="MACE"/>
    <s v="La noé"/>
    <n v="35830"/>
    <s v="BETTON"/>
    <x v="4"/>
    <x v="2"/>
    <n v="42"/>
    <n v="12"/>
    <n v="30"/>
  </r>
  <r>
    <n v="63"/>
    <s v="Valérie"/>
    <s v="PRESSE"/>
    <s v="9 rue de la Marre"/>
    <n v="35850"/>
    <s v="PARTHENAY"/>
    <x v="4"/>
    <x v="2"/>
    <n v="36"/>
    <n v="36"/>
    <m/>
  </r>
  <r>
    <n v="64"/>
    <s v="Colette"/>
    <s v="GUILLARD"/>
    <s v="1 Allée Jacques Prévert"/>
    <n v="35135"/>
    <s v="CHANTEPIE"/>
    <x v="0"/>
    <x v="3"/>
    <n v="71"/>
    <n v="71"/>
    <m/>
  </r>
  <r>
    <n v="65"/>
    <s v="Corinne"/>
    <s v="PERIANNE"/>
    <s v="5 rue Françoise Giroud"/>
    <n v="35135"/>
    <s v="CHANTEPIE"/>
    <x v="0"/>
    <x v="3"/>
    <n v="47"/>
    <n v="47"/>
    <m/>
  </r>
  <r>
    <n v="66"/>
    <s v="Anne"/>
    <s v="REPESSE"/>
    <s v="1bis allée du champs du moulin"/>
    <n v="35510"/>
    <s v="CESSON SEVIGNE"/>
    <x v="1"/>
    <x v="3"/>
    <n v="23"/>
    <n v="23"/>
    <m/>
  </r>
  <r>
    <n v="67"/>
    <s v="Anne"/>
    <s v="REPESSE"/>
    <s v="1bis allée du champs du moulin"/>
    <n v="35510"/>
    <s v="CESSON SEVIGNE"/>
    <x v="1"/>
    <x v="3"/>
    <n v="15"/>
    <n v="15"/>
    <m/>
  </r>
  <r>
    <n v="68"/>
    <s v="Anne"/>
    <s v="REPESSE"/>
    <s v="1bis allée du champs du moulin"/>
    <n v="35510"/>
    <s v="CESSON SEVIGNE"/>
    <x v="1"/>
    <x v="3"/>
    <n v="10"/>
    <n v="10"/>
    <m/>
  </r>
  <r>
    <n v="69"/>
    <s v="Kristel"/>
    <s v="KERANTERFF"/>
    <s v="20 rue Claude Monet"/>
    <n v="35530"/>
    <s v="SERVON SUR VILAINE"/>
    <x v="1"/>
    <x v="3"/>
    <n v="52"/>
    <n v="52"/>
    <m/>
  </r>
  <r>
    <n v="70"/>
    <s v="Gaelle"/>
    <s v="LE BRIS"/>
    <s v="87 Bd de Rochebonne"/>
    <n v="35400"/>
    <s v="SAINT MALO"/>
    <x v="2"/>
    <x v="3"/>
    <n v="43"/>
    <n v="43"/>
    <m/>
  </r>
  <r>
    <n v="71"/>
    <s v="Cécile"/>
    <s v="CHABRIER"/>
    <s v="5 rue de l'ise"/>
    <n v="35230"/>
    <s v="SAINT HERBLON"/>
    <x v="3"/>
    <x v="3"/>
    <n v="31"/>
    <n v="31"/>
    <m/>
  </r>
  <r>
    <n v="72"/>
    <s v="Marie Claude"/>
    <s v="PITHOIS"/>
    <s v="32 RUE Victor Rault"/>
    <n v="35200"/>
    <s v="RENNES"/>
    <x v="3"/>
    <x v="3"/>
    <n v="28"/>
    <n v="28"/>
    <m/>
  </r>
  <r>
    <n v="73"/>
    <s v="Nathalie"/>
    <s v="PRIMARD"/>
    <s v="12 avenue de la gare"/>
    <n v="35360"/>
    <s v="MAUTAUBAN"/>
    <x v="3"/>
    <x v="3"/>
    <n v="15"/>
    <n v="15"/>
    <m/>
  </r>
  <r>
    <n v="74"/>
    <s v="Solène"/>
    <s v="PITHOIS"/>
    <s v="32 RUE Victor Rault"/>
    <n v="35200"/>
    <s v="RENNES"/>
    <x v="3"/>
    <x v="3"/>
    <n v="71"/>
    <n v="71"/>
    <m/>
  </r>
  <r>
    <n v="75"/>
    <s v="Sylvie"/>
    <s v="COOMANS"/>
    <s v="12 rue du clos du patis"/>
    <n v="35230"/>
    <s v="SAINT HERBLON"/>
    <x v="3"/>
    <x v="3"/>
    <n v="84"/>
    <n v="84"/>
    <m/>
  </r>
  <r>
    <n v="76"/>
    <s v="Virginie"/>
    <s v="DA SILVA"/>
    <s v="5 rue d'Ars"/>
    <n v="35310"/>
    <s v="CHAVAGNE"/>
    <x v="3"/>
    <x v="3"/>
    <n v="31"/>
    <n v="31"/>
    <m/>
  </r>
  <r>
    <n v="77"/>
    <s v="Agnès"/>
    <s v="FREROU"/>
    <s v="La Vaucelle"/>
    <n v="35850"/>
    <s v="GEVEZE"/>
    <x v="4"/>
    <x v="3"/>
    <n v="28"/>
    <n v="28"/>
    <m/>
  </r>
  <r>
    <n v="78"/>
    <s v="Christine"/>
    <s v="REUX"/>
    <s v="74 LA BARBOTAIS"/>
    <n v="35250"/>
    <s v="CHASNE SUR ILLET"/>
    <x v="4"/>
    <x v="3"/>
    <n v="15"/>
    <m/>
    <n v="15"/>
  </r>
  <r>
    <n v="79"/>
    <s v="Christine"/>
    <s v="MARS"/>
    <s v="2 rue  Bertrand Robidou"/>
    <n v="35000"/>
    <s v="RENNES"/>
    <x v="4"/>
    <x v="3"/>
    <n v="28"/>
    <n v="28"/>
    <m/>
  </r>
  <r>
    <n v="80"/>
    <s v="Colette"/>
    <s v="METAYER"/>
    <s v="30 Square de Lettonie"/>
    <n v="35200"/>
    <s v="RENNES"/>
    <x v="4"/>
    <x v="3"/>
    <n v="49"/>
    <n v="49"/>
    <m/>
  </r>
  <r>
    <n v="81"/>
    <s v="Delphine"/>
    <s v="PESTEL"/>
    <s v="16 Allée du Couesnon"/>
    <n v="35830"/>
    <s v="BETTON"/>
    <x v="4"/>
    <x v="3"/>
    <n v="94"/>
    <n v="94"/>
    <m/>
  </r>
  <r>
    <n v="82"/>
    <s v="Léa"/>
    <s v="JAMELOT"/>
    <s v="11 rue des écoles"/>
    <n v="35510"/>
    <s v="CESSON SEVIGNE"/>
    <x v="4"/>
    <x v="3"/>
    <n v="10"/>
    <n v="10"/>
    <m/>
  </r>
  <r>
    <n v="83"/>
    <s v="Maguy"/>
    <s v="LANET"/>
    <s v="10 Square de Sendai"/>
    <n v="35700"/>
    <s v="RENNES"/>
    <x v="4"/>
    <x v="3"/>
    <n v="44"/>
    <n v="44"/>
    <m/>
  </r>
  <r>
    <n v="84"/>
    <s v="Michèle"/>
    <s v="LERAY"/>
    <s v="19 rue du champs de la justice"/>
    <n v="35000"/>
    <s v="RENNES"/>
    <x v="4"/>
    <x v="3"/>
    <n v="36"/>
    <n v="36"/>
    <m/>
  </r>
  <r>
    <n v="85"/>
    <s v="Roselyne"/>
    <s v="ROUSSEAU"/>
    <s v="5 rue de la Clairière"/>
    <n v="35490"/>
    <s v="SENS DE BRETAGNE"/>
    <x v="4"/>
    <x v="3"/>
    <n v="36"/>
    <n v="36"/>
    <m/>
  </r>
  <r>
    <m/>
    <m/>
    <m/>
    <m/>
    <m/>
    <m/>
    <x v="5"/>
    <x v="4"/>
    <n v="2941"/>
    <n v="2747"/>
    <n v="1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E7518A-4E97-4EE4-ABA7-5BAE628C4F77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vendeuse" colHeaderCaption="proprietaires">
  <location ref="A3:F10" firstHeaderRow="1" firstDataRow="2" firstDataCol="1"/>
  <pivotFields count="11"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h="1" x="5"/>
        <item t="default"/>
      </items>
    </pivotField>
    <pivotField axis="axisCol" showAll="0">
      <items count="6">
        <item x="0"/>
        <item x="1"/>
        <item x="2"/>
        <item x="3"/>
        <item h="1" x="4"/>
        <item t="default"/>
      </items>
    </pivotField>
    <pivotField dataField="1" numFmtId="44" showAll="0"/>
    <pivotField showAl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7"/>
  </colFields>
  <colItems count="5">
    <i>
      <x/>
    </i>
    <i>
      <x v="1"/>
    </i>
    <i>
      <x v="2"/>
    </i>
    <i>
      <x v="3"/>
    </i>
    <i t="grand">
      <x/>
    </i>
  </colItems>
  <dataFields count="1">
    <dataField name="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F1792-6903-48D3-A0E1-40B5DCCFFC2A}">
  <dimension ref="A3:G10"/>
  <sheetViews>
    <sheetView tabSelected="1" workbookViewId="0">
      <selection activeCell="B7" sqref="B7"/>
    </sheetView>
  </sheetViews>
  <sheetFormatPr baseColWidth="10" defaultRowHeight="15" x14ac:dyDescent="0.25"/>
  <cols>
    <col min="1" max="1" width="15.85546875" bestFit="1" customWidth="1"/>
    <col min="2" max="2" width="14.85546875" bestFit="1" customWidth="1"/>
    <col min="3" max="3" width="16.28515625" bestFit="1" customWidth="1"/>
    <col min="4" max="4" width="15.42578125" bestFit="1" customWidth="1"/>
    <col min="5" max="5" width="11" bestFit="1" customWidth="1"/>
    <col min="6" max="7" width="12.5703125" bestFit="1" customWidth="1"/>
  </cols>
  <sheetData>
    <row r="3" spans="1:7" x14ac:dyDescent="0.25">
      <c r="A3" s="17" t="s">
        <v>168</v>
      </c>
      <c r="B3" s="17" t="s">
        <v>166</v>
      </c>
    </row>
    <row r="4" spans="1:7" x14ac:dyDescent="0.25">
      <c r="A4" s="17" t="s">
        <v>165</v>
      </c>
      <c r="B4" t="s">
        <v>15</v>
      </c>
      <c r="C4" t="s">
        <v>28</v>
      </c>
      <c r="D4" t="s">
        <v>33</v>
      </c>
      <c r="E4" t="s">
        <v>159</v>
      </c>
      <c r="F4" t="s">
        <v>164</v>
      </c>
      <c r="G4" t="s">
        <v>167</v>
      </c>
    </row>
    <row r="5" spans="1:7" x14ac:dyDescent="0.25">
      <c r="A5" s="18" t="s">
        <v>15</v>
      </c>
      <c r="B5" s="19">
        <v>43</v>
      </c>
      <c r="C5" s="19">
        <v>78</v>
      </c>
      <c r="D5" s="19">
        <v>151</v>
      </c>
      <c r="E5" s="19">
        <v>118</v>
      </c>
      <c r="F5" s="19">
        <v>390</v>
      </c>
      <c r="G5">
        <f>(F5-B5)*20%</f>
        <v>69.400000000000006</v>
      </c>
    </row>
    <row r="6" spans="1:7" x14ac:dyDescent="0.25">
      <c r="A6" s="18" t="s">
        <v>23</v>
      </c>
      <c r="B6" s="19">
        <v>10</v>
      </c>
      <c r="C6" s="19">
        <v>64</v>
      </c>
      <c r="D6" s="19"/>
      <c r="E6" s="19">
        <v>100</v>
      </c>
      <c r="F6" s="19">
        <v>174</v>
      </c>
      <c r="G6">
        <f>(F6)*20%</f>
        <v>34.800000000000004</v>
      </c>
    </row>
    <row r="7" spans="1:7" x14ac:dyDescent="0.25">
      <c r="A7" s="18" t="s">
        <v>28</v>
      </c>
      <c r="B7" s="19">
        <v>20</v>
      </c>
      <c r="C7" s="19">
        <v>15</v>
      </c>
      <c r="D7" s="19"/>
      <c r="E7" s="19">
        <v>43</v>
      </c>
      <c r="F7" s="19">
        <v>78</v>
      </c>
      <c r="G7">
        <f>(F7-C7)*20%</f>
        <v>12.600000000000001</v>
      </c>
    </row>
    <row r="8" spans="1:7" x14ac:dyDescent="0.25">
      <c r="A8" s="18" t="s">
        <v>33</v>
      </c>
      <c r="B8" s="19">
        <v>269</v>
      </c>
      <c r="C8" s="19">
        <v>172</v>
      </c>
      <c r="D8" s="19">
        <v>208</v>
      </c>
      <c r="E8" s="19">
        <v>260</v>
      </c>
      <c r="F8" s="19">
        <v>909</v>
      </c>
      <c r="G8">
        <f>(F8-D8)*20%</f>
        <v>140.20000000000002</v>
      </c>
    </row>
    <row r="9" spans="1:7" x14ac:dyDescent="0.25">
      <c r="A9" s="18" t="s">
        <v>60</v>
      </c>
      <c r="B9" s="19">
        <v>472</v>
      </c>
      <c r="C9" s="19">
        <v>141</v>
      </c>
      <c r="D9" s="19">
        <v>437</v>
      </c>
      <c r="E9" s="19">
        <v>340</v>
      </c>
      <c r="F9" s="19">
        <v>1390</v>
      </c>
      <c r="G9">
        <f>F9*20%</f>
        <v>278</v>
      </c>
    </row>
    <row r="10" spans="1:7" x14ac:dyDescent="0.25">
      <c r="A10" s="18" t="s">
        <v>164</v>
      </c>
      <c r="B10" s="19">
        <v>814</v>
      </c>
      <c r="C10" s="19">
        <v>470</v>
      </c>
      <c r="D10" s="19">
        <v>796</v>
      </c>
      <c r="E10" s="19">
        <v>861</v>
      </c>
      <c r="F10" s="19">
        <v>2941</v>
      </c>
      <c r="G10">
        <f>SUM(G5:G9)</f>
        <v>535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opLeftCell="C43" workbookViewId="0">
      <selection activeCell="G1" sqref="G1"/>
    </sheetView>
  </sheetViews>
  <sheetFormatPr baseColWidth="10" defaultColWidth="11.42578125" defaultRowHeight="15" x14ac:dyDescent="0.25"/>
  <cols>
    <col min="1" max="1" width="7.28515625" style="6" bestFit="1" customWidth="1"/>
    <col min="2" max="2" width="14.42578125" style="11" bestFit="1" customWidth="1"/>
    <col min="3" max="3" width="24.28515625" style="11" customWidth="1"/>
    <col min="4" max="4" width="32.28515625" style="11" bestFit="1" customWidth="1"/>
    <col min="5" max="5" width="12.42578125" style="12" bestFit="1" customWidth="1"/>
    <col min="6" max="6" width="26.28515625" style="11" customWidth="1"/>
    <col min="7" max="7" width="22.28515625" style="12" bestFit="1" customWidth="1"/>
    <col min="8" max="8" width="21.7109375" style="12" bestFit="1" customWidth="1"/>
    <col min="9" max="9" width="11.140625" style="15" bestFit="1" customWidth="1"/>
    <col min="10" max="10" width="11.85546875" style="16" bestFit="1" customWidth="1"/>
    <col min="11" max="11" width="12" style="16" bestFit="1" customWidth="1"/>
    <col min="12" max="16384" width="11.42578125" style="6"/>
  </cols>
  <sheetData>
    <row r="1" spans="1:11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5" t="s">
        <v>10</v>
      </c>
    </row>
    <row r="2" spans="1:11" x14ac:dyDescent="0.25">
      <c r="A2" s="7">
        <v>1</v>
      </c>
      <c r="B2" s="7" t="s">
        <v>11</v>
      </c>
      <c r="C2" s="7" t="s">
        <v>12</v>
      </c>
      <c r="D2" s="7" t="s">
        <v>13</v>
      </c>
      <c r="E2" s="8">
        <v>35520</v>
      </c>
      <c r="F2" s="7" t="s">
        <v>14</v>
      </c>
      <c r="G2" s="8" t="s">
        <v>15</v>
      </c>
      <c r="H2" s="8" t="s">
        <v>15</v>
      </c>
      <c r="I2" s="9">
        <f t="shared" ref="I2:I33" si="0">J2+K2</f>
        <v>15</v>
      </c>
      <c r="J2" s="10">
        <v>15</v>
      </c>
      <c r="K2" s="10"/>
    </row>
    <row r="3" spans="1:11" x14ac:dyDescent="0.25">
      <c r="A3" s="7">
        <v>2</v>
      </c>
      <c r="B3" s="7" t="s">
        <v>16</v>
      </c>
      <c r="C3" s="7" t="s">
        <v>17</v>
      </c>
      <c r="D3" s="7" t="s">
        <v>18</v>
      </c>
      <c r="E3" s="8">
        <v>35520</v>
      </c>
      <c r="F3" s="7" t="s">
        <v>14</v>
      </c>
      <c r="G3" s="8" t="s">
        <v>15</v>
      </c>
      <c r="H3" s="8" t="s">
        <v>15</v>
      </c>
      <c r="I3" s="9">
        <f t="shared" si="0"/>
        <v>28</v>
      </c>
      <c r="J3" s="10">
        <v>28</v>
      </c>
      <c r="K3" s="10"/>
    </row>
    <row r="4" spans="1:11" x14ac:dyDescent="0.25">
      <c r="A4" s="7">
        <v>3</v>
      </c>
      <c r="B4" s="7" t="s">
        <v>19</v>
      </c>
      <c r="C4" s="7" t="s">
        <v>20</v>
      </c>
      <c r="D4" s="7" t="s">
        <v>21</v>
      </c>
      <c r="E4" s="8">
        <v>35700</v>
      </c>
      <c r="F4" s="7" t="s">
        <v>22</v>
      </c>
      <c r="G4" s="8" t="s">
        <v>23</v>
      </c>
      <c r="H4" s="8" t="s">
        <v>15</v>
      </c>
      <c r="I4" s="9">
        <f t="shared" si="0"/>
        <v>10</v>
      </c>
      <c r="J4" s="10">
        <v>10</v>
      </c>
      <c r="K4" s="10"/>
    </row>
    <row r="5" spans="1:11" x14ac:dyDescent="0.25">
      <c r="A5" s="7">
        <v>4</v>
      </c>
      <c r="B5" s="7" t="s">
        <v>24</v>
      </c>
      <c r="C5" s="7" t="s">
        <v>25</v>
      </c>
      <c r="D5" s="7" t="s">
        <v>26</v>
      </c>
      <c r="E5" s="8">
        <v>35400</v>
      </c>
      <c r="F5" s="7" t="s">
        <v>27</v>
      </c>
      <c r="G5" s="8" t="s">
        <v>28</v>
      </c>
      <c r="H5" s="8" t="s">
        <v>15</v>
      </c>
      <c r="I5" s="9">
        <f t="shared" si="0"/>
        <v>20</v>
      </c>
      <c r="J5" s="10">
        <v>20</v>
      </c>
      <c r="K5" s="10"/>
    </row>
    <row r="6" spans="1:11" x14ac:dyDescent="0.25">
      <c r="A6" s="7">
        <v>5</v>
      </c>
      <c r="B6" s="7" t="s">
        <v>29</v>
      </c>
      <c r="C6" s="7" t="s">
        <v>30</v>
      </c>
      <c r="D6" s="7" t="s">
        <v>31</v>
      </c>
      <c r="E6" s="8">
        <v>35135</v>
      </c>
      <c r="F6" s="7" t="s">
        <v>32</v>
      </c>
      <c r="G6" s="8" t="s">
        <v>33</v>
      </c>
      <c r="H6" s="8" t="s">
        <v>15</v>
      </c>
      <c r="I6" s="9">
        <f t="shared" si="0"/>
        <v>45</v>
      </c>
      <c r="J6" s="10">
        <f>15+15+15</f>
        <v>45</v>
      </c>
      <c r="K6" s="10"/>
    </row>
    <row r="7" spans="1:11" x14ac:dyDescent="0.25">
      <c r="A7" s="7">
        <v>6</v>
      </c>
      <c r="B7" s="7" t="s">
        <v>34</v>
      </c>
      <c r="C7" s="7" t="s">
        <v>35</v>
      </c>
      <c r="D7" s="7" t="s">
        <v>36</v>
      </c>
      <c r="E7" s="8">
        <v>35230</v>
      </c>
      <c r="F7" s="7" t="s">
        <v>37</v>
      </c>
      <c r="G7" s="8" t="s">
        <v>33</v>
      </c>
      <c r="H7" s="8" t="s">
        <v>15</v>
      </c>
      <c r="I7" s="9">
        <f t="shared" si="0"/>
        <v>10</v>
      </c>
      <c r="J7" s="10">
        <v>10</v>
      </c>
      <c r="K7" s="10"/>
    </row>
    <row r="8" spans="1:11" x14ac:dyDescent="0.25">
      <c r="A8" s="7">
        <v>7</v>
      </c>
      <c r="B8" s="7" t="s">
        <v>38</v>
      </c>
      <c r="C8" s="7" t="s">
        <v>39</v>
      </c>
      <c r="D8" s="7" t="s">
        <v>40</v>
      </c>
      <c r="E8" s="8">
        <v>35440</v>
      </c>
      <c r="F8" s="7" t="s">
        <v>41</v>
      </c>
      <c r="G8" s="8" t="s">
        <v>33</v>
      </c>
      <c r="H8" s="8" t="s">
        <v>15</v>
      </c>
      <c r="I8" s="9">
        <f t="shared" si="0"/>
        <v>116</v>
      </c>
      <c r="J8" s="10">
        <f>30+15+71</f>
        <v>116</v>
      </c>
      <c r="K8" s="10"/>
    </row>
    <row r="9" spans="1:11" x14ac:dyDescent="0.25">
      <c r="A9" s="7">
        <v>8</v>
      </c>
      <c r="B9" s="7" t="s">
        <v>42</v>
      </c>
      <c r="C9" s="7" t="s">
        <v>43</v>
      </c>
      <c r="D9" s="7" t="s">
        <v>44</v>
      </c>
      <c r="E9" s="8">
        <v>35760</v>
      </c>
      <c r="F9" s="7" t="s">
        <v>45</v>
      </c>
      <c r="G9" s="8" t="s">
        <v>33</v>
      </c>
      <c r="H9" s="8" t="s">
        <v>15</v>
      </c>
      <c r="I9" s="9">
        <f t="shared" si="0"/>
        <v>28</v>
      </c>
      <c r="J9" s="10">
        <v>28</v>
      </c>
      <c r="K9" s="10"/>
    </row>
    <row r="10" spans="1:11" x14ac:dyDescent="0.25">
      <c r="A10" s="7">
        <v>9</v>
      </c>
      <c r="B10" s="7" t="s">
        <v>46</v>
      </c>
      <c r="C10" s="7" t="s">
        <v>47</v>
      </c>
      <c r="D10" s="7" t="s">
        <v>48</v>
      </c>
      <c r="E10" s="8">
        <v>35520</v>
      </c>
      <c r="F10" s="7" t="s">
        <v>14</v>
      </c>
      <c r="G10" s="8" t="s">
        <v>33</v>
      </c>
      <c r="H10" s="8" t="s">
        <v>15</v>
      </c>
      <c r="I10" s="9">
        <f t="shared" si="0"/>
        <v>20</v>
      </c>
      <c r="J10" s="10"/>
      <c r="K10" s="10">
        <v>20</v>
      </c>
    </row>
    <row r="11" spans="1:11" x14ac:dyDescent="0.25">
      <c r="A11" s="7">
        <v>10</v>
      </c>
      <c r="B11" s="7" t="s">
        <v>49</v>
      </c>
      <c r="C11" s="7" t="s">
        <v>50</v>
      </c>
      <c r="D11" s="7" t="s">
        <v>51</v>
      </c>
      <c r="E11" s="8">
        <v>35200</v>
      </c>
      <c r="F11" s="7" t="s">
        <v>22</v>
      </c>
      <c r="G11" s="8" t="s">
        <v>33</v>
      </c>
      <c r="H11" s="8" t="s">
        <v>15</v>
      </c>
      <c r="I11" s="9">
        <f t="shared" si="0"/>
        <v>20</v>
      </c>
      <c r="J11" s="10">
        <v>20</v>
      </c>
      <c r="K11" s="10"/>
    </row>
    <row r="12" spans="1:11" x14ac:dyDescent="0.25">
      <c r="A12" s="7">
        <v>11</v>
      </c>
      <c r="B12" s="7" t="s">
        <v>52</v>
      </c>
      <c r="C12" s="7" t="s">
        <v>50</v>
      </c>
      <c r="D12" s="7" t="s">
        <v>51</v>
      </c>
      <c r="E12" s="8">
        <v>35200</v>
      </c>
      <c r="F12" s="7" t="s">
        <v>22</v>
      </c>
      <c r="G12" s="8" t="s">
        <v>33</v>
      </c>
      <c r="H12" s="8" t="s">
        <v>15</v>
      </c>
      <c r="I12" s="9">
        <f t="shared" si="0"/>
        <v>15</v>
      </c>
      <c r="J12" s="10">
        <v>15</v>
      </c>
      <c r="K12" s="10"/>
    </row>
    <row r="13" spans="1:11" x14ac:dyDescent="0.25">
      <c r="A13" s="7">
        <v>12</v>
      </c>
      <c r="B13" s="7" t="s">
        <v>53</v>
      </c>
      <c r="C13" s="7" t="s">
        <v>54</v>
      </c>
      <c r="D13" s="7" t="s">
        <v>55</v>
      </c>
      <c r="E13" s="8">
        <v>35230</v>
      </c>
      <c r="F13" s="7" t="s">
        <v>37</v>
      </c>
      <c r="G13" s="8" t="s">
        <v>33</v>
      </c>
      <c r="H13" s="8" t="s">
        <v>15</v>
      </c>
      <c r="I13" s="9">
        <f t="shared" si="0"/>
        <v>15</v>
      </c>
      <c r="J13" s="10">
        <v>15</v>
      </c>
      <c r="K13" s="10"/>
    </row>
    <row r="14" spans="1:11" x14ac:dyDescent="0.25">
      <c r="A14" s="7">
        <v>13</v>
      </c>
      <c r="B14" s="7" t="s">
        <v>56</v>
      </c>
      <c r="C14" s="7" t="s">
        <v>57</v>
      </c>
      <c r="D14" s="7" t="s">
        <v>58</v>
      </c>
      <c r="E14" s="8">
        <v>35850</v>
      </c>
      <c r="F14" s="7" t="s">
        <v>59</v>
      </c>
      <c r="G14" s="8" t="s">
        <v>60</v>
      </c>
      <c r="H14" s="8" t="s">
        <v>15</v>
      </c>
      <c r="I14" s="9">
        <f t="shared" si="0"/>
        <v>28</v>
      </c>
      <c r="J14" s="10">
        <v>28</v>
      </c>
      <c r="K14" s="10"/>
    </row>
    <row r="15" spans="1:11" x14ac:dyDescent="0.25">
      <c r="A15" s="7">
        <v>14</v>
      </c>
      <c r="B15" s="7" t="s">
        <v>61</v>
      </c>
      <c r="C15" s="7" t="s">
        <v>62</v>
      </c>
      <c r="D15" s="7" t="s">
        <v>63</v>
      </c>
      <c r="E15" s="8">
        <v>35830</v>
      </c>
      <c r="F15" s="7" t="s">
        <v>64</v>
      </c>
      <c r="G15" s="8" t="s">
        <v>60</v>
      </c>
      <c r="H15" s="8" t="s">
        <v>15</v>
      </c>
      <c r="I15" s="9">
        <f t="shared" si="0"/>
        <v>10</v>
      </c>
      <c r="J15" s="10">
        <f>5+5</f>
        <v>10</v>
      </c>
      <c r="K15" s="10"/>
    </row>
    <row r="16" spans="1:11" x14ac:dyDescent="0.25">
      <c r="A16" s="7">
        <v>15</v>
      </c>
      <c r="B16" s="7" t="s">
        <v>65</v>
      </c>
      <c r="C16" s="7" t="s">
        <v>66</v>
      </c>
      <c r="D16" s="7" t="s">
        <v>67</v>
      </c>
      <c r="E16" s="8">
        <v>35200</v>
      </c>
      <c r="F16" s="7" t="s">
        <v>22</v>
      </c>
      <c r="G16" s="8" t="s">
        <v>60</v>
      </c>
      <c r="H16" s="8" t="s">
        <v>15</v>
      </c>
      <c r="I16" s="9">
        <f t="shared" si="0"/>
        <v>10</v>
      </c>
      <c r="J16" s="10"/>
      <c r="K16" s="10">
        <v>10</v>
      </c>
    </row>
    <row r="17" spans="1:11" x14ac:dyDescent="0.25">
      <c r="A17" s="7">
        <v>16</v>
      </c>
      <c r="B17" s="7" t="s">
        <v>68</v>
      </c>
      <c r="C17" s="7" t="s">
        <v>69</v>
      </c>
      <c r="D17" s="7" t="s">
        <v>70</v>
      </c>
      <c r="E17" s="8">
        <v>35250</v>
      </c>
      <c r="F17" s="7" t="s">
        <v>71</v>
      </c>
      <c r="G17" s="8" t="s">
        <v>60</v>
      </c>
      <c r="H17" s="8" t="s">
        <v>15</v>
      </c>
      <c r="I17" s="9">
        <f t="shared" si="0"/>
        <v>46</v>
      </c>
      <c r="J17" s="10"/>
      <c r="K17" s="10">
        <v>46</v>
      </c>
    </row>
    <row r="18" spans="1:11" x14ac:dyDescent="0.25">
      <c r="A18" s="7">
        <v>17</v>
      </c>
      <c r="B18" s="7" t="s">
        <v>72</v>
      </c>
      <c r="C18" s="7" t="s">
        <v>73</v>
      </c>
      <c r="D18" s="7" t="s">
        <v>74</v>
      </c>
      <c r="E18" s="8">
        <v>35830</v>
      </c>
      <c r="F18" s="7" t="s">
        <v>64</v>
      </c>
      <c r="G18" s="8" t="s">
        <v>60</v>
      </c>
      <c r="H18" s="8" t="s">
        <v>15</v>
      </c>
      <c r="I18" s="9">
        <f t="shared" si="0"/>
        <v>25</v>
      </c>
      <c r="J18" s="10">
        <f>20+5</f>
        <v>25</v>
      </c>
      <c r="K18" s="10"/>
    </row>
    <row r="19" spans="1:11" x14ac:dyDescent="0.25">
      <c r="A19" s="7">
        <v>18</v>
      </c>
      <c r="B19" s="7" t="s">
        <v>75</v>
      </c>
      <c r="C19" s="7" t="s">
        <v>76</v>
      </c>
      <c r="D19" s="7" t="s">
        <v>77</v>
      </c>
      <c r="E19" s="8">
        <v>35830</v>
      </c>
      <c r="F19" s="7" t="s">
        <v>64</v>
      </c>
      <c r="G19" s="8" t="s">
        <v>60</v>
      </c>
      <c r="H19" s="8" t="s">
        <v>15</v>
      </c>
      <c r="I19" s="9">
        <f t="shared" si="0"/>
        <v>28</v>
      </c>
      <c r="J19" s="10">
        <v>28</v>
      </c>
      <c r="K19" s="10"/>
    </row>
    <row r="20" spans="1:11" x14ac:dyDescent="0.25">
      <c r="A20" s="7">
        <v>19</v>
      </c>
      <c r="B20" s="7" t="s">
        <v>78</v>
      </c>
      <c r="C20" s="7" t="s">
        <v>79</v>
      </c>
      <c r="D20" s="7" t="s">
        <v>80</v>
      </c>
      <c r="E20" s="8">
        <v>35830</v>
      </c>
      <c r="F20" s="7" t="s">
        <v>64</v>
      </c>
      <c r="G20" s="8" t="s">
        <v>60</v>
      </c>
      <c r="H20" s="8" t="s">
        <v>15</v>
      </c>
      <c r="I20" s="9">
        <f t="shared" si="0"/>
        <v>49</v>
      </c>
      <c r="J20" s="10">
        <f>44+5</f>
        <v>49</v>
      </c>
      <c r="K20" s="10"/>
    </row>
    <row r="21" spans="1:11" x14ac:dyDescent="0.25">
      <c r="A21" s="7">
        <v>20</v>
      </c>
      <c r="B21" s="7" t="s">
        <v>81</v>
      </c>
      <c r="C21" s="7" t="s">
        <v>82</v>
      </c>
      <c r="D21" s="7" t="s">
        <v>83</v>
      </c>
      <c r="E21" s="8">
        <v>35131</v>
      </c>
      <c r="F21" s="7" t="s">
        <v>84</v>
      </c>
      <c r="G21" s="8" t="s">
        <v>60</v>
      </c>
      <c r="H21" s="8" t="s">
        <v>15</v>
      </c>
      <c r="I21" s="9">
        <f t="shared" si="0"/>
        <v>106</v>
      </c>
      <c r="J21" s="10">
        <f xml:space="preserve"> 55+31+20</f>
        <v>106</v>
      </c>
      <c r="K21" s="10"/>
    </row>
    <row r="22" spans="1:11" x14ac:dyDescent="0.25">
      <c r="A22" s="7">
        <v>21</v>
      </c>
      <c r="B22" s="7" t="s">
        <v>85</v>
      </c>
      <c r="C22" s="7" t="s">
        <v>86</v>
      </c>
      <c r="D22" s="7" t="s">
        <v>87</v>
      </c>
      <c r="E22" s="8">
        <v>35510</v>
      </c>
      <c r="F22" s="7" t="s">
        <v>88</v>
      </c>
      <c r="G22" s="8" t="s">
        <v>60</v>
      </c>
      <c r="H22" s="8" t="s">
        <v>15</v>
      </c>
      <c r="I22" s="9">
        <f t="shared" si="0"/>
        <v>40</v>
      </c>
      <c r="J22" s="10">
        <f>15+15+10</f>
        <v>40</v>
      </c>
      <c r="K22" s="10"/>
    </row>
    <row r="23" spans="1:11" x14ac:dyDescent="0.25">
      <c r="A23" s="7">
        <v>22</v>
      </c>
      <c r="B23" s="7" t="s">
        <v>89</v>
      </c>
      <c r="C23" s="7" t="s">
        <v>90</v>
      </c>
      <c r="D23" s="7" t="s">
        <v>91</v>
      </c>
      <c r="E23" s="8">
        <v>35700</v>
      </c>
      <c r="F23" s="7" t="s">
        <v>22</v>
      </c>
      <c r="G23" s="8" t="s">
        <v>60</v>
      </c>
      <c r="H23" s="8" t="s">
        <v>15</v>
      </c>
      <c r="I23" s="9">
        <f t="shared" si="0"/>
        <v>63</v>
      </c>
      <c r="J23" s="10">
        <v>63</v>
      </c>
      <c r="K23" s="10"/>
    </row>
    <row r="24" spans="1:11" x14ac:dyDescent="0.25">
      <c r="A24" s="7">
        <v>23</v>
      </c>
      <c r="B24" s="7" t="s">
        <v>92</v>
      </c>
      <c r="C24" s="7" t="s">
        <v>93</v>
      </c>
      <c r="D24" s="7" t="s">
        <v>94</v>
      </c>
      <c r="E24" s="8">
        <v>35000</v>
      </c>
      <c r="F24" s="7" t="s">
        <v>22</v>
      </c>
      <c r="G24" s="8" t="s">
        <v>60</v>
      </c>
      <c r="H24" s="8" t="s">
        <v>15</v>
      </c>
      <c r="I24" s="9">
        <f t="shared" si="0"/>
        <v>44</v>
      </c>
      <c r="J24" s="10">
        <f>5+39</f>
        <v>44</v>
      </c>
      <c r="K24" s="10"/>
    </row>
    <row r="25" spans="1:11" x14ac:dyDescent="0.25">
      <c r="A25" s="7">
        <v>24</v>
      </c>
      <c r="B25" s="7" t="s">
        <v>95</v>
      </c>
      <c r="C25" s="7" t="s">
        <v>96</v>
      </c>
      <c r="D25" s="7" t="s">
        <v>97</v>
      </c>
      <c r="E25" s="8">
        <v>35230</v>
      </c>
      <c r="F25" s="7" t="s">
        <v>98</v>
      </c>
      <c r="G25" s="8" t="s">
        <v>60</v>
      </c>
      <c r="H25" s="8" t="s">
        <v>15</v>
      </c>
      <c r="I25" s="9">
        <f t="shared" si="0"/>
        <v>3</v>
      </c>
      <c r="J25" s="10"/>
      <c r="K25" s="10">
        <v>3</v>
      </c>
    </row>
    <row r="26" spans="1:11" x14ac:dyDescent="0.25">
      <c r="A26" s="7">
        <v>25</v>
      </c>
      <c r="B26" s="7" t="s">
        <v>99</v>
      </c>
      <c r="C26" s="7" t="s">
        <v>100</v>
      </c>
      <c r="D26" s="7" t="s">
        <v>101</v>
      </c>
      <c r="E26" s="8">
        <v>35490</v>
      </c>
      <c r="F26" s="7" t="s">
        <v>102</v>
      </c>
      <c r="G26" s="8" t="s">
        <v>60</v>
      </c>
      <c r="H26" s="8" t="s">
        <v>15</v>
      </c>
      <c r="I26" s="9">
        <f t="shared" si="0"/>
        <v>15</v>
      </c>
      <c r="J26" s="10">
        <v>15</v>
      </c>
      <c r="K26" s="10"/>
    </row>
    <row r="27" spans="1:11" x14ac:dyDescent="0.25">
      <c r="A27" s="7">
        <v>26</v>
      </c>
      <c r="B27" s="7" t="s">
        <v>103</v>
      </c>
      <c r="C27" s="7" t="s">
        <v>104</v>
      </c>
      <c r="D27" s="7" t="s">
        <v>105</v>
      </c>
      <c r="E27" s="8">
        <v>35850</v>
      </c>
      <c r="F27" s="7" t="s">
        <v>106</v>
      </c>
      <c r="G27" s="8" t="s">
        <v>60</v>
      </c>
      <c r="H27" s="8" t="s">
        <v>15</v>
      </c>
      <c r="I27" s="9">
        <f t="shared" si="0"/>
        <v>5</v>
      </c>
      <c r="J27" s="10">
        <v>5</v>
      </c>
      <c r="K27" s="10"/>
    </row>
    <row r="28" spans="1:11" x14ac:dyDescent="0.25">
      <c r="A28" s="7">
        <v>27</v>
      </c>
      <c r="B28" s="7" t="s">
        <v>107</v>
      </c>
      <c r="C28" s="7" t="s">
        <v>108</v>
      </c>
      <c r="D28" s="7" t="s">
        <v>109</v>
      </c>
      <c r="E28" s="8">
        <v>35135</v>
      </c>
      <c r="F28" s="7" t="s">
        <v>32</v>
      </c>
      <c r="G28" s="8" t="s">
        <v>15</v>
      </c>
      <c r="H28" s="8" t="s">
        <v>28</v>
      </c>
      <c r="I28" s="9">
        <f t="shared" si="0"/>
        <v>63</v>
      </c>
      <c r="J28" s="10">
        <v>63</v>
      </c>
      <c r="K28" s="10"/>
    </row>
    <row r="29" spans="1:11" x14ac:dyDescent="0.25">
      <c r="A29" s="7">
        <v>28</v>
      </c>
      <c r="B29" s="7" t="s">
        <v>16</v>
      </c>
      <c r="C29" s="7" t="s">
        <v>17</v>
      </c>
      <c r="D29" s="7" t="s">
        <v>18</v>
      </c>
      <c r="E29" s="8">
        <v>35520</v>
      </c>
      <c r="F29" s="7" t="s">
        <v>14</v>
      </c>
      <c r="G29" s="8" t="s">
        <v>15</v>
      </c>
      <c r="H29" s="8" t="s">
        <v>28</v>
      </c>
      <c r="I29" s="9">
        <f t="shared" si="0"/>
        <v>15</v>
      </c>
      <c r="J29" s="10">
        <v>15</v>
      </c>
      <c r="K29" s="10"/>
    </row>
    <row r="30" spans="1:11" x14ac:dyDescent="0.25">
      <c r="A30" s="7">
        <v>29</v>
      </c>
      <c r="B30" s="7" t="s">
        <v>110</v>
      </c>
      <c r="C30" s="7" t="s">
        <v>111</v>
      </c>
      <c r="D30" s="7" t="s">
        <v>112</v>
      </c>
      <c r="E30" s="8">
        <v>35530</v>
      </c>
      <c r="F30" s="7" t="s">
        <v>113</v>
      </c>
      <c r="G30" s="8" t="s">
        <v>23</v>
      </c>
      <c r="H30" s="8" t="s">
        <v>28</v>
      </c>
      <c r="I30" s="9">
        <f t="shared" si="0"/>
        <v>64</v>
      </c>
      <c r="J30" s="10">
        <f>28+36</f>
        <v>64</v>
      </c>
      <c r="K30" s="10"/>
    </row>
    <row r="31" spans="1:11" x14ac:dyDescent="0.25">
      <c r="A31" s="7">
        <v>30</v>
      </c>
      <c r="B31" s="7" t="s">
        <v>114</v>
      </c>
      <c r="C31" s="7" t="s">
        <v>115</v>
      </c>
      <c r="D31" s="7" t="s">
        <v>116</v>
      </c>
      <c r="E31" s="8">
        <v>35400</v>
      </c>
      <c r="F31" s="7" t="s">
        <v>27</v>
      </c>
      <c r="G31" s="8" t="s">
        <v>28</v>
      </c>
      <c r="H31" s="8" t="s">
        <v>28</v>
      </c>
      <c r="I31" s="9">
        <f t="shared" si="0"/>
        <v>15</v>
      </c>
      <c r="J31" s="10">
        <v>15</v>
      </c>
      <c r="K31" s="10"/>
    </row>
    <row r="32" spans="1:11" x14ac:dyDescent="0.25">
      <c r="A32" s="7">
        <v>31</v>
      </c>
      <c r="B32" s="7" t="s">
        <v>34</v>
      </c>
      <c r="C32" s="7" t="s">
        <v>35</v>
      </c>
      <c r="D32" s="7" t="s">
        <v>36</v>
      </c>
      <c r="E32" s="8">
        <v>35230</v>
      </c>
      <c r="F32" s="7" t="s">
        <v>37</v>
      </c>
      <c r="G32" s="8" t="s">
        <v>33</v>
      </c>
      <c r="H32" s="8" t="s">
        <v>28</v>
      </c>
      <c r="I32" s="9">
        <f t="shared" si="0"/>
        <v>63</v>
      </c>
      <c r="J32" s="10">
        <v>63</v>
      </c>
      <c r="K32" s="10"/>
    </row>
    <row r="33" spans="1:11" x14ac:dyDescent="0.25">
      <c r="A33" s="7">
        <v>32</v>
      </c>
      <c r="B33" s="7" t="s">
        <v>38</v>
      </c>
      <c r="C33" s="7" t="s">
        <v>39</v>
      </c>
      <c r="D33" s="7" t="s">
        <v>40</v>
      </c>
      <c r="E33" s="8">
        <v>35440</v>
      </c>
      <c r="F33" s="7" t="s">
        <v>41</v>
      </c>
      <c r="G33" s="8" t="s">
        <v>33</v>
      </c>
      <c r="H33" s="8" t="s">
        <v>28</v>
      </c>
      <c r="I33" s="9">
        <f t="shared" si="0"/>
        <v>0</v>
      </c>
      <c r="J33" s="10"/>
      <c r="K33" s="10"/>
    </row>
    <row r="34" spans="1:11" x14ac:dyDescent="0.25">
      <c r="A34" s="7">
        <v>33</v>
      </c>
      <c r="B34" s="7" t="s">
        <v>117</v>
      </c>
      <c r="C34" s="7" t="s">
        <v>118</v>
      </c>
      <c r="D34" s="7" t="s">
        <v>119</v>
      </c>
      <c r="E34" s="8">
        <v>35370</v>
      </c>
      <c r="F34" s="7" t="s">
        <v>120</v>
      </c>
      <c r="G34" s="8" t="s">
        <v>33</v>
      </c>
      <c r="H34" s="8" t="s">
        <v>28</v>
      </c>
      <c r="I34" s="9">
        <f t="shared" ref="I34:I65" si="1">J34+K34</f>
        <v>31</v>
      </c>
      <c r="J34" s="10">
        <v>31</v>
      </c>
      <c r="K34" s="10"/>
    </row>
    <row r="35" spans="1:11" x14ac:dyDescent="0.25">
      <c r="A35" s="7">
        <v>34</v>
      </c>
      <c r="B35" s="7" t="s">
        <v>52</v>
      </c>
      <c r="C35" s="7" t="s">
        <v>50</v>
      </c>
      <c r="D35" s="7" t="s">
        <v>51</v>
      </c>
      <c r="E35" s="8">
        <v>35200</v>
      </c>
      <c r="F35" s="7" t="s">
        <v>22</v>
      </c>
      <c r="G35" s="8" t="s">
        <v>33</v>
      </c>
      <c r="H35" s="8" t="s">
        <v>28</v>
      </c>
      <c r="I35" s="9">
        <f t="shared" si="1"/>
        <v>39</v>
      </c>
      <c r="J35" s="10">
        <v>39</v>
      </c>
      <c r="K35" s="10"/>
    </row>
    <row r="36" spans="1:11" x14ac:dyDescent="0.25">
      <c r="A36" s="7">
        <v>35</v>
      </c>
      <c r="B36" s="7" t="s">
        <v>121</v>
      </c>
      <c r="C36" s="7" t="s">
        <v>122</v>
      </c>
      <c r="D36" s="7" t="s">
        <v>123</v>
      </c>
      <c r="E36" s="8">
        <v>35310</v>
      </c>
      <c r="F36" s="7" t="s">
        <v>124</v>
      </c>
      <c r="G36" s="8" t="s">
        <v>33</v>
      </c>
      <c r="H36" s="8" t="s">
        <v>28</v>
      </c>
      <c r="I36" s="9">
        <f t="shared" si="1"/>
        <v>39</v>
      </c>
      <c r="J36" s="10">
        <v>39</v>
      </c>
      <c r="K36" s="10"/>
    </row>
    <row r="37" spans="1:11" x14ac:dyDescent="0.25">
      <c r="A37" s="7">
        <v>36</v>
      </c>
      <c r="B37" s="7" t="s">
        <v>56</v>
      </c>
      <c r="C37" s="7" t="s">
        <v>57</v>
      </c>
      <c r="D37" s="7" t="s">
        <v>58</v>
      </c>
      <c r="E37" s="8">
        <v>35850</v>
      </c>
      <c r="F37" s="7" t="s">
        <v>59</v>
      </c>
      <c r="G37" s="8" t="s">
        <v>60</v>
      </c>
      <c r="H37" s="8" t="s">
        <v>28</v>
      </c>
      <c r="I37" s="9">
        <f t="shared" si="1"/>
        <v>23</v>
      </c>
      <c r="J37" s="10">
        <v>23</v>
      </c>
      <c r="K37" s="10"/>
    </row>
    <row r="38" spans="1:11" x14ac:dyDescent="0.25">
      <c r="A38" s="7">
        <v>37</v>
      </c>
      <c r="B38" s="7" t="s">
        <v>61</v>
      </c>
      <c r="C38" s="7" t="s">
        <v>62</v>
      </c>
      <c r="D38" s="7" t="s">
        <v>63</v>
      </c>
      <c r="E38" s="8">
        <v>35830</v>
      </c>
      <c r="F38" s="7" t="s">
        <v>64</v>
      </c>
      <c r="G38" s="8" t="s">
        <v>60</v>
      </c>
      <c r="H38" s="8" t="s">
        <v>28</v>
      </c>
      <c r="I38" s="9">
        <f t="shared" si="1"/>
        <v>55</v>
      </c>
      <c r="J38" s="10">
        <f>55</f>
        <v>55</v>
      </c>
      <c r="K38" s="10"/>
    </row>
    <row r="39" spans="1:11" x14ac:dyDescent="0.25">
      <c r="A39" s="7">
        <v>38</v>
      </c>
      <c r="B39" s="7" t="s">
        <v>68</v>
      </c>
      <c r="C39" s="7" t="s">
        <v>69</v>
      </c>
      <c r="D39" s="7" t="s">
        <v>70</v>
      </c>
      <c r="E39" s="8">
        <v>35250</v>
      </c>
      <c r="F39" s="7" t="s">
        <v>71</v>
      </c>
      <c r="G39" s="8" t="s">
        <v>60</v>
      </c>
      <c r="H39" s="8" t="s">
        <v>28</v>
      </c>
      <c r="I39" s="9">
        <f t="shared" si="1"/>
        <v>40</v>
      </c>
      <c r="J39" s="10"/>
      <c r="K39" s="10">
        <v>40</v>
      </c>
    </row>
    <row r="40" spans="1:11" x14ac:dyDescent="0.25">
      <c r="A40" s="7">
        <v>39</v>
      </c>
      <c r="B40" s="7" t="s">
        <v>53</v>
      </c>
      <c r="C40" s="7" t="s">
        <v>125</v>
      </c>
      <c r="D40" s="7" t="s">
        <v>126</v>
      </c>
      <c r="E40" s="8">
        <v>35000</v>
      </c>
      <c r="F40" s="7" t="s">
        <v>22</v>
      </c>
      <c r="G40" s="8" t="s">
        <v>60</v>
      </c>
      <c r="H40" s="8" t="s">
        <v>28</v>
      </c>
      <c r="I40" s="9">
        <f t="shared" si="1"/>
        <v>23</v>
      </c>
      <c r="J40" s="10">
        <v>23</v>
      </c>
      <c r="K40" s="10"/>
    </row>
    <row r="41" spans="1:11" x14ac:dyDescent="0.25">
      <c r="A41" s="7">
        <v>40</v>
      </c>
      <c r="B41" s="7" t="s">
        <v>127</v>
      </c>
      <c r="C41" s="7" t="s">
        <v>128</v>
      </c>
      <c r="D41" s="7" t="s">
        <v>129</v>
      </c>
      <c r="E41" s="8">
        <v>35135</v>
      </c>
      <c r="F41" s="7" t="s">
        <v>32</v>
      </c>
      <c r="G41" s="8" t="s">
        <v>15</v>
      </c>
      <c r="H41" s="8" t="s">
        <v>33</v>
      </c>
      <c r="I41" s="9">
        <f t="shared" si="1"/>
        <v>47</v>
      </c>
      <c r="J41" s="10">
        <v>47</v>
      </c>
      <c r="K41" s="10"/>
    </row>
    <row r="42" spans="1:11" x14ac:dyDescent="0.25">
      <c r="A42" s="7">
        <v>41</v>
      </c>
      <c r="B42" s="7" t="s">
        <v>107</v>
      </c>
      <c r="C42" s="7" t="s">
        <v>108</v>
      </c>
      <c r="D42" s="7" t="s">
        <v>109</v>
      </c>
      <c r="E42" s="8">
        <v>35135</v>
      </c>
      <c r="F42" s="7" t="s">
        <v>32</v>
      </c>
      <c r="G42" s="8" t="s">
        <v>15</v>
      </c>
      <c r="H42" s="8" t="s">
        <v>33</v>
      </c>
      <c r="I42" s="9">
        <f t="shared" si="1"/>
        <v>48</v>
      </c>
      <c r="J42" s="10">
        <f>28+20</f>
        <v>48</v>
      </c>
      <c r="K42" s="10"/>
    </row>
    <row r="43" spans="1:11" x14ac:dyDescent="0.25">
      <c r="A43" s="7">
        <v>42</v>
      </c>
      <c r="B43" s="7" t="s">
        <v>103</v>
      </c>
      <c r="C43" s="7" t="s">
        <v>130</v>
      </c>
      <c r="D43" s="7" t="s">
        <v>131</v>
      </c>
      <c r="E43" s="8">
        <v>35250</v>
      </c>
      <c r="F43" s="7" t="s">
        <v>132</v>
      </c>
      <c r="G43" s="8" t="s">
        <v>15</v>
      </c>
      <c r="H43" s="8" t="s">
        <v>33</v>
      </c>
      <c r="I43" s="9">
        <f t="shared" si="1"/>
        <v>36</v>
      </c>
      <c r="J43" s="10">
        <v>36</v>
      </c>
      <c r="K43" s="10"/>
    </row>
    <row r="44" spans="1:11" x14ac:dyDescent="0.25">
      <c r="A44" s="7">
        <v>43</v>
      </c>
      <c r="B44" s="7" t="s">
        <v>16</v>
      </c>
      <c r="C44" s="7" t="s">
        <v>17</v>
      </c>
      <c r="D44" s="7" t="s">
        <v>18</v>
      </c>
      <c r="E44" s="8">
        <v>35520</v>
      </c>
      <c r="F44" s="7" t="s">
        <v>14</v>
      </c>
      <c r="G44" s="8" t="s">
        <v>15</v>
      </c>
      <c r="H44" s="8" t="s">
        <v>33</v>
      </c>
      <c r="I44" s="9">
        <f t="shared" si="1"/>
        <v>20</v>
      </c>
      <c r="J44" s="10">
        <v>20</v>
      </c>
      <c r="K44" s="10"/>
    </row>
    <row r="45" spans="1:11" x14ac:dyDescent="0.25">
      <c r="A45" s="7">
        <v>44</v>
      </c>
      <c r="B45" s="7" t="s">
        <v>29</v>
      </c>
      <c r="C45" s="7" t="s">
        <v>30</v>
      </c>
      <c r="D45" s="7" t="s">
        <v>31</v>
      </c>
      <c r="E45" s="8">
        <v>35135</v>
      </c>
      <c r="F45" s="7" t="s">
        <v>32</v>
      </c>
      <c r="G45" s="8" t="s">
        <v>33</v>
      </c>
      <c r="H45" s="8" t="s">
        <v>33</v>
      </c>
      <c r="I45" s="9">
        <f t="shared" si="1"/>
        <v>15</v>
      </c>
      <c r="J45" s="10">
        <v>15</v>
      </c>
      <c r="K45" s="10"/>
    </row>
    <row r="46" spans="1:11" x14ac:dyDescent="0.25">
      <c r="A46" s="7">
        <v>45</v>
      </c>
      <c r="B46" s="7" t="s">
        <v>133</v>
      </c>
      <c r="C46" s="7" t="s">
        <v>134</v>
      </c>
      <c r="D46" s="7" t="s">
        <v>135</v>
      </c>
      <c r="E46" s="8">
        <v>35520</v>
      </c>
      <c r="F46" s="7" t="s">
        <v>136</v>
      </c>
      <c r="G46" s="8" t="s">
        <v>33</v>
      </c>
      <c r="H46" s="8" t="s">
        <v>33</v>
      </c>
      <c r="I46" s="9">
        <f t="shared" si="1"/>
        <v>60</v>
      </c>
      <c r="J46" s="10">
        <v>60</v>
      </c>
      <c r="K46" s="10"/>
    </row>
    <row r="47" spans="1:11" x14ac:dyDescent="0.25">
      <c r="A47" s="7">
        <v>46</v>
      </c>
      <c r="B47" s="7" t="s">
        <v>42</v>
      </c>
      <c r="C47" s="7" t="s">
        <v>43</v>
      </c>
      <c r="D47" s="7" t="s">
        <v>44</v>
      </c>
      <c r="E47" s="8">
        <v>35760</v>
      </c>
      <c r="F47" s="7" t="s">
        <v>45</v>
      </c>
      <c r="G47" s="8" t="s">
        <v>33</v>
      </c>
      <c r="H47" s="8" t="s">
        <v>33</v>
      </c>
      <c r="I47" s="9">
        <f t="shared" si="1"/>
        <v>15</v>
      </c>
      <c r="J47" s="10">
        <v>15</v>
      </c>
      <c r="K47" s="10"/>
    </row>
    <row r="48" spans="1:11" x14ac:dyDescent="0.25">
      <c r="A48" s="7">
        <v>47</v>
      </c>
      <c r="B48" s="7" t="s">
        <v>137</v>
      </c>
      <c r="C48" s="7" t="s">
        <v>138</v>
      </c>
      <c r="D48" s="7" t="s">
        <v>139</v>
      </c>
      <c r="E48" s="8">
        <v>35250</v>
      </c>
      <c r="F48" s="7" t="s">
        <v>140</v>
      </c>
      <c r="G48" s="8" t="s">
        <v>33</v>
      </c>
      <c r="H48" s="8" t="s">
        <v>33</v>
      </c>
      <c r="I48" s="9">
        <f t="shared" si="1"/>
        <v>20</v>
      </c>
      <c r="J48" s="10">
        <v>20</v>
      </c>
      <c r="K48" s="10"/>
    </row>
    <row r="49" spans="1:11" x14ac:dyDescent="0.25">
      <c r="A49" s="7">
        <v>48</v>
      </c>
      <c r="B49" s="7" t="s">
        <v>141</v>
      </c>
      <c r="C49" s="7" t="s">
        <v>142</v>
      </c>
      <c r="D49" s="7" t="s">
        <v>143</v>
      </c>
      <c r="E49" s="8">
        <v>35360</v>
      </c>
      <c r="F49" s="7" t="s">
        <v>144</v>
      </c>
      <c r="G49" s="8" t="s">
        <v>33</v>
      </c>
      <c r="H49" s="8" t="s">
        <v>33</v>
      </c>
      <c r="I49" s="9">
        <f t="shared" si="1"/>
        <v>15</v>
      </c>
      <c r="J49" s="10">
        <v>15</v>
      </c>
      <c r="K49" s="10"/>
    </row>
    <row r="50" spans="1:11" x14ac:dyDescent="0.25">
      <c r="A50" s="7">
        <v>49</v>
      </c>
      <c r="B50" s="7" t="s">
        <v>53</v>
      </c>
      <c r="C50" s="7" t="s">
        <v>54</v>
      </c>
      <c r="D50" s="7" t="s">
        <v>55</v>
      </c>
      <c r="E50" s="8">
        <v>35230</v>
      </c>
      <c r="F50" s="7" t="s">
        <v>37</v>
      </c>
      <c r="G50" s="8" t="s">
        <v>33</v>
      </c>
      <c r="H50" s="8" t="s">
        <v>33</v>
      </c>
      <c r="I50" s="9">
        <f t="shared" si="1"/>
        <v>20</v>
      </c>
      <c r="J50" s="10">
        <v>20</v>
      </c>
      <c r="K50" s="10"/>
    </row>
    <row r="51" spans="1:11" x14ac:dyDescent="0.25">
      <c r="A51" s="7">
        <v>50</v>
      </c>
      <c r="B51" s="7" t="s">
        <v>121</v>
      </c>
      <c r="C51" s="7" t="s">
        <v>122</v>
      </c>
      <c r="D51" s="7" t="s">
        <v>123</v>
      </c>
      <c r="E51" s="8">
        <v>35310</v>
      </c>
      <c r="F51" s="7" t="s">
        <v>124</v>
      </c>
      <c r="G51" s="8" t="s">
        <v>33</v>
      </c>
      <c r="H51" s="8" t="s">
        <v>33</v>
      </c>
      <c r="I51" s="9">
        <f t="shared" si="1"/>
        <v>63</v>
      </c>
      <c r="J51" s="10">
        <v>63</v>
      </c>
      <c r="K51" s="10"/>
    </row>
    <row r="52" spans="1:11" x14ac:dyDescent="0.25">
      <c r="A52" s="7">
        <v>51</v>
      </c>
      <c r="B52" s="7" t="s">
        <v>56</v>
      </c>
      <c r="C52" s="7" t="s">
        <v>57</v>
      </c>
      <c r="D52" s="7" t="s">
        <v>58</v>
      </c>
      <c r="E52" s="8">
        <v>35850</v>
      </c>
      <c r="F52" s="7" t="s">
        <v>59</v>
      </c>
      <c r="G52" s="8" t="s">
        <v>60</v>
      </c>
      <c r="H52" s="8" t="s">
        <v>33</v>
      </c>
      <c r="I52" s="9">
        <f t="shared" si="1"/>
        <v>87</v>
      </c>
      <c r="J52" s="10">
        <f>20+47+20</f>
        <v>87</v>
      </c>
      <c r="K52" s="10"/>
    </row>
    <row r="53" spans="1:11" x14ac:dyDescent="0.25">
      <c r="A53" s="7">
        <v>52</v>
      </c>
      <c r="B53" s="7" t="s">
        <v>61</v>
      </c>
      <c r="C53" s="7" t="s">
        <v>62</v>
      </c>
      <c r="D53" s="7" t="s">
        <v>63</v>
      </c>
      <c r="E53" s="8">
        <v>35830</v>
      </c>
      <c r="F53" s="7" t="s">
        <v>64</v>
      </c>
      <c r="G53" s="8" t="s">
        <v>60</v>
      </c>
      <c r="H53" s="8" t="s">
        <v>33</v>
      </c>
      <c r="I53" s="9">
        <f t="shared" si="1"/>
        <v>69</v>
      </c>
      <c r="J53" s="10">
        <f>15+12+7+35</f>
        <v>69</v>
      </c>
      <c r="K53" s="10"/>
    </row>
    <row r="54" spans="1:11" x14ac:dyDescent="0.25">
      <c r="A54" s="7">
        <v>53</v>
      </c>
      <c r="B54" s="7" t="s">
        <v>145</v>
      </c>
      <c r="C54" s="7" t="s">
        <v>146</v>
      </c>
      <c r="D54" s="7" t="s">
        <v>147</v>
      </c>
      <c r="E54" s="8">
        <v>35740</v>
      </c>
      <c r="F54" s="7" t="s">
        <v>148</v>
      </c>
      <c r="G54" s="8" t="s">
        <v>60</v>
      </c>
      <c r="H54" s="8" t="s">
        <v>33</v>
      </c>
      <c r="I54" s="9">
        <f t="shared" si="1"/>
        <v>15</v>
      </c>
      <c r="J54" s="10">
        <v>15</v>
      </c>
      <c r="K54" s="10"/>
    </row>
    <row r="55" spans="1:11" x14ac:dyDescent="0.25">
      <c r="A55" s="7">
        <v>54</v>
      </c>
      <c r="B55" s="7" t="s">
        <v>68</v>
      </c>
      <c r="C55" s="7" t="s">
        <v>69</v>
      </c>
      <c r="D55" s="7" t="s">
        <v>70</v>
      </c>
      <c r="E55" s="8">
        <v>35250</v>
      </c>
      <c r="F55" s="7" t="s">
        <v>71</v>
      </c>
      <c r="G55" s="8" t="s">
        <v>60</v>
      </c>
      <c r="H55" s="8" t="s">
        <v>33</v>
      </c>
      <c r="I55" s="9">
        <f t="shared" si="1"/>
        <v>15</v>
      </c>
      <c r="J55" s="10"/>
      <c r="K55" s="10">
        <v>15</v>
      </c>
    </row>
    <row r="56" spans="1:11" x14ac:dyDescent="0.25">
      <c r="A56" s="7">
        <v>55</v>
      </c>
      <c r="B56" s="7" t="s">
        <v>149</v>
      </c>
      <c r="C56" s="7" t="s">
        <v>150</v>
      </c>
      <c r="D56" s="7" t="s">
        <v>151</v>
      </c>
      <c r="E56" s="8">
        <v>35830</v>
      </c>
      <c r="F56" s="7" t="s">
        <v>64</v>
      </c>
      <c r="G56" s="8" t="s">
        <v>60</v>
      </c>
      <c r="H56" s="8" t="s">
        <v>33</v>
      </c>
      <c r="I56" s="9">
        <f t="shared" si="1"/>
        <v>28</v>
      </c>
      <c r="J56" s="10">
        <v>28</v>
      </c>
      <c r="K56" s="10"/>
    </row>
    <row r="57" spans="1:11" x14ac:dyDescent="0.25">
      <c r="A57" s="7">
        <v>56</v>
      </c>
      <c r="B57" s="7" t="s">
        <v>72</v>
      </c>
      <c r="C57" s="7" t="s">
        <v>73</v>
      </c>
      <c r="D57" s="7" t="s">
        <v>74</v>
      </c>
      <c r="E57" s="8">
        <v>35830</v>
      </c>
      <c r="F57" s="7" t="s">
        <v>64</v>
      </c>
      <c r="G57" s="8" t="s">
        <v>60</v>
      </c>
      <c r="H57" s="8" t="s">
        <v>33</v>
      </c>
      <c r="I57" s="9">
        <f t="shared" si="1"/>
        <v>15</v>
      </c>
      <c r="J57" s="10">
        <v>15</v>
      </c>
      <c r="K57" s="10"/>
    </row>
    <row r="58" spans="1:11" x14ac:dyDescent="0.25">
      <c r="A58" s="7">
        <v>57</v>
      </c>
      <c r="B58" s="7" t="s">
        <v>81</v>
      </c>
      <c r="C58" s="7" t="s">
        <v>82</v>
      </c>
      <c r="D58" s="7" t="s">
        <v>83</v>
      </c>
      <c r="E58" s="8">
        <v>35131</v>
      </c>
      <c r="F58" s="7" t="s">
        <v>84</v>
      </c>
      <c r="G58" s="8" t="s">
        <v>60</v>
      </c>
      <c r="H58" s="8" t="s">
        <v>33</v>
      </c>
      <c r="I58" s="9">
        <f t="shared" si="1"/>
        <v>38</v>
      </c>
      <c r="J58" s="10">
        <f>28+10</f>
        <v>38</v>
      </c>
      <c r="K58" s="10"/>
    </row>
    <row r="59" spans="1:11" x14ac:dyDescent="0.25">
      <c r="A59" s="7">
        <v>58</v>
      </c>
      <c r="B59" s="7" t="s">
        <v>85</v>
      </c>
      <c r="C59" s="7" t="s">
        <v>86</v>
      </c>
      <c r="D59" s="7" t="s">
        <v>87</v>
      </c>
      <c r="E59" s="8">
        <v>35510</v>
      </c>
      <c r="F59" s="7" t="s">
        <v>88</v>
      </c>
      <c r="G59" s="8" t="s">
        <v>152</v>
      </c>
      <c r="H59" s="8" t="s">
        <v>33</v>
      </c>
      <c r="I59" s="9">
        <f t="shared" si="1"/>
        <v>15</v>
      </c>
      <c r="J59" s="10">
        <v>15</v>
      </c>
      <c r="K59" s="10"/>
    </row>
    <row r="60" spans="1:11" x14ac:dyDescent="0.25">
      <c r="A60" s="7">
        <v>59</v>
      </c>
      <c r="B60" s="7" t="s">
        <v>153</v>
      </c>
      <c r="C60" s="7" t="s">
        <v>154</v>
      </c>
      <c r="D60" s="7" t="s">
        <v>155</v>
      </c>
      <c r="E60" s="8">
        <v>35200</v>
      </c>
      <c r="F60" s="7" t="s">
        <v>22</v>
      </c>
      <c r="G60" s="8" t="s">
        <v>60</v>
      </c>
      <c r="H60" s="8" t="s">
        <v>33</v>
      </c>
      <c r="I60" s="9">
        <f t="shared" si="1"/>
        <v>39</v>
      </c>
      <c r="J60" s="10">
        <v>39</v>
      </c>
      <c r="K60" s="10"/>
    </row>
    <row r="61" spans="1:11" x14ac:dyDescent="0.25">
      <c r="A61" s="7">
        <v>60</v>
      </c>
      <c r="B61" s="7" t="s">
        <v>92</v>
      </c>
      <c r="C61" s="7" t="s">
        <v>93</v>
      </c>
      <c r="D61" s="7" t="s">
        <v>94</v>
      </c>
      <c r="E61" s="8">
        <v>35000</v>
      </c>
      <c r="F61" s="7" t="s">
        <v>22</v>
      </c>
      <c r="G61" s="8" t="s">
        <v>60</v>
      </c>
      <c r="H61" s="8" t="s">
        <v>33</v>
      </c>
      <c r="I61" s="9">
        <f t="shared" si="1"/>
        <v>20</v>
      </c>
      <c r="J61" s="10">
        <v>20</v>
      </c>
      <c r="K61" s="10"/>
    </row>
    <row r="62" spans="1:11" x14ac:dyDescent="0.25">
      <c r="A62" s="7">
        <v>61</v>
      </c>
      <c r="B62" s="7" t="s">
        <v>99</v>
      </c>
      <c r="C62" s="7" t="s">
        <v>100</v>
      </c>
      <c r="D62" s="7" t="s">
        <v>101</v>
      </c>
      <c r="E62" s="8">
        <v>35490</v>
      </c>
      <c r="F62" s="7" t="s">
        <v>102</v>
      </c>
      <c r="G62" s="8" t="s">
        <v>60</v>
      </c>
      <c r="H62" s="8" t="s">
        <v>33</v>
      </c>
      <c r="I62" s="9">
        <f t="shared" si="1"/>
        <v>18</v>
      </c>
      <c r="J62" s="10">
        <v>18</v>
      </c>
      <c r="K62" s="10"/>
    </row>
    <row r="63" spans="1:11" x14ac:dyDescent="0.25">
      <c r="A63" s="7">
        <v>62</v>
      </c>
      <c r="B63" s="7" t="s">
        <v>156</v>
      </c>
      <c r="C63" s="7" t="s">
        <v>157</v>
      </c>
      <c r="D63" s="7" t="s">
        <v>158</v>
      </c>
      <c r="E63" s="8">
        <v>35830</v>
      </c>
      <c r="F63" s="7" t="s">
        <v>64</v>
      </c>
      <c r="G63" s="8" t="s">
        <v>60</v>
      </c>
      <c r="H63" s="8" t="s">
        <v>33</v>
      </c>
      <c r="I63" s="9">
        <f t="shared" si="1"/>
        <v>42</v>
      </c>
      <c r="J63" s="10">
        <v>12</v>
      </c>
      <c r="K63" s="10">
        <v>30</v>
      </c>
    </row>
    <row r="64" spans="1:11" x14ac:dyDescent="0.25">
      <c r="A64" s="7">
        <v>63</v>
      </c>
      <c r="B64" s="7" t="s">
        <v>103</v>
      </c>
      <c r="C64" s="7" t="s">
        <v>104</v>
      </c>
      <c r="D64" s="7" t="s">
        <v>105</v>
      </c>
      <c r="E64" s="8">
        <v>35850</v>
      </c>
      <c r="F64" s="7" t="s">
        <v>106</v>
      </c>
      <c r="G64" s="8" t="s">
        <v>60</v>
      </c>
      <c r="H64" s="8" t="s">
        <v>33</v>
      </c>
      <c r="I64" s="9">
        <f t="shared" si="1"/>
        <v>36</v>
      </c>
      <c r="J64" s="10">
        <v>36</v>
      </c>
      <c r="K64" s="10"/>
    </row>
    <row r="65" spans="1:11" x14ac:dyDescent="0.25">
      <c r="A65" s="7">
        <v>64</v>
      </c>
      <c r="B65" s="7" t="s">
        <v>127</v>
      </c>
      <c r="C65" s="7" t="s">
        <v>128</v>
      </c>
      <c r="D65" s="7" t="s">
        <v>129</v>
      </c>
      <c r="E65" s="8">
        <v>35135</v>
      </c>
      <c r="F65" s="7" t="s">
        <v>32</v>
      </c>
      <c r="G65" s="8" t="s">
        <v>15</v>
      </c>
      <c r="H65" s="8" t="s">
        <v>159</v>
      </c>
      <c r="I65" s="9">
        <f t="shared" si="1"/>
        <v>71</v>
      </c>
      <c r="J65" s="10">
        <v>71</v>
      </c>
      <c r="K65" s="10"/>
    </row>
    <row r="66" spans="1:11" x14ac:dyDescent="0.25">
      <c r="A66" s="7">
        <v>65</v>
      </c>
      <c r="B66" s="7" t="s">
        <v>107</v>
      </c>
      <c r="C66" s="7" t="s">
        <v>108</v>
      </c>
      <c r="D66" s="7" t="s">
        <v>109</v>
      </c>
      <c r="E66" s="8">
        <v>35135</v>
      </c>
      <c r="F66" s="7" t="s">
        <v>32</v>
      </c>
      <c r="G66" s="8" t="s">
        <v>15</v>
      </c>
      <c r="H66" s="8" t="s">
        <v>159</v>
      </c>
      <c r="I66" s="9">
        <f t="shared" ref="I66:I97" si="2">J66+K66</f>
        <v>47</v>
      </c>
      <c r="J66" s="10">
        <v>47</v>
      </c>
      <c r="K66" s="10"/>
    </row>
    <row r="67" spans="1:11" x14ac:dyDescent="0.25">
      <c r="A67" s="7">
        <v>66</v>
      </c>
      <c r="B67" s="7" t="s">
        <v>19</v>
      </c>
      <c r="C67" s="7" t="s">
        <v>20</v>
      </c>
      <c r="D67" s="7" t="s">
        <v>21</v>
      </c>
      <c r="E67" s="8">
        <v>35510</v>
      </c>
      <c r="F67" s="7" t="s">
        <v>88</v>
      </c>
      <c r="G67" s="8" t="s">
        <v>23</v>
      </c>
      <c r="H67" s="8" t="s">
        <v>159</v>
      </c>
      <c r="I67" s="9">
        <f t="shared" si="2"/>
        <v>23</v>
      </c>
      <c r="J67" s="10">
        <v>23</v>
      </c>
      <c r="K67" s="10"/>
    </row>
    <row r="68" spans="1:11" x14ac:dyDescent="0.25">
      <c r="A68" s="7">
        <v>67</v>
      </c>
      <c r="B68" s="7" t="s">
        <v>19</v>
      </c>
      <c r="C68" s="7" t="s">
        <v>20</v>
      </c>
      <c r="D68" s="7" t="s">
        <v>21</v>
      </c>
      <c r="E68" s="8">
        <v>35510</v>
      </c>
      <c r="F68" s="7" t="s">
        <v>88</v>
      </c>
      <c r="G68" s="8" t="s">
        <v>23</v>
      </c>
      <c r="H68" s="8" t="s">
        <v>159</v>
      </c>
      <c r="I68" s="9">
        <f t="shared" si="2"/>
        <v>15</v>
      </c>
      <c r="J68" s="10">
        <v>15</v>
      </c>
      <c r="K68" s="10"/>
    </row>
    <row r="69" spans="1:11" x14ac:dyDescent="0.25">
      <c r="A69" s="7">
        <v>68</v>
      </c>
      <c r="B69" s="7" t="s">
        <v>19</v>
      </c>
      <c r="C69" s="7" t="s">
        <v>20</v>
      </c>
      <c r="D69" s="7" t="s">
        <v>21</v>
      </c>
      <c r="E69" s="8">
        <v>35510</v>
      </c>
      <c r="F69" s="7" t="s">
        <v>88</v>
      </c>
      <c r="G69" s="8" t="s">
        <v>23</v>
      </c>
      <c r="H69" s="8" t="s">
        <v>159</v>
      </c>
      <c r="I69" s="9">
        <f t="shared" si="2"/>
        <v>10</v>
      </c>
      <c r="J69" s="10">
        <v>10</v>
      </c>
      <c r="K69" s="10"/>
    </row>
    <row r="70" spans="1:11" x14ac:dyDescent="0.25">
      <c r="A70" s="7">
        <v>69</v>
      </c>
      <c r="B70" s="7" t="s">
        <v>110</v>
      </c>
      <c r="C70" s="7" t="s">
        <v>111</v>
      </c>
      <c r="D70" s="7" t="s">
        <v>112</v>
      </c>
      <c r="E70" s="8">
        <v>35530</v>
      </c>
      <c r="F70" s="7" t="s">
        <v>113</v>
      </c>
      <c r="G70" s="8" t="s">
        <v>23</v>
      </c>
      <c r="H70" s="8" t="s">
        <v>159</v>
      </c>
      <c r="I70" s="9">
        <f t="shared" si="2"/>
        <v>52</v>
      </c>
      <c r="J70" s="10">
        <v>52</v>
      </c>
      <c r="K70" s="10"/>
    </row>
    <row r="71" spans="1:11" x14ac:dyDescent="0.25">
      <c r="A71" s="7">
        <v>70</v>
      </c>
      <c r="B71" s="7" t="s">
        <v>114</v>
      </c>
      <c r="C71" s="7" t="s">
        <v>115</v>
      </c>
      <c r="D71" s="7" t="s">
        <v>116</v>
      </c>
      <c r="E71" s="8">
        <v>35400</v>
      </c>
      <c r="F71" s="7" t="s">
        <v>27</v>
      </c>
      <c r="G71" s="8" t="s">
        <v>28</v>
      </c>
      <c r="H71" s="8" t="s">
        <v>159</v>
      </c>
      <c r="I71" s="9">
        <f t="shared" si="2"/>
        <v>43</v>
      </c>
      <c r="J71" s="10">
        <f>28+15</f>
        <v>43</v>
      </c>
      <c r="K71" s="10"/>
    </row>
    <row r="72" spans="1:11" x14ac:dyDescent="0.25">
      <c r="A72" s="7">
        <v>71</v>
      </c>
      <c r="B72" s="7" t="s">
        <v>34</v>
      </c>
      <c r="C72" s="7" t="s">
        <v>35</v>
      </c>
      <c r="D72" s="7" t="s">
        <v>36</v>
      </c>
      <c r="E72" s="8">
        <v>35230</v>
      </c>
      <c r="F72" s="7" t="s">
        <v>37</v>
      </c>
      <c r="G72" s="8" t="s">
        <v>33</v>
      </c>
      <c r="H72" s="8" t="s">
        <v>159</v>
      </c>
      <c r="I72" s="9">
        <f t="shared" si="2"/>
        <v>31</v>
      </c>
      <c r="J72" s="10">
        <v>31</v>
      </c>
      <c r="K72" s="10"/>
    </row>
    <row r="73" spans="1:11" x14ac:dyDescent="0.25">
      <c r="A73" s="7">
        <v>72</v>
      </c>
      <c r="B73" s="7" t="s">
        <v>49</v>
      </c>
      <c r="C73" s="7" t="s">
        <v>50</v>
      </c>
      <c r="D73" s="7" t="s">
        <v>51</v>
      </c>
      <c r="E73" s="8">
        <v>35200</v>
      </c>
      <c r="F73" s="7" t="s">
        <v>22</v>
      </c>
      <c r="G73" s="8" t="s">
        <v>33</v>
      </c>
      <c r="H73" s="8" t="s">
        <v>159</v>
      </c>
      <c r="I73" s="9">
        <f t="shared" si="2"/>
        <v>28</v>
      </c>
      <c r="J73" s="10">
        <v>28</v>
      </c>
      <c r="K73" s="10"/>
    </row>
    <row r="74" spans="1:11" x14ac:dyDescent="0.25">
      <c r="A74" s="7">
        <v>73</v>
      </c>
      <c r="B74" s="7" t="s">
        <v>141</v>
      </c>
      <c r="C74" s="7" t="s">
        <v>142</v>
      </c>
      <c r="D74" s="7" t="s">
        <v>143</v>
      </c>
      <c r="E74" s="8">
        <v>35360</v>
      </c>
      <c r="F74" s="7" t="s">
        <v>144</v>
      </c>
      <c r="G74" s="8" t="s">
        <v>33</v>
      </c>
      <c r="H74" s="8" t="s">
        <v>159</v>
      </c>
      <c r="I74" s="9">
        <f t="shared" si="2"/>
        <v>15</v>
      </c>
      <c r="J74" s="10">
        <v>15</v>
      </c>
      <c r="K74" s="10"/>
    </row>
    <row r="75" spans="1:11" x14ac:dyDescent="0.25">
      <c r="A75" s="7">
        <v>74</v>
      </c>
      <c r="B75" s="7" t="s">
        <v>52</v>
      </c>
      <c r="C75" s="7" t="s">
        <v>50</v>
      </c>
      <c r="D75" s="7" t="s">
        <v>51</v>
      </c>
      <c r="E75" s="8">
        <v>35200</v>
      </c>
      <c r="F75" s="7" t="s">
        <v>22</v>
      </c>
      <c r="G75" s="8" t="s">
        <v>33</v>
      </c>
      <c r="H75" s="8" t="s">
        <v>159</v>
      </c>
      <c r="I75" s="9">
        <f t="shared" si="2"/>
        <v>71</v>
      </c>
      <c r="J75" s="10">
        <v>71</v>
      </c>
      <c r="K75" s="10"/>
    </row>
    <row r="76" spans="1:11" x14ac:dyDescent="0.25">
      <c r="A76" s="7">
        <v>75</v>
      </c>
      <c r="B76" s="7" t="s">
        <v>53</v>
      </c>
      <c r="C76" s="7" t="s">
        <v>54</v>
      </c>
      <c r="D76" s="7" t="s">
        <v>55</v>
      </c>
      <c r="E76" s="8">
        <v>35230</v>
      </c>
      <c r="F76" s="7" t="s">
        <v>37</v>
      </c>
      <c r="G76" s="8" t="s">
        <v>33</v>
      </c>
      <c r="H76" s="8" t="s">
        <v>159</v>
      </c>
      <c r="I76" s="9">
        <f t="shared" si="2"/>
        <v>84</v>
      </c>
      <c r="J76" s="10">
        <f>20+36+28</f>
        <v>84</v>
      </c>
      <c r="K76" s="10"/>
    </row>
    <row r="77" spans="1:11" x14ac:dyDescent="0.25">
      <c r="A77" s="7">
        <v>76</v>
      </c>
      <c r="B77" s="7" t="s">
        <v>121</v>
      </c>
      <c r="C77" s="7" t="s">
        <v>122</v>
      </c>
      <c r="D77" s="7" t="s">
        <v>123</v>
      </c>
      <c r="E77" s="8">
        <v>35310</v>
      </c>
      <c r="F77" s="7" t="s">
        <v>124</v>
      </c>
      <c r="G77" s="8" t="s">
        <v>33</v>
      </c>
      <c r="H77" s="8" t="s">
        <v>159</v>
      </c>
      <c r="I77" s="9">
        <f t="shared" si="2"/>
        <v>31</v>
      </c>
      <c r="J77" s="10">
        <v>31</v>
      </c>
      <c r="K77" s="10"/>
    </row>
    <row r="78" spans="1:11" x14ac:dyDescent="0.25">
      <c r="A78" s="7">
        <v>77</v>
      </c>
      <c r="B78" s="7" t="s">
        <v>56</v>
      </c>
      <c r="C78" s="7" t="s">
        <v>57</v>
      </c>
      <c r="D78" s="7" t="s">
        <v>58</v>
      </c>
      <c r="E78" s="8">
        <v>35850</v>
      </c>
      <c r="F78" s="7" t="s">
        <v>59</v>
      </c>
      <c r="G78" s="8" t="s">
        <v>60</v>
      </c>
      <c r="H78" s="8" t="s">
        <v>159</v>
      </c>
      <c r="I78" s="9">
        <f t="shared" si="2"/>
        <v>28</v>
      </c>
      <c r="J78" s="10">
        <v>28</v>
      </c>
      <c r="K78" s="10"/>
    </row>
    <row r="79" spans="1:11" x14ac:dyDescent="0.25">
      <c r="A79" s="7">
        <v>78</v>
      </c>
      <c r="B79" s="7" t="s">
        <v>68</v>
      </c>
      <c r="C79" s="7" t="s">
        <v>69</v>
      </c>
      <c r="D79" s="7" t="s">
        <v>70</v>
      </c>
      <c r="E79" s="8">
        <v>35250</v>
      </c>
      <c r="F79" s="7" t="s">
        <v>71</v>
      </c>
      <c r="G79" s="8" t="s">
        <v>60</v>
      </c>
      <c r="H79" s="8" t="s">
        <v>159</v>
      </c>
      <c r="I79" s="9">
        <f t="shared" si="2"/>
        <v>15</v>
      </c>
      <c r="J79" s="10"/>
      <c r="K79" s="10">
        <v>15</v>
      </c>
    </row>
    <row r="80" spans="1:11" x14ac:dyDescent="0.25">
      <c r="A80" s="7">
        <v>79</v>
      </c>
      <c r="B80" s="7" t="s">
        <v>68</v>
      </c>
      <c r="C80" s="7" t="s">
        <v>160</v>
      </c>
      <c r="D80" s="7" t="s">
        <v>161</v>
      </c>
      <c r="E80" s="8">
        <v>35000</v>
      </c>
      <c r="F80" s="7" t="s">
        <v>22</v>
      </c>
      <c r="G80" s="8" t="s">
        <v>60</v>
      </c>
      <c r="H80" s="8" t="s">
        <v>159</v>
      </c>
      <c r="I80" s="9">
        <f t="shared" si="2"/>
        <v>28</v>
      </c>
      <c r="J80" s="10">
        <v>28</v>
      </c>
      <c r="K80" s="10"/>
    </row>
    <row r="81" spans="1:11" x14ac:dyDescent="0.25">
      <c r="A81" s="7">
        <v>80</v>
      </c>
      <c r="B81" s="7" t="s">
        <v>127</v>
      </c>
      <c r="C81" s="7" t="s">
        <v>162</v>
      </c>
      <c r="D81" s="7" t="s">
        <v>163</v>
      </c>
      <c r="E81" s="8">
        <v>35200</v>
      </c>
      <c r="F81" s="7" t="s">
        <v>22</v>
      </c>
      <c r="G81" s="8" t="s">
        <v>60</v>
      </c>
      <c r="H81" s="8" t="s">
        <v>159</v>
      </c>
      <c r="I81" s="9">
        <f t="shared" si="2"/>
        <v>49</v>
      </c>
      <c r="J81" s="10">
        <f>23+26</f>
        <v>49</v>
      </c>
      <c r="K81" s="10"/>
    </row>
    <row r="82" spans="1:11" x14ac:dyDescent="0.25">
      <c r="A82" s="7">
        <v>81</v>
      </c>
      <c r="B82" s="7" t="s">
        <v>149</v>
      </c>
      <c r="C82" s="7" t="s">
        <v>150</v>
      </c>
      <c r="D82" s="7" t="s">
        <v>151</v>
      </c>
      <c r="E82" s="8">
        <v>35830</v>
      </c>
      <c r="F82" s="7" t="s">
        <v>64</v>
      </c>
      <c r="G82" s="8" t="s">
        <v>60</v>
      </c>
      <c r="H82" s="8" t="s">
        <v>159</v>
      </c>
      <c r="I82" s="9">
        <f t="shared" si="2"/>
        <v>94</v>
      </c>
      <c r="J82" s="10">
        <v>94</v>
      </c>
      <c r="K82" s="10"/>
    </row>
    <row r="83" spans="1:11" x14ac:dyDescent="0.25">
      <c r="A83" s="7">
        <v>82</v>
      </c>
      <c r="B83" s="7" t="s">
        <v>85</v>
      </c>
      <c r="C83" s="7" t="s">
        <v>86</v>
      </c>
      <c r="D83" s="7" t="s">
        <v>87</v>
      </c>
      <c r="E83" s="8">
        <v>35510</v>
      </c>
      <c r="F83" s="7" t="s">
        <v>88</v>
      </c>
      <c r="G83" s="8" t="s">
        <v>60</v>
      </c>
      <c r="H83" s="8" t="s">
        <v>159</v>
      </c>
      <c r="I83" s="9">
        <f t="shared" si="2"/>
        <v>10</v>
      </c>
      <c r="J83" s="10">
        <v>10</v>
      </c>
      <c r="K83" s="10"/>
    </row>
    <row r="84" spans="1:11" x14ac:dyDescent="0.25">
      <c r="A84" s="7">
        <v>83</v>
      </c>
      <c r="B84" s="7" t="s">
        <v>89</v>
      </c>
      <c r="C84" s="7" t="s">
        <v>90</v>
      </c>
      <c r="D84" s="7" t="s">
        <v>91</v>
      </c>
      <c r="E84" s="8">
        <v>35700</v>
      </c>
      <c r="F84" s="7" t="s">
        <v>22</v>
      </c>
      <c r="G84" s="8" t="s">
        <v>60</v>
      </c>
      <c r="H84" s="8" t="s">
        <v>159</v>
      </c>
      <c r="I84" s="9">
        <f t="shared" si="2"/>
        <v>44</v>
      </c>
      <c r="J84" s="10">
        <v>44</v>
      </c>
      <c r="K84" s="10"/>
    </row>
    <row r="85" spans="1:11" x14ac:dyDescent="0.25">
      <c r="A85" s="7">
        <v>84</v>
      </c>
      <c r="B85" s="7" t="s">
        <v>92</v>
      </c>
      <c r="C85" s="7" t="s">
        <v>93</v>
      </c>
      <c r="D85" s="7" t="s">
        <v>94</v>
      </c>
      <c r="E85" s="8">
        <v>35000</v>
      </c>
      <c r="F85" s="7" t="s">
        <v>22</v>
      </c>
      <c r="G85" s="8" t="s">
        <v>60</v>
      </c>
      <c r="H85" s="8" t="s">
        <v>159</v>
      </c>
      <c r="I85" s="9">
        <f t="shared" si="2"/>
        <v>36</v>
      </c>
      <c r="J85" s="10">
        <v>36</v>
      </c>
      <c r="K85" s="10"/>
    </row>
    <row r="86" spans="1:11" x14ac:dyDescent="0.25">
      <c r="A86" s="7">
        <v>85</v>
      </c>
      <c r="B86" s="7" t="s">
        <v>99</v>
      </c>
      <c r="C86" s="7" t="s">
        <v>100</v>
      </c>
      <c r="D86" s="7" t="s">
        <v>101</v>
      </c>
      <c r="E86" s="8">
        <v>35490</v>
      </c>
      <c r="F86" s="7" t="s">
        <v>102</v>
      </c>
      <c r="G86" s="8" t="s">
        <v>60</v>
      </c>
      <c r="H86" s="8" t="s">
        <v>159</v>
      </c>
      <c r="I86" s="9">
        <f t="shared" si="2"/>
        <v>36</v>
      </c>
      <c r="J86" s="10">
        <v>36</v>
      </c>
      <c r="K86" s="10"/>
    </row>
    <row r="87" spans="1:11" ht="15.75" thickBot="1" x14ac:dyDescent="0.3">
      <c r="I87" s="13">
        <f>SUM(I2:I86)</f>
        <v>2941</v>
      </c>
      <c r="J87" s="14">
        <f>SUM(J3:J86)</f>
        <v>2747</v>
      </c>
      <c r="K87" s="14">
        <f>SUM(K3:K86)</f>
        <v>179</v>
      </c>
    </row>
  </sheetData>
  <autoFilter ref="A1:K1" xr:uid="{00000000-0009-0000-0000-000000000000}">
    <sortState ref="A2:K87">
      <sortCondition ref="A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Bilan PE 2017</vt:lpstr>
      <vt:lpstr>'Bilan PE 2017'!_FilterDatabase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tsaidi</dc:creator>
  <cp:lastModifiedBy>Jean-Paul</cp:lastModifiedBy>
  <dcterms:created xsi:type="dcterms:W3CDTF">2017-12-20T17:10:30Z</dcterms:created>
  <dcterms:modified xsi:type="dcterms:W3CDTF">2017-12-20T18:27:09Z</dcterms:modified>
</cp:coreProperties>
</file>