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C71E4E63-33F7-4F9C-8F55-7509849A78EA}" xr6:coauthVersionLast="37" xr6:coauthVersionMax="37" xr10:uidLastSave="{00000000-0000-0000-0000-000000000000}"/>
  <bookViews>
    <workbookView xWindow="0" yWindow="0" windowWidth="19200" windowHeight="10350" xr2:uid="{00000000-000D-0000-FFFF-FFFF00000000}"/>
  </bookViews>
  <sheets>
    <sheet name="TCD" sheetId="4" r:id="rId1"/>
    <sheet name="cumul 2014-2018" sheetId="1" r:id="rId2"/>
    <sheet name="Tableau de bord" sheetId="2" r:id="rId3"/>
    <sheet name="Feuil3" sheetId="3" r:id="rId4"/>
  </sheets>
  <externalReferences>
    <externalReference r:id="rId5"/>
    <externalReference r:id="rId6"/>
    <externalReference r:id="rId7"/>
  </externalReferences>
  <definedNames>
    <definedName name="Channel">[1]PoV!$C$18</definedName>
    <definedName name="ChronologieNative_mois_bis">#N/A</definedName>
    <definedName name="Connection">[1]PoV!$C$9</definedName>
    <definedName name="cost_index">OFFSET('[2]price index'!$B$173,0,0,1,SUM('[2]price index'!$B$174:$AK$174))</definedName>
    <definedName name="Geography">[1]PoV!$C$19</definedName>
    <definedName name="price_index_usd">OFFSET('[2]price index'!$B$93,0,0,1,SUM('[2]price index'!$B$174:$AK$174))</definedName>
    <definedName name="price_index_usd_f">OFFSET('[2]price index'!$B$133,0,0,1,SUM('[2]price index'!$B$174:$AK$174))</definedName>
    <definedName name="Product">[1]PoV!$C$17</definedName>
    <definedName name="show_current_core">OFFSET(#REF!,0,0,1,SUM(#REF!))</definedName>
    <definedName name="show_current_entry">OFFSET(#REF!,0,0,1,SUM(#REF!))</definedName>
    <definedName name="show_current_top">OFFSET(#REF!,0,0,1,SUM(#REF!))</definedName>
    <definedName name="show_current_total">OFFSET(#REF!,0,0,1,SUM(#REF!))</definedName>
    <definedName name="show_in_graph_profit">OFFSET(#REF!,0,0,1,SUM(#REF!))</definedName>
    <definedName name="show_in_graph_sales">OFFSET(#REF!,0,0,1,SUM(#REF!))</definedName>
  </definedNames>
  <calcPr calcId="162913"/>
  <pivotCaches>
    <pivotCache cacheId="4" r:id="rId8"/>
  </pivotCaches>
  <fileRecoveryPr repairLoad="1"/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2" i="1"/>
  <c r="B15" i="2" l="1"/>
  <c r="E15" i="2" l="1"/>
  <c r="B5" i="2"/>
</calcChain>
</file>

<file path=xl/sharedStrings.xml><?xml version="1.0" encoding="utf-8"?>
<sst xmlns="http://schemas.openxmlformats.org/spreadsheetml/2006/main" count="1154" uniqueCount="274">
  <si>
    <t>PRODUCT_CODE</t>
  </si>
  <si>
    <t>BP_GROUP</t>
  </si>
  <si>
    <t>NAICS/SIC</t>
  </si>
  <si>
    <t>BP_NAME</t>
  </si>
  <si>
    <t>PRODUCT_CATEGORY</t>
  </si>
  <si>
    <t>PRODUCT_DESC</t>
  </si>
  <si>
    <t>QTY_INVOICED</t>
  </si>
  <si>
    <t>SALES_AMOUNT</t>
  </si>
  <si>
    <t>COGS_AMOUNT</t>
  </si>
  <si>
    <t>SALES_ACCT</t>
  </si>
  <si>
    <t>COGS_ACCT</t>
  </si>
  <si>
    <t>Account Date</t>
  </si>
  <si>
    <t>mois</t>
  </si>
  <si>
    <t>année fiscale</t>
  </si>
  <si>
    <t>année cal</t>
  </si>
  <si>
    <t>Document No</t>
  </si>
  <si>
    <t>Line No</t>
  </si>
  <si>
    <t>Description</t>
  </si>
  <si>
    <t>M_INOUT_REF</t>
  </si>
  <si>
    <t>SALE_TYPE</t>
  </si>
  <si>
    <t>BP_DEPT</t>
  </si>
  <si>
    <t>BP_CITY</t>
  </si>
  <si>
    <t>BP_SHIPMENT_REGION</t>
  </si>
  <si>
    <t>BP_POSTAL</t>
  </si>
  <si>
    <t>BP_CHAR</t>
  </si>
  <si>
    <t>FINALDELIVERYADDRESS</t>
  </si>
  <si>
    <t>INVOICE_REGION</t>
  </si>
  <si>
    <t>MACHINESERIALNUMBER</t>
  </si>
  <si>
    <t>MACHINETYPE</t>
  </si>
  <si>
    <t>Tenant</t>
  </si>
  <si>
    <t>Weight</t>
  </si>
  <si>
    <t>WAREHOUSE</t>
  </si>
  <si>
    <t>ORDERREF</t>
  </si>
  <si>
    <t>SHIPPER</t>
  </si>
  <si>
    <t>BP_REP</t>
  </si>
  <si>
    <t>SHIPMENT_REP</t>
  </si>
  <si>
    <t>INVOICE_REP</t>
  </si>
  <si>
    <t>VALUE CHAIN</t>
  </si>
  <si>
    <t>CS PRODUCT LEVEL 1</t>
  </si>
  <si>
    <t>DISTRIBUTION CHANNEL</t>
  </si>
  <si>
    <t>SHIPMENT_BP_NAME</t>
  </si>
  <si>
    <t>Cat obj</t>
  </si>
  <si>
    <t>Type service</t>
  </si>
  <si>
    <t>période Cal</t>
  </si>
  <si>
    <t>99.20.6</t>
  </si>
  <si>
    <t>Lift Truck Service Compagny</t>
  </si>
  <si>
    <t>COMBILIFT</t>
  </si>
  <si>
    <t>AMLIFT</t>
  </si>
  <si>
    <t>MS02 Prestations de services</t>
  </si>
  <si>
    <t>Montage Atelier</t>
  </si>
  <si>
    <t>706000 - Prestations de Services Presses Mobile</t>
  </si>
  <si>
    <t>999105 - Service COGS Account</t>
  </si>
  <si>
    <t>janvier</t>
  </si>
  <si>
    <t>VMF173329</t>
  </si>
  <si>
    <t/>
  </si>
  <si>
    <t>SHIPMENT</t>
  </si>
  <si>
    <t>LA CHAPELLE ACHARD</t>
  </si>
  <si>
    <t>F04 - secteur LV</t>
  </si>
  <si>
    <t>AMLIFT Parc d'activités ZI Sud Est</t>
  </si>
  <si>
    <t>BMO BRIANCONCENTRE D' ACTIVITES SUDRUE DES LAMPIERSMr CABANNE Christophe : 04.92.21.36.54BRIANCON</t>
  </si>
  <si>
    <t>06 - Ouest</t>
  </si>
  <si>
    <t>Solideal</t>
  </si>
  <si>
    <t>CS Noyal – Pontivy</t>
  </si>
  <si>
    <t>MAIL CHARLOTTE</t>
  </si>
  <si>
    <t>DACHSER - Messagerie</t>
  </si>
  <si>
    <t>Joffrey Bailliez</t>
  </si>
  <si>
    <t>MH Tire System</t>
  </si>
  <si>
    <t>Non Products</t>
  </si>
  <si>
    <t>AFTERMARKET</t>
  </si>
  <si>
    <t>VMF173557</t>
  </si>
  <si>
    <t>ONDUCLAIR RUE RENE DESCARTES ZA MAURICE SCHUMANN MR POUDROUX 03.20.45.42.00COMINES</t>
  </si>
  <si>
    <t>VMF173558</t>
  </si>
  <si>
    <t>ARCELOR MITTAL DISTRIBUTION 51ATTN MR LOISEAUZI DES COIDESST BRICE COURCELLES</t>
  </si>
  <si>
    <t>VMF173334</t>
  </si>
  <si>
    <t>BMO ARGONAYDOMINIQUE SAN MIGUEL 04.50.57.12.67225 ROUTE DU FIERLIEU DIT GRUYEREARGONAY</t>
  </si>
  <si>
    <t>mail charlotte</t>
  </si>
  <si>
    <t>MANULOC</t>
  </si>
  <si>
    <t>AMONITE SUD-EST</t>
  </si>
  <si>
    <t>VMF173419</t>
  </si>
  <si>
    <t>SAINT PIERRE DE CHANDIEU</t>
  </si>
  <si>
    <t>F07 - secteur SL</t>
  </si>
  <si>
    <t>AMONITE SUD-EST 48 CHEMIN DE MURE LIEU DIT FORET DE L AIGLE</t>
  </si>
  <si>
    <t>03 - Rhône-Alpes</t>
  </si>
  <si>
    <t>CS Saint Priest</t>
  </si>
  <si>
    <t>439183 aom</t>
  </si>
  <si>
    <t>ENLEVEMENT CLIENT</t>
  </si>
  <si>
    <t>Thierry Mercier</t>
  </si>
  <si>
    <t>99.20.8</t>
  </si>
  <si>
    <t>Montage Presse Mobile par Pouce (Déchets inclus)</t>
  </si>
  <si>
    <t>AMF304249</t>
  </si>
  <si>
    <t>AVOIR S FACTURE VMF172767 ERREUR ADRESSE FACTURATION</t>
  </si>
  <si>
    <t>INVOICE WITH NO SHIPMENT</t>
  </si>
  <si>
    <t>Stéphane Loncke</t>
  </si>
  <si>
    <t>AMF304250</t>
  </si>
  <si>
    <t>AVOIR SUR FACTUREVMF172769 ERREUR ADRESSE DE FACTURATION</t>
  </si>
  <si>
    <t>AMF304251</t>
  </si>
  <si>
    <t>AVOIR SUR FACTURE VMF172768 ERREUR ADRESSE FACTURATION</t>
  </si>
  <si>
    <t>AMF304252</t>
  </si>
  <si>
    <t>AVOIR SUR FACTURE VMF 172766 ERREUR ADRESSE FACTURATION</t>
  </si>
  <si>
    <t>VMF173463</t>
  </si>
  <si>
    <t>SUITE ERREUR ADRESSE DE FACTURATION 
REGULARISATION CDE 431247 AOM</t>
  </si>
  <si>
    <t>VMF173466</t>
  </si>
  <si>
    <t>SUITE ERREUR ADRESSE  DE FACTURATION
REGULARISATION CDE 431230 AOM</t>
  </si>
  <si>
    <t>VMF173472</t>
  </si>
  <si>
    <t>SUITE ERREUR ADRESSE DE FACTURATION
REGULARISATION CDE 431255 AOM</t>
  </si>
  <si>
    <t>VMF173471</t>
  </si>
  <si>
    <t>SUITE ERREUR ADRESSE DE FACTURATION
REGULARISATION CDE 431243</t>
  </si>
  <si>
    <t>APROLIS</t>
  </si>
  <si>
    <t>APROLIS (SIEGE)</t>
  </si>
  <si>
    <t>VMF173400</t>
  </si>
  <si>
    <t>BOUGUENAIS</t>
  </si>
  <si>
    <t>F03 - secteur JB</t>
  </si>
  <si>
    <t>ZI DU CHAFFAULT RUE DE L'AERONAUTIQUE</t>
  </si>
  <si>
    <t>DELABLIME DENKMANN AU 06.82.56.70.488 AVENUE FAIDHERBEMr ETEVE : 05.46.48.78.12JONZAC</t>
  </si>
  <si>
    <t>07 - Ile-de-France</t>
  </si>
  <si>
    <t>ETB1321623  (PARC 1)</t>
  </si>
  <si>
    <t>EP18NT</t>
  </si>
  <si>
    <t>ZS85 - Zone de service 85</t>
  </si>
  <si>
    <t>W1A 285393</t>
  </si>
  <si>
    <t>PM85 - PRUVOST Christian</t>
  </si>
  <si>
    <t>Yves Meurville</t>
  </si>
  <si>
    <t>Sebastien Dervaux</t>
  </si>
  <si>
    <t>VMF173397</t>
  </si>
  <si>
    <t>ETB1721090  PARC 11</t>
  </si>
  <si>
    <t>EP20CN</t>
  </si>
  <si>
    <t>W1A 284328</t>
  </si>
  <si>
    <t>VMF173398</t>
  </si>
  <si>
    <t>ETB1321625  PARC 10</t>
  </si>
  <si>
    <t>W1A 284325</t>
  </si>
  <si>
    <t>VMF173399</t>
  </si>
  <si>
    <t>ETB5A27339  PARC 5</t>
  </si>
  <si>
    <t>EP18KT</t>
  </si>
  <si>
    <t>W1A 284324</t>
  </si>
  <si>
    <t>VMF173447</t>
  </si>
  <si>
    <t>RIEUX CEDEX</t>
  </si>
  <si>
    <t>F01 - secteur JCL</t>
  </si>
  <si>
    <t>APROLIS (60.VIL) ZA Rue Albert Thomas BP 37 Villers Saint-Paul</t>
  </si>
  <si>
    <t>CASTORAMAZAC LONGERES DES HAIESMR LESCHUITTA - 06-87-61-92-08 (APROLIS)SAINT MAXIMIN</t>
  </si>
  <si>
    <t>ET17DL53784</t>
  </si>
  <si>
    <t>CATER GP25N</t>
  </si>
  <si>
    <t>CS Goussainville</t>
  </si>
  <si>
    <t>CDE W44/286168</t>
  </si>
  <si>
    <t>PM95 - LOBO Manuel</t>
  </si>
  <si>
    <t>Jean-Christophe Leroy</t>
  </si>
  <si>
    <t>VMF173448</t>
  </si>
  <si>
    <t>ET17DL53785</t>
  </si>
  <si>
    <t>CDE W44/286165</t>
  </si>
  <si>
    <t>VMF173446</t>
  </si>
  <si>
    <t>MONIER SASROUTE DE CHEVRIERESB.P 90123MR FARIA - 06-82-87-54-28 (APROLIS)VERBERIE</t>
  </si>
  <si>
    <t>G813B0218UJ</t>
  </si>
  <si>
    <t>YALE GDP45VX</t>
  </si>
  <si>
    <t>CDE W44/286097</t>
  </si>
  <si>
    <t>VMF173424</t>
  </si>
  <si>
    <t>VENISSIEUX CEDEX</t>
  </si>
  <si>
    <t>28 ter RUE EUGENE HENAFF</t>
  </si>
  <si>
    <t>12JC01591</t>
  </si>
  <si>
    <t>Livraison par commercial</t>
  </si>
  <si>
    <t>VMF173454</t>
  </si>
  <si>
    <t>ROISSY CHARLES DE GAULLE</t>
  </si>
  <si>
    <t>F05 - secteur SD</t>
  </si>
  <si>
    <t>3412B, rue de la jeune fille Zone de Fret n°4</t>
  </si>
  <si>
    <t>LEROY MERLINCENTRE COMMERCIAL BAY 2AVENUE DU GENERAL DE GAULLEMR OUDART - 06-37-00-33-23 (APROLIS)COLLEGIEN</t>
  </si>
  <si>
    <t>ETB1371149</t>
  </si>
  <si>
    <t>CATER</t>
  </si>
  <si>
    <t>CDE W33/286404</t>
  </si>
  <si>
    <t>Tyre Dealer</t>
  </si>
  <si>
    <t>EUROMASTER</t>
  </si>
  <si>
    <t>EUROMASTER FRANCE (SIEGE) -</t>
  </si>
  <si>
    <t>VMF173420</t>
  </si>
  <si>
    <t>CORBAS</t>
  </si>
  <si>
    <t>EUROMASTER FRANCE - 2EA 52 Rue Louis Pardel, Z.I. de Corbas</t>
  </si>
  <si>
    <t>031 - Rhône-Alpes négoce</t>
  </si>
  <si>
    <t>FONDERIE DE VENISSIE</t>
  </si>
  <si>
    <t>RC</t>
  </si>
  <si>
    <t>FENWICK</t>
  </si>
  <si>
    <t>FENWICK-LINDE (SIEGE-ELA)</t>
  </si>
  <si>
    <t>VMF173462</t>
  </si>
  <si>
    <t>MORAINVILLIERS</t>
  </si>
  <si>
    <t>FENWICK LINDE (78.MOR) Agence Ile de France Ouest 48/50 Rue de La Croix de l'Orme</t>
  </si>
  <si>
    <t>SOFLOG TELIS CHEZ HISPANO SUIZA18 BOULEVARD LOUIS SEGUINMR SANCHEZ - 06-18-37-97-29 / 01-69-87-21-01COLOMBES</t>
  </si>
  <si>
    <t>H2X386U05633</t>
  </si>
  <si>
    <t>CDE 47828489</t>
  </si>
  <si>
    <t>VMF173456</t>
  </si>
  <si>
    <t>H2X386U04583</t>
  </si>
  <si>
    <t>CDE 47828507</t>
  </si>
  <si>
    <t>VMF173455</t>
  </si>
  <si>
    <t>GONESSE CEDEX</t>
  </si>
  <si>
    <t>5 rue des frères Montgolfier BP 75</t>
  </si>
  <si>
    <t>MERCEDES BENZ  PARISCENTRE TECHNOLOGIQUE DE REPARATIONAVENUE DE LA RESISTANCESTAINS59</t>
  </si>
  <si>
    <t>CDE 47832048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</si>
  <si>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</si>
  <si>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</si>
  <si>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</si>
  <si>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</si>
  <si>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</si>
  <si>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</si>
  <si>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</si>
  <si>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</si>
  <si>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</si>
  <si>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</si>
  <si>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</si>
  <si>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Chenilles</t>
  </si>
  <si>
    <t>Pneus GC</t>
  </si>
  <si>
    <t>Pneus TP</t>
  </si>
  <si>
    <t>Construction</t>
  </si>
  <si>
    <t>AIR775</t>
  </si>
  <si>
    <t>AIR570</t>
  </si>
  <si>
    <t>AIR561</t>
  </si>
  <si>
    <t>AIR550</t>
  </si>
  <si>
    <t>Hauler</t>
  </si>
  <si>
    <t>Pneus Gonflables Manuten°</t>
  </si>
  <si>
    <t>Bandages Frettés</t>
  </si>
  <si>
    <t>SolidAir</t>
  </si>
  <si>
    <t>RES330</t>
  </si>
  <si>
    <t>RES550</t>
  </si>
  <si>
    <t>RES660</t>
  </si>
  <si>
    <t>Pneus Pleins</t>
  </si>
  <si>
    <t>Gonflage PU</t>
  </si>
  <si>
    <t>Atelier</t>
  </si>
  <si>
    <t>Presse Mobile</t>
  </si>
  <si>
    <t>Prestations</t>
  </si>
  <si>
    <t>Manutention</t>
  </si>
  <si>
    <t>Diff</t>
  </si>
  <si>
    <t>CA Obj</t>
  </si>
  <si>
    <t>Qté Obj</t>
  </si>
  <si>
    <t>Qté FY19</t>
  </si>
  <si>
    <t>CA FY18</t>
  </si>
  <si>
    <t>Qté FY18</t>
  </si>
  <si>
    <t>Ville</t>
  </si>
  <si>
    <t>Enseigne</t>
  </si>
  <si>
    <t>Client (NAICS)</t>
  </si>
  <si>
    <t>Grand Compte</t>
  </si>
  <si>
    <t>Secteur commercial</t>
  </si>
  <si>
    <t>Prorata de l'objectif annuel</t>
  </si>
  <si>
    <t>Période</t>
  </si>
  <si>
    <t>Année fiscale</t>
  </si>
  <si>
    <t>F02 - secteur GR</t>
  </si>
  <si>
    <t>F06 - secteur EM</t>
  </si>
  <si>
    <t>F08 - secteur NP</t>
  </si>
  <si>
    <t>F09 - secteur XB</t>
  </si>
  <si>
    <t>F10 - secteur RD</t>
  </si>
  <si>
    <t>F11 - secteur OB</t>
  </si>
  <si>
    <t>F12 - secteur PMS</t>
  </si>
  <si>
    <t>PRESTA</t>
  </si>
  <si>
    <t>Presse M</t>
  </si>
  <si>
    <r>
      <t>=SOMME.SI.ENS('cumul 2014-2018'!$G:$G;'cumul 2014-2018'!$N:$N;"2018";'cumul 2014-2018'!$V:$V;'Tableau de bord'!B6;'cumul 2014-2018'!$AP:$AP;"PRESTA";'cumul 2014-2018'!$L:$L;SI('Tableau de bord'!B4="Mars";</t>
    </r>
    <r>
      <rPr>
        <sz val="11"/>
        <color rgb="FFFF0000"/>
        <rFont val="Calibri"/>
        <family val="2"/>
        <scheme val="minor"/>
      </rPr>
      <t>"Avril"</t>
    </r>
    <r>
      <rPr>
        <sz val="11"/>
        <color theme="1"/>
        <rFont val="Calibri"/>
        <family val="2"/>
        <scheme val="minor"/>
      </rPr>
      <t>;FAUX))</t>
    </r>
  </si>
  <si>
    <t>Fonction du choix dans le menu déroulant,  je dois réussir à cumuler les quantités de la colonne G mais sur plusieurs critères et non un seul comme dans cette formule</t>
  </si>
  <si>
    <t>C’est-à-dire pour "Mars"= additionner les qtés pour "Avril, Mai, Juin, Juillet, août, septembre, octobre, novembre, décembre, janvier, février et mars</t>
  </si>
  <si>
    <t>Pour "Juillet" ce serait = Avril, Mai et Juin uniquement.</t>
  </si>
  <si>
    <t>20</t>
  </si>
  <si>
    <t>60</t>
  </si>
  <si>
    <t>Colonne1</t>
  </si>
  <si>
    <t>Colonne2</t>
  </si>
  <si>
    <t>2018</t>
  </si>
  <si>
    <t>20183</t>
  </si>
  <si>
    <t>204</t>
  </si>
  <si>
    <t>Colonne5</t>
  </si>
  <si>
    <t>1207680</t>
  </si>
  <si>
    <t>85</t>
  </si>
  <si>
    <t>85150</t>
  </si>
  <si>
    <t>Colonne6</t>
  </si>
  <si>
    <t>Colonne7</t>
  </si>
  <si>
    <t>132,70</t>
  </si>
  <si>
    <t>Joffrey Bailliez8</t>
  </si>
  <si>
    <t>Joffrey Bailliez9</t>
  </si>
  <si>
    <t>AMLIFT10</t>
  </si>
  <si>
    <t>Colonne11</t>
  </si>
  <si>
    <t>Colonne12</t>
  </si>
  <si>
    <t>-1</t>
  </si>
  <si>
    <t>mois_bis</t>
  </si>
  <si>
    <t>Étiquettes de lignes</t>
  </si>
  <si>
    <t>Total général</t>
  </si>
  <si>
    <t>avr</t>
  </si>
  <si>
    <t>Somme de QTY_INVOICED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</si>
</sst>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[$-40C]d\-mmm\-yy;@"/>
    <numFmt numFmtId="165" formatCode="00000"/>
    <numFmt numFmtId="166" formatCode="_-* #,##0\ _€_-;\-* #,##0\ _€_-;_-* &quot;-&quot;??\ _€_-;_-@_-"/>
    <numFmt numFmtId="167" formatCode="0.0%"/>
    <numFmt numFmtId="169" formatCode="mmm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333333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/>
    <xf numFmtId="0" fontId="4" fillId="0" borderId="0" xfId="5"/>
    <xf numFmtId="0" fontId="4" fillId="0" borderId="0" xfId="6"/>
    <xf numFmtId="0" fontId="4" fillId="0" borderId="0" xfId="8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6" fontId="0" fillId="0" borderId="0" xfId="1" applyNumberFormat="1" applyFont="1" applyFill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2" borderId="0" xfId="0" applyFill="1"/>
    <xf numFmtId="167" fontId="7" fillId="2" borderId="0" xfId="2" applyNumberFormat="1" applyFont="1" applyFill="1" applyAlignment="1">
      <alignment horizontal="center"/>
    </xf>
    <xf numFmtId="166" fontId="8" fillId="2" borderId="0" xfId="1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center"/>
    </xf>
    <xf numFmtId="0" fontId="4" fillId="0" borderId="0" xfId="6" applyFont="1"/>
    <xf numFmtId="0" fontId="4" fillId="0" borderId="0" xfId="12"/>
    <xf numFmtId="0" fontId="0" fillId="0" borderId="0" xfId="0" quotePrefix="1"/>
    <xf numFmtId="0" fontId="0" fillId="3" borderId="0" xfId="0" applyFill="1"/>
    <xf numFmtId="0" fontId="5" fillId="4" borderId="3" xfId="3" applyNumberFormat="1" applyFont="1" applyFill="1" applyBorder="1" applyAlignment="1"/>
    <xf numFmtId="0" fontId="5" fillId="4" borderId="1" xfId="4" applyNumberFormat="1" applyFont="1" applyFill="1" applyBorder="1" applyAlignment="1"/>
    <xf numFmtId="0" fontId="5" fillId="4" borderId="1" xfId="3" applyNumberFormat="1" applyFont="1" applyFill="1" applyBorder="1" applyAlignment="1"/>
    <xf numFmtId="164" fontId="5" fillId="4" borderId="1" xfId="3" applyNumberFormat="1" applyFont="1" applyFill="1" applyBorder="1" applyAlignment="1"/>
    <xf numFmtId="0" fontId="5" fillId="4" borderId="1" xfId="3" applyNumberFormat="1" applyFont="1" applyFill="1" applyBorder="1" applyAlignment="1">
      <alignment horizontal="center"/>
    </xf>
    <xf numFmtId="0" fontId="5" fillId="4" borderId="1" xfId="5" applyNumberFormat="1" applyFont="1" applyFill="1" applyBorder="1" applyAlignment="1"/>
    <xf numFmtId="2" fontId="5" fillId="4" borderId="1" xfId="3" applyNumberFormat="1" applyFont="1" applyFill="1" applyBorder="1" applyAlignment="1"/>
    <xf numFmtId="0" fontId="9" fillId="4" borderId="1" xfId="0" applyFont="1" applyFill="1" applyBorder="1" applyAlignment="1">
      <alignment horizontal="center"/>
    </xf>
    <xf numFmtId="0" fontId="5" fillId="4" borderId="5" xfId="3" applyNumberFormat="1" applyFont="1" applyFill="1" applyBorder="1" applyAlignment="1"/>
    <xf numFmtId="0" fontId="5" fillId="5" borderId="3" xfId="5" applyNumberFormat="1" applyFont="1" applyFill="1" applyBorder="1" applyAlignment="1"/>
    <xf numFmtId="0" fontId="5" fillId="5" borderId="1" xfId="5" applyNumberFormat="1" applyFont="1" applyFill="1" applyBorder="1" applyAlignment="1"/>
    <xf numFmtId="3" fontId="5" fillId="5" borderId="1" xfId="5" applyNumberFormat="1" applyFont="1" applyFill="1" applyBorder="1" applyAlignment="1"/>
    <xf numFmtId="164" fontId="5" fillId="5" borderId="1" xfId="5" applyNumberFormat="1" applyFont="1" applyFill="1" applyBorder="1" applyAlignment="1"/>
    <xf numFmtId="1" fontId="5" fillId="5" borderId="1" xfId="5" applyNumberFormat="1" applyFont="1" applyFill="1" applyBorder="1" applyAlignment="1"/>
    <xf numFmtId="0" fontId="5" fillId="5" borderId="1" xfId="6" applyNumberFormat="1" applyFont="1" applyFill="1" applyBorder="1" applyAlignment="1"/>
    <xf numFmtId="165" fontId="5" fillId="5" borderId="1" xfId="5" applyNumberFormat="1" applyFont="1" applyFill="1" applyBorder="1" applyAlignment="1"/>
    <xf numFmtId="2" fontId="5" fillId="5" borderId="1" xfId="5" applyNumberFormat="1" applyFont="1" applyFill="1" applyBorder="1" applyAlignment="1"/>
    <xf numFmtId="0" fontId="5" fillId="5" borderId="1" xfId="7" applyNumberFormat="1" applyFont="1" applyFill="1" applyBorder="1" applyAlignment="1"/>
    <xf numFmtId="0" fontId="9" fillId="5" borderId="1" xfId="0" applyFont="1" applyFill="1" applyBorder="1"/>
    <xf numFmtId="0" fontId="9" fillId="5" borderId="5" xfId="0" applyFont="1" applyFill="1" applyBorder="1"/>
    <xf numFmtId="0" fontId="4" fillId="0" borderId="3" xfId="5" applyNumberFormat="1" applyFont="1" applyBorder="1" applyAlignment="1"/>
    <xf numFmtId="0" fontId="4" fillId="0" borderId="1" xfId="5" applyNumberFormat="1" applyFont="1" applyBorder="1" applyAlignment="1"/>
    <xf numFmtId="3" fontId="4" fillId="0" borderId="1" xfId="5" applyNumberFormat="1" applyFont="1" applyBorder="1" applyAlignment="1"/>
    <xf numFmtId="164" fontId="4" fillId="0" borderId="1" xfId="5" applyNumberFormat="1" applyFont="1" applyBorder="1" applyAlignment="1"/>
    <xf numFmtId="1" fontId="4" fillId="0" borderId="1" xfId="5" applyNumberFormat="1" applyFont="1" applyBorder="1" applyAlignment="1"/>
    <xf numFmtId="0" fontId="4" fillId="0" borderId="1" xfId="6" applyNumberFormat="1" applyFont="1" applyBorder="1" applyAlignment="1"/>
    <xf numFmtId="165" fontId="4" fillId="0" borderId="1" xfId="5" applyNumberFormat="1" applyFont="1" applyBorder="1" applyAlignment="1"/>
    <xf numFmtId="2" fontId="4" fillId="0" borderId="1" xfId="5" applyNumberFormat="1" applyFont="1" applyBorder="1" applyAlignment="1"/>
    <xf numFmtId="0" fontId="4" fillId="0" borderId="1" xfId="7" applyNumberFormat="1" applyFont="1" applyBorder="1" applyAlignment="1"/>
    <xf numFmtId="0" fontId="0" fillId="0" borderId="1" xfId="0" applyFont="1" applyBorder="1"/>
    <xf numFmtId="0" fontId="0" fillId="0" borderId="5" xfId="0" applyFont="1" applyBorder="1"/>
    <xf numFmtId="0" fontId="4" fillId="5" borderId="3" xfId="5" applyNumberFormat="1" applyFont="1" applyFill="1" applyBorder="1" applyAlignment="1"/>
    <xf numFmtId="0" fontId="4" fillId="5" borderId="1" xfId="5" applyNumberFormat="1" applyFont="1" applyFill="1" applyBorder="1" applyAlignment="1"/>
    <xf numFmtId="3" fontId="4" fillId="5" borderId="1" xfId="5" applyNumberFormat="1" applyFont="1" applyFill="1" applyBorder="1" applyAlignment="1"/>
    <xf numFmtId="164" fontId="4" fillId="5" borderId="1" xfId="5" applyNumberFormat="1" applyFont="1" applyFill="1" applyBorder="1" applyAlignment="1"/>
    <xf numFmtId="1" fontId="4" fillId="5" borderId="1" xfId="5" applyNumberFormat="1" applyFont="1" applyFill="1" applyBorder="1" applyAlignment="1"/>
    <xf numFmtId="0" fontId="4" fillId="5" borderId="1" xfId="6" applyNumberFormat="1" applyFont="1" applyFill="1" applyBorder="1" applyAlignment="1"/>
    <xf numFmtId="165" fontId="4" fillId="5" borderId="1" xfId="5" applyNumberFormat="1" applyFont="1" applyFill="1" applyBorder="1" applyAlignment="1"/>
    <xf numFmtId="2" fontId="4" fillId="5" borderId="1" xfId="5" applyNumberFormat="1" applyFont="1" applyFill="1" applyBorder="1" applyAlignment="1"/>
    <xf numFmtId="0" fontId="4" fillId="5" borderId="1" xfId="7" applyNumberFormat="1" applyFont="1" applyFill="1" applyBorder="1" applyAlignment="1"/>
    <xf numFmtId="0" fontId="0" fillId="5" borderId="1" xfId="0" applyFont="1" applyFill="1" applyBorder="1"/>
    <xf numFmtId="0" fontId="0" fillId="5" borderId="5" xfId="0" applyFont="1" applyFill="1" applyBorder="1"/>
    <xf numFmtId="0" fontId="4" fillId="0" borderId="1" xfId="8" applyNumberFormat="1" applyFont="1" applyBorder="1" applyAlignment="1"/>
    <xf numFmtId="0" fontId="4" fillId="0" borderId="1" xfId="9" applyNumberFormat="1" applyFont="1" applyBorder="1" applyAlignment="1"/>
    <xf numFmtId="0" fontId="4" fillId="5" borderId="1" xfId="8" applyNumberFormat="1" applyFont="1" applyFill="1" applyBorder="1" applyAlignment="1"/>
    <xf numFmtId="0" fontId="4" fillId="5" borderId="1" xfId="9" applyNumberFormat="1" applyFont="1" applyFill="1" applyBorder="1" applyAlignment="1"/>
    <xf numFmtId="0" fontId="0" fillId="0" borderId="1" xfId="0" applyFont="1" applyBorder="1" applyAlignment="1"/>
    <xf numFmtId="0" fontId="0" fillId="5" borderId="1" xfId="0" applyFont="1" applyFill="1" applyBorder="1" applyAlignment="1"/>
    <xf numFmtId="0" fontId="4" fillId="0" borderId="1" xfId="10" applyNumberFormat="1" applyFont="1" applyBorder="1" applyAlignment="1"/>
    <xf numFmtId="0" fontId="4" fillId="5" borderId="1" xfId="10" applyNumberFormat="1" applyFont="1" applyFill="1" applyBorder="1" applyAlignment="1"/>
    <xf numFmtId="0" fontId="4" fillId="0" borderId="1" xfId="11" applyNumberFormat="1" applyFont="1" applyBorder="1" applyAlignment="1"/>
    <xf numFmtId="0" fontId="4" fillId="5" borderId="1" xfId="11" applyNumberFormat="1" applyFont="1" applyFill="1" applyBorder="1" applyAlignment="1"/>
    <xf numFmtId="0" fontId="4" fillId="0" borderId="4" xfId="5" applyNumberFormat="1" applyFont="1" applyBorder="1" applyAlignment="1"/>
    <xf numFmtId="0" fontId="4" fillId="0" borderId="2" xfId="5" applyNumberFormat="1" applyFont="1" applyBorder="1" applyAlignment="1"/>
    <xf numFmtId="3" fontId="4" fillId="0" borderId="2" xfId="5" applyNumberFormat="1" applyFont="1" applyBorder="1" applyAlignment="1"/>
    <xf numFmtId="164" fontId="4" fillId="0" borderId="2" xfId="5" applyNumberFormat="1" applyFont="1" applyBorder="1" applyAlignment="1"/>
    <xf numFmtId="1" fontId="4" fillId="0" borderId="2" xfId="5" applyNumberFormat="1" applyFont="1" applyBorder="1" applyAlignment="1"/>
    <xf numFmtId="0" fontId="4" fillId="0" borderId="2" xfId="8" applyNumberFormat="1" applyFont="1" applyBorder="1" applyAlignment="1"/>
    <xf numFmtId="165" fontId="4" fillId="0" borderId="2" xfId="5" applyNumberFormat="1" applyFont="1" applyBorder="1" applyAlignment="1"/>
    <xf numFmtId="0" fontId="4" fillId="0" borderId="2" xfId="10" applyNumberFormat="1" applyFont="1" applyBorder="1" applyAlignment="1"/>
    <xf numFmtId="2" fontId="4" fillId="0" borderId="2" xfId="5" applyNumberFormat="1" applyFont="1" applyBorder="1" applyAlignment="1"/>
    <xf numFmtId="0" fontId="4" fillId="0" borderId="2" xfId="11" applyNumberFormat="1" applyFont="1" applyBorder="1" applyAlignment="1"/>
    <xf numFmtId="0" fontId="0" fillId="0" borderId="2" xfId="0" applyFont="1" applyBorder="1"/>
    <xf numFmtId="0" fontId="0" fillId="0" borderId="6" xfId="0" applyFont="1" applyBorder="1"/>
    <xf numFmtId="169" fontId="5" fillId="5" borderId="1" xfId="5" applyNumberFormat="1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9" fontId="0" fillId="0" borderId="0" xfId="0" applyNumberFormat="1" applyAlignment="1">
      <alignment horizontal="left" indent="1"/>
    </xf>
  </cellXfs>
  <cellStyles count="13">
    <cellStyle name="Milliers" xfId="1" builtinId="3"/>
    <cellStyle name="Normal" xfId="0" builtinId="0"/>
    <cellStyle name="Normal 2" xfId="4" xr:uid="{00000000-0005-0000-0000-000002000000}"/>
    <cellStyle name="Normal_cumul 2014-2017_1" xfId="5" xr:uid="{00000000-0005-0000-0000-000003000000}"/>
    <cellStyle name="Normal_cumul 2014-2017_2" xfId="6" xr:uid="{00000000-0005-0000-0000-000004000000}"/>
    <cellStyle name="Normal_cumul 2014-2017_3" xfId="12" xr:uid="{00000000-0005-0000-0000-000005000000}"/>
    <cellStyle name="Normal_cumul_2" xfId="8" xr:uid="{00000000-0005-0000-0000-000006000000}"/>
    <cellStyle name="Normal_cumul_6" xfId="7" xr:uid="{00000000-0005-0000-0000-000007000000}"/>
    <cellStyle name="Normal_cumul_B" xfId="9" xr:uid="{00000000-0005-0000-0000-000008000000}"/>
    <cellStyle name="Normal_cumul_C" xfId="11" xr:uid="{00000000-0005-0000-0000-000009000000}"/>
    <cellStyle name="Normal_cumul_D" xfId="10" xr:uid="{00000000-0005-0000-0000-00000A000000}"/>
    <cellStyle name="Normal_Feuil1" xfId="3" xr:uid="{00000000-0005-0000-0000-00000B000000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10</xdr:row>
      <xdr:rowOff>19050</xdr:rowOff>
    </xdr:from>
    <xdr:to>
      <xdr:col>7</xdr:col>
      <xdr:colOff>657225</xdr:colOff>
      <xdr:row>17</xdr:row>
      <xdr:rowOff>57150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mois_bis">
              <a:extLst>
                <a:ext uri="{FF2B5EF4-FFF2-40B4-BE49-F238E27FC236}">
                  <a16:creationId xmlns:a16="http://schemas.microsoft.com/office/drawing/2014/main" id="{97742438-EF40-46BB-A40A-E6D7F987B2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mois_b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299" y="1924050"/>
              <a:ext cx="7381876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2</xdr:col>
      <xdr:colOff>1083469</xdr:colOff>
      <xdr:row>18</xdr:row>
      <xdr:rowOff>59531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3107531" y="3048000"/>
          <a:ext cx="1083469" cy="6310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3</xdr:row>
      <xdr:rowOff>95250</xdr:rowOff>
    </xdr:from>
    <xdr:to>
      <xdr:col>16</xdr:col>
      <xdr:colOff>750094</xdr:colOff>
      <xdr:row>17</xdr:row>
      <xdr:rowOff>71437</xdr:rowOff>
    </xdr:to>
    <xdr:cxnSp macro="">
      <xdr:nvCxnSpPr>
        <xdr:cNvPr id="7" name="Connecteur en 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3286125" y="762000"/>
          <a:ext cx="14561344" cy="2738437"/>
        </a:xfrm>
        <a:prstGeom prst="bentConnector3">
          <a:avLst>
            <a:gd name="adj1" fmla="val 10012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.camoplastsolideal.com/Users/arm1van/Documents/BU%20MH/Finance/2013-14/2013-05%20-%20MAY/2013-05%20-%20Management%20Reporting%20-%20Material%20Handling%20(v3.0)%20-%20lin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meurvil\Documents\REPORTING\2015\detailed%20dashboard%2016%20AFT%20Franc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meurvil\Documents\REPORTING\2018\Suivi%20CA%20vs%20obj%20sect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ToC"/>
      <sheetName val="PoV"/>
      <sheetName val="KPI p1"/>
      <sheetName val="KPI p2"/>
      <sheetName val="Notes"/>
      <sheetName val="P&amp;L"/>
      <sheetName val="OPEX"/>
      <sheetName val="R&amp;D"/>
      <sheetName val="CapEm"/>
      <sheetName val="P&amp;L Entity"/>
      <sheetName val="P&amp;L Geo"/>
      <sheetName val="BU Month"/>
      <sheetName val="BU YTD"/>
      <sheetName val="AdHoc Tabs ►"/>
      <sheetName val="Entity by scenario"/>
      <sheetName val="Entity C vs NC"/>
      <sheetName val="Account C vs NC"/>
      <sheetName val="BU Alloc"/>
      <sheetName val="Checks"/>
      <sheetName val="Dimension Librairy"/>
      <sheetName val="Lists"/>
    </sheetNames>
    <sheetDataSet>
      <sheetData sheetId="0" refreshError="1"/>
      <sheetData sheetId="1" refreshError="1"/>
      <sheetData sheetId="2" refreshError="1">
        <row r="9">
          <cell r="C9" t="str">
            <v>cashas11_CSHPPRD2_MgtRep</v>
          </cell>
        </row>
        <row r="17">
          <cell r="C17" t="str">
            <v>TIRMH</v>
          </cell>
        </row>
        <row r="18">
          <cell r="C18" t="str">
            <v>Cha_All</v>
          </cell>
        </row>
        <row r="19">
          <cell r="C19" t="str">
            <v>Geo_All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Assumptions &amp; Notes"/>
      <sheetName val="qtys sold"/>
      <sheetName val="sales in usd"/>
      <sheetName val="exchange rate impact"/>
      <sheetName val="Feuil1"/>
      <sheetName val="month trends"/>
      <sheetName val="price index"/>
      <sheetName val="detailed variance analysis"/>
      <sheetName val="AFT customer dashboard"/>
      <sheetName val="AFT customer dashboard CC"/>
      <sheetName val="consolidation"/>
      <sheetName val="assump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3">
          <cell r="B93">
            <v>100</v>
          </cell>
        </row>
        <row r="133">
          <cell r="B133">
            <v>100</v>
          </cell>
        </row>
        <row r="173">
          <cell r="B173">
            <v>50.15872171438037</v>
          </cell>
        </row>
        <row r="174">
          <cell r="B174">
            <v>1</v>
          </cell>
          <cell r="C174">
            <v>1</v>
          </cell>
          <cell r="D174">
            <v>1</v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I174">
            <v>1</v>
          </cell>
          <cell r="J174">
            <v>1</v>
          </cell>
          <cell r="K174">
            <v>1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>
            <v>1</v>
          </cell>
          <cell r="AB174">
            <v>1</v>
          </cell>
          <cell r="AC174">
            <v>1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calendrier"/>
      <sheetName val="Feuil1"/>
      <sheetName val="Feuil5"/>
      <sheetName val="Table service"/>
      <sheetName val="objectifs"/>
      <sheetName val="cumul 2014-2018"/>
      <sheetName val="Tableau de bord"/>
    </sheetNames>
    <sheetDataSet>
      <sheetData sheetId="0"/>
      <sheetData sheetId="1">
        <row r="8">
          <cell r="A8" t="str">
            <v>avril</v>
          </cell>
        </row>
        <row r="9">
          <cell r="A9" t="str">
            <v>avril</v>
          </cell>
        </row>
        <row r="10">
          <cell r="A10" t="str">
            <v>avril</v>
          </cell>
        </row>
        <row r="11">
          <cell r="A11" t="str">
            <v>avril</v>
          </cell>
        </row>
        <row r="12">
          <cell r="A12" t="str">
            <v>avril</v>
          </cell>
          <cell r="I12">
            <v>7.9051383399209488E-2</v>
          </cell>
        </row>
        <row r="13">
          <cell r="A13" t="str">
            <v>Mai</v>
          </cell>
        </row>
        <row r="14">
          <cell r="A14" t="str">
            <v>Mai</v>
          </cell>
        </row>
        <row r="15">
          <cell r="A15" t="str">
            <v>Mai</v>
          </cell>
        </row>
        <row r="16">
          <cell r="A16" t="str">
            <v>Mai</v>
          </cell>
        </row>
        <row r="17">
          <cell r="A17" t="str">
            <v>Mai</v>
          </cell>
          <cell r="I17">
            <v>0.15810276679841898</v>
          </cell>
        </row>
        <row r="18">
          <cell r="A18" t="str">
            <v>juin</v>
          </cell>
        </row>
        <row r="19">
          <cell r="A19" t="str">
            <v>juin</v>
          </cell>
        </row>
        <row r="20">
          <cell r="A20" t="str">
            <v>juin</v>
          </cell>
        </row>
        <row r="21">
          <cell r="A21" t="str">
            <v>juin</v>
          </cell>
        </row>
        <row r="22">
          <cell r="A22" t="str">
            <v>juin</v>
          </cell>
          <cell r="I22">
            <v>0.24110671936758893</v>
          </cell>
        </row>
        <row r="23">
          <cell r="A23" t="str">
            <v>juillet</v>
          </cell>
        </row>
        <row r="24">
          <cell r="A24" t="str">
            <v>juillet</v>
          </cell>
        </row>
        <row r="25">
          <cell r="A25" t="str">
            <v>juillet</v>
          </cell>
        </row>
        <row r="26">
          <cell r="A26" t="str">
            <v>juillet</v>
          </cell>
        </row>
        <row r="27">
          <cell r="A27" t="str">
            <v>juillet</v>
          </cell>
          <cell r="I27">
            <v>0.32806324110671936</v>
          </cell>
        </row>
        <row r="28">
          <cell r="A28" t="str">
            <v>Août</v>
          </cell>
        </row>
        <row r="29">
          <cell r="A29" t="str">
            <v>Août</v>
          </cell>
        </row>
        <row r="30">
          <cell r="A30" t="str">
            <v>Août</v>
          </cell>
        </row>
        <row r="31">
          <cell r="A31" t="str">
            <v>Août</v>
          </cell>
        </row>
        <row r="32">
          <cell r="A32" t="str">
            <v>Août</v>
          </cell>
          <cell r="I32">
            <v>0.4189723320158103</v>
          </cell>
        </row>
        <row r="33">
          <cell r="A33" t="str">
            <v>Septembre</v>
          </cell>
        </row>
        <row r="34">
          <cell r="A34" t="str">
            <v>Septembre</v>
          </cell>
        </row>
        <row r="35">
          <cell r="A35" t="str">
            <v>Septembre</v>
          </cell>
        </row>
        <row r="36">
          <cell r="A36" t="str">
            <v>Septembre</v>
          </cell>
          <cell r="I36">
            <v>0.49802371541501977</v>
          </cell>
        </row>
        <row r="37">
          <cell r="A37" t="str">
            <v>Octobre</v>
          </cell>
        </row>
        <row r="38">
          <cell r="A38" t="str">
            <v>Octobre</v>
          </cell>
        </row>
        <row r="39">
          <cell r="A39" t="str">
            <v>Octobre</v>
          </cell>
        </row>
        <row r="40">
          <cell r="A40" t="str">
            <v>Octobre</v>
          </cell>
        </row>
        <row r="41">
          <cell r="A41" t="str">
            <v>Octobre</v>
          </cell>
          <cell r="I41">
            <v>0.58893280632411071</v>
          </cell>
        </row>
        <row r="42">
          <cell r="A42" t="str">
            <v>Novembre</v>
          </cell>
        </row>
        <row r="43">
          <cell r="A43" t="str">
            <v>Novembre</v>
          </cell>
        </row>
        <row r="44">
          <cell r="A44" t="str">
            <v>Novembre</v>
          </cell>
        </row>
        <row r="45">
          <cell r="A45" t="str">
            <v>Novembre</v>
          </cell>
        </row>
        <row r="46">
          <cell r="A46" t="str">
            <v>Novembre</v>
          </cell>
          <cell r="I46">
            <v>0.67193675889328064</v>
          </cell>
        </row>
        <row r="47">
          <cell r="A47" t="str">
            <v>Décembre</v>
          </cell>
        </row>
        <row r="48">
          <cell r="A48" t="str">
            <v>Décembre</v>
          </cell>
        </row>
        <row r="49">
          <cell r="A49" t="str">
            <v>Décembre</v>
          </cell>
        </row>
        <row r="50">
          <cell r="A50" t="str">
            <v>Décembre</v>
          </cell>
          <cell r="I50">
            <v>0.75098814229249011</v>
          </cell>
        </row>
        <row r="51">
          <cell r="A51" t="str">
            <v>Janvier</v>
          </cell>
        </row>
        <row r="52">
          <cell r="A52" t="str">
            <v>Janvier</v>
          </cell>
        </row>
        <row r="53">
          <cell r="A53" t="str">
            <v>Janvier</v>
          </cell>
        </row>
        <row r="54">
          <cell r="A54" t="str">
            <v>Janvier</v>
          </cell>
        </row>
        <row r="55">
          <cell r="A55" t="str">
            <v>Janvier</v>
          </cell>
          <cell r="I55">
            <v>0.8379446640316206</v>
          </cell>
        </row>
        <row r="56">
          <cell r="A56" t="str">
            <v>Février</v>
          </cell>
        </row>
        <row r="57">
          <cell r="A57" t="str">
            <v>Février</v>
          </cell>
        </row>
        <row r="58">
          <cell r="A58" t="str">
            <v>Février</v>
          </cell>
        </row>
        <row r="59">
          <cell r="A59" t="str">
            <v>Février</v>
          </cell>
        </row>
        <row r="60">
          <cell r="A60" t="str">
            <v>Février</v>
          </cell>
          <cell r="I60">
            <v>0.91699604743083007</v>
          </cell>
        </row>
        <row r="61">
          <cell r="A61" t="str">
            <v>Mars</v>
          </cell>
        </row>
        <row r="62">
          <cell r="A62" t="str">
            <v>Mars</v>
          </cell>
        </row>
        <row r="63">
          <cell r="A63" t="str">
            <v>Mars</v>
          </cell>
        </row>
        <row r="64">
          <cell r="A64" t="str">
            <v>Mars</v>
          </cell>
        </row>
        <row r="65">
          <cell r="A65" t="str">
            <v>Mars</v>
          </cell>
          <cell r="I65">
            <v>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396.727245023147" createdVersion="6" refreshedVersion="6" minRefreshableVersion="3" recordCount="32" xr:uid="{65AB9E5F-26FB-45BC-A929-B785A4CBFD42}">
  <cacheSource type="worksheet">
    <worksheetSource ref="A1:AT33" sheet="cumul 2014-2018"/>
  </cacheSource>
  <cacheFields count="48">
    <cacheField name="PRODUCT_CODE" numFmtId="0">
      <sharedItems/>
    </cacheField>
    <cacheField name="BP_GROUP" numFmtId="0">
      <sharedItems/>
    </cacheField>
    <cacheField name="NAICS/SIC" numFmtId="0">
      <sharedItems count="5">
        <s v="COMBILIFT"/>
        <s v="MANULOC"/>
        <s v="APROLIS"/>
        <s v="EUROMASTER"/>
        <s v="FENWICK"/>
      </sharedItems>
    </cacheField>
    <cacheField name="BP_NAME" numFmtId="0">
      <sharedItems/>
    </cacheField>
    <cacheField name="PRODUCT_CATEGORY" numFmtId="0">
      <sharedItems/>
    </cacheField>
    <cacheField name="PRODUCT_DESC" numFmtId="0">
      <sharedItems/>
    </cacheField>
    <cacheField name="QTY_INVOICED" numFmtId="0">
      <sharedItems containsMixedTypes="1" containsNumber="1" containsInteger="1" minValue="-42" maxValue="60"/>
    </cacheField>
    <cacheField name="SALES_AMOUNT" numFmtId="0">
      <sharedItems containsMixedTypes="1" containsNumber="1" containsInteger="1" minValue="-189" maxValue="189"/>
    </cacheField>
    <cacheField name="COGS_AMOUNT" numFmtId="0">
      <sharedItems containsBlank="1"/>
    </cacheField>
    <cacheField name="SALES_ACCT" numFmtId="0">
      <sharedItems/>
    </cacheField>
    <cacheField name="COGS_ACCT" numFmtId="0">
      <sharedItems/>
    </cacheField>
    <cacheField name="Account Date" numFmtId="164">
      <sharedItems containsBlank="1"/>
    </cacheField>
    <cacheField name="mois" numFmtId="0">
      <sharedItems/>
    </cacheField>
    <cacheField name="mois_bis" numFmtId="169">
      <sharedItems containsSemiMixedTypes="0" containsNonDate="0" containsDate="1" containsString="0" minDate="2018-01-01T00:00:00" maxDate="2019-12-02T00:00:00" count="13">
        <d v="2018-01-01T00:00:00"/>
        <d v="2018-02-01T00:00:00"/>
        <d v="2018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18-04-01T00:00:00"/>
      </sharedItems>
      <fieldGroup par="47" base="13">
        <rangePr groupBy="months" startDate="2018-01-01T00:00:00" endDate="2019-12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9"/>
        </groupItems>
      </fieldGroup>
    </cacheField>
    <cacheField name="année fiscale" numFmtId="0">
      <sharedItems containsMixedTypes="1" containsNumber="1" containsInteger="1" minValue="2018" maxValue="2019"/>
    </cacheField>
    <cacheField name="année cal" numFmtId="0">
      <sharedItems containsMixedTypes="1" containsNumber="1" containsInteger="1" minValue="2018" maxValue="2019"/>
    </cacheField>
    <cacheField name="Document No" numFmtId="0">
      <sharedItems/>
    </cacheField>
    <cacheField name="Line No" numFmtId="3">
      <sharedItems containsMixedTypes="1" containsNumber="1" containsInteger="1" minValue="20" maxValue="90"/>
    </cacheField>
    <cacheField name="Description" numFmtId="0">
      <sharedItems/>
    </cacheField>
    <cacheField name="M_INOUT_REF" numFmtId="0">
      <sharedItems containsBlank="1" containsMixedTypes="1" containsNumber="1" containsInteger="1" minValue="1207677" maxValue="1208071"/>
    </cacheField>
    <cacheField name="SALE_TYPE" numFmtId="0">
      <sharedItems/>
    </cacheField>
    <cacheField name="BP_DEPT" numFmtId="1">
      <sharedItems containsMixedTypes="1" containsNumber="1" containsInteger="1" minValue="44" maxValue="95"/>
    </cacheField>
    <cacheField name="BP_CITY" numFmtId="0">
      <sharedItems/>
    </cacheField>
    <cacheField name="BP_SHIPMENT_REGION" numFmtId="0">
      <sharedItems/>
    </cacheField>
    <cacheField name="BP_POSTAL" numFmtId="165">
      <sharedItems containsMixedTypes="1" containsNumber="1" containsInteger="1" minValue="44344" maxValue="95700"/>
    </cacheField>
    <cacheField name="BP_CHAR" numFmtId="0">
      <sharedItems/>
    </cacheField>
    <cacheField name="FINALDELIVERYADDRESS" numFmtId="0">
      <sharedItems/>
    </cacheField>
    <cacheField name="INVOICE_REGION" numFmtId="0">
      <sharedItems/>
    </cacheField>
    <cacheField name="MACHINESERIALNUMBER" numFmtId="0">
      <sharedItems/>
    </cacheField>
    <cacheField name="MACHINETYPE" numFmtId="0">
      <sharedItems/>
    </cacheField>
    <cacheField name="Tenant" numFmtId="0">
      <sharedItems/>
    </cacheField>
    <cacheField name="Weight" numFmtId="2">
      <sharedItems containsBlank="1" containsMixedTypes="1" containsNumber="1" minValue="19.600000000000001" maxValue="342"/>
    </cacheField>
    <cacheField name="WAREHOUSE" numFmtId="0">
      <sharedItems/>
    </cacheField>
    <cacheField name="ORDERREF" numFmtId="0">
      <sharedItems containsBlank="1"/>
    </cacheField>
    <cacheField name="SHIPPER" numFmtId="0">
      <sharedItems/>
    </cacheField>
    <cacheField name="BP_REP" numFmtId="0">
      <sharedItems/>
    </cacheField>
    <cacheField name="SHIPMENT_REP" numFmtId="0">
      <sharedItems/>
    </cacheField>
    <cacheField name="INVOICE_REP" numFmtId="0">
      <sharedItems/>
    </cacheField>
    <cacheField name="VALUE CHAIN" numFmtId="0">
      <sharedItems/>
    </cacheField>
    <cacheField name="CS PRODUCT LEVEL 1" numFmtId="0">
      <sharedItems/>
    </cacheField>
    <cacheField name="DISTRIBUTION CHANNEL" numFmtId="0">
      <sharedItems/>
    </cacheField>
    <cacheField name="SHIPMENT_BP_NAME" numFmtId="0">
      <sharedItems/>
    </cacheField>
    <cacheField name="-1" numFmtId="0">
      <sharedItems containsBlank="1"/>
    </cacheField>
    <cacheField name="Cat obj" numFmtId="0">
      <sharedItems count="1">
        <s v="PRESTA"/>
      </sharedItems>
    </cacheField>
    <cacheField name="Type service" numFmtId="0">
      <sharedItems/>
    </cacheField>
    <cacheField name="période Cal" numFmtId="0">
      <sharedItems containsBlank="1"/>
    </cacheField>
    <cacheField name="Trimestres" numFmtId="0" databaseField="0">
      <fieldGroup base="13">
        <rangePr groupBy="quarters" startDate="2018-01-01T00:00:00" endDate="2019-12-02T00:00:00"/>
        <groupItems count="6">
          <s v="&lt;01/01/2018"/>
          <s v="Trimestre1"/>
          <s v="Trimestre2"/>
          <s v="Trimestre3"/>
          <s v="Trimestre4"/>
          <s v="&gt;02/12/2019"/>
        </groupItems>
      </fieldGroup>
    </cacheField>
    <cacheField name="Années" numFmtId="0" databaseField="0">
      <fieldGroup base="13">
        <rangePr groupBy="years" startDate="2018-01-01T00:00:00" endDate="2019-12-02T00:00:00"/>
        <groupItems count="4">
          <s v="&lt;01/01/2018"/>
          <s v="2018"/>
          <s v="2019"/>
          <s v="&gt;02/12/2019"/>
        </groupItems>
      </fieldGroup>
    </cacheField>
  </cacheFields>
  <extLst>
    <ext xmlns:x14="http://schemas.microsoft.com/office/spreadsheetml/2009/9/main" uri="{725AE2AE-9491-48be-B2B4-4EB974FC3084}">
      <x14:pivotCacheDefinition pivotCacheId="118685675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99.20.6"/>
    <s v="Lift Truck Service Compagny"/>
    <x v="0"/>
    <s v="AMLIFT"/>
    <s v="MS02 Prestations de services"/>
    <s v="Montage Atelier"/>
    <s v="20"/>
    <s v="60"/>
    <s v="Colonne1"/>
    <s v="706000 - Prestations de Services Presses Mobile"/>
    <s v="999105 - Service COGS Account"/>
    <s v="Colonne2"/>
    <s v="janvier"/>
    <x v="0"/>
    <s v="2018"/>
    <s v="20183"/>
    <s v="VMF173329"/>
    <s v="204"/>
    <s v="Colonne5"/>
    <s v="1207680"/>
    <s v="SHIPMENT"/>
    <s v="85"/>
    <s v="LA CHAPELLE ACHARD"/>
    <s v="F04 - secteur LV"/>
    <s v="85150"/>
    <s v="AMLIFT Parc d'activités ZI Sud Est"/>
    <s v="BMO BRIANCONCENTRE D' ACTIVITES SUDRUE DES LAMPIERSMr CABANNE Christophe : 04.92.21.36.54BRIANCON"/>
    <s v="06 - Ouest"/>
    <s v="Colonne6"/>
    <s v="Colonne7"/>
    <s v="Solideal"/>
    <s v="132,70"/>
    <s v="CS Noyal – Pontivy"/>
    <s v="MAIL CHARLOTTE"/>
    <s v="DACHSER - Messagerie"/>
    <s v="Joffrey Bailliez"/>
    <s v="Joffrey Bailliez8"/>
    <s v="Joffrey Bailliez9"/>
    <s v="MH Tire System"/>
    <s v="Non Products"/>
    <s v="AFTERMARKET"/>
    <s v="AMLIFT10"/>
    <s v="Colonne11"/>
    <x v="0"/>
    <s v="Atelier"/>
    <s v="Colonne12"/>
  </r>
  <r>
    <s v="99.20.6"/>
    <s v="Lift Truck Service Compagny"/>
    <x v="0"/>
    <s v="AMLIFT"/>
    <s v="MS02 Prestations de services"/>
    <s v="Montage Atelier"/>
    <n v="12"/>
    <n v="36"/>
    <m/>
    <s v="706000 - Prestations de Services Presses Mobile"/>
    <s v="999105 - Service COGS Account"/>
    <m/>
    <s v="janvier"/>
    <x v="0"/>
    <n v="2018"/>
    <n v="2018"/>
    <s v="VMF173329"/>
    <n v="40"/>
    <s v=""/>
    <n v="1207680"/>
    <s v="SHIPMENT"/>
    <n v="85"/>
    <s v="LA CHAPELLE ACHARD"/>
    <s v="F04 - secteur LV"/>
    <n v="85150"/>
    <s v="AMLIFT Parc d'activités ZI Sud Est"/>
    <s v="BMO BRIANCONCENTRE D' ACTIVITES SUDRUE DES LAMPIERSMr CABANNE Christophe : 04.92.21.36.54BRIANCON"/>
    <s v="06 - Ouest"/>
    <s v=""/>
    <s v=""/>
    <s v="Solideal"/>
    <n v="132.69999999999999"/>
    <s v="CS Noyal – Pontivy"/>
    <s v="MAIL CHARLOTTE"/>
    <s v="DACHSER - Messagerie"/>
    <s v="Joffrey Bailliez"/>
    <s v="Joffrey Bailliez"/>
    <s v="Joffrey Bailliez"/>
    <s v="MH Tire System"/>
    <s v="Non Products"/>
    <s v="AFTERMARKET"/>
    <s v="AMLIFT"/>
    <m/>
    <x v="0"/>
    <s v="Atelier"/>
    <m/>
  </r>
  <r>
    <s v="99.20.6"/>
    <s v="Lift Truck Service Compagny"/>
    <x v="0"/>
    <s v="AMLIFT"/>
    <s v="MS02 Prestations de services"/>
    <s v="Montage Atelier"/>
    <n v="20"/>
    <n v="60"/>
    <m/>
    <s v="706000 - Prestations de Services Presses Mobile"/>
    <s v="999105 - Service COGS Account"/>
    <m/>
    <s v="février"/>
    <x v="1"/>
    <n v="2018"/>
    <n v="2018"/>
    <s v="VMF173557"/>
    <n v="20"/>
    <s v=""/>
    <n v="1207677"/>
    <s v="SHIPMENT"/>
    <n v="85"/>
    <s v="LA CHAPELLE ACHARD"/>
    <s v="F04 - secteur LV"/>
    <n v="85150"/>
    <s v="AMLIFT Parc d'activités ZI Sud Est"/>
    <s v="ONDUCLAIR RUE RENE DESCARTES ZA MAURICE SCHUMANN MR POUDROUX 03.20.45.42.00COMINES"/>
    <s v="06 - Ouest"/>
    <s v=""/>
    <s v=""/>
    <s v="Solideal"/>
    <n v="53.2"/>
    <s v="CS Noyal – Pontivy"/>
    <s v="MAIL CHARLOTTE"/>
    <s v="DACHSER - Messagerie"/>
    <s v="Joffrey Bailliez"/>
    <s v="Joffrey Bailliez"/>
    <s v="Joffrey Bailliez"/>
    <s v="MH Tire System"/>
    <s v="Non Products"/>
    <s v="AFTERMARKET"/>
    <s v="AMLIFT"/>
    <m/>
    <x v="0"/>
    <s v="Atelier"/>
    <m/>
  </r>
  <r>
    <s v="99.20.6"/>
    <s v="Lift Truck Service Compagny"/>
    <x v="0"/>
    <s v="AMLIFT"/>
    <s v="MS02 Prestations de services"/>
    <s v="Montage Atelier"/>
    <n v="20"/>
    <n v="60"/>
    <m/>
    <s v="706000 - Prestations de Services Presses Mobile"/>
    <s v="999105 - Service COGS Account"/>
    <m/>
    <s v="février"/>
    <x v="1"/>
    <n v="2018"/>
    <n v="2018"/>
    <s v="VMF173558"/>
    <n v="20"/>
    <s v=""/>
    <n v="1207683"/>
    <s v="SHIPMENT"/>
    <n v="85"/>
    <s v="LA CHAPELLE ACHARD"/>
    <s v="F04 - secteur LV"/>
    <n v="85150"/>
    <s v="AMLIFT Parc d'activités ZI Sud Est"/>
    <s v="ARCELOR MITTAL DISTRIBUTION 51ATTN MR LOISEAUZI DES COIDESST BRICE COURCELLES"/>
    <s v="06 - Ouest"/>
    <s v=""/>
    <s v=""/>
    <s v="Solideal"/>
    <n v="69.599999999999994"/>
    <s v="CS Noyal – Pontivy"/>
    <s v="MAIL CHARLOTTE"/>
    <s v="DACHSER - Messagerie"/>
    <s v="Joffrey Bailliez"/>
    <s v="Joffrey Bailliez"/>
    <s v="Joffrey Bailliez"/>
    <s v="MH Tire System"/>
    <s v="Non Products"/>
    <s v="AFTERMARKET"/>
    <s v="AMLIFT"/>
    <m/>
    <x v="0"/>
    <s v="Atelier"/>
    <m/>
  </r>
  <r>
    <s v="99.20.6"/>
    <s v="Lift Truck Service Compagny"/>
    <x v="0"/>
    <s v="AMLIFT"/>
    <s v="MS02 Prestations de services"/>
    <s v="Montage Atelier"/>
    <n v="20"/>
    <n v="60"/>
    <m/>
    <s v="706000 - Prestations de Services Presses Mobile"/>
    <s v="999105 - Service COGS Account"/>
    <m/>
    <s v="mars"/>
    <x v="2"/>
    <n v="2018"/>
    <n v="2018"/>
    <s v="VMF173334"/>
    <n v="20"/>
    <s v=""/>
    <n v="1207703"/>
    <s v="SHIPMENT"/>
    <n v="85"/>
    <s v="LA CHAPELLE ACHARD"/>
    <s v="F04 - secteur LV"/>
    <n v="85150"/>
    <s v="AMLIFT Parc d'activités ZI Sud Est"/>
    <s v="BMO ARGONAYDOMINIQUE SAN MIGUEL 04.50.57.12.67225 ROUTE DU FIERLIEU DIT GRUYEREARGONAY"/>
    <s v="06 - Ouest"/>
    <s v=""/>
    <s v=""/>
    <s v="Solideal"/>
    <n v="69.599999999999994"/>
    <s v="CS Noyal – Pontivy"/>
    <s v="MAIL CHARLOTTE"/>
    <s v="DACHSER - Messagerie"/>
    <s v="Joffrey Bailliez"/>
    <s v="Joffrey Bailliez"/>
    <s v="Joffrey Bailliez"/>
    <s v="MH Tire System"/>
    <s v="Non Products"/>
    <s v="AFTERMARKET"/>
    <s v="AMLIFT"/>
    <m/>
    <x v="0"/>
    <s v="Atelier"/>
    <m/>
  </r>
  <r>
    <s v="99.20.6"/>
    <s v="Lift Truck Service Compagny"/>
    <x v="1"/>
    <s v="AMONITE SUD-EST"/>
    <s v="MS02 Prestations de services"/>
    <s v="Montage Atelier"/>
    <n v="20"/>
    <n v="60"/>
    <m/>
    <s v="706000 - Prestations de Services Presses Mobile"/>
    <s v="999105 - Service COGS Account"/>
    <m/>
    <s v="mars"/>
    <x v="2"/>
    <n v="2018"/>
    <n v="2018"/>
    <s v="VMF173419"/>
    <n v="40"/>
    <s v=""/>
    <n v="1207926"/>
    <s v="SHIPMENT"/>
    <n v="69"/>
    <s v="SAINT PIERRE DE CHANDIEU"/>
    <s v="F07 - secteur SL"/>
    <n v="69780"/>
    <s v="AMONITE SUD-EST 48 CHEMIN DE MURE LIEU DIT FORET DE L AIGLE"/>
    <s v=""/>
    <s v="03 - Rhône-Alpes"/>
    <s v=""/>
    <s v=""/>
    <s v="Solideal"/>
    <n v="193.2"/>
    <s v="CS Saint Priest"/>
    <s v="439183 aom"/>
    <s v="ENLEVEMENT CLIENT"/>
    <s v="Thierry Mercier"/>
    <s v="Thierry Mercier"/>
    <s v="Thierry Mercier"/>
    <s v="MH Tire System"/>
    <s v="Non Products"/>
    <s v="AFTERMARKET"/>
    <s v="AMONITE SUD-EST"/>
    <m/>
    <x v="0"/>
    <s v="Atelier"/>
    <m/>
  </r>
  <r>
    <s v="99.20.6"/>
    <s v="Lift Truck Service Compagny"/>
    <x v="1"/>
    <s v="AMONITE SUD-EST"/>
    <s v="MS02 Prestations de services"/>
    <s v="Montage Atelier"/>
    <n v="30"/>
    <n v="90"/>
    <m/>
    <s v="706000 - Prestations de Services Presses Mobile"/>
    <s v="999105 - Service COGS Account"/>
    <m/>
    <s v="avril"/>
    <x v="3"/>
    <n v="2019"/>
    <n v="2018"/>
    <s v="VMF173419"/>
    <n v="20"/>
    <s v=""/>
    <n v="1207926"/>
    <s v="SHIPMENT"/>
    <n v="69"/>
    <s v="SAINT PIERRE DE CHANDIEU"/>
    <s v="F07 - secteur SL"/>
    <n v="69780"/>
    <s v="AMONITE SUD-EST 48 CHEMIN DE MURE LIEU DIT FORET DE L AIGLE"/>
    <s v=""/>
    <s v="03 - Rhône-Alpes"/>
    <s v=""/>
    <s v=""/>
    <s v="Solideal"/>
    <n v="193.2"/>
    <s v="CS Saint Priest"/>
    <s v="439183 aom"/>
    <s v="ENLEVEMENT CLIENT"/>
    <s v="Thierry Mercier"/>
    <s v="Thierry Mercier"/>
    <s v="Thierry Mercier"/>
    <s v="MH Tire System"/>
    <s v="Non Products"/>
    <s v="AFTERMARKET"/>
    <s v="AMONITE SUD-EST"/>
    <m/>
    <x v="0"/>
    <s v="Atelier"/>
    <m/>
  </r>
  <r>
    <s v="99.20.8"/>
    <s v="Lift Truck Service Compagny"/>
    <x v="1"/>
    <s v="AMONITE SUD-EST"/>
    <s v="MS02 Prestations de services"/>
    <s v="Montage Presse Mobile par Pouce (Déchets inclus)"/>
    <n v="-18"/>
    <n v="-81"/>
    <m/>
    <s v="706000 - Prestations de Services Presses Mobile"/>
    <s v=""/>
    <m/>
    <s v="avril"/>
    <x v="3"/>
    <n v="2019"/>
    <n v="2018"/>
    <s v="AMF304249"/>
    <n v="20"/>
    <s v="AVOIR S FACTURE VMF172767 ERREUR ADRESSE FACTURATION"/>
    <m/>
    <s v="INVOICE WITH NO SHIPMENT"/>
    <n v="70"/>
    <s v="SAINT PIERRE DE CHANDIEU"/>
    <s v="F07 - secteur SL"/>
    <n v="69781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-36"/>
    <n v="-162"/>
    <m/>
    <s v="706000 - Prestations de Services Presses Mobile"/>
    <s v=""/>
    <m/>
    <s v="mai"/>
    <x v="4"/>
    <n v="2019"/>
    <n v="2018"/>
    <s v="AMF304250"/>
    <n v="30"/>
    <s v="AVOIR SUR FACTUREVMF172769 ERREUR ADRESSE DE FACTURATION"/>
    <m/>
    <s v="INVOICE WITH NO SHIPMENT"/>
    <n v="71"/>
    <s v="SAINT PIERRE DE CHANDIEU"/>
    <s v="F07 - secteur SL"/>
    <n v="69782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-42"/>
    <n v="-189"/>
    <m/>
    <s v="706000 - Prestations de Services Presses Mobile"/>
    <s v=""/>
    <m/>
    <s v="mai"/>
    <x v="4"/>
    <n v="2019"/>
    <n v="2018"/>
    <s v="AMF304251"/>
    <n v="30"/>
    <s v="AVOIR SUR FACTURE VMF172768 ERREUR ADRESSE FACTURATION"/>
    <m/>
    <s v="INVOICE WITH NO SHIPMENT"/>
    <n v="72"/>
    <s v="SAINT PIERRE DE CHANDIEU"/>
    <s v="F07 - secteur SL"/>
    <n v="69783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-18"/>
    <n v="-81"/>
    <m/>
    <s v="706000 - Prestations de Services Presses Mobile"/>
    <s v=""/>
    <m/>
    <s v="juin"/>
    <x v="5"/>
    <n v="2019"/>
    <n v="2018"/>
    <s v="AMF304252"/>
    <n v="20"/>
    <s v="AVOIR SUR FACTURE VMF 172766 ERREUR ADRESSE FACTURATION"/>
    <m/>
    <s v="INVOICE WITH NO SHIPMENT"/>
    <n v="73"/>
    <s v="SAINT PIERRE DE CHANDIEU"/>
    <s v="F07 - secteur SL"/>
    <n v="69784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18"/>
    <n v="81"/>
    <m/>
    <s v="706000 - Prestations de Services Presses Mobile"/>
    <s v=""/>
    <m/>
    <s v="juin"/>
    <x v="5"/>
    <n v="2019"/>
    <n v="2018"/>
    <s v="VMF173463"/>
    <n v="20"/>
    <s v="SUITE ERREUR ADRESSE DE FACTURATION _x000a_REGULARISATION CDE 431247 AOM"/>
    <m/>
    <s v="INVOICE WITH NO SHIPMENT"/>
    <n v="74"/>
    <s v="SAINT PIERRE DE CHANDIEU"/>
    <s v="F07 - secteur SL"/>
    <n v="69785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42"/>
    <n v="189"/>
    <m/>
    <s v="706000 - Prestations de Services Presses Mobile"/>
    <s v=""/>
    <m/>
    <s v="juillet"/>
    <x v="6"/>
    <n v="2019"/>
    <n v="2018"/>
    <s v="VMF173466"/>
    <n v="30"/>
    <s v="SUITE ERREUR ADRESSE  DE FACTURATION_x000a_REGULARISATION CDE 431230 AOM"/>
    <m/>
    <s v="INVOICE WITH NO SHIPMENT"/>
    <n v="75"/>
    <s v="SAINT PIERRE DE CHANDIEU"/>
    <s v="F07 - secteur SL"/>
    <n v="69786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36"/>
    <n v="162"/>
    <m/>
    <s v="706000 - Prestations de Services Presses Mobile"/>
    <s v=""/>
    <m/>
    <s v="juillet"/>
    <x v="6"/>
    <n v="2019"/>
    <n v="2018"/>
    <s v="VMF173472"/>
    <n v="30"/>
    <s v="SUITE ERREUR ADRESSE DE FACTURATION_x000a_REGULARISATION CDE 431255 AOM"/>
    <m/>
    <s v="INVOICE WITH NO SHIPMENT"/>
    <n v="76"/>
    <s v="SAINT PIERRE DE CHANDIEU"/>
    <s v="F07 - secteur SL"/>
    <n v="69787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1"/>
    <s v="AMONITE SUD-EST"/>
    <s v="MS02 Prestations de services"/>
    <s v="Montage Presse Mobile par Pouce (Déchets inclus)"/>
    <n v="18"/>
    <n v="81"/>
    <m/>
    <s v="706000 - Prestations de Services Presses Mobile"/>
    <s v=""/>
    <m/>
    <s v="août"/>
    <x v="7"/>
    <n v="2019"/>
    <n v="2018"/>
    <s v="VMF173471"/>
    <n v="20"/>
    <s v="SUITE ERREUR ADRESSE DE FACTURATION_x000a_REGULARISATION CDE 431243"/>
    <m/>
    <s v="INVOICE WITH NO SHIPMENT"/>
    <n v="77"/>
    <s v="SAINT PIERRE DE CHANDIEU"/>
    <s v="F07 - secteur SL"/>
    <n v="69788"/>
    <s v="AMONITE SUD-EST 48 CHEMIN DE MURE LIEU DIT FORET DE L AIGLE"/>
    <s v=""/>
    <s v="03 - Rhône-Alpes"/>
    <s v=""/>
    <s v=""/>
    <s v="Solideal"/>
    <m/>
    <s v=""/>
    <m/>
    <s v=""/>
    <s v="Stéphane Loncke"/>
    <s v=""/>
    <s v=""/>
    <s v="MH Tire System"/>
    <s v="Non Products"/>
    <s v="AFTERMARKET"/>
    <s v="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16"/>
    <n v="72"/>
    <m/>
    <s v="706000 - Prestations de Services Presses Mobile"/>
    <s v="999105 - Service COGS Account"/>
    <m/>
    <s v="août"/>
    <x v="7"/>
    <n v="2019"/>
    <n v="2018"/>
    <s v="VMF173400"/>
    <n v="20"/>
    <s v=""/>
    <n v="1207934"/>
    <s v="SHIPMENT"/>
    <n v="44"/>
    <s v="BOUGUENAIS"/>
    <s v="F03 - secteur JB"/>
    <n v="44344"/>
    <s v="ZI DU CHAFFAULT RUE DE L'AERONAUTIQUE"/>
    <s v="DELABLIME DENKMANN AU 06.82.56.70.488 AVENUE FAIDHERBEMr ETEVE : 05.46.48.78.12JONZAC"/>
    <s v="07 - Ile-de-France"/>
    <s v="ETB1321623  (PARC 1)"/>
    <s v="EP18NT"/>
    <s v="Solideal"/>
    <n v="41.2"/>
    <s v="ZS85 - Zone de service 85"/>
    <s v="W1A 285393"/>
    <s v="PM85 - PRUVOST Christian"/>
    <s v="Yves Meurville"/>
    <s v="Joffrey Bailliez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20"/>
    <n v="90"/>
    <m/>
    <s v="706000 - Prestations de Services Presses Mobile"/>
    <s v="999105 - Service COGS Account"/>
    <m/>
    <s v="septembre"/>
    <x v="8"/>
    <n v="2019"/>
    <n v="2018"/>
    <s v="VMF173397"/>
    <n v="20"/>
    <s v=""/>
    <n v="1207931"/>
    <s v="SHIPMENT"/>
    <n v="44"/>
    <s v="BOUGUENAIS"/>
    <s v="F03 - secteur JB"/>
    <n v="44344"/>
    <s v="ZI DU CHAFFAULT RUE DE L'AERONAUTIQUE"/>
    <s v="DELABLIME DENKMANN AU 06.82.56.70.488 AVENUE FAIDHERBEMr ETEVE : 05.46.48.78.12JONZAC"/>
    <s v="07 - Ile-de-France"/>
    <s v="ETB1721090  PARC 11"/>
    <s v="EP20CN"/>
    <s v="Solideal"/>
    <n v="53.2"/>
    <s v="ZS85 - Zone de service 85"/>
    <s v="W1A 284328"/>
    <s v="PM85 - PRUVOST Christian"/>
    <s v="Yves Meurville"/>
    <s v="Joffrey Bailliez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16"/>
    <n v="72"/>
    <m/>
    <s v="706000 - Prestations de Services Presses Mobile"/>
    <s v="999105 - Service COGS Account"/>
    <m/>
    <s v="septembre"/>
    <x v="8"/>
    <n v="2019"/>
    <n v="2018"/>
    <s v="VMF173398"/>
    <n v="20"/>
    <s v=""/>
    <n v="1207932"/>
    <s v="SHIPMENT"/>
    <n v="44"/>
    <s v="BOUGUENAIS"/>
    <s v="F03 - secteur JB"/>
    <n v="44344"/>
    <s v="ZI DU CHAFFAULT RUE DE L'AERONAUTIQUE"/>
    <s v="DELABLIME DENKMANN AU 06.82.56.70.488 AVENUE FAIDHERBEMr ETEVE : 05.46.48.78.12JONZAC"/>
    <s v="07 - Ile-de-France"/>
    <s v="ETB1321625  PARC 10"/>
    <s v="EP18NT"/>
    <s v="Solideal"/>
    <n v="30"/>
    <s v="ZS85 - Zone de service 85"/>
    <s v="W1A 284325"/>
    <s v="PM85 - PRUVOST Christian"/>
    <s v="Yves Meurville"/>
    <s v="Joffrey Bailliez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16"/>
    <n v="72"/>
    <m/>
    <s v="706000 - Prestations de Services Presses Mobile"/>
    <s v="999105 - Service COGS Account"/>
    <m/>
    <s v="octobre"/>
    <x v="9"/>
    <n v="2019"/>
    <n v="2018"/>
    <s v="VMF173399"/>
    <n v="20"/>
    <s v=""/>
    <n v="1207933"/>
    <s v="SHIPMENT"/>
    <n v="44"/>
    <s v="BOUGUENAIS"/>
    <s v="F03 - secteur JB"/>
    <n v="44344"/>
    <s v="ZI DU CHAFFAULT RUE DE L'AERONAUTIQUE"/>
    <s v="DELABLIME DENKMANN AU 06.82.56.70.488 AVENUE FAIDHERBEMr ETEVE : 05.46.48.78.12JONZAC"/>
    <s v="07 - Ile-de-France"/>
    <s v="ETB5A27339  PARC 5"/>
    <s v="EP18KT"/>
    <s v="Solideal"/>
    <n v="41.2"/>
    <s v="ZS85 - Zone de service 85"/>
    <s v="W1A 284324"/>
    <s v="PM85 - PRUVOST Christian"/>
    <s v="Yves Meurville"/>
    <s v="Joffrey Bailliez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18"/>
    <n v="81"/>
    <m/>
    <s v="706000 - Prestations de Services Presses Mobile"/>
    <s v="999105 - Service COGS Account"/>
    <m/>
    <s v="octobre"/>
    <x v="9"/>
    <n v="2019"/>
    <n v="2018"/>
    <s v="VMF173447"/>
    <n v="20"/>
    <s v=""/>
    <n v="1208057"/>
    <s v="SHIPMENT"/>
    <n v="60"/>
    <s v="RIEUX CEDEX"/>
    <s v="F01 - secteur JCL"/>
    <n v="60871"/>
    <s v="APROLIS (60.VIL) ZA Rue Albert Thomas BP 37 Villers Saint-Paul"/>
    <s v="CASTORAMAZAC LONGERES DES HAIESMR LESCHUITTA - 06-87-61-92-08 (APROLIS)SAINT MAXIMIN"/>
    <s v="07 - Ile-de-France"/>
    <s v="ET17DL53784"/>
    <s v="CATER GP25N"/>
    <s v="Solideal"/>
    <n v="48.6"/>
    <s v="CS Goussainville"/>
    <s v="CDE W44/286168"/>
    <s v="PM95 - LOBO Manuel"/>
    <s v="Yves Meurville"/>
    <s v="Jean-Christophe Leroy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18"/>
    <n v="81"/>
    <m/>
    <s v="706000 - Prestations de Services Presses Mobile"/>
    <s v="999105 - Service COGS Account"/>
    <m/>
    <s v="novembre"/>
    <x v="10"/>
    <n v="2019"/>
    <n v="2018"/>
    <s v="VMF173448"/>
    <n v="20"/>
    <s v=""/>
    <n v="1208058"/>
    <s v="SHIPMENT"/>
    <n v="60"/>
    <s v="RIEUX CEDEX"/>
    <s v="F01 - secteur JCL"/>
    <n v="60871"/>
    <s v="APROLIS (60.VIL) ZA Rue Albert Thomas BP 37 Villers Saint-Paul"/>
    <s v="CASTORAMAZAC LONGERES DES HAIESMR LESCHUITTA - 06-87-61-92-08 (APROLIS)SAINT MAXIMIN"/>
    <s v="07 - Ile-de-France"/>
    <s v="ET17DL53785"/>
    <s v="CATER GP25N"/>
    <s v="Solideal"/>
    <n v="48.6"/>
    <s v="CS Goussainville"/>
    <s v="CDE W44/286165"/>
    <s v="PM95 - LOBO Manuel"/>
    <s v="Yves Meurville"/>
    <s v="Jean-Christophe Leroy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24"/>
    <n v="108"/>
    <m/>
    <s v="706000 - Prestations de Services Presses Mobile"/>
    <s v="999105 - Service COGS Account"/>
    <m/>
    <s v="novembre"/>
    <x v="10"/>
    <n v="2019"/>
    <n v="2018"/>
    <s v="VMF173446"/>
    <n v="20"/>
    <s v=""/>
    <n v="1208056"/>
    <s v="SHIPMENT"/>
    <n v="60"/>
    <s v="RIEUX CEDEX"/>
    <s v="F01 - secteur JCL"/>
    <n v="60871"/>
    <s v="APROLIS (60.VIL) ZA Rue Albert Thomas BP 37 Villers Saint-Paul"/>
    <s v="MONIER SASROUTE DE CHEVRIERESB.P 90123MR FARIA - 06-82-87-54-28 (APROLIS)VERBERIE"/>
    <s v="07 - Ile-de-France"/>
    <s v="G813B0218UJ"/>
    <s v="YALE GDP45VX"/>
    <s v="Solideal"/>
    <n v="94.6"/>
    <s v="CS Goussainville"/>
    <s v="CDE W44/286097"/>
    <s v="PM95 - LOBO Manuel"/>
    <s v="Yves Meurville"/>
    <s v="Jean-Christophe Leroy"/>
    <s v="Sebastien Dervaux"/>
    <s v="MH Tire System"/>
    <s v="Non Products"/>
    <s v="AFTERMARKET"/>
    <s v="APROLIS (SIEGE)"/>
    <m/>
    <x v="0"/>
    <s v="Presse M"/>
    <m/>
  </r>
  <r>
    <s v="99.20.6"/>
    <s v="Lift Truck Service Compagny"/>
    <x v="2"/>
    <s v="APROLIS (SIEGE)"/>
    <s v="MS02 Prestations de services"/>
    <s v="Montage Atelier"/>
    <n v="32"/>
    <n v="96"/>
    <m/>
    <s v="706000 - Prestations de Services Presses Mobile"/>
    <s v="999105 - Service COGS Account"/>
    <m/>
    <s v="décembre"/>
    <x v="11"/>
    <n v="2019"/>
    <n v="2018"/>
    <s v="VMF173424"/>
    <n v="30"/>
    <s v=""/>
    <n v="1207893"/>
    <s v="SHIPMENT"/>
    <n v="69"/>
    <s v="VENISSIEUX CEDEX"/>
    <s v="F07 - secteur SL"/>
    <n v="69637"/>
    <s v="28 ter RUE EUGENE HENAFF"/>
    <s v=""/>
    <s v="07 - Ile-de-France"/>
    <s v=""/>
    <s v=""/>
    <s v="Solideal"/>
    <n v="61.8"/>
    <s v="CS Saint Priest"/>
    <s v="12JC01591"/>
    <s v="Livraison par commercial"/>
    <s v="Yves Meurville"/>
    <s v="Thierry Mercier"/>
    <s v="Sebastien Dervaux"/>
    <s v="MH Tire System"/>
    <s v="Non Products"/>
    <s v="AFTERMARKET"/>
    <s v="APROLIS (SIEGE)"/>
    <m/>
    <x v="0"/>
    <s v="Atelier"/>
    <m/>
  </r>
  <r>
    <s v="99.20.8"/>
    <s v="Lift Truck Service Compagny"/>
    <x v="2"/>
    <s v="APROLIS (SIEGE)"/>
    <s v="MS02 Prestations de services"/>
    <s v="Montage Presse Mobile par Pouce (Déchets inclus)"/>
    <n v="20"/>
    <n v="90"/>
    <m/>
    <s v="706000 - Prestations de Services Presses Mobile"/>
    <s v="999105 - Service COGS Account"/>
    <m/>
    <s v="décembre"/>
    <x v="11"/>
    <n v="2019"/>
    <n v="2018"/>
    <s v="VMF173454"/>
    <n v="20"/>
    <s v=""/>
    <n v="1208064"/>
    <s v="SHIPMENT"/>
    <n v="95"/>
    <s v="ROISSY CHARLES DE GAULLE"/>
    <s v="F05 - secteur SD"/>
    <n v="95700"/>
    <s v="3412B, rue de la jeune fille Zone de Fret n°4"/>
    <s v="LEROY MERLINCENTRE COMMERCIAL BAY 2AVENUE DU GENERAL DE GAULLEMR OUDART - 06-37-00-33-23 (APROLIS)COLLEGIEN"/>
    <s v="07 - Ile-de-France"/>
    <s v="ETB1371149"/>
    <s v="CATER"/>
    <s v="Solideal"/>
    <n v="73.2"/>
    <s v="CS Goussainville"/>
    <s v="CDE W33/286404"/>
    <s v="PM95 - LOBO Manuel"/>
    <s v="Yves Meurville"/>
    <s v="Sebastien Dervaux"/>
    <s v="Sebastien Dervaux"/>
    <s v="MH Tire System"/>
    <s v="Non Products"/>
    <s v="AFTERMARKET"/>
    <s v="APROLIS (SIEGE)"/>
    <m/>
    <x v="0"/>
    <s v="Presse M"/>
    <m/>
  </r>
  <r>
    <s v="99.20.8"/>
    <s v="Lift Truck Service Compagny"/>
    <x v="2"/>
    <s v="APROLIS (SIEGE)"/>
    <s v="MS02 Prestations de services"/>
    <s v="Montage Presse Mobile par Pouce (Déchets inclus)"/>
    <n v="18"/>
    <n v="81"/>
    <m/>
    <s v="706000 - Prestations de Services Presses Mobile"/>
    <s v="999105 - Service COGS Account"/>
    <m/>
    <s v="janvier"/>
    <x v="0"/>
    <n v="2018"/>
    <n v="2018"/>
    <s v="VMF173454"/>
    <n v="40"/>
    <s v=""/>
    <n v="1208064"/>
    <s v="SHIPMENT"/>
    <n v="95"/>
    <s v="ROISSY CHARLES DE GAULLE"/>
    <s v="F05 - secteur SD"/>
    <n v="95700"/>
    <s v="3412B, rue de la jeune fille Zone de Fret n°4"/>
    <s v="LEROY MERLINCENTRE COMMERCIAL BAY 2AVENUE DU GENERAL DE GAULLEMR OUDART - 06-37-00-33-23 (APROLIS)COLLEGIEN"/>
    <s v="07 - Ile-de-France"/>
    <s v="ETB1371149"/>
    <s v="CATER"/>
    <s v="Solideal"/>
    <n v="73.2"/>
    <s v="CS Goussainville"/>
    <s v="CDE W33/286404"/>
    <s v="PM95 - LOBO Manuel"/>
    <s v="Yves Meurville"/>
    <s v="Sebastien Dervaux"/>
    <s v="Sebastien Dervaux"/>
    <s v="MH Tire System"/>
    <s v="Non Products"/>
    <s v="AFTERMARKET"/>
    <s v="APROLIS (SIEGE)"/>
    <m/>
    <x v="0"/>
    <s v="Presse M"/>
    <m/>
  </r>
  <r>
    <s v="99.20.6"/>
    <s v="Tyre Dealer"/>
    <x v="3"/>
    <s v="EUROMASTER FRANCE (SIEGE) -"/>
    <s v="MS02 Prestations de services"/>
    <s v="Montage Atelier"/>
    <n v="46"/>
    <n v="92"/>
    <m/>
    <s v="706000 - Prestations de Services Presses Mobile"/>
    <s v="999105 - Service COGS Account"/>
    <m/>
    <s v="février"/>
    <x v="1"/>
    <n v="2018"/>
    <n v="2018"/>
    <s v="VMF173420"/>
    <n v="30"/>
    <s v=""/>
    <n v="1207744"/>
    <s v="SHIPMENT"/>
    <n v="69"/>
    <s v="CORBAS"/>
    <s v="F07 - secteur SL"/>
    <n v="69960"/>
    <s v="EUROMASTER FRANCE - 2EA 52 Rue Louis Pardel, Z.I. de Corbas"/>
    <s v=""/>
    <s v="031 - Rhône-Alpes négoce"/>
    <s v=""/>
    <s v=""/>
    <s v="Solideal"/>
    <n v="342"/>
    <s v="CS Saint Priest"/>
    <s v="FONDERIE DE VENISSIE"/>
    <s v="RC"/>
    <s v="Stéphane Loncke"/>
    <s v="Stéphane Loncke"/>
    <s v="Stéphane Loncke"/>
    <s v="MH Tire System"/>
    <s v="Non Products"/>
    <s v="AFTERMARKET"/>
    <s v="EUROMASTER FRANCE (SIEGE) -"/>
    <m/>
    <x v="0"/>
    <s v="Atelier"/>
    <m/>
  </r>
  <r>
    <s v="99.20.6"/>
    <s v="Tyre Dealer"/>
    <x v="3"/>
    <s v="EUROMASTER FRANCE (SIEGE) -"/>
    <s v="MS02 Prestations de services"/>
    <s v="Montage Atelier"/>
    <n v="24"/>
    <n v="48"/>
    <m/>
    <s v="706000 - Prestations de Services Presses Mobile"/>
    <s v="999105 - Service COGS Account"/>
    <m/>
    <s v="avril"/>
    <x v="12"/>
    <n v="2018"/>
    <n v="2018"/>
    <s v="VMF173420"/>
    <n v="50"/>
    <s v=""/>
    <n v="1207744"/>
    <s v="SHIPMENT"/>
    <n v="69"/>
    <s v="CORBAS"/>
    <s v="F07 - secteur SL"/>
    <n v="69960"/>
    <s v="EUROMASTER FRANCE - 2EA 52 Rue Louis Pardel, Z.I. de Corbas"/>
    <s v=""/>
    <s v="031 - Rhône-Alpes négoce"/>
    <s v=""/>
    <s v=""/>
    <s v="Solideal"/>
    <n v="342"/>
    <s v="CS Saint Priest"/>
    <s v="FONDERIE DE VENISSIE"/>
    <s v="RC"/>
    <s v="Stéphane Loncke"/>
    <s v="Stéphane Loncke"/>
    <s v="Stéphane Loncke"/>
    <s v="MH Tire System"/>
    <s v="Non Products"/>
    <s v="AFTERMARKET"/>
    <s v="EUROMASTER FRANCE (SIEGE) -"/>
    <m/>
    <x v="0"/>
    <s v="Atelier"/>
    <m/>
  </r>
  <r>
    <s v="99.20.6"/>
    <s v="Tyre Dealer"/>
    <x v="3"/>
    <s v="EUROMASTER FRANCE (SIEGE) -"/>
    <s v="MS02 Prestations de services"/>
    <s v="Montage Atelier"/>
    <n v="36"/>
    <n v="72"/>
    <m/>
    <s v="706000 - Prestations de Services Presses Mobile"/>
    <s v="999105 - Service COGS Account"/>
    <m/>
    <s v="avril"/>
    <x v="3"/>
    <n v="2019"/>
    <n v="2019"/>
    <s v="VMF173420"/>
    <n v="80"/>
    <s v=""/>
    <n v="1207744"/>
    <s v="SHIPMENT"/>
    <n v="69"/>
    <s v="CORBAS"/>
    <s v="F07 - secteur SL"/>
    <n v="69960"/>
    <s v="EUROMASTER FRANCE - 2EA 52 Rue Louis Pardel, Z.I. de Corbas"/>
    <s v=""/>
    <s v="031 - Rhône-Alpes négoce"/>
    <s v=""/>
    <s v=""/>
    <s v="Solideal"/>
    <n v="342"/>
    <s v="CS Saint Priest"/>
    <s v="FONDERIE DE VENISSIE"/>
    <s v="RC"/>
    <s v="Stéphane Loncke"/>
    <s v="Stéphane Loncke"/>
    <s v="Stéphane Loncke"/>
    <s v="MH Tire System"/>
    <s v="Non Products"/>
    <s v="AFTERMARKET"/>
    <s v="EUROMASTER FRANCE (SIEGE) -"/>
    <m/>
    <x v="0"/>
    <s v="Atelier"/>
    <m/>
  </r>
  <r>
    <s v="99.20.6"/>
    <s v="Tyre Dealer"/>
    <x v="3"/>
    <s v="EUROMASTER FRANCE (SIEGE) -"/>
    <s v="MS02 Prestations de services"/>
    <s v="Montage Atelier"/>
    <n v="60"/>
    <n v="120"/>
    <m/>
    <s v="706000 - Prestations de Services Presses Mobile"/>
    <s v="999105 - Service COGS Account"/>
    <m/>
    <s v="avril"/>
    <x v="3"/>
    <n v="2019"/>
    <n v="2019"/>
    <s v="VMF173420"/>
    <n v="90"/>
    <s v=""/>
    <n v="1207744"/>
    <s v="SHIPMENT"/>
    <n v="69"/>
    <s v="CORBAS"/>
    <s v="F07 - secteur SL"/>
    <n v="69960"/>
    <s v="EUROMASTER FRANCE - 2EA 52 Rue Louis Pardel, Z.I. de Corbas"/>
    <s v=""/>
    <s v="031 - Rhône-Alpes négoce"/>
    <s v=""/>
    <s v=""/>
    <s v="Solideal"/>
    <n v="342"/>
    <s v="CS Saint Priest"/>
    <s v="FONDERIE DE VENISSIE"/>
    <s v="RC"/>
    <s v="Stéphane Loncke"/>
    <s v="Stéphane Loncke"/>
    <s v="Stéphane Loncke"/>
    <s v="MH Tire System"/>
    <s v="Non Products"/>
    <s v="AFTERMARKET"/>
    <s v="EUROMASTER FRANCE (SIEGE) -"/>
    <m/>
    <x v="0"/>
    <s v="Atelier"/>
    <m/>
  </r>
  <r>
    <s v="99.20.8"/>
    <s v="Lift Truck Service Compagny"/>
    <x v="4"/>
    <s v="FENWICK-LINDE (SIEGE-ELA)"/>
    <s v="MS02 Prestations de services"/>
    <s v="Montage Presse Mobile par Pouce (Déchets inclus)"/>
    <n v="16"/>
    <n v="72"/>
    <m/>
    <s v="706000 - Prestations de Services Presses Mobile"/>
    <s v="999105 - Service COGS Account"/>
    <m/>
    <s v="avril"/>
    <x v="3"/>
    <n v="2019"/>
    <n v="2019"/>
    <s v="VMF173462"/>
    <n v="20"/>
    <s v=""/>
    <n v="1208071"/>
    <s v="SHIPMENT"/>
    <n v="78"/>
    <s v="MORAINVILLIERS"/>
    <s v="F05 - secteur SD"/>
    <n v="78630"/>
    <s v="FENWICK LINDE (78.MOR) Agence Ile de France Ouest 48/50 Rue de La Croix de l'Orme"/>
    <s v="SOFLOG TELIS CHEZ HISPANO SUIZA18 BOULEVARD LOUIS SEGUINMR SANCHEZ - 06-18-37-97-29 / 01-69-87-21-01COLOMBES"/>
    <s v="07 - Ile-de-France"/>
    <s v="H2X386U05633"/>
    <s v="FENWICK"/>
    <s v="Solideal"/>
    <n v="19.600000000000001"/>
    <s v="CS Goussainville"/>
    <s v="CDE 47828489"/>
    <s v="PM95 - LOBO Manuel"/>
    <s v="Yves Meurville"/>
    <s v="Sebastien Dervaux"/>
    <s v="Sebastien Dervaux"/>
    <s v="MH Tire System"/>
    <s v="Non Products"/>
    <s v="AFTERMARKET"/>
    <s v="FENWICK-LINDE (SIEGE-ELA)"/>
    <m/>
    <x v="0"/>
    <s v="Presse M"/>
    <m/>
  </r>
  <r>
    <s v="99.20.8"/>
    <s v="Lift Truck Service Compagny"/>
    <x v="4"/>
    <s v="FENWICK-LINDE (SIEGE-ELA)"/>
    <s v="MS02 Prestations de services"/>
    <s v="Montage Presse Mobile par Pouce (Déchets inclus)"/>
    <n v="16"/>
    <n v="72"/>
    <m/>
    <s v="706000 - Prestations de Services Presses Mobile"/>
    <s v="999105 - Service COGS Account"/>
    <m/>
    <s v="avril"/>
    <x v="3"/>
    <n v="2019"/>
    <n v="2019"/>
    <s v="VMF173456"/>
    <n v="20"/>
    <s v=""/>
    <n v="1208068"/>
    <s v="SHIPMENT"/>
    <n v="78"/>
    <s v="MORAINVILLIERS"/>
    <s v="F05 - secteur SD"/>
    <n v="78630"/>
    <s v="FENWICK LINDE (78.MOR) Agence Ile de France Ouest 48/50 Rue de La Croix de l'Orme"/>
    <s v="SOFLOG TELIS CHEZ HISPANO SUIZA18 BOULEVARD LOUIS SEGUINMR SANCHEZ - 06-18-37-97-29 / 01-69-87-21-01COLOMBES"/>
    <s v="07 - Ile-de-France"/>
    <s v="H2X386U04583"/>
    <s v="FENWICK"/>
    <s v="Solideal"/>
    <n v="19.600000000000001"/>
    <s v="CS Goussainville"/>
    <s v="CDE 47828507"/>
    <s v="PM95 - LOBO Manuel"/>
    <s v="Yves Meurville"/>
    <s v="Sebastien Dervaux"/>
    <s v="Sebastien Dervaux"/>
    <s v="MH Tire System"/>
    <s v="Non Products"/>
    <s v="AFTERMARKET"/>
    <s v="FENWICK-LINDE (SIEGE-ELA)"/>
    <m/>
    <x v="0"/>
    <s v="Presse M"/>
    <m/>
  </r>
  <r>
    <s v="99.20.8"/>
    <s v="Lift Truck Service Compagny"/>
    <x v="4"/>
    <s v="FENWICK-LINDE (SIEGE-ELA)"/>
    <s v="MS02 Prestations de services"/>
    <s v="Montage Presse Mobile par Pouce (Déchets inclus)"/>
    <n v="16"/>
    <n v="72"/>
    <m/>
    <s v="706000 - Prestations de Services Presses Mobile"/>
    <s v="999105 - Service COGS Account"/>
    <m/>
    <s v="avril"/>
    <x v="3"/>
    <n v="2019"/>
    <n v="2019"/>
    <s v="VMF173455"/>
    <n v="20"/>
    <s v=""/>
    <n v="1208065"/>
    <s v="SHIPMENT"/>
    <n v="95"/>
    <s v="GONESSE CEDEX"/>
    <s v="F05 - secteur SD"/>
    <n v="95503"/>
    <s v="5 rue des frères Montgolfier BP 75"/>
    <s v="MERCEDES BENZ  PARISCENTRE TECHNOLOGIQUE DE REPARATIONAVENUE DE LA RESISTANCESTAINS59"/>
    <s v="07 - Ile-de-France"/>
    <s v=""/>
    <s v=""/>
    <s v="Solideal"/>
    <n v="44.6"/>
    <s v="CS Goussainville"/>
    <s v="CDE 47832048"/>
    <s v="PM95 - LOBO Manuel"/>
    <s v="Yves Meurville"/>
    <s v="Sebastien Dervaux"/>
    <s v="Sebastien Dervaux"/>
    <s v="MH Tire System"/>
    <s v="Non Products"/>
    <s v="AFTERMARKET"/>
    <s v="FENWICK-LINDE (SIEGE-ELA)"/>
    <m/>
    <x v="0"/>
    <s v="Presse M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EE0593-9319-42FB-8397-A2917F39339B}" name="Tableau croisé dynamique1" cacheId="4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A4:B7" firstHeaderRow="1" firstDataRow="1" firstDataCol="1" rowPageCount="2" colPageCount="1"/>
  <pivotFields count="48">
    <pivotField showAll="0"/>
    <pivotField showAll="0"/>
    <pivotField axis="axisPage" showAll="0">
      <items count="6">
        <item x="2"/>
        <item x="0"/>
        <item x="3"/>
        <item x="4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numFmtId="169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sd="0" x="2"/>
        <item sd="0" x="3"/>
        <item t="default"/>
      </items>
    </pivotField>
  </pivotFields>
  <rowFields count="2">
    <field x="47"/>
    <field x="13"/>
  </rowFields>
  <rowItems count="3">
    <i>
      <x v="1"/>
    </i>
    <i r="1">
      <x v="4"/>
    </i>
    <i t="grand">
      <x/>
    </i>
  </rowItems>
  <colItems count="1">
    <i/>
  </colItems>
  <pageFields count="2">
    <pageField fld="2" item="2" hier="-1"/>
    <pageField fld="43" item="0" hier="-1"/>
  </pageFields>
  <dataFields count="1">
    <dataField name="Somme de QTY_INVOICED" fld="6" baseField="47" baseItem="1"/>
  </dataFields>
  <pivotTableStyleInfo name="PivotStyleLight16" showRowHeaders="1" showColHeaders="1" showRowStripes="0" showColStripes="0" showLastColumn="1"/>
  <filters count="1">
    <filter fld="13" type="dateBetween" evalOrder="-1" id="2" name="mois_bis">
      <autoFilter ref="A1">
        <filterColumn colId="0">
          <customFilters and="1">
            <customFilter operator="greaterThanOrEqual" val="43191"/>
            <customFilter operator="lessThanOrEqual" val="4343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mois_bis" xr10:uid="{A36B4E70-2A4D-41E2-9A68-F221F19024E5}" sourceName="mois_bis">
  <pivotTables>
    <pivotTable tabId="4" name="Tableau croisé dynamique1"/>
  </pivotTables>
  <state minimalRefreshVersion="6" lastRefreshVersion="6" pivotCacheId="1186856759" filterType="dateBetween">
    <selection startDate="2018-04-01T00:00:00" endDate="2018-11-30T00:00:00"/>
    <bounds startDate="2018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mois_bis" xr10:uid="{E0FAE93E-FCD6-4258-BCAD-0ED3DA45EBD8}" cache="ChronologieNative_mois_bis" caption="mois_bis" level="2" selectionLevel="2" scrollPosition="2018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E75B-5311-433D-B880-616306A0392B}">
  <dimension ref="A1:B7"/>
  <sheetViews>
    <sheetView tabSelected="1" workbookViewId="0">
      <selection activeCell="A6" sqref="A6"/>
    </sheetView>
  </sheetViews>
  <sheetFormatPr baseColWidth="10" defaultRowHeight="15" x14ac:dyDescent="0.25"/>
  <cols>
    <col min="1" max="1" width="21" bestFit="1" customWidth="1"/>
    <col min="2" max="2" width="24.42578125" bestFit="1" customWidth="1"/>
  </cols>
  <sheetData>
    <row r="1" spans="1:2" x14ac:dyDescent="0.25">
      <c r="A1" s="83" t="s">
        <v>2</v>
      </c>
      <c r="B1" t="s">
        <v>166</v>
      </c>
    </row>
    <row r="2" spans="1:2" x14ac:dyDescent="0.25">
      <c r="A2" s="83" t="s">
        <v>41</v>
      </c>
      <c r="B2" t="s">
        <v>243</v>
      </c>
    </row>
    <row r="4" spans="1:2" x14ac:dyDescent="0.25">
      <c r="A4" s="83" t="s">
        <v>270</v>
      </c>
      <c r="B4" t="s">
        <v>273</v>
      </c>
    </row>
    <row r="5" spans="1:2" x14ac:dyDescent="0.25">
      <c r="A5" s="84" t="s">
        <v>253</v>
      </c>
      <c r="B5" s="85">
        <v>24</v>
      </c>
    </row>
    <row r="6" spans="1:2" x14ac:dyDescent="0.25">
      <c r="A6" s="86" t="s">
        <v>272</v>
      </c>
      <c r="B6" s="85">
        <v>24</v>
      </c>
    </row>
    <row r="7" spans="1:2" x14ac:dyDescent="0.25">
      <c r="A7" s="84" t="s">
        <v>271</v>
      </c>
      <c r="B7" s="85">
        <v>24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3"/>
  <sheetViews>
    <sheetView workbookViewId="0">
      <selection sqref="A1:AT33"/>
    </sheetView>
  </sheetViews>
  <sheetFormatPr baseColWidth="10" defaultRowHeight="15" x14ac:dyDescent="0.25"/>
  <cols>
    <col min="1" max="1" width="18.28515625" customWidth="1"/>
    <col min="2" max="2" width="29.28515625" customWidth="1"/>
    <col min="3" max="3" width="13.28515625" customWidth="1"/>
    <col min="4" max="4" width="12" customWidth="1"/>
    <col min="5" max="5" width="29.28515625" customWidth="1"/>
    <col min="6" max="6" width="18.140625" customWidth="1"/>
    <col min="7" max="7" width="16.7109375" customWidth="1"/>
    <col min="8" max="8" width="18.28515625" customWidth="1"/>
    <col min="9" max="9" width="17.5703125" customWidth="1"/>
    <col min="10" max="10" width="46.140625" customWidth="1"/>
    <col min="11" max="11" width="31.5703125" customWidth="1"/>
    <col min="12" max="12" width="15.140625" customWidth="1"/>
    <col min="15" max="15" width="15.28515625" customWidth="1"/>
    <col min="16" max="16" width="12.140625" customWidth="1"/>
    <col min="17" max="17" width="15.28515625" customWidth="1"/>
    <col min="19" max="19" width="13.28515625" customWidth="1"/>
    <col min="20" max="20" width="16" customWidth="1"/>
    <col min="21" max="21" width="13.7109375" customWidth="1"/>
    <col min="22" max="22" width="11.5703125" customWidth="1"/>
    <col min="23" max="23" width="24.140625" customWidth="1"/>
    <col min="24" max="24" width="24.42578125" customWidth="1"/>
    <col min="25" max="25" width="14.28515625" customWidth="1"/>
    <col min="26" max="26" width="33.7109375" customWidth="1"/>
    <col min="27" max="27" width="73.42578125" customWidth="1"/>
    <col min="28" max="28" width="18.85546875" customWidth="1"/>
    <col min="29" max="29" width="26.140625" customWidth="1"/>
    <col min="30" max="30" width="16.28515625" customWidth="1"/>
    <col min="33" max="33" width="20.28515625" customWidth="1"/>
    <col min="34" max="34" width="19.42578125" customWidth="1"/>
    <col min="35" max="35" width="24" customWidth="1"/>
    <col min="36" max="36" width="16.7109375" customWidth="1"/>
    <col min="37" max="38" width="17.7109375" customWidth="1"/>
    <col min="39" max="39" width="17.28515625" customWidth="1"/>
    <col min="40" max="40" width="23.28515625" customWidth="1"/>
    <col min="41" max="41" width="25.5703125" customWidth="1"/>
    <col min="42" max="42" width="22.5703125" customWidth="1"/>
    <col min="43" max="43" width="12.5703125" customWidth="1"/>
    <col min="45" max="45" width="14.5703125" customWidth="1"/>
    <col min="46" max="46" width="13.7109375" customWidth="1"/>
  </cols>
  <sheetData>
    <row r="1" spans="1:46" x14ac:dyDescent="0.25">
      <c r="A1" s="18" t="s">
        <v>0</v>
      </c>
      <c r="B1" s="19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1" t="s">
        <v>11</v>
      </c>
      <c r="M1" s="22" t="s">
        <v>12</v>
      </c>
      <c r="N1" s="22" t="s">
        <v>269</v>
      </c>
      <c r="O1" s="22" t="s">
        <v>13</v>
      </c>
      <c r="P1" s="22" t="s">
        <v>14</v>
      </c>
      <c r="Q1" s="20" t="s">
        <v>15</v>
      </c>
      <c r="R1" s="20" t="s">
        <v>16</v>
      </c>
      <c r="S1" s="20" t="s">
        <v>17</v>
      </c>
      <c r="T1" s="20" t="s">
        <v>18</v>
      </c>
      <c r="U1" s="20" t="s">
        <v>19</v>
      </c>
      <c r="V1" s="20" t="s">
        <v>20</v>
      </c>
      <c r="W1" s="23" t="s">
        <v>21</v>
      </c>
      <c r="X1" s="23" t="s">
        <v>22</v>
      </c>
      <c r="Y1" s="20" t="s">
        <v>23</v>
      </c>
      <c r="Z1" s="20" t="s">
        <v>24</v>
      </c>
      <c r="AA1" s="20" t="s">
        <v>25</v>
      </c>
      <c r="AB1" s="23" t="s">
        <v>26</v>
      </c>
      <c r="AC1" s="20" t="s">
        <v>27</v>
      </c>
      <c r="AD1" s="20" t="s">
        <v>28</v>
      </c>
      <c r="AE1" s="20" t="s">
        <v>29</v>
      </c>
      <c r="AF1" s="24" t="s">
        <v>30</v>
      </c>
      <c r="AG1" s="23" t="s">
        <v>31</v>
      </c>
      <c r="AH1" s="23" t="s">
        <v>32</v>
      </c>
      <c r="AI1" s="23" t="s">
        <v>33</v>
      </c>
      <c r="AJ1" s="23" t="s">
        <v>34</v>
      </c>
      <c r="AK1" s="23" t="s">
        <v>35</v>
      </c>
      <c r="AL1" s="23" t="s">
        <v>36</v>
      </c>
      <c r="AM1" s="20" t="s">
        <v>37</v>
      </c>
      <c r="AN1" s="20" t="s">
        <v>38</v>
      </c>
      <c r="AO1" s="20" t="s">
        <v>39</v>
      </c>
      <c r="AP1" s="20" t="s">
        <v>40</v>
      </c>
      <c r="AQ1" s="25" t="s">
        <v>268</v>
      </c>
      <c r="AR1" s="20" t="s">
        <v>41</v>
      </c>
      <c r="AS1" s="20" t="s">
        <v>42</v>
      </c>
      <c r="AT1" s="26" t="s">
        <v>43</v>
      </c>
    </row>
    <row r="2" spans="1:46" x14ac:dyDescent="0.25">
      <c r="A2" s="27" t="s">
        <v>44</v>
      </c>
      <c r="B2" s="28" t="s">
        <v>45</v>
      </c>
      <c r="C2" s="28" t="s">
        <v>46</v>
      </c>
      <c r="D2" s="28" t="s">
        <v>47</v>
      </c>
      <c r="E2" s="28" t="s">
        <v>48</v>
      </c>
      <c r="F2" s="28" t="s">
        <v>49</v>
      </c>
      <c r="G2" s="29" t="s">
        <v>249</v>
      </c>
      <c r="H2" s="28" t="s">
        <v>250</v>
      </c>
      <c r="I2" s="28" t="s">
        <v>251</v>
      </c>
      <c r="J2" s="28" t="s">
        <v>50</v>
      </c>
      <c r="K2" s="28" t="s">
        <v>51</v>
      </c>
      <c r="L2" s="30" t="s">
        <v>252</v>
      </c>
      <c r="M2" s="28" t="s">
        <v>52</v>
      </c>
      <c r="N2" s="82">
        <f>DATE(O2,VLOOKUP(M2,Feuil3!$A$1:$B$12,2,0),1)</f>
        <v>43101</v>
      </c>
      <c r="O2" s="28" t="s">
        <v>253</v>
      </c>
      <c r="P2" s="28" t="s">
        <v>254</v>
      </c>
      <c r="Q2" s="28" t="s">
        <v>53</v>
      </c>
      <c r="R2" s="29" t="s">
        <v>255</v>
      </c>
      <c r="S2" s="28" t="s">
        <v>256</v>
      </c>
      <c r="T2" s="28" t="s">
        <v>257</v>
      </c>
      <c r="U2" s="28" t="s">
        <v>55</v>
      </c>
      <c r="V2" s="31" t="s">
        <v>258</v>
      </c>
      <c r="W2" s="28" t="s">
        <v>56</v>
      </c>
      <c r="X2" s="32" t="s">
        <v>57</v>
      </c>
      <c r="Y2" s="33" t="s">
        <v>259</v>
      </c>
      <c r="Z2" s="28" t="s">
        <v>58</v>
      </c>
      <c r="AA2" s="28" t="s">
        <v>59</v>
      </c>
      <c r="AB2" s="28" t="s">
        <v>60</v>
      </c>
      <c r="AC2" s="28" t="s">
        <v>260</v>
      </c>
      <c r="AD2" s="28" t="s">
        <v>261</v>
      </c>
      <c r="AE2" s="28" t="s">
        <v>61</v>
      </c>
      <c r="AF2" s="34" t="s">
        <v>262</v>
      </c>
      <c r="AG2" s="35" t="s">
        <v>62</v>
      </c>
      <c r="AH2" s="28" t="s">
        <v>63</v>
      </c>
      <c r="AI2" s="28" t="s">
        <v>64</v>
      </c>
      <c r="AJ2" s="28" t="s">
        <v>65</v>
      </c>
      <c r="AK2" s="28" t="s">
        <v>263</v>
      </c>
      <c r="AL2" s="28" t="s">
        <v>264</v>
      </c>
      <c r="AM2" s="28" t="s">
        <v>66</v>
      </c>
      <c r="AN2" s="28" t="s">
        <v>67</v>
      </c>
      <c r="AO2" s="28" t="s">
        <v>68</v>
      </c>
      <c r="AP2" s="28" t="s">
        <v>265</v>
      </c>
      <c r="AQ2" s="36" t="s">
        <v>266</v>
      </c>
      <c r="AR2" s="36" t="s">
        <v>243</v>
      </c>
      <c r="AS2" s="36" t="s">
        <v>218</v>
      </c>
      <c r="AT2" s="37" t="s">
        <v>267</v>
      </c>
    </row>
    <row r="3" spans="1:46" x14ac:dyDescent="0.25">
      <c r="A3" s="38" t="s">
        <v>44</v>
      </c>
      <c r="B3" s="39" t="s">
        <v>45</v>
      </c>
      <c r="C3" s="39" t="s">
        <v>46</v>
      </c>
      <c r="D3" s="39" t="s">
        <v>47</v>
      </c>
      <c r="E3" s="39" t="s">
        <v>48</v>
      </c>
      <c r="F3" s="39" t="s">
        <v>49</v>
      </c>
      <c r="G3" s="40">
        <v>12</v>
      </c>
      <c r="H3" s="39">
        <v>36</v>
      </c>
      <c r="I3" s="39"/>
      <c r="J3" s="39" t="s">
        <v>50</v>
      </c>
      <c r="K3" s="39" t="s">
        <v>51</v>
      </c>
      <c r="L3" s="41"/>
      <c r="M3" s="39" t="s">
        <v>52</v>
      </c>
      <c r="N3" s="82">
        <f>DATE(O3,VLOOKUP(M3,Feuil3!$A$1:$B$12,2,0),1)</f>
        <v>43101</v>
      </c>
      <c r="O3" s="39">
        <v>2018</v>
      </c>
      <c r="P3" s="39">
        <v>2018</v>
      </c>
      <c r="Q3" s="39" t="s">
        <v>53</v>
      </c>
      <c r="R3" s="40">
        <v>40</v>
      </c>
      <c r="S3" s="39" t="s">
        <v>54</v>
      </c>
      <c r="T3" s="39">
        <v>1207680</v>
      </c>
      <c r="U3" s="39" t="s">
        <v>55</v>
      </c>
      <c r="V3" s="42">
        <v>85</v>
      </c>
      <c r="W3" s="39" t="s">
        <v>56</v>
      </c>
      <c r="X3" s="43" t="s">
        <v>57</v>
      </c>
      <c r="Y3" s="44">
        <v>85150</v>
      </c>
      <c r="Z3" s="39" t="s">
        <v>58</v>
      </c>
      <c r="AA3" s="39" t="s">
        <v>59</v>
      </c>
      <c r="AB3" s="39" t="s">
        <v>60</v>
      </c>
      <c r="AC3" s="39" t="s">
        <v>54</v>
      </c>
      <c r="AD3" s="39" t="s">
        <v>54</v>
      </c>
      <c r="AE3" s="39" t="s">
        <v>61</v>
      </c>
      <c r="AF3" s="45">
        <v>132.69999999999999</v>
      </c>
      <c r="AG3" s="46" t="s">
        <v>62</v>
      </c>
      <c r="AH3" s="39" t="s">
        <v>63</v>
      </c>
      <c r="AI3" s="39" t="s">
        <v>64</v>
      </c>
      <c r="AJ3" s="39" t="s">
        <v>65</v>
      </c>
      <c r="AK3" s="39" t="s">
        <v>65</v>
      </c>
      <c r="AL3" s="39" t="s">
        <v>65</v>
      </c>
      <c r="AM3" s="39" t="s">
        <v>66</v>
      </c>
      <c r="AN3" s="39" t="s">
        <v>67</v>
      </c>
      <c r="AO3" s="39" t="s">
        <v>68</v>
      </c>
      <c r="AP3" s="39" t="s">
        <v>47</v>
      </c>
      <c r="AQ3" s="47"/>
      <c r="AR3" s="47" t="s">
        <v>243</v>
      </c>
      <c r="AS3" s="47" t="s">
        <v>218</v>
      </c>
      <c r="AT3" s="48"/>
    </row>
    <row r="4" spans="1:46" x14ac:dyDescent="0.25">
      <c r="A4" s="49" t="s">
        <v>44</v>
      </c>
      <c r="B4" s="50" t="s">
        <v>45</v>
      </c>
      <c r="C4" s="50" t="s">
        <v>46</v>
      </c>
      <c r="D4" s="50" t="s">
        <v>47</v>
      </c>
      <c r="E4" s="50" t="s">
        <v>48</v>
      </c>
      <c r="F4" s="50" t="s">
        <v>49</v>
      </c>
      <c r="G4" s="51">
        <v>20</v>
      </c>
      <c r="H4" s="50">
        <v>60</v>
      </c>
      <c r="I4" s="50"/>
      <c r="J4" s="50" t="s">
        <v>50</v>
      </c>
      <c r="K4" s="50" t="s">
        <v>51</v>
      </c>
      <c r="L4" s="52"/>
      <c r="M4" s="50" t="s">
        <v>190</v>
      </c>
      <c r="N4" s="82">
        <f>DATE(O4,VLOOKUP(M4,Feuil3!$A$1:$B$12,2,0),1)</f>
        <v>43132</v>
      </c>
      <c r="O4" s="50">
        <v>2018</v>
      </c>
      <c r="P4" s="50">
        <v>2018</v>
      </c>
      <c r="Q4" s="50" t="s">
        <v>69</v>
      </c>
      <c r="R4" s="51">
        <v>20</v>
      </c>
      <c r="S4" s="50" t="s">
        <v>54</v>
      </c>
      <c r="T4" s="50">
        <v>1207677</v>
      </c>
      <c r="U4" s="50" t="s">
        <v>55</v>
      </c>
      <c r="V4" s="53">
        <v>85</v>
      </c>
      <c r="W4" s="50" t="s">
        <v>56</v>
      </c>
      <c r="X4" s="54" t="s">
        <v>57</v>
      </c>
      <c r="Y4" s="55">
        <v>85150</v>
      </c>
      <c r="Z4" s="50" t="s">
        <v>58</v>
      </c>
      <c r="AA4" s="50" t="s">
        <v>70</v>
      </c>
      <c r="AB4" s="50" t="s">
        <v>60</v>
      </c>
      <c r="AC4" s="50" t="s">
        <v>54</v>
      </c>
      <c r="AD4" s="50" t="s">
        <v>54</v>
      </c>
      <c r="AE4" s="50" t="s">
        <v>61</v>
      </c>
      <c r="AF4" s="56">
        <v>53.2</v>
      </c>
      <c r="AG4" s="57" t="s">
        <v>62</v>
      </c>
      <c r="AH4" s="50" t="s">
        <v>63</v>
      </c>
      <c r="AI4" s="50" t="s">
        <v>64</v>
      </c>
      <c r="AJ4" s="50" t="s">
        <v>65</v>
      </c>
      <c r="AK4" s="50" t="s">
        <v>65</v>
      </c>
      <c r="AL4" s="50" t="s">
        <v>65</v>
      </c>
      <c r="AM4" s="50" t="s">
        <v>66</v>
      </c>
      <c r="AN4" s="50" t="s">
        <v>67</v>
      </c>
      <c r="AO4" s="50" t="s">
        <v>68</v>
      </c>
      <c r="AP4" s="50" t="s">
        <v>47</v>
      </c>
      <c r="AQ4" s="58"/>
      <c r="AR4" s="58" t="s">
        <v>243</v>
      </c>
      <c r="AS4" s="58" t="s">
        <v>218</v>
      </c>
      <c r="AT4" s="59"/>
    </row>
    <row r="5" spans="1:46" x14ac:dyDescent="0.25">
      <c r="A5" s="38" t="s">
        <v>44</v>
      </c>
      <c r="B5" s="39" t="s">
        <v>45</v>
      </c>
      <c r="C5" s="39" t="s">
        <v>46</v>
      </c>
      <c r="D5" s="39" t="s">
        <v>47</v>
      </c>
      <c r="E5" s="39" t="s">
        <v>48</v>
      </c>
      <c r="F5" s="39" t="s">
        <v>49</v>
      </c>
      <c r="G5" s="40">
        <v>20</v>
      </c>
      <c r="H5" s="39">
        <v>60</v>
      </c>
      <c r="I5" s="39"/>
      <c r="J5" s="39" t="s">
        <v>50</v>
      </c>
      <c r="K5" s="39" t="s">
        <v>51</v>
      </c>
      <c r="L5" s="41"/>
      <c r="M5" s="39" t="s">
        <v>190</v>
      </c>
      <c r="N5" s="82">
        <f>DATE(O5,VLOOKUP(M5,Feuil3!$A$1:$B$12,2,0),1)</f>
        <v>43132</v>
      </c>
      <c r="O5" s="39">
        <v>2018</v>
      </c>
      <c r="P5" s="39">
        <v>2018</v>
      </c>
      <c r="Q5" s="39" t="s">
        <v>71</v>
      </c>
      <c r="R5" s="40">
        <v>20</v>
      </c>
      <c r="S5" s="39" t="s">
        <v>54</v>
      </c>
      <c r="T5" s="39">
        <v>1207683</v>
      </c>
      <c r="U5" s="39" t="s">
        <v>55</v>
      </c>
      <c r="V5" s="42">
        <v>85</v>
      </c>
      <c r="W5" s="39" t="s">
        <v>56</v>
      </c>
      <c r="X5" s="43" t="s">
        <v>57</v>
      </c>
      <c r="Y5" s="44">
        <v>85150</v>
      </c>
      <c r="Z5" s="39" t="s">
        <v>58</v>
      </c>
      <c r="AA5" s="39" t="s">
        <v>72</v>
      </c>
      <c r="AB5" s="39" t="s">
        <v>60</v>
      </c>
      <c r="AC5" s="39" t="s">
        <v>54</v>
      </c>
      <c r="AD5" s="39" t="s">
        <v>54</v>
      </c>
      <c r="AE5" s="39" t="s">
        <v>61</v>
      </c>
      <c r="AF5" s="45">
        <v>69.599999999999994</v>
      </c>
      <c r="AG5" s="46" t="s">
        <v>62</v>
      </c>
      <c r="AH5" s="39" t="s">
        <v>63</v>
      </c>
      <c r="AI5" s="39" t="s">
        <v>64</v>
      </c>
      <c r="AJ5" s="39" t="s">
        <v>65</v>
      </c>
      <c r="AK5" s="39" t="s">
        <v>65</v>
      </c>
      <c r="AL5" s="39" t="s">
        <v>65</v>
      </c>
      <c r="AM5" s="39" t="s">
        <v>66</v>
      </c>
      <c r="AN5" s="39" t="s">
        <v>67</v>
      </c>
      <c r="AO5" s="39" t="s">
        <v>68</v>
      </c>
      <c r="AP5" s="39" t="s">
        <v>47</v>
      </c>
      <c r="AQ5" s="47"/>
      <c r="AR5" s="47" t="s">
        <v>243</v>
      </c>
      <c r="AS5" s="47" t="s">
        <v>218</v>
      </c>
      <c r="AT5" s="48"/>
    </row>
    <row r="6" spans="1:46" x14ac:dyDescent="0.25">
      <c r="A6" s="49" t="s">
        <v>44</v>
      </c>
      <c r="B6" s="50" t="s">
        <v>45</v>
      </c>
      <c r="C6" s="50" t="s">
        <v>46</v>
      </c>
      <c r="D6" s="50" t="s">
        <v>47</v>
      </c>
      <c r="E6" s="50" t="s">
        <v>48</v>
      </c>
      <c r="F6" s="50" t="s">
        <v>49</v>
      </c>
      <c r="G6" s="51">
        <v>20</v>
      </c>
      <c r="H6" s="50">
        <v>60</v>
      </c>
      <c r="I6" s="50"/>
      <c r="J6" s="50" t="s">
        <v>50</v>
      </c>
      <c r="K6" s="50" t="s">
        <v>51</v>
      </c>
      <c r="L6" s="52"/>
      <c r="M6" s="50" t="s">
        <v>191</v>
      </c>
      <c r="N6" s="82">
        <f>DATE(O6,VLOOKUP(M6,Feuil3!$A$1:$B$12,2,0),1)</f>
        <v>43160</v>
      </c>
      <c r="O6" s="50">
        <v>2018</v>
      </c>
      <c r="P6" s="50">
        <v>2018</v>
      </c>
      <c r="Q6" s="50" t="s">
        <v>73</v>
      </c>
      <c r="R6" s="51">
        <v>20</v>
      </c>
      <c r="S6" s="50" t="s">
        <v>54</v>
      </c>
      <c r="T6" s="50">
        <v>1207703</v>
      </c>
      <c r="U6" s="50" t="s">
        <v>55</v>
      </c>
      <c r="V6" s="53">
        <v>85</v>
      </c>
      <c r="W6" s="50" t="s">
        <v>56</v>
      </c>
      <c r="X6" s="54" t="s">
        <v>57</v>
      </c>
      <c r="Y6" s="55">
        <v>85150</v>
      </c>
      <c r="Z6" s="50" t="s">
        <v>58</v>
      </c>
      <c r="AA6" s="50" t="s">
        <v>74</v>
      </c>
      <c r="AB6" s="50" t="s">
        <v>60</v>
      </c>
      <c r="AC6" s="50" t="s">
        <v>54</v>
      </c>
      <c r="AD6" s="50" t="s">
        <v>54</v>
      </c>
      <c r="AE6" s="50" t="s">
        <v>61</v>
      </c>
      <c r="AF6" s="56">
        <v>69.599999999999994</v>
      </c>
      <c r="AG6" s="57" t="s">
        <v>62</v>
      </c>
      <c r="AH6" s="50" t="s">
        <v>75</v>
      </c>
      <c r="AI6" s="50" t="s">
        <v>64</v>
      </c>
      <c r="AJ6" s="50" t="s">
        <v>65</v>
      </c>
      <c r="AK6" s="50" t="s">
        <v>65</v>
      </c>
      <c r="AL6" s="50" t="s">
        <v>65</v>
      </c>
      <c r="AM6" s="50" t="s">
        <v>66</v>
      </c>
      <c r="AN6" s="50" t="s">
        <v>67</v>
      </c>
      <c r="AO6" s="50" t="s">
        <v>68</v>
      </c>
      <c r="AP6" s="50" t="s">
        <v>47</v>
      </c>
      <c r="AQ6" s="58"/>
      <c r="AR6" s="58" t="s">
        <v>243</v>
      </c>
      <c r="AS6" s="58" t="s">
        <v>218</v>
      </c>
      <c r="AT6" s="59"/>
    </row>
    <row r="7" spans="1:46" x14ac:dyDescent="0.25">
      <c r="A7" s="38" t="s">
        <v>44</v>
      </c>
      <c r="B7" s="39" t="s">
        <v>45</v>
      </c>
      <c r="C7" s="39" t="s">
        <v>76</v>
      </c>
      <c r="D7" s="39" t="s">
        <v>77</v>
      </c>
      <c r="E7" s="39" t="s">
        <v>48</v>
      </c>
      <c r="F7" s="39" t="s">
        <v>49</v>
      </c>
      <c r="G7" s="40">
        <v>20</v>
      </c>
      <c r="H7" s="39">
        <v>60</v>
      </c>
      <c r="I7" s="39"/>
      <c r="J7" s="39" t="s">
        <v>50</v>
      </c>
      <c r="K7" s="39" t="s">
        <v>51</v>
      </c>
      <c r="L7" s="41"/>
      <c r="M7" s="39" t="s">
        <v>191</v>
      </c>
      <c r="N7" s="82">
        <f>DATE(O7,VLOOKUP(M7,Feuil3!$A$1:$B$12,2,0),1)</f>
        <v>43160</v>
      </c>
      <c r="O7" s="39">
        <v>2018</v>
      </c>
      <c r="P7" s="39">
        <v>2018</v>
      </c>
      <c r="Q7" s="39" t="s">
        <v>78</v>
      </c>
      <c r="R7" s="40">
        <v>40</v>
      </c>
      <c r="S7" s="39" t="s">
        <v>54</v>
      </c>
      <c r="T7" s="39">
        <v>1207926</v>
      </c>
      <c r="U7" s="39" t="s">
        <v>55</v>
      </c>
      <c r="V7" s="42">
        <v>69</v>
      </c>
      <c r="W7" s="39" t="s">
        <v>79</v>
      </c>
      <c r="X7" s="43" t="s">
        <v>80</v>
      </c>
      <c r="Y7" s="44">
        <v>69780</v>
      </c>
      <c r="Z7" s="39" t="s">
        <v>81</v>
      </c>
      <c r="AA7" s="39" t="s">
        <v>54</v>
      </c>
      <c r="AB7" s="39" t="s">
        <v>82</v>
      </c>
      <c r="AC7" s="39" t="s">
        <v>54</v>
      </c>
      <c r="AD7" s="39" t="s">
        <v>54</v>
      </c>
      <c r="AE7" s="39" t="s">
        <v>61</v>
      </c>
      <c r="AF7" s="45">
        <v>193.2</v>
      </c>
      <c r="AG7" s="60" t="s">
        <v>83</v>
      </c>
      <c r="AH7" s="39" t="s">
        <v>84</v>
      </c>
      <c r="AI7" s="39" t="s">
        <v>85</v>
      </c>
      <c r="AJ7" s="61" t="s">
        <v>86</v>
      </c>
      <c r="AK7" s="61" t="s">
        <v>86</v>
      </c>
      <c r="AL7" s="61" t="s">
        <v>86</v>
      </c>
      <c r="AM7" s="39" t="s">
        <v>66</v>
      </c>
      <c r="AN7" s="39" t="s">
        <v>67</v>
      </c>
      <c r="AO7" s="39" t="s">
        <v>68</v>
      </c>
      <c r="AP7" s="39" t="s">
        <v>77</v>
      </c>
      <c r="AQ7" s="47"/>
      <c r="AR7" s="47" t="s">
        <v>243</v>
      </c>
      <c r="AS7" s="47" t="s">
        <v>218</v>
      </c>
      <c r="AT7" s="48"/>
    </row>
    <row r="8" spans="1:46" x14ac:dyDescent="0.25">
      <c r="A8" s="49" t="s">
        <v>44</v>
      </c>
      <c r="B8" s="50" t="s">
        <v>45</v>
      </c>
      <c r="C8" s="50" t="s">
        <v>76</v>
      </c>
      <c r="D8" s="50" t="s">
        <v>77</v>
      </c>
      <c r="E8" s="50" t="s">
        <v>48</v>
      </c>
      <c r="F8" s="50" t="s">
        <v>49</v>
      </c>
      <c r="G8" s="51">
        <v>30</v>
      </c>
      <c r="H8" s="50">
        <v>90</v>
      </c>
      <c r="I8" s="50"/>
      <c r="J8" s="50" t="s">
        <v>50</v>
      </c>
      <c r="K8" s="50" t="s">
        <v>51</v>
      </c>
      <c r="L8" s="52"/>
      <c r="M8" s="50" t="s">
        <v>192</v>
      </c>
      <c r="N8" s="82">
        <f>DATE(O8,VLOOKUP(M8,Feuil3!$A$1:$B$12,2,0),1)</f>
        <v>43556</v>
      </c>
      <c r="O8" s="50">
        <v>2019</v>
      </c>
      <c r="P8" s="50">
        <v>2018</v>
      </c>
      <c r="Q8" s="50" t="s">
        <v>78</v>
      </c>
      <c r="R8" s="51">
        <v>20</v>
      </c>
      <c r="S8" s="50" t="s">
        <v>54</v>
      </c>
      <c r="T8" s="50">
        <v>1207926</v>
      </c>
      <c r="U8" s="50" t="s">
        <v>55</v>
      </c>
      <c r="V8" s="53">
        <v>69</v>
      </c>
      <c r="W8" s="50" t="s">
        <v>79</v>
      </c>
      <c r="X8" s="54" t="s">
        <v>80</v>
      </c>
      <c r="Y8" s="55">
        <v>69780</v>
      </c>
      <c r="Z8" s="50" t="s">
        <v>81</v>
      </c>
      <c r="AA8" s="50" t="s">
        <v>54</v>
      </c>
      <c r="AB8" s="50" t="s">
        <v>82</v>
      </c>
      <c r="AC8" s="50" t="s">
        <v>54</v>
      </c>
      <c r="AD8" s="50" t="s">
        <v>54</v>
      </c>
      <c r="AE8" s="50" t="s">
        <v>61</v>
      </c>
      <c r="AF8" s="56">
        <v>193.2</v>
      </c>
      <c r="AG8" s="62" t="s">
        <v>83</v>
      </c>
      <c r="AH8" s="50" t="s">
        <v>84</v>
      </c>
      <c r="AI8" s="50" t="s">
        <v>85</v>
      </c>
      <c r="AJ8" s="63" t="s">
        <v>86</v>
      </c>
      <c r="AK8" s="63" t="s">
        <v>86</v>
      </c>
      <c r="AL8" s="63" t="s">
        <v>86</v>
      </c>
      <c r="AM8" s="50" t="s">
        <v>66</v>
      </c>
      <c r="AN8" s="50" t="s">
        <v>67</v>
      </c>
      <c r="AO8" s="50" t="s">
        <v>68</v>
      </c>
      <c r="AP8" s="50" t="s">
        <v>77</v>
      </c>
      <c r="AQ8" s="58"/>
      <c r="AR8" s="58" t="s">
        <v>243</v>
      </c>
      <c r="AS8" s="58" t="s">
        <v>218</v>
      </c>
      <c r="AT8" s="59"/>
    </row>
    <row r="9" spans="1:46" x14ac:dyDescent="0.25">
      <c r="A9" s="38" t="s">
        <v>87</v>
      </c>
      <c r="B9" s="39" t="s">
        <v>45</v>
      </c>
      <c r="C9" s="39" t="s">
        <v>76</v>
      </c>
      <c r="D9" s="39" t="s">
        <v>77</v>
      </c>
      <c r="E9" s="39" t="s">
        <v>48</v>
      </c>
      <c r="F9" s="39" t="s">
        <v>88</v>
      </c>
      <c r="G9" s="64">
        <v>-18</v>
      </c>
      <c r="H9" s="39">
        <v>-81</v>
      </c>
      <c r="I9" s="39"/>
      <c r="J9" s="39" t="s">
        <v>50</v>
      </c>
      <c r="K9" s="39" t="s">
        <v>54</v>
      </c>
      <c r="L9" s="41"/>
      <c r="M9" s="39" t="s">
        <v>192</v>
      </c>
      <c r="N9" s="82">
        <f>DATE(O9,VLOOKUP(M9,Feuil3!$A$1:$B$12,2,0),1)</f>
        <v>43556</v>
      </c>
      <c r="O9" s="39">
        <v>2019</v>
      </c>
      <c r="P9" s="39">
        <v>2018</v>
      </c>
      <c r="Q9" s="39" t="s">
        <v>89</v>
      </c>
      <c r="R9" s="40">
        <v>20</v>
      </c>
      <c r="S9" s="39" t="s">
        <v>90</v>
      </c>
      <c r="T9" s="39"/>
      <c r="U9" s="39" t="s">
        <v>91</v>
      </c>
      <c r="V9" s="42">
        <v>70</v>
      </c>
      <c r="W9" s="39" t="s">
        <v>79</v>
      </c>
      <c r="X9" s="43" t="s">
        <v>80</v>
      </c>
      <c r="Y9" s="44">
        <v>69781</v>
      </c>
      <c r="Z9" s="39" t="s">
        <v>81</v>
      </c>
      <c r="AA9" s="39" t="s">
        <v>54</v>
      </c>
      <c r="AB9" s="39" t="s">
        <v>82</v>
      </c>
      <c r="AC9" s="39" t="s">
        <v>54</v>
      </c>
      <c r="AD9" s="39" t="s">
        <v>54</v>
      </c>
      <c r="AE9" s="39" t="s">
        <v>61</v>
      </c>
      <c r="AF9" s="45"/>
      <c r="AG9" s="39" t="s">
        <v>54</v>
      </c>
      <c r="AH9" s="39"/>
      <c r="AI9" s="39" t="s">
        <v>54</v>
      </c>
      <c r="AJ9" s="39" t="s">
        <v>92</v>
      </c>
      <c r="AK9" s="39" t="s">
        <v>54</v>
      </c>
      <c r="AL9" s="39" t="s">
        <v>54</v>
      </c>
      <c r="AM9" s="39" t="s">
        <v>66</v>
      </c>
      <c r="AN9" s="39" t="s">
        <v>67</v>
      </c>
      <c r="AO9" s="39" t="s">
        <v>68</v>
      </c>
      <c r="AP9" s="39" t="s">
        <v>54</v>
      </c>
      <c r="AQ9" s="47"/>
      <c r="AR9" s="47" t="s">
        <v>243</v>
      </c>
      <c r="AS9" s="47" t="s">
        <v>244</v>
      </c>
      <c r="AT9" s="48"/>
    </row>
    <row r="10" spans="1:46" x14ac:dyDescent="0.25">
      <c r="A10" s="49" t="s">
        <v>87</v>
      </c>
      <c r="B10" s="50" t="s">
        <v>45</v>
      </c>
      <c r="C10" s="50" t="s">
        <v>76</v>
      </c>
      <c r="D10" s="50" t="s">
        <v>77</v>
      </c>
      <c r="E10" s="50" t="s">
        <v>48</v>
      </c>
      <c r="F10" s="50" t="s">
        <v>88</v>
      </c>
      <c r="G10" s="65">
        <v>-36</v>
      </c>
      <c r="H10" s="50">
        <v>-162</v>
      </c>
      <c r="I10" s="50"/>
      <c r="J10" s="50" t="s">
        <v>50</v>
      </c>
      <c r="K10" s="50" t="s">
        <v>54</v>
      </c>
      <c r="L10" s="52"/>
      <c r="M10" s="50" t="s">
        <v>193</v>
      </c>
      <c r="N10" s="82">
        <f>DATE(O10,VLOOKUP(M10,Feuil3!$A$1:$B$12,2,0),1)</f>
        <v>43586</v>
      </c>
      <c r="O10" s="50">
        <v>2019</v>
      </c>
      <c r="P10" s="50">
        <v>2018</v>
      </c>
      <c r="Q10" s="50" t="s">
        <v>93</v>
      </c>
      <c r="R10" s="51">
        <v>30</v>
      </c>
      <c r="S10" s="50" t="s">
        <v>94</v>
      </c>
      <c r="T10" s="50"/>
      <c r="U10" s="50" t="s">
        <v>91</v>
      </c>
      <c r="V10" s="53">
        <v>71</v>
      </c>
      <c r="W10" s="50" t="s">
        <v>79</v>
      </c>
      <c r="X10" s="54" t="s">
        <v>80</v>
      </c>
      <c r="Y10" s="55">
        <v>69782</v>
      </c>
      <c r="Z10" s="50" t="s">
        <v>81</v>
      </c>
      <c r="AA10" s="50" t="s">
        <v>54</v>
      </c>
      <c r="AB10" s="50" t="s">
        <v>82</v>
      </c>
      <c r="AC10" s="50" t="s">
        <v>54</v>
      </c>
      <c r="AD10" s="50" t="s">
        <v>54</v>
      </c>
      <c r="AE10" s="50" t="s">
        <v>61</v>
      </c>
      <c r="AF10" s="56"/>
      <c r="AG10" s="50" t="s">
        <v>54</v>
      </c>
      <c r="AH10" s="50"/>
      <c r="AI10" s="50" t="s">
        <v>54</v>
      </c>
      <c r="AJ10" s="50" t="s">
        <v>92</v>
      </c>
      <c r="AK10" s="50" t="s">
        <v>54</v>
      </c>
      <c r="AL10" s="50" t="s">
        <v>54</v>
      </c>
      <c r="AM10" s="50" t="s">
        <v>66</v>
      </c>
      <c r="AN10" s="50" t="s">
        <v>67</v>
      </c>
      <c r="AO10" s="50" t="s">
        <v>68</v>
      </c>
      <c r="AP10" s="50" t="s">
        <v>54</v>
      </c>
      <c r="AQ10" s="58"/>
      <c r="AR10" s="58" t="s">
        <v>243</v>
      </c>
      <c r="AS10" s="58" t="s">
        <v>244</v>
      </c>
      <c r="AT10" s="59"/>
    </row>
    <row r="11" spans="1:46" x14ac:dyDescent="0.25">
      <c r="A11" s="38" t="s">
        <v>87</v>
      </c>
      <c r="B11" s="39" t="s">
        <v>45</v>
      </c>
      <c r="C11" s="39" t="s">
        <v>76</v>
      </c>
      <c r="D11" s="39" t="s">
        <v>77</v>
      </c>
      <c r="E11" s="39" t="s">
        <v>48</v>
      </c>
      <c r="F11" s="39" t="s">
        <v>88</v>
      </c>
      <c r="G11" s="64">
        <v>-42</v>
      </c>
      <c r="H11" s="39">
        <v>-189</v>
      </c>
      <c r="I11" s="39"/>
      <c r="J11" s="39" t="s">
        <v>50</v>
      </c>
      <c r="K11" s="39" t="s">
        <v>54</v>
      </c>
      <c r="L11" s="41"/>
      <c r="M11" s="39" t="s">
        <v>193</v>
      </c>
      <c r="N11" s="82">
        <f>DATE(O11,VLOOKUP(M11,Feuil3!$A$1:$B$12,2,0),1)</f>
        <v>43586</v>
      </c>
      <c r="O11" s="39">
        <v>2019</v>
      </c>
      <c r="P11" s="39">
        <v>2018</v>
      </c>
      <c r="Q11" s="39" t="s">
        <v>95</v>
      </c>
      <c r="R11" s="40">
        <v>30</v>
      </c>
      <c r="S11" s="39" t="s">
        <v>96</v>
      </c>
      <c r="T11" s="39"/>
      <c r="U11" s="39" t="s">
        <v>91</v>
      </c>
      <c r="V11" s="42">
        <v>72</v>
      </c>
      <c r="W11" s="39" t="s">
        <v>79</v>
      </c>
      <c r="X11" s="43" t="s">
        <v>80</v>
      </c>
      <c r="Y11" s="44">
        <v>69783</v>
      </c>
      <c r="Z11" s="39" t="s">
        <v>81</v>
      </c>
      <c r="AA11" s="39" t="s">
        <v>54</v>
      </c>
      <c r="AB11" s="39" t="s">
        <v>82</v>
      </c>
      <c r="AC11" s="39" t="s">
        <v>54</v>
      </c>
      <c r="AD11" s="39" t="s">
        <v>54</v>
      </c>
      <c r="AE11" s="39" t="s">
        <v>61</v>
      </c>
      <c r="AF11" s="45"/>
      <c r="AG11" s="39" t="s">
        <v>54</v>
      </c>
      <c r="AH11" s="39"/>
      <c r="AI11" s="39" t="s">
        <v>54</v>
      </c>
      <c r="AJ11" s="39" t="s">
        <v>92</v>
      </c>
      <c r="AK11" s="39" t="s">
        <v>54</v>
      </c>
      <c r="AL11" s="39" t="s">
        <v>54</v>
      </c>
      <c r="AM11" s="39" t="s">
        <v>66</v>
      </c>
      <c r="AN11" s="39" t="s">
        <v>67</v>
      </c>
      <c r="AO11" s="39" t="s">
        <v>68</v>
      </c>
      <c r="AP11" s="39" t="s">
        <v>54</v>
      </c>
      <c r="AQ11" s="47"/>
      <c r="AR11" s="47" t="s">
        <v>243</v>
      </c>
      <c r="AS11" s="47" t="s">
        <v>244</v>
      </c>
      <c r="AT11" s="48"/>
    </row>
    <row r="12" spans="1:46" x14ac:dyDescent="0.25">
      <c r="A12" s="49" t="s">
        <v>87</v>
      </c>
      <c r="B12" s="50" t="s">
        <v>45</v>
      </c>
      <c r="C12" s="50" t="s">
        <v>76</v>
      </c>
      <c r="D12" s="50" t="s">
        <v>77</v>
      </c>
      <c r="E12" s="50" t="s">
        <v>48</v>
      </c>
      <c r="F12" s="50" t="s">
        <v>88</v>
      </c>
      <c r="G12" s="65">
        <v>-18</v>
      </c>
      <c r="H12" s="50">
        <v>-81</v>
      </c>
      <c r="I12" s="50"/>
      <c r="J12" s="50" t="s">
        <v>50</v>
      </c>
      <c r="K12" s="50" t="s">
        <v>54</v>
      </c>
      <c r="L12" s="52"/>
      <c r="M12" s="50" t="s">
        <v>194</v>
      </c>
      <c r="N12" s="82">
        <f>DATE(O12,VLOOKUP(M12,Feuil3!$A$1:$B$12,2,0),1)</f>
        <v>43617</v>
      </c>
      <c r="O12" s="50">
        <v>2019</v>
      </c>
      <c r="P12" s="50">
        <v>2018</v>
      </c>
      <c r="Q12" s="50" t="s">
        <v>97</v>
      </c>
      <c r="R12" s="51">
        <v>20</v>
      </c>
      <c r="S12" s="50" t="s">
        <v>98</v>
      </c>
      <c r="T12" s="50"/>
      <c r="U12" s="50" t="s">
        <v>91</v>
      </c>
      <c r="V12" s="53">
        <v>73</v>
      </c>
      <c r="W12" s="50" t="s">
        <v>79</v>
      </c>
      <c r="X12" s="54" t="s">
        <v>80</v>
      </c>
      <c r="Y12" s="55">
        <v>69784</v>
      </c>
      <c r="Z12" s="50" t="s">
        <v>81</v>
      </c>
      <c r="AA12" s="50" t="s">
        <v>54</v>
      </c>
      <c r="AB12" s="50" t="s">
        <v>82</v>
      </c>
      <c r="AC12" s="50" t="s">
        <v>54</v>
      </c>
      <c r="AD12" s="50" t="s">
        <v>54</v>
      </c>
      <c r="AE12" s="50" t="s">
        <v>61</v>
      </c>
      <c r="AF12" s="56"/>
      <c r="AG12" s="50" t="s">
        <v>54</v>
      </c>
      <c r="AH12" s="50"/>
      <c r="AI12" s="50" t="s">
        <v>54</v>
      </c>
      <c r="AJ12" s="50" t="s">
        <v>92</v>
      </c>
      <c r="AK12" s="50" t="s">
        <v>54</v>
      </c>
      <c r="AL12" s="50" t="s">
        <v>54</v>
      </c>
      <c r="AM12" s="50" t="s">
        <v>66</v>
      </c>
      <c r="AN12" s="50" t="s">
        <v>67</v>
      </c>
      <c r="AO12" s="50" t="s">
        <v>68</v>
      </c>
      <c r="AP12" s="50" t="s">
        <v>54</v>
      </c>
      <c r="AQ12" s="58"/>
      <c r="AR12" s="58" t="s">
        <v>243</v>
      </c>
      <c r="AS12" s="58" t="s">
        <v>244</v>
      </c>
      <c r="AT12" s="59"/>
    </row>
    <row r="13" spans="1:46" x14ac:dyDescent="0.25">
      <c r="A13" s="38" t="s">
        <v>87</v>
      </c>
      <c r="B13" s="39" t="s">
        <v>45</v>
      </c>
      <c r="C13" s="39" t="s">
        <v>76</v>
      </c>
      <c r="D13" s="39" t="s">
        <v>77</v>
      </c>
      <c r="E13" s="39" t="s">
        <v>48</v>
      </c>
      <c r="F13" s="39" t="s">
        <v>88</v>
      </c>
      <c r="G13" s="40">
        <v>18</v>
      </c>
      <c r="H13" s="39">
        <v>81</v>
      </c>
      <c r="I13" s="39"/>
      <c r="J13" s="39" t="s">
        <v>50</v>
      </c>
      <c r="K13" s="39" t="s">
        <v>54</v>
      </c>
      <c r="L13" s="41"/>
      <c r="M13" s="39" t="s">
        <v>194</v>
      </c>
      <c r="N13" s="82">
        <f>DATE(O13,VLOOKUP(M13,Feuil3!$A$1:$B$12,2,0),1)</f>
        <v>43617</v>
      </c>
      <c r="O13" s="39">
        <v>2019</v>
      </c>
      <c r="P13" s="39">
        <v>2018</v>
      </c>
      <c r="Q13" s="39" t="s">
        <v>99</v>
      </c>
      <c r="R13" s="40">
        <v>20</v>
      </c>
      <c r="S13" s="39" t="s">
        <v>100</v>
      </c>
      <c r="T13" s="39"/>
      <c r="U13" s="39" t="s">
        <v>91</v>
      </c>
      <c r="V13" s="42">
        <v>74</v>
      </c>
      <c r="W13" s="39" t="s">
        <v>79</v>
      </c>
      <c r="X13" s="43" t="s">
        <v>80</v>
      </c>
      <c r="Y13" s="44">
        <v>69785</v>
      </c>
      <c r="Z13" s="39" t="s">
        <v>81</v>
      </c>
      <c r="AA13" s="39" t="s">
        <v>54</v>
      </c>
      <c r="AB13" s="39" t="s">
        <v>82</v>
      </c>
      <c r="AC13" s="39" t="s">
        <v>54</v>
      </c>
      <c r="AD13" s="39" t="s">
        <v>54</v>
      </c>
      <c r="AE13" s="39" t="s">
        <v>61</v>
      </c>
      <c r="AF13" s="45"/>
      <c r="AG13" s="39" t="s">
        <v>54</v>
      </c>
      <c r="AH13" s="39"/>
      <c r="AI13" s="39" t="s">
        <v>54</v>
      </c>
      <c r="AJ13" s="39" t="s">
        <v>92</v>
      </c>
      <c r="AK13" s="39" t="s">
        <v>54</v>
      </c>
      <c r="AL13" s="39" t="s">
        <v>54</v>
      </c>
      <c r="AM13" s="39" t="s">
        <v>66</v>
      </c>
      <c r="AN13" s="39" t="s">
        <v>67</v>
      </c>
      <c r="AO13" s="39" t="s">
        <v>68</v>
      </c>
      <c r="AP13" s="39" t="s">
        <v>54</v>
      </c>
      <c r="AQ13" s="47"/>
      <c r="AR13" s="47" t="s">
        <v>243</v>
      </c>
      <c r="AS13" s="47" t="s">
        <v>244</v>
      </c>
      <c r="AT13" s="48"/>
    </row>
    <row r="14" spans="1:46" x14ac:dyDescent="0.25">
      <c r="A14" s="49" t="s">
        <v>87</v>
      </c>
      <c r="B14" s="50" t="s">
        <v>45</v>
      </c>
      <c r="C14" s="50" t="s">
        <v>76</v>
      </c>
      <c r="D14" s="50" t="s">
        <v>77</v>
      </c>
      <c r="E14" s="50" t="s">
        <v>48</v>
      </c>
      <c r="F14" s="50" t="s">
        <v>88</v>
      </c>
      <c r="G14" s="51">
        <v>42</v>
      </c>
      <c r="H14" s="50">
        <v>189</v>
      </c>
      <c r="I14" s="50"/>
      <c r="J14" s="50" t="s">
        <v>50</v>
      </c>
      <c r="K14" s="50" t="s">
        <v>54</v>
      </c>
      <c r="L14" s="52"/>
      <c r="M14" s="50" t="s">
        <v>195</v>
      </c>
      <c r="N14" s="82">
        <f>DATE(O14,VLOOKUP(M14,Feuil3!$A$1:$B$12,2,0),1)</f>
        <v>43647</v>
      </c>
      <c r="O14" s="50">
        <v>2019</v>
      </c>
      <c r="P14" s="50">
        <v>2018</v>
      </c>
      <c r="Q14" s="50" t="s">
        <v>101</v>
      </c>
      <c r="R14" s="51">
        <v>30</v>
      </c>
      <c r="S14" s="50" t="s">
        <v>102</v>
      </c>
      <c r="T14" s="50"/>
      <c r="U14" s="50" t="s">
        <v>91</v>
      </c>
      <c r="V14" s="53">
        <v>75</v>
      </c>
      <c r="W14" s="50" t="s">
        <v>79</v>
      </c>
      <c r="X14" s="54" t="s">
        <v>80</v>
      </c>
      <c r="Y14" s="55">
        <v>69786</v>
      </c>
      <c r="Z14" s="50" t="s">
        <v>81</v>
      </c>
      <c r="AA14" s="50" t="s">
        <v>54</v>
      </c>
      <c r="AB14" s="50" t="s">
        <v>82</v>
      </c>
      <c r="AC14" s="50" t="s">
        <v>54</v>
      </c>
      <c r="AD14" s="50" t="s">
        <v>54</v>
      </c>
      <c r="AE14" s="50" t="s">
        <v>61</v>
      </c>
      <c r="AF14" s="56"/>
      <c r="AG14" s="50" t="s">
        <v>54</v>
      </c>
      <c r="AH14" s="50"/>
      <c r="AI14" s="50" t="s">
        <v>54</v>
      </c>
      <c r="AJ14" s="50" t="s">
        <v>92</v>
      </c>
      <c r="AK14" s="50" t="s">
        <v>54</v>
      </c>
      <c r="AL14" s="50" t="s">
        <v>54</v>
      </c>
      <c r="AM14" s="50" t="s">
        <v>66</v>
      </c>
      <c r="AN14" s="50" t="s">
        <v>67</v>
      </c>
      <c r="AO14" s="50" t="s">
        <v>68</v>
      </c>
      <c r="AP14" s="50" t="s">
        <v>54</v>
      </c>
      <c r="AQ14" s="58"/>
      <c r="AR14" s="58" t="s">
        <v>243</v>
      </c>
      <c r="AS14" s="58" t="s">
        <v>244</v>
      </c>
      <c r="AT14" s="59"/>
    </row>
    <row r="15" spans="1:46" x14ac:dyDescent="0.25">
      <c r="A15" s="38" t="s">
        <v>87</v>
      </c>
      <c r="B15" s="39" t="s">
        <v>45</v>
      </c>
      <c r="C15" s="39" t="s">
        <v>76</v>
      </c>
      <c r="D15" s="39" t="s">
        <v>77</v>
      </c>
      <c r="E15" s="39" t="s">
        <v>48</v>
      </c>
      <c r="F15" s="39" t="s">
        <v>88</v>
      </c>
      <c r="G15" s="40">
        <v>36</v>
      </c>
      <c r="H15" s="39">
        <v>162</v>
      </c>
      <c r="I15" s="39"/>
      <c r="J15" s="39" t="s">
        <v>50</v>
      </c>
      <c r="K15" s="39" t="s">
        <v>54</v>
      </c>
      <c r="L15" s="41"/>
      <c r="M15" s="39" t="s">
        <v>195</v>
      </c>
      <c r="N15" s="82">
        <f>DATE(O15,VLOOKUP(M15,Feuil3!$A$1:$B$12,2,0),1)</f>
        <v>43647</v>
      </c>
      <c r="O15" s="39">
        <v>2019</v>
      </c>
      <c r="P15" s="39">
        <v>2018</v>
      </c>
      <c r="Q15" s="39" t="s">
        <v>103</v>
      </c>
      <c r="R15" s="40">
        <v>30</v>
      </c>
      <c r="S15" s="39" t="s">
        <v>104</v>
      </c>
      <c r="T15" s="39"/>
      <c r="U15" s="39" t="s">
        <v>91</v>
      </c>
      <c r="V15" s="42">
        <v>76</v>
      </c>
      <c r="W15" s="39" t="s">
        <v>79</v>
      </c>
      <c r="X15" s="43" t="s">
        <v>80</v>
      </c>
      <c r="Y15" s="44">
        <v>69787</v>
      </c>
      <c r="Z15" s="39" t="s">
        <v>81</v>
      </c>
      <c r="AA15" s="39" t="s">
        <v>54</v>
      </c>
      <c r="AB15" s="39" t="s">
        <v>82</v>
      </c>
      <c r="AC15" s="39" t="s">
        <v>54</v>
      </c>
      <c r="AD15" s="39" t="s">
        <v>54</v>
      </c>
      <c r="AE15" s="39" t="s">
        <v>61</v>
      </c>
      <c r="AF15" s="45"/>
      <c r="AG15" s="39" t="s">
        <v>54</v>
      </c>
      <c r="AH15" s="39"/>
      <c r="AI15" s="39" t="s">
        <v>54</v>
      </c>
      <c r="AJ15" s="39" t="s">
        <v>92</v>
      </c>
      <c r="AK15" s="39" t="s">
        <v>54</v>
      </c>
      <c r="AL15" s="39" t="s">
        <v>54</v>
      </c>
      <c r="AM15" s="39" t="s">
        <v>66</v>
      </c>
      <c r="AN15" s="39" t="s">
        <v>67</v>
      </c>
      <c r="AO15" s="39" t="s">
        <v>68</v>
      </c>
      <c r="AP15" s="39" t="s">
        <v>54</v>
      </c>
      <c r="AQ15" s="47"/>
      <c r="AR15" s="47" t="s">
        <v>243</v>
      </c>
      <c r="AS15" s="47" t="s">
        <v>244</v>
      </c>
      <c r="AT15" s="48"/>
    </row>
    <row r="16" spans="1:46" x14ac:dyDescent="0.25">
      <c r="A16" s="49" t="s">
        <v>87</v>
      </c>
      <c r="B16" s="50" t="s">
        <v>45</v>
      </c>
      <c r="C16" s="50" t="s">
        <v>76</v>
      </c>
      <c r="D16" s="50" t="s">
        <v>77</v>
      </c>
      <c r="E16" s="50" t="s">
        <v>48</v>
      </c>
      <c r="F16" s="50" t="s">
        <v>88</v>
      </c>
      <c r="G16" s="51">
        <v>18</v>
      </c>
      <c r="H16" s="50">
        <v>81</v>
      </c>
      <c r="I16" s="50"/>
      <c r="J16" s="50" t="s">
        <v>50</v>
      </c>
      <c r="K16" s="50" t="s">
        <v>54</v>
      </c>
      <c r="L16" s="52"/>
      <c r="M16" s="50" t="s">
        <v>196</v>
      </c>
      <c r="N16" s="82">
        <f>DATE(O16,VLOOKUP(M16,Feuil3!$A$1:$B$12,2,0),1)</f>
        <v>43678</v>
      </c>
      <c r="O16" s="50">
        <v>2019</v>
      </c>
      <c r="P16" s="50">
        <v>2018</v>
      </c>
      <c r="Q16" s="50" t="s">
        <v>105</v>
      </c>
      <c r="R16" s="51">
        <v>20</v>
      </c>
      <c r="S16" s="50" t="s">
        <v>106</v>
      </c>
      <c r="T16" s="50"/>
      <c r="U16" s="50" t="s">
        <v>91</v>
      </c>
      <c r="V16" s="53">
        <v>77</v>
      </c>
      <c r="W16" s="50" t="s">
        <v>79</v>
      </c>
      <c r="X16" s="54" t="s">
        <v>80</v>
      </c>
      <c r="Y16" s="55">
        <v>69788</v>
      </c>
      <c r="Z16" s="50" t="s">
        <v>81</v>
      </c>
      <c r="AA16" s="50" t="s">
        <v>54</v>
      </c>
      <c r="AB16" s="50" t="s">
        <v>82</v>
      </c>
      <c r="AC16" s="50" t="s">
        <v>54</v>
      </c>
      <c r="AD16" s="50" t="s">
        <v>54</v>
      </c>
      <c r="AE16" s="50" t="s">
        <v>61</v>
      </c>
      <c r="AF16" s="56"/>
      <c r="AG16" s="50" t="s">
        <v>54</v>
      </c>
      <c r="AH16" s="50"/>
      <c r="AI16" s="50" t="s">
        <v>54</v>
      </c>
      <c r="AJ16" s="50" t="s">
        <v>92</v>
      </c>
      <c r="AK16" s="50" t="s">
        <v>54</v>
      </c>
      <c r="AL16" s="50" t="s">
        <v>54</v>
      </c>
      <c r="AM16" s="50" t="s">
        <v>66</v>
      </c>
      <c r="AN16" s="50" t="s">
        <v>67</v>
      </c>
      <c r="AO16" s="50" t="s">
        <v>68</v>
      </c>
      <c r="AP16" s="50" t="s">
        <v>54</v>
      </c>
      <c r="AQ16" s="58"/>
      <c r="AR16" s="58" t="s">
        <v>243</v>
      </c>
      <c r="AS16" s="58" t="s">
        <v>244</v>
      </c>
      <c r="AT16" s="59"/>
    </row>
    <row r="17" spans="1:46" x14ac:dyDescent="0.25">
      <c r="A17" s="38" t="s">
        <v>87</v>
      </c>
      <c r="B17" s="39" t="s">
        <v>45</v>
      </c>
      <c r="C17" s="39" t="s">
        <v>107</v>
      </c>
      <c r="D17" s="39" t="s">
        <v>108</v>
      </c>
      <c r="E17" s="39" t="s">
        <v>48</v>
      </c>
      <c r="F17" s="39" t="s">
        <v>88</v>
      </c>
      <c r="G17" s="40">
        <v>16</v>
      </c>
      <c r="H17" s="39">
        <v>72</v>
      </c>
      <c r="I17" s="39"/>
      <c r="J17" s="39" t="s">
        <v>50</v>
      </c>
      <c r="K17" s="39" t="s">
        <v>51</v>
      </c>
      <c r="L17" s="41"/>
      <c r="M17" s="39" t="s">
        <v>196</v>
      </c>
      <c r="N17" s="82">
        <f>DATE(O17,VLOOKUP(M17,Feuil3!$A$1:$B$12,2,0),1)</f>
        <v>43678</v>
      </c>
      <c r="O17" s="39">
        <v>2019</v>
      </c>
      <c r="P17" s="39">
        <v>2018</v>
      </c>
      <c r="Q17" s="39" t="s">
        <v>109</v>
      </c>
      <c r="R17" s="40">
        <v>20</v>
      </c>
      <c r="S17" s="39" t="s">
        <v>54</v>
      </c>
      <c r="T17" s="39">
        <v>1207934</v>
      </c>
      <c r="U17" s="39" t="s">
        <v>55</v>
      </c>
      <c r="V17" s="42">
        <v>44</v>
      </c>
      <c r="W17" s="39" t="s">
        <v>110</v>
      </c>
      <c r="X17" s="43" t="s">
        <v>111</v>
      </c>
      <c r="Y17" s="44">
        <v>44344</v>
      </c>
      <c r="Z17" s="39" t="s">
        <v>112</v>
      </c>
      <c r="AA17" s="39" t="s">
        <v>113</v>
      </c>
      <c r="AB17" s="66" t="s">
        <v>114</v>
      </c>
      <c r="AC17" s="39" t="s">
        <v>115</v>
      </c>
      <c r="AD17" s="39" t="s">
        <v>116</v>
      </c>
      <c r="AE17" s="39" t="s">
        <v>61</v>
      </c>
      <c r="AF17" s="45">
        <v>41.2</v>
      </c>
      <c r="AG17" s="39" t="s">
        <v>117</v>
      </c>
      <c r="AH17" s="39" t="s">
        <v>118</v>
      </c>
      <c r="AI17" s="39" t="s">
        <v>119</v>
      </c>
      <c r="AJ17" s="39" t="s">
        <v>120</v>
      </c>
      <c r="AK17" s="39" t="s">
        <v>65</v>
      </c>
      <c r="AL17" s="66" t="s">
        <v>121</v>
      </c>
      <c r="AM17" s="39" t="s">
        <v>66</v>
      </c>
      <c r="AN17" s="39" t="s">
        <v>67</v>
      </c>
      <c r="AO17" s="39" t="s">
        <v>68</v>
      </c>
      <c r="AP17" s="39" t="s">
        <v>108</v>
      </c>
      <c r="AQ17" s="47"/>
      <c r="AR17" s="47" t="s">
        <v>243</v>
      </c>
      <c r="AS17" s="47" t="s">
        <v>244</v>
      </c>
      <c r="AT17" s="48"/>
    </row>
    <row r="18" spans="1:46" x14ac:dyDescent="0.25">
      <c r="A18" s="49" t="s">
        <v>87</v>
      </c>
      <c r="B18" s="50" t="s">
        <v>45</v>
      </c>
      <c r="C18" s="50" t="s">
        <v>107</v>
      </c>
      <c r="D18" s="50" t="s">
        <v>108</v>
      </c>
      <c r="E18" s="50" t="s">
        <v>48</v>
      </c>
      <c r="F18" s="50" t="s">
        <v>88</v>
      </c>
      <c r="G18" s="51">
        <v>20</v>
      </c>
      <c r="H18" s="50">
        <v>90</v>
      </c>
      <c r="I18" s="50"/>
      <c r="J18" s="50" t="s">
        <v>50</v>
      </c>
      <c r="K18" s="50" t="s">
        <v>51</v>
      </c>
      <c r="L18" s="52"/>
      <c r="M18" s="50" t="s">
        <v>197</v>
      </c>
      <c r="N18" s="82">
        <f>DATE(O18,VLOOKUP(M18,Feuil3!$A$1:$B$12,2,0),1)</f>
        <v>43709</v>
      </c>
      <c r="O18" s="50">
        <v>2019</v>
      </c>
      <c r="P18" s="50">
        <v>2018</v>
      </c>
      <c r="Q18" s="50" t="s">
        <v>122</v>
      </c>
      <c r="R18" s="51">
        <v>20</v>
      </c>
      <c r="S18" s="50" t="s">
        <v>54</v>
      </c>
      <c r="T18" s="50">
        <v>1207931</v>
      </c>
      <c r="U18" s="50" t="s">
        <v>55</v>
      </c>
      <c r="V18" s="53">
        <v>44</v>
      </c>
      <c r="W18" s="50" t="s">
        <v>110</v>
      </c>
      <c r="X18" s="54" t="s">
        <v>111</v>
      </c>
      <c r="Y18" s="55">
        <v>44344</v>
      </c>
      <c r="Z18" s="50" t="s">
        <v>112</v>
      </c>
      <c r="AA18" s="50" t="s">
        <v>113</v>
      </c>
      <c r="AB18" s="67" t="s">
        <v>114</v>
      </c>
      <c r="AC18" s="50" t="s">
        <v>123</v>
      </c>
      <c r="AD18" s="50" t="s">
        <v>124</v>
      </c>
      <c r="AE18" s="50" t="s">
        <v>61</v>
      </c>
      <c r="AF18" s="56">
        <v>53.2</v>
      </c>
      <c r="AG18" s="50" t="s">
        <v>117</v>
      </c>
      <c r="AH18" s="50" t="s">
        <v>125</v>
      </c>
      <c r="AI18" s="50" t="s">
        <v>119</v>
      </c>
      <c r="AJ18" s="50" t="s">
        <v>120</v>
      </c>
      <c r="AK18" s="50" t="s">
        <v>65</v>
      </c>
      <c r="AL18" s="67" t="s">
        <v>121</v>
      </c>
      <c r="AM18" s="50" t="s">
        <v>66</v>
      </c>
      <c r="AN18" s="50" t="s">
        <v>67</v>
      </c>
      <c r="AO18" s="50" t="s">
        <v>68</v>
      </c>
      <c r="AP18" s="50" t="s">
        <v>108</v>
      </c>
      <c r="AQ18" s="58"/>
      <c r="AR18" s="58" t="s">
        <v>243</v>
      </c>
      <c r="AS18" s="58" t="s">
        <v>244</v>
      </c>
      <c r="AT18" s="59"/>
    </row>
    <row r="19" spans="1:46" x14ac:dyDescent="0.25">
      <c r="A19" s="38" t="s">
        <v>87</v>
      </c>
      <c r="B19" s="39" t="s">
        <v>45</v>
      </c>
      <c r="C19" s="39" t="s">
        <v>107</v>
      </c>
      <c r="D19" s="39" t="s">
        <v>108</v>
      </c>
      <c r="E19" s="39" t="s">
        <v>48</v>
      </c>
      <c r="F19" s="39" t="s">
        <v>88</v>
      </c>
      <c r="G19" s="40">
        <v>16</v>
      </c>
      <c r="H19" s="39">
        <v>72</v>
      </c>
      <c r="I19" s="39"/>
      <c r="J19" s="39" t="s">
        <v>50</v>
      </c>
      <c r="K19" s="39" t="s">
        <v>51</v>
      </c>
      <c r="L19" s="41"/>
      <c r="M19" s="39" t="s">
        <v>197</v>
      </c>
      <c r="N19" s="82">
        <f>DATE(O19,VLOOKUP(M19,Feuil3!$A$1:$B$12,2,0),1)</f>
        <v>43709</v>
      </c>
      <c r="O19" s="39">
        <v>2019</v>
      </c>
      <c r="P19" s="39">
        <v>2018</v>
      </c>
      <c r="Q19" s="39" t="s">
        <v>126</v>
      </c>
      <c r="R19" s="40">
        <v>20</v>
      </c>
      <c r="S19" s="39" t="s">
        <v>54</v>
      </c>
      <c r="T19" s="39">
        <v>1207932</v>
      </c>
      <c r="U19" s="39" t="s">
        <v>55</v>
      </c>
      <c r="V19" s="42">
        <v>44</v>
      </c>
      <c r="W19" s="39" t="s">
        <v>110</v>
      </c>
      <c r="X19" s="43" t="s">
        <v>111</v>
      </c>
      <c r="Y19" s="44">
        <v>44344</v>
      </c>
      <c r="Z19" s="39" t="s">
        <v>112</v>
      </c>
      <c r="AA19" s="39" t="s">
        <v>113</v>
      </c>
      <c r="AB19" s="66" t="s">
        <v>114</v>
      </c>
      <c r="AC19" s="39" t="s">
        <v>127</v>
      </c>
      <c r="AD19" s="39" t="s">
        <v>116</v>
      </c>
      <c r="AE19" s="39" t="s">
        <v>61</v>
      </c>
      <c r="AF19" s="45">
        <v>30</v>
      </c>
      <c r="AG19" s="39" t="s">
        <v>117</v>
      </c>
      <c r="AH19" s="39" t="s">
        <v>128</v>
      </c>
      <c r="AI19" s="39" t="s">
        <v>119</v>
      </c>
      <c r="AJ19" s="39" t="s">
        <v>120</v>
      </c>
      <c r="AK19" s="39" t="s">
        <v>65</v>
      </c>
      <c r="AL19" s="66" t="s">
        <v>121</v>
      </c>
      <c r="AM19" s="39" t="s">
        <v>66</v>
      </c>
      <c r="AN19" s="39" t="s">
        <v>67</v>
      </c>
      <c r="AO19" s="39" t="s">
        <v>68</v>
      </c>
      <c r="AP19" s="39" t="s">
        <v>108</v>
      </c>
      <c r="AQ19" s="47"/>
      <c r="AR19" s="47" t="s">
        <v>243</v>
      </c>
      <c r="AS19" s="47" t="s">
        <v>244</v>
      </c>
      <c r="AT19" s="48"/>
    </row>
    <row r="20" spans="1:46" x14ac:dyDescent="0.25">
      <c r="A20" s="49" t="s">
        <v>87</v>
      </c>
      <c r="B20" s="50" t="s">
        <v>45</v>
      </c>
      <c r="C20" s="50" t="s">
        <v>107</v>
      </c>
      <c r="D20" s="50" t="s">
        <v>108</v>
      </c>
      <c r="E20" s="50" t="s">
        <v>48</v>
      </c>
      <c r="F20" s="50" t="s">
        <v>88</v>
      </c>
      <c r="G20" s="51">
        <v>16</v>
      </c>
      <c r="H20" s="50">
        <v>72</v>
      </c>
      <c r="I20" s="50"/>
      <c r="J20" s="50" t="s">
        <v>50</v>
      </c>
      <c r="K20" s="50" t="s">
        <v>51</v>
      </c>
      <c r="L20" s="52"/>
      <c r="M20" s="50" t="s">
        <v>198</v>
      </c>
      <c r="N20" s="82">
        <f>DATE(O20,VLOOKUP(M20,Feuil3!$A$1:$B$12,2,0),1)</f>
        <v>43739</v>
      </c>
      <c r="O20" s="50">
        <v>2019</v>
      </c>
      <c r="P20" s="50">
        <v>2018</v>
      </c>
      <c r="Q20" s="50" t="s">
        <v>129</v>
      </c>
      <c r="R20" s="51">
        <v>20</v>
      </c>
      <c r="S20" s="50" t="s">
        <v>54</v>
      </c>
      <c r="T20" s="50">
        <v>1207933</v>
      </c>
      <c r="U20" s="50" t="s">
        <v>55</v>
      </c>
      <c r="V20" s="53">
        <v>44</v>
      </c>
      <c r="W20" s="50" t="s">
        <v>110</v>
      </c>
      <c r="X20" s="54" t="s">
        <v>111</v>
      </c>
      <c r="Y20" s="55">
        <v>44344</v>
      </c>
      <c r="Z20" s="50" t="s">
        <v>112</v>
      </c>
      <c r="AA20" s="50" t="s">
        <v>113</v>
      </c>
      <c r="AB20" s="67" t="s">
        <v>114</v>
      </c>
      <c r="AC20" s="50" t="s">
        <v>130</v>
      </c>
      <c r="AD20" s="50" t="s">
        <v>131</v>
      </c>
      <c r="AE20" s="50" t="s">
        <v>61</v>
      </c>
      <c r="AF20" s="56">
        <v>41.2</v>
      </c>
      <c r="AG20" s="50" t="s">
        <v>117</v>
      </c>
      <c r="AH20" s="50" t="s">
        <v>132</v>
      </c>
      <c r="AI20" s="50" t="s">
        <v>119</v>
      </c>
      <c r="AJ20" s="50" t="s">
        <v>120</v>
      </c>
      <c r="AK20" s="50" t="s">
        <v>65</v>
      </c>
      <c r="AL20" s="67" t="s">
        <v>121</v>
      </c>
      <c r="AM20" s="50" t="s">
        <v>66</v>
      </c>
      <c r="AN20" s="50" t="s">
        <v>67</v>
      </c>
      <c r="AO20" s="50" t="s">
        <v>68</v>
      </c>
      <c r="AP20" s="50" t="s">
        <v>108</v>
      </c>
      <c r="AQ20" s="58"/>
      <c r="AR20" s="58" t="s">
        <v>243</v>
      </c>
      <c r="AS20" s="58" t="s">
        <v>244</v>
      </c>
      <c r="AT20" s="59"/>
    </row>
    <row r="21" spans="1:46" x14ac:dyDescent="0.25">
      <c r="A21" s="38" t="s">
        <v>87</v>
      </c>
      <c r="B21" s="39" t="s">
        <v>45</v>
      </c>
      <c r="C21" s="39" t="s">
        <v>107</v>
      </c>
      <c r="D21" s="39" t="s">
        <v>108</v>
      </c>
      <c r="E21" s="39" t="s">
        <v>48</v>
      </c>
      <c r="F21" s="39" t="s">
        <v>88</v>
      </c>
      <c r="G21" s="40">
        <v>18</v>
      </c>
      <c r="H21" s="39">
        <v>81</v>
      </c>
      <c r="I21" s="39"/>
      <c r="J21" s="39" t="s">
        <v>50</v>
      </c>
      <c r="K21" s="39" t="s">
        <v>51</v>
      </c>
      <c r="L21" s="41"/>
      <c r="M21" s="39" t="s">
        <v>198</v>
      </c>
      <c r="N21" s="82">
        <f>DATE(O21,VLOOKUP(M21,Feuil3!$A$1:$B$12,2,0),1)</f>
        <v>43739</v>
      </c>
      <c r="O21" s="39">
        <v>2019</v>
      </c>
      <c r="P21" s="39">
        <v>2018</v>
      </c>
      <c r="Q21" s="39" t="s">
        <v>133</v>
      </c>
      <c r="R21" s="40">
        <v>20</v>
      </c>
      <c r="S21" s="39" t="s">
        <v>54</v>
      </c>
      <c r="T21" s="39">
        <v>1208057</v>
      </c>
      <c r="U21" s="39" t="s">
        <v>55</v>
      </c>
      <c r="V21" s="42">
        <v>60</v>
      </c>
      <c r="W21" s="39" t="s">
        <v>134</v>
      </c>
      <c r="X21" s="43" t="s">
        <v>135</v>
      </c>
      <c r="Y21" s="44">
        <v>60871</v>
      </c>
      <c r="Z21" s="39" t="s">
        <v>136</v>
      </c>
      <c r="AA21" s="39" t="s">
        <v>137</v>
      </c>
      <c r="AB21" s="66" t="s">
        <v>114</v>
      </c>
      <c r="AC21" s="39" t="s">
        <v>138</v>
      </c>
      <c r="AD21" s="39" t="s">
        <v>139</v>
      </c>
      <c r="AE21" s="39" t="s">
        <v>61</v>
      </c>
      <c r="AF21" s="45">
        <v>48.6</v>
      </c>
      <c r="AG21" s="39" t="s">
        <v>140</v>
      </c>
      <c r="AH21" s="39" t="s">
        <v>141</v>
      </c>
      <c r="AI21" s="39" t="s">
        <v>142</v>
      </c>
      <c r="AJ21" s="39" t="s">
        <v>120</v>
      </c>
      <c r="AK21" s="39" t="s">
        <v>143</v>
      </c>
      <c r="AL21" s="66" t="s">
        <v>121</v>
      </c>
      <c r="AM21" s="39" t="s">
        <v>66</v>
      </c>
      <c r="AN21" s="39" t="s">
        <v>67</v>
      </c>
      <c r="AO21" s="39" t="s">
        <v>68</v>
      </c>
      <c r="AP21" s="39" t="s">
        <v>108</v>
      </c>
      <c r="AQ21" s="47"/>
      <c r="AR21" s="47" t="s">
        <v>243</v>
      </c>
      <c r="AS21" s="47" t="s">
        <v>244</v>
      </c>
      <c r="AT21" s="48"/>
    </row>
    <row r="22" spans="1:46" x14ac:dyDescent="0.25">
      <c r="A22" s="49" t="s">
        <v>87</v>
      </c>
      <c r="B22" s="50" t="s">
        <v>45</v>
      </c>
      <c r="C22" s="50" t="s">
        <v>107</v>
      </c>
      <c r="D22" s="50" t="s">
        <v>108</v>
      </c>
      <c r="E22" s="50" t="s">
        <v>48</v>
      </c>
      <c r="F22" s="50" t="s">
        <v>88</v>
      </c>
      <c r="G22" s="51">
        <v>18</v>
      </c>
      <c r="H22" s="50">
        <v>81</v>
      </c>
      <c r="I22" s="50"/>
      <c r="J22" s="50" t="s">
        <v>50</v>
      </c>
      <c r="K22" s="50" t="s">
        <v>51</v>
      </c>
      <c r="L22" s="52"/>
      <c r="M22" s="50" t="s">
        <v>199</v>
      </c>
      <c r="N22" s="82">
        <f>DATE(O22,VLOOKUP(M22,Feuil3!$A$1:$B$12,2,0),1)</f>
        <v>43770</v>
      </c>
      <c r="O22" s="50">
        <v>2019</v>
      </c>
      <c r="P22" s="50">
        <v>2018</v>
      </c>
      <c r="Q22" s="50" t="s">
        <v>144</v>
      </c>
      <c r="R22" s="51">
        <v>20</v>
      </c>
      <c r="S22" s="50" t="s">
        <v>54</v>
      </c>
      <c r="T22" s="50">
        <v>1208058</v>
      </c>
      <c r="U22" s="50" t="s">
        <v>55</v>
      </c>
      <c r="V22" s="53">
        <v>60</v>
      </c>
      <c r="W22" s="50" t="s">
        <v>134</v>
      </c>
      <c r="X22" s="54" t="s">
        <v>135</v>
      </c>
      <c r="Y22" s="55">
        <v>60871</v>
      </c>
      <c r="Z22" s="50" t="s">
        <v>136</v>
      </c>
      <c r="AA22" s="50" t="s">
        <v>137</v>
      </c>
      <c r="AB22" s="67" t="s">
        <v>114</v>
      </c>
      <c r="AC22" s="50" t="s">
        <v>145</v>
      </c>
      <c r="AD22" s="50" t="s">
        <v>139</v>
      </c>
      <c r="AE22" s="50" t="s">
        <v>61</v>
      </c>
      <c r="AF22" s="56">
        <v>48.6</v>
      </c>
      <c r="AG22" s="50" t="s">
        <v>140</v>
      </c>
      <c r="AH22" s="50" t="s">
        <v>146</v>
      </c>
      <c r="AI22" s="50" t="s">
        <v>142</v>
      </c>
      <c r="AJ22" s="50" t="s">
        <v>120</v>
      </c>
      <c r="AK22" s="50" t="s">
        <v>143</v>
      </c>
      <c r="AL22" s="67" t="s">
        <v>121</v>
      </c>
      <c r="AM22" s="50" t="s">
        <v>66</v>
      </c>
      <c r="AN22" s="50" t="s">
        <v>67</v>
      </c>
      <c r="AO22" s="50" t="s">
        <v>68</v>
      </c>
      <c r="AP22" s="50" t="s">
        <v>108</v>
      </c>
      <c r="AQ22" s="58"/>
      <c r="AR22" s="58" t="s">
        <v>243</v>
      </c>
      <c r="AS22" s="58" t="s">
        <v>244</v>
      </c>
      <c r="AT22" s="59"/>
    </row>
    <row r="23" spans="1:46" x14ac:dyDescent="0.25">
      <c r="A23" s="38" t="s">
        <v>87</v>
      </c>
      <c r="B23" s="39" t="s">
        <v>45</v>
      </c>
      <c r="C23" s="39" t="s">
        <v>107</v>
      </c>
      <c r="D23" s="39" t="s">
        <v>108</v>
      </c>
      <c r="E23" s="39" t="s">
        <v>48</v>
      </c>
      <c r="F23" s="39" t="s">
        <v>88</v>
      </c>
      <c r="G23" s="40">
        <v>24</v>
      </c>
      <c r="H23" s="39">
        <v>108</v>
      </c>
      <c r="I23" s="39"/>
      <c r="J23" s="39" t="s">
        <v>50</v>
      </c>
      <c r="K23" s="39" t="s">
        <v>51</v>
      </c>
      <c r="L23" s="41"/>
      <c r="M23" s="39" t="s">
        <v>199</v>
      </c>
      <c r="N23" s="82">
        <f>DATE(O23,VLOOKUP(M23,Feuil3!$A$1:$B$12,2,0),1)</f>
        <v>43770</v>
      </c>
      <c r="O23" s="39">
        <v>2019</v>
      </c>
      <c r="P23" s="39">
        <v>2018</v>
      </c>
      <c r="Q23" s="39" t="s">
        <v>147</v>
      </c>
      <c r="R23" s="40">
        <v>20</v>
      </c>
      <c r="S23" s="39" t="s">
        <v>54</v>
      </c>
      <c r="T23" s="39">
        <v>1208056</v>
      </c>
      <c r="U23" s="39" t="s">
        <v>55</v>
      </c>
      <c r="V23" s="42">
        <v>60</v>
      </c>
      <c r="W23" s="39" t="s">
        <v>134</v>
      </c>
      <c r="X23" s="43" t="s">
        <v>135</v>
      </c>
      <c r="Y23" s="44">
        <v>60871</v>
      </c>
      <c r="Z23" s="39" t="s">
        <v>136</v>
      </c>
      <c r="AA23" s="39" t="s">
        <v>148</v>
      </c>
      <c r="AB23" s="66" t="s">
        <v>114</v>
      </c>
      <c r="AC23" s="39" t="s">
        <v>149</v>
      </c>
      <c r="AD23" s="39" t="s">
        <v>150</v>
      </c>
      <c r="AE23" s="39" t="s">
        <v>61</v>
      </c>
      <c r="AF23" s="45">
        <v>94.6</v>
      </c>
      <c r="AG23" s="39" t="s">
        <v>140</v>
      </c>
      <c r="AH23" s="39" t="s">
        <v>151</v>
      </c>
      <c r="AI23" s="39" t="s">
        <v>142</v>
      </c>
      <c r="AJ23" s="39" t="s">
        <v>120</v>
      </c>
      <c r="AK23" s="39" t="s">
        <v>143</v>
      </c>
      <c r="AL23" s="66" t="s">
        <v>121</v>
      </c>
      <c r="AM23" s="39" t="s">
        <v>66</v>
      </c>
      <c r="AN23" s="39" t="s">
        <v>67</v>
      </c>
      <c r="AO23" s="39" t="s">
        <v>68</v>
      </c>
      <c r="AP23" s="39" t="s">
        <v>108</v>
      </c>
      <c r="AQ23" s="47"/>
      <c r="AR23" s="47" t="s">
        <v>243</v>
      </c>
      <c r="AS23" s="47" t="s">
        <v>244</v>
      </c>
      <c r="AT23" s="48"/>
    </row>
    <row r="24" spans="1:46" x14ac:dyDescent="0.25">
      <c r="A24" s="49" t="s">
        <v>44</v>
      </c>
      <c r="B24" s="50" t="s">
        <v>45</v>
      </c>
      <c r="C24" s="50" t="s">
        <v>107</v>
      </c>
      <c r="D24" s="50" t="s">
        <v>108</v>
      </c>
      <c r="E24" s="50" t="s">
        <v>48</v>
      </c>
      <c r="F24" s="50" t="s">
        <v>49</v>
      </c>
      <c r="G24" s="51">
        <v>32</v>
      </c>
      <c r="H24" s="50">
        <v>96</v>
      </c>
      <c r="I24" s="50"/>
      <c r="J24" s="50" t="s">
        <v>50</v>
      </c>
      <c r="K24" s="50" t="s">
        <v>51</v>
      </c>
      <c r="L24" s="52"/>
      <c r="M24" s="50" t="s">
        <v>200</v>
      </c>
      <c r="N24" s="82">
        <f>DATE(O24,VLOOKUP(M24,Feuil3!$A$1:$B$12,2,0),1)</f>
        <v>43800</v>
      </c>
      <c r="O24" s="50">
        <v>2019</v>
      </c>
      <c r="P24" s="50">
        <v>2018</v>
      </c>
      <c r="Q24" s="50" t="s">
        <v>152</v>
      </c>
      <c r="R24" s="51">
        <v>30</v>
      </c>
      <c r="S24" s="50" t="s">
        <v>54</v>
      </c>
      <c r="T24" s="50">
        <v>1207893</v>
      </c>
      <c r="U24" s="50" t="s">
        <v>55</v>
      </c>
      <c r="V24" s="53">
        <v>69</v>
      </c>
      <c r="W24" s="50" t="s">
        <v>153</v>
      </c>
      <c r="X24" s="54" t="s">
        <v>80</v>
      </c>
      <c r="Y24" s="55">
        <v>69637</v>
      </c>
      <c r="Z24" s="50" t="s">
        <v>154</v>
      </c>
      <c r="AA24" s="50" t="s">
        <v>54</v>
      </c>
      <c r="AB24" s="67" t="s">
        <v>114</v>
      </c>
      <c r="AC24" s="50" t="s">
        <v>54</v>
      </c>
      <c r="AD24" s="50" t="s">
        <v>54</v>
      </c>
      <c r="AE24" s="50" t="s">
        <v>61</v>
      </c>
      <c r="AF24" s="56">
        <v>61.8</v>
      </c>
      <c r="AG24" s="62" t="s">
        <v>83</v>
      </c>
      <c r="AH24" s="50" t="s">
        <v>155</v>
      </c>
      <c r="AI24" s="50" t="s">
        <v>156</v>
      </c>
      <c r="AJ24" s="50" t="s">
        <v>120</v>
      </c>
      <c r="AK24" s="63" t="s">
        <v>86</v>
      </c>
      <c r="AL24" s="67" t="s">
        <v>121</v>
      </c>
      <c r="AM24" s="50" t="s">
        <v>66</v>
      </c>
      <c r="AN24" s="50" t="s">
        <v>67</v>
      </c>
      <c r="AO24" s="50" t="s">
        <v>68</v>
      </c>
      <c r="AP24" s="50" t="s">
        <v>108</v>
      </c>
      <c r="AQ24" s="58"/>
      <c r="AR24" s="58" t="s">
        <v>243</v>
      </c>
      <c r="AS24" s="58" t="s">
        <v>218</v>
      </c>
      <c r="AT24" s="59"/>
    </row>
    <row r="25" spans="1:46" x14ac:dyDescent="0.25">
      <c r="A25" s="38" t="s">
        <v>87</v>
      </c>
      <c r="B25" s="39" t="s">
        <v>45</v>
      </c>
      <c r="C25" s="39" t="s">
        <v>107</v>
      </c>
      <c r="D25" s="39" t="s">
        <v>108</v>
      </c>
      <c r="E25" s="39" t="s">
        <v>48</v>
      </c>
      <c r="F25" s="39" t="s">
        <v>88</v>
      </c>
      <c r="G25" s="40">
        <v>20</v>
      </c>
      <c r="H25" s="39">
        <v>90</v>
      </c>
      <c r="I25" s="39"/>
      <c r="J25" s="39" t="s">
        <v>50</v>
      </c>
      <c r="K25" s="39" t="s">
        <v>51</v>
      </c>
      <c r="L25" s="41"/>
      <c r="M25" s="39" t="s">
        <v>200</v>
      </c>
      <c r="N25" s="82">
        <f>DATE(O25,VLOOKUP(M25,Feuil3!$A$1:$B$12,2,0),1)</f>
        <v>43800</v>
      </c>
      <c r="O25" s="39">
        <v>2019</v>
      </c>
      <c r="P25" s="39">
        <v>2018</v>
      </c>
      <c r="Q25" s="39" t="s">
        <v>157</v>
      </c>
      <c r="R25" s="40">
        <v>20</v>
      </c>
      <c r="S25" s="39" t="s">
        <v>54</v>
      </c>
      <c r="T25" s="39">
        <v>1208064</v>
      </c>
      <c r="U25" s="39" t="s">
        <v>55</v>
      </c>
      <c r="V25" s="42">
        <v>95</v>
      </c>
      <c r="W25" s="39" t="s">
        <v>158</v>
      </c>
      <c r="X25" s="60" t="s">
        <v>159</v>
      </c>
      <c r="Y25" s="44">
        <v>95700</v>
      </c>
      <c r="Z25" s="39" t="s">
        <v>160</v>
      </c>
      <c r="AA25" s="39" t="s">
        <v>161</v>
      </c>
      <c r="AB25" s="66" t="s">
        <v>114</v>
      </c>
      <c r="AC25" s="39" t="s">
        <v>162</v>
      </c>
      <c r="AD25" s="39" t="s">
        <v>163</v>
      </c>
      <c r="AE25" s="39" t="s">
        <v>61</v>
      </c>
      <c r="AF25" s="45">
        <v>73.2</v>
      </c>
      <c r="AG25" s="39" t="s">
        <v>140</v>
      </c>
      <c r="AH25" s="39" t="s">
        <v>164</v>
      </c>
      <c r="AI25" s="39" t="s">
        <v>142</v>
      </c>
      <c r="AJ25" s="39" t="s">
        <v>120</v>
      </c>
      <c r="AK25" s="39" t="s">
        <v>121</v>
      </c>
      <c r="AL25" s="66" t="s">
        <v>121</v>
      </c>
      <c r="AM25" s="39" t="s">
        <v>66</v>
      </c>
      <c r="AN25" s="39" t="s">
        <v>67</v>
      </c>
      <c r="AO25" s="39" t="s">
        <v>68</v>
      </c>
      <c r="AP25" s="39" t="s">
        <v>108</v>
      </c>
      <c r="AQ25" s="47"/>
      <c r="AR25" s="47" t="s">
        <v>243</v>
      </c>
      <c r="AS25" s="47" t="s">
        <v>244</v>
      </c>
      <c r="AT25" s="48"/>
    </row>
    <row r="26" spans="1:46" x14ac:dyDescent="0.25">
      <c r="A26" s="49" t="s">
        <v>87</v>
      </c>
      <c r="B26" s="50" t="s">
        <v>45</v>
      </c>
      <c r="C26" s="50" t="s">
        <v>107</v>
      </c>
      <c r="D26" s="50" t="s">
        <v>108</v>
      </c>
      <c r="E26" s="50" t="s">
        <v>48</v>
      </c>
      <c r="F26" s="50" t="s">
        <v>88</v>
      </c>
      <c r="G26" s="51">
        <v>18</v>
      </c>
      <c r="H26" s="50">
        <v>81</v>
      </c>
      <c r="I26" s="50"/>
      <c r="J26" s="50" t="s">
        <v>50</v>
      </c>
      <c r="K26" s="50" t="s">
        <v>51</v>
      </c>
      <c r="L26" s="52"/>
      <c r="M26" s="50" t="s">
        <v>52</v>
      </c>
      <c r="N26" s="82">
        <f>DATE(O26,VLOOKUP(M26,Feuil3!$A$1:$B$12,2,0),1)</f>
        <v>43101</v>
      </c>
      <c r="O26" s="50">
        <v>2018</v>
      </c>
      <c r="P26" s="50">
        <v>2018</v>
      </c>
      <c r="Q26" s="50" t="s">
        <v>157</v>
      </c>
      <c r="R26" s="51">
        <v>40</v>
      </c>
      <c r="S26" s="50" t="s">
        <v>54</v>
      </c>
      <c r="T26" s="50">
        <v>1208064</v>
      </c>
      <c r="U26" s="50" t="s">
        <v>55</v>
      </c>
      <c r="V26" s="53">
        <v>95</v>
      </c>
      <c r="W26" s="50" t="s">
        <v>158</v>
      </c>
      <c r="X26" s="62" t="s">
        <v>159</v>
      </c>
      <c r="Y26" s="55">
        <v>95700</v>
      </c>
      <c r="Z26" s="50" t="s">
        <v>160</v>
      </c>
      <c r="AA26" s="50" t="s">
        <v>161</v>
      </c>
      <c r="AB26" s="67" t="s">
        <v>114</v>
      </c>
      <c r="AC26" s="50" t="s">
        <v>162</v>
      </c>
      <c r="AD26" s="50" t="s">
        <v>163</v>
      </c>
      <c r="AE26" s="50" t="s">
        <v>61</v>
      </c>
      <c r="AF26" s="56">
        <v>73.2</v>
      </c>
      <c r="AG26" s="50" t="s">
        <v>140</v>
      </c>
      <c r="AH26" s="50" t="s">
        <v>164</v>
      </c>
      <c r="AI26" s="50" t="s">
        <v>142</v>
      </c>
      <c r="AJ26" s="50" t="s">
        <v>120</v>
      </c>
      <c r="AK26" s="50" t="s">
        <v>121</v>
      </c>
      <c r="AL26" s="67" t="s">
        <v>121</v>
      </c>
      <c r="AM26" s="50" t="s">
        <v>66</v>
      </c>
      <c r="AN26" s="50" t="s">
        <v>67</v>
      </c>
      <c r="AO26" s="50" t="s">
        <v>68</v>
      </c>
      <c r="AP26" s="50" t="s">
        <v>108</v>
      </c>
      <c r="AQ26" s="58"/>
      <c r="AR26" s="58" t="s">
        <v>243</v>
      </c>
      <c r="AS26" s="58" t="s">
        <v>244</v>
      </c>
      <c r="AT26" s="59"/>
    </row>
    <row r="27" spans="1:46" x14ac:dyDescent="0.25">
      <c r="A27" s="38" t="s">
        <v>44</v>
      </c>
      <c r="B27" s="39" t="s">
        <v>165</v>
      </c>
      <c r="C27" s="39" t="s">
        <v>166</v>
      </c>
      <c r="D27" s="39" t="s">
        <v>167</v>
      </c>
      <c r="E27" s="39" t="s">
        <v>48</v>
      </c>
      <c r="F27" s="39" t="s">
        <v>49</v>
      </c>
      <c r="G27" s="40">
        <v>46</v>
      </c>
      <c r="H27" s="39">
        <v>92</v>
      </c>
      <c r="I27" s="39"/>
      <c r="J27" s="39" t="s">
        <v>50</v>
      </c>
      <c r="K27" s="39" t="s">
        <v>51</v>
      </c>
      <c r="L27" s="41"/>
      <c r="M27" s="39" t="s">
        <v>190</v>
      </c>
      <c r="N27" s="82">
        <f>DATE(O27,VLOOKUP(M27,Feuil3!$A$1:$B$12,2,0),1)</f>
        <v>43132</v>
      </c>
      <c r="O27" s="39">
        <v>2018</v>
      </c>
      <c r="P27" s="39">
        <v>2018</v>
      </c>
      <c r="Q27" s="39" t="s">
        <v>168</v>
      </c>
      <c r="R27" s="40">
        <v>30</v>
      </c>
      <c r="S27" s="39" t="s">
        <v>54</v>
      </c>
      <c r="T27" s="39">
        <v>1207744</v>
      </c>
      <c r="U27" s="39" t="s">
        <v>55</v>
      </c>
      <c r="V27" s="42">
        <v>69</v>
      </c>
      <c r="W27" s="39" t="s">
        <v>169</v>
      </c>
      <c r="X27" s="43" t="s">
        <v>80</v>
      </c>
      <c r="Y27" s="44">
        <v>69960</v>
      </c>
      <c r="Z27" s="39" t="s">
        <v>170</v>
      </c>
      <c r="AA27" s="39" t="s">
        <v>54</v>
      </c>
      <c r="AB27" s="39" t="s">
        <v>171</v>
      </c>
      <c r="AC27" s="39" t="s">
        <v>54</v>
      </c>
      <c r="AD27" s="39" t="s">
        <v>54</v>
      </c>
      <c r="AE27" s="39" t="s">
        <v>61</v>
      </c>
      <c r="AF27" s="45">
        <v>342</v>
      </c>
      <c r="AG27" s="60" t="s">
        <v>83</v>
      </c>
      <c r="AH27" s="39" t="s">
        <v>172</v>
      </c>
      <c r="AI27" s="39" t="s">
        <v>173</v>
      </c>
      <c r="AJ27" s="39" t="s">
        <v>92</v>
      </c>
      <c r="AK27" s="60" t="s">
        <v>92</v>
      </c>
      <c r="AL27" s="60" t="s">
        <v>92</v>
      </c>
      <c r="AM27" s="39" t="s">
        <v>66</v>
      </c>
      <c r="AN27" s="39" t="s">
        <v>67</v>
      </c>
      <c r="AO27" s="39" t="s">
        <v>68</v>
      </c>
      <c r="AP27" s="39" t="s">
        <v>167</v>
      </c>
      <c r="AQ27" s="47"/>
      <c r="AR27" s="47" t="s">
        <v>243</v>
      </c>
      <c r="AS27" s="47" t="s">
        <v>218</v>
      </c>
      <c r="AT27" s="48"/>
    </row>
    <row r="28" spans="1:46" x14ac:dyDescent="0.25">
      <c r="A28" s="49" t="s">
        <v>44</v>
      </c>
      <c r="B28" s="50" t="s">
        <v>165</v>
      </c>
      <c r="C28" s="50" t="s">
        <v>166</v>
      </c>
      <c r="D28" s="50" t="s">
        <v>167</v>
      </c>
      <c r="E28" s="50" t="s">
        <v>48</v>
      </c>
      <c r="F28" s="50" t="s">
        <v>49</v>
      </c>
      <c r="G28" s="51">
        <v>24</v>
      </c>
      <c r="H28" s="50">
        <v>48</v>
      </c>
      <c r="I28" s="50"/>
      <c r="J28" s="50" t="s">
        <v>50</v>
      </c>
      <c r="K28" s="50" t="s">
        <v>51</v>
      </c>
      <c r="L28" s="52"/>
      <c r="M28" s="50" t="s">
        <v>192</v>
      </c>
      <c r="N28" s="82">
        <f>DATE(O28,VLOOKUP(M28,Feuil3!$A$1:$B$12,2,0),1)</f>
        <v>43191</v>
      </c>
      <c r="O28" s="50">
        <v>2018</v>
      </c>
      <c r="P28" s="50">
        <v>2018</v>
      </c>
      <c r="Q28" s="50" t="s">
        <v>168</v>
      </c>
      <c r="R28" s="51">
        <v>50</v>
      </c>
      <c r="S28" s="50" t="s">
        <v>54</v>
      </c>
      <c r="T28" s="50">
        <v>1207744</v>
      </c>
      <c r="U28" s="50" t="s">
        <v>55</v>
      </c>
      <c r="V28" s="53">
        <v>69</v>
      </c>
      <c r="W28" s="50" t="s">
        <v>169</v>
      </c>
      <c r="X28" s="54" t="s">
        <v>80</v>
      </c>
      <c r="Y28" s="55">
        <v>69960</v>
      </c>
      <c r="Z28" s="50" t="s">
        <v>170</v>
      </c>
      <c r="AA28" s="50" t="s">
        <v>54</v>
      </c>
      <c r="AB28" s="50" t="s">
        <v>171</v>
      </c>
      <c r="AC28" s="50" t="s">
        <v>54</v>
      </c>
      <c r="AD28" s="50" t="s">
        <v>54</v>
      </c>
      <c r="AE28" s="50" t="s">
        <v>61</v>
      </c>
      <c r="AF28" s="56">
        <v>342</v>
      </c>
      <c r="AG28" s="62" t="s">
        <v>83</v>
      </c>
      <c r="AH28" s="50" t="s">
        <v>172</v>
      </c>
      <c r="AI28" s="50" t="s">
        <v>173</v>
      </c>
      <c r="AJ28" s="50" t="s">
        <v>92</v>
      </c>
      <c r="AK28" s="62" t="s">
        <v>92</v>
      </c>
      <c r="AL28" s="62" t="s">
        <v>92</v>
      </c>
      <c r="AM28" s="50" t="s">
        <v>66</v>
      </c>
      <c r="AN28" s="50" t="s">
        <v>67</v>
      </c>
      <c r="AO28" s="50" t="s">
        <v>68</v>
      </c>
      <c r="AP28" s="50" t="s">
        <v>167</v>
      </c>
      <c r="AQ28" s="58"/>
      <c r="AR28" s="58" t="s">
        <v>243</v>
      </c>
      <c r="AS28" s="58" t="s">
        <v>218</v>
      </c>
      <c r="AT28" s="59"/>
    </row>
    <row r="29" spans="1:46" x14ac:dyDescent="0.25">
      <c r="A29" s="38" t="s">
        <v>44</v>
      </c>
      <c r="B29" s="39" t="s">
        <v>165</v>
      </c>
      <c r="C29" s="39" t="s">
        <v>166</v>
      </c>
      <c r="D29" s="39" t="s">
        <v>167</v>
      </c>
      <c r="E29" s="39" t="s">
        <v>48</v>
      </c>
      <c r="F29" s="39" t="s">
        <v>49</v>
      </c>
      <c r="G29" s="40">
        <v>36</v>
      </c>
      <c r="H29" s="39">
        <v>72</v>
      </c>
      <c r="I29" s="39"/>
      <c r="J29" s="39" t="s">
        <v>50</v>
      </c>
      <c r="K29" s="39" t="s">
        <v>51</v>
      </c>
      <c r="L29" s="41"/>
      <c r="M29" s="39" t="s">
        <v>192</v>
      </c>
      <c r="N29" s="82">
        <f>DATE(O29,VLOOKUP(M29,Feuil3!$A$1:$B$12,2,0),1)</f>
        <v>43556</v>
      </c>
      <c r="O29" s="39">
        <v>2019</v>
      </c>
      <c r="P29" s="39">
        <v>2019</v>
      </c>
      <c r="Q29" s="39" t="s">
        <v>168</v>
      </c>
      <c r="R29" s="40">
        <v>80</v>
      </c>
      <c r="S29" s="39" t="s">
        <v>54</v>
      </c>
      <c r="T29" s="39">
        <v>1207744</v>
      </c>
      <c r="U29" s="39" t="s">
        <v>55</v>
      </c>
      <c r="V29" s="42">
        <v>69</v>
      </c>
      <c r="W29" s="39" t="s">
        <v>169</v>
      </c>
      <c r="X29" s="43" t="s">
        <v>80</v>
      </c>
      <c r="Y29" s="44">
        <v>69960</v>
      </c>
      <c r="Z29" s="39" t="s">
        <v>170</v>
      </c>
      <c r="AA29" s="39" t="s">
        <v>54</v>
      </c>
      <c r="AB29" s="39" t="s">
        <v>171</v>
      </c>
      <c r="AC29" s="39" t="s">
        <v>54</v>
      </c>
      <c r="AD29" s="39" t="s">
        <v>54</v>
      </c>
      <c r="AE29" s="39" t="s">
        <v>61</v>
      </c>
      <c r="AF29" s="45">
        <v>342</v>
      </c>
      <c r="AG29" s="60" t="s">
        <v>83</v>
      </c>
      <c r="AH29" s="39" t="s">
        <v>172</v>
      </c>
      <c r="AI29" s="39" t="s">
        <v>173</v>
      </c>
      <c r="AJ29" s="39" t="s">
        <v>92</v>
      </c>
      <c r="AK29" s="60" t="s">
        <v>92</v>
      </c>
      <c r="AL29" s="60" t="s">
        <v>92</v>
      </c>
      <c r="AM29" s="39" t="s">
        <v>66</v>
      </c>
      <c r="AN29" s="39" t="s">
        <v>67</v>
      </c>
      <c r="AO29" s="39" t="s">
        <v>68</v>
      </c>
      <c r="AP29" s="39" t="s">
        <v>167</v>
      </c>
      <c r="AQ29" s="47"/>
      <c r="AR29" s="47" t="s">
        <v>243</v>
      </c>
      <c r="AS29" s="47" t="s">
        <v>218</v>
      </c>
      <c r="AT29" s="48"/>
    </row>
    <row r="30" spans="1:46" x14ac:dyDescent="0.25">
      <c r="A30" s="49" t="s">
        <v>44</v>
      </c>
      <c r="B30" s="50" t="s">
        <v>165</v>
      </c>
      <c r="C30" s="50" t="s">
        <v>166</v>
      </c>
      <c r="D30" s="50" t="s">
        <v>167</v>
      </c>
      <c r="E30" s="50" t="s">
        <v>48</v>
      </c>
      <c r="F30" s="50" t="s">
        <v>49</v>
      </c>
      <c r="G30" s="51">
        <v>60</v>
      </c>
      <c r="H30" s="50">
        <v>120</v>
      </c>
      <c r="I30" s="50"/>
      <c r="J30" s="50" t="s">
        <v>50</v>
      </c>
      <c r="K30" s="50" t="s">
        <v>51</v>
      </c>
      <c r="L30" s="52"/>
      <c r="M30" s="50" t="s">
        <v>192</v>
      </c>
      <c r="N30" s="82">
        <f>DATE(O30,VLOOKUP(M30,Feuil3!$A$1:$B$12,2,0),1)</f>
        <v>43556</v>
      </c>
      <c r="O30" s="50">
        <v>2019</v>
      </c>
      <c r="P30" s="50">
        <v>2019</v>
      </c>
      <c r="Q30" s="50" t="s">
        <v>168</v>
      </c>
      <c r="R30" s="51">
        <v>90</v>
      </c>
      <c r="S30" s="50" t="s">
        <v>54</v>
      </c>
      <c r="T30" s="50">
        <v>1207744</v>
      </c>
      <c r="U30" s="50" t="s">
        <v>55</v>
      </c>
      <c r="V30" s="53">
        <v>69</v>
      </c>
      <c r="W30" s="50" t="s">
        <v>169</v>
      </c>
      <c r="X30" s="54" t="s">
        <v>80</v>
      </c>
      <c r="Y30" s="55">
        <v>69960</v>
      </c>
      <c r="Z30" s="50" t="s">
        <v>170</v>
      </c>
      <c r="AA30" s="50" t="s">
        <v>54</v>
      </c>
      <c r="AB30" s="50" t="s">
        <v>171</v>
      </c>
      <c r="AC30" s="50" t="s">
        <v>54</v>
      </c>
      <c r="AD30" s="50" t="s">
        <v>54</v>
      </c>
      <c r="AE30" s="50" t="s">
        <v>61</v>
      </c>
      <c r="AF30" s="56">
        <v>342</v>
      </c>
      <c r="AG30" s="62" t="s">
        <v>83</v>
      </c>
      <c r="AH30" s="50" t="s">
        <v>172</v>
      </c>
      <c r="AI30" s="50" t="s">
        <v>173</v>
      </c>
      <c r="AJ30" s="50" t="s">
        <v>92</v>
      </c>
      <c r="AK30" s="62" t="s">
        <v>92</v>
      </c>
      <c r="AL30" s="62" t="s">
        <v>92</v>
      </c>
      <c r="AM30" s="50" t="s">
        <v>66</v>
      </c>
      <c r="AN30" s="50" t="s">
        <v>67</v>
      </c>
      <c r="AO30" s="50" t="s">
        <v>68</v>
      </c>
      <c r="AP30" s="50" t="s">
        <v>167</v>
      </c>
      <c r="AQ30" s="58"/>
      <c r="AR30" s="58" t="s">
        <v>243</v>
      </c>
      <c r="AS30" s="58" t="s">
        <v>218</v>
      </c>
      <c r="AT30" s="59"/>
    </row>
    <row r="31" spans="1:46" x14ac:dyDescent="0.25">
      <c r="A31" s="38" t="s">
        <v>87</v>
      </c>
      <c r="B31" s="39" t="s">
        <v>45</v>
      </c>
      <c r="C31" s="39" t="s">
        <v>174</v>
      </c>
      <c r="D31" s="39" t="s">
        <v>175</v>
      </c>
      <c r="E31" s="39" t="s">
        <v>48</v>
      </c>
      <c r="F31" s="39" t="s">
        <v>88</v>
      </c>
      <c r="G31" s="40">
        <v>16</v>
      </c>
      <c r="H31" s="39">
        <v>72</v>
      </c>
      <c r="I31" s="39"/>
      <c r="J31" s="39" t="s">
        <v>50</v>
      </c>
      <c r="K31" s="39" t="s">
        <v>51</v>
      </c>
      <c r="L31" s="41"/>
      <c r="M31" s="39" t="s">
        <v>192</v>
      </c>
      <c r="N31" s="82">
        <f>DATE(O31,VLOOKUP(M31,Feuil3!$A$1:$B$12,2,0),1)</f>
        <v>43556</v>
      </c>
      <c r="O31" s="39">
        <v>2019</v>
      </c>
      <c r="P31" s="39">
        <v>2019</v>
      </c>
      <c r="Q31" s="39" t="s">
        <v>176</v>
      </c>
      <c r="R31" s="40">
        <v>20</v>
      </c>
      <c r="S31" s="39" t="s">
        <v>54</v>
      </c>
      <c r="T31" s="39">
        <v>1208071</v>
      </c>
      <c r="U31" s="39" t="s">
        <v>55</v>
      </c>
      <c r="V31" s="42">
        <v>78</v>
      </c>
      <c r="W31" s="39" t="s">
        <v>177</v>
      </c>
      <c r="X31" s="43" t="s">
        <v>159</v>
      </c>
      <c r="Y31" s="44">
        <v>78630</v>
      </c>
      <c r="Z31" s="39" t="s">
        <v>178</v>
      </c>
      <c r="AA31" s="39" t="s">
        <v>179</v>
      </c>
      <c r="AB31" s="66" t="s">
        <v>114</v>
      </c>
      <c r="AC31" s="39" t="s">
        <v>180</v>
      </c>
      <c r="AD31" s="39" t="s">
        <v>174</v>
      </c>
      <c r="AE31" s="39" t="s">
        <v>61</v>
      </c>
      <c r="AF31" s="45">
        <v>19.600000000000001</v>
      </c>
      <c r="AG31" s="39" t="s">
        <v>140</v>
      </c>
      <c r="AH31" s="39" t="s">
        <v>181</v>
      </c>
      <c r="AI31" s="39" t="s">
        <v>142</v>
      </c>
      <c r="AJ31" s="68" t="s">
        <v>120</v>
      </c>
      <c r="AK31" s="39" t="s">
        <v>121</v>
      </c>
      <c r="AL31" s="66" t="s">
        <v>121</v>
      </c>
      <c r="AM31" s="39" t="s">
        <v>66</v>
      </c>
      <c r="AN31" s="39" t="s">
        <v>67</v>
      </c>
      <c r="AO31" s="39" t="s">
        <v>68</v>
      </c>
      <c r="AP31" s="39" t="s">
        <v>175</v>
      </c>
      <c r="AQ31" s="47"/>
      <c r="AR31" s="47" t="s">
        <v>243</v>
      </c>
      <c r="AS31" s="47" t="s">
        <v>244</v>
      </c>
      <c r="AT31" s="48"/>
    </row>
    <row r="32" spans="1:46" x14ac:dyDescent="0.25">
      <c r="A32" s="49" t="s">
        <v>87</v>
      </c>
      <c r="B32" s="50" t="s">
        <v>45</v>
      </c>
      <c r="C32" s="50" t="s">
        <v>174</v>
      </c>
      <c r="D32" s="50" t="s">
        <v>175</v>
      </c>
      <c r="E32" s="50" t="s">
        <v>48</v>
      </c>
      <c r="F32" s="50" t="s">
        <v>88</v>
      </c>
      <c r="G32" s="51">
        <v>16</v>
      </c>
      <c r="H32" s="50">
        <v>72</v>
      </c>
      <c r="I32" s="50"/>
      <c r="J32" s="50" t="s">
        <v>50</v>
      </c>
      <c r="K32" s="50" t="s">
        <v>51</v>
      </c>
      <c r="L32" s="52"/>
      <c r="M32" s="50" t="s">
        <v>192</v>
      </c>
      <c r="N32" s="82">
        <f>DATE(O32,VLOOKUP(M32,Feuil3!$A$1:$B$12,2,0),1)</f>
        <v>43556</v>
      </c>
      <c r="O32" s="50">
        <v>2019</v>
      </c>
      <c r="P32" s="50">
        <v>2019</v>
      </c>
      <c r="Q32" s="50" t="s">
        <v>182</v>
      </c>
      <c r="R32" s="51">
        <v>20</v>
      </c>
      <c r="S32" s="50" t="s">
        <v>54</v>
      </c>
      <c r="T32" s="50">
        <v>1208068</v>
      </c>
      <c r="U32" s="50" t="s">
        <v>55</v>
      </c>
      <c r="V32" s="53">
        <v>78</v>
      </c>
      <c r="W32" s="50" t="s">
        <v>177</v>
      </c>
      <c r="X32" s="54" t="s">
        <v>159</v>
      </c>
      <c r="Y32" s="55">
        <v>78630</v>
      </c>
      <c r="Z32" s="50" t="s">
        <v>178</v>
      </c>
      <c r="AA32" s="50" t="s">
        <v>179</v>
      </c>
      <c r="AB32" s="67" t="s">
        <v>114</v>
      </c>
      <c r="AC32" s="50" t="s">
        <v>183</v>
      </c>
      <c r="AD32" s="50" t="s">
        <v>174</v>
      </c>
      <c r="AE32" s="50" t="s">
        <v>61</v>
      </c>
      <c r="AF32" s="56">
        <v>19.600000000000001</v>
      </c>
      <c r="AG32" s="50" t="s">
        <v>140</v>
      </c>
      <c r="AH32" s="50" t="s">
        <v>184</v>
      </c>
      <c r="AI32" s="50" t="s">
        <v>142</v>
      </c>
      <c r="AJ32" s="69" t="s">
        <v>120</v>
      </c>
      <c r="AK32" s="50" t="s">
        <v>121</v>
      </c>
      <c r="AL32" s="67" t="s">
        <v>121</v>
      </c>
      <c r="AM32" s="50" t="s">
        <v>66</v>
      </c>
      <c r="AN32" s="50" t="s">
        <v>67</v>
      </c>
      <c r="AO32" s="50" t="s">
        <v>68</v>
      </c>
      <c r="AP32" s="50" t="s">
        <v>175</v>
      </c>
      <c r="AQ32" s="58"/>
      <c r="AR32" s="58" t="s">
        <v>243</v>
      </c>
      <c r="AS32" s="58" t="s">
        <v>244</v>
      </c>
      <c r="AT32" s="59"/>
    </row>
    <row r="33" spans="1:46" x14ac:dyDescent="0.25">
      <c r="A33" s="70" t="s">
        <v>87</v>
      </c>
      <c r="B33" s="71" t="s">
        <v>45</v>
      </c>
      <c r="C33" s="71" t="s">
        <v>174</v>
      </c>
      <c r="D33" s="71" t="s">
        <v>175</v>
      </c>
      <c r="E33" s="71" t="s">
        <v>48</v>
      </c>
      <c r="F33" s="71" t="s">
        <v>88</v>
      </c>
      <c r="G33" s="72">
        <v>16</v>
      </c>
      <c r="H33" s="71">
        <v>72</v>
      </c>
      <c r="I33" s="71"/>
      <c r="J33" s="71" t="s">
        <v>50</v>
      </c>
      <c r="K33" s="71" t="s">
        <v>51</v>
      </c>
      <c r="L33" s="73"/>
      <c r="M33" s="71" t="s">
        <v>192</v>
      </c>
      <c r="N33" s="82">
        <f>DATE(O33,VLOOKUP(M33,Feuil3!$A$1:$B$12,2,0),1)</f>
        <v>43556</v>
      </c>
      <c r="O33" s="71">
        <v>2019</v>
      </c>
      <c r="P33" s="71">
        <v>2019</v>
      </c>
      <c r="Q33" s="71" t="s">
        <v>185</v>
      </c>
      <c r="R33" s="72">
        <v>20</v>
      </c>
      <c r="S33" s="71" t="s">
        <v>54</v>
      </c>
      <c r="T33" s="71">
        <v>1208065</v>
      </c>
      <c r="U33" s="71" t="s">
        <v>55</v>
      </c>
      <c r="V33" s="74">
        <v>95</v>
      </c>
      <c r="W33" s="71" t="s">
        <v>186</v>
      </c>
      <c r="X33" s="75" t="s">
        <v>159</v>
      </c>
      <c r="Y33" s="76">
        <v>95503</v>
      </c>
      <c r="Z33" s="71" t="s">
        <v>187</v>
      </c>
      <c r="AA33" s="71" t="s">
        <v>188</v>
      </c>
      <c r="AB33" s="77" t="s">
        <v>114</v>
      </c>
      <c r="AC33" s="71" t="s">
        <v>54</v>
      </c>
      <c r="AD33" s="71" t="s">
        <v>54</v>
      </c>
      <c r="AE33" s="71" t="s">
        <v>61</v>
      </c>
      <c r="AF33" s="78">
        <v>44.6</v>
      </c>
      <c r="AG33" s="71" t="s">
        <v>140</v>
      </c>
      <c r="AH33" s="71" t="s">
        <v>189</v>
      </c>
      <c r="AI33" s="71" t="s">
        <v>142</v>
      </c>
      <c r="AJ33" s="79" t="s">
        <v>120</v>
      </c>
      <c r="AK33" s="71" t="s">
        <v>121</v>
      </c>
      <c r="AL33" s="77" t="s">
        <v>121</v>
      </c>
      <c r="AM33" s="71" t="s">
        <v>66</v>
      </c>
      <c r="AN33" s="71" t="s">
        <v>67</v>
      </c>
      <c r="AO33" s="71" t="s">
        <v>68</v>
      </c>
      <c r="AP33" s="71" t="s">
        <v>175</v>
      </c>
      <c r="AQ33" s="80"/>
      <c r="AR33" s="80" t="s">
        <v>243</v>
      </c>
      <c r="AS33" s="80" t="s">
        <v>244</v>
      </c>
      <c r="AT33" s="81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R38"/>
  <sheetViews>
    <sheetView zoomScale="80" zoomScaleNormal="80" workbookViewId="0">
      <selection activeCell="B15" sqref="B15"/>
    </sheetView>
  </sheetViews>
  <sheetFormatPr baseColWidth="10" defaultRowHeight="15" x14ac:dyDescent="0.25"/>
  <cols>
    <col min="1" max="1" width="29.7109375" customWidth="1"/>
    <col min="2" max="11" width="17" customWidth="1"/>
  </cols>
  <sheetData>
    <row r="2" spans="1:18" ht="18.75" x14ac:dyDescent="0.3">
      <c r="G2" s="12"/>
      <c r="H2" s="13"/>
      <c r="I2" s="13"/>
      <c r="J2" s="13"/>
    </row>
    <row r="3" spans="1:18" ht="18.75" x14ac:dyDescent="0.3">
      <c r="A3" t="s">
        <v>235</v>
      </c>
      <c r="B3">
        <v>2019</v>
      </c>
      <c r="G3" s="12"/>
      <c r="H3" s="11"/>
      <c r="I3" s="11"/>
      <c r="J3" s="11"/>
    </row>
    <row r="4" spans="1:18" ht="18.75" x14ac:dyDescent="0.3">
      <c r="A4" s="9" t="s">
        <v>234</v>
      </c>
      <c r="B4" t="s">
        <v>191</v>
      </c>
      <c r="G4" s="12"/>
      <c r="H4" s="11"/>
      <c r="I4" s="11"/>
      <c r="J4" s="11"/>
    </row>
    <row r="5" spans="1:18" ht="18.75" x14ac:dyDescent="0.3">
      <c r="A5" s="9" t="s">
        <v>233</v>
      </c>
      <c r="B5" s="10" t="e">
        <f>SUMIFS([3]Feuil1!$I$8:$I$65,[3]Feuil1!$A$8:$A$65,'Tableau de bord'!$B$4)</f>
        <v>#VALUE!</v>
      </c>
      <c r="G5" s="17" t="s">
        <v>246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x14ac:dyDescent="0.25">
      <c r="A6" s="9" t="s">
        <v>232</v>
      </c>
      <c r="B6" t="s">
        <v>80</v>
      </c>
      <c r="G6" s="17" t="s">
        <v>247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x14ac:dyDescent="0.25">
      <c r="A7" s="9" t="s">
        <v>231</v>
      </c>
      <c r="G7" s="17" t="s">
        <v>248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25">
      <c r="A8" s="9" t="s">
        <v>230</v>
      </c>
      <c r="B8" t="s">
        <v>107</v>
      </c>
    </row>
    <row r="9" spans="1:18" x14ac:dyDescent="0.25">
      <c r="A9" s="9" t="s">
        <v>229</v>
      </c>
    </row>
    <row r="10" spans="1:18" x14ac:dyDescent="0.25">
      <c r="A10" s="9" t="s">
        <v>228</v>
      </c>
    </row>
    <row r="13" spans="1:18" x14ac:dyDescent="0.25">
      <c r="B13" s="8" t="s">
        <v>227</v>
      </c>
      <c r="C13" s="8" t="s">
        <v>225</v>
      </c>
      <c r="D13" s="8" t="s">
        <v>222</v>
      </c>
      <c r="E13" s="8" t="s">
        <v>226</v>
      </c>
      <c r="F13" s="8" t="s">
        <v>225</v>
      </c>
      <c r="G13" s="8" t="s">
        <v>222</v>
      </c>
      <c r="H13" s="8" t="s">
        <v>224</v>
      </c>
      <c r="I13" s="8" t="s">
        <v>222</v>
      </c>
      <c r="J13" s="8" t="s">
        <v>223</v>
      </c>
      <c r="K13" s="8" t="s">
        <v>222</v>
      </c>
    </row>
    <row r="14" spans="1:18" x14ac:dyDescent="0.25">
      <c r="A14" t="s">
        <v>221</v>
      </c>
    </row>
    <row r="15" spans="1:18" x14ac:dyDescent="0.25">
      <c r="A15" s="4" t="s">
        <v>220</v>
      </c>
      <c r="B15" s="6">
        <f>SUMPRODUCT(('cumul 2014-2018'!$M$2:$M$33='Tableau de bord'!$B$4)*('cumul 2014-2018'!$O$2:$O$33=2018)*('cumul 2014-2018'!$X$2:$X$33='Tableau de bord'!$B$6)*('cumul 2014-2018'!$AR$2:$AR$33="presta")*('cumul 2014-2018'!$G$2:$G$33))</f>
        <v>20</v>
      </c>
      <c r="C15" s="7"/>
      <c r="E15" s="6">
        <f>SUMIFS('cumul 2014-2018'!$H:$H,'cumul 2014-2018'!$P:$P,"2018",'cumul 2014-2018'!$X:$X,'Tableau de bord'!B6,'cumul 2014-2018'!$AR:$AR,"PRESTA",'cumul 2014-2018'!$M:$M,IF('Tableau de bord'!B4="Mars","Avril",FALSE))</f>
        <v>57</v>
      </c>
    </row>
    <row r="16" spans="1:18" x14ac:dyDescent="0.25">
      <c r="A16" s="5" t="s">
        <v>219</v>
      </c>
    </row>
    <row r="17" spans="1:4" x14ac:dyDescent="0.25">
      <c r="A17" s="5" t="s">
        <v>218</v>
      </c>
    </row>
    <row r="18" spans="1:4" x14ac:dyDescent="0.25">
      <c r="A18" s="5" t="s">
        <v>217</v>
      </c>
    </row>
    <row r="19" spans="1:4" ht="8.25" customHeight="1" x14ac:dyDescent="0.25"/>
    <row r="20" spans="1:4" x14ac:dyDescent="0.25">
      <c r="A20" s="4" t="s">
        <v>216</v>
      </c>
      <c r="D20" s="16" t="s">
        <v>245</v>
      </c>
    </row>
    <row r="21" spans="1:4" x14ac:dyDescent="0.25">
      <c r="A21" s="5" t="s">
        <v>215</v>
      </c>
    </row>
    <row r="22" spans="1:4" x14ac:dyDescent="0.25">
      <c r="A22" s="5" t="s">
        <v>214</v>
      </c>
    </row>
    <row r="23" spans="1:4" x14ac:dyDescent="0.25">
      <c r="A23" s="5" t="s">
        <v>213</v>
      </c>
    </row>
    <row r="24" spans="1:4" x14ac:dyDescent="0.25">
      <c r="A24" s="5" t="s">
        <v>212</v>
      </c>
    </row>
    <row r="25" spans="1:4" ht="8.25" customHeight="1" x14ac:dyDescent="0.25">
      <c r="A25" s="5"/>
    </row>
    <row r="26" spans="1:4" x14ac:dyDescent="0.25">
      <c r="A26" s="4" t="s">
        <v>211</v>
      </c>
    </row>
    <row r="27" spans="1:4" ht="8.25" customHeight="1" x14ac:dyDescent="0.25">
      <c r="A27" s="4"/>
    </row>
    <row r="28" spans="1:4" x14ac:dyDescent="0.25">
      <c r="A28" s="4" t="s">
        <v>210</v>
      </c>
    </row>
    <row r="29" spans="1:4" x14ac:dyDescent="0.25">
      <c r="A29" s="5" t="s">
        <v>209</v>
      </c>
    </row>
    <row r="30" spans="1:4" x14ac:dyDescent="0.25">
      <c r="A30" s="5" t="s">
        <v>208</v>
      </c>
    </row>
    <row r="31" spans="1:4" x14ac:dyDescent="0.25">
      <c r="A31" s="5" t="s">
        <v>207</v>
      </c>
    </row>
    <row r="32" spans="1:4" x14ac:dyDescent="0.25">
      <c r="A32" s="5" t="s">
        <v>206</v>
      </c>
    </row>
    <row r="33" spans="1:1" x14ac:dyDescent="0.25">
      <c r="A33" s="5" t="s">
        <v>205</v>
      </c>
    </row>
    <row r="34" spans="1:1" ht="8.25" customHeight="1" x14ac:dyDescent="0.25"/>
    <row r="35" spans="1:1" x14ac:dyDescent="0.25">
      <c r="A35" t="s">
        <v>204</v>
      </c>
    </row>
    <row r="36" spans="1:1" x14ac:dyDescent="0.25">
      <c r="A36" s="4" t="s">
        <v>203</v>
      </c>
    </row>
    <row r="37" spans="1:1" x14ac:dyDescent="0.25">
      <c r="A37" s="4" t="s">
        <v>202</v>
      </c>
    </row>
    <row r="38" spans="1:1" x14ac:dyDescent="0.25">
      <c r="A38" s="4" t="s">
        <v>201</v>
      </c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'C:\Users\ymeurvil\Documents\REPORTING\2018\[Suivi CA vs obj secteur.xlsx]Feuil5'!#REF!</xm:f>
          </x14:formula1>
          <xm:sqref>B10</xm:sqref>
        </x14:dataValidation>
        <x14:dataValidation type="list" allowBlank="1" showInputMessage="1" showErrorMessage="1" xr:uid="{00000000-0002-0000-0100-000001000000}">
          <x14:formula1>
            <xm:f>'C:\Users\ymeurvil\Documents\REPORTING\2018\[Suivi CA vs obj secteur.xlsx]Feuil5'!#REF!</xm:f>
          </x14:formula1>
          <xm:sqref>B3 B7:B9</xm:sqref>
        </x14:dataValidation>
        <x14:dataValidation type="list" allowBlank="1" showInputMessage="1" showErrorMessage="1" xr:uid="{00000000-0002-0000-0100-000004000000}">
          <x14:formula1>
            <xm:f>Feuil3!$C$1:$C$12</xm:f>
          </x14:formula1>
          <xm:sqref>B6</xm:sqref>
        </x14:dataValidation>
        <x14:dataValidation type="list" allowBlank="1" showInputMessage="1" showErrorMessage="1" xr:uid="{00000000-0002-0000-0100-000005000000}">
          <x14:formula1>
            <xm:f>Feuil3!$A$1:$A$12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"/>
  <sheetViews>
    <sheetView workbookViewId="0">
      <selection activeCell="C16" sqref="C16"/>
    </sheetView>
  </sheetViews>
  <sheetFormatPr baseColWidth="10" defaultRowHeight="15" x14ac:dyDescent="0.25"/>
  <sheetData>
    <row r="1" spans="1:3" x14ac:dyDescent="0.25">
      <c r="A1" t="s">
        <v>52</v>
      </c>
      <c r="B1">
        <v>1</v>
      </c>
      <c r="C1" s="14" t="s">
        <v>135</v>
      </c>
    </row>
    <row r="2" spans="1:3" x14ac:dyDescent="0.25">
      <c r="A2" t="s">
        <v>190</v>
      </c>
      <c r="B2">
        <v>2</v>
      </c>
      <c r="C2" s="14" t="s">
        <v>236</v>
      </c>
    </row>
    <row r="3" spans="1:3" x14ac:dyDescent="0.25">
      <c r="A3" t="s">
        <v>191</v>
      </c>
      <c r="B3">
        <v>3</v>
      </c>
      <c r="C3" s="1" t="s">
        <v>111</v>
      </c>
    </row>
    <row r="4" spans="1:3" x14ac:dyDescent="0.25">
      <c r="A4" t="s">
        <v>192</v>
      </c>
      <c r="B4">
        <v>4</v>
      </c>
      <c r="C4" s="2" t="s">
        <v>57</v>
      </c>
    </row>
    <row r="5" spans="1:3" x14ac:dyDescent="0.25">
      <c r="A5" t="s">
        <v>193</v>
      </c>
      <c r="B5">
        <v>5</v>
      </c>
      <c r="C5" s="3" t="s">
        <v>159</v>
      </c>
    </row>
    <row r="6" spans="1:3" x14ac:dyDescent="0.25">
      <c r="A6" t="s">
        <v>194</v>
      </c>
      <c r="B6">
        <v>6</v>
      </c>
      <c r="C6" s="1" t="s">
        <v>237</v>
      </c>
    </row>
    <row r="7" spans="1:3" x14ac:dyDescent="0.25">
      <c r="A7" t="s">
        <v>195</v>
      </c>
      <c r="B7">
        <v>7</v>
      </c>
      <c r="C7" s="2" t="s">
        <v>80</v>
      </c>
    </row>
    <row r="8" spans="1:3" x14ac:dyDescent="0.25">
      <c r="A8" t="s">
        <v>196</v>
      </c>
      <c r="B8">
        <v>8</v>
      </c>
      <c r="C8" s="2" t="s">
        <v>238</v>
      </c>
    </row>
    <row r="9" spans="1:3" x14ac:dyDescent="0.25">
      <c r="A9" t="s">
        <v>197</v>
      </c>
      <c r="B9">
        <v>9</v>
      </c>
      <c r="C9" s="15" t="s">
        <v>239</v>
      </c>
    </row>
    <row r="10" spans="1:3" x14ac:dyDescent="0.25">
      <c r="A10" t="s">
        <v>198</v>
      </c>
      <c r="B10">
        <v>10</v>
      </c>
      <c r="C10" s="1" t="s">
        <v>240</v>
      </c>
    </row>
    <row r="11" spans="1:3" x14ac:dyDescent="0.25">
      <c r="A11" t="s">
        <v>199</v>
      </c>
      <c r="B11">
        <v>11</v>
      </c>
      <c r="C11" s="14" t="s">
        <v>241</v>
      </c>
    </row>
    <row r="12" spans="1:3" x14ac:dyDescent="0.25">
      <c r="A12" t="s">
        <v>200</v>
      </c>
      <c r="B12">
        <v>12</v>
      </c>
      <c r="C12" s="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cumul 2014-2018</vt:lpstr>
      <vt:lpstr>Tableau de bord</vt:lpstr>
      <vt:lpstr>Feuil3</vt:lpstr>
    </vt:vector>
  </TitlesOfParts>
  <Company>Camso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Meurville</dc:creator>
  <cp:lastModifiedBy>DjiDji</cp:lastModifiedBy>
  <dcterms:created xsi:type="dcterms:W3CDTF">2018-10-23T11:45:37Z</dcterms:created>
  <dcterms:modified xsi:type="dcterms:W3CDTF">2018-10-23T15:31:31Z</dcterms:modified>
</cp:coreProperties>
</file>