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3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761CE20-BD3D-4C2C-BDE5-0B23E78B36C5}" xr6:coauthVersionLast="47" xr6:coauthVersionMax="47" xr10:uidLastSave="{00000000-0000-0000-0000-000000000000}"/>
  <bookViews>
    <workbookView xWindow="-120" yWindow="-120" windowWidth="29040" windowHeight="15840" tabRatio="844" xr2:uid="{00000000-000D-0000-FFFF-FFFF00000000}"/>
  </bookViews>
  <sheets>
    <sheet name="DECEMBRE" sheetId="31" r:id="rId1"/>
    <sheet name="DATA" sheetId="2" r:id="rId2"/>
  </sheets>
  <definedNames>
    <definedName name="_xlcn.WorksheetConnection_formuledate.xlsxTableau2" hidden="1">Tableau2[]</definedName>
  </definedNames>
  <calcPr calcId="191029" iterate="1" iterateDelta="1E-4"/>
  <pivotCaches>
    <pivotCache cacheId="98" r:id="rId3"/>
  </pivotCaches>
  <extLst>
    <ext xmlns:x15="http://schemas.microsoft.com/office/spreadsheetml/2010/11/main" uri="{FCE2AD5D-F65C-4FA6-A056-5C36A1767C68}">
      <x15:dataModel>
        <x15:modelTables>
          <x15:modelTable id="Tableau2" name="Tableau2" connection="WorksheetConnection_formule-date.xlsx!Tableau2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2" columnName="Date de Vente" columnId="Date de Vente">
                <x16:calculatedTimeColumn columnName="Date de Vente (index des jours)" columnId="Date de Vente (index des jours)" contentType="daysindex" isSelected="1"/>
                <x16:calculatedTimeColumn columnName="Date de Vente (jour)" columnId="Date de Vente (jour)" contentType="days" isSelected="1"/>
                <x16:calculatedTimeColumn columnName="Date de Vente (heure)" columnId="Date de Vente (heure)" contentType="hours" isSelected="1"/>
                <x16:calculatedTimeColumn columnName="Date de Vente (minute)" columnId="Date de Vente (minute)" contentType="minutes" isSelected="1"/>
                <x16:calculatedTimeColumn columnName="Date de Vente (seconde)" columnId="Date de Vente (seconde)" contentType="second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31" l="1" a="1"/>
  <c r="L9" i="31" s="1"/>
  <c r="M9" i="31" s="1" a="1"/>
  <c r="M9" i="31" s="1"/>
  <c r="L10" i="31" a="1"/>
  <c r="L10" i="31" s="1"/>
  <c r="M10" i="31" s="1" a="1"/>
  <c r="M10" i="31" s="1"/>
  <c r="L11" i="31" a="1"/>
  <c r="L11" i="31" s="1"/>
  <c r="M11" i="31" s="1" a="1"/>
  <c r="M11" i="31" s="1"/>
  <c r="L12" i="31" a="1"/>
  <c r="L12" i="31" s="1"/>
  <c r="M12" i="31" s="1" a="1"/>
  <c r="M12" i="31" s="1"/>
  <c r="L13" i="31" a="1"/>
  <c r="L13" i="31" s="1"/>
  <c r="M13" i="31" s="1" a="1"/>
  <c r="M13" i="31" s="1"/>
  <c r="L14" i="31" a="1"/>
  <c r="L14" i="31" s="1"/>
  <c r="M14" i="31" s="1" a="1"/>
  <c r="M14" i="31" s="1"/>
  <c r="L15" i="31" a="1"/>
  <c r="L15" i="31" s="1"/>
  <c r="M15" i="31" s="1" a="1"/>
  <c r="M15" i="31" s="1"/>
  <c r="L16" i="31" a="1"/>
  <c r="L16" i="31" s="1"/>
  <c r="M16" i="31" s="1" a="1"/>
  <c r="M16" i="31" s="1"/>
  <c r="L17" i="31" a="1"/>
  <c r="L17" i="31" s="1"/>
  <c r="M17" i="31" s="1" a="1"/>
  <c r="M17" i="31" s="1"/>
  <c r="L18" i="31" a="1"/>
  <c r="L18" i="31" s="1"/>
  <c r="M18" i="31" s="1" a="1"/>
  <c r="M18" i="31" s="1"/>
  <c r="L19" i="31" a="1"/>
  <c r="L19" i="31" s="1"/>
  <c r="M19" i="31" s="1" a="1"/>
  <c r="M19" i="31" s="1"/>
  <c r="L20" i="31" a="1"/>
  <c r="L20" i="31" s="1"/>
  <c r="M20" i="31" s="1" a="1"/>
  <c r="M20" i="31" s="1"/>
  <c r="L21" i="31" a="1"/>
  <c r="L21" i="31" s="1"/>
  <c r="M21" i="31" s="1" a="1"/>
  <c r="M21" i="31" s="1"/>
  <c r="L22" i="31" a="1"/>
  <c r="L22" i="31" s="1"/>
  <c r="M22" i="31" s="1" a="1"/>
  <c r="M22" i="31" s="1"/>
  <c r="L23" i="31" a="1"/>
  <c r="L23" i="31" s="1"/>
  <c r="M23" i="31" s="1" a="1"/>
  <c r="M23" i="31" s="1"/>
  <c r="L24" i="31" a="1"/>
  <c r="L24" i="31" s="1"/>
  <c r="M24" i="31" s="1" a="1"/>
  <c r="M24" i="31" s="1"/>
  <c r="L25" i="31" a="1"/>
  <c r="L25" i="31" s="1"/>
  <c r="M25" i="31" s="1" a="1"/>
  <c r="M25" i="31" s="1"/>
  <c r="L26" i="31" a="1"/>
  <c r="L26" i="31" s="1"/>
  <c r="M26" i="31" s="1" a="1"/>
  <c r="M26" i="31" s="1"/>
  <c r="L27" i="31" a="1"/>
  <c r="L27" i="31" s="1"/>
  <c r="M27" i="31" s="1" a="1"/>
  <c r="M27" i="31" s="1"/>
  <c r="L28" i="31" a="1"/>
  <c r="L28" i="31" s="1"/>
  <c r="M28" i="31" s="1" a="1"/>
  <c r="M28" i="31" s="1"/>
  <c r="L29" i="31" a="1"/>
  <c r="L29" i="31" s="1"/>
  <c r="M29" i="31" s="1" a="1"/>
  <c r="M29" i="31" s="1"/>
  <c r="L30" i="31" a="1"/>
  <c r="L30" i="31" s="1"/>
  <c r="M30" i="31" s="1" a="1"/>
  <c r="M30" i="31" s="1"/>
  <c r="L31" i="31" a="1"/>
  <c r="L31" i="31" s="1"/>
  <c r="M31" i="31" s="1" a="1"/>
  <c r="M31" i="31" s="1"/>
  <c r="L32" i="31" a="1"/>
  <c r="L32" i="31" s="1"/>
  <c r="M32" i="31" s="1" a="1"/>
  <c r="M32" i="31" s="1"/>
  <c r="L33" i="31" a="1"/>
  <c r="L33" i="31" s="1"/>
  <c r="M33" i="31" s="1" a="1"/>
  <c r="M33" i="31" s="1"/>
  <c r="L34" i="31" a="1"/>
  <c r="L34" i="31" s="1"/>
  <c r="M34" i="31" s="1" a="1"/>
  <c r="M34" i="31" s="1"/>
  <c r="L35" i="31" a="1"/>
  <c r="L35" i="31" s="1"/>
  <c r="M35" i="31" s="1" a="1"/>
  <c r="M35" i="31" s="1"/>
  <c r="L36" i="31" a="1"/>
  <c r="L36" i="31" s="1"/>
  <c r="M36" i="31" s="1" a="1"/>
  <c r="M36" i="31" s="1"/>
  <c r="L37" i="31" a="1"/>
  <c r="L37" i="31" s="1"/>
  <c r="M37" i="31" s="1" a="1"/>
  <c r="M37" i="31" s="1"/>
  <c r="L38" i="31" a="1"/>
  <c r="L38" i="31" s="1"/>
  <c r="M38" i="31" s="1" a="1"/>
  <c r="M38" i="31" s="1"/>
  <c r="L8" i="31" a="1"/>
  <c r="L8" i="31" s="1"/>
  <c r="M8" i="31" s="1" a="1"/>
  <c r="M8" i="31" s="1"/>
  <c r="H9" i="31"/>
  <c r="H10" i="31"/>
  <c r="H11" i="31"/>
  <c r="H12" i="31"/>
  <c r="H13" i="31"/>
  <c r="H14" i="31"/>
  <c r="H15" i="31"/>
  <c r="H16" i="31"/>
  <c r="H17" i="31"/>
  <c r="H18" i="31"/>
  <c r="H19" i="31"/>
  <c r="H20" i="31"/>
  <c r="H21" i="31"/>
  <c r="H22" i="31"/>
  <c r="H23" i="31"/>
  <c r="H24" i="31"/>
  <c r="H25" i="31"/>
  <c r="H26" i="31"/>
  <c r="H27" i="31"/>
  <c r="H28" i="31"/>
  <c r="H29" i="31"/>
  <c r="H30" i="31"/>
  <c r="H31" i="31"/>
  <c r="H32" i="31"/>
  <c r="H33" i="31"/>
  <c r="H34" i="31"/>
  <c r="H35" i="31"/>
  <c r="H36" i="31"/>
  <c r="H37" i="31"/>
  <c r="H38" i="31"/>
  <c r="H39" i="31"/>
  <c r="H40" i="31"/>
  <c r="H41" i="31"/>
  <c r="H42" i="31"/>
  <c r="H43" i="31"/>
  <c r="H44" i="31"/>
  <c r="H45" i="31"/>
  <c r="H46" i="31"/>
  <c r="H47" i="31"/>
  <c r="H48" i="31"/>
  <c r="H49" i="31"/>
  <c r="H50" i="31"/>
  <c r="H51" i="31"/>
  <c r="H52" i="31"/>
  <c r="H53" i="31"/>
  <c r="H54" i="31"/>
  <c r="H55" i="31"/>
  <c r="H56" i="31"/>
  <c r="H57" i="31"/>
  <c r="H58" i="31"/>
  <c r="H59" i="31"/>
  <c r="H60" i="31"/>
  <c r="H61" i="31"/>
  <c r="H62" i="31"/>
  <c r="H63" i="31"/>
  <c r="H64" i="31"/>
  <c r="H65" i="31"/>
  <c r="H66" i="31"/>
  <c r="H67" i="31"/>
  <c r="H68" i="31"/>
  <c r="H69" i="31"/>
  <c r="H70" i="31"/>
  <c r="H71" i="31"/>
  <c r="H72" i="31"/>
  <c r="H73" i="31"/>
  <c r="H74" i="31"/>
  <c r="H75" i="31"/>
  <c r="H76" i="31"/>
  <c r="H77" i="31"/>
  <c r="H78" i="31"/>
  <c r="H79" i="31"/>
  <c r="H80" i="31"/>
  <c r="H81" i="31"/>
  <c r="H82" i="31"/>
  <c r="H83" i="31"/>
  <c r="H84" i="31"/>
  <c r="H85" i="31"/>
  <c r="H86" i="31"/>
  <c r="H87" i="31"/>
  <c r="H88" i="31"/>
  <c r="H89" i="31"/>
  <c r="G9" i="31"/>
  <c r="G10" i="31"/>
  <c r="G11" i="31"/>
  <c r="G12" i="31"/>
  <c r="G13" i="31"/>
  <c r="G14" i="31"/>
  <c r="G15" i="31"/>
  <c r="G16" i="31"/>
  <c r="G17" i="31"/>
  <c r="G18" i="31"/>
  <c r="G19" i="31"/>
  <c r="G20" i="31"/>
  <c r="G21" i="31"/>
  <c r="G22" i="31"/>
  <c r="G23" i="31"/>
  <c r="G24" i="31"/>
  <c r="G25" i="31"/>
  <c r="G26" i="31"/>
  <c r="G27" i="31"/>
  <c r="G28" i="31"/>
  <c r="G29" i="31"/>
  <c r="G30" i="31"/>
  <c r="G31" i="31"/>
  <c r="G32" i="31"/>
  <c r="G33" i="31"/>
  <c r="G34" i="31"/>
  <c r="G35" i="31"/>
  <c r="G36" i="31"/>
  <c r="G37" i="31"/>
  <c r="G38" i="31"/>
  <c r="G39" i="31"/>
  <c r="G40" i="31"/>
  <c r="G41" i="31"/>
  <c r="G42" i="31"/>
  <c r="G43" i="31"/>
  <c r="G44" i="31"/>
  <c r="G45" i="31"/>
  <c r="G46" i="31"/>
  <c r="G47" i="31"/>
  <c r="G48" i="31"/>
  <c r="G49" i="31"/>
  <c r="G50" i="31"/>
  <c r="G51" i="31"/>
  <c r="G52" i="31"/>
  <c r="G53" i="31"/>
  <c r="G54" i="31"/>
  <c r="G55" i="31"/>
  <c r="G56" i="31"/>
  <c r="G57" i="31"/>
  <c r="G58" i="31"/>
  <c r="G59" i="31"/>
  <c r="G60" i="31"/>
  <c r="G61" i="31"/>
  <c r="G62" i="31"/>
  <c r="G63" i="31"/>
  <c r="G64" i="31"/>
  <c r="G65" i="31"/>
  <c r="G66" i="31"/>
  <c r="G67" i="31"/>
  <c r="G68" i="31"/>
  <c r="G69" i="31"/>
  <c r="G70" i="31"/>
  <c r="G71" i="31"/>
  <c r="G72" i="31"/>
  <c r="G73" i="31"/>
  <c r="G74" i="31"/>
  <c r="G75" i="31"/>
  <c r="G76" i="31"/>
  <c r="G77" i="31"/>
  <c r="G78" i="31"/>
  <c r="G79" i="31"/>
  <c r="G80" i="31"/>
  <c r="G81" i="31"/>
  <c r="G82" i="31"/>
  <c r="G83" i="31"/>
  <c r="G84" i="31"/>
  <c r="G85" i="31"/>
  <c r="G86" i="31"/>
  <c r="G87" i="31"/>
  <c r="G88" i="31"/>
  <c r="G89" i="31"/>
  <c r="F9" i="31"/>
  <c r="F10" i="31"/>
  <c r="F11" i="31"/>
  <c r="F12" i="31"/>
  <c r="F13" i="31"/>
  <c r="F14" i="31"/>
  <c r="F15" i="31"/>
  <c r="F16" i="31"/>
  <c r="F17" i="31"/>
  <c r="F18" i="31"/>
  <c r="F19" i="31"/>
  <c r="F20" i="31"/>
  <c r="F21" i="31"/>
  <c r="F22" i="31"/>
  <c r="F23" i="31"/>
  <c r="F24" i="31"/>
  <c r="F25" i="31"/>
  <c r="F26" i="31"/>
  <c r="F27" i="31"/>
  <c r="F28" i="31"/>
  <c r="F29" i="31"/>
  <c r="F30" i="31"/>
  <c r="F31" i="31"/>
  <c r="F32" i="31"/>
  <c r="F33" i="31"/>
  <c r="F34" i="31"/>
  <c r="F35" i="31"/>
  <c r="F36" i="31"/>
  <c r="F37" i="31"/>
  <c r="F38" i="31"/>
  <c r="F39" i="31"/>
  <c r="F40" i="31"/>
  <c r="F41" i="31"/>
  <c r="F42" i="31"/>
  <c r="F43" i="31"/>
  <c r="F44" i="31"/>
  <c r="F45" i="31"/>
  <c r="F46" i="31"/>
  <c r="F47" i="31"/>
  <c r="F48" i="31"/>
  <c r="F49" i="31"/>
  <c r="F50" i="31"/>
  <c r="F51" i="31"/>
  <c r="F52" i="31"/>
  <c r="F53" i="31"/>
  <c r="F54" i="31"/>
  <c r="F55" i="31"/>
  <c r="F56" i="31"/>
  <c r="F57" i="31"/>
  <c r="F58" i="31"/>
  <c r="F59" i="31"/>
  <c r="F60" i="31"/>
  <c r="F61" i="31"/>
  <c r="F62" i="31"/>
  <c r="F63" i="31"/>
  <c r="F64" i="31"/>
  <c r="F65" i="31"/>
  <c r="F66" i="31"/>
  <c r="F67" i="31"/>
  <c r="F68" i="31"/>
  <c r="F69" i="31"/>
  <c r="F70" i="31"/>
  <c r="F71" i="31"/>
  <c r="F72" i="31"/>
  <c r="F73" i="31"/>
  <c r="F74" i="31"/>
  <c r="F75" i="31"/>
  <c r="F76" i="31"/>
  <c r="F77" i="31"/>
  <c r="F78" i="31"/>
  <c r="F79" i="31"/>
  <c r="F80" i="31"/>
  <c r="F81" i="31"/>
  <c r="F82" i="31"/>
  <c r="F83" i="31"/>
  <c r="F84" i="31"/>
  <c r="F85" i="31"/>
  <c r="F86" i="31"/>
  <c r="F87" i="31"/>
  <c r="F88" i="31"/>
  <c r="F89" i="31"/>
  <c r="H8" i="31"/>
  <c r="F8" i="31"/>
  <c r="G8" i="31"/>
  <c r="I8" i="31"/>
  <c r="I9" i="31"/>
  <c r="B3" i="31"/>
  <c r="B2" i="31"/>
  <c r="K36" i="31" l="1"/>
  <c r="K37" i="31"/>
  <c r="K38" i="31"/>
  <c r="K28" i="31"/>
  <c r="K29" i="31"/>
  <c r="K30" i="31"/>
  <c r="K31" i="31"/>
  <c r="K32" i="31"/>
  <c r="K33" i="31"/>
  <c r="K34" i="31"/>
  <c r="K35" i="31"/>
  <c r="K17" i="31"/>
  <c r="K18" i="31"/>
  <c r="K19" i="31"/>
  <c r="K20" i="31"/>
  <c r="K21" i="31"/>
  <c r="K22" i="31"/>
  <c r="K23" i="31"/>
  <c r="K24" i="31"/>
  <c r="K25" i="31"/>
  <c r="K26" i="31"/>
  <c r="K27" i="31"/>
  <c r="K9" i="31"/>
  <c r="K10" i="31"/>
  <c r="K11" i="31"/>
  <c r="K12" i="31"/>
  <c r="K13" i="31"/>
  <c r="K14" i="31"/>
  <c r="K15" i="31"/>
  <c r="K16" i="31"/>
  <c r="I89" i="31"/>
  <c r="I88" i="31"/>
  <c r="I87" i="31"/>
  <c r="I86" i="31"/>
  <c r="I85" i="31"/>
  <c r="I84" i="31"/>
  <c r="I83" i="31"/>
  <c r="I82" i="31"/>
  <c r="I81" i="31"/>
  <c r="I80" i="31"/>
  <c r="I79" i="31"/>
  <c r="I78" i="31"/>
  <c r="I77" i="31"/>
  <c r="I76" i="31"/>
  <c r="I75" i="31"/>
  <c r="I74" i="31"/>
  <c r="I73" i="31"/>
  <c r="I72" i="31"/>
  <c r="I71" i="31"/>
  <c r="I70" i="31"/>
  <c r="I69" i="31"/>
  <c r="I68" i="31"/>
  <c r="I67" i="31"/>
  <c r="I66" i="31"/>
  <c r="I65" i="31"/>
  <c r="I64" i="31"/>
  <c r="I63" i="31"/>
  <c r="I62" i="31"/>
  <c r="I61" i="31"/>
  <c r="I60" i="31"/>
  <c r="I59" i="31"/>
  <c r="I58" i="31"/>
  <c r="I57" i="31"/>
  <c r="I56" i="31"/>
  <c r="I55" i="31"/>
  <c r="I54" i="31"/>
  <c r="I53" i="31"/>
  <c r="I52" i="31"/>
  <c r="I51" i="31"/>
  <c r="I50" i="31"/>
  <c r="I49" i="31"/>
  <c r="I48" i="31"/>
  <c r="I47" i="31"/>
  <c r="I46" i="31"/>
  <c r="I45" i="31"/>
  <c r="I44" i="31"/>
  <c r="I43" i="31"/>
  <c r="I42" i="31"/>
  <c r="I41" i="31"/>
  <c r="I40" i="31"/>
  <c r="I39" i="31"/>
  <c r="I38" i="31"/>
  <c r="I37" i="31"/>
  <c r="I36" i="31"/>
  <c r="I35" i="31"/>
  <c r="I34" i="31"/>
  <c r="I33" i="31"/>
  <c r="I32" i="31"/>
  <c r="I31" i="31"/>
  <c r="I30" i="31"/>
  <c r="I29" i="31"/>
  <c r="I28" i="31"/>
  <c r="I27" i="31"/>
  <c r="I26" i="31"/>
  <c r="I25" i="31"/>
  <c r="I24" i="31"/>
  <c r="I23" i="31"/>
  <c r="I22" i="31"/>
  <c r="I21" i="31"/>
  <c r="I20" i="31"/>
  <c r="I19" i="31"/>
  <c r="I18" i="31"/>
  <c r="I17" i="31"/>
  <c r="I16" i="31"/>
  <c r="I15" i="31"/>
  <c r="I14" i="31"/>
  <c r="I13" i="31"/>
  <c r="I12" i="31"/>
  <c r="I11" i="31"/>
  <c r="I10" i="31"/>
  <c r="K6" i="31" l="1"/>
  <c r="F6" i="31"/>
  <c r="M7" i="31"/>
  <c r="L7" i="31"/>
  <c r="K7" i="31"/>
  <c r="K8" i="31" l="1"/>
  <c r="M39" i="3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B2" authorId="0" shapeId="0" xr:uid="{8B04AE18-18F7-471A-91EF-35DF162342CF}">
      <text>
        <r>
          <rPr>
            <b/>
            <sz val="9"/>
            <color indexed="81"/>
            <rFont val="Tahoma"/>
            <family val="2"/>
          </rPr>
          <t>Report ANNEE</t>
        </r>
      </text>
    </comment>
    <comment ref="B3" authorId="0" shapeId="0" xr:uid="{72A895D4-A37E-4411-89F7-CA3C1FD4B79A}">
      <text>
        <r>
          <rPr>
            <b/>
            <sz val="9"/>
            <color indexed="81"/>
            <rFont val="Tahoma"/>
            <family val="2"/>
          </rPr>
          <t>Report MOIS</t>
        </r>
      </text>
    </comment>
    <comment ref="B7" authorId="0" shapeId="0" xr:uid="{0700284A-5291-41EB-AE68-2BB9A3344D49}">
      <text>
        <r>
          <rPr>
            <sz val="10"/>
            <color indexed="81"/>
            <rFont val="Tahoma"/>
            <family val="2"/>
          </rPr>
          <t>4 cases de couleurs pour reporter chaque jour des données, qui conditionnent les formules produisant les résultats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53EB64-90E0-4BD6-A7A1-C38C0C87C694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155C97B-6485-4577-ADEA-34CB2C48950F}" name="WorksheetConnection_formule-date.xlsx!Tableau2" type="102" refreshedVersion="8" minRefreshableVersion="5">
    <extLst>
      <ext xmlns:x15="http://schemas.microsoft.com/office/spreadsheetml/2010/11/main" uri="{DE250136-89BD-433C-8126-D09CA5730AF9}">
        <x15:connection id="Tableau2" autoDelete="1">
          <x15:rangePr sourceName="_xlcn.WorksheetConnection_formuledate.xlsxTableau2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<sst xmlns="http://schemas.openxmlformats.org/spreadsheetml/2006/main" count="59" uniqueCount="57">
  <si>
    <t>Antillaise</t>
  </si>
  <si>
    <t>DÉCEMBRE</t>
  </si>
  <si>
    <t>Lot N°1</t>
  </si>
  <si>
    <t>Lot N°3</t>
  </si>
  <si>
    <t>Lot N°4</t>
  </si>
  <si>
    <t>Lot N°5</t>
  </si>
  <si>
    <t>Lot N°6</t>
  </si>
  <si>
    <t>Lot N°7</t>
  </si>
  <si>
    <t>Lot N°8</t>
  </si>
  <si>
    <t>Lot N°9</t>
  </si>
  <si>
    <t>Lot N°10</t>
  </si>
  <si>
    <t>Lot N°11</t>
  </si>
  <si>
    <t>Lot N°13</t>
  </si>
  <si>
    <t>Lot N°14</t>
  </si>
  <si>
    <t>Lot N°15</t>
  </si>
  <si>
    <t>Lot N°16</t>
  </si>
  <si>
    <t>Lot N°17</t>
  </si>
  <si>
    <t>Lot N°18</t>
  </si>
  <si>
    <t>Lot N°19</t>
  </si>
  <si>
    <t>Lot N°20</t>
  </si>
  <si>
    <t>Lot N°23</t>
  </si>
  <si>
    <t>Lot N°24</t>
  </si>
  <si>
    <t>Lot N°25</t>
  </si>
  <si>
    <t>Lot N°26</t>
  </si>
  <si>
    <t>Lot N°27</t>
  </si>
  <si>
    <t>Lot N°28</t>
  </si>
  <si>
    <t>Lot N°29</t>
  </si>
  <si>
    <t>Lot N°30</t>
  </si>
  <si>
    <t>Lot N°31</t>
  </si>
  <si>
    <t>Lot N°32</t>
  </si>
  <si>
    <t>Lot N°34</t>
  </si>
  <si>
    <t>Lot N°35</t>
  </si>
  <si>
    <t>Lot N°36</t>
  </si>
  <si>
    <t>Lot N°37</t>
  </si>
  <si>
    <t>Lot N°38</t>
  </si>
  <si>
    <t xml:space="preserve">La formule colonne L aura t'elle une incidence sur la colonne M ? </t>
  </si>
  <si>
    <t>La colonne K ne s'affiche logiquement que si la colonne L est activée</t>
  </si>
  <si>
    <t>Formule à élaborer pour L7 à L37 - qui ne s'affiche seulement quand la date du jour est atteinte, comme en colonne K</t>
  </si>
  <si>
    <t>Date de Vente</t>
  </si>
  <si>
    <t>Montant</t>
  </si>
  <si>
    <t>Nombre</t>
  </si>
  <si>
    <t>N° Lot</t>
  </si>
  <si>
    <t>Jour</t>
  </si>
  <si>
    <t>Date</t>
  </si>
  <si>
    <t>Heure</t>
  </si>
  <si>
    <t>Nom Lot</t>
  </si>
  <si>
    <t>Total général</t>
  </si>
  <si>
    <t>1-déc</t>
  </si>
  <si>
    <t>2-déc</t>
  </si>
  <si>
    <t>3-déc</t>
  </si>
  <si>
    <t>4-déc</t>
  </si>
  <si>
    <t>5-déc</t>
  </si>
  <si>
    <t>6-déc</t>
  </si>
  <si>
    <t>7-déc</t>
  </si>
  <si>
    <t>8-déc</t>
  </si>
  <si>
    <t>Somme de Nombre</t>
  </si>
  <si>
    <t>Date de Vente (jour)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</si>
</sst>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dddd"/>
    <numFmt numFmtId="166" formatCode="dd\ mmm"/>
    <numFmt numFmtId="167" formatCode="yyyy"/>
    <numFmt numFmtId="170" formatCode="ddd"/>
  </numFmts>
  <fonts count="1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0"/>
      <name val="Arial"/>
      <family val="2"/>
    </font>
    <font>
      <sz val="10"/>
      <color indexed="81"/>
      <name val="Tahoma"/>
      <family val="2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0" tint="-0.34998626667073579"/>
      <name val="Calibri"/>
      <family val="2"/>
      <scheme val="minor"/>
    </font>
    <font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8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3" borderId="0" xfId="1" applyFont="1" applyFill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5" fontId="7" fillId="0" borderId="6" xfId="0" applyNumberFormat="1" applyFont="1" applyBorder="1" applyAlignment="1">
      <alignment horizontal="center" vertical="center" wrapText="1"/>
    </xf>
    <xf numFmtId="166" fontId="7" fillId="0" borderId="2" xfId="0" applyNumberFormat="1" applyFont="1" applyBorder="1" applyAlignment="1">
      <alignment horizontal="center" vertical="center" wrapText="1"/>
    </xf>
    <xf numFmtId="20" fontId="7" fillId="0" borderId="2" xfId="0" applyNumberFormat="1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4" fillId="0" borderId="0" xfId="0" applyFont="1"/>
    <xf numFmtId="0" fontId="1" fillId="0" borderId="0" xfId="0" applyFont="1"/>
    <xf numFmtId="16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7" fontId="16" fillId="0" borderId="1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166" fontId="0" fillId="4" borderId="1" xfId="0" applyNumberForma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left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49" fontId="0" fillId="0" borderId="3" xfId="0" applyNumberFormat="1" applyBorder="1" applyAlignment="1">
      <alignment horizontal="center" vertical="center"/>
    </xf>
    <xf numFmtId="14" fontId="1" fillId="2" borderId="8" xfId="0" applyNumberFormat="1" applyFont="1" applyFill="1" applyBorder="1" applyAlignment="1" applyProtection="1">
      <alignment horizontal="center" vertical="center"/>
      <protection locked="0"/>
    </xf>
    <xf numFmtId="164" fontId="1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15" fillId="2" borderId="7" xfId="0" applyFont="1" applyFill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>
      <alignment horizontal="center" vertical="center"/>
    </xf>
    <xf numFmtId="14" fontId="7" fillId="2" borderId="4" xfId="0" applyNumberFormat="1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3">
    <cellStyle name="Excel Built-in Normal" xfId="1" xr:uid="{65185C0A-0186-4A48-AC79-80E64A683C92}"/>
    <cellStyle name="Normal" xfId="0" builtinId="0"/>
    <cellStyle name="Normal 2" xfId="2" xr:uid="{16603992-DA91-48EE-9C01-14B278E8ECF7}"/>
  </cellStyles>
  <dxfs count="11">
    <dxf>
      <numFmt numFmtId="168" formatCode="dd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8" formatCode="dd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9" defaultPivotStyle="PivotStyleMedium4"/>
  <colors>
    <mruColors>
      <color rgb="FF00FF00"/>
      <color rgb="FF00FF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609601</xdr:colOff>
      <xdr:row>0</xdr:row>
      <xdr:rowOff>26505</xdr:rowOff>
    </xdr:from>
    <xdr:to>
      <xdr:col>1</xdr:col>
      <xdr:colOff>1470993</xdr:colOff>
      <xdr:row>0</xdr:row>
      <xdr:rowOff>225287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C430FDA-A6E6-0F95-E90B-884456322F80}"/>
            </a:ext>
          </a:extLst>
        </xdr:cNvPr>
        <xdr:cNvSpPr txBox="1"/>
      </xdr:nvSpPr>
      <xdr:spPr>
        <a:xfrm>
          <a:off x="1186071" y="26505"/>
          <a:ext cx="861392" cy="1987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kern="1200"/>
            <a:t>N° de Lot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635.681105671298" backgroundQuery="1" createdVersion="8" refreshedVersion="8" minRefreshableVersion="3" recordCount="0" supportSubquery="1" supportAdvancedDrill="1" xr:uid="{E98B6581-0038-4BD7-8294-37A4FB6BC4A5}">
  <cacheSource type="external" connectionId="1"/>
  <cacheFields count="4">
    <cacheField name="[Measures].[Somme de Nombre]" caption="Somme de Nombre" numFmtId="0" hierarchy="15" level="32767"/>
    <cacheField name="[Tableau2].[N° Lot].[N° Lot]" caption="N° Lot" numFmtId="0" hierarchy="3" level="1">
      <sharedItems containsSemiMixedTypes="0" containsString="0" containsNumber="1" containsInteger="1" minValue="1" maxValue="27" count="8">
        <n v="1"/>
        <n v="4"/>
        <n v="10"/>
        <n v="19"/>
        <n v="20"/>
        <n v="24"/>
        <n v="25"/>
        <n v="27"/>
      </sharedItems>
    </cacheField>
    <cacheField name="[Tableau2].[Nom Lot].[Nom Lot]" caption="Nom Lot" numFmtId="0" hierarchy="7" level="1">
      <sharedItems count="8">
        <s v="Lot N°1"/>
        <s v="Lot N°4"/>
        <s v="Lot N°10"/>
        <s v="Lot N°19"/>
        <s v="Lot N°20"/>
        <s v="Lot N°24"/>
        <s v="Lot N°25"/>
        <s v="Lot N°27"/>
      </sharedItems>
    </cacheField>
    <cacheField name="[Tableau2].[Date de Vente (jour)].[Date de Vente (jour)]" caption="Date de Vente (jour)" numFmtId="0" hierarchy="8" level="1">
      <sharedItems count="8">
        <s v="1-déc"/>
        <s v="2-déc"/>
        <s v="3-déc"/>
        <s v="4-déc"/>
        <s v="5-déc"/>
        <s v="6-déc"/>
        <s v="7-déc"/>
        <s v="8-déc"/>
      </sharedItems>
    </cacheField>
  </cacheFields>
  <cacheHierarchies count="16">
    <cacheHierarchy uniqueName="[Tableau2].[Date de Vente]" caption="Date de Vente" attribute="1" time="1" defaultMemberUniqueName="[Tableau2].[Date de Vente].[All]" allUniqueName="[Tableau2].[Date de Vente].[All]" dimensionUniqueName="[Tableau2]" displayFolder="" count="2" memberValueDatatype="7" unbalanced="0"/>
    <cacheHierarchy uniqueName="[Tableau2].[Montant]" caption="Montant" attribute="1" defaultMemberUniqueName="[Tableau2].[Montant].[All]" allUniqueName="[Tableau2].[Montant].[All]" dimensionUniqueName="[Tableau2]" displayFolder="" count="0" memberValueDatatype="5" unbalanced="0"/>
    <cacheHierarchy uniqueName="[Tableau2].[Nombre]" caption="Nombre" attribute="1" defaultMemberUniqueName="[Tableau2].[Nombre].[All]" allUniqueName="[Tableau2].[Nombre].[All]" dimensionUniqueName="[Tableau2]" displayFolder="" count="0" memberValueDatatype="20" unbalanced="0"/>
    <cacheHierarchy uniqueName="[Tableau2].[N° Lot]" caption="N° Lot" attribute="1" defaultMemberUniqueName="[Tableau2].[N° Lot].[All]" allUniqueName="[Tableau2].[N° Lot].[All]" dimensionUniqueName="[Tableau2]" displayFolder="" count="2" memberValueDatatype="20" unbalanced="0">
      <fieldsUsage count="2">
        <fieldUsage x="-1"/>
        <fieldUsage x="1"/>
      </fieldsUsage>
    </cacheHierarchy>
    <cacheHierarchy uniqueName="[Tableau2].[Jour]" caption="Jour" attribute="1" time="1" defaultMemberUniqueName="[Tableau2].[Jour].[All]" allUniqueName="[Tableau2].[Jour].[All]" dimensionUniqueName="[Tableau2]" displayFolder="" count="0" memberValueDatatype="7" unbalanced="0"/>
    <cacheHierarchy uniqueName="[Tableau2].[Date]" caption="Date" attribute="1" time="1" defaultMemberUniqueName="[Tableau2].[Date].[All]" allUniqueName="[Tableau2].[Date].[All]" dimensionUniqueName="[Tableau2]" displayFolder="" count="0" memberValueDatatype="7" unbalanced="0"/>
    <cacheHierarchy uniqueName="[Tableau2].[Heure]" caption="Heure" attribute="1" time="1" defaultMemberUniqueName="[Tableau2].[Heure].[All]" allUniqueName="[Tableau2].[Heure].[All]" dimensionUniqueName="[Tableau2]" displayFolder="" count="0" memberValueDatatype="7" unbalanced="0"/>
    <cacheHierarchy uniqueName="[Tableau2].[Nom Lot]" caption="Nom Lot" attribute="1" defaultMemberUniqueName="[Tableau2].[Nom Lot].[All]" allUniqueName="[Tableau2].[Nom Lot].[All]" dimensionUniqueName="[Tableau2]" displayFolder="" count="2" memberValueDatatype="130" unbalanced="0">
      <fieldsUsage count="2">
        <fieldUsage x="-1"/>
        <fieldUsage x="2"/>
      </fieldsUsage>
    </cacheHierarchy>
    <cacheHierarchy uniqueName="[Tableau2].[Date de Vente (jour)]" caption="Date de Vente (jour)" attribute="1" defaultMemberUniqueName="[Tableau2].[Date de Vente (jour)].[All]" allUniqueName="[Tableau2].[Date de Vente (jour)].[All]" dimensionUniqueName="[Tableau2]" displayFolder="" count="2" memberValueDatatype="130" unbalanced="0">
      <fieldsUsage count="2">
        <fieldUsage x="-1"/>
        <fieldUsage x="3"/>
      </fieldsUsage>
    </cacheHierarchy>
    <cacheHierarchy uniqueName="[Tableau2].[Date de Vente (heure)]" caption="Date de Vente (heure)" attribute="1" defaultMemberUniqueName="[Tableau2].[Date de Vente (heure)].[All]" allUniqueName="[Tableau2].[Date de Vente (heure)].[All]" dimensionUniqueName="[Tableau2]" displayFolder="" count="2" memberValueDatatype="130" unbalanced="0"/>
    <cacheHierarchy uniqueName="[Tableau2].[Date de Vente (minute)]" caption="Date de Vente (minute)" attribute="1" defaultMemberUniqueName="[Tableau2].[Date de Vente (minute)].[All]" allUniqueName="[Tableau2].[Date de Vente (minute)].[All]" dimensionUniqueName="[Tableau2]" displayFolder="" count="2" memberValueDatatype="130" unbalanced="0"/>
    <cacheHierarchy uniqueName="[Tableau2].[Date de Vente (seconde)]" caption="Date de Vente (seconde)" attribute="1" defaultMemberUniqueName="[Tableau2].[Date de Vente (seconde)].[All]" allUniqueName="[Tableau2].[Date de Vente (seconde)].[All]" dimensionUniqueName="[Tableau2]" displayFolder="" count="2" memberValueDatatype="130" unbalanced="0"/>
    <cacheHierarchy uniqueName="[Tableau2].[Date de Vente (index des jours)]" caption="Date de Vente (index des jours)" attribute="1" defaultMemberUniqueName="[Tableau2].[Date de Vente (index des jours)].[All]" allUniqueName="[Tableau2].[Date de Vente (index des jours)].[All]" dimensionUniqueName="[Tableau2]" displayFolder="" count="0" memberValueDatatype="5" unbalanced="0" hidden="1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Somme de Nombre]" caption="Somme de Nombre" measure="1" displayFolder="" measureGroup="Tableau2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66F642-C11F-4772-8E66-4A49AC00A080}" name="Tableau croisé dynamique1" cacheId="9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Q8:T17" firstHeaderRow="1" firstDataRow="1" firstDataCol="3"/>
  <pivotFields count="4">
    <pivotField dataField="1" compact="0" outline="0" subtotalTop="0" showAll="0" defaultSubtotal="0"/>
    <pivotField axis="axisRow" compact="0" allDrilled="1" outline="0" subtotalTop="0" showAll="0" dataSourceSort="1" defaultSubtotal="0" defaultAttributeDrillState="1">
      <items count="8">
        <item x="0"/>
        <item x="1"/>
        <item x="2"/>
        <item x="3"/>
        <item x="4"/>
        <item x="5"/>
        <item x="6"/>
        <item x="7"/>
      </items>
    </pivotField>
    <pivotField axis="axisRow" compact="0" allDrilled="1" outline="0" subtotalTop="0" showAll="0" dataSourceSort="1" defaultSubtotal="0" defaultAttributeDrillState="1">
      <items count="8">
        <item x="0"/>
        <item x="1"/>
        <item x="2"/>
        <item x="3"/>
        <item x="4"/>
        <item x="5"/>
        <item x="6"/>
        <item x="7"/>
      </items>
    </pivotField>
    <pivotField axis="axisRow" compact="0" allDrilled="1" outline="0" subtotalTop="0" showAll="0" dataSourceSort="1" defaultSubtotal="0" defaultAttributeDrillState="1">
      <items count="8">
        <item x="0" e="0"/>
        <item x="1" e="0"/>
        <item x="2" e="0"/>
        <item x="3" e="0"/>
        <item x="4" e="0"/>
        <item x="5" e="0"/>
        <item x="6" e="0"/>
        <item x="7" e="0"/>
      </items>
    </pivotField>
  </pivotFields>
  <rowFields count="3">
    <field x="3"/>
    <field x="1"/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Nombre" fld="0" baseField="0" baseItem="0"/>
  </dataFields>
  <pivotHierarchies count="1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Medium4" showRowHeaders="1" showColHeaders="1" showRowStripes="0" showColStripes="0" showLastColumn="1"/>
  <rowHierarchiesUsage count="3">
    <rowHierarchyUsage hierarchyUsage="8"/>
    <rowHierarchyUsage hierarchyUsage="3"/>
    <rowHierarchyUsage hierarchyUsage="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ormule-date.xlsx!Tableau2"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AE85CD-A184-49E4-8222-8AAB8F73485E}" name="Tableau2" displayName="Tableau2" ref="B7:I89" totalsRowShown="0" dataDxfId="2" headerRowBorderDxfId="9" tableBorderDxfId="10">
  <autoFilter ref="B7:I89" xr:uid="{8BAE85CD-A184-49E4-8222-8AAB8F73485E}"/>
  <tableColumns count="8">
    <tableColumn id="1" xr3:uid="{90539FC7-4038-41DB-A135-2F36005C1DC0}" name="Date de Vente" dataDxfId="8"/>
    <tableColumn id="2" xr3:uid="{215E1CA3-B45D-4415-A7D9-A2B987346209}" name="Montant" dataDxfId="7"/>
    <tableColumn id="3" xr3:uid="{D7E7D1EF-D2E1-4EC2-9EC2-98D8428CC9FA}" name="Nombre" dataDxfId="6"/>
    <tableColumn id="4" xr3:uid="{A83486EF-EA77-472E-868D-37E9E05C4155}" name="N° Lot" dataDxfId="5"/>
    <tableColumn id="5" xr3:uid="{E37EA52D-30EA-4C59-A140-E78F38EC42C1}" name="Jour" dataDxfId="1">
      <calculatedColumnFormula>IF(ISBLANK($B8),"",$B8)</calculatedColumnFormula>
    </tableColumn>
    <tableColumn id="6" xr3:uid="{84908748-63BB-459C-B36C-EF8A321A6421}" name="Date" dataDxfId="0">
      <calculatedColumnFormula>IF(ISBLANK($B8),"",$B8)</calculatedColumnFormula>
    </tableColumn>
    <tableColumn id="7" xr3:uid="{1F395B90-90D4-472F-9638-5B912BA618BE}" name="Heure" dataDxfId="4">
      <calculatedColumnFormula>IF(ISBLANK($B8),"",$B8)</calculatedColumnFormula>
    </tableColumn>
    <tableColumn id="8" xr3:uid="{47824B6C-3282-420E-BDE2-78964435DC35}" name="Nom Lot" dataDxfId="3">
      <calculatedColumnFormula>VLOOKUP(E8,DATA!$A$1:$B$35,2,0)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87C9C-AA0F-4037-81A6-17D4EAB01430}">
  <dimension ref="A1:BQ89"/>
  <sheetViews>
    <sheetView showGridLines="0" showZeros="0" tabSelected="1" topLeftCell="G1" workbookViewId="0">
      <pane ySplit="7" topLeftCell="A8" activePane="bottomLeft" state="frozen"/>
      <selection pane="bottomLeft" activeCell="Q16" sqref="Q16"/>
    </sheetView>
  </sheetViews>
  <sheetFormatPr baseColWidth="10" defaultColWidth="11" defaultRowHeight="15.75" x14ac:dyDescent="0.25"/>
  <cols>
    <col min="1" max="1" width="3.75" customWidth="1"/>
    <col min="2" max="2" width="16.75" style="23" customWidth="1"/>
    <col min="3" max="3" width="10.375" customWidth="1"/>
    <col min="4" max="4" width="9.75" customWidth="1"/>
    <col min="5" max="5" width="8" customWidth="1"/>
    <col min="6" max="6" width="6.375" customWidth="1"/>
    <col min="7" max="7" width="7.75" customWidth="1"/>
    <col min="8" max="8" width="7.875" customWidth="1"/>
    <col min="9" max="9" width="11.875" customWidth="1"/>
    <col min="10" max="10" width="3.75" customWidth="1"/>
    <col min="11" max="11" width="10.25" customWidth="1"/>
    <col min="12" max="12" width="9" customWidth="1"/>
    <col min="13" max="13" width="10.25" bestFit="1" customWidth="1"/>
    <col min="14" max="14" width="3.75" customWidth="1"/>
    <col min="15" max="15" width="3.625" customWidth="1"/>
    <col min="16" max="16" width="10.875" customWidth="1"/>
    <col min="17" max="17" width="19.125" bestFit="1" customWidth="1"/>
    <col min="18" max="19" width="9.625" bestFit="1" customWidth="1"/>
    <col min="20" max="20" width="16.25" bestFit="1" customWidth="1"/>
    <col min="21" max="36" width="4.125" customWidth="1"/>
    <col min="37" max="37" width="6.75" customWidth="1"/>
    <col min="38" max="38" width="3.75" customWidth="1"/>
    <col min="39" max="39" width="12.5" customWidth="1"/>
    <col min="40" max="40" width="10.75" customWidth="1"/>
    <col min="41" max="41" width="3.75" customWidth="1"/>
    <col min="42" max="42" width="10.75" customWidth="1"/>
    <col min="44" max="44" width="10.5" bestFit="1" customWidth="1"/>
    <col min="45" max="45" width="10.25" customWidth="1"/>
  </cols>
  <sheetData>
    <row r="1" spans="1:69" ht="19.899999999999999" customHeight="1" x14ac:dyDescent="0.25">
      <c r="A1" s="1"/>
      <c r="B1"/>
      <c r="F1" s="33"/>
      <c r="G1" s="33"/>
      <c r="H1" s="33"/>
      <c r="J1" s="35"/>
      <c r="L1" s="28">
        <v>2024</v>
      </c>
      <c r="M1" s="28" t="s">
        <v>1</v>
      </c>
      <c r="N1" s="33"/>
      <c r="O1" s="33"/>
      <c r="P1" s="33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</row>
    <row r="2" spans="1:69" ht="19.899999999999999" customHeight="1" x14ac:dyDescent="0.25">
      <c r="A2" s="13"/>
      <c r="B2" s="29">
        <f>IF($L$1="","",DATE(L1*1,1,1))</f>
        <v>45292</v>
      </c>
      <c r="D2" s="38" t="s">
        <v>37</v>
      </c>
      <c r="G2" s="33"/>
      <c r="H2" s="33"/>
      <c r="J2" s="35"/>
      <c r="K2" s="33"/>
      <c r="L2" s="33"/>
      <c r="M2" s="33"/>
      <c r="N2" s="33"/>
      <c r="O2" s="33"/>
      <c r="P2" s="3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</row>
    <row r="3" spans="1:69" ht="19.899999999999999" customHeight="1" x14ac:dyDescent="0.25">
      <c r="A3" s="1"/>
      <c r="B3" s="30" t="str">
        <f>IF(M1="","",TEXT(M1,"mmmm"))</f>
        <v>DÉCEMBRE</v>
      </c>
      <c r="D3" s="35" t="s">
        <v>35</v>
      </c>
      <c r="E3" s="34"/>
      <c r="G3" s="33"/>
      <c r="H3" s="33"/>
      <c r="I3" s="33"/>
      <c r="J3" s="33"/>
      <c r="K3" s="33"/>
      <c r="L3" s="33"/>
      <c r="M3" s="33"/>
      <c r="N3" s="33"/>
      <c r="O3" s="33"/>
      <c r="P3" s="33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</row>
    <row r="4" spans="1:69" ht="19.899999999999999" customHeight="1" x14ac:dyDescent="0.25">
      <c r="B4"/>
      <c r="D4" s="35" t="s">
        <v>36</v>
      </c>
      <c r="K4" s="1"/>
      <c r="L4" s="1"/>
      <c r="M4" s="1"/>
    </row>
    <row r="5" spans="1:69" ht="19.899999999999999" customHeight="1" x14ac:dyDescent="0.25">
      <c r="B5"/>
      <c r="D5" s="35"/>
      <c r="K5" s="1"/>
      <c r="L5" s="1"/>
      <c r="M5" s="1"/>
    </row>
    <row r="6" spans="1:69" ht="19.899999999999999" customHeight="1" x14ac:dyDescent="0.25">
      <c r="A6" s="10"/>
      <c r="B6" s="10"/>
      <c r="D6" s="27"/>
      <c r="E6" s="15"/>
      <c r="F6" s="39" t="str">
        <f>IF(B3="","","Détail Ventes Mensuelles")</f>
        <v>Détail Ventes Mensuelles</v>
      </c>
      <c r="G6" s="40"/>
      <c r="H6" s="40"/>
      <c r="I6" s="41"/>
      <c r="J6" s="10"/>
      <c r="K6" s="42" t="str">
        <f>IF(B3="","","Nombre de Ventes par Jour")</f>
        <v>Nombre de Ventes par Jour</v>
      </c>
      <c r="L6" s="43"/>
      <c r="M6" s="44"/>
      <c r="N6" s="1"/>
      <c r="O6" s="1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</row>
    <row r="7" spans="1:69" s="22" customFormat="1" ht="19.899999999999999" customHeight="1" x14ac:dyDescent="0.25">
      <c r="A7" s="17"/>
      <c r="B7" s="52" t="s">
        <v>38</v>
      </c>
      <c r="C7" s="36" t="s">
        <v>39</v>
      </c>
      <c r="D7" s="37" t="s">
        <v>40</v>
      </c>
      <c r="E7" s="37" t="s">
        <v>41</v>
      </c>
      <c r="F7" s="18" t="s">
        <v>42</v>
      </c>
      <c r="G7" s="19" t="s">
        <v>43</v>
      </c>
      <c r="H7" s="20" t="s">
        <v>44</v>
      </c>
      <c r="I7" s="53" t="s">
        <v>45</v>
      </c>
      <c r="J7" s="17"/>
      <c r="K7" s="12" t="str">
        <f>IF(B3="","","Jour")</f>
        <v>Jour</v>
      </c>
      <c r="L7" s="32" t="str">
        <f>IF(B3="","","Date")</f>
        <v>Date</v>
      </c>
      <c r="M7" s="21" t="str">
        <f>IF(B3="","","Nombre")</f>
        <v>Nombre</v>
      </c>
      <c r="N7" s="17"/>
      <c r="O7" s="1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</row>
    <row r="8" spans="1:69" ht="19.899999999999999" customHeight="1" x14ac:dyDescent="0.25">
      <c r="A8" s="1"/>
      <c r="B8" s="45">
        <v>45627.113263888888</v>
      </c>
      <c r="C8" s="24">
        <v>10.3</v>
      </c>
      <c r="D8" s="25">
        <v>1</v>
      </c>
      <c r="E8" s="26">
        <v>1</v>
      </c>
      <c r="F8" s="54">
        <f t="shared" ref="F8:H39" si="0">IF(ISBLANK($B8),"",$B8)</f>
        <v>45627.113263888888</v>
      </c>
      <c r="G8" s="4">
        <f t="shared" si="0"/>
        <v>45627.113263888888</v>
      </c>
      <c r="H8" s="5">
        <f t="shared" si="0"/>
        <v>45627.113263888888</v>
      </c>
      <c r="I8" s="46" t="str">
        <f>VLOOKUP(E8,DATA!$A$1:$B$35,2,0)</f>
        <v>Lot N°1</v>
      </c>
      <c r="K8" s="3" t="str">
        <f ca="1">IF(L8&gt;TODAY(),"",TEXT(L8,"jjjj"))</f>
        <v>dimanche</v>
      </c>
      <c r="L8" s="31" cm="1">
        <f t="array" aca="1" ref="L8" ca="1">IF(DATE(YEAR($B$2),MONTH($B$3&amp;1),ROW(1:1))&gt;TODAY(),"",DATE(YEAR($B$2),MONTH($B$3&amp;1),ROW(1:1)))</f>
        <v>45627</v>
      </c>
      <c r="M8" s="14" cm="1">
        <f t="array" aca="1" ref="M8" ca="1">IFERROR(SUMPRODUCT((DAY(Tableau2[Date de Vente])=DAY($L8))*(Tableau2[Nombre])),"")</f>
        <v>8</v>
      </c>
      <c r="N8" s="1"/>
      <c r="O8" s="1"/>
      <c r="Q8" s="55" t="s">
        <v>56</v>
      </c>
      <c r="R8" s="55" t="s">
        <v>41</v>
      </c>
      <c r="S8" s="55" t="s">
        <v>45</v>
      </c>
      <c r="T8" t="s">
        <v>55</v>
      </c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</row>
    <row r="9" spans="1:69" ht="19.899999999999999" customHeight="1" x14ac:dyDescent="0.25">
      <c r="A9" s="1"/>
      <c r="B9" s="45">
        <v>45627.240624999999</v>
      </c>
      <c r="C9" s="24">
        <v>14</v>
      </c>
      <c r="D9" s="25">
        <v>1</v>
      </c>
      <c r="E9" s="26">
        <v>11</v>
      </c>
      <c r="F9" s="54">
        <f t="shared" si="0"/>
        <v>45627.240624999999</v>
      </c>
      <c r="G9" s="4">
        <f t="shared" si="0"/>
        <v>45627.240624999999</v>
      </c>
      <c r="H9" s="5">
        <f t="shared" si="0"/>
        <v>45627.240624999999</v>
      </c>
      <c r="I9" s="46" t="str">
        <f>VLOOKUP(E9,DATA!$A$1:$B$35,2,0)</f>
        <v>Lot N°11</v>
      </c>
      <c r="K9" s="3" t="str">
        <f t="shared" ref="K9:K38" ca="1" si="1">IF(L9&gt;TODAY(),"",TEXT(L9,"jjjj"))</f>
        <v>lundi</v>
      </c>
      <c r="L9" s="31" cm="1">
        <f t="array" aca="1" ref="L9" ca="1">IF(DATE(YEAR($B$2),MONTH($B$3&amp;1),ROW(2:2))&gt;TODAY(),"",DATE(YEAR($B$2),MONTH($B$3&amp;1),ROW(2:2)))</f>
        <v>45628</v>
      </c>
      <c r="M9" s="14" cm="1">
        <f t="array" aca="1" ref="M9" ca="1">IFERROR(SUMPRODUCT((DAY(Tableau2[Date de Vente])=DAY($L9))*(Tableau2[Nombre])),"")</f>
        <v>8</v>
      </c>
      <c r="N9" s="1"/>
      <c r="O9" s="1"/>
      <c r="Q9" t="s">
        <v>47</v>
      </c>
      <c r="T9" s="56">
        <v>8</v>
      </c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</row>
    <row r="10" spans="1:69" ht="19.899999999999999" customHeight="1" x14ac:dyDescent="0.25">
      <c r="A10" s="1"/>
      <c r="B10" s="45">
        <v>45627.429965277777</v>
      </c>
      <c r="C10" s="24">
        <v>10</v>
      </c>
      <c r="D10" s="25">
        <v>1</v>
      </c>
      <c r="E10" s="26">
        <v>24</v>
      </c>
      <c r="F10" s="54">
        <f t="shared" si="0"/>
        <v>45627.429965277777</v>
      </c>
      <c r="G10" s="4">
        <f t="shared" si="0"/>
        <v>45627.429965277777</v>
      </c>
      <c r="H10" s="5">
        <f t="shared" si="0"/>
        <v>45627.429965277777</v>
      </c>
      <c r="I10" s="46" t="str">
        <f>VLOOKUP(E10,DATA!$A$1:$B$35,2,0)</f>
        <v>Lot N°24</v>
      </c>
      <c r="K10" s="3" t="str">
        <f t="shared" ca="1" si="1"/>
        <v>mardi</v>
      </c>
      <c r="L10" s="31" cm="1">
        <f t="array" aca="1" ref="L10" ca="1">IF(DATE(YEAR($B$2),MONTH($B$3&amp;1),ROW(3:3))&gt;TODAY(),"",DATE(YEAR($B$2),MONTH($B$3&amp;1),ROW(3:3)))</f>
        <v>45629</v>
      </c>
      <c r="M10" s="14" cm="1">
        <f t="array" aca="1" ref="M10" ca="1">IFERROR(SUMPRODUCT((DAY(Tableau2[Date de Vente])=DAY($L10))*(Tableau2[Nombre])),"")</f>
        <v>7</v>
      </c>
      <c r="N10" s="1"/>
      <c r="O10" s="1"/>
      <c r="Q10" t="s">
        <v>48</v>
      </c>
      <c r="T10" s="56">
        <v>8</v>
      </c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</row>
    <row r="11" spans="1:69" ht="19.899999999999999" customHeight="1" x14ac:dyDescent="0.25">
      <c r="A11" s="1"/>
      <c r="B11" s="45">
        <v>45627.822199074071</v>
      </c>
      <c r="C11" s="24">
        <v>10.3</v>
      </c>
      <c r="D11" s="25">
        <v>1</v>
      </c>
      <c r="E11" s="26">
        <v>1</v>
      </c>
      <c r="F11" s="54">
        <f t="shared" si="0"/>
        <v>45627.822199074071</v>
      </c>
      <c r="G11" s="4">
        <f t="shared" si="0"/>
        <v>45627.822199074071</v>
      </c>
      <c r="H11" s="5">
        <f t="shared" si="0"/>
        <v>45627.822199074071</v>
      </c>
      <c r="I11" s="46" t="str">
        <f>VLOOKUP(E11,DATA!$A$1:$B$35,2,0)</f>
        <v>Lot N°1</v>
      </c>
      <c r="K11" s="3" t="str">
        <f t="shared" ca="1" si="1"/>
        <v>mercredi</v>
      </c>
      <c r="L11" s="31" cm="1">
        <f t="array" aca="1" ref="L11" ca="1">IF(DATE(YEAR($B$2),MONTH($B$3&amp;1),ROW(4:4))&gt;TODAY(),"",DATE(YEAR($B$2),MONTH($B$3&amp;1),ROW(4:4)))</f>
        <v>45630</v>
      </c>
      <c r="M11" s="14" cm="1">
        <f t="array" aca="1" ref="M11" ca="1">IFERROR(SUMPRODUCT((DAY(Tableau2[Date de Vente])=DAY($L11))*(Tableau2[Nombre])),"")</f>
        <v>3</v>
      </c>
      <c r="N11" s="1"/>
      <c r="O11" s="1"/>
      <c r="Q11" t="s">
        <v>49</v>
      </c>
      <c r="T11" s="56">
        <v>7</v>
      </c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</row>
    <row r="12" spans="1:69" ht="19.899999999999999" customHeight="1" x14ac:dyDescent="0.25">
      <c r="A12" s="1"/>
      <c r="B12" s="45">
        <v>45627.83929398148</v>
      </c>
      <c r="C12" s="24">
        <v>47.6</v>
      </c>
      <c r="D12" s="25">
        <v>4</v>
      </c>
      <c r="E12" s="26">
        <v>1</v>
      </c>
      <c r="F12" s="54">
        <f t="shared" si="0"/>
        <v>45627.83929398148</v>
      </c>
      <c r="G12" s="4">
        <f t="shared" si="0"/>
        <v>45627.83929398148</v>
      </c>
      <c r="H12" s="5">
        <f t="shared" si="0"/>
        <v>45627.83929398148</v>
      </c>
      <c r="I12" s="46" t="str">
        <f>VLOOKUP(E12,DATA!$A$1:$B$35,2,0)</f>
        <v>Lot N°1</v>
      </c>
      <c r="K12" s="3" t="str">
        <f t="shared" ca="1" si="1"/>
        <v>jeudi</v>
      </c>
      <c r="L12" s="31" cm="1">
        <f t="array" aca="1" ref="L12" ca="1">IF(DATE(YEAR($B$2),MONTH($B$3&amp;1),ROW(5:5))&gt;TODAY(),"",DATE(YEAR($B$2),MONTH($B$3&amp;1),ROW(5:5)))</f>
        <v>45631</v>
      </c>
      <c r="M12" s="14" cm="1">
        <f t="array" aca="1" ref="M12" ca="1">IFERROR(SUMPRODUCT((DAY(Tableau2[Date de Vente])=DAY($L12))*(Tableau2[Nombre])),"")</f>
        <v>20</v>
      </c>
      <c r="N12" s="1"/>
      <c r="O12" s="1"/>
      <c r="Q12" t="s">
        <v>50</v>
      </c>
      <c r="T12" s="56">
        <v>3</v>
      </c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</row>
    <row r="13" spans="1:69" ht="19.899999999999999" customHeight="1" x14ac:dyDescent="0.25">
      <c r="A13" s="1"/>
      <c r="B13" s="45">
        <v>45627.839305555557</v>
      </c>
      <c r="C13" s="24"/>
      <c r="D13" s="25"/>
      <c r="E13" s="26">
        <v>1</v>
      </c>
      <c r="F13" s="54">
        <f t="shared" si="0"/>
        <v>45627.839305555557</v>
      </c>
      <c r="G13" s="4">
        <f t="shared" si="0"/>
        <v>45627.839305555557</v>
      </c>
      <c r="H13" s="5">
        <f t="shared" si="0"/>
        <v>45627.839305555557</v>
      </c>
      <c r="I13" s="46" t="str">
        <f>VLOOKUP(E13,DATA!$A$1:$B$35,2,0)</f>
        <v>Lot N°1</v>
      </c>
      <c r="K13" s="3" t="str">
        <f t="shared" ca="1" si="1"/>
        <v>vendredi</v>
      </c>
      <c r="L13" s="31" cm="1">
        <f t="array" aca="1" ref="L13" ca="1">IF(DATE(YEAR($B$2),MONTH($B$3&amp;1),ROW(6:6))&gt;TODAY(),"",DATE(YEAR($B$2),MONTH($B$3&amp;1),ROW(6:6)))</f>
        <v>45632</v>
      </c>
      <c r="M13" s="14" cm="1">
        <f t="array" aca="1" ref="M13" ca="1">IFERROR(SUMPRODUCT((DAY(Tableau2[Date de Vente])=DAY($L13))*(Tableau2[Nombre])),"")</f>
        <v>14</v>
      </c>
      <c r="N13" s="1"/>
      <c r="O13" s="1"/>
      <c r="Q13" t="s">
        <v>51</v>
      </c>
      <c r="T13" s="56">
        <v>20</v>
      </c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</row>
    <row r="14" spans="1:69" ht="19.899999999999999" customHeight="1" x14ac:dyDescent="0.25">
      <c r="A14" s="1"/>
      <c r="B14" s="45">
        <v>45627.839317129627</v>
      </c>
      <c r="C14" s="24"/>
      <c r="D14" s="25"/>
      <c r="E14" s="26">
        <v>25</v>
      </c>
      <c r="F14" s="54">
        <f t="shared" si="0"/>
        <v>45627.839317129627</v>
      </c>
      <c r="G14" s="4">
        <f t="shared" si="0"/>
        <v>45627.839317129627</v>
      </c>
      <c r="H14" s="5">
        <f t="shared" si="0"/>
        <v>45627.839317129627</v>
      </c>
      <c r="I14" s="46" t="str">
        <f>VLOOKUP(E14,DATA!$A$1:$B$35,2,0)</f>
        <v>Lot N°25</v>
      </c>
      <c r="K14" s="3" t="str">
        <f t="shared" ca="1" si="1"/>
        <v>samedi</v>
      </c>
      <c r="L14" s="31" cm="1">
        <f t="array" aca="1" ref="L14" ca="1">IF(DATE(YEAR($B$2),MONTH($B$3&amp;1),ROW(7:7))&gt;TODAY(),"",DATE(YEAR($B$2),MONTH($B$3&amp;1),ROW(7:7)))</f>
        <v>45633</v>
      </c>
      <c r="M14" s="14" cm="1">
        <f t="array" aca="1" ref="M14" ca="1">IFERROR(SUMPRODUCT((DAY(Tableau2[Date de Vente])=DAY($L14))*(Tableau2[Nombre])),"")</f>
        <v>6</v>
      </c>
      <c r="N14" s="1"/>
      <c r="O14" s="1"/>
      <c r="Q14" t="s">
        <v>52</v>
      </c>
      <c r="T14" s="56">
        <v>14</v>
      </c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</row>
    <row r="15" spans="1:69" ht="19.899999999999999" customHeight="1" x14ac:dyDescent="0.25">
      <c r="A15" s="1"/>
      <c r="B15" s="45">
        <v>45627.839328703703</v>
      </c>
      <c r="C15" s="24"/>
      <c r="D15" s="25"/>
      <c r="E15" s="26">
        <v>10</v>
      </c>
      <c r="F15" s="54">
        <f t="shared" si="0"/>
        <v>45627.839328703703</v>
      </c>
      <c r="G15" s="4">
        <f t="shared" si="0"/>
        <v>45627.839328703703</v>
      </c>
      <c r="H15" s="5">
        <f t="shared" si="0"/>
        <v>45627.839328703703</v>
      </c>
      <c r="I15" s="46" t="str">
        <f>VLOOKUP(E15,DATA!$A$1:$B$35,2,0)</f>
        <v>Lot N°10</v>
      </c>
      <c r="K15" s="3" t="str">
        <f t="shared" ca="1" si="1"/>
        <v>dimanche</v>
      </c>
      <c r="L15" s="31" cm="1">
        <f t="array" aca="1" ref="L15" ca="1">IF(DATE(YEAR($B$2),MONTH($B$3&amp;1),ROW(8:8))&gt;TODAY(),"",DATE(YEAR($B$2),MONTH($B$3&amp;1),ROW(8:8)))</f>
        <v>45634</v>
      </c>
      <c r="M15" s="14" cm="1">
        <f t="array" aca="1" ref="M15" ca="1">IFERROR(SUMPRODUCT((DAY(Tableau2[Date de Vente])=DAY($L15))*(Tableau2[Nombre])),"")</f>
        <v>16</v>
      </c>
      <c r="N15" s="1"/>
      <c r="O15" s="1"/>
      <c r="Q15" t="s">
        <v>53</v>
      </c>
      <c r="T15" s="56">
        <v>6</v>
      </c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</row>
    <row r="16" spans="1:69" ht="19.899999999999999" customHeight="1" x14ac:dyDescent="0.25">
      <c r="A16" s="1"/>
      <c r="B16" s="45">
        <v>45628.28193287037</v>
      </c>
      <c r="C16" s="24">
        <v>13</v>
      </c>
      <c r="D16" s="25">
        <v>1</v>
      </c>
      <c r="E16" s="26">
        <v>20</v>
      </c>
      <c r="F16" s="54">
        <f t="shared" si="0"/>
        <v>45628.28193287037</v>
      </c>
      <c r="G16" s="4">
        <f t="shared" si="0"/>
        <v>45628.28193287037</v>
      </c>
      <c r="H16" s="5">
        <f t="shared" si="0"/>
        <v>45628.28193287037</v>
      </c>
      <c r="I16" s="46" t="str">
        <f>VLOOKUP(E16,DATA!$A$1:$B$35,2,0)</f>
        <v>Lot N°20</v>
      </c>
      <c r="K16" s="3" t="str">
        <f t="shared" ca="1" si="1"/>
        <v>lundi</v>
      </c>
      <c r="L16" s="31" cm="1">
        <f t="array" aca="1" ref="L16" ca="1">IF(DATE(YEAR($B$2),MONTH($B$3&amp;1),ROW(9:9))&gt;TODAY(),"",DATE(YEAR($B$2),MONTH($B$3&amp;1),ROW(9:9)))</f>
        <v>45635</v>
      </c>
      <c r="M16" s="14" cm="1">
        <f t="array" aca="1" ref="M16" ca="1">IFERROR(SUMPRODUCT((DAY(Tableau2[Date de Vente])=DAY($L16))*(Tableau2[Nombre])),"")</f>
        <v>0</v>
      </c>
      <c r="N16" s="1"/>
      <c r="O16" s="1"/>
      <c r="Q16" t="s">
        <v>54</v>
      </c>
      <c r="T16" s="56">
        <v>16</v>
      </c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</row>
    <row r="17" spans="1:69" ht="19.899999999999999" customHeight="1" x14ac:dyDescent="0.25">
      <c r="A17" s="1"/>
      <c r="B17" s="45">
        <v>45628.517824074072</v>
      </c>
      <c r="C17" s="24">
        <v>11</v>
      </c>
      <c r="D17" s="25">
        <v>1</v>
      </c>
      <c r="E17" s="26">
        <v>4</v>
      </c>
      <c r="F17" s="54">
        <f t="shared" si="0"/>
        <v>45628.517824074072</v>
      </c>
      <c r="G17" s="4">
        <f t="shared" si="0"/>
        <v>45628.517824074072</v>
      </c>
      <c r="H17" s="5">
        <f t="shared" si="0"/>
        <v>45628.517824074072</v>
      </c>
      <c r="I17" s="46" t="str">
        <f>VLOOKUP(E17,DATA!$A$1:$B$35,2,0)</f>
        <v>Lot N°4</v>
      </c>
      <c r="K17" s="3" t="str">
        <f t="shared" ca="1" si="1"/>
        <v/>
      </c>
      <c r="L17" s="31" t="str" cm="1">
        <f t="array" aca="1" ref="L17" ca="1">IF(DATE(YEAR($B$2),MONTH($B$3&amp;1),ROW(10:10))&gt;TODAY(),"",DATE(YEAR($B$2),MONTH($B$3&amp;1),ROW(10:10)))</f>
        <v/>
      </c>
      <c r="M17" s="14" t="str" cm="1">
        <f t="array" aca="1" ref="M17" ca="1">IFERROR(SUMPRODUCT((DAY(Tableau2[Date de Vente])=DAY($L17))*(Tableau2[Nombre])),"")</f>
        <v/>
      </c>
      <c r="N17" s="1"/>
      <c r="O17" s="1"/>
      <c r="Q17" t="s">
        <v>46</v>
      </c>
      <c r="T17" s="56">
        <v>82</v>
      </c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</row>
    <row r="18" spans="1:69" ht="19.899999999999999" customHeight="1" x14ac:dyDescent="0.25">
      <c r="A18" s="1"/>
      <c r="B18" s="45">
        <v>45628.559791666667</v>
      </c>
      <c r="C18" s="24">
        <v>11</v>
      </c>
      <c r="D18" s="25">
        <v>1</v>
      </c>
      <c r="E18" s="26">
        <v>4</v>
      </c>
      <c r="F18" s="54">
        <f t="shared" si="0"/>
        <v>45628.559791666667</v>
      </c>
      <c r="G18" s="4">
        <f t="shared" si="0"/>
        <v>45628.559791666667</v>
      </c>
      <c r="H18" s="5">
        <f t="shared" si="0"/>
        <v>45628.559791666667</v>
      </c>
      <c r="I18" s="46" t="str">
        <f>VLOOKUP(E18,DATA!$A$1:$B$35,2,0)</f>
        <v>Lot N°4</v>
      </c>
      <c r="K18" s="3" t="str">
        <f t="shared" ca="1" si="1"/>
        <v/>
      </c>
      <c r="L18" s="31" t="str" cm="1">
        <f t="array" aca="1" ref="L18" ca="1">IF(DATE(YEAR($B$2),MONTH($B$3&amp;1),ROW(11:11))&gt;TODAY(),"",DATE(YEAR($B$2),MONTH($B$3&amp;1),ROW(11:11)))</f>
        <v/>
      </c>
      <c r="M18" s="14" t="str" cm="1">
        <f t="array" aca="1" ref="M18" ca="1">IFERROR(SUMPRODUCT((DAY(Tableau2[Date de Vente])=DAY($L18))*(Tableau2[Nombre])),"")</f>
        <v/>
      </c>
      <c r="N18" s="1"/>
      <c r="O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</row>
    <row r="19" spans="1:69" ht="19.899999999999999" customHeight="1" x14ac:dyDescent="0.25">
      <c r="A19" s="1"/>
      <c r="B19" s="45">
        <v>45628.567453703705</v>
      </c>
      <c r="C19" s="24">
        <v>14</v>
      </c>
      <c r="D19" s="25">
        <v>1</v>
      </c>
      <c r="E19" s="26">
        <v>10</v>
      </c>
      <c r="F19" s="54">
        <f t="shared" si="0"/>
        <v>45628.567453703705</v>
      </c>
      <c r="G19" s="4">
        <f t="shared" si="0"/>
        <v>45628.567453703705</v>
      </c>
      <c r="H19" s="5">
        <f t="shared" si="0"/>
        <v>45628.567453703705</v>
      </c>
      <c r="I19" s="46" t="str">
        <f>VLOOKUP(E19,DATA!$A$1:$B$35,2,0)</f>
        <v>Lot N°10</v>
      </c>
      <c r="K19" s="3" t="str">
        <f t="shared" ca="1" si="1"/>
        <v/>
      </c>
      <c r="L19" s="31" t="str" cm="1">
        <f t="array" aca="1" ref="L19" ca="1">IF(DATE(YEAR($B$2),MONTH($B$3&amp;1),ROW(12:12))&gt;TODAY(),"",DATE(YEAR($B$2),MONTH($B$3&amp;1),ROW(12:12)))</f>
        <v/>
      </c>
      <c r="M19" s="14" t="str" cm="1">
        <f t="array" aca="1" ref="M19" ca="1">IFERROR(SUMPRODUCT((DAY(Tableau2[Date de Vente])=DAY($L19))*(Tableau2[Nombre])),"")</f>
        <v/>
      </c>
      <c r="N19" s="1"/>
      <c r="O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</row>
    <row r="20" spans="1:69" ht="19.899999999999999" customHeight="1" x14ac:dyDescent="0.25">
      <c r="A20" s="1"/>
      <c r="B20" s="45">
        <v>45628.76190972222</v>
      </c>
      <c r="C20" s="24">
        <v>8</v>
      </c>
      <c r="D20" s="25">
        <v>1</v>
      </c>
      <c r="E20" s="26">
        <v>27</v>
      </c>
      <c r="F20" s="54">
        <f t="shared" si="0"/>
        <v>45628.76190972222</v>
      </c>
      <c r="G20" s="4">
        <f t="shared" si="0"/>
        <v>45628.76190972222</v>
      </c>
      <c r="H20" s="5">
        <f t="shared" si="0"/>
        <v>45628.76190972222</v>
      </c>
      <c r="I20" s="46" t="str">
        <f>VLOOKUP(E20,DATA!$A$1:$B$35,2,0)</f>
        <v>Lot N°27</v>
      </c>
      <c r="K20" s="3" t="str">
        <f t="shared" ca="1" si="1"/>
        <v/>
      </c>
      <c r="L20" s="31" t="str" cm="1">
        <f t="array" aca="1" ref="L20" ca="1">IF(DATE(YEAR($B$2),MONTH($B$3&amp;1),ROW(13:13))&gt;TODAY(),"",DATE(YEAR($B$2),MONTH($B$3&amp;1),ROW(13:13)))</f>
        <v/>
      </c>
      <c r="M20" s="14" t="str" cm="1">
        <f t="array" aca="1" ref="M20" ca="1">IFERROR(SUMPRODUCT((DAY(Tableau2[Date de Vente])=DAY($L20))*(Tableau2[Nombre])),"")</f>
        <v/>
      </c>
      <c r="N20" s="1"/>
      <c r="O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</row>
    <row r="21" spans="1:69" ht="19.899999999999999" customHeight="1" x14ac:dyDescent="0.25">
      <c r="A21" s="1"/>
      <c r="B21" s="45">
        <v>45628.815497685187</v>
      </c>
      <c r="C21" s="24">
        <v>14</v>
      </c>
      <c r="D21" s="25">
        <v>1</v>
      </c>
      <c r="E21" s="26">
        <v>10</v>
      </c>
      <c r="F21" s="54">
        <f t="shared" si="0"/>
        <v>45628.815497685187</v>
      </c>
      <c r="G21" s="4">
        <f t="shared" si="0"/>
        <v>45628.815497685187</v>
      </c>
      <c r="H21" s="5">
        <f t="shared" si="0"/>
        <v>45628.815497685187</v>
      </c>
      <c r="I21" s="46" t="str">
        <f>VLOOKUP(E21,DATA!$A$1:$B$35,2,0)</f>
        <v>Lot N°10</v>
      </c>
      <c r="K21" s="3" t="str">
        <f t="shared" ca="1" si="1"/>
        <v/>
      </c>
      <c r="L21" s="31" t="str" cm="1">
        <f t="array" aca="1" ref="L21" ca="1">IF(DATE(YEAR($B$2),MONTH($B$3&amp;1),ROW(14:14))&gt;TODAY(),"",DATE(YEAR($B$2),MONTH($B$3&amp;1),ROW(14:14)))</f>
        <v/>
      </c>
      <c r="M21" s="14" t="str" cm="1">
        <f t="array" aca="1" ref="M21" ca="1">IFERROR(SUMPRODUCT((DAY(Tableau2[Date de Vente])=DAY($L21))*(Tableau2[Nombre])),"")</f>
        <v/>
      </c>
      <c r="N21" s="1"/>
      <c r="O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</row>
    <row r="22" spans="1:69" ht="19.899999999999999" customHeight="1" x14ac:dyDescent="0.25">
      <c r="A22" s="1"/>
      <c r="B22" s="45">
        <v>45628.941099537034</v>
      </c>
      <c r="C22" s="24">
        <v>27</v>
      </c>
      <c r="D22" s="25">
        <v>2</v>
      </c>
      <c r="E22" s="26">
        <v>19</v>
      </c>
      <c r="F22" s="54">
        <f t="shared" si="0"/>
        <v>45628.941099537034</v>
      </c>
      <c r="G22" s="4">
        <f t="shared" si="0"/>
        <v>45628.941099537034</v>
      </c>
      <c r="H22" s="5">
        <f t="shared" si="0"/>
        <v>45628.941099537034</v>
      </c>
      <c r="I22" s="46" t="str">
        <f>VLOOKUP(E22,DATA!$A$1:$B$35,2,0)</f>
        <v>Lot N°19</v>
      </c>
      <c r="K22" s="3" t="str">
        <f t="shared" ca="1" si="1"/>
        <v/>
      </c>
      <c r="L22" s="31" t="str" cm="1">
        <f t="array" aca="1" ref="L22" ca="1">IF(DATE(YEAR($B$2),MONTH($B$3&amp;1),ROW(15:15))&gt;TODAY(),"",DATE(YEAR($B$2),MONTH($B$3&amp;1),ROW(15:15)))</f>
        <v/>
      </c>
      <c r="M22" s="14" t="str" cm="1">
        <f t="array" aca="1" ref="M22" ca="1">IFERROR(SUMPRODUCT((DAY(Tableau2[Date de Vente])=DAY($L22))*(Tableau2[Nombre])),"")</f>
        <v/>
      </c>
      <c r="N22" s="1"/>
      <c r="O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</row>
    <row r="23" spans="1:69" ht="19.899999999999999" customHeight="1" x14ac:dyDescent="0.25">
      <c r="A23" s="1"/>
      <c r="B23" s="45">
        <v>45628.941111111111</v>
      </c>
      <c r="C23" s="24"/>
      <c r="D23" s="25"/>
      <c r="E23" s="26">
        <v>26</v>
      </c>
      <c r="F23" s="54">
        <f t="shared" si="0"/>
        <v>45628.941111111111</v>
      </c>
      <c r="G23" s="4">
        <f t="shared" si="0"/>
        <v>45628.941111111111</v>
      </c>
      <c r="H23" s="5">
        <f t="shared" si="0"/>
        <v>45628.941111111111</v>
      </c>
      <c r="I23" s="46" t="str">
        <f>VLOOKUP(E23,DATA!$A$1:$B$35,2,0)</f>
        <v>Lot N°26</v>
      </c>
      <c r="K23" s="3" t="str">
        <f t="shared" ca="1" si="1"/>
        <v/>
      </c>
      <c r="L23" s="31" t="str" cm="1">
        <f t="array" aca="1" ref="L23" ca="1">IF(DATE(YEAR($B$2),MONTH($B$3&amp;1),ROW(16:16))&gt;TODAY(),"",DATE(YEAR($B$2),MONTH($B$3&amp;1),ROW(16:16)))</f>
        <v/>
      </c>
      <c r="M23" s="14" t="str" cm="1">
        <f t="array" aca="1" ref="M23" ca="1">IFERROR(SUMPRODUCT((DAY(Tableau2[Date de Vente])=DAY($L23))*(Tableau2[Nombre])),"")</f>
        <v/>
      </c>
      <c r="N23" s="1"/>
      <c r="O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</row>
    <row r="24" spans="1:69" ht="19.899999999999999" customHeight="1" x14ac:dyDescent="0.25">
      <c r="A24" s="1"/>
      <c r="B24" s="45">
        <v>45629.012974537036</v>
      </c>
      <c r="C24" s="24">
        <v>10.3</v>
      </c>
      <c r="D24" s="25">
        <v>1</v>
      </c>
      <c r="E24" s="26">
        <v>1</v>
      </c>
      <c r="F24" s="54">
        <f t="shared" si="0"/>
        <v>45629.012974537036</v>
      </c>
      <c r="G24" s="4">
        <f t="shared" si="0"/>
        <v>45629.012974537036</v>
      </c>
      <c r="H24" s="5">
        <f t="shared" si="0"/>
        <v>45629.012974537036</v>
      </c>
      <c r="I24" s="46" t="str">
        <f>VLOOKUP(E24,DATA!$A$1:$B$35,2,0)</f>
        <v>Lot N°1</v>
      </c>
      <c r="K24" s="3" t="str">
        <f t="shared" ca="1" si="1"/>
        <v/>
      </c>
      <c r="L24" s="31" t="str" cm="1">
        <f t="array" aca="1" ref="L24" ca="1">IF(DATE(YEAR($B$2),MONTH($B$3&amp;1),ROW(17:17))&gt;TODAY(),"",DATE(YEAR($B$2),MONTH($B$3&amp;1),ROW(17:17)))</f>
        <v/>
      </c>
      <c r="M24" s="14" t="str" cm="1">
        <f t="array" aca="1" ref="M24" ca="1">IFERROR(SUMPRODUCT((DAY(Tableau2[Date de Vente])=DAY($L24))*(Tableau2[Nombre])),"")</f>
        <v/>
      </c>
      <c r="N24" s="1"/>
      <c r="O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</row>
    <row r="25" spans="1:69" ht="19.899999999999999" customHeight="1" x14ac:dyDescent="0.25">
      <c r="A25" s="1"/>
      <c r="B25" s="45">
        <v>45629.055937500001</v>
      </c>
      <c r="C25" s="24">
        <v>35.299999999999997</v>
      </c>
      <c r="D25" s="25">
        <v>3</v>
      </c>
      <c r="E25" s="26">
        <v>20</v>
      </c>
      <c r="F25" s="54">
        <f t="shared" si="0"/>
        <v>45629.055937500001</v>
      </c>
      <c r="G25" s="4">
        <f t="shared" si="0"/>
        <v>45629.055937500001</v>
      </c>
      <c r="H25" s="5">
        <f t="shared" si="0"/>
        <v>45629.055937500001</v>
      </c>
      <c r="I25" s="46" t="str">
        <f>VLOOKUP(E25,DATA!$A$1:$B$35,2,0)</f>
        <v>Lot N°20</v>
      </c>
      <c r="K25" s="3" t="str">
        <f t="shared" ca="1" si="1"/>
        <v/>
      </c>
      <c r="L25" s="31" t="str" cm="1">
        <f t="array" aca="1" ref="L25" ca="1">IF(DATE(YEAR($B$2),MONTH($B$3&amp;1),ROW(18:18))&gt;TODAY(),"",DATE(YEAR($B$2),MONTH($B$3&amp;1),ROW(18:18)))</f>
        <v/>
      </c>
      <c r="M25" s="14" t="str" cm="1">
        <f t="array" aca="1" ref="M25" ca="1">IFERROR(SUMPRODUCT((DAY(Tableau2[Date de Vente])=DAY($L25))*(Tableau2[Nombre])),"")</f>
        <v/>
      </c>
      <c r="N25" s="1"/>
      <c r="O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</row>
    <row r="26" spans="1:69" ht="19.899999999999999" customHeight="1" x14ac:dyDescent="0.25">
      <c r="A26" s="1"/>
      <c r="B26" s="45">
        <v>45629.055949074071</v>
      </c>
      <c r="C26" s="24"/>
      <c r="D26" s="25"/>
      <c r="E26" s="26">
        <v>1</v>
      </c>
      <c r="F26" s="54">
        <f t="shared" si="0"/>
        <v>45629.055949074071</v>
      </c>
      <c r="G26" s="4">
        <f t="shared" si="0"/>
        <v>45629.055949074071</v>
      </c>
      <c r="H26" s="5">
        <f t="shared" si="0"/>
        <v>45629.055949074071</v>
      </c>
      <c r="I26" s="46" t="str">
        <f>VLOOKUP(E26,DATA!$A$1:$B$35,2,0)</f>
        <v>Lot N°1</v>
      </c>
      <c r="K26" s="3" t="str">
        <f t="shared" ca="1" si="1"/>
        <v/>
      </c>
      <c r="L26" s="31" t="str" cm="1">
        <f t="array" aca="1" ref="L26" ca="1">IF(DATE(YEAR($B$2),MONTH($B$3&amp;1),ROW(19:19))&gt;TODAY(),"",DATE(YEAR($B$2),MONTH($B$3&amp;1),ROW(19:19)))</f>
        <v/>
      </c>
      <c r="M26" s="14" t="str" cm="1">
        <f t="array" aca="1" ref="M26" ca="1">IFERROR(SUMPRODUCT((DAY(Tableau2[Date de Vente])=DAY($L26))*(Tableau2[Nombre])),"")</f>
        <v/>
      </c>
      <c r="N26" s="1"/>
      <c r="O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</row>
    <row r="27" spans="1:69" ht="19.899999999999999" customHeight="1" x14ac:dyDescent="0.25">
      <c r="A27" s="1"/>
      <c r="B27" s="45">
        <v>45629.055960648147</v>
      </c>
      <c r="C27" s="24"/>
      <c r="D27" s="25"/>
      <c r="E27" s="26">
        <v>6</v>
      </c>
      <c r="F27" s="54">
        <f t="shared" si="0"/>
        <v>45629.055960648147</v>
      </c>
      <c r="G27" s="4">
        <f t="shared" si="0"/>
        <v>45629.055960648147</v>
      </c>
      <c r="H27" s="5">
        <f t="shared" si="0"/>
        <v>45629.055960648147</v>
      </c>
      <c r="I27" s="46" t="str">
        <f>VLOOKUP(E27,DATA!$A$1:$B$35,2,0)</f>
        <v>Lot N°6</v>
      </c>
      <c r="K27" s="3" t="str">
        <f t="shared" ca="1" si="1"/>
        <v/>
      </c>
      <c r="L27" s="31" t="str" cm="1">
        <f t="array" aca="1" ref="L27" ca="1">IF(DATE(YEAR($B$2),MONTH($B$3&amp;1),ROW(20:20))&gt;TODAY(),"",DATE(YEAR($B$2),MONTH($B$3&amp;1),ROW(20:20)))</f>
        <v/>
      </c>
      <c r="M27" s="14" t="str" cm="1">
        <f t="array" aca="1" ref="M27" ca="1">IFERROR(SUMPRODUCT((DAY(Tableau2[Date de Vente])=DAY($L27))*(Tableau2[Nombre])),"")</f>
        <v/>
      </c>
      <c r="N27" s="1"/>
      <c r="O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</row>
    <row r="28" spans="1:69" ht="19.899999999999999" customHeight="1" x14ac:dyDescent="0.25">
      <c r="A28" s="1"/>
      <c r="B28" s="45">
        <v>45629.730844907404</v>
      </c>
      <c r="C28" s="24">
        <v>6</v>
      </c>
      <c r="D28" s="25">
        <v>1</v>
      </c>
      <c r="E28" s="26">
        <v>4</v>
      </c>
      <c r="F28" s="54">
        <f t="shared" si="0"/>
        <v>45629.730844907404</v>
      </c>
      <c r="G28" s="4">
        <f t="shared" si="0"/>
        <v>45629.730844907404</v>
      </c>
      <c r="H28" s="5">
        <f t="shared" si="0"/>
        <v>45629.730844907404</v>
      </c>
      <c r="I28" s="46" t="str">
        <f>VLOOKUP(E28,DATA!$A$1:$B$35,2,0)</f>
        <v>Lot N°4</v>
      </c>
      <c r="K28" s="3" t="str">
        <f t="shared" ca="1" si="1"/>
        <v/>
      </c>
      <c r="L28" s="31" t="str" cm="1">
        <f t="array" aca="1" ref="L28" ca="1">IF(DATE(YEAR($B$2),MONTH($B$3&amp;1),ROW(21:21))&gt;TODAY(),"",DATE(YEAR($B$2),MONTH($B$3&amp;1),ROW(21:21)))</f>
        <v/>
      </c>
      <c r="M28" s="14" t="str" cm="1">
        <f t="array" aca="1" ref="M28" ca="1">IFERROR(SUMPRODUCT((DAY(Tableau2[Date de Vente])=DAY($L28))*(Tableau2[Nombre])),"")</f>
        <v/>
      </c>
      <c r="N28" s="1"/>
      <c r="O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</row>
    <row r="29" spans="1:69" ht="19.899999999999999" customHeight="1" x14ac:dyDescent="0.25">
      <c r="A29" s="1"/>
      <c r="B29" s="45">
        <v>45629.867384259262</v>
      </c>
      <c r="C29" s="24">
        <v>10.3</v>
      </c>
      <c r="D29" s="25">
        <v>1</v>
      </c>
      <c r="E29" s="26">
        <v>1</v>
      </c>
      <c r="F29" s="54">
        <f t="shared" si="0"/>
        <v>45629.867384259262</v>
      </c>
      <c r="G29" s="4">
        <f t="shared" si="0"/>
        <v>45629.867384259262</v>
      </c>
      <c r="H29" s="5">
        <f t="shared" si="0"/>
        <v>45629.867384259262</v>
      </c>
      <c r="I29" s="46" t="str">
        <f>VLOOKUP(E29,DATA!$A$1:$B$35,2,0)</f>
        <v>Lot N°1</v>
      </c>
      <c r="K29" s="3" t="str">
        <f t="shared" ca="1" si="1"/>
        <v/>
      </c>
      <c r="L29" s="31" t="str" cm="1">
        <f t="array" aca="1" ref="L29" ca="1">IF(DATE(YEAR($B$2),MONTH($B$3&amp;1),ROW(22:22))&gt;TODAY(),"",DATE(YEAR($B$2),MONTH($B$3&amp;1),ROW(22:22)))</f>
        <v/>
      </c>
      <c r="M29" s="14" t="str" cm="1">
        <f t="array" aca="1" ref="M29" ca="1">IFERROR(SUMPRODUCT((DAY(Tableau2[Date de Vente])=DAY($L29))*(Tableau2[Nombre])),"")</f>
        <v/>
      </c>
      <c r="N29" s="1"/>
      <c r="O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</row>
    <row r="30" spans="1:69" ht="19.899999999999999" customHeight="1" x14ac:dyDescent="0.25">
      <c r="A30" s="1"/>
      <c r="B30" s="45">
        <v>45629.897175925929</v>
      </c>
      <c r="C30" s="24">
        <v>12</v>
      </c>
      <c r="D30" s="25">
        <v>1</v>
      </c>
      <c r="E30" s="26">
        <v>5</v>
      </c>
      <c r="F30" s="54">
        <f t="shared" si="0"/>
        <v>45629.897175925929</v>
      </c>
      <c r="G30" s="4">
        <f t="shared" si="0"/>
        <v>45629.897175925929</v>
      </c>
      <c r="H30" s="5">
        <f t="shared" si="0"/>
        <v>45629.897175925929</v>
      </c>
      <c r="I30" s="46" t="str">
        <f>VLOOKUP(E30,DATA!$A$1:$B$35,2,0)</f>
        <v>Lot N°5</v>
      </c>
      <c r="K30" s="3" t="str">
        <f t="shared" ca="1" si="1"/>
        <v/>
      </c>
      <c r="L30" s="31" t="str" cm="1">
        <f t="array" aca="1" ref="L30" ca="1">IF(DATE(YEAR($B$2),MONTH($B$3&amp;1),ROW(23:23))&gt;TODAY(),"",DATE(YEAR($B$2),MONTH($B$3&amp;1),ROW(23:23)))</f>
        <v/>
      </c>
      <c r="M30" s="14" t="str" cm="1">
        <f t="array" aca="1" ref="M30" ca="1">IFERROR(SUMPRODUCT((DAY(Tableau2[Date de Vente])=DAY($L30))*(Tableau2[Nombre])),"")</f>
        <v/>
      </c>
      <c r="N30" s="1"/>
      <c r="O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</row>
    <row r="31" spans="1:69" ht="19.899999999999999" customHeight="1" x14ac:dyDescent="0.25">
      <c r="A31" s="1"/>
      <c r="B31" s="45">
        <v>45630.080752314818</v>
      </c>
      <c r="C31" s="24">
        <v>13</v>
      </c>
      <c r="D31" s="25">
        <v>1</v>
      </c>
      <c r="E31" s="26">
        <v>20</v>
      </c>
      <c r="F31" s="54">
        <f t="shared" si="0"/>
        <v>45630.080752314818</v>
      </c>
      <c r="G31" s="4">
        <f t="shared" si="0"/>
        <v>45630.080752314818</v>
      </c>
      <c r="H31" s="5">
        <f t="shared" si="0"/>
        <v>45630.080752314818</v>
      </c>
      <c r="I31" s="46" t="str">
        <f>VLOOKUP(E31,DATA!$A$1:$B$35,2,0)</f>
        <v>Lot N°20</v>
      </c>
      <c r="K31" s="3" t="str">
        <f t="shared" ca="1" si="1"/>
        <v/>
      </c>
      <c r="L31" s="31" t="str" cm="1">
        <f t="array" aca="1" ref="L31" ca="1">IF(DATE(YEAR($B$2),MONTH($B$3&amp;1),ROW(24:24))&gt;TODAY(),"",DATE(YEAR($B$2),MONTH($B$3&amp;1),ROW(24:24)))</f>
        <v/>
      </c>
      <c r="M31" s="14" t="str" cm="1">
        <f t="array" aca="1" ref="M31" ca="1">IFERROR(SUMPRODUCT((DAY(Tableau2[Date de Vente])=DAY($L31))*(Tableau2[Nombre])),"")</f>
        <v/>
      </c>
      <c r="N31" s="1"/>
      <c r="O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</row>
    <row r="32" spans="1:69" ht="19.899999999999999" customHeight="1" x14ac:dyDescent="0.25">
      <c r="A32" s="1"/>
      <c r="B32" s="45">
        <v>45630.1328125</v>
      </c>
      <c r="C32" s="24">
        <v>10.3</v>
      </c>
      <c r="D32" s="25">
        <v>1</v>
      </c>
      <c r="E32" s="26">
        <v>1</v>
      </c>
      <c r="F32" s="54">
        <f t="shared" si="0"/>
        <v>45630.1328125</v>
      </c>
      <c r="G32" s="4">
        <f t="shared" si="0"/>
        <v>45630.1328125</v>
      </c>
      <c r="H32" s="5">
        <f t="shared" si="0"/>
        <v>45630.1328125</v>
      </c>
      <c r="I32" s="46" t="str">
        <f>VLOOKUP(E32,DATA!$A$1:$B$35,2,0)</f>
        <v>Lot N°1</v>
      </c>
      <c r="K32" s="3" t="str">
        <f t="shared" ca="1" si="1"/>
        <v/>
      </c>
      <c r="L32" s="31" t="str" cm="1">
        <f t="array" aca="1" ref="L32" ca="1">IF(DATE(YEAR($B$2),MONTH($B$3&amp;1),ROW(25:25))&gt;TODAY(),"",DATE(YEAR($B$2),MONTH($B$3&amp;1),ROW(25:25)))</f>
        <v/>
      </c>
      <c r="M32" s="14" t="str" cm="1">
        <f t="array" aca="1" ref="M32" ca="1">IFERROR(SUMPRODUCT((DAY(Tableau2[Date de Vente])=DAY($L32))*(Tableau2[Nombre])),"")</f>
        <v/>
      </c>
      <c r="N32" s="1"/>
      <c r="O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</row>
    <row r="33" spans="1:69" ht="19.899999999999999" customHeight="1" x14ac:dyDescent="0.25">
      <c r="A33" s="1"/>
      <c r="B33" s="45">
        <v>45630.941481481481</v>
      </c>
      <c r="C33" s="24">
        <v>10.3</v>
      </c>
      <c r="D33" s="25">
        <v>1</v>
      </c>
      <c r="E33" s="26">
        <v>1</v>
      </c>
      <c r="F33" s="54">
        <f t="shared" si="0"/>
        <v>45630.941481481481</v>
      </c>
      <c r="G33" s="4">
        <f t="shared" si="0"/>
        <v>45630.941481481481</v>
      </c>
      <c r="H33" s="5">
        <f t="shared" si="0"/>
        <v>45630.941481481481</v>
      </c>
      <c r="I33" s="46" t="str">
        <f>VLOOKUP(E33,DATA!$A$1:$B$35,2,0)</f>
        <v>Lot N°1</v>
      </c>
      <c r="K33" s="3" t="str">
        <f t="shared" ca="1" si="1"/>
        <v/>
      </c>
      <c r="L33" s="31" t="str" cm="1">
        <f t="array" aca="1" ref="L33" ca="1">IF(DATE(YEAR($B$2),MONTH($B$3&amp;1),ROW(26:26))&gt;TODAY(),"",DATE(YEAR($B$2),MONTH($B$3&amp;1),ROW(26:26)))</f>
        <v/>
      </c>
      <c r="M33" s="14" t="str" cm="1">
        <f t="array" aca="1" ref="M33" ca="1">IFERROR(SUMPRODUCT((DAY(Tableau2[Date de Vente])=DAY($L33))*(Tableau2[Nombre])),"")</f>
        <v/>
      </c>
      <c r="N33" s="1"/>
      <c r="O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</row>
    <row r="34" spans="1:69" ht="19.899999999999999" customHeight="1" x14ac:dyDescent="0.25">
      <c r="A34" s="1"/>
      <c r="B34" s="45">
        <v>45631.002905092595</v>
      </c>
      <c r="C34" s="24">
        <v>14</v>
      </c>
      <c r="D34" s="25">
        <v>1</v>
      </c>
      <c r="E34" s="26">
        <v>19</v>
      </c>
      <c r="F34" s="54">
        <f t="shared" si="0"/>
        <v>45631.002905092595</v>
      </c>
      <c r="G34" s="4">
        <f t="shared" si="0"/>
        <v>45631.002905092595</v>
      </c>
      <c r="H34" s="5">
        <f t="shared" si="0"/>
        <v>45631.002905092595</v>
      </c>
      <c r="I34" s="46" t="str">
        <f>VLOOKUP(E34,DATA!$A$1:$B$35,2,0)</f>
        <v>Lot N°19</v>
      </c>
      <c r="K34" s="3" t="str">
        <f t="shared" ca="1" si="1"/>
        <v/>
      </c>
      <c r="L34" s="31" t="str" cm="1">
        <f t="array" aca="1" ref="L34" ca="1">IF(DATE(YEAR($B$2),MONTH($B$3&amp;1),ROW(27:27))&gt;TODAY(),"",DATE(YEAR($B$2),MONTH($B$3&amp;1),ROW(27:27)))</f>
        <v/>
      </c>
      <c r="M34" s="14" t="str" cm="1">
        <f t="array" aca="1" ref="M34" ca="1">IFERROR(SUMPRODUCT((DAY(Tableau2[Date de Vente])=DAY($L34))*(Tableau2[Nombre])),"")</f>
        <v/>
      </c>
      <c r="N34" s="1"/>
      <c r="O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</row>
    <row r="35" spans="1:69" ht="19.899999999999999" customHeight="1" x14ac:dyDescent="0.25">
      <c r="A35" s="1"/>
      <c r="B35" s="45">
        <v>45631.039467592593</v>
      </c>
      <c r="C35" s="24">
        <v>20.6</v>
      </c>
      <c r="D35" s="25">
        <v>2</v>
      </c>
      <c r="E35" s="26">
        <v>1</v>
      </c>
      <c r="F35" s="54">
        <f t="shared" si="0"/>
        <v>45631.039467592593</v>
      </c>
      <c r="G35" s="4">
        <f t="shared" si="0"/>
        <v>45631.039467592593</v>
      </c>
      <c r="H35" s="5">
        <f t="shared" si="0"/>
        <v>45631.039467592593</v>
      </c>
      <c r="I35" s="46" t="str">
        <f>VLOOKUP(E35,DATA!$A$1:$B$35,2,0)</f>
        <v>Lot N°1</v>
      </c>
      <c r="K35" s="3" t="str">
        <f t="shared" ca="1" si="1"/>
        <v/>
      </c>
      <c r="L35" s="31" t="str" cm="1">
        <f t="array" aca="1" ref="L35" ca="1">IF(DATE(YEAR($B$2),MONTH($B$3&amp;1),ROW(28:28))&gt;TODAY(),"",DATE(YEAR($B$2),MONTH($B$3&amp;1),ROW(28:28)))</f>
        <v/>
      </c>
      <c r="M35" s="14" t="str" cm="1">
        <f t="array" aca="1" ref="M35" ca="1">IFERROR(SUMPRODUCT((DAY(Tableau2[Date de Vente])=DAY($L35))*(Tableau2[Nombre])),"")</f>
        <v/>
      </c>
      <c r="N35" s="1"/>
      <c r="O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</row>
    <row r="36" spans="1:69" ht="19.899999999999999" customHeight="1" x14ac:dyDescent="0.25">
      <c r="B36" s="45">
        <v>45631.039479166669</v>
      </c>
      <c r="C36" s="24"/>
      <c r="D36" s="25"/>
      <c r="E36" s="26">
        <v>1</v>
      </c>
      <c r="F36" s="54">
        <f t="shared" si="0"/>
        <v>45631.039479166669</v>
      </c>
      <c r="G36" s="4">
        <f t="shared" si="0"/>
        <v>45631.039479166669</v>
      </c>
      <c r="H36" s="5">
        <f t="shared" si="0"/>
        <v>45631.039479166669</v>
      </c>
      <c r="I36" s="46" t="str">
        <f>VLOOKUP(E36,DATA!$A$1:$B$35,2,0)</f>
        <v>Lot N°1</v>
      </c>
      <c r="K36" s="3" t="str">
        <f t="shared" ca="1" si="1"/>
        <v/>
      </c>
      <c r="L36" s="31" t="str" cm="1">
        <f t="array" aca="1" ref="L36" ca="1">IF(DATE(YEAR($B$2),MONTH($B$3&amp;1),ROW(29:29))&gt;TODAY(),"",DATE(YEAR($B$2),MONTH($B$3&amp;1),ROW(29:29)))</f>
        <v/>
      </c>
      <c r="M36" s="14" t="str" cm="1">
        <f t="array" aca="1" ref="M36" ca="1">IFERROR(SUMPRODUCT((DAY(Tableau2[Date de Vente])=DAY($L36))*(Tableau2[Nombre])),"")</f>
        <v/>
      </c>
      <c r="N36" s="1"/>
      <c r="O36" s="1"/>
    </row>
    <row r="37" spans="1:69" ht="19.899999999999999" customHeight="1" x14ac:dyDescent="0.25">
      <c r="B37" s="45">
        <v>45631.102002314816</v>
      </c>
      <c r="C37" s="24">
        <v>13</v>
      </c>
      <c r="D37" s="25">
        <v>1</v>
      </c>
      <c r="E37" s="26">
        <v>36</v>
      </c>
      <c r="F37" s="54">
        <f t="shared" si="0"/>
        <v>45631.102002314816</v>
      </c>
      <c r="G37" s="4">
        <f t="shared" si="0"/>
        <v>45631.102002314816</v>
      </c>
      <c r="H37" s="5">
        <f t="shared" si="0"/>
        <v>45631.102002314816</v>
      </c>
      <c r="I37" s="46" t="str">
        <f>VLOOKUP(E37,DATA!$A$1:$B$35,2,0)</f>
        <v>Lot N°36</v>
      </c>
      <c r="K37" s="3" t="str">
        <f t="shared" ca="1" si="1"/>
        <v/>
      </c>
      <c r="L37" s="31" t="str" cm="1">
        <f t="array" aca="1" ref="L37" ca="1">IF(DATE(YEAR($B$2),MONTH($B$3&amp;1),ROW(30:30))&gt;TODAY(),"",DATE(YEAR($B$2),MONTH($B$3&amp;1),ROW(30:30)))</f>
        <v/>
      </c>
      <c r="M37" s="14" t="str" cm="1">
        <f t="array" aca="1" ref="M37" ca="1">IFERROR(SUMPRODUCT((DAY(Tableau2[Date de Vente])=DAY($L37))*(Tableau2[Nombre])),"")</f>
        <v/>
      </c>
      <c r="N37" s="1"/>
      <c r="O37" s="1"/>
    </row>
    <row r="38" spans="1:69" ht="19.899999999999999" customHeight="1" x14ac:dyDescent="0.25">
      <c r="B38" s="45">
        <v>45631.410358796296</v>
      </c>
      <c r="C38" s="24">
        <v>12</v>
      </c>
      <c r="D38" s="25">
        <v>1</v>
      </c>
      <c r="E38" s="26">
        <v>5</v>
      </c>
      <c r="F38" s="54">
        <f t="shared" si="0"/>
        <v>45631.410358796296</v>
      </c>
      <c r="G38" s="4">
        <f t="shared" si="0"/>
        <v>45631.410358796296</v>
      </c>
      <c r="H38" s="5">
        <f t="shared" si="0"/>
        <v>45631.410358796296</v>
      </c>
      <c r="I38" s="46" t="str">
        <f>VLOOKUP(E38,DATA!$A$1:$B$35,2,0)</f>
        <v>Lot N°5</v>
      </c>
      <c r="K38" s="3" t="str">
        <f t="shared" ca="1" si="1"/>
        <v/>
      </c>
      <c r="L38" s="31" t="str" cm="1">
        <f t="array" aca="1" ref="L38" ca="1">IF(DATE(YEAR($B$2),MONTH($B$3&amp;1),ROW(31:31))&gt;TODAY(),"",DATE(YEAR($B$2),MONTH($B$3&amp;1),ROW(31:31)))</f>
        <v/>
      </c>
      <c r="M38" s="14" t="str" cm="1">
        <f t="array" aca="1" ref="M38" ca="1">IFERROR(SUMPRODUCT((DAY(Tableau2[Date de Vente])=DAY($L38))*(Tableau2[Nombre])),"")</f>
        <v/>
      </c>
      <c r="N38" s="1"/>
      <c r="O38" s="1"/>
    </row>
    <row r="39" spans="1:69" ht="19.899999999999999" customHeight="1" x14ac:dyDescent="0.25">
      <c r="B39" s="45">
        <v>45631.539456018516</v>
      </c>
      <c r="C39" s="24">
        <v>42</v>
      </c>
      <c r="D39" s="25">
        <v>3</v>
      </c>
      <c r="E39" s="26">
        <v>11</v>
      </c>
      <c r="F39" s="54">
        <f t="shared" si="0"/>
        <v>45631.539456018516</v>
      </c>
      <c r="G39" s="4">
        <f t="shared" si="0"/>
        <v>45631.539456018516</v>
      </c>
      <c r="H39" s="5">
        <f t="shared" si="0"/>
        <v>45631.539456018516</v>
      </c>
      <c r="I39" s="46" t="str">
        <f>VLOOKUP(E39,DATA!$A$1:$B$35,2,0)</f>
        <v>Lot N°11</v>
      </c>
      <c r="M39" s="16">
        <f ca="1">IF(B3="","",SUM(M8:M38))</f>
        <v>82</v>
      </c>
      <c r="N39" s="1"/>
      <c r="O39" s="1"/>
    </row>
    <row r="40" spans="1:69" ht="19.899999999999999" customHeight="1" x14ac:dyDescent="0.25">
      <c r="B40" s="45">
        <v>45631.539467592593</v>
      </c>
      <c r="C40" s="24"/>
      <c r="D40" s="25"/>
      <c r="E40" s="26">
        <v>10</v>
      </c>
      <c r="F40" s="54">
        <f t="shared" ref="F40:H89" si="2">IF(ISBLANK($B40),"",$B40)</f>
        <v>45631.539467592593</v>
      </c>
      <c r="G40" s="4">
        <f t="shared" si="2"/>
        <v>45631.539467592593</v>
      </c>
      <c r="H40" s="5">
        <f t="shared" si="2"/>
        <v>45631.539467592593</v>
      </c>
      <c r="I40" s="46" t="str">
        <f>VLOOKUP(E40,DATA!$A$1:$B$35,2,0)</f>
        <v>Lot N°10</v>
      </c>
      <c r="K40" s="1"/>
      <c r="N40" s="1"/>
      <c r="O40" s="1"/>
    </row>
    <row r="41" spans="1:69" ht="19.899999999999999" customHeight="1" x14ac:dyDescent="0.25">
      <c r="B41" s="45">
        <v>45631.539479166669</v>
      </c>
      <c r="C41" s="24"/>
      <c r="D41" s="25"/>
      <c r="E41" s="26">
        <v>24</v>
      </c>
      <c r="F41" s="54">
        <f t="shared" si="2"/>
        <v>45631.539479166669</v>
      </c>
      <c r="G41" s="4">
        <f t="shared" si="2"/>
        <v>45631.539479166669</v>
      </c>
      <c r="H41" s="5">
        <f t="shared" si="2"/>
        <v>45631.539479166669</v>
      </c>
      <c r="I41" s="46" t="str">
        <f>VLOOKUP(E41,DATA!$A$1:$B$35,2,0)</f>
        <v>Lot N°24</v>
      </c>
      <c r="K41" s="1"/>
      <c r="N41" s="1"/>
      <c r="O41" s="1"/>
    </row>
    <row r="42" spans="1:69" ht="19.899999999999999" customHeight="1" x14ac:dyDescent="0.25">
      <c r="B42" s="45">
        <v>45631.551990740743</v>
      </c>
      <c r="C42" s="24">
        <v>14</v>
      </c>
      <c r="D42" s="25">
        <v>1</v>
      </c>
      <c r="E42" s="26">
        <v>11</v>
      </c>
      <c r="F42" s="54">
        <f t="shared" si="2"/>
        <v>45631.551990740743</v>
      </c>
      <c r="G42" s="4">
        <f t="shared" si="2"/>
        <v>45631.551990740743</v>
      </c>
      <c r="H42" s="5">
        <f t="shared" si="2"/>
        <v>45631.551990740743</v>
      </c>
      <c r="I42" s="46" t="str">
        <f>VLOOKUP(E42,DATA!$A$1:$B$35,2,0)</f>
        <v>Lot N°11</v>
      </c>
      <c r="K42" s="1"/>
      <c r="N42" s="1"/>
      <c r="O42" s="1"/>
    </row>
    <row r="43" spans="1:69" ht="19.899999999999999" customHeight="1" x14ac:dyDescent="0.25">
      <c r="B43" s="45">
        <v>45631.5622337963</v>
      </c>
      <c r="C43" s="24">
        <v>11</v>
      </c>
      <c r="D43" s="25">
        <v>1</v>
      </c>
      <c r="E43" s="26">
        <v>4</v>
      </c>
      <c r="F43" s="54">
        <f t="shared" si="2"/>
        <v>45631.5622337963</v>
      </c>
      <c r="G43" s="4">
        <f t="shared" si="2"/>
        <v>45631.5622337963</v>
      </c>
      <c r="H43" s="5">
        <f t="shared" si="2"/>
        <v>45631.5622337963</v>
      </c>
      <c r="I43" s="46" t="str">
        <f>VLOOKUP(E43,DATA!$A$1:$B$35,2,0)</f>
        <v>Lot N°4</v>
      </c>
      <c r="K43" s="1"/>
      <c r="N43" s="1"/>
      <c r="O43" s="1"/>
    </row>
    <row r="44" spans="1:69" ht="19.899999999999999" customHeight="1" x14ac:dyDescent="0.25">
      <c r="B44" s="45">
        <v>45631.618946759256</v>
      </c>
      <c r="C44" s="24">
        <v>10.3</v>
      </c>
      <c r="D44" s="25">
        <v>1</v>
      </c>
      <c r="E44" s="26">
        <v>1</v>
      </c>
      <c r="F44" s="54">
        <f t="shared" si="2"/>
        <v>45631.618946759256</v>
      </c>
      <c r="G44" s="4">
        <f t="shared" si="2"/>
        <v>45631.618946759256</v>
      </c>
      <c r="H44" s="5">
        <f t="shared" si="2"/>
        <v>45631.618946759256</v>
      </c>
      <c r="I44" s="46" t="str">
        <f>VLOOKUP(E44,DATA!$A$1:$B$35,2,0)</f>
        <v>Lot N°1</v>
      </c>
      <c r="K44" s="1"/>
      <c r="N44" s="1"/>
      <c r="O44" s="1"/>
    </row>
    <row r="45" spans="1:69" ht="19.899999999999999" customHeight="1" x14ac:dyDescent="0.25">
      <c r="B45" s="45">
        <v>45631.791967592595</v>
      </c>
      <c r="C45" s="24">
        <v>27</v>
      </c>
      <c r="D45" s="25">
        <v>2</v>
      </c>
      <c r="E45" s="26">
        <v>32</v>
      </c>
      <c r="F45" s="54">
        <f t="shared" si="2"/>
        <v>45631.791967592595</v>
      </c>
      <c r="G45" s="4">
        <f t="shared" si="2"/>
        <v>45631.791967592595</v>
      </c>
      <c r="H45" s="5">
        <f t="shared" si="2"/>
        <v>45631.791967592595</v>
      </c>
      <c r="I45" s="46" t="str">
        <f>VLOOKUP(E45,DATA!$A$1:$B$35,2,0)</f>
        <v>Lot N°32</v>
      </c>
      <c r="K45" s="1"/>
      <c r="N45" s="1"/>
      <c r="O45" s="1"/>
    </row>
    <row r="46" spans="1:69" ht="19.899999999999999" customHeight="1" x14ac:dyDescent="0.25">
      <c r="B46" s="45">
        <v>45631.791979166665</v>
      </c>
      <c r="C46" s="24"/>
      <c r="D46" s="25"/>
      <c r="E46" s="26">
        <v>19</v>
      </c>
      <c r="F46" s="54">
        <f t="shared" si="2"/>
        <v>45631.791979166665</v>
      </c>
      <c r="G46" s="4">
        <f t="shared" si="2"/>
        <v>45631.791979166665</v>
      </c>
      <c r="H46" s="5">
        <f t="shared" si="2"/>
        <v>45631.791979166665</v>
      </c>
      <c r="I46" s="46" t="str">
        <f>VLOOKUP(E46,DATA!$A$1:$B$35,2,0)</f>
        <v>Lot N°19</v>
      </c>
      <c r="K46" s="1"/>
      <c r="N46" s="1"/>
      <c r="O46" s="1"/>
    </row>
    <row r="47" spans="1:69" ht="19.899999999999999" customHeight="1" x14ac:dyDescent="0.25">
      <c r="B47" s="45">
        <v>45631.812199074076</v>
      </c>
      <c r="C47" s="24">
        <v>10.3</v>
      </c>
      <c r="D47" s="25">
        <v>1</v>
      </c>
      <c r="E47" s="26">
        <v>1</v>
      </c>
      <c r="F47" s="54">
        <f t="shared" si="2"/>
        <v>45631.812199074076</v>
      </c>
      <c r="G47" s="4">
        <f t="shared" si="2"/>
        <v>45631.812199074076</v>
      </c>
      <c r="H47" s="5">
        <f t="shared" si="2"/>
        <v>45631.812199074076</v>
      </c>
      <c r="I47" s="46" t="str">
        <f>VLOOKUP(E47,DATA!$A$1:$B$35,2,0)</f>
        <v>Lot N°1</v>
      </c>
      <c r="K47" s="1"/>
      <c r="N47" s="1"/>
      <c r="O47" s="1"/>
    </row>
    <row r="48" spans="1:69" ht="19.899999999999999" customHeight="1" x14ac:dyDescent="0.25">
      <c r="B48" s="45">
        <v>45631.832349537035</v>
      </c>
      <c r="C48" s="24">
        <v>13</v>
      </c>
      <c r="D48" s="25">
        <v>1</v>
      </c>
      <c r="E48" s="26">
        <v>20</v>
      </c>
      <c r="F48" s="54">
        <f t="shared" si="2"/>
        <v>45631.832349537035</v>
      </c>
      <c r="G48" s="4">
        <f t="shared" si="2"/>
        <v>45631.832349537035</v>
      </c>
      <c r="H48" s="5">
        <f t="shared" si="2"/>
        <v>45631.832349537035</v>
      </c>
      <c r="I48" s="46" t="str">
        <f>VLOOKUP(E48,DATA!$A$1:$B$35,2,0)</f>
        <v>Lot N°20</v>
      </c>
      <c r="K48" s="1"/>
      <c r="N48" s="1"/>
      <c r="O48" s="1"/>
    </row>
    <row r="49" spans="2:9" ht="19.899999999999999" customHeight="1" x14ac:dyDescent="0.25">
      <c r="B49" s="45">
        <v>45631.839328703703</v>
      </c>
      <c r="C49" s="24">
        <v>13</v>
      </c>
      <c r="D49" s="25">
        <v>1</v>
      </c>
      <c r="E49" s="26">
        <v>9</v>
      </c>
      <c r="F49" s="54">
        <f t="shared" si="2"/>
        <v>45631.839328703703</v>
      </c>
      <c r="G49" s="4">
        <f t="shared" si="2"/>
        <v>45631.839328703703</v>
      </c>
      <c r="H49" s="5">
        <f t="shared" si="2"/>
        <v>45631.839328703703</v>
      </c>
      <c r="I49" s="46" t="str">
        <f>VLOOKUP(E49,DATA!$A$1:$B$35,2,0)</f>
        <v>Lot N°9</v>
      </c>
    </row>
    <row r="50" spans="2:9" ht="19.899999999999999" customHeight="1" x14ac:dyDescent="0.25">
      <c r="B50" s="45">
        <v>45631.857361111113</v>
      </c>
      <c r="C50" s="24">
        <v>23.3</v>
      </c>
      <c r="D50" s="25">
        <v>2</v>
      </c>
      <c r="E50" s="26">
        <v>14</v>
      </c>
      <c r="F50" s="54">
        <f t="shared" si="2"/>
        <v>45631.857361111113</v>
      </c>
      <c r="G50" s="4">
        <f t="shared" si="2"/>
        <v>45631.857361111113</v>
      </c>
      <c r="H50" s="5">
        <f t="shared" si="2"/>
        <v>45631.857361111113</v>
      </c>
      <c r="I50" s="46" t="str">
        <f>VLOOKUP(E50,DATA!$A$1:$B$35,2,0)</f>
        <v>Lot N°14</v>
      </c>
    </row>
    <row r="51" spans="2:9" ht="19.899999999999999" customHeight="1" x14ac:dyDescent="0.25">
      <c r="B51" s="45">
        <v>45631.857372685183</v>
      </c>
      <c r="C51" s="24"/>
      <c r="D51" s="25"/>
      <c r="E51" s="26">
        <v>1</v>
      </c>
      <c r="F51" s="54">
        <f t="shared" si="2"/>
        <v>45631.857372685183</v>
      </c>
      <c r="G51" s="4">
        <f t="shared" si="2"/>
        <v>45631.857372685183</v>
      </c>
      <c r="H51" s="5">
        <f t="shared" si="2"/>
        <v>45631.857372685183</v>
      </c>
      <c r="I51" s="46" t="str">
        <f>VLOOKUP(E51,DATA!$A$1:$B$35,2,0)</f>
        <v>Lot N°1</v>
      </c>
    </row>
    <row r="52" spans="2:9" ht="19.899999999999999" customHeight="1" x14ac:dyDescent="0.25">
      <c r="B52" s="45">
        <v>45631.91138888889</v>
      </c>
      <c r="C52" s="24">
        <v>13</v>
      </c>
      <c r="D52" s="25">
        <v>1</v>
      </c>
      <c r="E52" s="26">
        <v>26</v>
      </c>
      <c r="F52" s="54">
        <f t="shared" si="2"/>
        <v>45631.91138888889</v>
      </c>
      <c r="G52" s="4">
        <f t="shared" si="2"/>
        <v>45631.91138888889</v>
      </c>
      <c r="H52" s="5">
        <f t="shared" si="2"/>
        <v>45631.91138888889</v>
      </c>
      <c r="I52" s="46" t="str">
        <f>VLOOKUP(E52,DATA!$A$1:$B$35,2,0)</f>
        <v>Lot N°26</v>
      </c>
    </row>
    <row r="53" spans="2:9" ht="19.899999999999999" customHeight="1" x14ac:dyDescent="0.25">
      <c r="B53" s="45">
        <v>45631.955185185187</v>
      </c>
      <c r="C53" s="24">
        <v>11</v>
      </c>
      <c r="D53" s="25">
        <v>1</v>
      </c>
      <c r="E53" s="26">
        <v>4</v>
      </c>
      <c r="F53" s="54">
        <f t="shared" si="2"/>
        <v>45631.955185185187</v>
      </c>
      <c r="G53" s="4">
        <f t="shared" si="2"/>
        <v>45631.955185185187</v>
      </c>
      <c r="H53" s="5">
        <f t="shared" si="2"/>
        <v>45631.955185185187</v>
      </c>
      <c r="I53" s="46" t="str">
        <f>VLOOKUP(E53,DATA!$A$1:$B$35,2,0)</f>
        <v>Lot N°4</v>
      </c>
    </row>
    <row r="54" spans="2:9" ht="19.899999999999999" customHeight="1" x14ac:dyDescent="0.25">
      <c r="B54" s="45">
        <v>45632.089375000003</v>
      </c>
      <c r="C54" s="24">
        <v>12</v>
      </c>
      <c r="D54" s="25">
        <v>1</v>
      </c>
      <c r="E54" s="26">
        <v>6</v>
      </c>
      <c r="F54" s="54">
        <f t="shared" si="2"/>
        <v>45632.089375000003</v>
      </c>
      <c r="G54" s="4">
        <f t="shared" si="2"/>
        <v>45632.089375000003</v>
      </c>
      <c r="H54" s="5">
        <f t="shared" si="2"/>
        <v>45632.089375000003</v>
      </c>
      <c r="I54" s="46" t="str">
        <f>VLOOKUP(E54,DATA!$A$1:$B$35,2,0)</f>
        <v>Lot N°6</v>
      </c>
    </row>
    <row r="55" spans="2:9" ht="19.899999999999999" customHeight="1" x14ac:dyDescent="0.25">
      <c r="B55" s="45">
        <v>45632.092743055553</v>
      </c>
      <c r="C55" s="24">
        <v>9</v>
      </c>
      <c r="D55" s="25">
        <v>1</v>
      </c>
      <c r="E55" s="26">
        <v>10</v>
      </c>
      <c r="F55" s="54">
        <f t="shared" si="2"/>
        <v>45632.092743055553</v>
      </c>
      <c r="G55" s="4">
        <f t="shared" si="2"/>
        <v>45632.092743055553</v>
      </c>
      <c r="H55" s="5">
        <f t="shared" si="2"/>
        <v>45632.092743055553</v>
      </c>
      <c r="I55" s="46" t="str">
        <f>VLOOKUP(E55,DATA!$A$1:$B$35,2,0)</f>
        <v>Lot N°10</v>
      </c>
    </row>
    <row r="56" spans="2:9" ht="19.899999999999999" customHeight="1" x14ac:dyDescent="0.25">
      <c r="B56" s="45">
        <v>45632.096076388887</v>
      </c>
      <c r="C56" s="24">
        <v>13</v>
      </c>
      <c r="D56" s="25">
        <v>1</v>
      </c>
      <c r="E56" s="26">
        <v>26</v>
      </c>
      <c r="F56" s="54">
        <f t="shared" si="2"/>
        <v>45632.096076388887</v>
      </c>
      <c r="G56" s="4">
        <f t="shared" si="2"/>
        <v>45632.096076388887</v>
      </c>
      <c r="H56" s="5">
        <f t="shared" si="2"/>
        <v>45632.096076388887</v>
      </c>
      <c r="I56" s="46" t="str">
        <f>VLOOKUP(E56,DATA!$A$1:$B$35,2,0)</f>
        <v>Lot N°26</v>
      </c>
    </row>
    <row r="57" spans="2:9" ht="19.899999999999999" customHeight="1" x14ac:dyDescent="0.25">
      <c r="B57" s="45">
        <v>45632.09946759259</v>
      </c>
      <c r="C57" s="24">
        <v>14</v>
      </c>
      <c r="D57" s="25">
        <v>1</v>
      </c>
      <c r="E57" s="26">
        <v>24</v>
      </c>
      <c r="F57" s="54">
        <f t="shared" si="2"/>
        <v>45632.09946759259</v>
      </c>
      <c r="G57" s="4">
        <f t="shared" si="2"/>
        <v>45632.09946759259</v>
      </c>
      <c r="H57" s="5">
        <f t="shared" si="2"/>
        <v>45632.09946759259</v>
      </c>
      <c r="I57" s="46" t="str">
        <f>VLOOKUP(E57,DATA!$A$1:$B$35,2,0)</f>
        <v>Lot N°24</v>
      </c>
    </row>
    <row r="58" spans="2:9" ht="19.899999999999999" customHeight="1" x14ac:dyDescent="0.25">
      <c r="B58" s="45">
        <v>45632.102997685186</v>
      </c>
      <c r="C58" s="24">
        <v>11</v>
      </c>
      <c r="D58" s="25">
        <v>1</v>
      </c>
      <c r="E58" s="26">
        <v>4</v>
      </c>
      <c r="F58" s="54">
        <f t="shared" si="2"/>
        <v>45632.102997685186</v>
      </c>
      <c r="G58" s="4">
        <f t="shared" si="2"/>
        <v>45632.102997685186</v>
      </c>
      <c r="H58" s="5">
        <f t="shared" si="2"/>
        <v>45632.102997685186</v>
      </c>
      <c r="I58" s="46" t="str">
        <f>VLOOKUP(E58,DATA!$A$1:$B$35,2,0)</f>
        <v>Lot N°4</v>
      </c>
    </row>
    <row r="59" spans="2:9" ht="19.899999999999999" customHeight="1" x14ac:dyDescent="0.25">
      <c r="B59" s="45">
        <v>45632.549120370371</v>
      </c>
      <c r="C59" s="24">
        <v>14</v>
      </c>
      <c r="D59" s="25">
        <v>1</v>
      </c>
      <c r="E59" s="26">
        <v>11</v>
      </c>
      <c r="F59" s="54">
        <f t="shared" si="2"/>
        <v>45632.549120370371</v>
      </c>
      <c r="G59" s="4">
        <f t="shared" si="2"/>
        <v>45632.549120370371</v>
      </c>
      <c r="H59" s="5">
        <f t="shared" si="2"/>
        <v>45632.549120370371</v>
      </c>
      <c r="I59" s="46" t="str">
        <f>VLOOKUP(E59,DATA!$A$1:$B$35,2,0)</f>
        <v>Lot N°11</v>
      </c>
    </row>
    <row r="60" spans="2:9" ht="19.899999999999999" customHeight="1" x14ac:dyDescent="0.25">
      <c r="B60" s="45">
        <v>45632.553368055553</v>
      </c>
      <c r="C60" s="24">
        <v>13</v>
      </c>
      <c r="D60" s="25">
        <v>1</v>
      </c>
      <c r="E60" s="26">
        <v>25</v>
      </c>
      <c r="F60" s="54">
        <f t="shared" si="2"/>
        <v>45632.553368055553</v>
      </c>
      <c r="G60" s="4">
        <f t="shared" si="2"/>
        <v>45632.553368055553</v>
      </c>
      <c r="H60" s="5">
        <f t="shared" si="2"/>
        <v>45632.553368055553</v>
      </c>
      <c r="I60" s="46" t="str">
        <f>VLOOKUP(E60,DATA!$A$1:$B$35,2,0)</f>
        <v>Lot N°25</v>
      </c>
    </row>
    <row r="61" spans="2:9" ht="19.899999999999999" customHeight="1" x14ac:dyDescent="0.25">
      <c r="B61" s="45">
        <v>45632.619675925926</v>
      </c>
      <c r="C61" s="24">
        <v>14</v>
      </c>
      <c r="D61" s="25">
        <v>1</v>
      </c>
      <c r="E61" s="26">
        <v>10</v>
      </c>
      <c r="F61" s="54">
        <f t="shared" si="2"/>
        <v>45632.619675925926</v>
      </c>
      <c r="G61" s="4">
        <f t="shared" si="2"/>
        <v>45632.619675925926</v>
      </c>
      <c r="H61" s="5">
        <f t="shared" si="2"/>
        <v>45632.619675925926</v>
      </c>
      <c r="I61" s="46" t="str">
        <f>VLOOKUP(E61,DATA!$A$1:$B$35,2,0)</f>
        <v>Lot N°10</v>
      </c>
    </row>
    <row r="62" spans="2:9" ht="19.899999999999999" customHeight="1" x14ac:dyDescent="0.25">
      <c r="B62" s="45">
        <v>45632.783807870372</v>
      </c>
      <c r="C62" s="24">
        <v>12</v>
      </c>
      <c r="D62" s="25">
        <v>1</v>
      </c>
      <c r="E62" s="26">
        <v>6</v>
      </c>
      <c r="F62" s="54">
        <f t="shared" si="2"/>
        <v>45632.783807870372</v>
      </c>
      <c r="G62" s="4">
        <f t="shared" si="2"/>
        <v>45632.783807870372</v>
      </c>
      <c r="H62" s="5">
        <f t="shared" si="2"/>
        <v>45632.783807870372</v>
      </c>
      <c r="I62" s="46" t="str">
        <f>VLOOKUP(E62,DATA!$A$1:$B$35,2,0)</f>
        <v>Lot N°6</v>
      </c>
    </row>
    <row r="63" spans="2:9" ht="19.899999999999999" customHeight="1" x14ac:dyDescent="0.25">
      <c r="B63" s="45">
        <v>45632.820821759262</v>
      </c>
      <c r="C63" s="24">
        <v>14</v>
      </c>
      <c r="D63" s="25">
        <v>1</v>
      </c>
      <c r="E63" s="26">
        <v>19</v>
      </c>
      <c r="F63" s="54">
        <f t="shared" si="2"/>
        <v>45632.820821759262</v>
      </c>
      <c r="G63" s="4">
        <f t="shared" si="2"/>
        <v>45632.820821759262</v>
      </c>
      <c r="H63" s="5">
        <f t="shared" si="2"/>
        <v>45632.820821759262</v>
      </c>
      <c r="I63" s="46" t="str">
        <f>VLOOKUP(E63,DATA!$A$1:$B$35,2,0)</f>
        <v>Lot N°19</v>
      </c>
    </row>
    <row r="64" spans="2:9" ht="19.899999999999999" customHeight="1" x14ac:dyDescent="0.25">
      <c r="B64" s="45">
        <v>45632.84003472222</v>
      </c>
      <c r="C64" s="24">
        <v>13</v>
      </c>
      <c r="D64" s="25">
        <v>1</v>
      </c>
      <c r="E64" s="26">
        <v>14</v>
      </c>
      <c r="F64" s="54">
        <f t="shared" si="2"/>
        <v>45632.84003472222</v>
      </c>
      <c r="G64" s="4">
        <f t="shared" si="2"/>
        <v>45632.84003472222</v>
      </c>
      <c r="H64" s="5">
        <f t="shared" si="2"/>
        <v>45632.84003472222</v>
      </c>
      <c r="I64" s="46" t="str">
        <f>VLOOKUP(E64,DATA!$A$1:$B$35,2,0)</f>
        <v>Lot N°14</v>
      </c>
    </row>
    <row r="65" spans="2:9" ht="19.899999999999999" customHeight="1" x14ac:dyDescent="0.25">
      <c r="B65" s="45">
        <v>45632.859861111108</v>
      </c>
      <c r="C65" s="24">
        <v>12</v>
      </c>
      <c r="D65" s="25">
        <v>1</v>
      </c>
      <c r="E65" s="26">
        <v>5</v>
      </c>
      <c r="F65" s="54">
        <f t="shared" si="2"/>
        <v>45632.859861111108</v>
      </c>
      <c r="G65" s="4">
        <f t="shared" si="2"/>
        <v>45632.859861111108</v>
      </c>
      <c r="H65" s="5">
        <f t="shared" si="2"/>
        <v>45632.859861111108</v>
      </c>
      <c r="I65" s="46" t="str">
        <f>VLOOKUP(E65,DATA!$A$1:$B$35,2,0)</f>
        <v>Lot N°5</v>
      </c>
    </row>
    <row r="66" spans="2:9" ht="19.899999999999999" customHeight="1" x14ac:dyDescent="0.25">
      <c r="B66" s="45">
        <v>45632.934988425928</v>
      </c>
      <c r="C66" s="24">
        <v>12</v>
      </c>
      <c r="D66" s="25">
        <v>1</v>
      </c>
      <c r="E66" s="26">
        <v>5</v>
      </c>
      <c r="F66" s="54">
        <f t="shared" si="2"/>
        <v>45632.934988425928</v>
      </c>
      <c r="G66" s="4">
        <f t="shared" si="2"/>
        <v>45632.934988425928</v>
      </c>
      <c r="H66" s="5">
        <f t="shared" si="2"/>
        <v>45632.934988425928</v>
      </c>
      <c r="I66" s="46" t="str">
        <f>VLOOKUP(E66,DATA!$A$1:$B$35,2,0)</f>
        <v>Lot N°5</v>
      </c>
    </row>
    <row r="67" spans="2:9" ht="19.899999999999999" customHeight="1" x14ac:dyDescent="0.25">
      <c r="B67" s="45">
        <v>45632.97828703704</v>
      </c>
      <c r="C67" s="24">
        <v>10.3</v>
      </c>
      <c r="D67" s="25">
        <v>1</v>
      </c>
      <c r="E67" s="26">
        <v>1</v>
      </c>
      <c r="F67" s="54">
        <f t="shared" si="2"/>
        <v>45632.97828703704</v>
      </c>
      <c r="G67" s="4">
        <f t="shared" si="2"/>
        <v>45632.97828703704</v>
      </c>
      <c r="H67" s="5">
        <f t="shared" si="2"/>
        <v>45632.97828703704</v>
      </c>
      <c r="I67" s="46" t="str">
        <f>VLOOKUP(E67,DATA!$A$1:$B$35,2,0)</f>
        <v>Lot N°1</v>
      </c>
    </row>
    <row r="68" spans="2:9" ht="19.899999999999999" customHeight="1" x14ac:dyDescent="0.25">
      <c r="B68" s="45">
        <v>45633.021273148152</v>
      </c>
      <c r="C68" s="24">
        <v>27</v>
      </c>
      <c r="D68" s="25">
        <v>2</v>
      </c>
      <c r="E68" s="26">
        <v>19</v>
      </c>
      <c r="F68" s="54">
        <f t="shared" si="2"/>
        <v>45633.021273148152</v>
      </c>
      <c r="G68" s="4">
        <f t="shared" si="2"/>
        <v>45633.021273148152</v>
      </c>
      <c r="H68" s="5">
        <f t="shared" si="2"/>
        <v>45633.021273148152</v>
      </c>
      <c r="I68" s="46" t="str">
        <f>VLOOKUP(E68,DATA!$A$1:$B$35,2,0)</f>
        <v>Lot N°19</v>
      </c>
    </row>
    <row r="69" spans="2:9" ht="19.899999999999999" customHeight="1" x14ac:dyDescent="0.25">
      <c r="B69" s="45">
        <v>45633.021284722221</v>
      </c>
      <c r="C69" s="24"/>
      <c r="D69" s="25"/>
      <c r="E69" s="26">
        <v>32</v>
      </c>
      <c r="F69" s="54">
        <f t="shared" si="2"/>
        <v>45633.021284722221</v>
      </c>
      <c r="G69" s="4">
        <f t="shared" si="2"/>
        <v>45633.021284722221</v>
      </c>
      <c r="H69" s="5">
        <f t="shared" si="2"/>
        <v>45633.021284722221</v>
      </c>
      <c r="I69" s="46" t="str">
        <f>VLOOKUP(E69,DATA!$A$1:$B$35,2,0)</f>
        <v>Lot N°32</v>
      </c>
    </row>
    <row r="70" spans="2:9" ht="19.899999999999999" customHeight="1" x14ac:dyDescent="0.25">
      <c r="B70" s="45">
        <v>45633.163958333331</v>
      </c>
      <c r="C70" s="24">
        <v>14</v>
      </c>
      <c r="D70" s="25">
        <v>1</v>
      </c>
      <c r="E70" s="26">
        <v>10</v>
      </c>
      <c r="F70" s="54">
        <f t="shared" si="2"/>
        <v>45633.163958333331</v>
      </c>
      <c r="G70" s="4">
        <f t="shared" si="2"/>
        <v>45633.163958333331</v>
      </c>
      <c r="H70" s="5">
        <f t="shared" si="2"/>
        <v>45633.163958333331</v>
      </c>
      <c r="I70" s="46" t="str">
        <f>VLOOKUP(E70,DATA!$A$1:$B$35,2,0)</f>
        <v>Lot N°10</v>
      </c>
    </row>
    <row r="71" spans="2:9" ht="19.899999999999999" customHeight="1" x14ac:dyDescent="0.25">
      <c r="B71" s="45">
        <v>45633.606689814813</v>
      </c>
      <c r="C71" s="24">
        <v>10.3</v>
      </c>
      <c r="D71" s="25">
        <v>1</v>
      </c>
      <c r="E71" s="26">
        <v>1</v>
      </c>
      <c r="F71" s="54">
        <f t="shared" si="2"/>
        <v>45633.606689814813</v>
      </c>
      <c r="G71" s="4">
        <f t="shared" si="2"/>
        <v>45633.606689814813</v>
      </c>
      <c r="H71" s="5">
        <f t="shared" si="2"/>
        <v>45633.606689814813</v>
      </c>
      <c r="I71" s="46" t="str">
        <f>VLOOKUP(E71,DATA!$A$1:$B$35,2,0)</f>
        <v>Lot N°1</v>
      </c>
    </row>
    <row r="72" spans="2:9" ht="19.899999999999999" customHeight="1" x14ac:dyDescent="0.25">
      <c r="B72" s="45">
        <v>45633.812974537039</v>
      </c>
      <c r="C72" s="24">
        <v>10.3</v>
      </c>
      <c r="D72" s="25">
        <v>1</v>
      </c>
      <c r="E72" s="26">
        <v>1</v>
      </c>
      <c r="F72" s="54">
        <f t="shared" si="2"/>
        <v>45633.812974537039</v>
      </c>
      <c r="G72" s="4">
        <f t="shared" si="2"/>
        <v>45633.812974537039</v>
      </c>
      <c r="H72" s="5">
        <f t="shared" si="2"/>
        <v>45633.812974537039</v>
      </c>
      <c r="I72" s="46" t="str">
        <f>VLOOKUP(E72,DATA!$A$1:$B$35,2,0)</f>
        <v>Lot N°1</v>
      </c>
    </row>
    <row r="73" spans="2:9" ht="19.899999999999999" customHeight="1" x14ac:dyDescent="0.25">
      <c r="B73" s="45">
        <v>45633.981226851851</v>
      </c>
      <c r="C73" s="24">
        <v>10.3</v>
      </c>
      <c r="D73" s="25">
        <v>1</v>
      </c>
      <c r="E73" s="26">
        <v>1</v>
      </c>
      <c r="F73" s="54">
        <f t="shared" si="2"/>
        <v>45633.981226851851</v>
      </c>
      <c r="G73" s="4">
        <f t="shared" si="2"/>
        <v>45633.981226851851</v>
      </c>
      <c r="H73" s="5">
        <f t="shared" si="2"/>
        <v>45633.981226851851</v>
      </c>
      <c r="I73" s="46" t="str">
        <f>VLOOKUP(E73,DATA!$A$1:$B$35,2,0)</f>
        <v>Lot N°1</v>
      </c>
    </row>
    <row r="74" spans="2:9" ht="19.899999999999999" customHeight="1" x14ac:dyDescent="0.25">
      <c r="B74" s="45">
        <v>45634.111678240741</v>
      </c>
      <c r="C74" s="24">
        <v>27</v>
      </c>
      <c r="D74" s="25">
        <v>2</v>
      </c>
      <c r="E74" s="26">
        <v>19</v>
      </c>
      <c r="F74" s="54">
        <f t="shared" si="2"/>
        <v>45634.111678240741</v>
      </c>
      <c r="G74" s="4">
        <f t="shared" si="2"/>
        <v>45634.111678240741</v>
      </c>
      <c r="H74" s="5">
        <f t="shared" si="2"/>
        <v>45634.111678240741</v>
      </c>
      <c r="I74" s="46" t="str">
        <f>VLOOKUP(E74,DATA!$A$1:$B$35,2,0)</f>
        <v>Lot N°19</v>
      </c>
    </row>
    <row r="75" spans="2:9" ht="19.899999999999999" customHeight="1" x14ac:dyDescent="0.25">
      <c r="B75" s="45">
        <v>45634.111689814818</v>
      </c>
      <c r="C75" s="24"/>
      <c r="D75" s="25"/>
      <c r="E75" s="26">
        <v>26</v>
      </c>
      <c r="F75" s="54">
        <f t="shared" si="2"/>
        <v>45634.111689814818</v>
      </c>
      <c r="G75" s="4">
        <f t="shared" si="2"/>
        <v>45634.111689814818</v>
      </c>
      <c r="H75" s="5">
        <f t="shared" si="2"/>
        <v>45634.111689814818</v>
      </c>
      <c r="I75" s="46" t="str">
        <f>VLOOKUP(E75,DATA!$A$1:$B$35,2,0)</f>
        <v>Lot N°26</v>
      </c>
    </row>
    <row r="76" spans="2:9" ht="19.899999999999999" customHeight="1" x14ac:dyDescent="0.25">
      <c r="B76" s="45">
        <v>45634.544282407405</v>
      </c>
      <c r="C76" s="24">
        <v>30</v>
      </c>
      <c r="D76" s="25">
        <v>3</v>
      </c>
      <c r="E76" s="26">
        <v>4</v>
      </c>
      <c r="F76" s="54">
        <f t="shared" si="2"/>
        <v>45634.544282407405</v>
      </c>
      <c r="G76" s="4">
        <f t="shared" si="2"/>
        <v>45634.544282407405</v>
      </c>
      <c r="H76" s="5">
        <f t="shared" si="2"/>
        <v>45634.544282407405</v>
      </c>
      <c r="I76" s="46" t="str">
        <f>VLOOKUP(E76,DATA!$A$1:$B$35,2,0)</f>
        <v>Lot N°4</v>
      </c>
    </row>
    <row r="77" spans="2:9" ht="19.899999999999999" customHeight="1" x14ac:dyDescent="0.25">
      <c r="B77" s="45">
        <v>45634.544293981482</v>
      </c>
      <c r="C77" s="24"/>
      <c r="D77" s="25"/>
      <c r="E77" s="26">
        <v>20</v>
      </c>
      <c r="F77" s="54">
        <f t="shared" si="2"/>
        <v>45634.544293981482</v>
      </c>
      <c r="G77" s="4">
        <f t="shared" si="2"/>
        <v>45634.544293981482</v>
      </c>
      <c r="H77" s="5">
        <f t="shared" si="2"/>
        <v>45634.544293981482</v>
      </c>
      <c r="I77" s="46" t="str">
        <f>VLOOKUP(E77,DATA!$A$1:$B$35,2,0)</f>
        <v>Lot N°20</v>
      </c>
    </row>
    <row r="78" spans="2:9" ht="19.899999999999999" customHeight="1" x14ac:dyDescent="0.25">
      <c r="B78" s="45">
        <v>45634.544305555559</v>
      </c>
      <c r="C78" s="24"/>
      <c r="D78" s="25"/>
      <c r="E78" s="26">
        <v>14</v>
      </c>
      <c r="F78" s="54">
        <f t="shared" si="2"/>
        <v>45634.544305555559</v>
      </c>
      <c r="G78" s="4">
        <f t="shared" si="2"/>
        <v>45634.544305555559</v>
      </c>
      <c r="H78" s="5">
        <f t="shared" si="2"/>
        <v>45634.544305555559</v>
      </c>
      <c r="I78" s="46" t="str">
        <f>VLOOKUP(E78,DATA!$A$1:$B$35,2,0)</f>
        <v>Lot N°14</v>
      </c>
    </row>
    <row r="79" spans="2:9" ht="19.899999999999999" customHeight="1" x14ac:dyDescent="0.25">
      <c r="B79" s="45">
        <v>45634.598171296297</v>
      </c>
      <c r="C79" s="24">
        <v>10</v>
      </c>
      <c r="D79" s="25">
        <v>1</v>
      </c>
      <c r="E79" s="26">
        <v>24</v>
      </c>
      <c r="F79" s="54">
        <f t="shared" si="2"/>
        <v>45634.598171296297</v>
      </c>
      <c r="G79" s="4">
        <f t="shared" si="2"/>
        <v>45634.598171296297</v>
      </c>
      <c r="H79" s="5">
        <f t="shared" si="2"/>
        <v>45634.598171296297</v>
      </c>
      <c r="I79" s="46" t="str">
        <f>VLOOKUP(E79,DATA!$A$1:$B$35,2,0)</f>
        <v>Lot N°24</v>
      </c>
    </row>
    <row r="80" spans="2:9" ht="19.899999999999999" customHeight="1" x14ac:dyDescent="0.25">
      <c r="B80" s="45">
        <v>45634.77847222222</v>
      </c>
      <c r="C80" s="24">
        <v>13</v>
      </c>
      <c r="D80" s="25">
        <v>1</v>
      </c>
      <c r="E80" s="26">
        <v>20</v>
      </c>
      <c r="F80" s="54">
        <f t="shared" si="2"/>
        <v>45634.77847222222</v>
      </c>
      <c r="G80" s="4">
        <f t="shared" si="2"/>
        <v>45634.77847222222</v>
      </c>
      <c r="H80" s="5">
        <f t="shared" si="2"/>
        <v>45634.77847222222</v>
      </c>
      <c r="I80" s="46" t="str">
        <f>VLOOKUP(E80,DATA!$A$1:$B$35,2,0)</f>
        <v>Lot N°20</v>
      </c>
    </row>
    <row r="81" spans="2:9" ht="19.899999999999999" customHeight="1" x14ac:dyDescent="0.25">
      <c r="B81" s="45">
        <v>45634.781898148147</v>
      </c>
      <c r="C81" s="24">
        <v>13</v>
      </c>
      <c r="D81" s="25">
        <v>1</v>
      </c>
      <c r="E81" s="26">
        <v>25</v>
      </c>
      <c r="F81" s="54">
        <f t="shared" si="2"/>
        <v>45634.781898148147</v>
      </c>
      <c r="G81" s="4">
        <f t="shared" si="2"/>
        <v>45634.781898148147</v>
      </c>
      <c r="H81" s="5">
        <f t="shared" si="2"/>
        <v>45634.781898148147</v>
      </c>
      <c r="I81" s="46" t="str">
        <f>VLOOKUP(E81,DATA!$A$1:$B$35,2,0)</f>
        <v>Lot N°25</v>
      </c>
    </row>
    <row r="82" spans="2:9" ht="19.899999999999999" customHeight="1" x14ac:dyDescent="0.25">
      <c r="B82" s="45">
        <v>45634.785833333335</v>
      </c>
      <c r="C82" s="24">
        <v>14</v>
      </c>
      <c r="D82" s="25">
        <v>1</v>
      </c>
      <c r="E82" s="26">
        <v>10</v>
      </c>
      <c r="F82" s="54">
        <f t="shared" si="2"/>
        <v>45634.785833333335</v>
      </c>
      <c r="G82" s="4">
        <f t="shared" si="2"/>
        <v>45634.785833333335</v>
      </c>
      <c r="H82" s="5">
        <f t="shared" si="2"/>
        <v>45634.785833333335</v>
      </c>
      <c r="I82" s="46" t="str">
        <f>VLOOKUP(E82,DATA!$A$1:$B$35,2,0)</f>
        <v>Lot N°10</v>
      </c>
    </row>
    <row r="83" spans="2:9" ht="19.899999999999999" customHeight="1" x14ac:dyDescent="0.25">
      <c r="B83" s="45">
        <v>45634.798935185187</v>
      </c>
      <c r="C83" s="24">
        <v>10.3</v>
      </c>
      <c r="D83" s="25">
        <v>1</v>
      </c>
      <c r="E83" s="26">
        <v>1</v>
      </c>
      <c r="F83" s="54">
        <f t="shared" si="2"/>
        <v>45634.798935185187</v>
      </c>
      <c r="G83" s="4">
        <f t="shared" si="2"/>
        <v>45634.798935185187</v>
      </c>
      <c r="H83" s="5">
        <f t="shared" si="2"/>
        <v>45634.798935185187</v>
      </c>
      <c r="I83" s="46" t="str">
        <f>VLOOKUP(E83,DATA!$A$1:$B$35,2,0)</f>
        <v>Lot N°1</v>
      </c>
    </row>
    <row r="84" spans="2:9" ht="19.899999999999999" customHeight="1" x14ac:dyDescent="0.25">
      <c r="B84" s="45">
        <v>45634.859988425924</v>
      </c>
      <c r="C84" s="24">
        <v>13</v>
      </c>
      <c r="D84" s="25">
        <v>1</v>
      </c>
      <c r="E84" s="26">
        <v>27</v>
      </c>
      <c r="F84" s="54">
        <f t="shared" si="2"/>
        <v>45634.859988425924</v>
      </c>
      <c r="G84" s="4">
        <f t="shared" si="2"/>
        <v>45634.859988425924</v>
      </c>
      <c r="H84" s="5">
        <f t="shared" si="2"/>
        <v>45634.859988425924</v>
      </c>
      <c r="I84" s="46" t="str">
        <f>VLOOKUP(E84,DATA!$A$1:$B$35,2,0)</f>
        <v>Lot N°27</v>
      </c>
    </row>
    <row r="85" spans="2:9" ht="19.899999999999999" customHeight="1" x14ac:dyDescent="0.25">
      <c r="B85" s="45">
        <v>45634.902939814812</v>
      </c>
      <c r="C85" s="24">
        <v>11</v>
      </c>
      <c r="D85" s="25">
        <v>1</v>
      </c>
      <c r="E85" s="26">
        <v>4</v>
      </c>
      <c r="F85" s="54">
        <f t="shared" si="2"/>
        <v>45634.902939814812</v>
      </c>
      <c r="G85" s="4">
        <f t="shared" si="2"/>
        <v>45634.902939814812</v>
      </c>
      <c r="H85" s="5">
        <f t="shared" si="2"/>
        <v>45634.902939814812</v>
      </c>
      <c r="I85" s="46" t="str">
        <f>VLOOKUP(E85,DATA!$A$1:$B$35,2,0)</f>
        <v>Lot N°4</v>
      </c>
    </row>
    <row r="86" spans="2:9" ht="19.899999999999999" customHeight="1" x14ac:dyDescent="0.25">
      <c r="B86" s="45">
        <v>45634.919305555559</v>
      </c>
      <c r="C86" s="24">
        <v>28</v>
      </c>
      <c r="D86" s="25">
        <v>2</v>
      </c>
      <c r="E86" s="26">
        <v>10</v>
      </c>
      <c r="F86" s="54">
        <f t="shared" si="2"/>
        <v>45634.919305555559</v>
      </c>
      <c r="G86" s="4">
        <f t="shared" si="2"/>
        <v>45634.919305555559</v>
      </c>
      <c r="H86" s="5">
        <f t="shared" si="2"/>
        <v>45634.919305555559</v>
      </c>
      <c r="I86" s="46" t="str">
        <f>VLOOKUP(E86,DATA!$A$1:$B$35,2,0)</f>
        <v>Lot N°10</v>
      </c>
    </row>
    <row r="87" spans="2:9" ht="19.899999999999999" customHeight="1" x14ac:dyDescent="0.25">
      <c r="B87" s="45">
        <v>45634.919317129628</v>
      </c>
      <c r="C87" s="24"/>
      <c r="D87" s="25"/>
      <c r="E87" s="26">
        <v>19</v>
      </c>
      <c r="F87" s="54">
        <f t="shared" si="2"/>
        <v>45634.919317129628</v>
      </c>
      <c r="G87" s="4">
        <f t="shared" si="2"/>
        <v>45634.919317129628</v>
      </c>
      <c r="H87" s="5">
        <f t="shared" si="2"/>
        <v>45634.919317129628</v>
      </c>
      <c r="I87" s="46" t="str">
        <f>VLOOKUP(E87,DATA!$A$1:$B$35,2,0)</f>
        <v>Lot N°19</v>
      </c>
    </row>
    <row r="88" spans="2:9" ht="19.899999999999999" customHeight="1" x14ac:dyDescent="0.25">
      <c r="B88" s="45">
        <v>45634.942349537036</v>
      </c>
      <c r="C88" s="24">
        <v>14</v>
      </c>
      <c r="D88" s="25">
        <v>1</v>
      </c>
      <c r="E88" s="26">
        <v>10</v>
      </c>
      <c r="F88" s="54">
        <f t="shared" si="2"/>
        <v>45634.942349537036</v>
      </c>
      <c r="G88" s="4">
        <f t="shared" si="2"/>
        <v>45634.942349537036</v>
      </c>
      <c r="H88" s="5">
        <f t="shared" si="2"/>
        <v>45634.942349537036</v>
      </c>
      <c r="I88" s="46" t="str">
        <f>VLOOKUP(E88,DATA!$A$1:$B$35,2,0)</f>
        <v>Lot N°10</v>
      </c>
    </row>
    <row r="89" spans="2:9" ht="19.899999999999999" customHeight="1" x14ac:dyDescent="0.25">
      <c r="B89" s="47">
        <v>45634.970555555556</v>
      </c>
      <c r="C89" s="48">
        <v>10.3</v>
      </c>
      <c r="D89" s="49">
        <v>1</v>
      </c>
      <c r="E89" s="50">
        <v>1</v>
      </c>
      <c r="F89" s="54">
        <f t="shared" si="2"/>
        <v>45634.970555555556</v>
      </c>
      <c r="G89" s="4">
        <f t="shared" si="2"/>
        <v>45634.970555555556</v>
      </c>
      <c r="H89" s="5">
        <f t="shared" si="2"/>
        <v>45634.970555555556</v>
      </c>
      <c r="I89" s="51" t="str">
        <f>VLOOKUP(E89,DATA!$A$1:$B$35,2,0)</f>
        <v>Lot N°1</v>
      </c>
    </row>
  </sheetData>
  <sheetProtection selectLockedCells="1"/>
  <mergeCells count="2">
    <mergeCell ref="F6:I6"/>
    <mergeCell ref="K6:M6"/>
  </mergeCells>
  <phoneticPr fontId="11" type="noConversion"/>
  <pageMargins left="0.7" right="0.7" top="0.75" bottom="0.75" header="0.3" footer="0.3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1D93A-E61B-4A4C-982D-E6628DC4D2E7}">
  <sheetPr>
    <tabColor rgb="FF00FF00"/>
  </sheetPr>
  <dimension ref="A1:B35"/>
  <sheetViews>
    <sheetView showGridLines="0" zoomScale="115" zoomScaleNormal="115" workbookViewId="0">
      <pane ySplit="1" topLeftCell="A2" activePane="bottomLeft" state="frozen"/>
      <selection pane="bottomLeft" activeCell="B2" sqref="B2"/>
    </sheetView>
  </sheetViews>
  <sheetFormatPr baseColWidth="10" defaultColWidth="11.375" defaultRowHeight="14.45" customHeight="1" x14ac:dyDescent="0.25"/>
  <cols>
    <col min="1" max="1" width="7.625" style="7" customWidth="1"/>
    <col min="2" max="2" width="26.5" style="7" customWidth="1"/>
    <col min="3" max="16384" width="11.375" style="7"/>
  </cols>
  <sheetData>
    <row r="1" spans="1:2" s="2" customFormat="1" ht="20.45" customHeight="1" x14ac:dyDescent="0.25">
      <c r="A1" s="9">
        <v>0</v>
      </c>
      <c r="B1" s="8"/>
    </row>
    <row r="2" spans="1:2" ht="14.45" customHeight="1" x14ac:dyDescent="0.25">
      <c r="A2" s="6">
        <v>1</v>
      </c>
      <c r="B2" s="11" t="s">
        <v>2</v>
      </c>
    </row>
    <row r="3" spans="1:2" ht="14.45" customHeight="1" x14ac:dyDescent="0.25">
      <c r="A3" s="6">
        <v>3</v>
      </c>
      <c r="B3" s="6" t="s">
        <v>3</v>
      </c>
    </row>
    <row r="4" spans="1:2" ht="14.45" customHeight="1" x14ac:dyDescent="0.25">
      <c r="A4" s="6">
        <v>4</v>
      </c>
      <c r="B4" s="11" t="s">
        <v>4</v>
      </c>
    </row>
    <row r="5" spans="1:2" ht="14.45" customHeight="1" x14ac:dyDescent="0.25">
      <c r="A5" s="6">
        <v>5</v>
      </c>
      <c r="B5" s="11" t="s">
        <v>5</v>
      </c>
    </row>
    <row r="6" spans="1:2" ht="14.45" customHeight="1" x14ac:dyDescent="0.25">
      <c r="A6" s="6">
        <v>6</v>
      </c>
      <c r="B6" s="11" t="s">
        <v>6</v>
      </c>
    </row>
    <row r="7" spans="1:2" ht="14.45" customHeight="1" x14ac:dyDescent="0.25">
      <c r="A7" s="6">
        <v>7</v>
      </c>
      <c r="B7" s="11" t="s">
        <v>7</v>
      </c>
    </row>
    <row r="8" spans="1:2" ht="14.45" customHeight="1" x14ac:dyDescent="0.25">
      <c r="A8" s="6">
        <v>8</v>
      </c>
      <c r="B8" s="6" t="s">
        <v>8</v>
      </c>
    </row>
    <row r="9" spans="1:2" ht="14.45" customHeight="1" x14ac:dyDescent="0.25">
      <c r="A9" s="6">
        <v>9</v>
      </c>
      <c r="B9" s="11" t="s">
        <v>9</v>
      </c>
    </row>
    <row r="10" spans="1:2" ht="14.45" customHeight="1" x14ac:dyDescent="0.25">
      <c r="A10" s="6">
        <v>10</v>
      </c>
      <c r="B10" s="11" t="s">
        <v>10</v>
      </c>
    </row>
    <row r="11" spans="1:2" ht="14.45" customHeight="1" x14ac:dyDescent="0.25">
      <c r="A11" s="6">
        <v>11</v>
      </c>
      <c r="B11" s="11" t="s">
        <v>11</v>
      </c>
    </row>
    <row r="12" spans="1:2" ht="14.45" customHeight="1" x14ac:dyDescent="0.25">
      <c r="A12" s="6">
        <v>13</v>
      </c>
      <c r="B12" s="6" t="s">
        <v>12</v>
      </c>
    </row>
    <row r="13" spans="1:2" ht="14.45" customHeight="1" x14ac:dyDescent="0.25">
      <c r="A13" s="6">
        <v>14</v>
      </c>
      <c r="B13" s="11" t="s">
        <v>13</v>
      </c>
    </row>
    <row r="14" spans="1:2" ht="14.45" customHeight="1" x14ac:dyDescent="0.25">
      <c r="A14" s="6">
        <v>15</v>
      </c>
      <c r="B14" s="6" t="s">
        <v>14</v>
      </c>
    </row>
    <row r="15" spans="1:2" ht="14.45" customHeight="1" x14ac:dyDescent="0.25">
      <c r="A15" s="6">
        <v>16</v>
      </c>
      <c r="B15" s="6" t="s">
        <v>15</v>
      </c>
    </row>
    <row r="16" spans="1:2" ht="14.45" customHeight="1" x14ac:dyDescent="0.25">
      <c r="A16" s="6">
        <v>17</v>
      </c>
      <c r="B16" s="6" t="s">
        <v>16</v>
      </c>
    </row>
    <row r="17" spans="1:2" ht="14.45" customHeight="1" x14ac:dyDescent="0.25">
      <c r="A17" s="6">
        <v>18</v>
      </c>
      <c r="B17" s="6" t="s">
        <v>17</v>
      </c>
    </row>
    <row r="18" spans="1:2" ht="14.45" customHeight="1" x14ac:dyDescent="0.25">
      <c r="A18" s="6">
        <v>19</v>
      </c>
      <c r="B18" s="11" t="s">
        <v>18</v>
      </c>
    </row>
    <row r="19" spans="1:2" ht="14.45" customHeight="1" x14ac:dyDescent="0.25">
      <c r="A19" s="6">
        <v>20</v>
      </c>
      <c r="B19" s="11" t="s">
        <v>19</v>
      </c>
    </row>
    <row r="20" spans="1:2" ht="14.45" customHeight="1" x14ac:dyDescent="0.25">
      <c r="A20" s="6">
        <v>22</v>
      </c>
      <c r="B20" s="6" t="s">
        <v>0</v>
      </c>
    </row>
    <row r="21" spans="1:2" ht="14.45" customHeight="1" x14ac:dyDescent="0.25">
      <c r="A21" s="6">
        <v>23</v>
      </c>
      <c r="B21" s="11" t="s">
        <v>20</v>
      </c>
    </row>
    <row r="22" spans="1:2" ht="14.45" customHeight="1" x14ac:dyDescent="0.25">
      <c r="A22" s="6">
        <v>24</v>
      </c>
      <c r="B22" s="11" t="s">
        <v>21</v>
      </c>
    </row>
    <row r="23" spans="1:2" ht="14.45" customHeight="1" x14ac:dyDescent="0.25">
      <c r="A23" s="6">
        <v>25</v>
      </c>
      <c r="B23" s="11" t="s">
        <v>22</v>
      </c>
    </row>
    <row r="24" spans="1:2" ht="14.45" customHeight="1" x14ac:dyDescent="0.25">
      <c r="A24" s="6">
        <v>26</v>
      </c>
      <c r="B24" s="11" t="s">
        <v>23</v>
      </c>
    </row>
    <row r="25" spans="1:2" ht="14.45" customHeight="1" x14ac:dyDescent="0.25">
      <c r="A25" s="6">
        <v>27</v>
      </c>
      <c r="B25" s="11" t="s">
        <v>24</v>
      </c>
    </row>
    <row r="26" spans="1:2" ht="14.45" customHeight="1" x14ac:dyDescent="0.25">
      <c r="A26" s="6">
        <v>28</v>
      </c>
      <c r="B26" s="6" t="s">
        <v>25</v>
      </c>
    </row>
    <row r="27" spans="1:2" ht="14.45" customHeight="1" x14ac:dyDescent="0.25">
      <c r="A27" s="6">
        <v>29</v>
      </c>
      <c r="B27" s="6" t="s">
        <v>26</v>
      </c>
    </row>
    <row r="28" spans="1:2" ht="14.45" customHeight="1" x14ac:dyDescent="0.25">
      <c r="A28" s="6">
        <v>30</v>
      </c>
      <c r="B28" s="6" t="s">
        <v>27</v>
      </c>
    </row>
    <row r="29" spans="1:2" ht="14.45" customHeight="1" x14ac:dyDescent="0.25">
      <c r="A29" s="6">
        <v>31</v>
      </c>
      <c r="B29" s="11" t="s">
        <v>28</v>
      </c>
    </row>
    <row r="30" spans="1:2" ht="14.45" customHeight="1" x14ac:dyDescent="0.25">
      <c r="A30" s="6">
        <v>32</v>
      </c>
      <c r="B30" s="11" t="s">
        <v>29</v>
      </c>
    </row>
    <row r="31" spans="1:2" ht="14.45" customHeight="1" x14ac:dyDescent="0.25">
      <c r="A31" s="6">
        <v>34</v>
      </c>
      <c r="B31" s="6" t="s">
        <v>30</v>
      </c>
    </row>
    <row r="32" spans="1:2" ht="14.45" customHeight="1" x14ac:dyDescent="0.25">
      <c r="A32" s="6">
        <v>35</v>
      </c>
      <c r="B32" s="6" t="s">
        <v>31</v>
      </c>
    </row>
    <row r="33" spans="1:2" ht="14.45" customHeight="1" x14ac:dyDescent="0.25">
      <c r="A33" s="6">
        <v>36</v>
      </c>
      <c r="B33" s="11" t="s">
        <v>32</v>
      </c>
    </row>
    <row r="34" spans="1:2" ht="14.45" customHeight="1" x14ac:dyDescent="0.25">
      <c r="A34" s="6">
        <v>37</v>
      </c>
      <c r="B34" s="6" t="s">
        <v>33</v>
      </c>
    </row>
    <row r="35" spans="1:2" ht="14.45" customHeight="1" x14ac:dyDescent="0.25">
      <c r="A35" s="6">
        <v>38</v>
      </c>
      <c r="B35" s="6" t="s">
        <v>34</v>
      </c>
    </row>
  </sheetData>
  <sheetProtection selectLockedCells="1"/>
  <phoneticPr fontId="1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DECEMBRE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PAGES</dc:creator>
  <cp:lastModifiedBy>costumer3</cp:lastModifiedBy>
  <dcterms:created xsi:type="dcterms:W3CDTF">2024-11-22T10:45:56Z</dcterms:created>
  <dcterms:modified xsi:type="dcterms:W3CDTF">2024-12-09T15:21:14Z</dcterms:modified>
</cp:coreProperties>
</file>