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slicers/slicer1.xml" ContentType="application/vnd.ms-excel.slicer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drawings/drawing2.xml" ContentType="application/vnd.openxmlformats-officedocument.drawing+xml"/>
  <Override PartName="/xl/slicers/slicer2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2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00684A48-66AA-4429-87C5-83F79B5F2CFB}" xr6:coauthVersionLast="47" xr6:coauthVersionMax="47" xr10:uidLastSave="{00000000-0000-0000-0000-000000000000}"/>
  <bookViews>
    <workbookView xWindow="-120" yWindow="-120" windowWidth="29040" windowHeight="15840" activeTab="3" xr2:uid="{4BC23055-7309-4662-A019-36EB7E7E7C88}"/>
  </bookViews>
  <sheets>
    <sheet name="Paramètres" sheetId="1" r:id="rId1"/>
    <sheet name="Planification" sheetId="2" r:id="rId2"/>
    <sheet name="Calculs" sheetId="5" r:id="rId3"/>
    <sheet name="Calendrier" sheetId="9" r:id="rId4"/>
  </sheets>
  <definedNames>
    <definedName name="Annee">Paramètres!$B$3</definedName>
    <definedName name="annefocus">YEAR(datefocus)</definedName>
    <definedName name="datefocus">_xlfn.AGGREGATE(5,5,tab_event[Date])</definedName>
    <definedName name="DonnéesExternes_1" localSheetId="0" hidden="1">Paramètres!$J$2:$K$287</definedName>
    <definedName name="joursouvresannuels">NETWORKDAYS.INTL(DATE(annefocus,1,1),DATE(annefocus,12,31),"0000000",tab_joursFeries[Date])</definedName>
    <definedName name="Segment_Année">#N/A</definedName>
    <definedName name="Segment_Mois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0" i="9" l="1" a="1"/>
  <c r="D10" i="9" s="1"/>
  <c r="O17" i="9"/>
  <c r="H74" i="5"/>
  <c r="H73" i="5"/>
  <c r="H72" i="5"/>
  <c r="H71" i="5"/>
  <c r="H70" i="5"/>
  <c r="H69" i="5"/>
  <c r="H68" i="5"/>
  <c r="H67" i="5"/>
  <c r="H66" i="5"/>
  <c r="H65" i="5"/>
  <c r="H64" i="5"/>
  <c r="H63" i="5"/>
  <c r="C74" i="5"/>
  <c r="C73" i="5"/>
  <c r="C72" i="5"/>
  <c r="C71" i="5"/>
  <c r="C70" i="5"/>
  <c r="C69" i="5"/>
  <c r="C68" i="5"/>
  <c r="C67" i="5"/>
  <c r="C66" i="5"/>
  <c r="C65" i="5"/>
  <c r="C64" i="5"/>
  <c r="C63" i="5"/>
  <c r="M59" i="5"/>
  <c r="M58" i="5"/>
  <c r="M57" i="5"/>
  <c r="M56" i="5"/>
  <c r="M55" i="5"/>
  <c r="M54" i="5"/>
  <c r="M53" i="5"/>
  <c r="M52" i="5"/>
  <c r="M51" i="5"/>
  <c r="M50" i="5"/>
  <c r="M49" i="5"/>
  <c r="M48" i="5"/>
  <c r="H59" i="5"/>
  <c r="H58" i="5"/>
  <c r="H57" i="5"/>
  <c r="H56" i="5"/>
  <c r="H55" i="5"/>
  <c r="H54" i="5"/>
  <c r="H53" i="5"/>
  <c r="H52" i="5"/>
  <c r="H51" i="5"/>
  <c r="H50" i="5"/>
  <c r="H49" i="5"/>
  <c r="H48" i="5"/>
  <c r="C59" i="5"/>
  <c r="C58" i="5"/>
  <c r="C57" i="5"/>
  <c r="C56" i="5"/>
  <c r="C55" i="5"/>
  <c r="C54" i="5"/>
  <c r="C53" i="5"/>
  <c r="C52" i="5"/>
  <c r="C51" i="5"/>
  <c r="C50" i="5"/>
  <c r="C49" i="5"/>
  <c r="C48" i="5"/>
  <c r="M44" i="5"/>
  <c r="M43" i="5"/>
  <c r="M42" i="5"/>
  <c r="M41" i="5"/>
  <c r="M40" i="5"/>
  <c r="M39" i="5"/>
  <c r="M38" i="5"/>
  <c r="M37" i="5"/>
  <c r="M36" i="5"/>
  <c r="M35" i="5"/>
  <c r="M34" i="5"/>
  <c r="M33" i="5"/>
  <c r="H44" i="5"/>
  <c r="H43" i="5"/>
  <c r="H42" i="5"/>
  <c r="H41" i="5"/>
  <c r="H40" i="5"/>
  <c r="H39" i="5"/>
  <c r="H38" i="5"/>
  <c r="H37" i="5"/>
  <c r="H36" i="5"/>
  <c r="H35" i="5"/>
  <c r="H34" i="5"/>
  <c r="H33" i="5"/>
  <c r="C44" i="5"/>
  <c r="C43" i="5"/>
  <c r="C42" i="5"/>
  <c r="C41" i="5"/>
  <c r="C40" i="5"/>
  <c r="C39" i="5"/>
  <c r="C38" i="5"/>
  <c r="C37" i="5"/>
  <c r="C36" i="5"/>
  <c r="C35" i="5"/>
  <c r="C34" i="5"/>
  <c r="C33" i="5"/>
  <c r="M29" i="5"/>
  <c r="M28" i="5"/>
  <c r="M27" i="5"/>
  <c r="M26" i="5"/>
  <c r="M25" i="5"/>
  <c r="M24" i="5"/>
  <c r="M23" i="5"/>
  <c r="M22" i="5"/>
  <c r="M21" i="5"/>
  <c r="M20" i="5"/>
  <c r="M19" i="5"/>
  <c r="M18" i="5"/>
  <c r="H29" i="5"/>
  <c r="H28" i="5"/>
  <c r="H27" i="5"/>
  <c r="H26" i="5"/>
  <c r="H25" i="5"/>
  <c r="H24" i="5"/>
  <c r="H23" i="5"/>
  <c r="H22" i="5"/>
  <c r="H21" i="5"/>
  <c r="H20" i="5"/>
  <c r="H19" i="5"/>
  <c r="H18" i="5"/>
  <c r="C29" i="5"/>
  <c r="C28" i="5"/>
  <c r="C27" i="5"/>
  <c r="C26" i="5"/>
  <c r="C25" i="5"/>
  <c r="C24" i="5"/>
  <c r="C23" i="5"/>
  <c r="C22" i="5"/>
  <c r="C21" i="5"/>
  <c r="C20" i="5"/>
  <c r="C19" i="5"/>
  <c r="C18" i="5"/>
  <c r="M14" i="5"/>
  <c r="M13" i="5"/>
  <c r="M12" i="5"/>
  <c r="M11" i="5"/>
  <c r="M10" i="5"/>
  <c r="M9" i="5"/>
  <c r="M8" i="5"/>
  <c r="M7" i="5"/>
  <c r="M6" i="5"/>
  <c r="M5" i="5"/>
  <c r="M4" i="5"/>
  <c r="M3" i="5"/>
  <c r="H14" i="5"/>
  <c r="H13" i="5"/>
  <c r="H12" i="5"/>
  <c r="H11" i="5"/>
  <c r="H10" i="5"/>
  <c r="H9" i="5"/>
  <c r="H8" i="5"/>
  <c r="H7" i="5"/>
  <c r="H6" i="5"/>
  <c r="H5" i="5"/>
  <c r="H4" i="5"/>
  <c r="H3" i="5"/>
  <c r="F2" i="9" l="1"/>
  <c r="C14" i="5" l="1"/>
  <c r="C13" i="5"/>
  <c r="C12" i="5"/>
  <c r="C11" i="5"/>
  <c r="C10" i="5"/>
  <c r="C9" i="5"/>
  <c r="C8" i="5"/>
  <c r="C7" i="5"/>
  <c r="C6" i="5"/>
  <c r="C5" i="5"/>
  <c r="C4" i="5"/>
  <c r="C3" i="5"/>
  <c r="B3" i="2" l="1" a="1"/>
  <c r="B3" i="2" s="1"/>
  <c r="D3" i="2" l="1"/>
  <c r="B4" i="2" a="1"/>
  <c r="B4" i="2" s="1"/>
  <c r="B5" i="2" a="1"/>
  <c r="B5" i="2" s="1"/>
  <c r="D5" i="2" s="1"/>
  <c r="B6" i="2" a="1"/>
  <c r="B6" i="2" s="1"/>
  <c r="B7" i="2" a="1"/>
  <c r="B7" i="2" s="1"/>
  <c r="B8" i="2" a="1"/>
  <c r="B8" i="2" s="1"/>
  <c r="B9" i="2" a="1"/>
  <c r="B9" i="2" s="1"/>
  <c r="B10" i="2" a="1"/>
  <c r="B10" i="2" s="1"/>
  <c r="B11" i="2" a="1"/>
  <c r="B11" i="2" s="1"/>
  <c r="B12" i="2" a="1"/>
  <c r="B12" i="2" s="1"/>
  <c r="B13" i="2" a="1"/>
  <c r="B13" i="2" s="1"/>
  <c r="B14" i="2" a="1"/>
  <c r="B14" i="2" s="1"/>
  <c r="B15" i="2" a="1"/>
  <c r="B15" i="2" s="1"/>
  <c r="B16" i="2" a="1"/>
  <c r="B16" i="2" s="1"/>
  <c r="B17" i="2" a="1"/>
  <c r="B17" i="2" s="1"/>
  <c r="B18" i="2" a="1"/>
  <c r="B18" i="2" s="1"/>
  <c r="B19" i="2" a="1"/>
  <c r="B19" i="2" s="1"/>
  <c r="B20" i="2" a="1"/>
  <c r="B20" i="2" s="1"/>
  <c r="B21" i="2" a="1"/>
  <c r="B21" i="2" s="1"/>
  <c r="B22" i="2" a="1"/>
  <c r="B22" i="2" s="1"/>
  <c r="B23" i="2" a="1"/>
  <c r="B23" i="2" s="1"/>
  <c r="B24" i="2" a="1"/>
  <c r="B24" i="2" s="1"/>
  <c r="B25" i="2" a="1"/>
  <c r="B25" i="2" s="1"/>
  <c r="B26" i="2" a="1"/>
  <c r="B26" i="2" s="1"/>
  <c r="B27" i="2" a="1"/>
  <c r="B27" i="2" s="1"/>
  <c r="B28" i="2" a="1"/>
  <c r="B28" i="2" s="1"/>
  <c r="B29" i="2" a="1"/>
  <c r="B29" i="2" s="1"/>
  <c r="B30" i="2" a="1"/>
  <c r="B30" i="2" s="1"/>
  <c r="B31" i="2" a="1"/>
  <c r="B31" i="2" s="1"/>
  <c r="B32" i="2" a="1"/>
  <c r="B32" i="2" s="1"/>
  <c r="B33" i="2" a="1"/>
  <c r="B33" i="2" s="1"/>
  <c r="B34" i="2" a="1"/>
  <c r="B34" i="2" s="1"/>
  <c r="B35" i="2" a="1"/>
  <c r="B35" i="2" s="1"/>
  <c r="B36" i="2" a="1"/>
  <c r="B36" i="2" s="1"/>
  <c r="B37" i="2" a="1"/>
  <c r="B37" i="2" s="1"/>
  <c r="B38" i="2" a="1"/>
  <c r="B38" i="2" s="1"/>
  <c r="B39" i="2" a="1"/>
  <c r="B39" i="2" s="1"/>
  <c r="B40" i="2" a="1"/>
  <c r="B40" i="2" s="1"/>
  <c r="B41" i="2" a="1"/>
  <c r="B41" i="2" s="1"/>
  <c r="B42" i="2" a="1"/>
  <c r="B42" i="2" s="1"/>
  <c r="B43" i="2" a="1"/>
  <c r="B43" i="2" s="1"/>
  <c r="B44" i="2" a="1"/>
  <c r="B44" i="2" s="1"/>
  <c r="B45" i="2" a="1"/>
  <c r="B45" i="2" s="1"/>
  <c r="B46" i="2" a="1"/>
  <c r="B46" i="2" s="1"/>
  <c r="B47" i="2" a="1"/>
  <c r="B47" i="2" s="1"/>
  <c r="B48" i="2" a="1"/>
  <c r="B48" i="2" s="1"/>
  <c r="B49" i="2" a="1"/>
  <c r="B49" i="2" s="1"/>
  <c r="B50" i="2" a="1"/>
  <c r="B50" i="2" s="1"/>
  <c r="B51" i="2" a="1"/>
  <c r="B51" i="2" s="1"/>
  <c r="B52" i="2" a="1"/>
  <c r="B52" i="2" s="1"/>
  <c r="B53" i="2" a="1"/>
  <c r="B53" i="2" s="1"/>
  <c r="B54" i="2" a="1"/>
  <c r="B54" i="2" s="1"/>
  <c r="B55" i="2" a="1"/>
  <c r="B55" i="2" s="1"/>
  <c r="B56" i="2" a="1"/>
  <c r="B56" i="2" s="1"/>
  <c r="B57" i="2" a="1"/>
  <c r="B57" i="2" s="1"/>
  <c r="B58" i="2" a="1"/>
  <c r="B58" i="2" s="1"/>
  <c r="B59" i="2" a="1"/>
  <c r="B59" i="2" s="1"/>
  <c r="B60" i="2" a="1"/>
  <c r="B60" i="2" s="1"/>
  <c r="B61" i="2" a="1"/>
  <c r="B61" i="2" s="1"/>
  <c r="B62" i="2" a="1"/>
  <c r="B62" i="2" s="1"/>
  <c r="B63" i="2" a="1"/>
  <c r="B63" i="2" s="1"/>
  <c r="B64" i="2" a="1"/>
  <c r="B64" i="2" s="1"/>
  <c r="B65" i="2" a="1"/>
  <c r="B65" i="2" s="1"/>
  <c r="B66" i="2" a="1"/>
  <c r="B66" i="2" s="1"/>
  <c r="B67" i="2" a="1"/>
  <c r="B67" i="2" s="1"/>
  <c r="B68" i="2" a="1"/>
  <c r="B68" i="2" s="1"/>
  <c r="B69" i="2" a="1"/>
  <c r="B69" i="2" s="1"/>
  <c r="B70" i="2" a="1"/>
  <c r="B70" i="2" s="1"/>
  <c r="B71" i="2" a="1"/>
  <c r="B71" i="2" s="1"/>
  <c r="B72" i="2" a="1"/>
  <c r="B72" i="2" s="1"/>
  <c r="B73" i="2" a="1"/>
  <c r="B73" i="2" s="1"/>
  <c r="B74" i="2" a="1"/>
  <c r="B74" i="2" s="1"/>
  <c r="B75" i="2" a="1"/>
  <c r="B75" i="2" s="1"/>
  <c r="B76" i="2" a="1"/>
  <c r="B76" i="2" s="1"/>
  <c r="B77" i="2" a="1"/>
  <c r="B77" i="2" s="1"/>
  <c r="B78" i="2" a="1"/>
  <c r="B78" i="2" s="1"/>
  <c r="B79" i="2" a="1"/>
  <c r="B79" i="2" s="1"/>
  <c r="B80" i="2" a="1"/>
  <c r="B80" i="2" s="1"/>
  <c r="B81" i="2" a="1"/>
  <c r="B81" i="2" s="1"/>
  <c r="B82" i="2" a="1"/>
  <c r="B82" i="2" s="1"/>
  <c r="B83" i="2" a="1"/>
  <c r="B83" i="2" s="1"/>
  <c r="B84" i="2" a="1"/>
  <c r="B84" i="2" s="1"/>
  <c r="B85" i="2" a="1"/>
  <c r="B85" i="2" s="1"/>
  <c r="B86" i="2" a="1"/>
  <c r="B86" i="2" s="1"/>
  <c r="B87" i="2" a="1"/>
  <c r="B87" i="2" s="1"/>
  <c r="B88" i="2" a="1"/>
  <c r="B88" i="2" s="1"/>
  <c r="B89" i="2" a="1"/>
  <c r="B89" i="2" s="1"/>
  <c r="B90" i="2" a="1"/>
  <c r="B90" i="2" s="1"/>
  <c r="B91" i="2" a="1"/>
  <c r="B91" i="2" s="1"/>
  <c r="B92" i="2" a="1"/>
  <c r="B92" i="2" s="1"/>
  <c r="B93" i="2" a="1"/>
  <c r="B93" i="2" s="1"/>
  <c r="B94" i="2" a="1"/>
  <c r="B94" i="2" s="1"/>
  <c r="B95" i="2" a="1"/>
  <c r="B95" i="2" s="1"/>
  <c r="B96" i="2" a="1"/>
  <c r="B96" i="2" s="1"/>
  <c r="B97" i="2" a="1"/>
  <c r="B97" i="2" s="1"/>
  <c r="B98" i="2" a="1"/>
  <c r="B98" i="2" s="1"/>
  <c r="B99" i="2" a="1"/>
  <c r="B99" i="2" s="1"/>
  <c r="B100" i="2" a="1"/>
  <c r="B100" i="2" s="1"/>
  <c r="B101" i="2" a="1"/>
  <c r="B101" i="2" s="1"/>
  <c r="B102" i="2" a="1"/>
  <c r="B102" i="2" s="1"/>
  <c r="B103" i="2" a="1"/>
  <c r="B103" i="2" s="1"/>
  <c r="B104" i="2" a="1"/>
  <c r="B104" i="2" s="1"/>
  <c r="B105" i="2" a="1"/>
  <c r="B105" i="2" s="1"/>
  <c r="B106" i="2" a="1"/>
  <c r="B106" i="2" s="1"/>
  <c r="B107" i="2" a="1"/>
  <c r="B107" i="2" s="1"/>
  <c r="B108" i="2" a="1"/>
  <c r="B108" i="2" s="1"/>
  <c r="B109" i="2" a="1"/>
  <c r="B109" i="2" s="1"/>
  <c r="B110" i="2" a="1"/>
  <c r="B110" i="2" s="1"/>
  <c r="B111" i="2" a="1"/>
  <c r="B111" i="2" s="1"/>
  <c r="B112" i="2" a="1"/>
  <c r="B112" i="2" s="1"/>
  <c r="B113" i="2" a="1"/>
  <c r="B113" i="2" s="1"/>
  <c r="B114" i="2" a="1"/>
  <c r="B114" i="2" s="1"/>
  <c r="B115" i="2" a="1"/>
  <c r="B115" i="2" s="1"/>
  <c r="B116" i="2" a="1"/>
  <c r="B116" i="2" s="1"/>
  <c r="B117" i="2" a="1"/>
  <c r="B117" i="2" s="1"/>
  <c r="B118" i="2" a="1"/>
  <c r="B118" i="2" s="1"/>
  <c r="B119" i="2" a="1"/>
  <c r="B119" i="2" s="1"/>
  <c r="B120" i="2" a="1"/>
  <c r="B120" i="2" s="1"/>
  <c r="B121" i="2" a="1"/>
  <c r="B121" i="2" s="1"/>
  <c r="B122" i="2" a="1"/>
  <c r="B122" i="2" s="1"/>
  <c r="B123" i="2" a="1"/>
  <c r="B123" i="2" s="1"/>
  <c r="B124" i="2" a="1"/>
  <c r="B124" i="2" s="1"/>
  <c r="B125" i="2" a="1"/>
  <c r="B125" i="2" s="1"/>
  <c r="B126" i="2" a="1"/>
  <c r="B126" i="2" s="1"/>
  <c r="B127" i="2" a="1"/>
  <c r="B127" i="2" s="1"/>
  <c r="B128" i="2" a="1"/>
  <c r="B128" i="2" s="1"/>
  <c r="B129" i="2" a="1"/>
  <c r="B129" i="2" s="1"/>
  <c r="B130" i="2" a="1"/>
  <c r="B130" i="2" s="1"/>
  <c r="B131" i="2" a="1"/>
  <c r="B131" i="2" s="1"/>
  <c r="B132" i="2" a="1"/>
  <c r="B132" i="2" s="1"/>
  <c r="B133" i="2" a="1"/>
  <c r="B133" i="2" s="1"/>
  <c r="B134" i="2" a="1"/>
  <c r="B134" i="2" s="1"/>
  <c r="B135" i="2" a="1"/>
  <c r="B135" i="2" s="1"/>
  <c r="B136" i="2" a="1"/>
  <c r="B136" i="2" s="1"/>
  <c r="B137" i="2" a="1"/>
  <c r="B137" i="2" s="1"/>
  <c r="B138" i="2" a="1"/>
  <c r="B138" i="2" s="1"/>
  <c r="B139" i="2" a="1"/>
  <c r="B139" i="2" s="1"/>
  <c r="B140" i="2" a="1"/>
  <c r="B140" i="2" s="1"/>
  <c r="B141" i="2" a="1"/>
  <c r="B141" i="2" s="1"/>
  <c r="B142" i="2" a="1"/>
  <c r="B142" i="2" s="1"/>
  <c r="B143" i="2" a="1"/>
  <c r="B143" i="2" s="1"/>
  <c r="B144" i="2" a="1"/>
  <c r="B144" i="2" s="1"/>
  <c r="B145" i="2" a="1"/>
  <c r="B145" i="2" s="1"/>
  <c r="B146" i="2" a="1"/>
  <c r="B146" i="2" s="1"/>
  <c r="B147" i="2" a="1"/>
  <c r="B147" i="2" s="1"/>
  <c r="B148" i="2" a="1"/>
  <c r="B148" i="2" s="1"/>
  <c r="B149" i="2" a="1"/>
  <c r="B149" i="2" s="1"/>
  <c r="B150" i="2" a="1"/>
  <c r="B150" i="2" s="1"/>
  <c r="B151" i="2" a="1"/>
  <c r="B151" i="2" s="1"/>
  <c r="B152" i="2" a="1"/>
  <c r="B152" i="2" s="1"/>
  <c r="B153" i="2" a="1"/>
  <c r="B153" i="2" s="1"/>
  <c r="B154" i="2" a="1"/>
  <c r="B154" i="2" s="1"/>
  <c r="B155" i="2" a="1"/>
  <c r="B155" i="2" s="1"/>
  <c r="B156" i="2" a="1"/>
  <c r="B156" i="2" s="1"/>
  <c r="B157" i="2" a="1"/>
  <c r="B157" i="2" s="1"/>
  <c r="B158" i="2" a="1"/>
  <c r="B158" i="2" s="1"/>
  <c r="B159" i="2" a="1"/>
  <c r="B159" i="2" s="1"/>
  <c r="B160" i="2" a="1"/>
  <c r="B160" i="2" s="1"/>
  <c r="B161" i="2" a="1"/>
  <c r="B161" i="2" s="1"/>
  <c r="B162" i="2" a="1"/>
  <c r="B162" i="2" s="1"/>
  <c r="B163" i="2" a="1"/>
  <c r="B163" i="2" s="1"/>
  <c r="B164" i="2" a="1"/>
  <c r="B164" i="2" s="1"/>
  <c r="B165" i="2" a="1"/>
  <c r="B165" i="2" s="1"/>
  <c r="B166" i="2" a="1"/>
  <c r="B166" i="2" s="1"/>
  <c r="B167" i="2" a="1"/>
  <c r="B167" i="2" s="1"/>
  <c r="B168" i="2" a="1"/>
  <c r="B168" i="2" s="1"/>
  <c r="B169" i="2" a="1"/>
  <c r="B169" i="2" s="1"/>
  <c r="B170" i="2" a="1"/>
  <c r="B170" i="2" s="1"/>
  <c r="B171" i="2" a="1"/>
  <c r="B171" i="2" s="1"/>
  <c r="B172" i="2" a="1"/>
  <c r="B172" i="2" s="1"/>
  <c r="B173" i="2" a="1"/>
  <c r="B173" i="2" s="1"/>
  <c r="B174" i="2" a="1"/>
  <c r="B174" i="2" s="1"/>
  <c r="B175" i="2" a="1"/>
  <c r="B175" i="2" s="1"/>
  <c r="B176" i="2" a="1"/>
  <c r="B176" i="2" s="1"/>
  <c r="B177" i="2" a="1"/>
  <c r="B177" i="2" s="1"/>
  <c r="B178" i="2" a="1"/>
  <c r="B178" i="2" s="1"/>
  <c r="B179" i="2" a="1"/>
  <c r="B179" i="2" s="1"/>
  <c r="B180" i="2" a="1"/>
  <c r="B180" i="2" s="1"/>
  <c r="B181" i="2" a="1"/>
  <c r="B181" i="2" s="1"/>
  <c r="B182" i="2" a="1"/>
  <c r="B182" i="2" s="1"/>
  <c r="B183" i="2" a="1"/>
  <c r="B183" i="2" s="1"/>
  <c r="B184" i="2" a="1"/>
  <c r="B184" i="2" s="1"/>
  <c r="B185" i="2" a="1"/>
  <c r="B185" i="2" s="1"/>
  <c r="B186" i="2" a="1"/>
  <c r="B186" i="2" s="1"/>
  <c r="B187" i="2" a="1"/>
  <c r="B187" i="2" s="1"/>
  <c r="B188" i="2" a="1"/>
  <c r="B188" i="2" s="1"/>
  <c r="B189" i="2" a="1"/>
  <c r="B189" i="2" s="1"/>
  <c r="B190" i="2" a="1"/>
  <c r="B190" i="2" s="1"/>
  <c r="B191" i="2" a="1"/>
  <c r="B191" i="2" s="1"/>
  <c r="B192" i="2" a="1"/>
  <c r="B192" i="2" s="1"/>
  <c r="B193" i="2" a="1"/>
  <c r="B193" i="2" s="1"/>
  <c r="B194" i="2" a="1"/>
  <c r="B194" i="2" s="1"/>
  <c r="B195" i="2" a="1"/>
  <c r="B195" i="2" s="1"/>
  <c r="B196" i="2" a="1"/>
  <c r="B196" i="2" s="1"/>
  <c r="B197" i="2" a="1"/>
  <c r="B197" i="2" s="1"/>
  <c r="B198" i="2" a="1"/>
  <c r="B198" i="2" s="1"/>
  <c r="B199" i="2" a="1"/>
  <c r="B199" i="2" s="1"/>
  <c r="B200" i="2" a="1"/>
  <c r="B200" i="2" s="1"/>
  <c r="B201" i="2" a="1"/>
  <c r="B201" i="2" s="1"/>
  <c r="B202" i="2" a="1"/>
  <c r="B202" i="2" s="1"/>
  <c r="B203" i="2" a="1"/>
  <c r="B203" i="2" s="1"/>
  <c r="B204" i="2" a="1"/>
  <c r="B204" i="2" s="1"/>
  <c r="B205" i="2" a="1"/>
  <c r="B205" i="2" s="1"/>
  <c r="B206" i="2" a="1"/>
  <c r="B206" i="2" s="1"/>
  <c r="B207" i="2" a="1"/>
  <c r="B207" i="2" s="1"/>
  <c r="B208" i="2" a="1"/>
  <c r="B208" i="2" s="1"/>
  <c r="B209" i="2" a="1"/>
  <c r="B209" i="2" s="1"/>
  <c r="B210" i="2" a="1"/>
  <c r="B210" i="2" s="1"/>
  <c r="B211" i="2" a="1"/>
  <c r="B211" i="2" s="1"/>
  <c r="B212" i="2" a="1"/>
  <c r="B212" i="2" s="1"/>
  <c r="B213" i="2" a="1"/>
  <c r="B213" i="2" s="1"/>
  <c r="B214" i="2" a="1"/>
  <c r="B214" i="2" s="1"/>
  <c r="B215" i="2" a="1"/>
  <c r="B215" i="2" s="1"/>
  <c r="B216" i="2" a="1"/>
  <c r="B216" i="2" s="1"/>
  <c r="B217" i="2" a="1"/>
  <c r="B217" i="2" s="1"/>
  <c r="B218" i="2" a="1"/>
  <c r="B218" i="2" s="1"/>
  <c r="B219" i="2" a="1"/>
  <c r="B219" i="2" s="1"/>
  <c r="B220" i="2" a="1"/>
  <c r="B220" i="2" s="1"/>
  <c r="B221" i="2" a="1"/>
  <c r="B221" i="2" s="1"/>
  <c r="B222" i="2" a="1"/>
  <c r="B222" i="2" s="1"/>
  <c r="B223" i="2" a="1"/>
  <c r="B223" i="2" s="1"/>
  <c r="B224" i="2" a="1"/>
  <c r="B224" i="2" s="1"/>
  <c r="B225" i="2" a="1"/>
  <c r="B225" i="2" s="1"/>
  <c r="B226" i="2" a="1"/>
  <c r="B226" i="2" s="1"/>
  <c r="B227" i="2" a="1"/>
  <c r="B227" i="2" s="1"/>
  <c r="B228" i="2" a="1"/>
  <c r="B228" i="2" s="1"/>
  <c r="B229" i="2" a="1"/>
  <c r="B229" i="2" s="1"/>
  <c r="B230" i="2" a="1"/>
  <c r="B230" i="2" s="1"/>
  <c r="B231" i="2" a="1"/>
  <c r="B231" i="2" s="1"/>
  <c r="B232" i="2" a="1"/>
  <c r="B232" i="2" s="1"/>
  <c r="B233" i="2" a="1"/>
  <c r="B233" i="2" s="1"/>
  <c r="B234" i="2" a="1"/>
  <c r="B234" i="2" s="1"/>
  <c r="B235" i="2" a="1"/>
  <c r="B235" i="2" s="1"/>
  <c r="B236" i="2" a="1"/>
  <c r="B236" i="2" s="1"/>
  <c r="B237" i="2" a="1"/>
  <c r="B237" i="2" s="1"/>
  <c r="B238" i="2" a="1"/>
  <c r="B238" i="2" s="1"/>
  <c r="B239" i="2" a="1"/>
  <c r="B239" i="2" s="1"/>
  <c r="B240" i="2" a="1"/>
  <c r="B240" i="2" s="1"/>
  <c r="B241" i="2" a="1"/>
  <c r="B241" i="2" s="1"/>
  <c r="B242" i="2" a="1"/>
  <c r="B242" i="2" s="1"/>
  <c r="B243" i="2" a="1"/>
  <c r="B243" i="2" s="1"/>
  <c r="B244" i="2" a="1"/>
  <c r="B244" i="2" s="1"/>
  <c r="B245" i="2" a="1"/>
  <c r="B245" i="2" s="1"/>
  <c r="B246" i="2" a="1"/>
  <c r="B246" i="2" s="1"/>
  <c r="B247" i="2" a="1"/>
  <c r="B247" i="2" s="1"/>
  <c r="B248" i="2" a="1"/>
  <c r="B248" i="2" s="1"/>
  <c r="B249" i="2" a="1"/>
  <c r="B249" i="2" s="1"/>
  <c r="B250" i="2" a="1"/>
  <c r="B250" i="2" s="1"/>
  <c r="B251" i="2" a="1"/>
  <c r="B251" i="2" s="1"/>
  <c r="B252" i="2" a="1"/>
  <c r="B252" i="2" s="1"/>
  <c r="B253" i="2" a="1"/>
  <c r="B253" i="2" s="1"/>
  <c r="B254" i="2" a="1"/>
  <c r="B254" i="2" s="1"/>
  <c r="B255" i="2" a="1"/>
  <c r="B255" i="2" s="1"/>
  <c r="B256" i="2" a="1"/>
  <c r="B256" i="2" s="1"/>
  <c r="B257" i="2" a="1"/>
  <c r="B257" i="2" s="1"/>
  <c r="B258" i="2" a="1"/>
  <c r="B258" i="2" s="1"/>
  <c r="B259" i="2" a="1"/>
  <c r="B259" i="2" s="1"/>
  <c r="B260" i="2" a="1"/>
  <c r="B260" i="2" s="1"/>
  <c r="B261" i="2" a="1"/>
  <c r="B261" i="2" s="1"/>
  <c r="B262" i="2" a="1"/>
  <c r="B262" i="2" s="1"/>
  <c r="B263" i="2" a="1"/>
  <c r="B263" i="2" s="1"/>
  <c r="B264" i="2" a="1"/>
  <c r="B264" i="2" s="1"/>
  <c r="B265" i="2" a="1"/>
  <c r="B265" i="2" s="1"/>
  <c r="B266" i="2" a="1"/>
  <c r="B266" i="2" s="1"/>
  <c r="B267" i="2" a="1"/>
  <c r="B267" i="2" s="1"/>
  <c r="B268" i="2" a="1"/>
  <c r="B268" i="2" s="1"/>
  <c r="B269" i="2" a="1"/>
  <c r="B269" i="2" s="1"/>
  <c r="B270" i="2" a="1"/>
  <c r="B270" i="2" s="1"/>
  <c r="B271" i="2" a="1"/>
  <c r="B271" i="2" s="1"/>
  <c r="B272" i="2" a="1"/>
  <c r="B272" i="2" s="1"/>
  <c r="B273" i="2" a="1"/>
  <c r="B273" i="2" s="1"/>
  <c r="B274" i="2" a="1"/>
  <c r="B274" i="2" s="1"/>
  <c r="B275" i="2" a="1"/>
  <c r="B275" i="2" s="1"/>
  <c r="B276" i="2" a="1"/>
  <c r="B276" i="2" s="1"/>
  <c r="B277" i="2" a="1"/>
  <c r="B277" i="2" s="1"/>
  <c r="B278" i="2" a="1"/>
  <c r="B278" i="2" s="1"/>
  <c r="B279" i="2" a="1"/>
  <c r="B279" i="2" s="1"/>
  <c r="B280" i="2" a="1"/>
  <c r="B280" i="2" s="1"/>
  <c r="B281" i="2" a="1"/>
  <c r="B281" i="2" s="1"/>
  <c r="B282" i="2" a="1"/>
  <c r="B282" i="2" s="1"/>
  <c r="B283" i="2" a="1"/>
  <c r="B283" i="2" s="1"/>
  <c r="B284" i="2" a="1"/>
  <c r="B284" i="2" s="1"/>
  <c r="B285" i="2" a="1"/>
  <c r="B285" i="2" s="1"/>
  <c r="B286" i="2" a="1"/>
  <c r="B286" i="2" s="1"/>
  <c r="B287" i="2" a="1"/>
  <c r="B287" i="2" s="1"/>
  <c r="B288" i="2" a="1"/>
  <c r="B288" i="2" s="1"/>
  <c r="B289" i="2" a="1"/>
  <c r="B289" i="2" s="1"/>
  <c r="B290" i="2" a="1"/>
  <c r="B290" i="2" s="1"/>
  <c r="B291" i="2" a="1"/>
  <c r="B291" i="2" s="1"/>
  <c r="B292" i="2" a="1"/>
  <c r="B292" i="2" s="1"/>
  <c r="B293" i="2" a="1"/>
  <c r="B293" i="2" s="1"/>
  <c r="B294" i="2" a="1"/>
  <c r="B294" i="2" s="1"/>
  <c r="B295" i="2" a="1"/>
  <c r="B295" i="2" s="1"/>
  <c r="B296" i="2" a="1"/>
  <c r="B296" i="2" s="1"/>
  <c r="B297" i="2" a="1"/>
  <c r="B297" i="2" s="1"/>
  <c r="B298" i="2" a="1"/>
  <c r="B298" i="2" s="1"/>
  <c r="B299" i="2" a="1"/>
  <c r="B299" i="2" s="1"/>
  <c r="B300" i="2" a="1"/>
  <c r="B300" i="2" s="1"/>
  <c r="B301" i="2" a="1"/>
  <c r="B301" i="2" s="1"/>
  <c r="B302" i="2" a="1"/>
  <c r="B302" i="2" s="1"/>
  <c r="B303" i="2" a="1"/>
  <c r="B303" i="2" s="1"/>
  <c r="B304" i="2" a="1"/>
  <c r="B304" i="2" s="1"/>
  <c r="B305" i="2" a="1"/>
  <c r="B305" i="2" s="1"/>
  <c r="B306" i="2" a="1"/>
  <c r="B306" i="2" s="1"/>
  <c r="B307" i="2" a="1"/>
  <c r="B307" i="2" s="1"/>
  <c r="B308" i="2" a="1"/>
  <c r="B308" i="2" s="1"/>
  <c r="B309" i="2" a="1"/>
  <c r="B309" i="2" s="1"/>
  <c r="B310" i="2" a="1"/>
  <c r="B310" i="2" s="1"/>
  <c r="B311" i="2" a="1"/>
  <c r="B311" i="2" s="1"/>
  <c r="B312" i="2" a="1"/>
  <c r="B312" i="2" s="1"/>
  <c r="B313" i="2" a="1"/>
  <c r="B313" i="2" s="1"/>
  <c r="B314" i="2" a="1"/>
  <c r="B314" i="2" s="1"/>
  <c r="B315" i="2" a="1"/>
  <c r="B315" i="2" s="1"/>
  <c r="B316" i="2" a="1"/>
  <c r="B316" i="2" s="1"/>
  <c r="B317" i="2" a="1"/>
  <c r="B317" i="2" s="1"/>
  <c r="B318" i="2" a="1"/>
  <c r="B318" i="2" s="1"/>
  <c r="B319" i="2" a="1"/>
  <c r="B319" i="2" s="1"/>
  <c r="B320" i="2" a="1"/>
  <c r="B320" i="2" s="1"/>
  <c r="B321" i="2" a="1"/>
  <c r="B321" i="2" s="1"/>
  <c r="B322" i="2" a="1"/>
  <c r="B322" i="2" s="1"/>
  <c r="B323" i="2" a="1"/>
  <c r="B323" i="2" s="1"/>
  <c r="B324" i="2" a="1"/>
  <c r="B324" i="2" s="1"/>
  <c r="B325" i="2" a="1"/>
  <c r="B325" i="2" s="1"/>
  <c r="B326" i="2" a="1"/>
  <c r="B326" i="2" s="1"/>
  <c r="B327" i="2" a="1"/>
  <c r="B327" i="2" s="1"/>
  <c r="B328" i="2" a="1"/>
  <c r="B328" i="2" s="1"/>
  <c r="B329" i="2" a="1"/>
  <c r="B329" i="2" s="1"/>
  <c r="B330" i="2" a="1"/>
  <c r="B330" i="2" s="1"/>
  <c r="B331" i="2" a="1"/>
  <c r="B331" i="2" s="1"/>
  <c r="B332" i="2" a="1"/>
  <c r="B332" i="2" s="1"/>
  <c r="B333" i="2" a="1"/>
  <c r="B333" i="2" s="1"/>
  <c r="B334" i="2" a="1"/>
  <c r="B334" i="2" s="1"/>
  <c r="B335" i="2" a="1"/>
  <c r="B335" i="2" s="1"/>
  <c r="B336" i="2" a="1"/>
  <c r="B336" i="2" s="1"/>
  <c r="B337" i="2" a="1"/>
  <c r="B337" i="2" s="1"/>
  <c r="B338" i="2" a="1"/>
  <c r="B338" i="2" s="1"/>
  <c r="B339" i="2" a="1"/>
  <c r="B339" i="2" s="1"/>
  <c r="B340" i="2" a="1"/>
  <c r="B340" i="2" s="1"/>
  <c r="B341" i="2" a="1"/>
  <c r="B341" i="2" s="1"/>
  <c r="B342" i="2" a="1"/>
  <c r="B342" i="2" s="1"/>
  <c r="B343" i="2" a="1"/>
  <c r="B343" i="2" s="1"/>
  <c r="B344" i="2" a="1"/>
  <c r="B344" i="2" s="1"/>
  <c r="B345" i="2" a="1"/>
  <c r="B345" i="2" s="1"/>
  <c r="B346" i="2" a="1"/>
  <c r="B346" i="2" s="1"/>
  <c r="B347" i="2" a="1"/>
  <c r="B347" i="2" s="1"/>
  <c r="B348" i="2" a="1"/>
  <c r="B348" i="2" s="1"/>
  <c r="B349" i="2" a="1"/>
  <c r="B349" i="2" s="1"/>
  <c r="B350" i="2" a="1"/>
  <c r="B350" i="2" s="1"/>
  <c r="B351" i="2" a="1"/>
  <c r="B351" i="2" s="1"/>
  <c r="B352" i="2" a="1"/>
  <c r="B352" i="2" s="1"/>
  <c r="B353" i="2" a="1"/>
  <c r="B353" i="2" s="1"/>
  <c r="B354" i="2" a="1"/>
  <c r="B354" i="2" s="1"/>
  <c r="B355" i="2" a="1"/>
  <c r="B355" i="2" s="1"/>
  <c r="B356" i="2" a="1"/>
  <c r="B356" i="2" s="1"/>
  <c r="B357" i="2" a="1"/>
  <c r="B357" i="2" s="1"/>
  <c r="B358" i="2" a="1"/>
  <c r="B358" i="2" s="1"/>
  <c r="B359" i="2" a="1"/>
  <c r="B359" i="2" s="1"/>
  <c r="B360" i="2" a="1"/>
  <c r="B360" i="2" s="1"/>
  <c r="B361" i="2" a="1"/>
  <c r="B361" i="2" s="1"/>
  <c r="B362" i="2" a="1"/>
  <c r="B362" i="2" s="1"/>
  <c r="B363" i="2" a="1"/>
  <c r="B363" i="2" s="1"/>
  <c r="B364" i="2" a="1"/>
  <c r="B364" i="2" s="1"/>
  <c r="B365" i="2" a="1"/>
  <c r="B365" i="2" s="1"/>
  <c r="B366" i="2" a="1"/>
  <c r="B366" i="2" s="1"/>
  <c r="B367" i="2" a="1"/>
  <c r="B367" i="2" s="1"/>
  <c r="B368" i="2" a="1"/>
  <c r="B368" i="2" s="1"/>
  <c r="B369" i="2" a="1"/>
  <c r="B369" i="2" s="1"/>
  <c r="B370" i="2" a="1"/>
  <c r="B370" i="2" s="1"/>
  <c r="B371" i="2" a="1"/>
  <c r="B371" i="2" s="1"/>
  <c r="B372" i="2" a="1"/>
  <c r="B372" i="2" s="1"/>
  <c r="B373" i="2" a="1"/>
  <c r="B373" i="2" s="1"/>
  <c r="B374" i="2" a="1"/>
  <c r="B374" i="2" s="1"/>
  <c r="B375" i="2" a="1"/>
  <c r="B375" i="2" s="1"/>
  <c r="B376" i="2" a="1"/>
  <c r="B376" i="2" s="1"/>
  <c r="B377" i="2" a="1"/>
  <c r="B377" i="2" s="1"/>
  <c r="B378" i="2" a="1"/>
  <c r="B378" i="2" s="1"/>
  <c r="B379" i="2" a="1"/>
  <c r="B379" i="2" s="1"/>
  <c r="B380" i="2" a="1"/>
  <c r="B380" i="2" s="1"/>
  <c r="B381" i="2" a="1"/>
  <c r="B381" i="2" s="1"/>
  <c r="B382" i="2" a="1"/>
  <c r="B382" i="2" s="1"/>
  <c r="B383" i="2" a="1"/>
  <c r="B383" i="2" s="1"/>
  <c r="B384" i="2" a="1"/>
  <c r="B384" i="2" s="1"/>
  <c r="B385" i="2" a="1"/>
  <c r="B385" i="2" s="1"/>
  <c r="B386" i="2" a="1"/>
  <c r="B386" i="2" s="1"/>
  <c r="B387" i="2" a="1"/>
  <c r="B387" i="2" s="1"/>
  <c r="B388" i="2" a="1"/>
  <c r="B388" i="2" s="1"/>
  <c r="B389" i="2" a="1"/>
  <c r="B389" i="2" s="1"/>
  <c r="B390" i="2" a="1"/>
  <c r="B390" i="2" s="1"/>
  <c r="B391" i="2" a="1"/>
  <c r="B391" i="2" s="1"/>
  <c r="B392" i="2" a="1"/>
  <c r="B392" i="2" s="1"/>
  <c r="B393" i="2" a="1"/>
  <c r="B393" i="2" s="1"/>
  <c r="B394" i="2" a="1"/>
  <c r="B394" i="2" s="1"/>
  <c r="B395" i="2" a="1"/>
  <c r="B395" i="2" s="1"/>
  <c r="B396" i="2" a="1"/>
  <c r="B396" i="2" s="1"/>
  <c r="B397" i="2" a="1"/>
  <c r="B397" i="2" s="1"/>
  <c r="B398" i="2" a="1"/>
  <c r="B398" i="2" s="1"/>
  <c r="B399" i="2" a="1"/>
  <c r="B399" i="2" s="1"/>
  <c r="B400" i="2" a="1"/>
  <c r="B400" i="2" s="1"/>
  <c r="B401" i="2" a="1"/>
  <c r="B401" i="2" s="1"/>
  <c r="B402" i="2" a="1"/>
  <c r="B402" i="2" s="1"/>
  <c r="B403" i="2" a="1"/>
  <c r="B403" i="2" s="1"/>
  <c r="B404" i="2" a="1"/>
  <c r="B404" i="2" s="1"/>
  <c r="B405" i="2" a="1"/>
  <c r="B405" i="2" s="1"/>
  <c r="B406" i="2" a="1"/>
  <c r="B406" i="2" s="1"/>
  <c r="B407" i="2" a="1"/>
  <c r="B407" i="2" s="1"/>
  <c r="B408" i="2" a="1"/>
  <c r="B408" i="2" s="1"/>
  <c r="B409" i="2" a="1"/>
  <c r="B409" i="2" s="1"/>
  <c r="B410" i="2" a="1"/>
  <c r="B410" i="2" s="1"/>
  <c r="B411" i="2" a="1"/>
  <c r="B411" i="2" s="1"/>
  <c r="B412" i="2" a="1"/>
  <c r="B412" i="2" s="1"/>
  <c r="B413" i="2" a="1"/>
  <c r="B413" i="2" s="1"/>
  <c r="B414" i="2" a="1"/>
  <c r="B414" i="2" s="1"/>
  <c r="B415" i="2" a="1"/>
  <c r="B415" i="2" s="1"/>
  <c r="B416" i="2" a="1"/>
  <c r="B416" i="2" s="1"/>
  <c r="B417" i="2" a="1"/>
  <c r="B417" i="2" s="1"/>
  <c r="B418" i="2" a="1"/>
  <c r="B418" i="2" s="1"/>
  <c r="B419" i="2" a="1"/>
  <c r="B419" i="2" s="1"/>
  <c r="B420" i="2" a="1"/>
  <c r="B420" i="2" s="1"/>
  <c r="B421" i="2" a="1"/>
  <c r="B421" i="2" s="1"/>
  <c r="B422" i="2" a="1"/>
  <c r="B422" i="2" s="1"/>
  <c r="B423" i="2" a="1"/>
  <c r="B423" i="2" s="1"/>
  <c r="B424" i="2" a="1"/>
  <c r="B424" i="2" s="1"/>
  <c r="B425" i="2" a="1"/>
  <c r="B425" i="2" s="1"/>
  <c r="B426" i="2" a="1"/>
  <c r="B426" i="2" s="1"/>
  <c r="B427" i="2" a="1"/>
  <c r="B427" i="2" s="1"/>
  <c r="B428" i="2" a="1"/>
  <c r="B428" i="2" s="1"/>
  <c r="B429" i="2" a="1"/>
  <c r="B429" i="2" s="1"/>
  <c r="B430" i="2" a="1"/>
  <c r="B430" i="2" s="1"/>
  <c r="B431" i="2" a="1"/>
  <c r="B431" i="2" s="1"/>
  <c r="B432" i="2" a="1"/>
  <c r="B432" i="2" s="1"/>
  <c r="B433" i="2" a="1"/>
  <c r="B433" i="2" s="1"/>
  <c r="B434" i="2" a="1"/>
  <c r="B434" i="2" s="1"/>
  <c r="B435" i="2" a="1"/>
  <c r="B435" i="2" s="1"/>
  <c r="B436" i="2" a="1"/>
  <c r="B436" i="2" s="1"/>
  <c r="B437" i="2" a="1"/>
  <c r="B437" i="2" s="1"/>
  <c r="B438" i="2" a="1"/>
  <c r="B438" i="2" s="1"/>
  <c r="B439" i="2" a="1"/>
  <c r="B439" i="2" s="1"/>
  <c r="B440" i="2" a="1"/>
  <c r="B440" i="2" s="1"/>
  <c r="B441" i="2" a="1"/>
  <c r="B441" i="2" s="1"/>
  <c r="B442" i="2" a="1"/>
  <c r="B442" i="2" s="1"/>
  <c r="B443" i="2" a="1"/>
  <c r="B443" i="2" s="1"/>
  <c r="B444" i="2" a="1"/>
  <c r="B444" i="2" s="1"/>
  <c r="B445" i="2" a="1"/>
  <c r="B445" i="2" s="1"/>
  <c r="B446" i="2" a="1"/>
  <c r="B446" i="2" s="1"/>
  <c r="B447" i="2" a="1"/>
  <c r="B447" i="2" s="1"/>
  <c r="B448" i="2" a="1"/>
  <c r="B448" i="2" s="1"/>
  <c r="B449" i="2" a="1"/>
  <c r="B449" i="2" s="1"/>
  <c r="B450" i="2" a="1"/>
  <c r="B450" i="2" s="1"/>
  <c r="B451" i="2" a="1"/>
  <c r="B451" i="2" s="1"/>
  <c r="B452" i="2" a="1"/>
  <c r="B452" i="2" s="1"/>
  <c r="B453" i="2" a="1"/>
  <c r="B453" i="2" s="1"/>
  <c r="B454" i="2" a="1"/>
  <c r="B454" i="2" s="1"/>
  <c r="B455" i="2" a="1"/>
  <c r="B455" i="2" s="1"/>
  <c r="B456" i="2" a="1"/>
  <c r="B456" i="2" s="1"/>
  <c r="B457" i="2" a="1"/>
  <c r="B457" i="2" s="1"/>
  <c r="B458" i="2" a="1"/>
  <c r="B458" i="2" s="1"/>
  <c r="B459" i="2" a="1"/>
  <c r="B459" i="2" s="1"/>
  <c r="B460" i="2" a="1"/>
  <c r="B460" i="2" s="1"/>
  <c r="B461" i="2" a="1"/>
  <c r="B461" i="2" s="1"/>
  <c r="B462" i="2" a="1"/>
  <c r="B462" i="2" s="1"/>
  <c r="B463" i="2" a="1"/>
  <c r="B463" i="2" s="1"/>
  <c r="B464" i="2" a="1"/>
  <c r="B464" i="2" s="1"/>
  <c r="B465" i="2" a="1"/>
  <c r="B465" i="2" s="1"/>
  <c r="B466" i="2" a="1"/>
  <c r="B466" i="2" s="1"/>
  <c r="B467" i="2" a="1"/>
  <c r="B467" i="2" s="1"/>
  <c r="B468" i="2" a="1"/>
  <c r="B468" i="2" s="1"/>
  <c r="B469" i="2" a="1"/>
  <c r="B469" i="2" s="1"/>
  <c r="B470" i="2" a="1"/>
  <c r="B470" i="2" s="1"/>
  <c r="B471" i="2" a="1"/>
  <c r="B471" i="2" s="1"/>
  <c r="B472" i="2" a="1"/>
  <c r="B472" i="2" s="1"/>
  <c r="B473" i="2" a="1"/>
  <c r="B473" i="2" s="1"/>
  <c r="B474" i="2" a="1"/>
  <c r="B474" i="2" s="1"/>
  <c r="B475" i="2" a="1"/>
  <c r="B475" i="2" s="1"/>
  <c r="B476" i="2" a="1"/>
  <c r="B476" i="2" s="1"/>
  <c r="B477" i="2" a="1"/>
  <c r="B477" i="2" s="1"/>
  <c r="B478" i="2" a="1"/>
  <c r="B478" i="2" s="1"/>
  <c r="B479" i="2" a="1"/>
  <c r="B479" i="2" s="1"/>
  <c r="B480" i="2" a="1"/>
  <c r="B480" i="2" s="1"/>
  <c r="B481" i="2" a="1"/>
  <c r="B481" i="2" s="1"/>
  <c r="B482" i="2" a="1"/>
  <c r="B482" i="2" s="1"/>
  <c r="B483" i="2" a="1"/>
  <c r="B483" i="2" s="1"/>
  <c r="B484" i="2" a="1"/>
  <c r="B484" i="2" s="1"/>
  <c r="B485" i="2" a="1"/>
  <c r="B485" i="2" s="1"/>
  <c r="B486" i="2" a="1"/>
  <c r="B486" i="2" s="1"/>
  <c r="B487" i="2" a="1"/>
  <c r="B487" i="2" s="1"/>
  <c r="B488" i="2" a="1"/>
  <c r="B488" i="2" s="1"/>
  <c r="B489" i="2" a="1"/>
  <c r="B489" i="2" s="1"/>
  <c r="B490" i="2" a="1"/>
  <c r="B490" i="2" s="1"/>
  <c r="B491" i="2" a="1"/>
  <c r="B491" i="2" s="1"/>
  <c r="B492" i="2" a="1"/>
  <c r="B492" i="2" s="1"/>
  <c r="B493" i="2" a="1"/>
  <c r="B493" i="2" s="1"/>
  <c r="B494" i="2" a="1"/>
  <c r="B494" i="2" s="1"/>
  <c r="B495" i="2" a="1"/>
  <c r="B495" i="2" s="1"/>
  <c r="B496" i="2" a="1"/>
  <c r="B496" i="2" s="1"/>
  <c r="B497" i="2" a="1"/>
  <c r="B497" i="2" s="1"/>
  <c r="B498" i="2" a="1"/>
  <c r="B498" i="2" s="1"/>
  <c r="B499" i="2" a="1"/>
  <c r="B499" i="2" s="1"/>
  <c r="B500" i="2" a="1"/>
  <c r="B500" i="2" s="1"/>
  <c r="B501" i="2" a="1"/>
  <c r="B501" i="2" s="1"/>
  <c r="B502" i="2" a="1"/>
  <c r="B502" i="2" s="1"/>
  <c r="B503" i="2" a="1"/>
  <c r="B503" i="2" s="1"/>
  <c r="B504" i="2" a="1"/>
  <c r="B504" i="2" s="1"/>
  <c r="B505" i="2" a="1"/>
  <c r="B505" i="2" s="1"/>
  <c r="B506" i="2" a="1"/>
  <c r="B506" i="2" s="1"/>
  <c r="B507" i="2" a="1"/>
  <c r="B507" i="2" s="1"/>
  <c r="B508" i="2" a="1"/>
  <c r="B508" i="2" s="1"/>
  <c r="B509" i="2" a="1"/>
  <c r="B509" i="2" s="1"/>
  <c r="B510" i="2" a="1"/>
  <c r="B510" i="2" s="1"/>
  <c r="B511" i="2" a="1"/>
  <c r="B511" i="2" s="1"/>
  <c r="B512" i="2" a="1"/>
  <c r="B512" i="2" s="1"/>
  <c r="B513" i="2" a="1"/>
  <c r="B513" i="2" s="1"/>
  <c r="B514" i="2" a="1"/>
  <c r="B514" i="2" s="1"/>
  <c r="B515" i="2" a="1"/>
  <c r="B515" i="2" s="1"/>
  <c r="B516" i="2" a="1"/>
  <c r="B516" i="2" s="1"/>
  <c r="B517" i="2" a="1"/>
  <c r="B517" i="2" s="1"/>
  <c r="B518" i="2" a="1"/>
  <c r="B518" i="2" s="1"/>
  <c r="B519" i="2" a="1"/>
  <c r="B519" i="2" s="1"/>
  <c r="B520" i="2" a="1"/>
  <c r="B520" i="2" s="1"/>
  <c r="B521" i="2" a="1"/>
  <c r="B521" i="2" s="1"/>
  <c r="B522" i="2" a="1"/>
  <c r="B522" i="2" s="1"/>
  <c r="B523" i="2" a="1"/>
  <c r="B523" i="2" s="1"/>
  <c r="B524" i="2" a="1"/>
  <c r="B524" i="2" s="1"/>
  <c r="B525" i="2" a="1"/>
  <c r="B525" i="2" s="1"/>
  <c r="B526" i="2" a="1"/>
  <c r="B526" i="2" s="1"/>
  <c r="B527" i="2" a="1"/>
  <c r="B527" i="2" s="1"/>
  <c r="B528" i="2" a="1"/>
  <c r="B528" i="2" s="1"/>
  <c r="B529" i="2" a="1"/>
  <c r="B529" i="2" s="1"/>
  <c r="B530" i="2" a="1"/>
  <c r="B530" i="2" s="1"/>
  <c r="B531" i="2" a="1"/>
  <c r="B531" i="2" s="1"/>
  <c r="B532" i="2" a="1"/>
  <c r="B532" i="2" s="1"/>
  <c r="B533" i="2" a="1"/>
  <c r="B533" i="2" s="1"/>
  <c r="B534" i="2" a="1"/>
  <c r="B534" i="2" s="1"/>
  <c r="B535" i="2" a="1"/>
  <c r="B535" i="2" s="1"/>
  <c r="B536" i="2" a="1"/>
  <c r="B536" i="2" s="1"/>
  <c r="B537" i="2" a="1"/>
  <c r="B537" i="2" s="1"/>
  <c r="B538" i="2" a="1"/>
  <c r="B538" i="2" s="1"/>
  <c r="B539" i="2" a="1"/>
  <c r="B539" i="2" s="1"/>
  <c r="B540" i="2" a="1"/>
  <c r="B540" i="2" s="1"/>
  <c r="B541" i="2" a="1"/>
  <c r="B541" i="2" s="1"/>
  <c r="B542" i="2" a="1"/>
  <c r="B542" i="2" s="1"/>
  <c r="B543" i="2" a="1"/>
  <c r="B543" i="2" s="1"/>
  <c r="B544" i="2" a="1"/>
  <c r="B544" i="2" s="1"/>
  <c r="B545" i="2" a="1"/>
  <c r="B545" i="2" s="1"/>
  <c r="B546" i="2" a="1"/>
  <c r="B546" i="2" s="1"/>
  <c r="B547" i="2" a="1"/>
  <c r="B547" i="2" s="1"/>
  <c r="B548" i="2" a="1"/>
  <c r="B548" i="2" s="1"/>
  <c r="B549" i="2" a="1"/>
  <c r="B549" i="2" s="1"/>
  <c r="B550" i="2" a="1"/>
  <c r="B550" i="2" s="1"/>
  <c r="B551" i="2" a="1"/>
  <c r="B551" i="2" s="1"/>
  <c r="B552" i="2" a="1"/>
  <c r="B552" i="2" s="1"/>
  <c r="B553" i="2" a="1"/>
  <c r="B553" i="2" s="1"/>
  <c r="B554" i="2" a="1"/>
  <c r="B554" i="2" s="1"/>
  <c r="B555" i="2" a="1"/>
  <c r="B555" i="2" s="1"/>
  <c r="B556" i="2" a="1"/>
  <c r="B556" i="2" s="1"/>
  <c r="B557" i="2" a="1"/>
  <c r="B557" i="2" s="1"/>
  <c r="B558" i="2" a="1"/>
  <c r="B558" i="2" s="1"/>
  <c r="B559" i="2" a="1"/>
  <c r="B559" i="2" s="1"/>
  <c r="B560" i="2" a="1"/>
  <c r="B560" i="2" s="1"/>
  <c r="B561" i="2" a="1"/>
  <c r="B561" i="2" s="1"/>
  <c r="B562" i="2" a="1"/>
  <c r="B562" i="2" s="1"/>
  <c r="B563" i="2" a="1"/>
  <c r="B563" i="2" s="1"/>
  <c r="B564" i="2" a="1"/>
  <c r="B564" i="2" s="1"/>
  <c r="B565" i="2" a="1"/>
  <c r="B565" i="2" s="1"/>
  <c r="B566" i="2" a="1"/>
  <c r="B566" i="2" s="1"/>
  <c r="B567" i="2" a="1"/>
  <c r="B567" i="2" s="1"/>
  <c r="B568" i="2" a="1"/>
  <c r="B568" i="2" s="1"/>
  <c r="B569" i="2" a="1"/>
  <c r="B569" i="2" s="1"/>
  <c r="B570" i="2" a="1"/>
  <c r="B570" i="2" s="1"/>
  <c r="B571" i="2" a="1"/>
  <c r="B571" i="2" s="1"/>
  <c r="B572" i="2" a="1"/>
  <c r="B572" i="2" s="1"/>
  <c r="B573" i="2" a="1"/>
  <c r="B573" i="2" s="1"/>
  <c r="B574" i="2" a="1"/>
  <c r="B574" i="2" s="1"/>
  <c r="B575" i="2" a="1"/>
  <c r="B575" i="2" s="1"/>
  <c r="B576" i="2" a="1"/>
  <c r="B576" i="2" s="1"/>
  <c r="B577" i="2" a="1"/>
  <c r="B577" i="2" s="1"/>
  <c r="B578" i="2" a="1"/>
  <c r="B578" i="2" s="1"/>
  <c r="B579" i="2" a="1"/>
  <c r="B579" i="2" s="1"/>
  <c r="B580" i="2" a="1"/>
  <c r="B580" i="2" s="1"/>
  <c r="B581" i="2" a="1"/>
  <c r="B581" i="2" s="1"/>
  <c r="B582" i="2" a="1"/>
  <c r="B582" i="2" s="1"/>
  <c r="B583" i="2" a="1"/>
  <c r="B583" i="2" s="1"/>
  <c r="B584" i="2" a="1"/>
  <c r="B584" i="2" s="1"/>
  <c r="B585" i="2" a="1"/>
  <c r="B585" i="2" s="1"/>
  <c r="B586" i="2" a="1"/>
  <c r="B586" i="2" s="1"/>
  <c r="B587" i="2" a="1"/>
  <c r="B587" i="2" s="1"/>
  <c r="B588" i="2" a="1"/>
  <c r="B588" i="2" s="1"/>
  <c r="B589" i="2" a="1"/>
  <c r="B589" i="2" s="1"/>
  <c r="B590" i="2" a="1"/>
  <c r="B590" i="2" s="1"/>
  <c r="B591" i="2" a="1"/>
  <c r="B591" i="2" s="1"/>
  <c r="B592" i="2" a="1"/>
  <c r="B592" i="2" s="1"/>
  <c r="B593" i="2" a="1"/>
  <c r="B593" i="2" s="1"/>
  <c r="B594" i="2" a="1"/>
  <c r="B594" i="2" s="1"/>
  <c r="B595" i="2" a="1"/>
  <c r="B595" i="2" s="1"/>
  <c r="B596" i="2" a="1"/>
  <c r="B596" i="2" s="1"/>
  <c r="B597" i="2" a="1"/>
  <c r="B597" i="2" s="1"/>
  <c r="B598" i="2" a="1"/>
  <c r="B598" i="2" s="1"/>
  <c r="B599" i="2" a="1"/>
  <c r="B599" i="2" s="1"/>
  <c r="B600" i="2" a="1"/>
  <c r="B600" i="2" s="1"/>
  <c r="B601" i="2" a="1"/>
  <c r="B601" i="2" s="1"/>
  <c r="B602" i="2" a="1"/>
  <c r="B602" i="2" s="1"/>
  <c r="B603" i="2" a="1"/>
  <c r="B603" i="2" s="1"/>
  <c r="B604" i="2" a="1"/>
  <c r="B604" i="2" s="1"/>
  <c r="B605" i="2" a="1"/>
  <c r="B605" i="2" s="1"/>
  <c r="B606" i="2" a="1"/>
  <c r="B606" i="2" s="1"/>
  <c r="B607" i="2" a="1"/>
  <c r="B607" i="2" s="1"/>
  <c r="B608" i="2" a="1"/>
  <c r="B608" i="2" s="1"/>
  <c r="B609" i="2" a="1"/>
  <c r="B609" i="2" s="1"/>
  <c r="B610" i="2" a="1"/>
  <c r="B610" i="2" s="1"/>
  <c r="B611" i="2" a="1"/>
  <c r="B611" i="2" s="1"/>
  <c r="B612" i="2" a="1"/>
  <c r="B612" i="2" s="1"/>
  <c r="B613" i="2" a="1"/>
  <c r="B613" i="2" s="1"/>
  <c r="B614" i="2" a="1"/>
  <c r="B614" i="2" s="1"/>
  <c r="B615" i="2" a="1"/>
  <c r="B615" i="2" s="1"/>
  <c r="B616" i="2" a="1"/>
  <c r="B616" i="2" s="1"/>
  <c r="B617" i="2" a="1"/>
  <c r="B617" i="2" s="1"/>
  <c r="B618" i="2" a="1"/>
  <c r="B618" i="2" s="1"/>
  <c r="B619" i="2" a="1"/>
  <c r="B619" i="2" s="1"/>
  <c r="B620" i="2" a="1"/>
  <c r="B620" i="2" s="1"/>
  <c r="B621" i="2" a="1"/>
  <c r="B621" i="2" s="1"/>
  <c r="B622" i="2" a="1"/>
  <c r="B622" i="2" s="1"/>
  <c r="B623" i="2" a="1"/>
  <c r="B623" i="2" s="1"/>
  <c r="B624" i="2" a="1"/>
  <c r="B624" i="2" s="1"/>
  <c r="B625" i="2" a="1"/>
  <c r="B625" i="2" s="1"/>
  <c r="B626" i="2" a="1"/>
  <c r="B626" i="2" s="1"/>
  <c r="B627" i="2" a="1"/>
  <c r="B627" i="2" s="1"/>
  <c r="B628" i="2" a="1"/>
  <c r="B628" i="2" s="1"/>
  <c r="B629" i="2" a="1"/>
  <c r="B629" i="2" s="1"/>
  <c r="B630" i="2" a="1"/>
  <c r="B630" i="2" s="1"/>
  <c r="B631" i="2" a="1"/>
  <c r="B631" i="2" s="1"/>
  <c r="B632" i="2" a="1"/>
  <c r="B632" i="2" s="1"/>
  <c r="B633" i="2" a="1"/>
  <c r="B633" i="2" s="1"/>
  <c r="B634" i="2" a="1"/>
  <c r="B634" i="2" s="1"/>
  <c r="B635" i="2" a="1"/>
  <c r="B635" i="2" s="1"/>
  <c r="B636" i="2" a="1"/>
  <c r="B636" i="2" s="1"/>
  <c r="B637" i="2" a="1"/>
  <c r="B637" i="2" s="1"/>
  <c r="B638" i="2" a="1"/>
  <c r="B638" i="2" s="1"/>
  <c r="B639" i="2" a="1"/>
  <c r="B639" i="2" s="1"/>
  <c r="B640" i="2" a="1"/>
  <c r="B640" i="2" s="1"/>
  <c r="B641" i="2" a="1"/>
  <c r="B641" i="2" s="1"/>
  <c r="B642" i="2" a="1"/>
  <c r="B642" i="2" s="1"/>
  <c r="B643" i="2" a="1"/>
  <c r="B643" i="2" s="1"/>
  <c r="B644" i="2" a="1"/>
  <c r="B644" i="2" s="1"/>
  <c r="B645" i="2" a="1"/>
  <c r="B645" i="2" s="1"/>
  <c r="B646" i="2" a="1"/>
  <c r="B646" i="2" s="1"/>
  <c r="B647" i="2" a="1"/>
  <c r="B647" i="2" s="1"/>
  <c r="B648" i="2" a="1"/>
  <c r="B648" i="2" s="1"/>
  <c r="B649" i="2" a="1"/>
  <c r="B649" i="2" s="1"/>
  <c r="B650" i="2" a="1"/>
  <c r="B650" i="2" s="1"/>
  <c r="B651" i="2" a="1"/>
  <c r="B651" i="2" s="1"/>
  <c r="B652" i="2" a="1"/>
  <c r="B652" i="2" s="1"/>
  <c r="B653" i="2" a="1"/>
  <c r="B653" i="2" s="1"/>
  <c r="B654" i="2" a="1"/>
  <c r="B654" i="2" s="1"/>
  <c r="B655" i="2" a="1"/>
  <c r="B655" i="2" s="1"/>
  <c r="B656" i="2" a="1"/>
  <c r="B656" i="2" s="1"/>
  <c r="B657" i="2" a="1"/>
  <c r="B657" i="2" s="1"/>
  <c r="B658" i="2" a="1"/>
  <c r="B658" i="2" s="1"/>
  <c r="B659" i="2" a="1"/>
  <c r="B659" i="2" s="1"/>
  <c r="B660" i="2" a="1"/>
  <c r="B660" i="2" s="1"/>
  <c r="B661" i="2" a="1"/>
  <c r="B661" i="2" s="1"/>
  <c r="B662" i="2" a="1"/>
  <c r="B662" i="2" s="1"/>
  <c r="B663" i="2" a="1"/>
  <c r="B663" i="2" s="1"/>
  <c r="B664" i="2" a="1"/>
  <c r="B664" i="2" s="1"/>
  <c r="B665" i="2" a="1"/>
  <c r="B665" i="2" s="1"/>
  <c r="B666" i="2" a="1"/>
  <c r="B666" i="2" s="1"/>
  <c r="B667" i="2" a="1"/>
  <c r="B667" i="2" s="1"/>
  <c r="B668" i="2" a="1"/>
  <c r="B668" i="2" s="1"/>
  <c r="B669" i="2" a="1"/>
  <c r="B669" i="2" s="1"/>
  <c r="B670" i="2" a="1"/>
  <c r="B670" i="2" s="1"/>
  <c r="B671" i="2" a="1"/>
  <c r="B671" i="2" s="1"/>
  <c r="B672" i="2" a="1"/>
  <c r="B672" i="2" s="1"/>
  <c r="B673" i="2" a="1"/>
  <c r="B673" i="2" s="1"/>
  <c r="B674" i="2" a="1"/>
  <c r="B674" i="2" s="1"/>
  <c r="B675" i="2" a="1"/>
  <c r="B675" i="2" s="1"/>
  <c r="B676" i="2" a="1"/>
  <c r="B676" i="2" s="1"/>
  <c r="B677" i="2" a="1"/>
  <c r="B677" i="2" s="1"/>
  <c r="B678" i="2" a="1"/>
  <c r="B678" i="2" s="1"/>
  <c r="B679" i="2" a="1"/>
  <c r="B679" i="2" s="1"/>
  <c r="B680" i="2" a="1"/>
  <c r="B680" i="2" s="1"/>
  <c r="B681" i="2" a="1"/>
  <c r="B681" i="2" s="1"/>
  <c r="B682" i="2" a="1"/>
  <c r="B682" i="2" s="1"/>
  <c r="B683" i="2" a="1"/>
  <c r="B683" i="2" s="1"/>
  <c r="B684" i="2" a="1"/>
  <c r="B684" i="2" s="1"/>
  <c r="B685" i="2" a="1"/>
  <c r="B685" i="2" s="1"/>
  <c r="B686" i="2" a="1"/>
  <c r="B686" i="2" s="1"/>
  <c r="B687" i="2" a="1"/>
  <c r="B687" i="2" s="1"/>
  <c r="B688" i="2" a="1"/>
  <c r="B688" i="2" s="1"/>
  <c r="B689" i="2" a="1"/>
  <c r="B689" i="2" s="1"/>
  <c r="B690" i="2" a="1"/>
  <c r="B690" i="2" s="1"/>
  <c r="B691" i="2" a="1"/>
  <c r="B691" i="2" s="1"/>
  <c r="B692" i="2" a="1"/>
  <c r="B692" i="2" s="1"/>
  <c r="B693" i="2" a="1"/>
  <c r="B693" i="2" s="1"/>
  <c r="B694" i="2" a="1"/>
  <c r="B694" i="2" s="1"/>
  <c r="B695" i="2" a="1"/>
  <c r="B695" i="2" s="1"/>
  <c r="B696" i="2" a="1"/>
  <c r="B696" i="2" s="1"/>
  <c r="B697" i="2" a="1"/>
  <c r="B697" i="2" s="1"/>
  <c r="B698" i="2" a="1"/>
  <c r="B698" i="2" s="1"/>
  <c r="B699" i="2" a="1"/>
  <c r="B699" i="2" s="1"/>
  <c r="B700" i="2" a="1"/>
  <c r="B700" i="2" s="1"/>
  <c r="B701" i="2" a="1"/>
  <c r="B701" i="2" s="1"/>
  <c r="B702" i="2" a="1"/>
  <c r="B702" i="2" s="1"/>
  <c r="B703" i="2" a="1"/>
  <c r="B703" i="2" s="1"/>
  <c r="B704" i="2" a="1"/>
  <c r="B704" i="2" s="1"/>
  <c r="B705" i="2" a="1"/>
  <c r="B705" i="2" s="1"/>
  <c r="B706" i="2" a="1"/>
  <c r="B706" i="2" s="1"/>
  <c r="B707" i="2" a="1"/>
  <c r="B707" i="2" s="1"/>
  <c r="B708" i="2" a="1"/>
  <c r="B708" i="2" s="1"/>
  <c r="B709" i="2" a="1"/>
  <c r="B709" i="2" s="1"/>
  <c r="B710" i="2" a="1"/>
  <c r="B710" i="2" s="1"/>
  <c r="B711" i="2" a="1"/>
  <c r="B711" i="2" s="1"/>
  <c r="B712" i="2" a="1"/>
  <c r="B712" i="2" s="1"/>
  <c r="B713" i="2" a="1"/>
  <c r="B713" i="2" s="1"/>
  <c r="B714" i="2" a="1"/>
  <c r="B714" i="2" s="1"/>
  <c r="B715" i="2" a="1"/>
  <c r="B715" i="2" s="1"/>
  <c r="B716" i="2" a="1"/>
  <c r="B716" i="2" s="1"/>
  <c r="B717" i="2" a="1"/>
  <c r="B717" i="2" s="1"/>
  <c r="B718" i="2" a="1"/>
  <c r="B718" i="2" s="1"/>
  <c r="B719" i="2" a="1"/>
  <c r="B719" i="2" s="1"/>
  <c r="B720" i="2" a="1"/>
  <c r="B720" i="2" s="1"/>
  <c r="B721" i="2" a="1"/>
  <c r="B721" i="2" s="1"/>
  <c r="B722" i="2" a="1"/>
  <c r="B722" i="2" s="1"/>
  <c r="B723" i="2" a="1"/>
  <c r="B723" i="2" s="1"/>
  <c r="B724" i="2" a="1"/>
  <c r="B724" i="2" s="1"/>
  <c r="B725" i="2" a="1"/>
  <c r="B725" i="2" s="1"/>
  <c r="B726" i="2" a="1"/>
  <c r="B726" i="2" s="1"/>
  <c r="B727" i="2" a="1"/>
  <c r="B727" i="2" s="1"/>
  <c r="B728" i="2" a="1"/>
  <c r="B728" i="2" s="1"/>
  <c r="B729" i="2" a="1"/>
  <c r="B729" i="2" s="1"/>
  <c r="B730" i="2" a="1"/>
  <c r="B730" i="2" s="1"/>
  <c r="B731" i="2" a="1"/>
  <c r="B731" i="2" s="1"/>
  <c r="B732" i="2" a="1"/>
  <c r="B732" i="2" s="1"/>
  <c r="B733" i="2" a="1"/>
  <c r="B733" i="2" s="1"/>
  <c r="D13" i="9" l="1" a="1"/>
  <c r="D13" i="9" s="1"/>
  <c r="B14" i="9" a="1"/>
  <c r="B14" i="9" s="1"/>
  <c r="E474" i="2"/>
  <c r="D733" i="2"/>
  <c r="E697" i="2"/>
  <c r="D661" i="2"/>
  <c r="E649" i="2"/>
  <c r="D589" i="2"/>
  <c r="E577" i="2"/>
  <c r="D529" i="2"/>
  <c r="E493" i="2"/>
  <c r="E433" i="2"/>
  <c r="E301" i="2"/>
  <c r="E12" i="2"/>
  <c r="D498" i="2"/>
  <c r="D673" i="2"/>
  <c r="D601" i="2"/>
  <c r="D517" i="2"/>
  <c r="D457" i="2"/>
  <c r="D397" i="2"/>
  <c r="D337" i="2"/>
  <c r="E253" i="2"/>
  <c r="E205" i="2"/>
  <c r="E157" i="2"/>
  <c r="E109" i="2"/>
  <c r="E61" i="2"/>
  <c r="E732" i="2"/>
  <c r="E684" i="2"/>
  <c r="E636" i="2"/>
  <c r="E588" i="2"/>
  <c r="E528" i="2"/>
  <c r="E456" i="2"/>
  <c r="E408" i="2"/>
  <c r="E360" i="2"/>
  <c r="E312" i="2"/>
  <c r="E264" i="2"/>
  <c r="E216" i="2"/>
  <c r="E168" i="2"/>
  <c r="E120" i="2"/>
  <c r="E48" i="2"/>
  <c r="D695" i="2"/>
  <c r="E623" i="2"/>
  <c r="D587" i="2"/>
  <c r="D575" i="2"/>
  <c r="E563" i="2"/>
  <c r="E551" i="2"/>
  <c r="E539" i="2"/>
  <c r="E503" i="2"/>
  <c r="E479" i="2"/>
  <c r="D467" i="2"/>
  <c r="D455" i="2"/>
  <c r="E443" i="2"/>
  <c r="D431" i="2"/>
  <c r="E419" i="2"/>
  <c r="D407" i="2"/>
  <c r="E395" i="2"/>
  <c r="D383" i="2"/>
  <c r="D347" i="2"/>
  <c r="D335" i="2"/>
  <c r="D323" i="2"/>
  <c r="E311" i="2"/>
  <c r="E299" i="2"/>
  <c r="E287" i="2"/>
  <c r="E275" i="2"/>
  <c r="E263" i="2"/>
  <c r="E251" i="2"/>
  <c r="E239" i="2"/>
  <c r="E227" i="2"/>
  <c r="E215" i="2"/>
  <c r="E203" i="2"/>
  <c r="E191" i="2"/>
  <c r="E179" i="2"/>
  <c r="E167" i="2"/>
  <c r="E155" i="2"/>
  <c r="E143" i="2"/>
  <c r="E131" i="2"/>
  <c r="E119" i="2"/>
  <c r="E107" i="2"/>
  <c r="E95" i="2"/>
  <c r="E83" i="2"/>
  <c r="E71" i="2"/>
  <c r="E59" i="2"/>
  <c r="E47" i="2"/>
  <c r="E35" i="2"/>
  <c r="E23" i="2"/>
  <c r="E11" i="2"/>
  <c r="E606" i="2"/>
  <c r="E534" i="2"/>
  <c r="E721" i="2"/>
  <c r="E637" i="2"/>
  <c r="E565" i="2"/>
  <c r="E505" i="2"/>
  <c r="E445" i="2"/>
  <c r="D385" i="2"/>
  <c r="D349" i="2"/>
  <c r="E289" i="2"/>
  <c r="E241" i="2"/>
  <c r="E193" i="2"/>
  <c r="E145" i="2"/>
  <c r="E97" i="2"/>
  <c r="E37" i="2"/>
  <c r="E708" i="2"/>
  <c r="E648" i="2"/>
  <c r="E600" i="2"/>
  <c r="E564" i="2"/>
  <c r="E540" i="2"/>
  <c r="E492" i="2"/>
  <c r="E444" i="2"/>
  <c r="E396" i="2"/>
  <c r="E348" i="2"/>
  <c r="E288" i="2"/>
  <c r="E228" i="2"/>
  <c r="E180" i="2"/>
  <c r="E144" i="2"/>
  <c r="E108" i="2"/>
  <c r="E84" i="2"/>
  <c r="E72" i="2"/>
  <c r="E36" i="2"/>
  <c r="E731" i="2"/>
  <c r="E707" i="2"/>
  <c r="E683" i="2"/>
  <c r="D671" i="2"/>
  <c r="E647" i="2"/>
  <c r="E694" i="2"/>
  <c r="D442" i="2"/>
  <c r="E406" i="2"/>
  <c r="E382" i="2"/>
  <c r="D358" i="2"/>
  <c r="D346" i="2"/>
  <c r="D322" i="2"/>
  <c r="E310" i="2"/>
  <c r="E298" i="2"/>
  <c r="D286" i="2"/>
  <c r="E250" i="2"/>
  <c r="E202" i="2"/>
  <c r="D190" i="2"/>
  <c r="E178" i="2"/>
  <c r="D166" i="2"/>
  <c r="E154" i="2"/>
  <c r="D142" i="2"/>
  <c r="E130" i="2"/>
  <c r="D118" i="2"/>
  <c r="D106" i="2"/>
  <c r="D94" i="2"/>
  <c r="E82" i="2"/>
  <c r="E70" i="2"/>
  <c r="D58" i="2"/>
  <c r="E46" i="2"/>
  <c r="E10" i="2"/>
  <c r="E678" i="2"/>
  <c r="E594" i="2"/>
  <c r="D486" i="2"/>
  <c r="E685" i="2"/>
  <c r="D613" i="2"/>
  <c r="E541" i="2"/>
  <c r="E481" i="2"/>
  <c r="D421" i="2"/>
  <c r="E373" i="2"/>
  <c r="D325" i="2"/>
  <c r="E277" i="2"/>
  <c r="E229" i="2"/>
  <c r="E181" i="2"/>
  <c r="E133" i="2"/>
  <c r="E85" i="2"/>
  <c r="E49" i="2"/>
  <c r="E720" i="2"/>
  <c r="E672" i="2"/>
  <c r="E624" i="2"/>
  <c r="E576" i="2"/>
  <c r="E516" i="2"/>
  <c r="E468" i="2"/>
  <c r="E420" i="2"/>
  <c r="E372" i="2"/>
  <c r="E324" i="2"/>
  <c r="E276" i="2"/>
  <c r="E240" i="2"/>
  <c r="E192" i="2"/>
  <c r="E132" i="2"/>
  <c r="E24" i="2"/>
  <c r="E719" i="2"/>
  <c r="D659" i="2"/>
  <c r="E669" i="2"/>
  <c r="C429" i="2"/>
  <c r="E381" i="2"/>
  <c r="E261" i="2"/>
  <c r="E237" i="2"/>
  <c r="C225" i="2"/>
  <c r="D201" i="2"/>
  <c r="C189" i="2"/>
  <c r="E177" i="2"/>
  <c r="E165" i="2"/>
  <c r="C153" i="2"/>
  <c r="E141" i="2"/>
  <c r="E129" i="2"/>
  <c r="D117" i="2"/>
  <c r="C105" i="2"/>
  <c r="E93" i="2"/>
  <c r="D81" i="2"/>
  <c r="C69" i="2"/>
  <c r="D57" i="2"/>
  <c r="E45" i="2"/>
  <c r="E21" i="2"/>
  <c r="D9" i="2"/>
  <c r="D702" i="2"/>
  <c r="E611" i="2"/>
  <c r="D718" i="2"/>
  <c r="E706" i="2"/>
  <c r="E682" i="2"/>
  <c r="E670" i="2"/>
  <c r="E658" i="2"/>
  <c r="E634" i="2"/>
  <c r="E622" i="2"/>
  <c r="E610" i="2"/>
  <c r="E598" i="2"/>
  <c r="E574" i="2"/>
  <c r="E562" i="2"/>
  <c r="E550" i="2"/>
  <c r="E538" i="2"/>
  <c r="E526" i="2"/>
  <c r="E514" i="2"/>
  <c r="D478" i="2"/>
  <c r="E466" i="2"/>
  <c r="E454" i="2"/>
  <c r="E430" i="2"/>
  <c r="D418" i="2"/>
  <c r="E394" i="2"/>
  <c r="D334" i="2"/>
  <c r="D729" i="2"/>
  <c r="D717" i="2"/>
  <c r="C705" i="2"/>
  <c r="E693" i="2"/>
  <c r="C681" i="2"/>
  <c r="E657" i="2"/>
  <c r="E633" i="2"/>
  <c r="E621" i="2"/>
  <c r="E609" i="2"/>
  <c r="E597" i="2"/>
  <c r="E585" i="2"/>
  <c r="E573" i="2"/>
  <c r="E549" i="2"/>
  <c r="C537" i="2"/>
  <c r="E525" i="2"/>
  <c r="C513" i="2"/>
  <c r="E501" i="2"/>
  <c r="E489" i="2"/>
  <c r="E477" i="2"/>
  <c r="E465" i="2"/>
  <c r="E453" i="2"/>
  <c r="E441" i="2"/>
  <c r="E417" i="2"/>
  <c r="E393" i="2"/>
  <c r="E357" i="2"/>
  <c r="E345" i="2"/>
  <c r="C333" i="2"/>
  <c r="E321" i="2"/>
  <c r="E309" i="2"/>
  <c r="E297" i="2"/>
  <c r="C285" i="2"/>
  <c r="D213" i="2"/>
  <c r="D728" i="2"/>
  <c r="E716" i="2"/>
  <c r="C704" i="2"/>
  <c r="E692" i="2"/>
  <c r="E680" i="2"/>
  <c r="E668" i="2"/>
  <c r="E632" i="2"/>
  <c r="C620" i="2"/>
  <c r="E608" i="2"/>
  <c r="E584" i="2"/>
  <c r="D572" i="2"/>
  <c r="E548" i="2"/>
  <c r="E536" i="2"/>
  <c r="D524" i="2"/>
  <c r="C512" i="2"/>
  <c r="D500" i="2"/>
  <c r="E476" i="2"/>
  <c r="E464" i="2"/>
  <c r="E452" i="2"/>
  <c r="E392" i="2"/>
  <c r="E380" i="2"/>
  <c r="D368" i="2"/>
  <c r="D356" i="2"/>
  <c r="D344" i="2"/>
  <c r="E332" i="2"/>
  <c r="E320" i="2"/>
  <c r="E308" i="2"/>
  <c r="D296" i="2"/>
  <c r="E284" i="2"/>
  <c r="E248" i="2"/>
  <c r="D236" i="2"/>
  <c r="C224" i="2"/>
  <c r="C212" i="2"/>
  <c r="D200" i="2"/>
  <c r="D188" i="2"/>
  <c r="E176" i="2"/>
  <c r="D164" i="2"/>
  <c r="C152" i="2"/>
  <c r="E140" i="2"/>
  <c r="E128" i="2"/>
  <c r="D116" i="2"/>
  <c r="E104" i="2"/>
  <c r="C92" i="2"/>
  <c r="D80" i="2"/>
  <c r="C68" i="2"/>
  <c r="E56" i="2"/>
  <c r="C44" i="2"/>
  <c r="E32" i="2"/>
  <c r="D20" i="2"/>
  <c r="E8" i="2"/>
  <c r="D726" i="2"/>
  <c r="E666" i="2"/>
  <c r="E582" i="2"/>
  <c r="C510" i="2"/>
  <c r="D709" i="2"/>
  <c r="E625" i="2"/>
  <c r="D553" i="2"/>
  <c r="D469" i="2"/>
  <c r="E409" i="2"/>
  <c r="E361" i="2"/>
  <c r="D313" i="2"/>
  <c r="E265" i="2"/>
  <c r="E217" i="2"/>
  <c r="E169" i="2"/>
  <c r="E121" i="2"/>
  <c r="E73" i="2"/>
  <c r="E25" i="2"/>
  <c r="E696" i="2"/>
  <c r="E660" i="2"/>
  <c r="E612" i="2"/>
  <c r="E552" i="2"/>
  <c r="E504" i="2"/>
  <c r="E480" i="2"/>
  <c r="E432" i="2"/>
  <c r="E384" i="2"/>
  <c r="E336" i="2"/>
  <c r="E300" i="2"/>
  <c r="E252" i="2"/>
  <c r="E204" i="2"/>
  <c r="E156" i="2"/>
  <c r="E96" i="2"/>
  <c r="E60" i="2"/>
  <c r="D727" i="2"/>
  <c r="D715" i="2"/>
  <c r="C703" i="2"/>
  <c r="D691" i="2"/>
  <c r="C679" i="2"/>
  <c r="E667" i="2"/>
  <c r="E655" i="2"/>
  <c r="D631" i="2"/>
  <c r="E619" i="2"/>
  <c r="C607" i="2"/>
  <c r="C595" i="2"/>
  <c r="E583" i="2"/>
  <c r="E547" i="2"/>
  <c r="C535" i="2"/>
  <c r="E523" i="2"/>
  <c r="E511" i="2"/>
  <c r="D499" i="2"/>
  <c r="D487" i="2"/>
  <c r="E475" i="2"/>
  <c r="E463" i="2"/>
  <c r="E439" i="2"/>
  <c r="E403" i="2"/>
  <c r="E391" i="2"/>
  <c r="C379" i="2"/>
  <c r="E367" i="2"/>
  <c r="D355" i="2"/>
  <c r="E343" i="2"/>
  <c r="E331" i="2"/>
  <c r="C319" i="2"/>
  <c r="E307" i="2"/>
  <c r="E295" i="2"/>
  <c r="E271" i="2"/>
  <c r="E259" i="2"/>
  <c r="E247" i="2"/>
  <c r="D235" i="2"/>
  <c r="D223" i="2"/>
  <c r="D211" i="2"/>
  <c r="E199" i="2"/>
  <c r="D187" i="2"/>
  <c r="C175" i="2"/>
  <c r="D163" i="2"/>
  <c r="E151" i="2"/>
  <c r="E139" i="2"/>
  <c r="C127" i="2"/>
  <c r="E115" i="2"/>
  <c r="C103" i="2"/>
  <c r="E91" i="2"/>
  <c r="D79" i="2"/>
  <c r="C67" i="2"/>
  <c r="D55" i="2"/>
  <c r="E43" i="2"/>
  <c r="E31" i="2"/>
  <c r="E19" i="2"/>
  <c r="E7" i="2"/>
  <c r="D6" i="2"/>
  <c r="E390" i="2"/>
  <c r="D366" i="2"/>
  <c r="E342" i="2"/>
  <c r="E270" i="2"/>
  <c r="C246" i="2"/>
  <c r="E222" i="2"/>
  <c r="C186" i="2"/>
  <c r="E150" i="2"/>
  <c r="D138" i="2"/>
  <c r="E126" i="2"/>
  <c r="E54" i="2"/>
  <c r="D30" i="2"/>
  <c r="C701" i="2"/>
  <c r="E665" i="2"/>
  <c r="D641" i="2"/>
  <c r="D629" i="2"/>
  <c r="D617" i="2"/>
  <c r="E605" i="2"/>
  <c r="E593" i="2"/>
  <c r="E581" i="2"/>
  <c r="E569" i="2"/>
  <c r="D557" i="2"/>
  <c r="D545" i="2"/>
  <c r="E533" i="2"/>
  <c r="E521" i="2"/>
  <c r="C509" i="2"/>
  <c r="E497" i="2"/>
  <c r="D485" i="2"/>
  <c r="D473" i="2"/>
  <c r="E461" i="2"/>
  <c r="E425" i="2"/>
  <c r="D413" i="2"/>
  <c r="D401" i="2"/>
  <c r="E389" i="2"/>
  <c r="C377" i="2"/>
  <c r="D365" i="2"/>
  <c r="E353" i="2"/>
  <c r="D341" i="2"/>
  <c r="E281" i="2"/>
  <c r="E269" i="2"/>
  <c r="C257" i="2"/>
  <c r="E245" i="2"/>
  <c r="D233" i="2"/>
  <c r="C221" i="2"/>
  <c r="E209" i="2"/>
  <c r="C197" i="2"/>
  <c r="D185" i="2"/>
  <c r="C173" i="2"/>
  <c r="D161" i="2"/>
  <c r="E149" i="2"/>
  <c r="E137" i="2"/>
  <c r="E101" i="2"/>
  <c r="E65" i="2"/>
  <c r="C29" i="2"/>
  <c r="E17" i="2"/>
  <c r="E642" i="2"/>
  <c r="E450" i="2"/>
  <c r="E414" i="2"/>
  <c r="C378" i="2"/>
  <c r="D354" i="2"/>
  <c r="D330" i="2"/>
  <c r="E174" i="2"/>
  <c r="E90" i="2"/>
  <c r="E725" i="2"/>
  <c r="D689" i="2"/>
  <c r="E712" i="2"/>
  <c r="D700" i="2"/>
  <c r="E688" i="2"/>
  <c r="E676" i="2"/>
  <c r="E664" i="2"/>
  <c r="E652" i="2"/>
  <c r="E640" i="2"/>
  <c r="D616" i="2"/>
  <c r="E604" i="2"/>
  <c r="E580" i="2"/>
  <c r="E556" i="2"/>
  <c r="D544" i="2"/>
  <c r="D532" i="2"/>
  <c r="C520" i="2"/>
  <c r="D508" i="2"/>
  <c r="E496" i="2"/>
  <c r="E484" i="2"/>
  <c r="E448" i="2"/>
  <c r="E436" i="2"/>
  <c r="E424" i="2"/>
  <c r="D412" i="2"/>
  <c r="C400" i="2"/>
  <c r="D388" i="2"/>
  <c r="C376" i="2"/>
  <c r="D364" i="2"/>
  <c r="C352" i="2"/>
  <c r="C316" i="2"/>
  <c r="E280" i="2"/>
  <c r="E268" i="2"/>
  <c r="D256" i="2"/>
  <c r="D244" i="2"/>
  <c r="C232" i="2"/>
  <c r="D220" i="2"/>
  <c r="E208" i="2"/>
  <c r="E196" i="2"/>
  <c r="D184" i="2"/>
  <c r="E148" i="2"/>
  <c r="E100" i="2"/>
  <c r="E76" i="2"/>
  <c r="E52" i="2"/>
  <c r="E40" i="2"/>
  <c r="D28" i="2"/>
  <c r="E16" i="2"/>
  <c r="E4" i="2"/>
  <c r="E714" i="2"/>
  <c r="E630" i="2"/>
  <c r="E522" i="2"/>
  <c r="E258" i="2"/>
  <c r="D234" i="2"/>
  <c r="E198" i="2"/>
  <c r="E162" i="2"/>
  <c r="D18" i="2"/>
  <c r="E713" i="2"/>
  <c r="E724" i="2"/>
  <c r="E723" i="2"/>
  <c r="E699" i="2"/>
  <c r="E675" i="2"/>
  <c r="D663" i="2"/>
  <c r="C651" i="2"/>
  <c r="E639" i="2"/>
  <c r="C627" i="2"/>
  <c r="D615" i="2"/>
  <c r="E603" i="2"/>
  <c r="E591" i="2"/>
  <c r="E579" i="2"/>
  <c r="C567" i="2"/>
  <c r="E555" i="2"/>
  <c r="D543" i="2"/>
  <c r="D531" i="2"/>
  <c r="E519" i="2"/>
  <c r="E507" i="2"/>
  <c r="E495" i="2"/>
  <c r="D447" i="2"/>
  <c r="C435" i="2"/>
  <c r="E423" i="2"/>
  <c r="D411" i="2"/>
  <c r="D399" i="2"/>
  <c r="D387" i="2"/>
  <c r="D375" i="2"/>
  <c r="E363" i="2"/>
  <c r="C315" i="2"/>
  <c r="C291" i="2"/>
  <c r="D279" i="2"/>
  <c r="E267" i="2"/>
  <c r="C255" i="2"/>
  <c r="C243" i="2"/>
  <c r="D231" i="2"/>
  <c r="D219" i="2"/>
  <c r="E207" i="2"/>
  <c r="E159" i="2"/>
  <c r="E123" i="2"/>
  <c r="E111" i="2"/>
  <c r="E87" i="2"/>
  <c r="E63" i="2"/>
  <c r="E51" i="2"/>
  <c r="E39" i="2"/>
  <c r="C27" i="2"/>
  <c r="E15" i="2"/>
  <c r="E3" i="2"/>
  <c r="D690" i="2"/>
  <c r="D618" i="2"/>
  <c r="E546" i="2"/>
  <c r="E438" i="2"/>
  <c r="E722" i="2"/>
  <c r="E710" i="2"/>
  <c r="E698" i="2"/>
  <c r="E686" i="2"/>
  <c r="D674" i="2"/>
  <c r="D662" i="2"/>
  <c r="D650" i="2"/>
  <c r="E638" i="2"/>
  <c r="D626" i="2"/>
  <c r="E614" i="2"/>
  <c r="E602" i="2"/>
  <c r="D590" i="2"/>
  <c r="E578" i="2"/>
  <c r="E566" i="2"/>
  <c r="E554" i="2"/>
  <c r="D542" i="2"/>
  <c r="D530" i="2"/>
  <c r="D518" i="2"/>
  <c r="E506" i="2"/>
  <c r="E494" i="2"/>
  <c r="E482" i="2"/>
  <c r="D470" i="2"/>
  <c r="D458" i="2"/>
  <c r="D446" i="2"/>
  <c r="E434" i="2"/>
  <c r="E422" i="2"/>
  <c r="D410" i="2"/>
  <c r="E398" i="2"/>
  <c r="D386" i="2"/>
  <c r="E374" i="2"/>
  <c r="E362" i="2"/>
  <c r="E350" i="2"/>
  <c r="D338" i="2"/>
  <c r="D314" i="2"/>
  <c r="D302" i="2"/>
  <c r="E290" i="2"/>
  <c r="E278" i="2"/>
  <c r="E266" i="2"/>
  <c r="E254" i="2"/>
  <c r="E242" i="2"/>
  <c r="E230" i="2"/>
  <c r="E218" i="2"/>
  <c r="E206" i="2"/>
  <c r="E194" i="2"/>
  <c r="E182" i="2"/>
  <c r="E170" i="2"/>
  <c r="E158" i="2"/>
  <c r="E146" i="2"/>
  <c r="E134" i="2"/>
  <c r="E122" i="2"/>
  <c r="E110" i="2"/>
  <c r="E98" i="2"/>
  <c r="E86" i="2"/>
  <c r="E74" i="2"/>
  <c r="E62" i="2"/>
  <c r="E50" i="2"/>
  <c r="E38" i="2"/>
  <c r="E26" i="2"/>
  <c r="E14" i="2"/>
  <c r="E13" i="2"/>
  <c r="E34" i="2"/>
  <c r="E733" i="2"/>
  <c r="C498" i="2"/>
  <c r="E500" i="2"/>
  <c r="E302" i="2"/>
  <c r="E224" i="2"/>
  <c r="E467" i="2"/>
  <c r="E212" i="2"/>
  <c r="E661" i="2"/>
  <c r="E410" i="2"/>
  <c r="E94" i="2"/>
  <c r="E431" i="2"/>
  <c r="E659" i="2"/>
  <c r="C446" i="2"/>
  <c r="E166" i="2"/>
  <c r="D435" i="2"/>
  <c r="E407" i="2"/>
  <c r="E296" i="2"/>
  <c r="E152" i="2"/>
  <c r="E458" i="2"/>
  <c r="E728" i="2"/>
  <c r="E142" i="2"/>
  <c r="E457" i="2"/>
  <c r="E118" i="2"/>
  <c r="E671" i="2"/>
  <c r="E334" i="2"/>
  <c r="E442" i="2"/>
  <c r="D224" i="2"/>
  <c r="E695" i="2"/>
  <c r="E662" i="2"/>
  <c r="E626" i="2"/>
  <c r="E575" i="2"/>
  <c r="E542" i="2"/>
  <c r="E325" i="2"/>
  <c r="E116" i="2"/>
  <c r="E92" i="2"/>
  <c r="E68" i="2"/>
  <c r="E44" i="2"/>
  <c r="E323" i="2"/>
  <c r="E529" i="2"/>
  <c r="E455" i="2"/>
  <c r="E397" i="2"/>
  <c r="E346" i="2"/>
  <c r="E314" i="2"/>
  <c r="E164" i="2"/>
  <c r="E650" i="2"/>
  <c r="E589" i="2"/>
  <c r="E344" i="2"/>
  <c r="E313" i="2"/>
  <c r="E190" i="2"/>
  <c r="E106" i="2"/>
  <c r="E58" i="2"/>
  <c r="C314" i="2"/>
  <c r="E524" i="2"/>
  <c r="E421" i="2"/>
  <c r="E386" i="2"/>
  <c r="E338" i="2"/>
  <c r="E188" i="2"/>
  <c r="E80" i="2"/>
  <c r="E572" i="2"/>
  <c r="C220" i="2"/>
  <c r="E587" i="2"/>
  <c r="E518" i="2"/>
  <c r="E478" i="2"/>
  <c r="E446" i="2"/>
  <c r="E385" i="2"/>
  <c r="E337" i="2"/>
  <c r="D429" i="2"/>
  <c r="C219" i="2"/>
  <c r="E673" i="2"/>
  <c r="E517" i="2"/>
  <c r="E286" i="2"/>
  <c r="E20" i="2"/>
  <c r="E530" i="2"/>
  <c r="E347" i="2"/>
  <c r="E322" i="2"/>
  <c r="C57" i="2"/>
  <c r="E704" i="2"/>
  <c r="E553" i="2"/>
  <c r="E512" i="2"/>
  <c r="E418" i="2"/>
  <c r="E383" i="2"/>
  <c r="E335" i="2"/>
  <c r="D428" i="2"/>
  <c r="E428" i="2"/>
  <c r="C125" i="2"/>
  <c r="E125" i="2"/>
  <c r="D488" i="2"/>
  <c r="E488" i="2"/>
  <c r="C488" i="2"/>
  <c r="C112" i="2"/>
  <c r="E112" i="2"/>
  <c r="C41" i="2"/>
  <c r="E41" i="2"/>
  <c r="C654" i="2"/>
  <c r="D654" i="2"/>
  <c r="E654" i="2"/>
  <c r="D643" i="2"/>
  <c r="E643" i="2"/>
  <c r="C171" i="2"/>
  <c r="E171" i="2"/>
  <c r="D677" i="2"/>
  <c r="E677" i="2"/>
  <c r="D340" i="2"/>
  <c r="E340" i="2"/>
  <c r="D316" i="2"/>
  <c r="E316" i="2"/>
  <c r="D260" i="2"/>
  <c r="E260" i="2"/>
  <c r="E709" i="2"/>
  <c r="D646" i="2"/>
  <c r="E646" i="2"/>
  <c r="D502" i="2"/>
  <c r="E502" i="2"/>
  <c r="C102" i="2"/>
  <c r="E102" i="2"/>
  <c r="C66" i="2"/>
  <c r="E66" i="2"/>
  <c r="D53" i="2"/>
  <c r="E53" i="2"/>
  <c r="D195" i="2"/>
  <c r="E195" i="2"/>
  <c r="C195" i="2"/>
  <c r="D136" i="2"/>
  <c r="E136" i="2"/>
  <c r="C147" i="2"/>
  <c r="E147" i="2"/>
  <c r="C711" i="2"/>
  <c r="E711" i="2"/>
  <c r="D329" i="2"/>
  <c r="E329" i="2"/>
  <c r="D305" i="2"/>
  <c r="E305" i="2"/>
  <c r="D262" i="2"/>
  <c r="E262" i="2"/>
  <c r="C462" i="2"/>
  <c r="E462" i="2"/>
  <c r="C451" i="2"/>
  <c r="E451" i="2"/>
  <c r="D440" i="2"/>
  <c r="E440" i="2"/>
  <c r="C405" i="2"/>
  <c r="E405" i="2"/>
  <c r="D326" i="2"/>
  <c r="C326" i="2"/>
  <c r="D635" i="2"/>
  <c r="E635" i="2"/>
  <c r="D89" i="2"/>
  <c r="E89" i="2"/>
  <c r="D599" i="2"/>
  <c r="E599" i="2"/>
  <c r="D172" i="2"/>
  <c r="E172" i="2"/>
  <c r="D306" i="2"/>
  <c r="E306" i="2"/>
  <c r="D294" i="2"/>
  <c r="E294" i="2"/>
  <c r="D328" i="2"/>
  <c r="E328" i="2"/>
  <c r="D283" i="2"/>
  <c r="E283" i="2"/>
  <c r="D238" i="2"/>
  <c r="E238" i="2"/>
  <c r="D315" i="2"/>
  <c r="E315" i="2"/>
  <c r="D292" i="2"/>
  <c r="E292" i="2"/>
  <c r="D226" i="2"/>
  <c r="E226" i="2"/>
  <c r="C483" i="2"/>
  <c r="E483" i="2"/>
  <c r="D472" i="2"/>
  <c r="E472" i="2"/>
  <c r="D416" i="2"/>
  <c r="E416" i="2"/>
  <c r="C404" i="2"/>
  <c r="E404" i="2"/>
  <c r="D370" i="2"/>
  <c r="E370" i="2"/>
  <c r="D359" i="2"/>
  <c r="E359" i="2"/>
  <c r="C359" i="2"/>
  <c r="E613" i="2"/>
  <c r="E326" i="2"/>
  <c r="C568" i="2"/>
  <c r="E568" i="2"/>
  <c r="C645" i="2"/>
  <c r="E645" i="2"/>
  <c r="E590" i="2"/>
  <c r="C160" i="2"/>
  <c r="E160" i="2"/>
  <c r="C318" i="2"/>
  <c r="E318" i="2"/>
  <c r="D274" i="2"/>
  <c r="E274" i="2"/>
  <c r="C317" i="2"/>
  <c r="E317" i="2"/>
  <c r="D273" i="2"/>
  <c r="E273" i="2"/>
  <c r="D687" i="2"/>
  <c r="E687" i="2"/>
  <c r="D586" i="2"/>
  <c r="E586" i="2"/>
  <c r="C351" i="2"/>
  <c r="E351" i="2"/>
  <c r="D730" i="2"/>
  <c r="E730" i="2"/>
  <c r="D571" i="2"/>
  <c r="E571" i="2"/>
  <c r="C561" i="2"/>
  <c r="E561" i="2"/>
  <c r="D471" i="2"/>
  <c r="E471" i="2"/>
  <c r="C460" i="2"/>
  <c r="E460" i="2"/>
  <c r="C449" i="2"/>
  <c r="E449" i="2"/>
  <c r="C427" i="2"/>
  <c r="E427" i="2"/>
  <c r="D415" i="2"/>
  <c r="E415" i="2"/>
  <c r="C369" i="2"/>
  <c r="E369" i="2"/>
  <c r="D427" i="2"/>
  <c r="E349" i="2"/>
  <c r="D558" i="2"/>
  <c r="E558" i="2"/>
  <c r="D77" i="2"/>
  <c r="E77" i="2"/>
  <c r="D22" i="2"/>
  <c r="E22" i="2"/>
  <c r="C644" i="2"/>
  <c r="E644" i="2"/>
  <c r="D183" i="2"/>
  <c r="E183" i="2"/>
  <c r="C124" i="2"/>
  <c r="E124" i="2"/>
  <c r="C64" i="2"/>
  <c r="E64" i="2"/>
  <c r="C75" i="2"/>
  <c r="E75" i="2"/>
  <c r="C304" i="2"/>
  <c r="E304" i="2"/>
  <c r="D272" i="2"/>
  <c r="E272" i="2"/>
  <c r="C596" i="2"/>
  <c r="E596" i="2"/>
  <c r="D371" i="2"/>
  <c r="E371" i="2"/>
  <c r="D327" i="2"/>
  <c r="E327" i="2"/>
  <c r="D303" i="2"/>
  <c r="E303" i="2"/>
  <c r="C282" i="2"/>
  <c r="D282" i="2"/>
  <c r="E282" i="2"/>
  <c r="D214" i="2"/>
  <c r="E214" i="2"/>
  <c r="C592" i="2"/>
  <c r="E592" i="2"/>
  <c r="C570" i="2"/>
  <c r="E570" i="2"/>
  <c r="D560" i="2"/>
  <c r="E560" i="2"/>
  <c r="D459" i="2"/>
  <c r="E459" i="2"/>
  <c r="C437" i="2"/>
  <c r="E437" i="2"/>
  <c r="C426" i="2"/>
  <c r="E426" i="2"/>
  <c r="D426" i="2"/>
  <c r="C402" i="2"/>
  <c r="D402" i="2"/>
  <c r="E402" i="2"/>
  <c r="D210" i="2"/>
  <c r="E210" i="2"/>
  <c r="C687" i="2"/>
  <c r="E470" i="2"/>
  <c r="D490" i="2"/>
  <c r="E490" i="2"/>
  <c r="D114" i="2"/>
  <c r="E114" i="2"/>
  <c r="D78" i="2"/>
  <c r="E78" i="2"/>
  <c r="D656" i="2"/>
  <c r="E656" i="2"/>
  <c r="D113" i="2"/>
  <c r="E113" i="2"/>
  <c r="C42" i="2"/>
  <c r="E42" i="2"/>
  <c r="D88" i="2"/>
  <c r="E88" i="2"/>
  <c r="C135" i="2"/>
  <c r="E135" i="2"/>
  <c r="C99" i="2"/>
  <c r="E99" i="2"/>
  <c r="C653" i="2"/>
  <c r="D653" i="2"/>
  <c r="E653" i="2"/>
  <c r="D339" i="2"/>
  <c r="E339" i="2"/>
  <c r="C293" i="2"/>
  <c r="E293" i="2"/>
  <c r="C249" i="2"/>
  <c r="E249" i="2"/>
  <c r="D628" i="2"/>
  <c r="E628" i="2"/>
  <c r="D559" i="2"/>
  <c r="E559" i="2"/>
  <c r="D527" i="2"/>
  <c r="E527" i="2"/>
  <c r="D515" i="2"/>
  <c r="E515" i="2"/>
  <c r="D491" i="2"/>
  <c r="E491" i="2"/>
  <c r="D33" i="2"/>
  <c r="E33" i="2"/>
  <c r="E674" i="2"/>
  <c r="E601" i="2"/>
  <c r="E469" i="2"/>
  <c r="C487" i="2"/>
  <c r="D400" i="2"/>
  <c r="E729" i="2"/>
  <c r="E717" i="2"/>
  <c r="E705" i="2"/>
  <c r="E681" i="2"/>
  <c r="E537" i="2"/>
  <c r="E513" i="2"/>
  <c r="E429" i="2"/>
  <c r="E333" i="2"/>
  <c r="E285" i="2"/>
  <c r="E225" i="2"/>
  <c r="E213" i="2"/>
  <c r="E201" i="2"/>
  <c r="E189" i="2"/>
  <c r="E153" i="2"/>
  <c r="E117" i="2"/>
  <c r="E105" i="2"/>
  <c r="E81" i="2"/>
  <c r="E69" i="2"/>
  <c r="E57" i="2"/>
  <c r="E9" i="2"/>
  <c r="D379" i="2"/>
  <c r="E368" i="2"/>
  <c r="E200" i="2"/>
  <c r="C368" i="2"/>
  <c r="D704" i="2"/>
  <c r="D377" i="2"/>
  <c r="E727" i="2"/>
  <c r="E715" i="2"/>
  <c r="E703" i="2"/>
  <c r="E691" i="2"/>
  <c r="E679" i="2"/>
  <c r="E631" i="2"/>
  <c r="E607" i="2"/>
  <c r="E595" i="2"/>
  <c r="E535" i="2"/>
  <c r="E499" i="2"/>
  <c r="E487" i="2"/>
  <c r="E379" i="2"/>
  <c r="E355" i="2"/>
  <c r="E319" i="2"/>
  <c r="E235" i="2"/>
  <c r="E223" i="2"/>
  <c r="E211" i="2"/>
  <c r="E187" i="2"/>
  <c r="E175" i="2"/>
  <c r="E163" i="2"/>
  <c r="E127" i="2"/>
  <c r="E103" i="2"/>
  <c r="E79" i="2"/>
  <c r="E67" i="2"/>
  <c r="E55" i="2"/>
  <c r="E718" i="2"/>
  <c r="E620" i="2"/>
  <c r="D701" i="2"/>
  <c r="D291" i="2"/>
  <c r="E726" i="2"/>
  <c r="E702" i="2"/>
  <c r="E690" i="2"/>
  <c r="E618" i="2"/>
  <c r="E510" i="2"/>
  <c r="E498" i="2"/>
  <c r="E486" i="2"/>
  <c r="E378" i="2"/>
  <c r="E366" i="2"/>
  <c r="E354" i="2"/>
  <c r="E330" i="2"/>
  <c r="E246" i="2"/>
  <c r="E234" i="2"/>
  <c r="E186" i="2"/>
  <c r="E138" i="2"/>
  <c r="E30" i="2"/>
  <c r="E18" i="2"/>
  <c r="E6" i="2"/>
  <c r="E356" i="2"/>
  <c r="C358" i="2"/>
  <c r="D285" i="2"/>
  <c r="E701" i="2"/>
  <c r="E689" i="2"/>
  <c r="E641" i="2"/>
  <c r="E629" i="2"/>
  <c r="E617" i="2"/>
  <c r="E557" i="2"/>
  <c r="E545" i="2"/>
  <c r="E509" i="2"/>
  <c r="E485" i="2"/>
  <c r="E473" i="2"/>
  <c r="E413" i="2"/>
  <c r="E401" i="2"/>
  <c r="E377" i="2"/>
  <c r="E365" i="2"/>
  <c r="E341" i="2"/>
  <c r="E257" i="2"/>
  <c r="E233" i="2"/>
  <c r="E221" i="2"/>
  <c r="E197" i="2"/>
  <c r="E185" i="2"/>
  <c r="E173" i="2"/>
  <c r="E161" i="2"/>
  <c r="E29" i="2"/>
  <c r="E5" i="2"/>
  <c r="E358" i="2"/>
  <c r="E236" i="2"/>
  <c r="C356" i="2"/>
  <c r="E700" i="2"/>
  <c r="E616" i="2"/>
  <c r="E544" i="2"/>
  <c r="E532" i="2"/>
  <c r="E520" i="2"/>
  <c r="E508" i="2"/>
  <c r="E412" i="2"/>
  <c r="E400" i="2"/>
  <c r="E388" i="2"/>
  <c r="E376" i="2"/>
  <c r="E364" i="2"/>
  <c r="E352" i="2"/>
  <c r="E256" i="2"/>
  <c r="E244" i="2"/>
  <c r="E232" i="2"/>
  <c r="E220" i="2"/>
  <c r="E184" i="2"/>
  <c r="E28" i="2"/>
  <c r="D535" i="2"/>
  <c r="D225" i="2"/>
  <c r="E663" i="2"/>
  <c r="E651" i="2"/>
  <c r="E627" i="2"/>
  <c r="E615" i="2"/>
  <c r="E567" i="2"/>
  <c r="E543" i="2"/>
  <c r="E531" i="2"/>
  <c r="E447" i="2"/>
  <c r="E435" i="2"/>
  <c r="E411" i="2"/>
  <c r="E399" i="2"/>
  <c r="E387" i="2"/>
  <c r="E375" i="2"/>
  <c r="E291" i="2"/>
  <c r="E279" i="2"/>
  <c r="E255" i="2"/>
  <c r="E243" i="2"/>
  <c r="E231" i="2"/>
  <c r="E219" i="2"/>
  <c r="E27" i="2"/>
  <c r="D56" i="2"/>
  <c r="C56" i="2"/>
  <c r="C442" i="2"/>
  <c r="D570" i="2"/>
  <c r="D568" i="2"/>
  <c r="C560" i="2"/>
  <c r="C313" i="2"/>
  <c r="C55" i="2"/>
  <c r="D510" i="2"/>
  <c r="D317" i="2"/>
  <c r="D171" i="2"/>
  <c r="C440" i="2"/>
  <c r="D221" i="2"/>
  <c r="D513" i="2"/>
  <c r="C558" i="2"/>
  <c r="C386" i="2"/>
  <c r="C283" i="2"/>
  <c r="C53" i="2"/>
  <c r="D509" i="2"/>
  <c r="D135" i="2"/>
  <c r="C671" i="2"/>
  <c r="C163" i="2"/>
  <c r="C661" i="2"/>
  <c r="C631" i="2"/>
  <c r="C542" i="2"/>
  <c r="C385" i="2"/>
  <c r="C33" i="2"/>
  <c r="D99" i="2"/>
  <c r="C164" i="2"/>
  <c r="C106" i="2"/>
  <c r="C571" i="2"/>
  <c r="C532" i="2"/>
  <c r="C370" i="2"/>
  <c r="C256" i="2"/>
  <c r="D705" i="2"/>
  <c r="D437" i="2"/>
  <c r="D293" i="2"/>
  <c r="D75" i="2"/>
  <c r="D31" i="2"/>
  <c r="C31" i="2"/>
  <c r="C235" i="2"/>
  <c r="C729" i="2"/>
  <c r="C531" i="2"/>
  <c r="C113" i="2"/>
  <c r="C530" i="2"/>
  <c r="D645" i="2"/>
  <c r="D127" i="2"/>
  <c r="C730" i="2"/>
  <c r="C234" i="2"/>
  <c r="C659" i="2"/>
  <c r="C431" i="2"/>
  <c r="D520" i="2"/>
  <c r="D102" i="2"/>
  <c r="C472" i="2"/>
  <c r="C296" i="2"/>
  <c r="D189" i="2"/>
  <c r="C628" i="2"/>
  <c r="C30" i="2"/>
  <c r="C527" i="2"/>
  <c r="D68" i="2"/>
  <c r="C702" i="2"/>
  <c r="C590" i="2"/>
  <c r="C517" i="2"/>
  <c r="C458" i="2"/>
  <c r="C399" i="2"/>
  <c r="C344" i="2"/>
  <c r="C274" i="2"/>
  <c r="C188" i="2"/>
  <c r="C88" i="2"/>
  <c r="C9" i="2"/>
  <c r="D627" i="2"/>
  <c r="D376" i="2"/>
  <c r="D255" i="2"/>
  <c r="D67" i="2"/>
  <c r="D711" i="2"/>
  <c r="C136" i="2"/>
  <c r="C116" i="2"/>
  <c r="C727" i="2"/>
  <c r="C726" i="2"/>
  <c r="C416" i="2"/>
  <c r="C618" i="2"/>
  <c r="C415" i="2"/>
  <c r="C355" i="2"/>
  <c r="C211" i="2"/>
  <c r="C28" i="2"/>
  <c r="D644" i="2"/>
  <c r="D257" i="2"/>
  <c r="C715" i="2"/>
  <c r="C617" i="2"/>
  <c r="C459" i="2"/>
  <c r="C354" i="2"/>
  <c r="C279" i="2"/>
  <c r="C89" i="2"/>
  <c r="C22" i="2"/>
  <c r="C589" i="2"/>
  <c r="C502" i="2"/>
  <c r="C457" i="2"/>
  <c r="C388" i="2"/>
  <c r="C328" i="2"/>
  <c r="C260" i="2"/>
  <c r="C172" i="2"/>
  <c r="C81" i="2"/>
  <c r="C5" i="2"/>
  <c r="D595" i="2"/>
  <c r="D460" i="2"/>
  <c r="D369" i="2"/>
  <c r="D249" i="2"/>
  <c r="D153" i="2"/>
  <c r="D66" i="2"/>
  <c r="D561" i="2"/>
  <c r="D105" i="2"/>
  <c r="C486" i="2"/>
  <c r="D103" i="2"/>
  <c r="C728" i="2"/>
  <c r="C485" i="2"/>
  <c r="C114" i="2"/>
  <c r="C629" i="2"/>
  <c r="C214" i="2"/>
  <c r="C471" i="2"/>
  <c r="C213" i="2"/>
  <c r="C718" i="2"/>
  <c r="D69" i="2"/>
  <c r="C518" i="2"/>
  <c r="C690" i="2"/>
  <c r="C587" i="2"/>
  <c r="C499" i="2"/>
  <c r="C455" i="2"/>
  <c r="C387" i="2"/>
  <c r="C327" i="2"/>
  <c r="C166" i="2"/>
  <c r="C58" i="2"/>
  <c r="D232" i="2"/>
  <c r="D41" i="2"/>
  <c r="D658" i="2"/>
  <c r="C658" i="2"/>
  <c r="C668" i="2"/>
  <c r="D668" i="2"/>
  <c r="D676" i="2"/>
  <c r="C676" i="2"/>
  <c r="D686" i="2"/>
  <c r="C686" i="2"/>
  <c r="D706" i="2"/>
  <c r="C706" i="2"/>
  <c r="D555" i="2"/>
  <c r="C555" i="2"/>
  <c r="D614" i="2"/>
  <c r="C614" i="2"/>
  <c r="C98" i="2"/>
  <c r="D98" i="2"/>
  <c r="D445" i="2"/>
  <c r="C445" i="2"/>
  <c r="C216" i="2"/>
  <c r="D216" i="2"/>
  <c r="D139" i="2"/>
  <c r="C139" i="2"/>
  <c r="D696" i="2"/>
  <c r="C696" i="2"/>
  <c r="C621" i="2"/>
  <c r="D621" i="2"/>
  <c r="D648" i="2"/>
  <c r="C648" i="2"/>
  <c r="D639" i="2"/>
  <c r="C639" i="2"/>
  <c r="D398" i="2"/>
  <c r="C398" i="2"/>
  <c r="D301" i="2"/>
  <c r="C301" i="2"/>
  <c r="C290" i="2"/>
  <c r="D290" i="2"/>
  <c r="D280" i="2"/>
  <c r="C280" i="2"/>
  <c r="D269" i="2"/>
  <c r="C269" i="2"/>
  <c r="D258" i="2"/>
  <c r="C258" i="2"/>
  <c r="C72" i="2"/>
  <c r="D72" i="2"/>
  <c r="C60" i="2"/>
  <c r="D60" i="2"/>
  <c r="D594" i="2"/>
  <c r="C594" i="2"/>
  <c r="D566" i="2"/>
  <c r="C566" i="2"/>
  <c r="C120" i="2"/>
  <c r="D120" i="2"/>
  <c r="C593" i="2"/>
  <c r="D593" i="2"/>
  <c r="D622" i="2"/>
  <c r="C622" i="2"/>
  <c r="D688" i="2"/>
  <c r="C688" i="2"/>
  <c r="C128" i="2"/>
  <c r="D128" i="2"/>
  <c r="D640" i="2"/>
  <c r="C640" i="2"/>
  <c r="D604" i="2"/>
  <c r="C604" i="2"/>
  <c r="C585" i="2"/>
  <c r="D585" i="2"/>
  <c r="D574" i="2"/>
  <c r="C574" i="2"/>
  <c r="C131" i="2"/>
  <c r="D131" i="2"/>
  <c r="C109" i="2"/>
  <c r="D109" i="2"/>
  <c r="C603" i="2"/>
  <c r="D603" i="2"/>
  <c r="D141" i="2"/>
  <c r="C141" i="2"/>
  <c r="D642" i="2"/>
  <c r="C642" i="2"/>
  <c r="D632" i="2"/>
  <c r="C632" i="2"/>
  <c r="D583" i="2"/>
  <c r="C583" i="2"/>
  <c r="C206" i="2"/>
  <c r="D206" i="2"/>
  <c r="D140" i="2"/>
  <c r="C140" i="2"/>
  <c r="C119" i="2"/>
  <c r="D119" i="2"/>
  <c r="D660" i="2"/>
  <c r="C660" i="2"/>
  <c r="D612" i="2"/>
  <c r="C612" i="2"/>
  <c r="D248" i="2"/>
  <c r="C248" i="2"/>
  <c r="D237" i="2"/>
  <c r="C237" i="2"/>
  <c r="C227" i="2"/>
  <c r="D227" i="2"/>
  <c r="C150" i="2"/>
  <c r="D150" i="2"/>
  <c r="C601" i="2"/>
  <c r="D651" i="2"/>
  <c r="D649" i="2"/>
  <c r="C649" i="2"/>
  <c r="D630" i="2"/>
  <c r="C630" i="2"/>
  <c r="D611" i="2"/>
  <c r="C611" i="2"/>
  <c r="D259" i="2"/>
  <c r="C259" i="2"/>
  <c r="C193" i="2"/>
  <c r="D193" i="2"/>
  <c r="C159" i="2"/>
  <c r="D159" i="2"/>
  <c r="C700" i="2"/>
  <c r="D725" i="2"/>
  <c r="C725" i="2"/>
  <c r="D716" i="2"/>
  <c r="C716" i="2"/>
  <c r="D694" i="2"/>
  <c r="C694" i="2"/>
  <c r="D647" i="2"/>
  <c r="C647" i="2"/>
  <c r="D443" i="2"/>
  <c r="C443" i="2"/>
  <c r="C71" i="2"/>
  <c r="D71" i="2"/>
  <c r="D724" i="2"/>
  <c r="C724" i="2"/>
  <c r="D685" i="2"/>
  <c r="C685" i="2"/>
  <c r="D675" i="2"/>
  <c r="C675" i="2"/>
  <c r="C667" i="2"/>
  <c r="D667" i="2"/>
  <c r="C657" i="2"/>
  <c r="D657" i="2"/>
  <c r="D579" i="2"/>
  <c r="C579" i="2"/>
  <c r="D474" i="2"/>
  <c r="C474" i="2"/>
  <c r="D463" i="2"/>
  <c r="C463" i="2"/>
  <c r="C452" i="2"/>
  <c r="D452" i="2"/>
  <c r="D408" i="2"/>
  <c r="C408" i="2"/>
  <c r="D374" i="2"/>
  <c r="C374" i="2"/>
  <c r="C363" i="2"/>
  <c r="D363" i="2"/>
  <c r="D353" i="2"/>
  <c r="C353" i="2"/>
  <c r="D343" i="2"/>
  <c r="C343" i="2"/>
  <c r="C332" i="2"/>
  <c r="D332" i="2"/>
  <c r="C321" i="2"/>
  <c r="D321" i="2"/>
  <c r="D311" i="2"/>
  <c r="C311" i="2"/>
  <c r="D299" i="2"/>
  <c r="C299" i="2"/>
  <c r="C288" i="2"/>
  <c r="D288" i="2"/>
  <c r="C278" i="2"/>
  <c r="D278" i="2"/>
  <c r="D267" i="2"/>
  <c r="C267" i="2"/>
  <c r="C693" i="2"/>
  <c r="D693" i="2"/>
  <c r="C597" i="2"/>
  <c r="D597" i="2"/>
  <c r="D494" i="2"/>
  <c r="C494" i="2"/>
  <c r="D484" i="2"/>
  <c r="C484" i="2"/>
  <c r="D430" i="2"/>
  <c r="C430" i="2"/>
  <c r="D419" i="2"/>
  <c r="C419" i="2"/>
  <c r="D384" i="2"/>
  <c r="C384" i="2"/>
  <c r="D373" i="2"/>
  <c r="C373" i="2"/>
  <c r="D362" i="2"/>
  <c r="C362" i="2"/>
  <c r="D342" i="2"/>
  <c r="C342" i="2"/>
  <c r="D331" i="2"/>
  <c r="C331" i="2"/>
  <c r="D320" i="2"/>
  <c r="C320" i="2"/>
  <c r="D310" i="2"/>
  <c r="C310" i="2"/>
  <c r="D298" i="2"/>
  <c r="C298" i="2"/>
  <c r="C287" i="2"/>
  <c r="D287" i="2"/>
  <c r="C277" i="2"/>
  <c r="D277" i="2"/>
  <c r="D584" i="2"/>
  <c r="C584" i="2"/>
  <c r="D414" i="2"/>
  <c r="C414" i="2"/>
  <c r="C196" i="2"/>
  <c r="D196" i="2"/>
  <c r="D162" i="2"/>
  <c r="C162" i="2"/>
  <c r="C678" i="2"/>
  <c r="D678" i="2"/>
  <c r="D723" i="2"/>
  <c r="C723" i="2"/>
  <c r="D714" i="2"/>
  <c r="C714" i="2"/>
  <c r="D548" i="2"/>
  <c r="C548" i="2"/>
  <c r="D538" i="2"/>
  <c r="C538" i="2"/>
  <c r="D516" i="2"/>
  <c r="C516" i="2"/>
  <c r="D504" i="2"/>
  <c r="C504" i="2"/>
  <c r="C441" i="2"/>
  <c r="D441" i="2"/>
  <c r="D592" i="2"/>
  <c r="D160" i="2"/>
  <c r="D710" i="2"/>
  <c r="C710" i="2"/>
  <c r="C108" i="2"/>
  <c r="D108" i="2"/>
  <c r="D602" i="2"/>
  <c r="C602" i="2"/>
  <c r="C129" i="2"/>
  <c r="D129" i="2"/>
  <c r="D669" i="2"/>
  <c r="C669" i="2"/>
  <c r="D492" i="2"/>
  <c r="C492" i="2"/>
  <c r="D482" i="2"/>
  <c r="C482" i="2"/>
  <c r="C461" i="2"/>
  <c r="D461" i="2"/>
  <c r="D450" i="2"/>
  <c r="C450" i="2"/>
  <c r="C90" i="2"/>
  <c r="D90" i="2"/>
  <c r="D45" i="2"/>
  <c r="C45" i="2"/>
  <c r="D17" i="2"/>
  <c r="C17" i="2"/>
  <c r="D8" i="2"/>
  <c r="C8" i="2"/>
  <c r="C557" i="2"/>
  <c r="D546" i="2"/>
  <c r="C546" i="2"/>
  <c r="D732" i="2"/>
  <c r="C732" i="2"/>
  <c r="D722" i="2"/>
  <c r="C722" i="2"/>
  <c r="D713" i="2"/>
  <c r="C713" i="2"/>
  <c r="D503" i="2"/>
  <c r="C503" i="2"/>
  <c r="D556" i="2"/>
  <c r="C556" i="2"/>
  <c r="D547" i="2"/>
  <c r="C547" i="2"/>
  <c r="D536" i="2"/>
  <c r="C536" i="2"/>
  <c r="D525" i="2"/>
  <c r="C525" i="2"/>
  <c r="D514" i="2"/>
  <c r="C514" i="2"/>
  <c r="D481" i="2"/>
  <c r="C481" i="2"/>
  <c r="C209" i="2"/>
  <c r="D209" i="2"/>
  <c r="D198" i="2"/>
  <c r="C198" i="2"/>
  <c r="D100" i="2"/>
  <c r="C100" i="2"/>
  <c r="D703" i="2"/>
  <c r="D526" i="2"/>
  <c r="C526" i="2"/>
  <c r="D493" i="2"/>
  <c r="C493" i="2"/>
  <c r="D409" i="2"/>
  <c r="C409" i="2"/>
  <c r="D300" i="2"/>
  <c r="C300" i="2"/>
  <c r="C289" i="2"/>
  <c r="D289" i="2"/>
  <c r="C268" i="2"/>
  <c r="D268" i="2"/>
  <c r="C247" i="2"/>
  <c r="D247" i="2"/>
  <c r="C151" i="2"/>
  <c r="D151" i="2"/>
  <c r="D130" i="2"/>
  <c r="C130" i="2"/>
  <c r="D19" i="2"/>
  <c r="C19" i="2"/>
  <c r="C662" i="2"/>
  <c r="C599" i="2"/>
  <c r="C559" i="2"/>
  <c r="C529" i="2"/>
  <c r="D512" i="2"/>
  <c r="D378" i="2"/>
  <c r="D92" i="2"/>
  <c r="D638" i="2"/>
  <c r="C638" i="2"/>
  <c r="D582" i="2"/>
  <c r="C582" i="2"/>
  <c r="D565" i="2"/>
  <c r="C565" i="2"/>
  <c r="C534" i="2"/>
  <c r="D534" i="2"/>
  <c r="D480" i="2"/>
  <c r="C480" i="2"/>
  <c r="C417" i="2"/>
  <c r="D417" i="2"/>
  <c r="D361" i="2"/>
  <c r="C361" i="2"/>
  <c r="C297" i="2"/>
  <c r="D297" i="2"/>
  <c r="C35" i="2"/>
  <c r="D35" i="2"/>
  <c r="C383" i="2"/>
  <c r="D567" i="2"/>
  <c r="D731" i="2"/>
  <c r="C731" i="2"/>
  <c r="D721" i="2"/>
  <c r="C721" i="2"/>
  <c r="D712" i="2"/>
  <c r="C712" i="2"/>
  <c r="C666" i="2"/>
  <c r="D666" i="2"/>
  <c r="D591" i="2"/>
  <c r="C591" i="2"/>
  <c r="D564" i="2"/>
  <c r="C564" i="2"/>
  <c r="D533" i="2"/>
  <c r="C533" i="2"/>
  <c r="D522" i="2"/>
  <c r="C522" i="2"/>
  <c r="D511" i="2"/>
  <c r="C511" i="2"/>
  <c r="D489" i="2"/>
  <c r="C489" i="2"/>
  <c r="C448" i="2"/>
  <c r="D448" i="2"/>
  <c r="D439" i="2"/>
  <c r="C439" i="2"/>
  <c r="D360" i="2"/>
  <c r="C360" i="2"/>
  <c r="C308" i="2"/>
  <c r="D308" i="2"/>
  <c r="C191" i="2"/>
  <c r="D191" i="2"/>
  <c r="C179" i="2"/>
  <c r="D179" i="2"/>
  <c r="C148" i="2"/>
  <c r="D148" i="2"/>
  <c r="D34" i="2"/>
  <c r="C34" i="2"/>
  <c r="C25" i="2"/>
  <c r="D25" i="2"/>
  <c r="D7" i="2"/>
  <c r="C7" i="2"/>
  <c r="D681" i="2"/>
  <c r="D720" i="2"/>
  <c r="C720" i="2"/>
  <c r="D655" i="2"/>
  <c r="C655" i="2"/>
  <c r="D637" i="2"/>
  <c r="C637" i="2"/>
  <c r="C609" i="2"/>
  <c r="D609" i="2"/>
  <c r="D468" i="2"/>
  <c r="C468" i="2"/>
  <c r="D438" i="2"/>
  <c r="C438" i="2"/>
  <c r="C393" i="2"/>
  <c r="D393" i="2"/>
  <c r="D381" i="2"/>
  <c r="C381" i="2"/>
  <c r="D350" i="2"/>
  <c r="C350" i="2"/>
  <c r="C307" i="2"/>
  <c r="D307" i="2"/>
  <c r="D295" i="2"/>
  <c r="C295" i="2"/>
  <c r="D222" i="2"/>
  <c r="C222" i="2"/>
  <c r="C168" i="2"/>
  <c r="D168" i="2"/>
  <c r="C157" i="2"/>
  <c r="D157" i="2"/>
  <c r="C126" i="2"/>
  <c r="D126" i="2"/>
  <c r="C84" i="2"/>
  <c r="D84" i="2"/>
  <c r="C63" i="2"/>
  <c r="D63" i="2"/>
  <c r="C24" i="2"/>
  <c r="D24" i="2"/>
  <c r="C15" i="2"/>
  <c r="D15" i="2"/>
  <c r="C717" i="2"/>
  <c r="C616" i="2"/>
  <c r="C545" i="2"/>
  <c r="C412" i="2"/>
  <c r="C341" i="2"/>
  <c r="C302" i="2"/>
  <c r="C80" i="2"/>
  <c r="D679" i="2"/>
  <c r="D620" i="2"/>
  <c r="D352" i="2"/>
  <c r="D197" i="2"/>
  <c r="D719" i="2"/>
  <c r="C719" i="2"/>
  <c r="D682" i="2"/>
  <c r="C682" i="2"/>
  <c r="C664" i="2"/>
  <c r="D664" i="2"/>
  <c r="D636" i="2"/>
  <c r="C636" i="2"/>
  <c r="D608" i="2"/>
  <c r="C608" i="2"/>
  <c r="D562" i="2"/>
  <c r="C562" i="2"/>
  <c r="D552" i="2"/>
  <c r="C552" i="2"/>
  <c r="D521" i="2"/>
  <c r="C521" i="2"/>
  <c r="D403" i="2"/>
  <c r="C403" i="2"/>
  <c r="D392" i="2"/>
  <c r="C392" i="2"/>
  <c r="D380" i="2"/>
  <c r="C380" i="2"/>
  <c r="D178" i="2"/>
  <c r="C178" i="2"/>
  <c r="C167" i="2"/>
  <c r="D167" i="2"/>
  <c r="C83" i="2"/>
  <c r="D83" i="2"/>
  <c r="C62" i="2"/>
  <c r="D62" i="2"/>
  <c r="D32" i="2"/>
  <c r="C32" i="2"/>
  <c r="C14" i="2"/>
  <c r="D14" i="2"/>
  <c r="C646" i="2"/>
  <c r="C615" i="2"/>
  <c r="C575" i="2"/>
  <c r="C544" i="2"/>
  <c r="C473" i="2"/>
  <c r="C371" i="2"/>
  <c r="C340" i="2"/>
  <c r="C79" i="2"/>
  <c r="C6" i="2"/>
  <c r="D405" i="2"/>
  <c r="D351" i="2"/>
  <c r="D44" i="2"/>
  <c r="D600" i="2"/>
  <c r="C600" i="2"/>
  <c r="C573" i="2"/>
  <c r="D573" i="2"/>
  <c r="D406" i="2"/>
  <c r="C406" i="2"/>
  <c r="D395" i="2"/>
  <c r="C395" i="2"/>
  <c r="D372" i="2"/>
  <c r="C372" i="2"/>
  <c r="C309" i="2"/>
  <c r="D309" i="2"/>
  <c r="C192" i="2"/>
  <c r="D192" i="2"/>
  <c r="C170" i="2"/>
  <c r="D170" i="2"/>
  <c r="C158" i="2"/>
  <c r="D158" i="2"/>
  <c r="C149" i="2"/>
  <c r="D149" i="2"/>
  <c r="C26" i="2"/>
  <c r="D26" i="2"/>
  <c r="C689" i="2"/>
  <c r="D684" i="2"/>
  <c r="C684" i="2"/>
  <c r="D581" i="2"/>
  <c r="C581" i="2"/>
  <c r="D554" i="2"/>
  <c r="C554" i="2"/>
  <c r="D394" i="2"/>
  <c r="C394" i="2"/>
  <c r="D382" i="2"/>
  <c r="C382" i="2"/>
  <c r="C276" i="2"/>
  <c r="D276" i="2"/>
  <c r="C169" i="2"/>
  <c r="D169" i="2"/>
  <c r="C43" i="2"/>
  <c r="D43" i="2"/>
  <c r="D16" i="2"/>
  <c r="C16" i="2"/>
  <c r="C656" i="2"/>
  <c r="C586" i="2"/>
  <c r="C515" i="2"/>
  <c r="C413" i="2"/>
  <c r="C692" i="2"/>
  <c r="D692" i="2"/>
  <c r="D683" i="2"/>
  <c r="C683" i="2"/>
  <c r="C665" i="2"/>
  <c r="D665" i="2"/>
  <c r="D619" i="2"/>
  <c r="C619" i="2"/>
  <c r="D598" i="2"/>
  <c r="C598" i="2"/>
  <c r="D580" i="2"/>
  <c r="C580" i="2"/>
  <c r="D563" i="2"/>
  <c r="C563" i="2"/>
  <c r="D479" i="2"/>
  <c r="C479" i="2"/>
  <c r="D551" i="2"/>
  <c r="C551" i="2"/>
  <c r="D541" i="2"/>
  <c r="C541" i="2"/>
  <c r="C477" i="2"/>
  <c r="D477" i="2"/>
  <c r="D466" i="2"/>
  <c r="C466" i="2"/>
  <c r="D456" i="2"/>
  <c r="C456" i="2"/>
  <c r="D436" i="2"/>
  <c r="C436" i="2"/>
  <c r="D425" i="2"/>
  <c r="C425" i="2"/>
  <c r="C391" i="2"/>
  <c r="D391" i="2"/>
  <c r="D199" i="2"/>
  <c r="C199" i="2"/>
  <c r="C177" i="2"/>
  <c r="D177" i="2"/>
  <c r="C156" i="2"/>
  <c r="D156" i="2"/>
  <c r="D82" i="2"/>
  <c r="C82" i="2"/>
  <c r="C61" i="2"/>
  <c r="D61" i="2"/>
  <c r="D52" i="2"/>
  <c r="C52" i="2"/>
  <c r="D40" i="2"/>
  <c r="C40" i="2"/>
  <c r="C23" i="2"/>
  <c r="D23" i="2"/>
  <c r="C543" i="2"/>
  <c r="C401" i="2"/>
  <c r="C330" i="2"/>
  <c r="C138" i="2"/>
  <c r="D483" i="2"/>
  <c r="D404" i="2"/>
  <c r="D42" i="2"/>
  <c r="D699" i="2"/>
  <c r="C699" i="2"/>
  <c r="D652" i="2"/>
  <c r="C652" i="2"/>
  <c r="D634" i="2"/>
  <c r="C634" i="2"/>
  <c r="D625" i="2"/>
  <c r="C625" i="2"/>
  <c r="C606" i="2"/>
  <c r="D606" i="2"/>
  <c r="D588" i="2"/>
  <c r="C588" i="2"/>
  <c r="D550" i="2"/>
  <c r="C550" i="2"/>
  <c r="D540" i="2"/>
  <c r="C540" i="2"/>
  <c r="D519" i="2"/>
  <c r="C519" i="2"/>
  <c r="C507" i="2"/>
  <c r="D507" i="2"/>
  <c r="D497" i="2"/>
  <c r="C497" i="2"/>
  <c r="C476" i="2"/>
  <c r="D476" i="2"/>
  <c r="C465" i="2"/>
  <c r="D465" i="2"/>
  <c r="C424" i="2"/>
  <c r="D424" i="2"/>
  <c r="C390" i="2"/>
  <c r="D390" i="2"/>
  <c r="C251" i="2"/>
  <c r="D251" i="2"/>
  <c r="C240" i="2"/>
  <c r="D240" i="2"/>
  <c r="C229" i="2"/>
  <c r="D229" i="2"/>
  <c r="D176" i="2"/>
  <c r="C176" i="2"/>
  <c r="C51" i="2"/>
  <c r="D51" i="2"/>
  <c r="C643" i="2"/>
  <c r="C572" i="2"/>
  <c r="C329" i="2"/>
  <c r="C238" i="2"/>
  <c r="C190" i="2"/>
  <c r="D596" i="2"/>
  <c r="D537" i="2"/>
  <c r="D462" i="2"/>
  <c r="D610" i="2"/>
  <c r="C610" i="2"/>
  <c r="D523" i="2"/>
  <c r="C523" i="2"/>
  <c r="D708" i="2"/>
  <c r="C708" i="2"/>
  <c r="D698" i="2"/>
  <c r="C698" i="2"/>
  <c r="D680" i="2"/>
  <c r="C680" i="2"/>
  <c r="D624" i="2"/>
  <c r="C624" i="2"/>
  <c r="C605" i="2"/>
  <c r="D605" i="2"/>
  <c r="D578" i="2"/>
  <c r="C578" i="2"/>
  <c r="D569" i="2"/>
  <c r="C569" i="2"/>
  <c r="D539" i="2"/>
  <c r="C539" i="2"/>
  <c r="D506" i="2"/>
  <c r="C506" i="2"/>
  <c r="D496" i="2"/>
  <c r="C496" i="2"/>
  <c r="D475" i="2"/>
  <c r="C475" i="2"/>
  <c r="D464" i="2"/>
  <c r="C464" i="2"/>
  <c r="D454" i="2"/>
  <c r="C454" i="2"/>
  <c r="D444" i="2"/>
  <c r="C444" i="2"/>
  <c r="D434" i="2"/>
  <c r="C434" i="2"/>
  <c r="C423" i="2"/>
  <c r="D423" i="2"/>
  <c r="D389" i="2"/>
  <c r="C389" i="2"/>
  <c r="D367" i="2"/>
  <c r="C367" i="2"/>
  <c r="C357" i="2"/>
  <c r="D357" i="2"/>
  <c r="D271" i="2"/>
  <c r="C271" i="2"/>
  <c r="D250" i="2"/>
  <c r="C250" i="2"/>
  <c r="C239" i="2"/>
  <c r="D239" i="2"/>
  <c r="C228" i="2"/>
  <c r="D228" i="2"/>
  <c r="C218" i="2"/>
  <c r="D218" i="2"/>
  <c r="D208" i="2"/>
  <c r="C208" i="2"/>
  <c r="C143" i="2"/>
  <c r="D143" i="2"/>
  <c r="C122" i="2"/>
  <c r="D122" i="2"/>
  <c r="C111" i="2"/>
  <c r="D111" i="2"/>
  <c r="D101" i="2"/>
  <c r="C101" i="2"/>
  <c r="C91" i="2"/>
  <c r="D91" i="2"/>
  <c r="C50" i="2"/>
  <c r="D50" i="2"/>
  <c r="C674" i="2"/>
  <c r="C500" i="2"/>
  <c r="C470" i="2"/>
  <c r="D319" i="2"/>
  <c r="C501" i="2"/>
  <c r="D501" i="2"/>
  <c r="D670" i="2"/>
  <c r="C670" i="2"/>
  <c r="D707" i="2"/>
  <c r="C707" i="2"/>
  <c r="D697" i="2"/>
  <c r="C697" i="2"/>
  <c r="D633" i="2"/>
  <c r="C633" i="2"/>
  <c r="D623" i="2"/>
  <c r="C623" i="2"/>
  <c r="D577" i="2"/>
  <c r="C577" i="2"/>
  <c r="C549" i="2"/>
  <c r="D549" i="2"/>
  <c r="D528" i="2"/>
  <c r="C528" i="2"/>
  <c r="D505" i="2"/>
  <c r="C505" i="2"/>
  <c r="D495" i="2"/>
  <c r="C495" i="2"/>
  <c r="C453" i="2"/>
  <c r="D453" i="2"/>
  <c r="D433" i="2"/>
  <c r="C433" i="2"/>
  <c r="D422" i="2"/>
  <c r="C422" i="2"/>
  <c r="D281" i="2"/>
  <c r="C281" i="2"/>
  <c r="D270" i="2"/>
  <c r="C270" i="2"/>
  <c r="C217" i="2"/>
  <c r="D217" i="2"/>
  <c r="D207" i="2"/>
  <c r="C207" i="2"/>
  <c r="C174" i="2"/>
  <c r="D174" i="2"/>
  <c r="C121" i="2"/>
  <c r="D121" i="2"/>
  <c r="C110" i="2"/>
  <c r="D110" i="2"/>
  <c r="D70" i="2"/>
  <c r="C70" i="2"/>
  <c r="C673" i="2"/>
  <c r="C428" i="2"/>
  <c r="C236" i="2"/>
  <c r="C187" i="2"/>
  <c r="D318" i="2"/>
  <c r="C215" i="2"/>
  <c r="D215" i="2"/>
  <c r="C205" i="2"/>
  <c r="D205" i="2"/>
  <c r="C165" i="2"/>
  <c r="D165" i="2"/>
  <c r="D137" i="2"/>
  <c r="C137" i="2"/>
  <c r="C107" i="2"/>
  <c r="D107" i="2"/>
  <c r="C97" i="2"/>
  <c r="D97" i="2"/>
  <c r="C59" i="2"/>
  <c r="D59" i="2"/>
  <c r="C49" i="2"/>
  <c r="D49" i="2"/>
  <c r="C39" i="2"/>
  <c r="D39" i="2"/>
  <c r="C13" i="2"/>
  <c r="D13" i="2"/>
  <c r="C641" i="2"/>
  <c r="C613" i="2"/>
  <c r="C469" i="2"/>
  <c r="C411" i="2"/>
  <c r="C397" i="2"/>
  <c r="C339" i="2"/>
  <c r="C325" i="2"/>
  <c r="C273" i="2"/>
  <c r="C233" i="2"/>
  <c r="C210" i="2"/>
  <c r="C185" i="2"/>
  <c r="C161" i="2"/>
  <c r="C78" i="2"/>
  <c r="C20" i="2"/>
  <c r="D451" i="2"/>
  <c r="D186" i="2"/>
  <c r="D152" i="2"/>
  <c r="D125" i="2"/>
  <c r="D64" i="2"/>
  <c r="C266" i="2"/>
  <c r="D266" i="2"/>
  <c r="D672" i="2"/>
  <c r="C672" i="2"/>
  <c r="D432" i="2"/>
  <c r="C432" i="2"/>
  <c r="D348" i="2"/>
  <c r="C348" i="2"/>
  <c r="D245" i="2"/>
  <c r="C245" i="2"/>
  <c r="C204" i="2"/>
  <c r="D204" i="2"/>
  <c r="C194" i="2"/>
  <c r="D194" i="2"/>
  <c r="C146" i="2"/>
  <c r="D146" i="2"/>
  <c r="C87" i="2"/>
  <c r="D87" i="2"/>
  <c r="C48" i="2"/>
  <c r="D48" i="2"/>
  <c r="C38" i="2"/>
  <c r="D38" i="2"/>
  <c r="C626" i="2"/>
  <c r="C524" i="2"/>
  <c r="C467" i="2"/>
  <c r="C410" i="2"/>
  <c r="C366" i="2"/>
  <c r="C338" i="2"/>
  <c r="C323" i="2"/>
  <c r="C294" i="2"/>
  <c r="C272" i="2"/>
  <c r="C231" i="2"/>
  <c r="C184" i="2"/>
  <c r="C77" i="2"/>
  <c r="D449" i="2"/>
  <c r="D246" i="2"/>
  <c r="D212" i="2"/>
  <c r="D124" i="2"/>
  <c r="D29" i="2"/>
  <c r="D420" i="2"/>
  <c r="C420" i="2"/>
  <c r="C265" i="2"/>
  <c r="D265" i="2"/>
  <c r="C203" i="2"/>
  <c r="D203" i="2"/>
  <c r="C145" i="2"/>
  <c r="D145" i="2"/>
  <c r="C96" i="2"/>
  <c r="D96" i="2"/>
  <c r="C86" i="2"/>
  <c r="D86" i="2"/>
  <c r="C47" i="2"/>
  <c r="D47" i="2"/>
  <c r="C21" i="2"/>
  <c r="D21" i="2"/>
  <c r="C12" i="2"/>
  <c r="D12" i="2"/>
  <c r="D4" i="2"/>
  <c r="C4" i="2"/>
  <c r="C553" i="2"/>
  <c r="C365" i="2"/>
  <c r="C337" i="2"/>
  <c r="C322" i="2"/>
  <c r="C226" i="2"/>
  <c r="C183" i="2"/>
  <c r="C18" i="2"/>
  <c r="D333" i="2"/>
  <c r="D304" i="2"/>
  <c r="D243" i="2"/>
  <c r="D336" i="2"/>
  <c r="C336" i="2"/>
  <c r="D284" i="2"/>
  <c r="C284" i="2"/>
  <c r="C275" i="2"/>
  <c r="D275" i="2"/>
  <c r="C264" i="2"/>
  <c r="D264" i="2"/>
  <c r="C254" i="2"/>
  <c r="D254" i="2"/>
  <c r="D202" i="2"/>
  <c r="C202" i="2"/>
  <c r="C155" i="2"/>
  <c r="D155" i="2"/>
  <c r="C144" i="2"/>
  <c r="D144" i="2"/>
  <c r="D115" i="2"/>
  <c r="C115" i="2"/>
  <c r="C95" i="2"/>
  <c r="D95" i="2"/>
  <c r="C85" i="2"/>
  <c r="D85" i="2"/>
  <c r="D76" i="2"/>
  <c r="C76" i="2"/>
  <c r="D46" i="2"/>
  <c r="C46" i="2"/>
  <c r="C37" i="2"/>
  <c r="D37" i="2"/>
  <c r="C11" i="2"/>
  <c r="D11" i="2"/>
  <c r="C3" i="2"/>
  <c r="C695" i="2"/>
  <c r="C508" i="2"/>
  <c r="C407" i="2"/>
  <c r="C364" i="2"/>
  <c r="C335" i="2"/>
  <c r="C306" i="2"/>
  <c r="C292" i="2"/>
  <c r="C201" i="2"/>
  <c r="D607" i="2"/>
  <c r="D175" i="2"/>
  <c r="D27" i="2"/>
  <c r="D345" i="2"/>
  <c r="C345" i="2"/>
  <c r="D324" i="2"/>
  <c r="C324" i="2"/>
  <c r="C263" i="2"/>
  <c r="D263" i="2"/>
  <c r="C253" i="2"/>
  <c r="D253" i="2"/>
  <c r="C242" i="2"/>
  <c r="D242" i="2"/>
  <c r="C182" i="2"/>
  <c r="D182" i="2"/>
  <c r="D154" i="2"/>
  <c r="C154" i="2"/>
  <c r="C134" i="2"/>
  <c r="D134" i="2"/>
  <c r="C104" i="2"/>
  <c r="D104" i="2"/>
  <c r="C65" i="2"/>
  <c r="D65" i="2"/>
  <c r="C733" i="2"/>
  <c r="C709" i="2"/>
  <c r="C478" i="2"/>
  <c r="C421" i="2"/>
  <c r="C349" i="2"/>
  <c r="C334" i="2"/>
  <c r="C305" i="2"/>
  <c r="C223" i="2"/>
  <c r="C200" i="2"/>
  <c r="C94" i="2"/>
  <c r="D147" i="2"/>
  <c r="D312" i="2"/>
  <c r="C312" i="2"/>
  <c r="C252" i="2"/>
  <c r="D252" i="2"/>
  <c r="C241" i="2"/>
  <c r="D241" i="2"/>
  <c r="C181" i="2"/>
  <c r="D181" i="2"/>
  <c r="C133" i="2"/>
  <c r="D133" i="2"/>
  <c r="C123" i="2"/>
  <c r="D123" i="2"/>
  <c r="D93" i="2"/>
  <c r="C93" i="2"/>
  <c r="C74" i="2"/>
  <c r="D74" i="2"/>
  <c r="C36" i="2"/>
  <c r="D36" i="2"/>
  <c r="D10" i="2"/>
  <c r="C10" i="2"/>
  <c r="C650" i="2"/>
  <c r="C635" i="2"/>
  <c r="C491" i="2"/>
  <c r="C347" i="2"/>
  <c r="C286" i="2"/>
  <c r="C244" i="2"/>
  <c r="C118" i="2"/>
  <c r="D173" i="2"/>
  <c r="D112" i="2"/>
  <c r="D396" i="2"/>
  <c r="C396" i="2"/>
  <c r="D576" i="2"/>
  <c r="C576" i="2"/>
  <c r="D261" i="2"/>
  <c r="C261" i="2"/>
  <c r="C230" i="2"/>
  <c r="D230" i="2"/>
  <c r="C180" i="2"/>
  <c r="D180" i="2"/>
  <c r="C132" i="2"/>
  <c r="D132" i="2"/>
  <c r="C73" i="2"/>
  <c r="D73" i="2"/>
  <c r="D54" i="2"/>
  <c r="C54" i="2"/>
  <c r="C691" i="2"/>
  <c r="C677" i="2"/>
  <c r="C663" i="2"/>
  <c r="C490" i="2"/>
  <c r="C447" i="2"/>
  <c r="C418" i="2"/>
  <c r="C375" i="2"/>
  <c r="C346" i="2"/>
  <c r="C303" i="2"/>
  <c r="C262" i="2"/>
  <c r="C142" i="2"/>
  <c r="C117" i="2"/>
  <c r="D9" i="9" l="1" a="1"/>
  <c r="D9" i="9" s="1"/>
  <c r="O16" i="9" a="1"/>
  <c r="O16" i="9" s="1"/>
  <c r="I63" i="5" a="1"/>
  <c r="I63" i="5" s="1"/>
  <c r="J63" i="5" s="1" a="1"/>
  <c r="J63" i="5" s="1"/>
  <c r="D25" i="5" a="1"/>
  <c r="D25" i="5" s="1"/>
  <c r="E25" i="5" s="1" a="1"/>
  <c r="E25" i="5" s="1"/>
  <c r="N25" i="5" a="1"/>
  <c r="N25" i="5" s="1"/>
  <c r="O25" i="5" s="1" a="1"/>
  <c r="O25" i="5" s="1"/>
  <c r="N49" i="5" a="1"/>
  <c r="N49" i="5" s="1"/>
  <c r="O49" i="5" s="1" a="1"/>
  <c r="O49" i="5" s="1"/>
  <c r="N20" i="5" a="1"/>
  <c r="N20" i="5" s="1"/>
  <c r="O20" i="5" s="1" a="1"/>
  <c r="O20" i="5" s="1"/>
  <c r="D29" i="5" a="1"/>
  <c r="D29" i="5" s="1"/>
  <c r="E29" i="5" s="1" a="1"/>
  <c r="E29" i="5" s="1"/>
  <c r="I10" i="5" a="1"/>
  <c r="I10" i="5" s="1"/>
  <c r="J10" i="5" s="1" a="1"/>
  <c r="J10" i="5" s="1"/>
  <c r="D22" i="5" a="1"/>
  <c r="D22" i="5" s="1"/>
  <c r="E22" i="5" s="1" a="1"/>
  <c r="E22" i="5" s="1"/>
  <c r="N5" i="5" a="1"/>
  <c r="N5" i="5" s="1"/>
  <c r="O5" i="5" s="1" a="1"/>
  <c r="O5" i="5" s="1"/>
  <c r="D54" i="5" a="1"/>
  <c r="D54" i="5" s="1"/>
  <c r="E54" i="5" s="1" a="1"/>
  <c r="E54" i="5" s="1"/>
  <c r="N59" i="5" a="1"/>
  <c r="N59" i="5" s="1"/>
  <c r="O59" i="5" s="1" a="1"/>
  <c r="O59" i="5" s="1"/>
  <c r="D70" i="5" a="1"/>
  <c r="D70" i="5" s="1"/>
  <c r="E70" i="5" s="1" a="1"/>
  <c r="E70" i="5" s="1"/>
  <c r="N7" i="5" a="1"/>
  <c r="N7" i="5" s="1"/>
  <c r="O7" i="5" s="1" a="1"/>
  <c r="O7" i="5" s="1"/>
  <c r="D39" i="5" a="1"/>
  <c r="D39" i="5" s="1"/>
  <c r="E39" i="5" s="1" a="1"/>
  <c r="E39" i="5" s="1"/>
  <c r="I20" i="5" a="1"/>
  <c r="I20" i="5" s="1"/>
  <c r="J20" i="5" s="1" a="1"/>
  <c r="J20" i="5" s="1"/>
  <c r="I28" i="5" a="1"/>
  <c r="I28" i="5" s="1"/>
  <c r="J28" i="5" s="1" a="1"/>
  <c r="J28" i="5" s="1"/>
  <c r="D51" i="5" a="1"/>
  <c r="D51" i="5" s="1"/>
  <c r="E51" i="5" s="1" a="1"/>
  <c r="E51" i="5" s="1"/>
  <c r="D43" i="5" a="1"/>
  <c r="D43" i="5" s="1"/>
  <c r="E43" i="5" s="1" a="1"/>
  <c r="E43" i="5" s="1"/>
  <c r="N10" i="5" a="1"/>
  <c r="N10" i="5" s="1"/>
  <c r="O10" i="5" s="1" a="1"/>
  <c r="O10" i="5" s="1"/>
  <c r="I38" i="5" a="1"/>
  <c r="I38" i="5" s="1"/>
  <c r="J38" i="5" s="1" a="1"/>
  <c r="J38" i="5" s="1"/>
  <c r="I22" i="5" a="1"/>
  <c r="I22" i="5" s="1"/>
  <c r="J22" i="5" s="1" a="1"/>
  <c r="J22" i="5" s="1"/>
  <c r="D21" i="5" a="1"/>
  <c r="D21" i="5" s="1"/>
  <c r="E21" i="5" s="1" a="1"/>
  <c r="E21" i="5" s="1"/>
  <c r="N19" i="5" a="1"/>
  <c r="N19" i="5" s="1"/>
  <c r="O19" i="5" s="1" a="1"/>
  <c r="O19" i="5" s="1"/>
  <c r="I14" i="5" a="1"/>
  <c r="I14" i="5" s="1"/>
  <c r="J14" i="5" s="1" a="1"/>
  <c r="J14" i="5" s="1"/>
  <c r="I18" i="5" a="1"/>
  <c r="I18" i="5" s="1"/>
  <c r="J18" i="5" s="1" a="1"/>
  <c r="J18" i="5" s="1"/>
  <c r="D23" i="5" a="1"/>
  <c r="D23" i="5" s="1"/>
  <c r="E23" i="5" s="1" a="1"/>
  <c r="E23" i="5" s="1"/>
  <c r="N14" i="5" a="1"/>
  <c r="N14" i="5" s="1"/>
  <c r="O14" i="5" s="1" a="1"/>
  <c r="O14" i="5" s="1"/>
  <c r="I49" i="5" a="1"/>
  <c r="I49" i="5" s="1"/>
  <c r="J49" i="5" s="1" a="1"/>
  <c r="J49" i="5" s="1"/>
  <c r="I67" i="5" a="1"/>
  <c r="I67" i="5" s="1"/>
  <c r="J67" i="5" s="1" a="1"/>
  <c r="J67" i="5" s="1"/>
  <c r="I4" i="5" a="1"/>
  <c r="I4" i="5" s="1"/>
  <c r="J4" i="5" s="1" a="1"/>
  <c r="J4" i="5" s="1"/>
  <c r="I66" i="5" a="1"/>
  <c r="I66" i="5" s="1"/>
  <c r="J66" i="5" s="1" a="1"/>
  <c r="J66" i="5" s="1"/>
  <c r="N29" i="5" a="1"/>
  <c r="N29" i="5" s="1"/>
  <c r="O29" i="5" s="1" a="1"/>
  <c r="O29" i="5" s="1"/>
  <c r="I11" i="5" a="1"/>
  <c r="I11" i="5" s="1"/>
  <c r="J11" i="5" s="1" a="1"/>
  <c r="J11" i="5" s="1"/>
  <c r="D26" i="5" a="1"/>
  <c r="D26" i="5" s="1"/>
  <c r="E26" i="5" s="1" a="1"/>
  <c r="E26" i="5" s="1"/>
  <c r="D50" i="5" a="1"/>
  <c r="D50" i="5" s="1"/>
  <c r="E50" i="5" s="1" a="1"/>
  <c r="E50" i="5" s="1"/>
  <c r="N23" i="5" a="1"/>
  <c r="N23" i="5" s="1"/>
  <c r="O23" i="5" s="1" a="1"/>
  <c r="O23" i="5" s="1"/>
  <c r="N6" i="5" a="1"/>
  <c r="N6" i="5" s="1"/>
  <c r="O6" i="5" s="1" a="1"/>
  <c r="O6" i="5" s="1"/>
  <c r="N39" i="5" a="1"/>
  <c r="N39" i="5" s="1"/>
  <c r="O39" i="5" s="1" a="1"/>
  <c r="O39" i="5" s="1"/>
  <c r="D38" i="5" a="1"/>
  <c r="D38" i="5" s="1"/>
  <c r="E38" i="5" s="1" a="1"/>
  <c r="E38" i="5" s="1"/>
  <c r="I41" i="5" a="1"/>
  <c r="I41" i="5" s="1"/>
  <c r="J41" i="5" s="1" a="1"/>
  <c r="J41" i="5" s="1"/>
  <c r="I59" i="5" a="1"/>
  <c r="I59" i="5" s="1"/>
  <c r="J59" i="5" s="1" a="1"/>
  <c r="J59" i="5" s="1"/>
  <c r="I29" i="5" a="1"/>
  <c r="I29" i="5" s="1"/>
  <c r="J29" i="5" s="1" a="1"/>
  <c r="J29" i="5" s="1"/>
  <c r="N41" i="5" a="1"/>
  <c r="N41" i="5" s="1"/>
  <c r="O41" i="5" s="1" a="1"/>
  <c r="O41" i="5" s="1"/>
  <c r="I72" i="5" a="1"/>
  <c r="I72" i="5" s="1"/>
  <c r="J72" i="5" s="1" a="1"/>
  <c r="J72" i="5" s="1"/>
  <c r="I53" i="5" a="1"/>
  <c r="I53" i="5" s="1"/>
  <c r="J53" i="5" s="1" a="1"/>
  <c r="J53" i="5" s="1"/>
  <c r="N18" i="5" a="1"/>
  <c r="N18" i="5" s="1"/>
  <c r="O18" i="5" s="1" a="1"/>
  <c r="O18" i="5" s="1"/>
  <c r="I43" i="5" a="1"/>
  <c r="I43" i="5" s="1"/>
  <c r="J43" i="5" s="1" a="1"/>
  <c r="J43" i="5" s="1"/>
  <c r="I39" i="5" a="1"/>
  <c r="I39" i="5" s="1"/>
  <c r="J39" i="5" s="1" a="1"/>
  <c r="J39" i="5" s="1"/>
  <c r="D55" i="5" a="1"/>
  <c r="D55" i="5" s="1"/>
  <c r="E55" i="5" s="1" a="1"/>
  <c r="E55" i="5" s="1"/>
  <c r="I56" i="5" a="1"/>
  <c r="I56" i="5" s="1"/>
  <c r="J56" i="5" s="1" a="1"/>
  <c r="J56" i="5" s="1"/>
  <c r="N54" i="5" a="1"/>
  <c r="N54" i="5" s="1"/>
  <c r="O54" i="5" s="1" a="1"/>
  <c r="O54" i="5" s="1"/>
  <c r="D20" i="5" a="1"/>
  <c r="D20" i="5" s="1"/>
  <c r="E20" i="5" s="1" a="1"/>
  <c r="E20" i="5" s="1"/>
  <c r="N4" i="5" a="1"/>
  <c r="N4" i="5" s="1"/>
  <c r="O4" i="5" s="1" a="1"/>
  <c r="O4" i="5" s="1"/>
  <c r="D52" i="5" a="1"/>
  <c r="D52" i="5" s="1"/>
  <c r="E52" i="5" s="1" a="1"/>
  <c r="E52" i="5" s="1"/>
  <c r="N13" i="5" a="1"/>
  <c r="N13" i="5" s="1"/>
  <c r="O13" i="5" s="1" a="1"/>
  <c r="O13" i="5" s="1"/>
  <c r="N8" i="5" a="1"/>
  <c r="N8" i="5" s="1"/>
  <c r="O8" i="5" s="1" a="1"/>
  <c r="O8" i="5" s="1"/>
  <c r="N53" i="5" a="1"/>
  <c r="N53" i="5" s="1"/>
  <c r="O53" i="5" s="1" a="1"/>
  <c r="O53" i="5" s="1"/>
  <c r="D44" i="5" a="1"/>
  <c r="D44" i="5" s="1"/>
  <c r="E44" i="5" s="1" a="1"/>
  <c r="E44" i="5" s="1"/>
  <c r="I52" i="5" a="1"/>
  <c r="I52" i="5" s="1"/>
  <c r="J52" i="5" s="1" a="1"/>
  <c r="J52" i="5" s="1"/>
  <c r="I33" i="5" a="1"/>
  <c r="I33" i="5" s="1"/>
  <c r="J33" i="5" s="1" a="1"/>
  <c r="J33" i="5" s="1"/>
  <c r="I57" i="5" a="1"/>
  <c r="I57" i="5" s="1"/>
  <c r="J57" i="5" s="1" a="1"/>
  <c r="J57" i="5" s="1"/>
  <c r="N40" i="5" a="1"/>
  <c r="N40" i="5" s="1"/>
  <c r="O40" i="5" s="1" a="1"/>
  <c r="O40" i="5" s="1"/>
  <c r="I21" i="5" a="1"/>
  <c r="I21" i="5" s="1"/>
  <c r="J21" i="5" s="1" a="1"/>
  <c r="J21" i="5" s="1"/>
  <c r="D35" i="5" a="1"/>
  <c r="D35" i="5" s="1"/>
  <c r="E35" i="5" s="1" a="1"/>
  <c r="E35" i="5" s="1"/>
  <c r="N24" i="5" a="1"/>
  <c r="N24" i="5" s="1"/>
  <c r="O24" i="5" s="1" a="1"/>
  <c r="O24" i="5" s="1"/>
  <c r="I13" i="5" a="1"/>
  <c r="I13" i="5" s="1"/>
  <c r="J13" i="5" s="1" a="1"/>
  <c r="J13" i="5" s="1"/>
  <c r="D24" i="5" a="1"/>
  <c r="D24" i="5" s="1"/>
  <c r="E24" i="5" s="1" a="1"/>
  <c r="E24" i="5" s="1"/>
  <c r="D58" i="5" a="1"/>
  <c r="D58" i="5" s="1"/>
  <c r="E58" i="5" s="1" a="1"/>
  <c r="E58" i="5" s="1"/>
  <c r="I8" i="5" a="1"/>
  <c r="I8" i="5" s="1"/>
  <c r="J8" i="5" s="1" a="1"/>
  <c r="J8" i="5" s="1"/>
  <c r="I48" i="5" a="1"/>
  <c r="I48" i="5" s="1"/>
  <c r="J48" i="5" s="1" a="1"/>
  <c r="J48" i="5" s="1"/>
  <c r="D33" i="5" a="1"/>
  <c r="D33" i="5" s="1"/>
  <c r="E33" i="5" s="1" a="1"/>
  <c r="E33" i="5" s="1"/>
  <c r="N11" i="5" a="1"/>
  <c r="N11" i="5" s="1"/>
  <c r="O11" i="5" s="1" a="1"/>
  <c r="O11" i="5" s="1"/>
  <c r="N44" i="5" a="1"/>
  <c r="N44" i="5" s="1"/>
  <c r="O44" i="5" s="1" a="1"/>
  <c r="O44" i="5" s="1"/>
  <c r="I26" i="5" a="1"/>
  <c r="I26" i="5" s="1"/>
  <c r="J26" i="5" s="1" a="1"/>
  <c r="J26" i="5" s="1"/>
  <c r="N57" i="5" a="1"/>
  <c r="N57" i="5" s="1"/>
  <c r="O57" i="5" s="1" a="1"/>
  <c r="O57" i="5" s="1"/>
  <c r="D56" i="5" a="1"/>
  <c r="D56" i="5" s="1"/>
  <c r="E56" i="5" s="1" a="1"/>
  <c r="E56" i="5" s="1"/>
  <c r="N21" i="5" a="1"/>
  <c r="N21" i="5" s="1"/>
  <c r="O21" i="5" s="1" a="1"/>
  <c r="O21" i="5" s="1"/>
  <c r="N37" i="5" a="1"/>
  <c r="N37" i="5" s="1"/>
  <c r="O37" i="5" s="1" a="1"/>
  <c r="O37" i="5" s="1"/>
  <c r="D41" i="5" a="1"/>
  <c r="D41" i="5" s="1"/>
  <c r="E41" i="5" s="1" a="1"/>
  <c r="E41" i="5" s="1"/>
  <c r="D40" i="5" a="1"/>
  <c r="D40" i="5" s="1"/>
  <c r="E40" i="5" s="1" a="1"/>
  <c r="E40" i="5" s="1"/>
  <c r="I25" i="5" a="1"/>
  <c r="I25" i="5" s="1"/>
  <c r="J25" i="5" s="1" a="1"/>
  <c r="J25" i="5" s="1"/>
  <c r="I50" i="5" a="1"/>
  <c r="I50" i="5" s="1"/>
  <c r="J50" i="5" s="1" a="1"/>
  <c r="J50" i="5" s="1"/>
  <c r="D34" i="5" a="1"/>
  <c r="D34" i="5" s="1"/>
  <c r="E34" i="5" s="1" a="1"/>
  <c r="E34" i="5" s="1"/>
  <c r="D28" i="5" a="1"/>
  <c r="D28" i="5" s="1"/>
  <c r="E28" i="5" s="1" a="1"/>
  <c r="E28" i="5" s="1"/>
  <c r="I44" i="5" a="1"/>
  <c r="I44" i="5" s="1"/>
  <c r="J44" i="5" s="1" a="1"/>
  <c r="J44" i="5" s="1"/>
  <c r="N35" i="5" a="1"/>
  <c r="N35" i="5" s="1"/>
  <c r="O35" i="5" s="1" a="1"/>
  <c r="O35" i="5" s="1"/>
  <c r="N27" i="5" a="1"/>
  <c r="N27" i="5" s="1"/>
  <c r="O27" i="5" s="1" a="1"/>
  <c r="O27" i="5" s="1"/>
  <c r="D36" i="5" a="1"/>
  <c r="D36" i="5" s="1"/>
  <c r="E36" i="5" s="1" a="1"/>
  <c r="E36" i="5" s="1"/>
  <c r="N56" i="5" a="1"/>
  <c r="N56" i="5" s="1"/>
  <c r="O56" i="5" s="1" a="1"/>
  <c r="O56" i="5" s="1"/>
  <c r="D65" i="5" a="1"/>
  <c r="D65" i="5" s="1"/>
  <c r="E65" i="5" s="1" a="1"/>
  <c r="E65" i="5" s="1"/>
  <c r="D57" i="5" a="1"/>
  <c r="D57" i="5" s="1"/>
  <c r="E57" i="5" s="1" a="1"/>
  <c r="E57" i="5" s="1"/>
  <c r="I40" i="5" a="1"/>
  <c r="I40" i="5" s="1"/>
  <c r="J40" i="5" s="1" a="1"/>
  <c r="J40" i="5" s="1"/>
  <c r="N26" i="5" a="1"/>
  <c r="N26" i="5" s="1"/>
  <c r="O26" i="5" s="1" a="1"/>
  <c r="O26" i="5" s="1"/>
  <c r="N48" i="5" a="1"/>
  <c r="N48" i="5" s="1"/>
  <c r="O48" i="5" s="1" a="1"/>
  <c r="O48" i="5" s="1"/>
  <c r="D68" i="5" a="1"/>
  <c r="D68" i="5" s="1"/>
  <c r="E68" i="5" s="1" a="1"/>
  <c r="E68" i="5" s="1"/>
  <c r="I34" i="5" a="1"/>
  <c r="I34" i="5" s="1"/>
  <c r="J34" i="5" s="1" a="1"/>
  <c r="J34" i="5" s="1"/>
  <c r="N52" i="5" a="1"/>
  <c r="N52" i="5" s="1"/>
  <c r="O52" i="5" s="1" a="1"/>
  <c r="O52" i="5" s="1"/>
  <c r="I51" i="5" a="1"/>
  <c r="I51" i="5" s="1"/>
  <c r="J51" i="5" s="1" a="1"/>
  <c r="J51" i="5" s="1"/>
  <c r="D42" i="5" a="1"/>
  <c r="D42" i="5" s="1"/>
  <c r="E42" i="5" s="1" a="1"/>
  <c r="E42" i="5" s="1"/>
  <c r="I58" i="5" a="1"/>
  <c r="I58" i="5" s="1"/>
  <c r="J58" i="5" s="1" a="1"/>
  <c r="J58" i="5" s="1"/>
  <c r="N22" i="5" a="1"/>
  <c r="N22" i="5" s="1"/>
  <c r="O22" i="5" s="1" a="1"/>
  <c r="O22" i="5" s="1"/>
  <c r="N55" i="5" a="1"/>
  <c r="N55" i="5" s="1"/>
  <c r="O55" i="5" s="1" a="1"/>
  <c r="O55" i="5" s="1"/>
  <c r="I55" i="5" a="1"/>
  <c r="I55" i="5" s="1"/>
  <c r="J55" i="5" s="1" a="1"/>
  <c r="J55" i="5" s="1"/>
  <c r="N33" i="5" a="1"/>
  <c r="N33" i="5" s="1"/>
  <c r="O33" i="5" s="1" a="1"/>
  <c r="O33" i="5" s="1"/>
  <c r="I36" i="5" a="1"/>
  <c r="I36" i="5" s="1"/>
  <c r="J36" i="5" s="1" a="1"/>
  <c r="J36" i="5" s="1"/>
  <c r="I19" i="5" a="1"/>
  <c r="I19" i="5" s="1"/>
  <c r="J19" i="5" s="1" a="1"/>
  <c r="J19" i="5" s="1"/>
  <c r="I71" i="5" a="1"/>
  <c r="I71" i="5" s="1"/>
  <c r="J71" i="5" s="1" a="1"/>
  <c r="J71" i="5" s="1"/>
  <c r="D27" i="5" a="1"/>
  <c r="D27" i="5" s="1"/>
  <c r="E27" i="5" s="1" a="1"/>
  <c r="E27" i="5" s="1"/>
  <c r="N51" i="5" a="1"/>
  <c r="N51" i="5" s="1"/>
  <c r="O51" i="5" s="1" a="1"/>
  <c r="O51" i="5" s="1"/>
  <c r="I42" i="5" a="1"/>
  <c r="I42" i="5" s="1"/>
  <c r="J42" i="5" s="1" a="1"/>
  <c r="J42" i="5" s="1"/>
  <c r="N58" i="5" a="1"/>
  <c r="N58" i="5" s="1"/>
  <c r="O58" i="5" s="1" a="1"/>
  <c r="O58" i="5" s="1"/>
  <c r="I74" i="5" a="1"/>
  <c r="I74" i="5" s="1"/>
  <c r="J74" i="5" s="1" a="1"/>
  <c r="J74" i="5" s="1"/>
  <c r="I24" i="5" a="1"/>
  <c r="I24" i="5" s="1"/>
  <c r="J24" i="5" s="1" a="1"/>
  <c r="J24" i="5" s="1"/>
  <c r="N42" i="5" a="1"/>
  <c r="N42" i="5" s="1"/>
  <c r="O42" i="5" s="1" a="1"/>
  <c r="O42" i="5" s="1"/>
  <c r="I9" i="5" a="1"/>
  <c r="I9" i="5" s="1"/>
  <c r="J9" i="5" s="1" a="1"/>
  <c r="J9" i="5" s="1"/>
  <c r="D59" i="5" a="1"/>
  <c r="D59" i="5" s="1"/>
  <c r="E59" i="5" s="1" a="1"/>
  <c r="E59" i="5" s="1"/>
  <c r="D19" i="5" a="1"/>
  <c r="D19" i="5" s="1"/>
  <c r="E19" i="5" s="1" a="1"/>
  <c r="E19" i="5" s="1"/>
  <c r="D48" i="5" a="1"/>
  <c r="D48" i="5" s="1"/>
  <c r="E48" i="5" s="1" a="1"/>
  <c r="E48" i="5" s="1"/>
  <c r="N9" i="5" a="1"/>
  <c r="N9" i="5" s="1"/>
  <c r="O9" i="5" s="1" a="1"/>
  <c r="O9" i="5" s="1"/>
  <c r="I23" i="5" a="1"/>
  <c r="I23" i="5" s="1"/>
  <c r="J23" i="5" s="1" a="1"/>
  <c r="J23" i="5" s="1"/>
  <c r="I12" i="5" a="1"/>
  <c r="I12" i="5" s="1"/>
  <c r="J12" i="5" s="1" a="1"/>
  <c r="J12" i="5" s="1"/>
  <c r="D66" i="5" a="1"/>
  <c r="D66" i="5" s="1"/>
  <c r="E66" i="5" s="1" a="1"/>
  <c r="E66" i="5" s="1"/>
  <c r="D72" i="5" a="1"/>
  <c r="D72" i="5" s="1"/>
  <c r="E72" i="5" s="1" a="1"/>
  <c r="E72" i="5" s="1"/>
  <c r="I64" i="5" a="1"/>
  <c r="I64" i="5" s="1"/>
  <c r="J64" i="5" s="1" a="1"/>
  <c r="J64" i="5" s="1"/>
  <c r="D63" i="5" a="1"/>
  <c r="D63" i="5" s="1"/>
  <c r="E63" i="5" s="1" a="1"/>
  <c r="E63" i="5" s="1"/>
  <c r="N38" i="5" a="1"/>
  <c r="N38" i="5" s="1"/>
  <c r="O38" i="5" s="1" a="1"/>
  <c r="O38" i="5" s="1"/>
  <c r="D71" i="5" a="1"/>
  <c r="D71" i="5" s="1"/>
  <c r="E71" i="5" s="1" a="1"/>
  <c r="E71" i="5" s="1"/>
  <c r="D49" i="5" a="1"/>
  <c r="D49" i="5" s="1"/>
  <c r="E49" i="5" s="1" a="1"/>
  <c r="E49" i="5" s="1"/>
  <c r="N50" i="5" a="1"/>
  <c r="N50" i="5" s="1"/>
  <c r="O50" i="5" s="1" a="1"/>
  <c r="O50" i="5" s="1"/>
  <c r="D53" i="5" a="1"/>
  <c r="D53" i="5" s="1"/>
  <c r="E53" i="5" s="1" a="1"/>
  <c r="E53" i="5" s="1"/>
  <c r="D69" i="5" a="1"/>
  <c r="D69" i="5" s="1"/>
  <c r="E69" i="5" s="1" a="1"/>
  <c r="E69" i="5" s="1"/>
  <c r="N12" i="5" a="1"/>
  <c r="N12" i="5" s="1"/>
  <c r="O12" i="5" s="1" a="1"/>
  <c r="O12" i="5" s="1"/>
  <c r="N36" i="5" a="1"/>
  <c r="N36" i="5" s="1"/>
  <c r="O36" i="5" s="1" a="1"/>
  <c r="O36" i="5" s="1"/>
  <c r="D67" i="5" a="1"/>
  <c r="D67" i="5" s="1"/>
  <c r="E67" i="5" s="1" a="1"/>
  <c r="E67" i="5" s="1"/>
  <c r="I27" i="5" a="1"/>
  <c r="I27" i="5" s="1"/>
  <c r="J27" i="5" s="1" a="1"/>
  <c r="J27" i="5" s="1"/>
  <c r="N43" i="5" a="1"/>
  <c r="N43" i="5" s="1"/>
  <c r="O43" i="5" s="1" a="1"/>
  <c r="O43" i="5" s="1"/>
  <c r="I68" i="5" a="1"/>
  <c r="I68" i="5" s="1"/>
  <c r="J68" i="5" s="1" a="1"/>
  <c r="J68" i="5" s="1"/>
  <c r="I65" i="5" a="1"/>
  <c r="I65" i="5" s="1"/>
  <c r="J65" i="5" s="1" a="1"/>
  <c r="J65" i="5" s="1"/>
  <c r="D37" i="5" a="1"/>
  <c r="D37" i="5" s="1"/>
  <c r="E37" i="5" s="1" a="1"/>
  <c r="E37" i="5" s="1"/>
  <c r="D73" i="5" a="1"/>
  <c r="D73" i="5" s="1"/>
  <c r="E73" i="5" s="1" a="1"/>
  <c r="E73" i="5" s="1"/>
  <c r="I73" i="5" a="1"/>
  <c r="I73" i="5" s="1"/>
  <c r="J73" i="5" s="1" a="1"/>
  <c r="J73" i="5" s="1"/>
  <c r="I3" i="5" a="1"/>
  <c r="I3" i="5" s="1"/>
  <c r="J3" i="5" s="1" a="1"/>
  <c r="J3" i="5" s="1"/>
  <c r="N3" i="5" a="1"/>
  <c r="N3" i="5" s="1"/>
  <c r="O3" i="5" s="1" a="1"/>
  <c r="O3" i="5" s="1"/>
  <c r="D74" i="5" a="1"/>
  <c r="D74" i="5" s="1"/>
  <c r="E74" i="5" s="1" a="1"/>
  <c r="E74" i="5" s="1"/>
  <c r="I54" i="5" a="1"/>
  <c r="I54" i="5" s="1"/>
  <c r="J54" i="5" s="1" a="1"/>
  <c r="J54" i="5" s="1"/>
  <c r="I37" i="5" a="1"/>
  <c r="I37" i="5" s="1"/>
  <c r="J37" i="5" s="1" a="1"/>
  <c r="J37" i="5" s="1"/>
  <c r="I35" i="5" a="1"/>
  <c r="I35" i="5" s="1"/>
  <c r="J35" i="5" s="1" a="1"/>
  <c r="J35" i="5" s="1"/>
  <c r="I7" i="5" a="1"/>
  <c r="I7" i="5" s="1"/>
  <c r="J7" i="5" s="1" a="1"/>
  <c r="J7" i="5" s="1"/>
  <c r="D18" i="5" a="1"/>
  <c r="D18" i="5" s="1"/>
  <c r="E18" i="5" s="1" a="1"/>
  <c r="E18" i="5" s="1"/>
  <c r="I70" i="5" a="1"/>
  <c r="I70" i="5" s="1"/>
  <c r="J70" i="5" s="1" a="1"/>
  <c r="J70" i="5" s="1"/>
  <c r="N28" i="5" a="1"/>
  <c r="N28" i="5" s="1"/>
  <c r="O28" i="5" s="1" a="1"/>
  <c r="O28" i="5" s="1"/>
  <c r="I69" i="5" a="1"/>
  <c r="I69" i="5" s="1"/>
  <c r="J69" i="5" s="1" a="1"/>
  <c r="J69" i="5" s="1"/>
  <c r="N34" i="5" a="1"/>
  <c r="N34" i="5" s="1"/>
  <c r="O34" i="5" s="1" a="1"/>
  <c r="O34" i="5" s="1"/>
  <c r="D64" i="5" a="1"/>
  <c r="D64" i="5" s="1"/>
  <c r="E64" i="5" s="1" a="1"/>
  <c r="E64" i="5" s="1"/>
  <c r="I6" i="5" a="1"/>
  <c r="I6" i="5" s="1"/>
  <c r="J6" i="5" s="1" a="1"/>
  <c r="J6" i="5" s="1"/>
  <c r="I5" i="5" a="1"/>
  <c r="I5" i="5" s="1"/>
  <c r="J5" i="5" s="1" a="1"/>
  <c r="J5" i="5" s="1"/>
  <c r="D12" i="9" a="1"/>
  <c r="D12" i="9" s="1"/>
  <c r="H9" i="9" a="1"/>
  <c r="H9" i="9" s="1"/>
  <c r="I9" i="9" a="1"/>
  <c r="I9" i="9" s="1"/>
  <c r="J9" i="9" a="1"/>
  <c r="J9" i="9" s="1"/>
  <c r="J12" i="9" a="1"/>
  <c r="J12" i="9" s="1"/>
  <c r="I12" i="9" a="1"/>
  <c r="I12" i="9" s="1"/>
  <c r="H12" i="9" a="1"/>
  <c r="H12" i="9" s="1"/>
  <c r="G12" i="9" a="1"/>
  <c r="G12" i="9" s="1"/>
  <c r="F12" i="9" a="1"/>
  <c r="F12" i="9" s="1"/>
  <c r="E12" i="9" a="1"/>
  <c r="E12" i="9" s="1"/>
  <c r="F9" i="9" a="1"/>
  <c r="F9" i="9" s="1"/>
  <c r="E9" i="9" a="1"/>
  <c r="E9" i="9" s="1"/>
  <c r="G9" i="9" a="1"/>
  <c r="G9" i="9" s="1"/>
  <c r="D3" i="5" a="1"/>
  <c r="D3" i="5" s="1"/>
  <c r="D14" i="5" a="1"/>
  <c r="D14" i="5" s="1"/>
  <c r="E14" i="5" s="1" a="1"/>
  <c r="E14" i="5" s="1"/>
  <c r="D11" i="5" a="1"/>
  <c r="D11" i="5" s="1"/>
  <c r="E11" i="5" s="1" a="1"/>
  <c r="E11" i="5" s="1"/>
  <c r="D10" i="5" a="1"/>
  <c r="D10" i="5" s="1"/>
  <c r="E10" i="5" s="1" a="1"/>
  <c r="E10" i="5" s="1"/>
  <c r="D12" i="5" a="1"/>
  <c r="D12" i="5" s="1"/>
  <c r="E12" i="5" s="1" a="1"/>
  <c r="E12" i="5" s="1"/>
  <c r="D6" i="5" a="1"/>
  <c r="D6" i="5" s="1"/>
  <c r="E6" i="5" s="1" a="1"/>
  <c r="E6" i="5" s="1"/>
  <c r="D7" i="5" a="1"/>
  <c r="D7" i="5" s="1"/>
  <c r="E7" i="5" s="1" a="1"/>
  <c r="E7" i="5" s="1"/>
  <c r="D9" i="5" a="1"/>
  <c r="D9" i="5" s="1"/>
  <c r="E9" i="5" s="1" a="1"/>
  <c r="E9" i="5" s="1"/>
  <c r="D5" i="5" a="1"/>
  <c r="D5" i="5" s="1"/>
  <c r="E5" i="5" s="1" a="1"/>
  <c r="E5" i="5" s="1"/>
  <c r="D13" i="5" a="1"/>
  <c r="D13" i="5" s="1"/>
  <c r="E13" i="5" s="1" a="1"/>
  <c r="E13" i="5" s="1"/>
  <c r="D8" i="5" a="1"/>
  <c r="D8" i="5" s="1"/>
  <c r="E8" i="5" s="1" a="1"/>
  <c r="E8" i="5" s="1"/>
  <c r="D4" i="5" a="1"/>
  <c r="D4" i="5" s="1"/>
  <c r="E4" i="5" s="1" a="1"/>
  <c r="E4" i="5" s="1"/>
  <c r="E3" i="5" l="1" a="1"/>
  <c r="E3" i="5" s="1"/>
  <c r="N9" i="9"/>
  <c r="N12" i="9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7DF20E8-8DB8-4E1C-B8B1-520F8024F20A}" keepAlive="1" name="Requête - metropole" description="Connexion à la requête « metropole » dans le classeur." type="5" refreshedVersion="8" background="1" saveData="1">
    <dbPr connection="Provider=Microsoft.Mashup.OleDb.1;Data Source=$Workbook$;Location=metropole;Extended Properties=&quot;&quot;" command="SELECT * FROM [metropole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<sst xmlns="http://schemas.openxmlformats.org/spreadsheetml/2006/main" count="567" uniqueCount="65">
  <si>
    <t>Année</t>
  </si>
  <si>
    <t>Montage</t>
  </si>
  <si>
    <t>Cinéma</t>
  </si>
  <si>
    <t>Mercredi tous en scène</t>
  </si>
  <si>
    <t>Itinéraire Bis</t>
  </si>
  <si>
    <t>Résidence</t>
  </si>
  <si>
    <t>Mise à disposition</t>
  </si>
  <si>
    <t>Partenariat</t>
  </si>
  <si>
    <t>Location</t>
  </si>
  <si>
    <t>Occupation</t>
  </si>
  <si>
    <t>Date</t>
  </si>
  <si>
    <t>Célébration</t>
  </si>
  <si>
    <t>1er janvier</t>
  </si>
  <si>
    <t>Lundi de Pâques</t>
  </si>
  <si>
    <t>1er mai</t>
  </si>
  <si>
    <t>8 mai</t>
  </si>
  <si>
    <t>Ascension</t>
  </si>
  <si>
    <t>Lundi de Pentecôte</t>
  </si>
  <si>
    <t>14 juillet</t>
  </si>
  <si>
    <t>Assomption</t>
  </si>
  <si>
    <t>Toussaint</t>
  </si>
  <si>
    <t>11 novembre</t>
  </si>
  <si>
    <t>Jour de Noël</t>
  </si>
  <si>
    <t>🔽</t>
  </si>
  <si>
    <t>Jours fériés</t>
  </si>
  <si>
    <t>Jour férié</t>
  </si>
  <si>
    <t>Mois</t>
  </si>
  <si>
    <t>Exposition</t>
  </si>
  <si>
    <t xml:space="preserve">École de musique </t>
  </si>
  <si>
    <t>Fermeture</t>
  </si>
  <si>
    <t>Saison tout public</t>
  </si>
  <si>
    <t>Saison jeune public</t>
  </si>
  <si>
    <t>Séance scolaire</t>
  </si>
  <si>
    <t>Rien</t>
  </si>
  <si>
    <t>Mois 2</t>
  </si>
  <si>
    <t>Saison tout public 2</t>
  </si>
  <si>
    <t>Mars</t>
  </si>
  <si>
    <t>Mai</t>
  </si>
  <si>
    <t>Juin</t>
  </si>
  <si>
    <t>Août</t>
  </si>
  <si>
    <t>Janv</t>
  </si>
  <si>
    <t>Févr</t>
  </si>
  <si>
    <t>Avr</t>
  </si>
  <si>
    <t>Juil</t>
  </si>
  <si>
    <t>Sept</t>
  </si>
  <si>
    <t>Oct</t>
  </si>
  <si>
    <t>Nov</t>
  </si>
  <si>
    <t>Déc</t>
  </si>
  <si>
    <t>École de musique</t>
  </si>
  <si>
    <t>Résidence2</t>
  </si>
  <si>
    <t>Partenariat2</t>
  </si>
  <si>
    <t>CALENDRIER DES OCCUPATIONS |</t>
  </si>
  <si>
    <t>Fermeture2</t>
  </si>
  <si>
    <t>Montage2</t>
  </si>
  <si>
    <t>Location2</t>
  </si>
  <si>
    <t>Mercredi tous en scène2</t>
  </si>
  <si>
    <t>Mise à disposition2</t>
  </si>
  <si>
    <t>Cinéma2</t>
  </si>
  <si>
    <t>École de musique2</t>
  </si>
  <si>
    <t>Séance scolaire2</t>
  </si>
  <si>
    <t>Saison jeune public2</t>
  </si>
  <si>
    <t>Exposition2</t>
  </si>
  <si>
    <t>Itinéraire Bis2</t>
  </si>
  <si>
    <t>=SOMME.SI.ENS(tab_event[Saison tout public];tab_event[Année];annefocus)/joursouvresannuels</t>
  </si>
  <si>
    <t>par mois ==&gt;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</si>
</sst>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dddd\ ddd/mm/yyyy"/>
    <numFmt numFmtId="165" formatCode="ddd\ dd/mm/yyyy"/>
    <numFmt numFmtId="166" formatCode="0.0%"/>
    <numFmt numFmtId="167" formatCode="0.0"/>
  </numFmts>
  <fonts count="14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theme="4" tint="0.39997558519241921"/>
      <name val="Aptos Narrow"/>
      <family val="2"/>
      <scheme val="minor"/>
    </font>
    <font>
      <b/>
      <sz val="11"/>
      <color theme="4" tint="-0.249977111117893"/>
      <name val="Aptos Narrow"/>
      <family val="2"/>
      <scheme val="minor"/>
    </font>
    <font>
      <b/>
      <sz val="18"/>
      <color theme="0"/>
      <name val="Aptos Narrow"/>
      <family val="2"/>
      <scheme val="minor"/>
    </font>
    <font>
      <sz val="11"/>
      <color theme="4" tint="-0.499984740745262"/>
      <name val="Aptos Narrow"/>
      <family val="2"/>
      <scheme val="minor"/>
    </font>
    <font>
      <b/>
      <sz val="14"/>
      <color theme="0"/>
      <name val="Aptos Narrow"/>
      <family val="2"/>
      <scheme val="minor"/>
    </font>
    <font>
      <sz val="14"/>
      <color theme="0"/>
      <name val="Aptos Narrow"/>
      <family val="2"/>
      <scheme val="minor"/>
    </font>
    <font>
      <sz val="8"/>
      <name val="Aptos Narrow"/>
      <family val="2"/>
      <scheme val="minor"/>
    </font>
    <font>
      <sz val="11"/>
      <color theme="1" tint="4.9989318521683403E-2"/>
      <name val="Aptos Narrow"/>
      <family val="2"/>
      <scheme val="minor"/>
    </font>
    <font>
      <i/>
      <sz val="10"/>
      <color theme="1" tint="0.14999847407452621"/>
      <name val="Aptos Narrow"/>
      <family val="2"/>
      <scheme val="minor"/>
    </font>
    <font>
      <b/>
      <sz val="12"/>
      <color theme="9" tint="0.39997558519241921"/>
      <name val="Aptos Narrow"/>
      <family val="2"/>
      <scheme val="minor"/>
    </font>
    <font>
      <i/>
      <sz val="11"/>
      <color theme="1" tint="0.14999847407452621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7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/>
      </left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center" vertical="center"/>
    </xf>
    <xf numFmtId="0" fontId="3" fillId="0" borderId="0" xfId="0" applyFont="1"/>
    <xf numFmtId="0" fontId="4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/>
    <xf numFmtId="0" fontId="7" fillId="4" borderId="0" xfId="0" applyFont="1" applyFill="1" applyAlignment="1">
      <alignment vertical="center"/>
    </xf>
    <xf numFmtId="0" fontId="8" fillId="4" borderId="0" xfId="0" applyFont="1" applyFill="1" applyAlignment="1">
      <alignment horizontal="left" vertical="center"/>
    </xf>
    <xf numFmtId="0" fontId="0" fillId="0" borderId="0" xfId="0" applyAlignment="1">
      <alignment horizontal="right"/>
    </xf>
    <xf numFmtId="9" fontId="11" fillId="0" borderId="0" xfId="0" applyNumberFormat="1" applyFont="1" applyAlignment="1">
      <alignment horizontal="left" indent="2"/>
    </xf>
    <xf numFmtId="166" fontId="0" fillId="6" borderId="2" xfId="1" applyNumberFormat="1" applyFont="1" applyFill="1" applyBorder="1" applyAlignment="1">
      <alignment horizontal="right" vertical="center" indent="1"/>
    </xf>
    <xf numFmtId="0" fontId="0" fillId="5" borderId="0" xfId="0" applyFill="1" applyAlignment="1">
      <alignment horizontal="center" vertical="center" textRotation="45" wrapText="1"/>
    </xf>
    <xf numFmtId="0" fontId="0" fillId="0" borderId="4" xfId="0" applyBorder="1" applyAlignment="1">
      <alignment horizontal="center" vertical="center"/>
    </xf>
    <xf numFmtId="2" fontId="0" fillId="0" borderId="0" xfId="0" applyNumberFormat="1"/>
    <xf numFmtId="167" fontId="0" fillId="0" borderId="0" xfId="0" applyNumberFormat="1"/>
    <xf numFmtId="0" fontId="0" fillId="0" borderId="3" xfId="0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166" fontId="10" fillId="6" borderId="1" xfId="1" applyNumberFormat="1" applyFont="1" applyFill="1" applyBorder="1" applyAlignment="1">
      <alignment horizontal="right" vertical="center" indent="1"/>
    </xf>
    <xf numFmtId="166" fontId="10" fillId="6" borderId="1" xfId="1" applyNumberFormat="1" applyFont="1" applyFill="1" applyBorder="1" applyAlignment="1">
      <alignment horizontal="right" inden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166" fontId="0" fillId="6" borderId="1" xfId="1" applyNumberFormat="1" applyFont="1" applyFill="1" applyBorder="1" applyAlignment="1">
      <alignment horizontal="right" vertical="center" indent="1"/>
    </xf>
    <xf numFmtId="0" fontId="0" fillId="0" borderId="6" xfId="0" applyBorder="1"/>
    <xf numFmtId="166" fontId="13" fillId="0" borderId="0" xfId="0" applyNumberFormat="1" applyFont="1"/>
    <xf numFmtId="0" fontId="0" fillId="6" borderId="0" xfId="0" applyFill="1"/>
    <xf numFmtId="0" fontId="0" fillId="6" borderId="6" xfId="0" applyFill="1" applyBorder="1"/>
    <xf numFmtId="0" fontId="12" fillId="0" borderId="0" xfId="0" applyFont="1" applyAlignment="1">
      <alignment vertical="center"/>
    </xf>
    <xf numFmtId="14" fontId="0" fillId="0" borderId="0" xfId="0" applyNumberFormat="1"/>
    <xf numFmtId="0" fontId="0" fillId="0" borderId="0" xfId="0" quotePrefix="1"/>
    <xf numFmtId="0" fontId="5" fillId="3" borderId="0" xfId="0" applyFont="1" applyFill="1" applyAlignment="1">
      <alignment horizontal="center" vertical="center" textRotation="90"/>
    </xf>
    <xf numFmtId="0" fontId="5" fillId="4" borderId="0" xfId="0" applyFont="1" applyFill="1" applyAlignment="1">
      <alignment horizontal="center" vertical="center" textRotation="90"/>
    </xf>
    <xf numFmtId="0" fontId="7" fillId="4" borderId="0" xfId="0" applyFont="1" applyFill="1" applyAlignment="1">
      <alignment horizontal="center" vertical="center"/>
    </xf>
    <xf numFmtId="10" fontId="0" fillId="7" borderId="1" xfId="0" quotePrefix="1" applyNumberFormat="1" applyFill="1" applyBorder="1"/>
  </cellXfs>
  <cellStyles count="2">
    <cellStyle name="Normal" xfId="0" builtinId="0"/>
    <cellStyle name="Pourcentage" xfId="1" builtinId="5"/>
  </cellStyles>
  <dxfs count="86">
    <dxf>
      <fill>
        <patternFill>
          <bgColor theme="0" tint="-0.14996795556505021"/>
        </patternFill>
      </fill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5" formatCode="ddd\ dd/mm/yyyy"/>
    </dxf>
    <dxf>
      <alignment horizontal="center" vertical="center" textRotation="45" wrapText="0" indent="0" justifyLastLine="0" shrinkToFit="0" readingOrder="0"/>
    </dxf>
    <dxf>
      <numFmt numFmtId="0" formatCode="General"/>
      <alignment horizontal="left" textRotation="0" wrapText="0" relative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textRotation="0" wrapText="0" relativeIndent="1" justifyLastLine="0" shrinkToFit="0" readingOrder="0"/>
    </dxf>
    <dxf>
      <alignment horizontal="left" textRotation="0" wrapText="0" relativeIndent="1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color theme="4" tint="-0.24994659260841701"/>
      </font>
      <border>
        <bottom style="thin">
          <color theme="4"/>
        </bottom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</dxfs>
  <tableStyles count="2" defaultTableStyle="TableStyleMedium2" defaultPivotStyle="PivotStyleLight16">
    <tableStyle name="SlicerStyleLight1 2" pivot="0" table="0" count="10" xr9:uid="{67793B08-B2B4-4853-946D-1B7D7BF2AE96}">
      <tableStyleElement type="wholeTable" dxfId="85"/>
      <tableStyleElement type="headerRow" dxfId="84"/>
    </tableStyle>
    <tableStyle name="Style perso 1" pivot="0" table="0" count="10" xr9:uid="{5D44A389-E09A-44DD-8510-8CFAFB5478A9}">
      <tableStyleElement type="wholeTable" dxfId="83"/>
      <tableStyleElement type="headerRow" dxfId="82"/>
    </tableStyle>
  </tableStyles>
  <colors>
    <mruColors>
      <color rgb="FF99FF66"/>
      <color rgb="FFFF7C80"/>
      <color rgb="FFFF66FF"/>
      <color rgb="FFC5F0FF"/>
      <color rgb="FF33CCFF"/>
      <color rgb="FFCC9900"/>
      <color rgb="FF3B09B7"/>
      <color rgb="FFF60000"/>
      <color rgb="FFDE0000"/>
      <color rgb="FFDFF006"/>
    </mruColors>
  </colors>
  <extLst>
    <ext xmlns:x14="http://schemas.microsoft.com/office/spreadsheetml/2009/9/main" uri="{46F421CA-312F-682f-3DD2-61675219B42D}">
      <x14:dxfs count="16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4" tint="0.79998168889431442"/>
              <bgColor theme="4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4" tint="0.79998168889431442"/>
              <bgColor theme="4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licerStyleLight1 2">
          <x14:slicerStyleElements>
            <x14:slicerStyleElement type="unselectedItemWithData" dxfId="15"/>
            <x14:slicerStyleElement type="unselectedItemWithNoData" dxfId="14"/>
            <x14:slicerStyleElement type="selectedItemWithData" dxfId="13"/>
            <x14:slicerStyleElement type="selectedItemWithNoData" dxfId="12"/>
            <x14:slicerStyleElement type="hoveredUnselectedItemWithData" dxfId="11"/>
            <x14:slicerStyleElement type="hoveredSelectedItemWithData" dxfId="10"/>
            <x14:slicerStyleElement type="hoveredUnselectedItemWithNoData" dxfId="9"/>
            <x14:slicerStyleElement type="hoveredSelectedItemWithNoData" dxfId="8"/>
          </x14:slicerStyleElements>
        </x14:slicerStyle>
        <x14:slicerStyle name="Style perso 1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sheetMetadata" Target="metadata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Séance saison tout</a:t>
            </a:r>
            <a:r>
              <a:rPr lang="fr-FR" baseline="0"/>
              <a:t> public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tint val="77000"/>
              </a:schemeClr>
            </a:solidFill>
            <a:ln>
              <a:noFill/>
            </a:ln>
            <a:effectLst/>
          </c:spPr>
          <c:invertIfNegative val="0"/>
          <c:cat>
            <c:strRef>
              <c:f>Calculs!$C$3:$C$14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Calculs!$D$3:$D$14</c:f>
              <c:numCache>
                <c:formatCode>General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4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325-4FC6-87E1-41F7BE1F2F5F}"/>
            </c:ext>
          </c:extLst>
        </c:ser>
        <c:ser>
          <c:idx val="1"/>
          <c:order val="1"/>
          <c:spPr>
            <a:solidFill>
              <a:schemeClr val="accent6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Calculs!$C$3:$C$14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Calculs!$E$3:$E$14</c:f>
              <c:numCache>
                <c:formatCode>General</c:formatCode>
                <c:ptCount val="12"/>
                <c:pt idx="0">
                  <c:v>1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325-4FC6-87E1-41F7BE1F2F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1520151855"/>
        <c:axId val="1520155695"/>
      </c:barChart>
      <c:catAx>
        <c:axId val="152015185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20155695"/>
        <c:crosses val="autoZero"/>
        <c:auto val="1"/>
        <c:lblAlgn val="ctr"/>
        <c:lblOffset val="100"/>
        <c:noMultiLvlLbl val="0"/>
      </c:catAx>
      <c:valAx>
        <c:axId val="1520155695"/>
        <c:scaling>
          <c:orientation val="minMax"/>
          <c:max val="5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2015185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Séance saison jeune public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tint val="77000"/>
              </a:schemeClr>
            </a:solidFill>
            <a:ln>
              <a:noFill/>
            </a:ln>
            <a:effectLst/>
          </c:spPr>
          <c:invertIfNegative val="0"/>
          <c:cat>
            <c:strRef>
              <c:f>Calculs!$H$3:$H$14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Calculs!$I$3:$I$14</c:f>
              <c:numCache>
                <c:formatCode>General</c:formatCode>
                <c:ptCount val="12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1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D66-4620-A3B8-2C209A6A6127}"/>
            </c:ext>
          </c:extLst>
        </c:ser>
        <c:ser>
          <c:idx val="1"/>
          <c:order val="1"/>
          <c:spPr>
            <a:solidFill>
              <a:schemeClr val="accent6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Calculs!$H$3:$H$14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Calculs!$J$3:$J$14</c:f>
              <c:numCache>
                <c:formatCode>General</c:formatCode>
                <c:ptCount val="12"/>
                <c:pt idx="0">
                  <c:v>1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D66-4620-A3B8-2C209A6A612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1088588287"/>
        <c:axId val="1088588767"/>
      </c:barChart>
      <c:catAx>
        <c:axId val="108858828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88588767"/>
        <c:crosses val="autoZero"/>
        <c:auto val="1"/>
        <c:lblAlgn val="ctr"/>
        <c:lblOffset val="100"/>
        <c:noMultiLvlLbl val="0"/>
      </c:catAx>
      <c:valAx>
        <c:axId val="1088588767"/>
        <c:scaling>
          <c:orientation val="minMax"/>
          <c:max val="5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8858828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Séance scolaire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tint val="77000"/>
              </a:schemeClr>
            </a:solidFill>
            <a:ln>
              <a:noFill/>
            </a:ln>
            <a:effectLst/>
          </c:spPr>
          <c:invertIfNegative val="0"/>
          <c:cat>
            <c:strRef>
              <c:f>Calculs!$M$3:$M$14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Calculs!$N$3:$N$14</c:f>
              <c:numCache>
                <c:formatCode>General</c:formatCode>
                <c:ptCount val="12"/>
                <c:pt idx="0">
                  <c:v>2</c:v>
                </c:pt>
                <c:pt idx="1">
                  <c:v>0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5</c:v>
                </c:pt>
                <c:pt idx="10">
                  <c:v>4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574-4C16-A690-ABD817B5C38F}"/>
            </c:ext>
          </c:extLst>
        </c:ser>
        <c:ser>
          <c:idx val="1"/>
          <c:order val="1"/>
          <c:spPr>
            <a:solidFill>
              <a:schemeClr val="accent6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Calculs!$M$3:$M$14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Calculs!$O$3:$O$14</c:f>
              <c:numCache>
                <c:formatCode>General</c:formatCode>
                <c:ptCount val="12"/>
                <c:pt idx="0">
                  <c:v>2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574-4C16-A690-ABD817B5C38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1273564895"/>
        <c:axId val="1154699231"/>
      </c:barChart>
      <c:catAx>
        <c:axId val="127356489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54699231"/>
        <c:crosses val="autoZero"/>
        <c:auto val="1"/>
        <c:lblAlgn val="ctr"/>
        <c:lblOffset val="100"/>
        <c:noMultiLvlLbl val="0"/>
      </c:catAx>
      <c:valAx>
        <c:axId val="1154699231"/>
        <c:scaling>
          <c:orientation val="minMax"/>
          <c:max val="10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7356489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Résidence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tint val="77000"/>
              </a:schemeClr>
            </a:solidFill>
            <a:ln>
              <a:noFill/>
            </a:ln>
            <a:effectLst/>
          </c:spPr>
          <c:invertIfNegative val="0"/>
          <c:cat>
            <c:strRef>
              <c:f>Calculs!$C$18:$C$29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Calculs!$D$18:$D$29</c:f>
              <c:numCache>
                <c:formatCode>General</c:formatCode>
                <c:ptCount val="12"/>
                <c:pt idx="0">
                  <c:v>3</c:v>
                </c:pt>
                <c:pt idx="1">
                  <c:v>6</c:v>
                </c:pt>
                <c:pt idx="2">
                  <c:v>0</c:v>
                </c:pt>
                <c:pt idx="3">
                  <c:v>0</c:v>
                </c:pt>
                <c:pt idx="4">
                  <c:v>5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5</c:v>
                </c:pt>
                <c:pt idx="9">
                  <c:v>0</c:v>
                </c:pt>
                <c:pt idx="10">
                  <c:v>10</c:v>
                </c:pt>
                <c:pt idx="11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14E-42AF-A2DC-B6564F2D5A98}"/>
            </c:ext>
          </c:extLst>
        </c:ser>
        <c:ser>
          <c:idx val="1"/>
          <c:order val="1"/>
          <c:spPr>
            <a:solidFill>
              <a:schemeClr val="accent6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Calculs!$C$18:$C$29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Calculs!$E$18:$E$29</c:f>
              <c:numCache>
                <c:formatCode>General</c:formatCode>
                <c:ptCount val="12"/>
                <c:pt idx="0">
                  <c:v>3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14E-42AF-A2DC-B6564F2D5A9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1992945423"/>
        <c:axId val="1992974703"/>
      </c:barChart>
      <c:catAx>
        <c:axId val="199294542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2974703"/>
        <c:crosses val="autoZero"/>
        <c:auto val="1"/>
        <c:lblAlgn val="ctr"/>
        <c:lblOffset val="100"/>
        <c:noMultiLvlLbl val="0"/>
      </c:catAx>
      <c:valAx>
        <c:axId val="1992974703"/>
        <c:scaling>
          <c:orientation val="minMax"/>
          <c:max val="15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294542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Séance Cinéma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tint val="77000"/>
              </a:schemeClr>
            </a:solidFill>
            <a:ln>
              <a:noFill/>
            </a:ln>
            <a:effectLst/>
          </c:spPr>
          <c:invertIfNegative val="0"/>
          <c:cat>
            <c:strRef>
              <c:f>Calculs!$H$18:$H$29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Calculs!$I$18:$I$29</c:f>
              <c:numCache>
                <c:formatCode>General</c:formatCode>
                <c:ptCount val="12"/>
                <c:pt idx="0">
                  <c:v>3</c:v>
                </c:pt>
                <c:pt idx="1">
                  <c:v>1</c:v>
                </c:pt>
                <c:pt idx="2">
                  <c:v>3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  <c:pt idx="9">
                  <c:v>1</c:v>
                </c:pt>
                <c:pt idx="10">
                  <c:v>2</c:v>
                </c:pt>
                <c:pt idx="1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B69-4EBF-9DB9-19C543FCFD49}"/>
            </c:ext>
          </c:extLst>
        </c:ser>
        <c:ser>
          <c:idx val="1"/>
          <c:order val="1"/>
          <c:spPr>
            <a:solidFill>
              <a:schemeClr val="accent6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Calculs!$H$18:$H$29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Calculs!$J$18:$J$29</c:f>
              <c:numCache>
                <c:formatCode>General</c:formatCode>
                <c:ptCount val="12"/>
                <c:pt idx="0">
                  <c:v>3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B69-4EBF-9DB9-19C543FCFD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2031637407"/>
        <c:axId val="2031652287"/>
      </c:barChart>
      <c:catAx>
        <c:axId val="203163740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1652287"/>
        <c:crosses val="autoZero"/>
        <c:auto val="1"/>
        <c:lblAlgn val="ctr"/>
        <c:lblOffset val="100"/>
        <c:noMultiLvlLbl val="0"/>
      </c:catAx>
      <c:valAx>
        <c:axId val="2031652287"/>
        <c:scaling>
          <c:orientation val="minMax"/>
          <c:max val="6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163740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École de musique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tint val="77000"/>
              </a:schemeClr>
            </a:solidFill>
            <a:ln>
              <a:noFill/>
            </a:ln>
            <a:effectLst/>
          </c:spPr>
          <c:invertIfNegative val="0"/>
          <c:cat>
            <c:strRef>
              <c:f>Calculs!$M$18:$M$29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Calculs!$N$18:$N$29</c:f>
              <c:numCache>
                <c:formatCode>General</c:formatCode>
                <c:ptCount val="12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4</c:v>
                </c:pt>
                <c:pt idx="5">
                  <c:v>1</c:v>
                </c:pt>
                <c:pt idx="6">
                  <c:v>0</c:v>
                </c:pt>
                <c:pt idx="7">
                  <c:v>3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3AA-4975-8713-5BC688B5C37D}"/>
            </c:ext>
          </c:extLst>
        </c:ser>
        <c:ser>
          <c:idx val="1"/>
          <c:order val="1"/>
          <c:spPr>
            <a:solidFill>
              <a:schemeClr val="accent6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Calculs!$M$18:$M$29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Calculs!$O$18:$O$29</c:f>
              <c:numCache>
                <c:formatCode>General</c:formatCode>
                <c:ptCount val="12"/>
                <c:pt idx="0">
                  <c:v>0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3AA-4975-8713-5BC688B5C37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2031689727"/>
        <c:axId val="2031654207"/>
      </c:barChart>
      <c:catAx>
        <c:axId val="203168972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1654207"/>
        <c:crosses val="autoZero"/>
        <c:auto val="1"/>
        <c:lblAlgn val="ctr"/>
        <c:lblOffset val="100"/>
        <c:noMultiLvlLbl val="0"/>
      </c:catAx>
      <c:valAx>
        <c:axId val="2031654207"/>
        <c:scaling>
          <c:orientation val="minMax"/>
          <c:max val="6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168972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Mercredi tous en scène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tint val="77000"/>
              </a:schemeClr>
            </a:solidFill>
            <a:ln>
              <a:noFill/>
            </a:ln>
            <a:effectLst/>
          </c:spPr>
          <c:invertIfNegative val="0"/>
          <c:cat>
            <c:strRef>
              <c:f>Calculs!$C$33:$C$44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Calculs!$D$33:$D$44</c:f>
              <c:numCache>
                <c:formatCode>General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2C7-4AD2-94D5-ADD31E536095}"/>
            </c:ext>
          </c:extLst>
        </c:ser>
        <c:ser>
          <c:idx val="1"/>
          <c:order val="1"/>
          <c:spPr>
            <a:solidFill>
              <a:schemeClr val="accent6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Calculs!$C$33:$C$44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Calculs!$E$33:$E$44</c:f>
              <c:numCache>
                <c:formatCode>General</c:formatCode>
                <c:ptCount val="12"/>
                <c:pt idx="0">
                  <c:v>1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2C7-4AD2-94D5-ADD31E53609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1992945903"/>
        <c:axId val="1992936783"/>
      </c:barChart>
      <c:catAx>
        <c:axId val="19929459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2936783"/>
        <c:crosses val="autoZero"/>
        <c:auto val="1"/>
        <c:lblAlgn val="ctr"/>
        <c:lblOffset val="100"/>
        <c:noMultiLvlLbl val="0"/>
      </c:catAx>
      <c:valAx>
        <c:axId val="1992936783"/>
        <c:scaling>
          <c:orientation val="minMax"/>
          <c:max val="5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294590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Partenariat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tint val="77000"/>
              </a:schemeClr>
            </a:solidFill>
            <a:ln>
              <a:noFill/>
            </a:ln>
            <a:effectLst/>
          </c:spPr>
          <c:invertIfNegative val="0"/>
          <c:cat>
            <c:strRef>
              <c:f>Calculs!$H$33:$H$44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Calculs!$I$33:$I$44</c:f>
              <c:numCache>
                <c:formatCode>General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1</c:v>
                </c:pt>
                <c:pt idx="4">
                  <c:v>3</c:v>
                </c:pt>
                <c:pt idx="5">
                  <c:v>3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F71-4072-8A4A-168B7D65FAF2}"/>
            </c:ext>
          </c:extLst>
        </c:ser>
        <c:ser>
          <c:idx val="1"/>
          <c:order val="1"/>
          <c:spPr>
            <a:solidFill>
              <a:schemeClr val="accent6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Calculs!$H$33:$H$44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Calculs!$J$33:$J$44</c:f>
              <c:numCache>
                <c:formatCode>General</c:formatCode>
                <c:ptCount val="12"/>
                <c:pt idx="0">
                  <c:v>1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F71-4072-8A4A-168B7D65FAF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1992948783"/>
        <c:axId val="1992949263"/>
      </c:barChart>
      <c:catAx>
        <c:axId val="199294878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2949263"/>
        <c:crosses val="autoZero"/>
        <c:auto val="1"/>
        <c:lblAlgn val="ctr"/>
        <c:lblOffset val="100"/>
        <c:noMultiLvlLbl val="0"/>
      </c:catAx>
      <c:valAx>
        <c:axId val="1992949263"/>
        <c:scaling>
          <c:orientation val="minMax"/>
          <c:max val="6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294878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Mise à disposition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tint val="77000"/>
              </a:schemeClr>
            </a:solidFill>
            <a:ln>
              <a:noFill/>
            </a:ln>
            <a:effectLst/>
          </c:spPr>
          <c:invertIfNegative val="0"/>
          <c:cat>
            <c:strRef>
              <c:f>Calculs!$M$33:$M$44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Calculs!$N$33:$N$44</c:f>
              <c:numCache>
                <c:formatCode>General</c:formatCode>
                <c:ptCount val="12"/>
                <c:pt idx="0">
                  <c:v>2</c:v>
                </c:pt>
                <c:pt idx="1">
                  <c:v>0</c:v>
                </c:pt>
                <c:pt idx="2">
                  <c:v>1</c:v>
                </c:pt>
                <c:pt idx="3">
                  <c:v>2</c:v>
                </c:pt>
                <c:pt idx="4">
                  <c:v>0</c:v>
                </c:pt>
                <c:pt idx="5">
                  <c:v>2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2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B72-47B0-AB97-CAA11A21B2DF}"/>
            </c:ext>
          </c:extLst>
        </c:ser>
        <c:ser>
          <c:idx val="1"/>
          <c:order val="1"/>
          <c:spPr>
            <a:solidFill>
              <a:schemeClr val="accent6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Calculs!$M$33:$M$44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Calculs!$O$33:$O$44</c:f>
              <c:numCache>
                <c:formatCode>General</c:formatCode>
                <c:ptCount val="12"/>
                <c:pt idx="0">
                  <c:v>2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B72-47B0-AB97-CAA11A21B2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2031677727"/>
        <c:axId val="2031668607"/>
      </c:barChart>
      <c:catAx>
        <c:axId val="203167772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1668607"/>
        <c:crosses val="autoZero"/>
        <c:auto val="1"/>
        <c:lblAlgn val="ctr"/>
        <c:lblOffset val="100"/>
        <c:noMultiLvlLbl val="0"/>
      </c:catAx>
      <c:valAx>
        <c:axId val="2031668607"/>
        <c:scaling>
          <c:orientation val="minMax"/>
          <c:max val="6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167772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Location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tint val="77000"/>
              </a:schemeClr>
            </a:solidFill>
            <a:ln>
              <a:noFill/>
            </a:ln>
            <a:effectLst/>
          </c:spPr>
          <c:invertIfNegative val="0"/>
          <c:cat>
            <c:strRef>
              <c:f>Calculs!$C$48:$C$59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Calculs!$D$48:$D$59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BF8-472B-8C9A-C23E06B30ACB}"/>
            </c:ext>
          </c:extLst>
        </c:ser>
        <c:ser>
          <c:idx val="1"/>
          <c:order val="1"/>
          <c:spPr>
            <a:solidFill>
              <a:schemeClr val="accent6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Calculs!$C$48:$C$59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Calculs!$E$48:$E$59</c:f>
              <c:numCache>
                <c:formatCode>General</c:formatCode>
                <c:ptCount val="12"/>
                <c:pt idx="0">
                  <c:v>0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BF8-472B-8C9A-C23E06B30AC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1992950223"/>
        <c:axId val="1992957423"/>
      </c:barChart>
      <c:catAx>
        <c:axId val="199295022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2957423"/>
        <c:crosses val="autoZero"/>
        <c:auto val="1"/>
        <c:lblAlgn val="ctr"/>
        <c:lblOffset val="100"/>
        <c:noMultiLvlLbl val="0"/>
      </c:catAx>
      <c:valAx>
        <c:axId val="1992957423"/>
        <c:scaling>
          <c:orientation val="minMax"/>
          <c:max val="5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295022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Montage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tint val="77000"/>
              </a:schemeClr>
            </a:solidFill>
            <a:ln>
              <a:noFill/>
            </a:ln>
            <a:effectLst/>
          </c:spPr>
          <c:invertIfNegative val="0"/>
          <c:cat>
            <c:strRef>
              <c:f>Calculs!$H$48:$H$59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Calculs!$I$48:$I$59</c:f>
              <c:numCache>
                <c:formatCode>General</c:formatCode>
                <c:ptCount val="12"/>
                <c:pt idx="0">
                  <c:v>4</c:v>
                </c:pt>
                <c:pt idx="1">
                  <c:v>6</c:v>
                </c:pt>
                <c:pt idx="2">
                  <c:v>10</c:v>
                </c:pt>
                <c:pt idx="3">
                  <c:v>7</c:v>
                </c:pt>
                <c:pt idx="4">
                  <c:v>2</c:v>
                </c:pt>
                <c:pt idx="5">
                  <c:v>8</c:v>
                </c:pt>
                <c:pt idx="6">
                  <c:v>0</c:v>
                </c:pt>
                <c:pt idx="7">
                  <c:v>0</c:v>
                </c:pt>
                <c:pt idx="8">
                  <c:v>2</c:v>
                </c:pt>
                <c:pt idx="9">
                  <c:v>3</c:v>
                </c:pt>
                <c:pt idx="10">
                  <c:v>3</c:v>
                </c:pt>
                <c:pt idx="11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36D-4678-8918-0628C87B74FA}"/>
            </c:ext>
          </c:extLst>
        </c:ser>
        <c:ser>
          <c:idx val="1"/>
          <c:order val="1"/>
          <c:spPr>
            <a:solidFill>
              <a:schemeClr val="accent6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Calculs!$H$48:$H$59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Calculs!$J$48:$J$59</c:f>
              <c:numCache>
                <c:formatCode>General</c:formatCode>
                <c:ptCount val="12"/>
                <c:pt idx="0">
                  <c:v>4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36D-4678-8918-0628C87B74F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1992967023"/>
        <c:axId val="1992971823"/>
      </c:barChart>
      <c:catAx>
        <c:axId val="199296702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2971823"/>
        <c:crosses val="autoZero"/>
        <c:auto val="1"/>
        <c:lblAlgn val="ctr"/>
        <c:lblOffset val="100"/>
        <c:noMultiLvlLbl val="0"/>
      </c:catAx>
      <c:valAx>
        <c:axId val="1992971823"/>
        <c:scaling>
          <c:orientation val="minMax"/>
          <c:max val="10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296702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Fermeture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tint val="77000"/>
              </a:schemeClr>
            </a:solidFill>
            <a:ln>
              <a:noFill/>
            </a:ln>
            <a:effectLst/>
          </c:spPr>
          <c:invertIfNegative val="0"/>
          <c:cat>
            <c:strRef>
              <c:f>Calculs!$M$48:$M$59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Calculs!$N$48:$N$59</c:f>
              <c:numCache>
                <c:formatCode>General</c:formatCode>
                <c:ptCount val="12"/>
                <c:pt idx="0">
                  <c:v>0</c:v>
                </c:pt>
                <c:pt idx="1">
                  <c:v>4</c:v>
                </c:pt>
                <c:pt idx="2">
                  <c:v>3</c:v>
                </c:pt>
                <c:pt idx="3">
                  <c:v>2</c:v>
                </c:pt>
                <c:pt idx="4">
                  <c:v>10</c:v>
                </c:pt>
                <c:pt idx="5">
                  <c:v>0</c:v>
                </c:pt>
                <c:pt idx="6">
                  <c:v>31</c:v>
                </c:pt>
                <c:pt idx="7">
                  <c:v>26</c:v>
                </c:pt>
                <c:pt idx="8">
                  <c:v>0</c:v>
                </c:pt>
                <c:pt idx="9">
                  <c:v>8</c:v>
                </c:pt>
                <c:pt idx="10">
                  <c:v>0</c:v>
                </c:pt>
                <c:pt idx="11">
                  <c:v>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0D9-4CB3-AF46-5F1B565282A5}"/>
            </c:ext>
          </c:extLst>
        </c:ser>
        <c:ser>
          <c:idx val="1"/>
          <c:order val="1"/>
          <c:spPr>
            <a:solidFill>
              <a:schemeClr val="accent6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Calculs!$M$48:$M$59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Calculs!$O$48:$O$59</c:f>
              <c:numCache>
                <c:formatCode>General</c:formatCode>
                <c:ptCount val="12"/>
                <c:pt idx="0">
                  <c:v>0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0D9-4CB3-AF46-5F1B565282A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2031693087"/>
        <c:axId val="2031693567"/>
      </c:barChart>
      <c:catAx>
        <c:axId val="203169308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1693567"/>
        <c:crosses val="autoZero"/>
        <c:auto val="1"/>
        <c:lblAlgn val="ctr"/>
        <c:lblOffset val="100"/>
        <c:noMultiLvlLbl val="0"/>
      </c:catAx>
      <c:valAx>
        <c:axId val="2031693567"/>
        <c:scaling>
          <c:orientation val="minMax"/>
          <c:max val="31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169308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Exposition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tint val="77000"/>
              </a:schemeClr>
            </a:solidFill>
            <a:ln>
              <a:noFill/>
            </a:ln>
            <a:effectLst/>
          </c:spPr>
          <c:invertIfNegative val="0"/>
          <c:cat>
            <c:strRef>
              <c:f>Calculs!$C$63:$C$74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Calculs!$D$63:$D$74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4</c:v>
                </c:pt>
                <c:pt idx="9">
                  <c:v>0</c:v>
                </c:pt>
                <c:pt idx="10">
                  <c:v>0</c:v>
                </c:pt>
                <c:pt idx="11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434-4E5E-88F8-3DA1C2F0A5C0}"/>
            </c:ext>
          </c:extLst>
        </c:ser>
        <c:ser>
          <c:idx val="1"/>
          <c:order val="1"/>
          <c:spPr>
            <a:solidFill>
              <a:schemeClr val="accent6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Calculs!$C$63:$C$74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Calculs!$E$63:$E$74</c:f>
              <c:numCache>
                <c:formatCode>General</c:formatCode>
                <c:ptCount val="12"/>
                <c:pt idx="0">
                  <c:v>0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434-4E5E-88F8-3DA1C2F0A5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1520147055"/>
        <c:axId val="1520151375"/>
      </c:barChart>
      <c:catAx>
        <c:axId val="152014705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20151375"/>
        <c:crosses val="autoZero"/>
        <c:auto val="1"/>
        <c:lblAlgn val="ctr"/>
        <c:lblOffset val="100"/>
        <c:noMultiLvlLbl val="0"/>
      </c:catAx>
      <c:valAx>
        <c:axId val="1520151375"/>
        <c:scaling>
          <c:orientation val="minMax"/>
          <c:max val="10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2014705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Itinéraire Bis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tint val="77000"/>
              </a:schemeClr>
            </a:solidFill>
            <a:ln>
              <a:noFill/>
            </a:ln>
            <a:effectLst/>
          </c:spPr>
          <c:invertIfNegative val="0"/>
          <c:cat>
            <c:strRef>
              <c:f>Calculs!$H$63:$H$74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Calculs!$I$63:$I$74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992-450E-AD0D-82C97D7E7727}"/>
            </c:ext>
          </c:extLst>
        </c:ser>
        <c:ser>
          <c:idx val="1"/>
          <c:order val="1"/>
          <c:spPr>
            <a:solidFill>
              <a:schemeClr val="accent6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Calculs!$H$63:$H$74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Calculs!$J$63:$J$74</c:f>
              <c:numCache>
                <c:formatCode>General</c:formatCode>
                <c:ptCount val="12"/>
                <c:pt idx="0">
                  <c:v>0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992-450E-AD0D-82C97D7E772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2031696927"/>
        <c:axId val="2031698847"/>
      </c:barChart>
      <c:catAx>
        <c:axId val="203169692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1698847"/>
        <c:crosses val="autoZero"/>
        <c:auto val="1"/>
        <c:lblAlgn val="ctr"/>
        <c:lblOffset val="100"/>
        <c:noMultiLvlLbl val="0"/>
      </c:catAx>
      <c:valAx>
        <c:axId val="2031698847"/>
        <c:scaling>
          <c:orientation val="minMax"/>
          <c:max val="6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169692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2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3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4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5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6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7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8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9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10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11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12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13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14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6.xml"/><Relationship Id="rId13" Type="http://schemas.openxmlformats.org/officeDocument/2006/relationships/chart" Target="../charts/chart11.xml"/><Relationship Id="rId3" Type="http://schemas.openxmlformats.org/officeDocument/2006/relationships/chart" Target="../charts/chart1.xml"/><Relationship Id="rId7" Type="http://schemas.openxmlformats.org/officeDocument/2006/relationships/chart" Target="../charts/chart5.xml"/><Relationship Id="rId12" Type="http://schemas.openxmlformats.org/officeDocument/2006/relationships/chart" Target="../charts/chart10.xml"/><Relationship Id="rId2" Type="http://schemas.openxmlformats.org/officeDocument/2006/relationships/image" Target="../media/image2.svg"/><Relationship Id="rId16" Type="http://schemas.openxmlformats.org/officeDocument/2006/relationships/chart" Target="../charts/chart14.xml"/><Relationship Id="rId1" Type="http://schemas.openxmlformats.org/officeDocument/2006/relationships/image" Target="../media/image1.png"/><Relationship Id="rId6" Type="http://schemas.openxmlformats.org/officeDocument/2006/relationships/chart" Target="../charts/chart4.xml"/><Relationship Id="rId11" Type="http://schemas.openxmlformats.org/officeDocument/2006/relationships/chart" Target="../charts/chart9.xml"/><Relationship Id="rId5" Type="http://schemas.openxmlformats.org/officeDocument/2006/relationships/chart" Target="../charts/chart3.xml"/><Relationship Id="rId15" Type="http://schemas.openxmlformats.org/officeDocument/2006/relationships/chart" Target="../charts/chart13.xml"/><Relationship Id="rId10" Type="http://schemas.openxmlformats.org/officeDocument/2006/relationships/chart" Target="../charts/chart8.xml"/><Relationship Id="rId4" Type="http://schemas.openxmlformats.org/officeDocument/2006/relationships/chart" Target="../charts/chart2.xml"/><Relationship Id="rId9" Type="http://schemas.openxmlformats.org/officeDocument/2006/relationships/chart" Target="../charts/chart7.xml"/><Relationship Id="rId14" Type="http://schemas.openxmlformats.org/officeDocument/2006/relationships/chart" Target="../charts/chart1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72390</xdr:colOff>
      <xdr:row>381</xdr:row>
      <xdr:rowOff>156210</xdr:rowOff>
    </xdr:from>
    <xdr:to>
      <xdr:col>21</xdr:col>
      <xdr:colOff>377190</xdr:colOff>
      <xdr:row>395</xdr:row>
      <xdr:rowOff>156210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Année">
              <a:extLst>
                <a:ext uri="{FF2B5EF4-FFF2-40B4-BE49-F238E27FC236}">
                  <a16:creationId xmlns:a16="http://schemas.microsoft.com/office/drawing/2014/main" id="{4C7777CA-24F5-E27F-FAE4-567D91AAC6B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597515" y="3899535"/>
              <a:ext cx="1828800" cy="2667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19</xdr:col>
      <xdr:colOff>72390</xdr:colOff>
      <xdr:row>367</xdr:row>
      <xdr:rowOff>41910</xdr:rowOff>
    </xdr:from>
    <xdr:to>
      <xdr:col>21</xdr:col>
      <xdr:colOff>377190</xdr:colOff>
      <xdr:row>381</xdr:row>
      <xdr:rowOff>41910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9AF7C142-6911-E862-3977-1DE6F15D4FE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597515" y="1118235"/>
              <a:ext cx="1828800" cy="2667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339090</xdr:colOff>
      <xdr:row>2</xdr:row>
      <xdr:rowOff>156210</xdr:rowOff>
    </xdr:from>
    <xdr:to>
      <xdr:col>3</xdr:col>
      <xdr:colOff>339090</xdr:colOff>
      <xdr:row>6</xdr:row>
      <xdr:rowOff>80010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Année 1">
              <a:extLst>
                <a:ext uri="{FF2B5EF4-FFF2-40B4-BE49-F238E27FC236}">
                  <a16:creationId xmlns:a16="http://schemas.microsoft.com/office/drawing/2014/main" id="{4A80753B-9C8D-452D-8165-6FABF39F929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9090" y="661035"/>
              <a:ext cx="1809750" cy="685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453389</xdr:colOff>
      <xdr:row>2</xdr:row>
      <xdr:rowOff>156210</xdr:rowOff>
    </xdr:from>
    <xdr:to>
      <xdr:col>10</xdr:col>
      <xdr:colOff>186690</xdr:colOff>
      <xdr:row>6</xdr:row>
      <xdr:rowOff>80010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Mois 1">
              <a:extLst>
                <a:ext uri="{FF2B5EF4-FFF2-40B4-BE49-F238E27FC236}">
                  <a16:creationId xmlns:a16="http://schemas.microsoft.com/office/drawing/2014/main" id="{F77AA7A1-6D28-4E70-A02B-AF48CC2998F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63139" y="661035"/>
              <a:ext cx="9401176" cy="685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83820</xdr:colOff>
      <xdr:row>0</xdr:row>
      <xdr:rowOff>180975</xdr:rowOff>
    </xdr:from>
    <xdr:to>
      <xdr:col>1</xdr:col>
      <xdr:colOff>384810</xdr:colOff>
      <xdr:row>2</xdr:row>
      <xdr:rowOff>34558</xdr:rowOff>
    </xdr:to>
    <xdr:pic>
      <xdr:nvPicPr>
        <xdr:cNvPr id="10" name="Graphique 9" descr="Calendrier mensuel avec un remplissage uni">
          <a:extLst>
            <a:ext uri="{FF2B5EF4-FFF2-40B4-BE49-F238E27FC236}">
              <a16:creationId xmlns:a16="http://schemas.microsoft.com/office/drawing/2014/main" id="{8736FA95-E0C5-4F0C-8C95-34E550690A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845820" y="180975"/>
          <a:ext cx="300990" cy="346978"/>
        </a:xfrm>
        <a:prstGeom prst="rect">
          <a:avLst/>
        </a:prstGeom>
      </xdr:spPr>
    </xdr:pic>
    <xdr:clientData/>
  </xdr:twoCellAnchor>
  <xdr:twoCellAnchor>
    <xdr:from>
      <xdr:col>0</xdr:col>
      <xdr:colOff>380999</xdr:colOff>
      <xdr:row>15</xdr:row>
      <xdr:rowOff>9525</xdr:rowOff>
    </xdr:from>
    <xdr:to>
      <xdr:col>5</xdr:col>
      <xdr:colOff>9524</xdr:colOff>
      <xdr:row>24</xdr:row>
      <xdr:rowOff>180975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A06E3418-6F27-4B01-9F7B-8655E103734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5</xdr:col>
      <xdr:colOff>123825</xdr:colOff>
      <xdr:row>15</xdr:row>
      <xdr:rowOff>0</xdr:rowOff>
    </xdr:from>
    <xdr:to>
      <xdr:col>8</xdr:col>
      <xdr:colOff>9525</xdr:colOff>
      <xdr:row>25</xdr:row>
      <xdr:rowOff>9525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4D9B3570-1941-4361-BBE2-CB216ABDFC7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8</xdr:col>
      <xdr:colOff>114300</xdr:colOff>
      <xdr:row>15</xdr:row>
      <xdr:rowOff>9525</xdr:rowOff>
    </xdr:from>
    <xdr:to>
      <xdr:col>13</xdr:col>
      <xdr:colOff>657225</xdr:colOff>
      <xdr:row>25</xdr:row>
      <xdr:rowOff>0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00D07E39-D396-4950-B5D2-6594DCA0C35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371475</xdr:colOff>
      <xdr:row>25</xdr:row>
      <xdr:rowOff>142875</xdr:rowOff>
    </xdr:from>
    <xdr:to>
      <xdr:col>5</xdr:col>
      <xdr:colOff>19050</xdr:colOff>
      <xdr:row>35</xdr:row>
      <xdr:rowOff>133350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6027B426-2970-401C-8163-0D80D8F00F9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5</xdr:col>
      <xdr:colOff>123825</xdr:colOff>
      <xdr:row>25</xdr:row>
      <xdr:rowOff>152400</xdr:rowOff>
    </xdr:from>
    <xdr:to>
      <xdr:col>8</xdr:col>
      <xdr:colOff>28575</xdr:colOff>
      <xdr:row>35</xdr:row>
      <xdr:rowOff>133350</xdr:rowOff>
    </xdr:to>
    <xdr:graphicFrame macro="">
      <xdr:nvGraphicFramePr>
        <xdr:cNvPr id="16" name="Graphique 15">
          <a:extLst>
            <a:ext uri="{FF2B5EF4-FFF2-40B4-BE49-F238E27FC236}">
              <a16:creationId xmlns:a16="http://schemas.microsoft.com/office/drawing/2014/main" id="{F79F5B44-0D75-41F8-A4BC-70E104264CB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8</xdr:col>
      <xdr:colOff>142875</xdr:colOff>
      <xdr:row>25</xdr:row>
      <xdr:rowOff>161925</xdr:rowOff>
    </xdr:from>
    <xdr:to>
      <xdr:col>13</xdr:col>
      <xdr:colOff>657225</xdr:colOff>
      <xdr:row>35</xdr:row>
      <xdr:rowOff>123825</xdr:rowOff>
    </xdr:to>
    <xdr:graphicFrame macro="">
      <xdr:nvGraphicFramePr>
        <xdr:cNvPr id="17" name="Graphique 16">
          <a:extLst>
            <a:ext uri="{FF2B5EF4-FFF2-40B4-BE49-F238E27FC236}">
              <a16:creationId xmlns:a16="http://schemas.microsoft.com/office/drawing/2014/main" id="{88FC7A03-C1E0-45FC-9661-F50A803D77D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0</xdr:col>
      <xdr:colOff>342900</xdr:colOff>
      <xdr:row>36</xdr:row>
      <xdr:rowOff>123825</xdr:rowOff>
    </xdr:from>
    <xdr:to>
      <xdr:col>5</xdr:col>
      <xdr:colOff>28575</xdr:colOff>
      <xdr:row>46</xdr:row>
      <xdr:rowOff>85725</xdr:rowOff>
    </xdr:to>
    <xdr:graphicFrame macro="">
      <xdr:nvGraphicFramePr>
        <xdr:cNvPr id="18" name="Graphique 17">
          <a:extLst>
            <a:ext uri="{FF2B5EF4-FFF2-40B4-BE49-F238E27FC236}">
              <a16:creationId xmlns:a16="http://schemas.microsoft.com/office/drawing/2014/main" id="{B567961C-20FF-4DF0-B4FD-8F429BB794B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5</xdr:col>
      <xdr:colOff>123825</xdr:colOff>
      <xdr:row>36</xdr:row>
      <xdr:rowOff>123825</xdr:rowOff>
    </xdr:from>
    <xdr:to>
      <xdr:col>8</xdr:col>
      <xdr:colOff>38100</xdr:colOff>
      <xdr:row>46</xdr:row>
      <xdr:rowOff>85725</xdr:rowOff>
    </xdr:to>
    <xdr:graphicFrame macro="">
      <xdr:nvGraphicFramePr>
        <xdr:cNvPr id="19" name="Graphique 18">
          <a:extLst>
            <a:ext uri="{FF2B5EF4-FFF2-40B4-BE49-F238E27FC236}">
              <a16:creationId xmlns:a16="http://schemas.microsoft.com/office/drawing/2014/main" id="{FE333359-4820-4672-893D-550684D17BF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8</xdr:col>
      <xdr:colOff>142875</xdr:colOff>
      <xdr:row>36</xdr:row>
      <xdr:rowOff>114300</xdr:rowOff>
    </xdr:from>
    <xdr:to>
      <xdr:col>13</xdr:col>
      <xdr:colOff>685800</xdr:colOff>
      <xdr:row>46</xdr:row>
      <xdr:rowOff>85725</xdr:rowOff>
    </xdr:to>
    <xdr:graphicFrame macro="">
      <xdr:nvGraphicFramePr>
        <xdr:cNvPr id="20" name="Graphique 19">
          <a:extLst>
            <a:ext uri="{FF2B5EF4-FFF2-40B4-BE49-F238E27FC236}">
              <a16:creationId xmlns:a16="http://schemas.microsoft.com/office/drawing/2014/main" id="{1108DE9A-E1D7-45D5-A46D-A6F22183D82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0</xdr:col>
      <xdr:colOff>342900</xdr:colOff>
      <xdr:row>47</xdr:row>
      <xdr:rowOff>38100</xdr:rowOff>
    </xdr:from>
    <xdr:to>
      <xdr:col>5</xdr:col>
      <xdr:colOff>85725</xdr:colOff>
      <xdr:row>57</xdr:row>
      <xdr:rowOff>9525</xdr:rowOff>
    </xdr:to>
    <xdr:graphicFrame macro="">
      <xdr:nvGraphicFramePr>
        <xdr:cNvPr id="21" name="Graphique 20">
          <a:extLst>
            <a:ext uri="{FF2B5EF4-FFF2-40B4-BE49-F238E27FC236}">
              <a16:creationId xmlns:a16="http://schemas.microsoft.com/office/drawing/2014/main" id="{5237F984-8F76-45E8-B2C9-7746A271A62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5</xdr:col>
      <xdr:colOff>190500</xdr:colOff>
      <xdr:row>47</xdr:row>
      <xdr:rowOff>28575</xdr:rowOff>
    </xdr:from>
    <xdr:to>
      <xdr:col>8</xdr:col>
      <xdr:colOff>57150</xdr:colOff>
      <xdr:row>57</xdr:row>
      <xdr:rowOff>9525</xdr:rowOff>
    </xdr:to>
    <xdr:graphicFrame macro="">
      <xdr:nvGraphicFramePr>
        <xdr:cNvPr id="22" name="Graphique 21">
          <a:extLst>
            <a:ext uri="{FF2B5EF4-FFF2-40B4-BE49-F238E27FC236}">
              <a16:creationId xmlns:a16="http://schemas.microsoft.com/office/drawing/2014/main" id="{3E390A9C-466D-423B-99FA-4499E16108D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8</xdr:col>
      <xdr:colOff>161925</xdr:colOff>
      <xdr:row>47</xdr:row>
      <xdr:rowOff>19050</xdr:rowOff>
    </xdr:from>
    <xdr:to>
      <xdr:col>13</xdr:col>
      <xdr:colOff>714375</xdr:colOff>
      <xdr:row>56</xdr:row>
      <xdr:rowOff>161925</xdr:rowOff>
    </xdr:to>
    <xdr:graphicFrame macro="">
      <xdr:nvGraphicFramePr>
        <xdr:cNvPr id="23" name="Graphique 22">
          <a:extLst>
            <a:ext uri="{FF2B5EF4-FFF2-40B4-BE49-F238E27FC236}">
              <a16:creationId xmlns:a16="http://schemas.microsoft.com/office/drawing/2014/main" id="{1055B4D8-9853-4292-ACB9-F4D6DC17304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0</xdr:col>
      <xdr:colOff>333375</xdr:colOff>
      <xdr:row>57</xdr:row>
      <xdr:rowOff>152400</xdr:rowOff>
    </xdr:from>
    <xdr:to>
      <xdr:col>5</xdr:col>
      <xdr:colOff>114300</xdr:colOff>
      <xdr:row>67</xdr:row>
      <xdr:rowOff>123825</xdr:rowOff>
    </xdr:to>
    <xdr:graphicFrame macro="">
      <xdr:nvGraphicFramePr>
        <xdr:cNvPr id="24" name="Graphique 23">
          <a:extLst>
            <a:ext uri="{FF2B5EF4-FFF2-40B4-BE49-F238E27FC236}">
              <a16:creationId xmlns:a16="http://schemas.microsoft.com/office/drawing/2014/main" id="{385D9052-94AB-4931-99A8-67A396C24E9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5</xdr:col>
      <xdr:colOff>209550</xdr:colOff>
      <xdr:row>57</xdr:row>
      <xdr:rowOff>180975</xdr:rowOff>
    </xdr:from>
    <xdr:to>
      <xdr:col>8</xdr:col>
      <xdr:colOff>57150</xdr:colOff>
      <xdr:row>67</xdr:row>
      <xdr:rowOff>114300</xdr:rowOff>
    </xdr:to>
    <xdr:graphicFrame macro="">
      <xdr:nvGraphicFramePr>
        <xdr:cNvPr id="25" name="Graphique 24">
          <a:extLst>
            <a:ext uri="{FF2B5EF4-FFF2-40B4-BE49-F238E27FC236}">
              <a16:creationId xmlns:a16="http://schemas.microsoft.com/office/drawing/2014/main" id="{A49C9319-D522-4CBA-82E9-D898D3FFC05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678B23E5-60E8-4464-8679-1C0EE1CF2937}" autoFormatId="16" applyNumberFormats="0" applyBorderFormats="0" applyFontFormats="0" applyPatternFormats="0" applyAlignmentFormats="0" applyWidthHeightFormats="0">
  <queryTableRefresh nextId="3">
    <queryTableFields count="2">
      <queryTableField id="1" name="Date" tableColumnId="1"/>
      <queryTableField id="2" name="Célébration" tableColumnId="2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4E094B7E-0CD6-4AAB-861C-D17D3E267203}" sourceName="Année">
  <extLst>
    <x:ext xmlns:x15="http://schemas.microsoft.com/office/spreadsheetml/2010/11/main" uri="{2F2917AC-EB37-4324-AD4E-5DD8C200BD13}">
      <x15:tableSlicerCache tableId="6" column="2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795318E6-1699-4085-ABA4-FC6F772FE693}" sourceName="Mois">
  <extLst>
    <x:ext xmlns:x15="http://schemas.microsoft.com/office/spreadsheetml/2010/11/main" uri="{2F2917AC-EB37-4324-AD4E-5DD8C200BD13}">
      <x15:tableSlicerCache tableId="6" column="8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" xr10:uid="{E80CEA5E-BB1C-4530-83AC-A025B6A68266}" cache="Segment_Année" caption="Année" rowHeight="257175"/>
  <slicer name="Mois" xr10:uid="{937B5A47-73AF-4EBC-AF4A-E3E48BF0047B}" cache="Segment_Mois" caption="Mois" rowHeight="257175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 1" xr10:uid="{8F358CD3-FBC7-4137-95F8-7C4EFF2AC270}" cache="Segment_Année" caption="Année" columnCount="2" style="Style perso 1" rowHeight="257175"/>
  <slicer name="Mois 1" xr10:uid="{F38B1B29-8977-4BDD-A26C-899BF18013CC}" cache="Segment_Mois" caption="Mois" columnCount="12" style="Style perso 1" rowHeight="257175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77CC4E2-2514-4B07-9403-89C59FAE54B9}" name="Tab_occupation" displayName="Tab_occupation" ref="F2:F16" totalsRowShown="0" headerRowDxfId="81" dataDxfId="80">
  <tableColumns count="1">
    <tableColumn id="1" xr3:uid="{783CA5DD-0223-479B-8583-785BB7CF9CCD}" name="Occupation" dataDxfId="79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22032D3-6998-4745-A570-F2D59174924F}" name="tab_joursFeries" displayName="tab_joursFeries" ref="J2:K287" tableType="queryTable" totalsRowShown="0" headerRowDxfId="78">
  <tableColumns count="2">
    <tableColumn id="1" xr3:uid="{4ECAB42F-E3B7-4D9A-85FF-CA67E33154B8}" uniqueName="1" name="Date" queryTableFieldId="1" dataDxfId="77"/>
    <tableColumn id="2" xr3:uid="{9027980D-9134-43BF-927D-223B8D76AE00}" uniqueName="2" name="Célébration" queryTableFieldId="2" dataDxfId="76"/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3E3D745-901B-47CE-823C-5E5EA341956E}" name="tab_event" displayName="tab_event" ref="B2:S733" totalsRowShown="0" headerRowDxfId="75">
  <autoFilter ref="B2:S733" xr:uid="{03E3D745-901B-47CE-823C-5E5EA341956E}">
    <filterColumn colId="1">
      <filters>
        <filter val="2024"/>
      </filters>
    </filterColumn>
    <filterColumn colId="2">
      <filters>
        <filter val="Janv"/>
      </filters>
    </filterColumn>
  </autoFilter>
  <tableColumns count="18">
    <tableColumn id="1" xr3:uid="{EDFABC13-E14E-45E3-9713-F93ABDBAC490}" name="Date" dataDxfId="74">
      <calculatedColumnFormula array="1">DATE(Annee,1,ROW()-ROW(tab_event[#Headers]))</calculatedColumnFormula>
    </tableColumn>
    <tableColumn id="2" xr3:uid="{39688AD8-DB46-4D7B-940B-789FE14B1779}" name="Année" dataDxfId="73">
      <calculatedColumnFormula>YEAR(tab_event[[#This Row],[Date]])</calculatedColumnFormula>
    </tableColumn>
    <tableColumn id="8" xr3:uid="{0C4AFAD9-BED0-4A7E-9EF7-1657C9EAA160}" name="Mois" dataDxfId="72">
      <calculatedColumnFormula>PROPER(TEXT(tab_event[[#This Row],[Date]],"mmm"))</calculatedColumnFormula>
    </tableColumn>
    <tableColumn id="6" xr3:uid="{58895CF2-B6C5-40FB-9D29-F7DE541FBB93}" name="Jour férié" dataDxfId="71">
      <calculatedColumnFormula>_xlfn.XLOOKUP(tab_event[[#This Row],[Date]],tab_joursFeries[Date],tab_joursFeries[Célébration],"-",0)</calculatedColumnFormula>
    </tableColumn>
    <tableColumn id="3" xr3:uid="{70C1AEB0-1183-484A-85BA-73B17F100A81}" name="Saison tout public" dataDxfId="70"/>
    <tableColumn id="5" xr3:uid="{E28B53DC-965D-48BF-9425-474247B78FC7}" name="Saison jeune public" dataDxfId="69"/>
    <tableColumn id="7" xr3:uid="{EF869159-F302-44D9-B69D-0749317CEB89}" name="Séance scolaire" dataDxfId="68"/>
    <tableColumn id="13" xr3:uid="{BE1E0B47-D564-489F-BDF8-40D6550D48EE}" name="Résidence" dataDxfId="67"/>
    <tableColumn id="12" xr3:uid="{DB1375C0-D99A-499B-9028-2C837C8BCDC6}" name="Cinéma" dataDxfId="66"/>
    <tableColumn id="15" xr3:uid="{7A953BAA-B626-49E8-889B-F1ADB00A3292}" name="École de musique " dataDxfId="65"/>
    <tableColumn id="14" xr3:uid="{3FCCE9F2-05F7-455B-B28A-DAB701EABEF7}" name="Mercredi tous en scène" dataDxfId="64"/>
    <tableColumn id="17" xr3:uid="{6C081380-900B-4C98-9A1F-14CDC328CC4E}" name="Partenariat" dataDxfId="63"/>
    <tableColumn id="16" xr3:uid="{B85E00F5-CFCD-47C8-885B-196F17271181}" name="Mise à disposition" dataDxfId="62"/>
    <tableColumn id="19" xr3:uid="{F5199B98-51B5-4769-B90E-B30A250DD411}" name="Location" dataDxfId="61"/>
    <tableColumn id="18" xr3:uid="{38783E30-1783-4C1C-88F9-DC2352B11D4A}" name="Montage" dataDxfId="60"/>
    <tableColumn id="21" xr3:uid="{683DAD33-AED0-4EEA-AFD3-D026F5DEF452}" name="Fermeture" dataDxfId="59"/>
    <tableColumn id="20" xr3:uid="{78361864-820A-4883-9575-19126F87DA77}" name="Exposition" dataDxfId="58"/>
    <tableColumn id="9" xr3:uid="{95A9522E-08AD-4919-9DC0-A05B5E11D1A0}" name="Itinéraire Bis" dataDxfId="57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BEB6CDB-F58A-4122-8BF0-378F50FBBB26}" name="Tableau7" displayName="Tableau7" ref="B2:E14" totalsRowShown="0">
  <tableColumns count="4">
    <tableColumn id="1" xr3:uid="{720D4EF0-A30D-46EF-962C-45D84483EE41}" name="Mois" dataDxfId="56"/>
    <tableColumn id="2" xr3:uid="{E6B250CF-E0C0-4EA7-ABC4-58C559557ABE}" name="Mois 2" dataDxfId="55">
      <calculatedColumnFormula>LEFT(Tableau7[[#This Row],[Mois]],1)</calculatedColumnFormula>
    </tableColumn>
    <tableColumn id="3" xr3:uid="{B81743CA-5D7B-472D-B58E-7C96FE43EA9F}" name="Saison tout public" dataDxfId="54">
      <calculatedColumnFormula array="1">SUMIFS(tab_event[Saison tout public],tab_event[Année],annefocus,tab_event[Mois],Tableau7[[#This Row],[Mois]])</calculatedColumnFormula>
    </tableColumn>
    <tableColumn id="4" xr3:uid="{624CE125-2397-4B53-AB46-1BDE34EB1639}" name="Saison tout public 2" dataDxfId="53">
      <calculatedColumnFormula array="1">IF(PROPER(TEXT(datefocus,"mmm"))=Tableau7[[#This Row],[Mois]],Tableau7[[#This Row],[Saison tout public]],NA())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23C57A9-E5F0-4171-AE28-45A55644878E}" name="Tableau79" displayName="Tableau79" ref="G2:J14" totalsRowShown="0">
  <tableColumns count="4">
    <tableColumn id="1" xr3:uid="{C990E4D9-9903-44E2-9B74-156D0622B80F}" name="Mois" dataDxfId="52"/>
    <tableColumn id="2" xr3:uid="{C398472A-F6B2-4538-AE0A-4999F369E43C}" name="Mois 2" dataDxfId="51">
      <calculatedColumnFormula>LEFT(Tableau79[[#This Row],[Mois]],1)</calculatedColumnFormula>
    </tableColumn>
    <tableColumn id="3" xr3:uid="{6B9E9D16-AFE2-417C-8000-28642FFBC9C8}" name="Saison jeune public" dataDxfId="50">
      <calculatedColumnFormula array="1">SUMIFS(tab_event[Saison jeune public],tab_event[Année],annefocus,tab_event[Mois],Tableau79[[#This Row],[Mois]])</calculatedColumnFormula>
    </tableColumn>
    <tableColumn id="4" xr3:uid="{8BB478C4-C015-456B-B1F5-7CFDC7B2A519}" name="Saison jeune public2" dataDxfId="49">
      <calculatedColumnFormula array="1">IF(PROPER(TEXT(datefocus,"mmm"))=Tableau79[[#This Row],[Mois]],Tableau79[[#This Row],[Saison jeune public]],NA())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5A23725-0428-4922-8FEA-D4ACDF3D917A}" name="Tableau7910" displayName="Tableau7910" ref="L2:O14" totalsRowShown="0">
  <tableColumns count="4">
    <tableColumn id="1" xr3:uid="{783C8696-806F-4BF1-8A89-73E43D8DFCD3}" name="Mois" dataDxfId="48"/>
    <tableColumn id="2" xr3:uid="{625BEFD7-7682-4BBB-B3CD-178B88358CDC}" name="Mois 2" dataDxfId="47">
      <calculatedColumnFormula>LEFT(Tableau7910[[#This Row],[Mois]],1)</calculatedColumnFormula>
    </tableColumn>
    <tableColumn id="3" xr3:uid="{EE1FB505-C4BA-4A7F-98FA-A94049DCD3B9}" name="Séance scolaire" dataDxfId="46">
      <calculatedColumnFormula array="1">SUMIFS(tab_event[Séance scolaire],tab_event[Année],annefocus,tab_event[Mois],Tableau7910[[#This Row],[Mois]])</calculatedColumnFormula>
    </tableColumn>
    <tableColumn id="4" xr3:uid="{1AC5E598-6C14-4979-9130-AA5CDCFF4B44}" name="Séance scolaire2" dataDxfId="45">
      <calculatedColumnFormula array="1">IF(PROPER(TEXT(datefocus,"mmm"))=Tableau7910[[#This Row],[Mois]],Tableau7910[[#This Row],[Séance scolaire]],NA())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E0A84DBB-E6D8-4DF5-A981-9725E942E46B}" name="Tableau711" displayName="Tableau711" ref="B17:E29" totalsRowShown="0">
  <tableColumns count="4">
    <tableColumn id="1" xr3:uid="{5477F904-E917-49E3-BE25-FB65E49E414F}" name="Mois" dataDxfId="44"/>
    <tableColumn id="2" xr3:uid="{3E86543A-D14F-4F94-A4E6-F07159DD8AC9}" name="Mois 2" dataDxfId="43">
      <calculatedColumnFormula>LEFT(Tableau711[[#This Row],[Mois]],1)</calculatedColumnFormula>
    </tableColumn>
    <tableColumn id="3" xr3:uid="{70477E98-5E5A-42F1-84AE-4259F6760B96}" name="Résidence" dataDxfId="42">
      <calculatedColumnFormula array="1">SUMIFS(tab_event[Résidence],tab_event[Année],annefocus,tab_event[Mois],Tableau711[[#This Row],[Mois]])</calculatedColumnFormula>
    </tableColumn>
    <tableColumn id="4" xr3:uid="{FDFBFBF7-C38F-481D-9B20-5C9425D73AC7}" name="Résidence2" dataDxfId="41">
      <calculatedColumnFormula array="1">IF(PROPER(TEXT(datefocus,"mmm"))=Tableau711[[#This Row],[Mois]],Tableau711[[#This Row],[Résidence]],NA())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8218CF0-7FCF-479E-83BA-661CEE6C6E11}" name="Tableau71112" displayName="Tableau71112" ref="G17:J29" totalsRowShown="0">
  <tableColumns count="4">
    <tableColumn id="1" xr3:uid="{0FED860A-3AEF-4CB3-8976-6294B61727C5}" name="Mois" dataDxfId="40"/>
    <tableColumn id="2" xr3:uid="{AB5CE99F-FDD0-457C-A2D7-BAB9AB44AD53}" name="Mois 2" dataDxfId="39">
      <calculatedColumnFormula>LEFT(Tableau71112[[#This Row],[Mois]],1)</calculatedColumnFormula>
    </tableColumn>
    <tableColumn id="3" xr3:uid="{21809D70-4889-4642-BD0A-930DF0517863}" name="Cinéma" dataDxfId="38">
      <calculatedColumnFormula array="1">SUMIFS(tab_event[Cinéma],tab_event[Année],annefocus,tab_event[Mois],Tableau71112[[#This Row],[Mois]])</calculatedColumnFormula>
    </tableColumn>
    <tableColumn id="4" xr3:uid="{55B7A46C-F0DF-4ADB-8F85-298D28968048}" name="Cinéma2" dataDxfId="37">
      <calculatedColumnFormula array="1">IF(PROPER(TEXT(datefocus,"mmm"))=Tableau71112[[#This Row],[Mois]],Tableau71112[[#This Row],[Cinéma]],NA())</calculatedColumnFormula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AD5F77E6-3C96-4689-850D-59467550DE09}" name="Tableau71113" displayName="Tableau71113" ref="L17:O29" totalsRowShown="0">
  <tableColumns count="4">
    <tableColumn id="1" xr3:uid="{A760561A-069A-44C7-97F6-F05586305001}" name="Mois" dataDxfId="36"/>
    <tableColumn id="2" xr3:uid="{A1C4E581-5FA7-4079-B495-E4075C0780AE}" name="Mois 2" dataDxfId="35">
      <calculatedColumnFormula>LEFT(Tableau71113[[#This Row],[Mois]],1)</calculatedColumnFormula>
    </tableColumn>
    <tableColumn id="3" xr3:uid="{F6FB9B73-E55F-4D42-A3EE-DF480CA2938C}" name="École de musique" dataDxfId="34">
      <calculatedColumnFormula array="1">SUMIFS(tab_event[[École de musique ]],tab_event[Année],annefocus,tab_event[Mois],Tableau71113[[#This Row],[Mois]])</calculatedColumnFormula>
    </tableColumn>
    <tableColumn id="4" xr3:uid="{CC4501C7-C9FE-40E2-A550-49333AF189B4}" name="École de musique2" dataDxfId="33">
      <calculatedColumnFormula array="1">IF(PROPER(TEXT(datefocus,"mmm"))=Tableau71113[[#This Row],[Mois]],Tableau71113[[#This Row],[École de musique]],NA())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8C4958CA-BAE6-4766-9236-29EA625CF7CF}" name="Tableau71115" displayName="Tableau71115" ref="B32:E44" totalsRowShown="0">
  <tableColumns count="4">
    <tableColumn id="1" xr3:uid="{BBF89D1C-34F8-48B4-8B93-9D08D4B8A383}" name="Mois" dataDxfId="32"/>
    <tableColumn id="2" xr3:uid="{11A90ED4-61FB-4F6C-92F3-A301670745F1}" name="Mois 2" dataDxfId="31">
      <calculatedColumnFormula>LEFT(Tableau71115[[#This Row],[Mois]],1)</calculatedColumnFormula>
    </tableColumn>
    <tableColumn id="3" xr3:uid="{CF660AC9-547F-4108-A432-60B96ABC992C}" name="Mercredi tous en scène" dataDxfId="30">
      <calculatedColumnFormula array="1">SUMIFS(tab_event[Mercredi tous en scène],tab_event[Année],annefocus,tab_event[Mois],Tableau71115[[#This Row],[Mois]])</calculatedColumnFormula>
    </tableColumn>
    <tableColumn id="4" xr3:uid="{306F0DBD-9D03-4158-B17E-72554E7D4557}" name="Mercredi tous en scène2" dataDxfId="29">
      <calculatedColumnFormula array="1">IF(PROPER(TEXT(datefocus,"mmm"))=Tableau71115[[#This Row],[Mois]],Tableau71115[[#This Row],[Mercredi tous en scène]],NA())</calculatedColumnFormula>
    </tableColumn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11139B16-D704-4EC5-8361-87D584D63BB8}" name="Tableau7111516" displayName="Tableau7111516" ref="G32:J44" totalsRowShown="0">
  <tableColumns count="4">
    <tableColumn id="1" xr3:uid="{EF56BC17-0226-452C-814E-E7D8468E16C2}" name="Mois" dataDxfId="28"/>
    <tableColumn id="2" xr3:uid="{A047880A-5692-48B1-A315-CDEBE044D6C3}" name="Mois 2" dataDxfId="27">
      <calculatedColumnFormula>LEFT(Tableau7111516[[#This Row],[Mois]],1)</calculatedColumnFormula>
    </tableColumn>
    <tableColumn id="3" xr3:uid="{9B2EBD6F-99B1-469A-9867-920ED04D1637}" name="Partenariat" dataDxfId="26">
      <calculatedColumnFormula array="1">SUMIFS(tab_event[Partenariat],tab_event[Année],annefocus,tab_event[Mois],Tableau7111516[[#This Row],[Mois]])</calculatedColumnFormula>
    </tableColumn>
    <tableColumn id="4" xr3:uid="{411DFE4E-9A39-4A23-B77B-57D07D4361BB}" name="Partenariat2" dataDxfId="25">
      <calculatedColumnFormula array="1">IF(PROPER(TEXT(datefocus,"mmm"))=Tableau7111516[[#This Row],[Mois]],Tableau7111516[[#This Row],[Partenariat]],NA())</calculatedColumnFormula>
    </tableColumn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DD2EB119-2324-4675-B366-4B2B1CFADD47}" name="Tableau711151617" displayName="Tableau711151617" ref="L32:O44" totalsRowShown="0">
  <tableColumns count="4">
    <tableColumn id="1" xr3:uid="{2B594D59-FC71-4517-8A24-37953A655241}" name="Mois" dataDxfId="24"/>
    <tableColumn id="2" xr3:uid="{271579EE-1CC8-425F-B84C-33D4F6A20ED9}" name="Mois 2" dataDxfId="23">
      <calculatedColumnFormula>LEFT(Tableau711151617[[#This Row],[Mois]],1)</calculatedColumnFormula>
    </tableColumn>
    <tableColumn id="3" xr3:uid="{BDA4D672-BA1D-41F9-8648-E6754E0E8229}" name="Mise à disposition" dataDxfId="22">
      <calculatedColumnFormula array="1">SUMIFS(tab_event[Mise à disposition],tab_event[Année],annefocus,tab_event[Mois],Tableau711151617[[#This Row],[Mois]])</calculatedColumnFormula>
    </tableColumn>
    <tableColumn id="4" xr3:uid="{0170EB20-89E3-4A58-AC74-81A56ED6854A}" name="Mise à disposition2" dataDxfId="21">
      <calculatedColumnFormula array="1">IF(PROPER(TEXT(datefocus,"mmm"))=Tableau711151617[[#This Row],[Mois]],Tableau711151617[[#This Row],[Mise à disposition]],NA())</calculatedColumnFormula>
    </tableColumn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4A21C83-F1A7-4596-8460-1AC9CE4E1B80}" name="Tableau7111518" displayName="Tableau7111518" ref="B47:E59" totalsRowShown="0">
  <tableColumns count="4">
    <tableColumn id="1" xr3:uid="{9F910D3D-F13C-4028-BA00-9C1FFD390599}" name="Mois" dataDxfId="20"/>
    <tableColumn id="2" xr3:uid="{C8D0F984-C6E4-48DD-BCE9-03C9839E4DA9}" name="Mois 2" dataDxfId="19">
      <calculatedColumnFormula>LEFT(Tableau7111518[[#This Row],[Mois]],1)</calculatedColumnFormula>
    </tableColumn>
    <tableColumn id="3" xr3:uid="{C5382597-841B-41DE-AB2C-7A58BAE0C70E}" name="Location" dataDxfId="18">
      <calculatedColumnFormula array="1">SUMIFS(tab_event[Location],tab_event[Année],annefocus,tab_event[Mois],Tableau7111518[[#This Row],[Mois]])</calculatedColumnFormula>
    </tableColumn>
    <tableColumn id="4" xr3:uid="{4444DA31-776C-4ED3-BAA2-0D15F3AE3D66}" name="Location2" dataDxfId="17">
      <calculatedColumnFormula array="1">IF(PROPER(TEXT(datefocus,"mmm"))=Tableau7111518[[#This Row],[Mois]],Tableau7111518[[#This Row],[Location]],NA())</calculatedColumnFormula>
    </tableColumn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FC4DE7AE-9FAD-4871-9633-B4C8D6B37967}" name="Tableau711151819" displayName="Tableau711151819" ref="G47:J59" totalsRowShown="0">
  <tableColumns count="4">
    <tableColumn id="1" xr3:uid="{3689DB52-DB2B-4AEB-851D-7513101B09FC}" name="Mois" dataDxfId="16"/>
    <tableColumn id="2" xr3:uid="{611A7DCF-5F24-4226-83CD-04D01ED74B40}" name="Mois 2" dataDxfId="15">
      <calculatedColumnFormula>LEFT(Tableau711151819[[#This Row],[Mois]],1)</calculatedColumnFormula>
    </tableColumn>
    <tableColumn id="3" xr3:uid="{30F8836E-8F35-40B8-AB49-948C370C2962}" name="Montage" dataDxfId="14">
      <calculatedColumnFormula array="1">SUMIFS(tab_event[Montage],tab_event[Année],annefocus,tab_event[Mois],Tableau711151819[[#This Row],[Mois]])</calculatedColumnFormula>
    </tableColumn>
    <tableColumn id="4" xr3:uid="{A6D9F689-7D75-404C-82AD-6C8ABB02C89D}" name="Montage2" dataDxfId="13">
      <calculatedColumnFormula array="1">IF(PROPER(TEXT(datefocus,"mmm"))=Tableau711151819[[#This Row],[Mois]],Tableau711151819[[#This Row],[Montage]],NA())</calculatedColumnFormula>
    </tableColumn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26EB9ECD-6F32-4774-9BDE-3CC26551B286}" name="Tableau71115181920" displayName="Tableau71115181920" ref="L47:O59" totalsRowShown="0">
  <tableColumns count="4">
    <tableColumn id="1" xr3:uid="{E9EBF0A0-A62F-4471-AE5F-5A982F2BC7C8}" name="Mois" dataDxfId="12"/>
    <tableColumn id="2" xr3:uid="{1D234A7C-AC4C-4963-B578-EE8831C1CFD1}" name="Mois 2" dataDxfId="11">
      <calculatedColumnFormula>LEFT(Tableau71115181920[[#This Row],[Mois]],1)</calculatedColumnFormula>
    </tableColumn>
    <tableColumn id="3" xr3:uid="{C44FFDEA-3114-43AE-A22E-C9FCD61714C7}" name="Fermeture" dataDxfId="10">
      <calculatedColumnFormula array="1">SUMIFS(tab_event[Fermeture],tab_event[Année],annefocus,tab_event[Mois],Tableau71115181920[[#This Row],[Mois]])</calculatedColumnFormula>
    </tableColumn>
    <tableColumn id="4" xr3:uid="{39A7A54D-0927-4E05-9E91-AE11AC1D237E}" name="Fermeture2" dataDxfId="9">
      <calculatedColumnFormula array="1">IF(PROPER(TEXT(datefocus,"mmm"))=Tableau71115181920[[#This Row],[Mois]],Tableau71115181920[[#This Row],[Fermeture]],NA())</calculatedColumnFormula>
    </tableColumn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473D63C9-EBDA-4243-974D-ED6501A71B71}" name="Tableau711151821" displayName="Tableau711151821" ref="B62:E74" totalsRowShown="0">
  <tableColumns count="4">
    <tableColumn id="1" xr3:uid="{9F7DFB85-5F6B-4F39-9851-F90CECC21389}" name="Mois" dataDxfId="8"/>
    <tableColumn id="2" xr3:uid="{F099B460-F378-459D-9672-F4EE75950DB1}" name="Mois 2" dataDxfId="7">
      <calculatedColumnFormula>LEFT(Tableau711151821[[#This Row],[Mois]],1)</calculatedColumnFormula>
    </tableColumn>
    <tableColumn id="3" xr3:uid="{A2049418-F1F2-4463-AC52-065F0F0D4AAE}" name="Exposition" dataDxfId="6">
      <calculatedColumnFormula array="1">SUMIFS(tab_event[Exposition],tab_event[Année],annefocus,tab_event[Mois],Tableau711151821[[#This Row],[Mois]])</calculatedColumnFormula>
    </tableColumn>
    <tableColumn id="4" xr3:uid="{F44321BD-F87C-4F25-B727-2ABFED2315FE}" name="Exposition2" dataDxfId="5">
      <calculatedColumnFormula array="1">IF(PROPER(TEXT(datefocus,"mmm"))=Tableau711151821[[#This Row],[Mois]],Tableau711151821[[#This Row],[Exposition]],NA())</calculatedColumnFormula>
    </tableColumn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5A2ADDE7-2540-49C4-991A-E6CF11C3BB43}" name="Tableau711151822" displayName="Tableau711151822" ref="G62:J74" totalsRowShown="0">
  <tableColumns count="4">
    <tableColumn id="1" xr3:uid="{C0FD0161-BC75-45EF-B4E0-E3A8380B6532}" name="Mois" dataDxfId="4"/>
    <tableColumn id="2" xr3:uid="{29C24D00-338C-40BA-BFC5-EE61633C37FA}" name="Mois 2" dataDxfId="3">
      <calculatedColumnFormula>LEFT(Tableau711151822[[#This Row],[Mois]],1)</calculatedColumnFormula>
    </tableColumn>
    <tableColumn id="3" xr3:uid="{A2398772-AD76-46AC-9658-EAF584E80CAA}" name="Itinéraire Bis" dataDxfId="2">
      <calculatedColumnFormula array="1">SUMIFS(tab_event[Itinéraire Bis],tab_event[Année],annefocus,tab_event[Mois],Tableau711151822[[#This Row],[Mois]])</calculatedColumnFormula>
    </tableColumn>
    <tableColumn id="4" xr3:uid="{8B85D6EE-B25A-48FD-A026-0BE5274B97A1}" name="Itinéraire Bis2" dataDxfId="1">
      <calculatedColumnFormula array="1">IF(PROPER(TEXT(datefocus,"mmm"))=Tableau711151822[[#This Row],[Mois]],Tableau711151822[[#This Row],[Itinéraire Bis]],NA())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Rouge orange">
      <a:dk1>
        <a:sysClr val="windowText" lastClr="000000"/>
      </a:dk1>
      <a:lt1>
        <a:sysClr val="window" lastClr="FFFFFF"/>
      </a:lt1>
      <a:dk2>
        <a:srgbClr val="505046"/>
      </a:dk2>
      <a:lt2>
        <a:srgbClr val="EEECE1"/>
      </a:lt2>
      <a:accent1>
        <a:srgbClr val="E84C22"/>
      </a:accent1>
      <a:accent2>
        <a:srgbClr val="FFBD47"/>
      </a:accent2>
      <a:accent3>
        <a:srgbClr val="B64926"/>
      </a:accent3>
      <a:accent4>
        <a:srgbClr val="FF8427"/>
      </a:accent4>
      <a:accent5>
        <a:srgbClr val="CC9900"/>
      </a:accent5>
      <a:accent6>
        <a:srgbClr val="B22600"/>
      </a:accent6>
      <a:hlink>
        <a:srgbClr val="CC9900"/>
      </a:hlink>
      <a:folHlink>
        <a:srgbClr val="666699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13" Type="http://schemas.openxmlformats.org/officeDocument/2006/relationships/table" Target="../tables/table16.xml"/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12" Type="http://schemas.openxmlformats.org/officeDocument/2006/relationships/table" Target="../tables/table15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6" Type="http://schemas.openxmlformats.org/officeDocument/2006/relationships/table" Target="../tables/table9.xml"/><Relationship Id="rId11" Type="http://schemas.openxmlformats.org/officeDocument/2006/relationships/table" Target="../tables/table14.xml"/><Relationship Id="rId5" Type="http://schemas.openxmlformats.org/officeDocument/2006/relationships/table" Target="../tables/table8.xml"/><Relationship Id="rId10" Type="http://schemas.openxmlformats.org/officeDocument/2006/relationships/table" Target="../tables/table13.xml"/><Relationship Id="rId4" Type="http://schemas.openxmlformats.org/officeDocument/2006/relationships/table" Target="../tables/table7.xml"/><Relationship Id="rId9" Type="http://schemas.openxmlformats.org/officeDocument/2006/relationships/table" Target="../tables/table12.xml"/><Relationship Id="rId14" Type="http://schemas.openxmlformats.org/officeDocument/2006/relationships/table" Target="../tables/table17.xml"/></Relationships>
</file>

<file path=xl/worksheets/_rels/sheet4.xml.rels><?xml version="1.0" encoding="UTF-8" standalone="yes"?>
<Relationships xmlns="http://schemas.openxmlformats.org/package/2006/relationships"><Relationship Id="rId2" Type="http://schemas.microsoft.com/office/2007/relationships/slicer" Target="../slicers/slicer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825C03-237C-46B5-A767-E09004360675}">
  <dimension ref="B2:K287"/>
  <sheetViews>
    <sheetView topLeftCell="A259" workbookViewId="0">
      <selection activeCell="F10" sqref="F10"/>
    </sheetView>
  </sheetViews>
  <sheetFormatPr baseColWidth="10" defaultRowHeight="15" outlineLevelCol="1" x14ac:dyDescent="0.25"/>
  <cols>
    <col min="1" max="1" width="3.7109375" customWidth="1"/>
    <col min="3" max="3" width="3.7109375" customWidth="1"/>
    <col min="4" max="4" width="10.7109375" customWidth="1"/>
    <col min="5" max="5" width="3.7109375" customWidth="1" outlineLevel="1"/>
    <col min="6" max="6" width="25.7109375" style="3" customWidth="1" outlineLevel="1"/>
    <col min="7" max="7" width="3.7109375" customWidth="1"/>
    <col min="9" max="9" width="3.7109375" customWidth="1" outlineLevel="1"/>
    <col min="10" max="10" width="20.7109375" style="2" customWidth="1" outlineLevel="1"/>
    <col min="11" max="11" width="20.7109375" style="3" customWidth="1" outlineLevel="1"/>
    <col min="12" max="12" width="3.7109375" customWidth="1"/>
  </cols>
  <sheetData>
    <row r="2" spans="2:11" ht="30" customHeight="1" x14ac:dyDescent="0.25">
      <c r="B2" s="7" t="s">
        <v>0</v>
      </c>
      <c r="C2" s="2"/>
      <c r="D2" s="9">
        <v>1</v>
      </c>
      <c r="E2" s="2"/>
      <c r="F2" s="2" t="s">
        <v>9</v>
      </c>
      <c r="H2" s="10">
        <v>2</v>
      </c>
      <c r="J2" s="2" t="s">
        <v>10</v>
      </c>
      <c r="K2" s="2" t="s">
        <v>11</v>
      </c>
    </row>
    <row r="3" spans="2:11" x14ac:dyDescent="0.25">
      <c r="B3" s="6">
        <v>2023</v>
      </c>
      <c r="D3" s="8" t="s">
        <v>23</v>
      </c>
      <c r="F3" s="3" t="s">
        <v>30</v>
      </c>
      <c r="H3" s="8" t="s">
        <v>23</v>
      </c>
      <c r="J3" s="4">
        <v>46753</v>
      </c>
      <c r="K3" s="3" t="s">
        <v>12</v>
      </c>
    </row>
    <row r="4" spans="2:11" x14ac:dyDescent="0.25">
      <c r="D4" s="36" t="s">
        <v>9</v>
      </c>
      <c r="F4" s="3" t="s">
        <v>31</v>
      </c>
      <c r="H4" s="37" t="s">
        <v>24</v>
      </c>
      <c r="J4" s="4">
        <v>46860</v>
      </c>
      <c r="K4" s="3" t="s">
        <v>13</v>
      </c>
    </row>
    <row r="5" spans="2:11" x14ac:dyDescent="0.25">
      <c r="D5" s="36"/>
      <c r="F5" s="3" t="s">
        <v>32</v>
      </c>
      <c r="H5" s="37"/>
      <c r="J5" s="4">
        <v>46874</v>
      </c>
      <c r="K5" s="3" t="s">
        <v>14</v>
      </c>
    </row>
    <row r="6" spans="2:11" x14ac:dyDescent="0.25">
      <c r="C6" s="5"/>
      <c r="D6" s="36"/>
      <c r="F6" s="3" t="s">
        <v>5</v>
      </c>
      <c r="H6" s="37"/>
      <c r="J6" s="4">
        <v>46881</v>
      </c>
      <c r="K6" s="3" t="s">
        <v>15</v>
      </c>
    </row>
    <row r="7" spans="2:11" x14ac:dyDescent="0.25">
      <c r="D7" s="36"/>
      <c r="F7" s="3" t="s">
        <v>4</v>
      </c>
      <c r="H7" s="37"/>
      <c r="J7" s="4">
        <v>46898</v>
      </c>
      <c r="K7" s="3" t="s">
        <v>16</v>
      </c>
    </row>
    <row r="8" spans="2:11" x14ac:dyDescent="0.25">
      <c r="D8" s="36"/>
      <c r="F8" s="3" t="s">
        <v>28</v>
      </c>
      <c r="H8" s="37"/>
      <c r="J8" s="4">
        <v>46909</v>
      </c>
      <c r="K8" s="3" t="s">
        <v>17</v>
      </c>
    </row>
    <row r="9" spans="2:11" x14ac:dyDescent="0.25">
      <c r="D9" s="36"/>
      <c r="F9" s="3" t="s">
        <v>2</v>
      </c>
      <c r="H9" s="37"/>
      <c r="J9" s="4">
        <v>46948</v>
      </c>
      <c r="K9" s="3" t="s">
        <v>18</v>
      </c>
    </row>
    <row r="10" spans="2:11" x14ac:dyDescent="0.25">
      <c r="D10" s="36"/>
      <c r="F10" s="3" t="s">
        <v>3</v>
      </c>
      <c r="H10" s="37"/>
      <c r="J10" s="4">
        <v>46980</v>
      </c>
      <c r="K10" s="3" t="s">
        <v>19</v>
      </c>
    </row>
    <row r="11" spans="2:11" x14ac:dyDescent="0.25">
      <c r="D11" s="36"/>
      <c r="F11" s="3" t="s">
        <v>7</v>
      </c>
      <c r="H11" s="37"/>
      <c r="J11" s="4">
        <v>47058</v>
      </c>
      <c r="K11" s="3" t="s">
        <v>20</v>
      </c>
    </row>
    <row r="12" spans="2:11" x14ac:dyDescent="0.25">
      <c r="D12" s="36"/>
      <c r="F12" s="3" t="s">
        <v>27</v>
      </c>
      <c r="H12" s="37"/>
      <c r="J12" s="4">
        <v>47068</v>
      </c>
      <c r="K12" s="3" t="s">
        <v>21</v>
      </c>
    </row>
    <row r="13" spans="2:11" x14ac:dyDescent="0.25">
      <c r="D13" s="36"/>
      <c r="F13" s="3" t="s">
        <v>8</v>
      </c>
      <c r="H13" s="37"/>
      <c r="J13" s="4">
        <v>47112</v>
      </c>
      <c r="K13" s="3" t="s">
        <v>22</v>
      </c>
    </row>
    <row r="14" spans="2:11" x14ac:dyDescent="0.25">
      <c r="D14" s="36"/>
      <c r="F14" s="3" t="s">
        <v>6</v>
      </c>
      <c r="H14" s="37"/>
      <c r="J14" s="4">
        <v>46388</v>
      </c>
      <c r="K14" s="3" t="s">
        <v>12</v>
      </c>
    </row>
    <row r="15" spans="2:11" x14ac:dyDescent="0.25">
      <c r="D15" s="36"/>
      <c r="F15" s="3" t="s">
        <v>1</v>
      </c>
      <c r="H15" s="37"/>
      <c r="J15" s="4">
        <v>46475</v>
      </c>
      <c r="K15" s="3" t="s">
        <v>13</v>
      </c>
    </row>
    <row r="16" spans="2:11" x14ac:dyDescent="0.25">
      <c r="D16" s="36"/>
      <c r="F16" s="3" t="s">
        <v>29</v>
      </c>
      <c r="H16" s="37"/>
      <c r="J16" s="4">
        <v>46508</v>
      </c>
      <c r="K16" s="3" t="s">
        <v>14</v>
      </c>
    </row>
    <row r="17" spans="4:11" x14ac:dyDescent="0.25">
      <c r="D17" s="36"/>
      <c r="H17" s="37"/>
      <c r="J17" s="4">
        <v>46513</v>
      </c>
      <c r="K17" s="3" t="s">
        <v>16</v>
      </c>
    </row>
    <row r="18" spans="4:11" x14ac:dyDescent="0.25">
      <c r="D18" s="36"/>
      <c r="H18" s="37"/>
      <c r="J18" s="4">
        <v>46515</v>
      </c>
      <c r="K18" s="3" t="s">
        <v>15</v>
      </c>
    </row>
    <row r="19" spans="4:11" x14ac:dyDescent="0.25">
      <c r="D19" s="36"/>
      <c r="H19" s="37"/>
      <c r="J19" s="4">
        <v>46524</v>
      </c>
      <c r="K19" s="3" t="s">
        <v>17</v>
      </c>
    </row>
    <row r="20" spans="4:11" x14ac:dyDescent="0.25">
      <c r="D20" s="36"/>
      <c r="H20" s="37"/>
      <c r="J20" s="4">
        <v>46582</v>
      </c>
      <c r="K20" s="3" t="s">
        <v>18</v>
      </c>
    </row>
    <row r="21" spans="4:11" x14ac:dyDescent="0.25">
      <c r="D21" s="36"/>
      <c r="H21" s="37"/>
      <c r="J21" s="4">
        <v>46614</v>
      </c>
      <c r="K21" s="3" t="s">
        <v>19</v>
      </c>
    </row>
    <row r="22" spans="4:11" x14ac:dyDescent="0.25">
      <c r="D22" s="36"/>
      <c r="H22" s="37"/>
      <c r="J22" s="4">
        <v>46692</v>
      </c>
      <c r="K22" s="3" t="s">
        <v>20</v>
      </c>
    </row>
    <row r="23" spans="4:11" x14ac:dyDescent="0.25">
      <c r="D23" s="36"/>
      <c r="H23" s="37"/>
      <c r="J23" s="4">
        <v>46702</v>
      </c>
      <c r="K23" s="3" t="s">
        <v>21</v>
      </c>
    </row>
    <row r="24" spans="4:11" x14ac:dyDescent="0.25">
      <c r="D24" s="36"/>
      <c r="H24" s="37"/>
      <c r="J24" s="4">
        <v>46746</v>
      </c>
      <c r="K24" s="3" t="s">
        <v>22</v>
      </c>
    </row>
    <row r="25" spans="4:11" x14ac:dyDescent="0.25">
      <c r="D25" s="36"/>
      <c r="H25" s="37"/>
      <c r="J25" s="4">
        <v>46023</v>
      </c>
      <c r="K25" s="3" t="s">
        <v>12</v>
      </c>
    </row>
    <row r="26" spans="4:11" x14ac:dyDescent="0.25">
      <c r="D26" s="36"/>
      <c r="H26" s="37"/>
      <c r="J26" s="4">
        <v>46118</v>
      </c>
      <c r="K26" s="3" t="s">
        <v>13</v>
      </c>
    </row>
    <row r="27" spans="4:11" x14ac:dyDescent="0.25">
      <c r="D27" s="36"/>
      <c r="H27" s="37"/>
      <c r="J27" s="4">
        <v>46143</v>
      </c>
      <c r="K27" s="3" t="s">
        <v>14</v>
      </c>
    </row>
    <row r="28" spans="4:11" x14ac:dyDescent="0.25">
      <c r="J28" s="4">
        <v>46150</v>
      </c>
      <c r="K28" s="3" t="s">
        <v>15</v>
      </c>
    </row>
    <row r="29" spans="4:11" x14ac:dyDescent="0.25">
      <c r="J29" s="4">
        <v>46156</v>
      </c>
      <c r="K29" s="3" t="s">
        <v>16</v>
      </c>
    </row>
    <row r="30" spans="4:11" x14ac:dyDescent="0.25">
      <c r="J30" s="4">
        <v>46167</v>
      </c>
      <c r="K30" s="3" t="s">
        <v>17</v>
      </c>
    </row>
    <row r="31" spans="4:11" x14ac:dyDescent="0.25">
      <c r="J31" s="4">
        <v>46217</v>
      </c>
      <c r="K31" s="3" t="s">
        <v>18</v>
      </c>
    </row>
    <row r="32" spans="4:11" x14ac:dyDescent="0.25">
      <c r="J32" s="4">
        <v>46249</v>
      </c>
      <c r="K32" s="3" t="s">
        <v>19</v>
      </c>
    </row>
    <row r="33" spans="10:11" x14ac:dyDescent="0.25">
      <c r="J33" s="4">
        <v>46327</v>
      </c>
      <c r="K33" s="3" t="s">
        <v>20</v>
      </c>
    </row>
    <row r="34" spans="10:11" x14ac:dyDescent="0.25">
      <c r="J34" s="4">
        <v>46337</v>
      </c>
      <c r="K34" s="3" t="s">
        <v>21</v>
      </c>
    </row>
    <row r="35" spans="10:11" x14ac:dyDescent="0.25">
      <c r="J35" s="4">
        <v>46381</v>
      </c>
      <c r="K35" s="3" t="s">
        <v>22</v>
      </c>
    </row>
    <row r="36" spans="10:11" x14ac:dyDescent="0.25">
      <c r="J36" s="4">
        <v>45658</v>
      </c>
      <c r="K36" s="3" t="s">
        <v>12</v>
      </c>
    </row>
    <row r="37" spans="10:11" x14ac:dyDescent="0.25">
      <c r="J37" s="4">
        <v>45768</v>
      </c>
      <c r="K37" s="3" t="s">
        <v>13</v>
      </c>
    </row>
    <row r="38" spans="10:11" x14ac:dyDescent="0.25">
      <c r="J38" s="4">
        <v>45778</v>
      </c>
      <c r="K38" s="3" t="s">
        <v>14</v>
      </c>
    </row>
    <row r="39" spans="10:11" x14ac:dyDescent="0.25">
      <c r="J39" s="4">
        <v>45785</v>
      </c>
      <c r="K39" s="3" t="s">
        <v>15</v>
      </c>
    </row>
    <row r="40" spans="10:11" x14ac:dyDescent="0.25">
      <c r="J40" s="4">
        <v>45806</v>
      </c>
      <c r="K40" s="3" t="s">
        <v>16</v>
      </c>
    </row>
    <row r="41" spans="10:11" x14ac:dyDescent="0.25">
      <c r="J41" s="4">
        <v>45817</v>
      </c>
      <c r="K41" s="3" t="s">
        <v>17</v>
      </c>
    </row>
    <row r="42" spans="10:11" x14ac:dyDescent="0.25">
      <c r="J42" s="4">
        <v>45852</v>
      </c>
      <c r="K42" s="3" t="s">
        <v>18</v>
      </c>
    </row>
    <row r="43" spans="10:11" x14ac:dyDescent="0.25">
      <c r="J43" s="4">
        <v>45884</v>
      </c>
      <c r="K43" s="3" t="s">
        <v>19</v>
      </c>
    </row>
    <row r="44" spans="10:11" x14ac:dyDescent="0.25">
      <c r="J44" s="4">
        <v>45962</v>
      </c>
      <c r="K44" s="3" t="s">
        <v>20</v>
      </c>
    </row>
    <row r="45" spans="10:11" x14ac:dyDescent="0.25">
      <c r="J45" s="4">
        <v>45972</v>
      </c>
      <c r="K45" s="3" t="s">
        <v>21</v>
      </c>
    </row>
    <row r="46" spans="10:11" x14ac:dyDescent="0.25">
      <c r="J46" s="4">
        <v>46016</v>
      </c>
      <c r="K46" s="3" t="s">
        <v>22</v>
      </c>
    </row>
    <row r="47" spans="10:11" x14ac:dyDescent="0.25">
      <c r="J47" s="4">
        <v>45292</v>
      </c>
      <c r="K47" s="3" t="s">
        <v>12</v>
      </c>
    </row>
    <row r="48" spans="10:11" x14ac:dyDescent="0.25">
      <c r="J48" s="4">
        <v>45383</v>
      </c>
      <c r="K48" s="3" t="s">
        <v>13</v>
      </c>
    </row>
    <row r="49" spans="10:11" x14ac:dyDescent="0.25">
      <c r="J49" s="4">
        <v>45413</v>
      </c>
      <c r="K49" s="3" t="s">
        <v>14</v>
      </c>
    </row>
    <row r="50" spans="10:11" x14ac:dyDescent="0.25">
      <c r="J50" s="4">
        <v>45420</v>
      </c>
      <c r="K50" s="3" t="s">
        <v>15</v>
      </c>
    </row>
    <row r="51" spans="10:11" x14ac:dyDescent="0.25">
      <c r="J51" s="4">
        <v>45421</v>
      </c>
      <c r="K51" s="3" t="s">
        <v>16</v>
      </c>
    </row>
    <row r="52" spans="10:11" x14ac:dyDescent="0.25">
      <c r="J52" s="4">
        <v>45432</v>
      </c>
      <c r="K52" s="3" t="s">
        <v>17</v>
      </c>
    </row>
    <row r="53" spans="10:11" x14ac:dyDescent="0.25">
      <c r="J53" s="4">
        <v>45487</v>
      </c>
      <c r="K53" s="3" t="s">
        <v>18</v>
      </c>
    </row>
    <row r="54" spans="10:11" x14ac:dyDescent="0.25">
      <c r="J54" s="4">
        <v>45519</v>
      </c>
      <c r="K54" s="3" t="s">
        <v>19</v>
      </c>
    </row>
    <row r="55" spans="10:11" x14ac:dyDescent="0.25">
      <c r="J55" s="4">
        <v>45597</v>
      </c>
      <c r="K55" s="3" t="s">
        <v>20</v>
      </c>
    </row>
    <row r="56" spans="10:11" x14ac:dyDescent="0.25">
      <c r="J56" s="4">
        <v>45607</v>
      </c>
      <c r="K56" s="3" t="s">
        <v>21</v>
      </c>
    </row>
    <row r="57" spans="10:11" x14ac:dyDescent="0.25">
      <c r="J57" s="4">
        <v>45651</v>
      </c>
      <c r="K57" s="3" t="s">
        <v>22</v>
      </c>
    </row>
    <row r="58" spans="10:11" x14ac:dyDescent="0.25">
      <c r="J58" s="4">
        <v>44927</v>
      </c>
      <c r="K58" s="3" t="s">
        <v>12</v>
      </c>
    </row>
    <row r="59" spans="10:11" x14ac:dyDescent="0.25">
      <c r="J59" s="4">
        <v>45026</v>
      </c>
      <c r="K59" s="3" t="s">
        <v>13</v>
      </c>
    </row>
    <row r="60" spans="10:11" x14ac:dyDescent="0.25">
      <c r="J60" s="4">
        <v>45047</v>
      </c>
      <c r="K60" s="3" t="s">
        <v>14</v>
      </c>
    </row>
    <row r="61" spans="10:11" x14ac:dyDescent="0.25">
      <c r="J61" s="4">
        <v>45054</v>
      </c>
      <c r="K61" s="3" t="s">
        <v>15</v>
      </c>
    </row>
    <row r="62" spans="10:11" x14ac:dyDescent="0.25">
      <c r="J62" s="4">
        <v>45064</v>
      </c>
      <c r="K62" s="3" t="s">
        <v>16</v>
      </c>
    </row>
    <row r="63" spans="10:11" x14ac:dyDescent="0.25">
      <c r="J63" s="4">
        <v>45075</v>
      </c>
      <c r="K63" s="3" t="s">
        <v>17</v>
      </c>
    </row>
    <row r="64" spans="10:11" x14ac:dyDescent="0.25">
      <c r="J64" s="4">
        <v>45121</v>
      </c>
      <c r="K64" s="3" t="s">
        <v>18</v>
      </c>
    </row>
    <row r="65" spans="10:11" x14ac:dyDescent="0.25">
      <c r="J65" s="4">
        <v>45153</v>
      </c>
      <c r="K65" s="3" t="s">
        <v>19</v>
      </c>
    </row>
    <row r="66" spans="10:11" x14ac:dyDescent="0.25">
      <c r="J66" s="4">
        <v>45231</v>
      </c>
      <c r="K66" s="3" t="s">
        <v>20</v>
      </c>
    </row>
    <row r="67" spans="10:11" x14ac:dyDescent="0.25">
      <c r="J67" s="4">
        <v>45241</v>
      </c>
      <c r="K67" s="3" t="s">
        <v>21</v>
      </c>
    </row>
    <row r="68" spans="10:11" x14ac:dyDescent="0.25">
      <c r="J68" s="4">
        <v>45285</v>
      </c>
      <c r="K68" s="3" t="s">
        <v>22</v>
      </c>
    </row>
    <row r="69" spans="10:11" x14ac:dyDescent="0.25">
      <c r="J69" s="4">
        <v>44562</v>
      </c>
      <c r="K69" s="3" t="s">
        <v>12</v>
      </c>
    </row>
    <row r="70" spans="10:11" x14ac:dyDescent="0.25">
      <c r="J70" s="4">
        <v>44669</v>
      </c>
      <c r="K70" s="3" t="s">
        <v>13</v>
      </c>
    </row>
    <row r="71" spans="10:11" x14ac:dyDescent="0.25">
      <c r="J71" s="4">
        <v>44682</v>
      </c>
      <c r="K71" s="3" t="s">
        <v>14</v>
      </c>
    </row>
    <row r="72" spans="10:11" x14ac:dyDescent="0.25">
      <c r="J72" s="4">
        <v>44689</v>
      </c>
      <c r="K72" s="3" t="s">
        <v>15</v>
      </c>
    </row>
    <row r="73" spans="10:11" x14ac:dyDescent="0.25">
      <c r="J73" s="4">
        <v>44707</v>
      </c>
      <c r="K73" s="3" t="s">
        <v>16</v>
      </c>
    </row>
    <row r="74" spans="10:11" x14ac:dyDescent="0.25">
      <c r="J74" s="4">
        <v>44718</v>
      </c>
      <c r="K74" s="3" t="s">
        <v>17</v>
      </c>
    </row>
    <row r="75" spans="10:11" x14ac:dyDescent="0.25">
      <c r="J75" s="4">
        <v>44756</v>
      </c>
      <c r="K75" s="3" t="s">
        <v>18</v>
      </c>
    </row>
    <row r="76" spans="10:11" x14ac:dyDescent="0.25">
      <c r="J76" s="4">
        <v>44788</v>
      </c>
      <c r="K76" s="3" t="s">
        <v>19</v>
      </c>
    </row>
    <row r="77" spans="10:11" x14ac:dyDescent="0.25">
      <c r="J77" s="4">
        <v>44866</v>
      </c>
      <c r="K77" s="3" t="s">
        <v>20</v>
      </c>
    </row>
    <row r="78" spans="10:11" x14ac:dyDescent="0.25">
      <c r="J78" s="4">
        <v>44876</v>
      </c>
      <c r="K78" s="3" t="s">
        <v>21</v>
      </c>
    </row>
    <row r="79" spans="10:11" x14ac:dyDescent="0.25">
      <c r="J79" s="4">
        <v>44920</v>
      </c>
      <c r="K79" s="3" t="s">
        <v>22</v>
      </c>
    </row>
    <row r="80" spans="10:11" x14ac:dyDescent="0.25">
      <c r="J80" s="4">
        <v>44197</v>
      </c>
      <c r="K80" s="3" t="s">
        <v>12</v>
      </c>
    </row>
    <row r="81" spans="10:11" x14ac:dyDescent="0.25">
      <c r="J81" s="4">
        <v>44291</v>
      </c>
      <c r="K81" s="3" t="s">
        <v>13</v>
      </c>
    </row>
    <row r="82" spans="10:11" x14ac:dyDescent="0.25">
      <c r="J82" s="4">
        <v>44317</v>
      </c>
      <c r="K82" s="3" t="s">
        <v>14</v>
      </c>
    </row>
    <row r="83" spans="10:11" x14ac:dyDescent="0.25">
      <c r="J83" s="4">
        <v>44324</v>
      </c>
      <c r="K83" s="3" t="s">
        <v>15</v>
      </c>
    </row>
    <row r="84" spans="10:11" x14ac:dyDescent="0.25">
      <c r="J84" s="4">
        <v>44329</v>
      </c>
      <c r="K84" s="3" t="s">
        <v>16</v>
      </c>
    </row>
    <row r="85" spans="10:11" x14ac:dyDescent="0.25">
      <c r="J85" s="4">
        <v>44340</v>
      </c>
      <c r="K85" s="3" t="s">
        <v>17</v>
      </c>
    </row>
    <row r="86" spans="10:11" x14ac:dyDescent="0.25">
      <c r="J86" s="4">
        <v>44391</v>
      </c>
      <c r="K86" s="3" t="s">
        <v>18</v>
      </c>
    </row>
    <row r="87" spans="10:11" x14ac:dyDescent="0.25">
      <c r="J87" s="4">
        <v>44423</v>
      </c>
      <c r="K87" s="3" t="s">
        <v>19</v>
      </c>
    </row>
    <row r="88" spans="10:11" x14ac:dyDescent="0.25">
      <c r="J88" s="4">
        <v>44501</v>
      </c>
      <c r="K88" s="3" t="s">
        <v>20</v>
      </c>
    </row>
    <row r="89" spans="10:11" x14ac:dyDescent="0.25">
      <c r="J89" s="4">
        <v>44511</v>
      </c>
      <c r="K89" s="3" t="s">
        <v>21</v>
      </c>
    </row>
    <row r="90" spans="10:11" x14ac:dyDescent="0.25">
      <c r="J90" s="4">
        <v>44555</v>
      </c>
      <c r="K90" s="3" t="s">
        <v>22</v>
      </c>
    </row>
    <row r="91" spans="10:11" x14ac:dyDescent="0.25">
      <c r="J91" s="4">
        <v>43831</v>
      </c>
      <c r="K91" s="3" t="s">
        <v>12</v>
      </c>
    </row>
    <row r="92" spans="10:11" x14ac:dyDescent="0.25">
      <c r="J92" s="4">
        <v>43934</v>
      </c>
      <c r="K92" s="3" t="s">
        <v>13</v>
      </c>
    </row>
    <row r="93" spans="10:11" x14ac:dyDescent="0.25">
      <c r="J93" s="4">
        <v>43952</v>
      </c>
      <c r="K93" s="3" t="s">
        <v>14</v>
      </c>
    </row>
    <row r="94" spans="10:11" x14ac:dyDescent="0.25">
      <c r="J94" s="4">
        <v>43959</v>
      </c>
      <c r="K94" s="3" t="s">
        <v>15</v>
      </c>
    </row>
    <row r="95" spans="10:11" x14ac:dyDescent="0.25">
      <c r="J95" s="4">
        <v>43972</v>
      </c>
      <c r="K95" s="3" t="s">
        <v>16</v>
      </c>
    </row>
    <row r="96" spans="10:11" x14ac:dyDescent="0.25">
      <c r="J96" s="4">
        <v>43983</v>
      </c>
      <c r="K96" s="3" t="s">
        <v>17</v>
      </c>
    </row>
    <row r="97" spans="10:11" x14ac:dyDescent="0.25">
      <c r="J97" s="4">
        <v>44026</v>
      </c>
      <c r="K97" s="3" t="s">
        <v>18</v>
      </c>
    </row>
    <row r="98" spans="10:11" x14ac:dyDescent="0.25">
      <c r="J98" s="4">
        <v>44058</v>
      </c>
      <c r="K98" s="3" t="s">
        <v>19</v>
      </c>
    </row>
    <row r="99" spans="10:11" x14ac:dyDescent="0.25">
      <c r="J99" s="4">
        <v>44136</v>
      </c>
      <c r="K99" s="3" t="s">
        <v>20</v>
      </c>
    </row>
    <row r="100" spans="10:11" x14ac:dyDescent="0.25">
      <c r="J100" s="4">
        <v>44146</v>
      </c>
      <c r="K100" s="3" t="s">
        <v>21</v>
      </c>
    </row>
    <row r="101" spans="10:11" x14ac:dyDescent="0.25">
      <c r="J101" s="4">
        <v>44190</v>
      </c>
      <c r="K101" s="3" t="s">
        <v>22</v>
      </c>
    </row>
    <row r="102" spans="10:11" x14ac:dyDescent="0.25">
      <c r="J102" s="4">
        <v>43466</v>
      </c>
      <c r="K102" s="3" t="s">
        <v>12</v>
      </c>
    </row>
    <row r="103" spans="10:11" x14ac:dyDescent="0.25">
      <c r="J103" s="4">
        <v>43577</v>
      </c>
      <c r="K103" s="3" t="s">
        <v>13</v>
      </c>
    </row>
    <row r="104" spans="10:11" x14ac:dyDescent="0.25">
      <c r="J104" s="4">
        <v>43586</v>
      </c>
      <c r="K104" s="3" t="s">
        <v>14</v>
      </c>
    </row>
    <row r="105" spans="10:11" x14ac:dyDescent="0.25">
      <c r="J105" s="4">
        <v>43593</v>
      </c>
      <c r="K105" s="3" t="s">
        <v>15</v>
      </c>
    </row>
    <row r="106" spans="10:11" x14ac:dyDescent="0.25">
      <c r="J106" s="4">
        <v>43615</v>
      </c>
      <c r="K106" s="3" t="s">
        <v>16</v>
      </c>
    </row>
    <row r="107" spans="10:11" x14ac:dyDescent="0.25">
      <c r="J107" s="4">
        <v>43626</v>
      </c>
      <c r="K107" s="3" t="s">
        <v>17</v>
      </c>
    </row>
    <row r="108" spans="10:11" x14ac:dyDescent="0.25">
      <c r="J108" s="4">
        <v>43660</v>
      </c>
      <c r="K108" s="3" t="s">
        <v>18</v>
      </c>
    </row>
    <row r="109" spans="10:11" x14ac:dyDescent="0.25">
      <c r="J109" s="4">
        <v>43692</v>
      </c>
      <c r="K109" s="3" t="s">
        <v>19</v>
      </c>
    </row>
    <row r="110" spans="10:11" x14ac:dyDescent="0.25">
      <c r="J110" s="4">
        <v>43770</v>
      </c>
      <c r="K110" s="3" t="s">
        <v>20</v>
      </c>
    </row>
    <row r="111" spans="10:11" x14ac:dyDescent="0.25">
      <c r="J111" s="4">
        <v>43780</v>
      </c>
      <c r="K111" s="3" t="s">
        <v>21</v>
      </c>
    </row>
    <row r="112" spans="10:11" x14ac:dyDescent="0.25">
      <c r="J112" s="4">
        <v>43824</v>
      </c>
      <c r="K112" s="3" t="s">
        <v>22</v>
      </c>
    </row>
    <row r="113" spans="10:11" x14ac:dyDescent="0.25">
      <c r="J113" s="4">
        <v>43101</v>
      </c>
      <c r="K113" s="3" t="s">
        <v>12</v>
      </c>
    </row>
    <row r="114" spans="10:11" x14ac:dyDescent="0.25">
      <c r="J114" s="4">
        <v>43192</v>
      </c>
      <c r="K114" s="3" t="s">
        <v>13</v>
      </c>
    </row>
    <row r="115" spans="10:11" x14ac:dyDescent="0.25">
      <c r="J115" s="4">
        <v>43221</v>
      </c>
      <c r="K115" s="3" t="s">
        <v>14</v>
      </c>
    </row>
    <row r="116" spans="10:11" x14ac:dyDescent="0.25">
      <c r="J116" s="4">
        <v>43228</v>
      </c>
      <c r="K116" s="3" t="s">
        <v>15</v>
      </c>
    </row>
    <row r="117" spans="10:11" x14ac:dyDescent="0.25">
      <c r="J117" s="4">
        <v>43230</v>
      </c>
      <c r="K117" s="3" t="s">
        <v>16</v>
      </c>
    </row>
    <row r="118" spans="10:11" x14ac:dyDescent="0.25">
      <c r="J118" s="4">
        <v>43241</v>
      </c>
      <c r="K118" s="3" t="s">
        <v>17</v>
      </c>
    </row>
    <row r="119" spans="10:11" x14ac:dyDescent="0.25">
      <c r="J119" s="4">
        <v>43295</v>
      </c>
      <c r="K119" s="3" t="s">
        <v>18</v>
      </c>
    </row>
    <row r="120" spans="10:11" x14ac:dyDescent="0.25">
      <c r="J120" s="4">
        <v>43327</v>
      </c>
      <c r="K120" s="3" t="s">
        <v>19</v>
      </c>
    </row>
    <row r="121" spans="10:11" x14ac:dyDescent="0.25">
      <c r="J121" s="4">
        <v>43405</v>
      </c>
      <c r="K121" s="3" t="s">
        <v>20</v>
      </c>
    </row>
    <row r="122" spans="10:11" x14ac:dyDescent="0.25">
      <c r="J122" s="4">
        <v>43415</v>
      </c>
      <c r="K122" s="3" t="s">
        <v>21</v>
      </c>
    </row>
    <row r="123" spans="10:11" x14ac:dyDescent="0.25">
      <c r="J123" s="4">
        <v>43459</v>
      </c>
      <c r="K123" s="3" t="s">
        <v>22</v>
      </c>
    </row>
    <row r="124" spans="10:11" x14ac:dyDescent="0.25">
      <c r="J124" s="4">
        <v>42736</v>
      </c>
      <c r="K124" s="3" t="s">
        <v>12</v>
      </c>
    </row>
    <row r="125" spans="10:11" x14ac:dyDescent="0.25">
      <c r="J125" s="4">
        <v>42842</v>
      </c>
      <c r="K125" s="3" t="s">
        <v>13</v>
      </c>
    </row>
    <row r="126" spans="10:11" x14ac:dyDescent="0.25">
      <c r="J126" s="4">
        <v>42856</v>
      </c>
      <c r="K126" s="3" t="s">
        <v>14</v>
      </c>
    </row>
    <row r="127" spans="10:11" x14ac:dyDescent="0.25">
      <c r="J127" s="4">
        <v>42863</v>
      </c>
      <c r="K127" s="3" t="s">
        <v>15</v>
      </c>
    </row>
    <row r="128" spans="10:11" x14ac:dyDescent="0.25">
      <c r="J128" s="4">
        <v>42880</v>
      </c>
      <c r="K128" s="3" t="s">
        <v>16</v>
      </c>
    </row>
    <row r="129" spans="10:11" x14ac:dyDescent="0.25">
      <c r="J129" s="4">
        <v>42891</v>
      </c>
      <c r="K129" s="3" t="s">
        <v>17</v>
      </c>
    </row>
    <row r="130" spans="10:11" x14ac:dyDescent="0.25">
      <c r="J130" s="4">
        <v>42930</v>
      </c>
      <c r="K130" s="3" t="s">
        <v>18</v>
      </c>
    </row>
    <row r="131" spans="10:11" x14ac:dyDescent="0.25">
      <c r="J131" s="4">
        <v>42962</v>
      </c>
      <c r="K131" s="3" t="s">
        <v>19</v>
      </c>
    </row>
    <row r="132" spans="10:11" x14ac:dyDescent="0.25">
      <c r="J132" s="4">
        <v>43040</v>
      </c>
      <c r="K132" s="3" t="s">
        <v>20</v>
      </c>
    </row>
    <row r="133" spans="10:11" x14ac:dyDescent="0.25">
      <c r="J133" s="4">
        <v>43050</v>
      </c>
      <c r="K133" s="3" t="s">
        <v>21</v>
      </c>
    </row>
    <row r="134" spans="10:11" x14ac:dyDescent="0.25">
      <c r="J134" s="4">
        <v>43094</v>
      </c>
      <c r="K134" s="3" t="s">
        <v>22</v>
      </c>
    </row>
    <row r="135" spans="10:11" x14ac:dyDescent="0.25">
      <c r="J135" s="4">
        <v>42370</v>
      </c>
      <c r="K135" s="3" t="s">
        <v>12</v>
      </c>
    </row>
    <row r="136" spans="10:11" x14ac:dyDescent="0.25">
      <c r="J136" s="4">
        <v>42457</v>
      </c>
      <c r="K136" s="3" t="s">
        <v>13</v>
      </c>
    </row>
    <row r="137" spans="10:11" x14ac:dyDescent="0.25">
      <c r="J137" s="4">
        <v>42491</v>
      </c>
      <c r="K137" s="3" t="s">
        <v>14</v>
      </c>
    </row>
    <row r="138" spans="10:11" x14ac:dyDescent="0.25">
      <c r="J138" s="4">
        <v>42495</v>
      </c>
      <c r="K138" s="3" t="s">
        <v>16</v>
      </c>
    </row>
    <row r="139" spans="10:11" x14ac:dyDescent="0.25">
      <c r="J139" s="4">
        <v>42498</v>
      </c>
      <c r="K139" s="3" t="s">
        <v>15</v>
      </c>
    </row>
    <row r="140" spans="10:11" x14ac:dyDescent="0.25">
      <c r="J140" s="4">
        <v>42506</v>
      </c>
      <c r="K140" s="3" t="s">
        <v>17</v>
      </c>
    </row>
    <row r="141" spans="10:11" x14ac:dyDescent="0.25">
      <c r="J141" s="4">
        <v>42565</v>
      </c>
      <c r="K141" s="3" t="s">
        <v>18</v>
      </c>
    </row>
    <row r="142" spans="10:11" x14ac:dyDescent="0.25">
      <c r="J142" s="4">
        <v>42597</v>
      </c>
      <c r="K142" s="3" t="s">
        <v>19</v>
      </c>
    </row>
    <row r="143" spans="10:11" x14ac:dyDescent="0.25">
      <c r="J143" s="4">
        <v>42675</v>
      </c>
      <c r="K143" s="3" t="s">
        <v>20</v>
      </c>
    </row>
    <row r="144" spans="10:11" x14ac:dyDescent="0.25">
      <c r="J144" s="4">
        <v>42685</v>
      </c>
      <c r="K144" s="3" t="s">
        <v>21</v>
      </c>
    </row>
    <row r="145" spans="10:11" x14ac:dyDescent="0.25">
      <c r="J145" s="4">
        <v>42729</v>
      </c>
      <c r="K145" s="3" t="s">
        <v>22</v>
      </c>
    </row>
    <row r="146" spans="10:11" x14ac:dyDescent="0.25">
      <c r="J146" s="4">
        <v>42005</v>
      </c>
      <c r="K146" s="3" t="s">
        <v>12</v>
      </c>
    </row>
    <row r="147" spans="10:11" x14ac:dyDescent="0.25">
      <c r="J147" s="4">
        <v>42100</v>
      </c>
      <c r="K147" s="3" t="s">
        <v>13</v>
      </c>
    </row>
    <row r="148" spans="10:11" x14ac:dyDescent="0.25">
      <c r="J148" s="4">
        <v>42125</v>
      </c>
      <c r="K148" s="3" t="s">
        <v>14</v>
      </c>
    </row>
    <row r="149" spans="10:11" x14ac:dyDescent="0.25">
      <c r="J149" s="4">
        <v>42132</v>
      </c>
      <c r="K149" s="3" t="s">
        <v>15</v>
      </c>
    </row>
    <row r="150" spans="10:11" x14ac:dyDescent="0.25">
      <c r="J150" s="4">
        <v>42138</v>
      </c>
      <c r="K150" s="3" t="s">
        <v>16</v>
      </c>
    </row>
    <row r="151" spans="10:11" x14ac:dyDescent="0.25">
      <c r="J151" s="4">
        <v>42149</v>
      </c>
      <c r="K151" s="3" t="s">
        <v>17</v>
      </c>
    </row>
    <row r="152" spans="10:11" x14ac:dyDescent="0.25">
      <c r="J152" s="4">
        <v>42199</v>
      </c>
      <c r="K152" s="3" t="s">
        <v>18</v>
      </c>
    </row>
    <row r="153" spans="10:11" x14ac:dyDescent="0.25">
      <c r="J153" s="4">
        <v>42231</v>
      </c>
      <c r="K153" s="3" t="s">
        <v>19</v>
      </c>
    </row>
    <row r="154" spans="10:11" x14ac:dyDescent="0.25">
      <c r="J154" s="4">
        <v>42309</v>
      </c>
      <c r="K154" s="3" t="s">
        <v>20</v>
      </c>
    </row>
    <row r="155" spans="10:11" x14ac:dyDescent="0.25">
      <c r="J155" s="4">
        <v>42319</v>
      </c>
      <c r="K155" s="3" t="s">
        <v>21</v>
      </c>
    </row>
    <row r="156" spans="10:11" x14ac:dyDescent="0.25">
      <c r="J156" s="4">
        <v>42363</v>
      </c>
      <c r="K156" s="3" t="s">
        <v>22</v>
      </c>
    </row>
    <row r="157" spans="10:11" x14ac:dyDescent="0.25">
      <c r="J157" s="4">
        <v>41640</v>
      </c>
      <c r="K157" s="3" t="s">
        <v>12</v>
      </c>
    </row>
    <row r="158" spans="10:11" x14ac:dyDescent="0.25">
      <c r="J158" s="4">
        <v>41750</v>
      </c>
      <c r="K158" s="3" t="s">
        <v>13</v>
      </c>
    </row>
    <row r="159" spans="10:11" x14ac:dyDescent="0.25">
      <c r="J159" s="4">
        <v>41760</v>
      </c>
      <c r="K159" s="3" t="s">
        <v>14</v>
      </c>
    </row>
    <row r="160" spans="10:11" x14ac:dyDescent="0.25">
      <c r="J160" s="4">
        <v>41767</v>
      </c>
      <c r="K160" s="3" t="s">
        <v>15</v>
      </c>
    </row>
    <row r="161" spans="10:11" x14ac:dyDescent="0.25">
      <c r="J161" s="4">
        <v>41788</v>
      </c>
      <c r="K161" s="3" t="s">
        <v>16</v>
      </c>
    </row>
    <row r="162" spans="10:11" x14ac:dyDescent="0.25">
      <c r="J162" s="4">
        <v>41799</v>
      </c>
      <c r="K162" s="3" t="s">
        <v>17</v>
      </c>
    </row>
    <row r="163" spans="10:11" x14ac:dyDescent="0.25">
      <c r="J163" s="4">
        <v>41834</v>
      </c>
      <c r="K163" s="3" t="s">
        <v>18</v>
      </c>
    </row>
    <row r="164" spans="10:11" x14ac:dyDescent="0.25">
      <c r="J164" s="4">
        <v>41866</v>
      </c>
      <c r="K164" s="3" t="s">
        <v>19</v>
      </c>
    </row>
    <row r="165" spans="10:11" x14ac:dyDescent="0.25">
      <c r="J165" s="4">
        <v>41944</v>
      </c>
      <c r="K165" s="3" t="s">
        <v>20</v>
      </c>
    </row>
    <row r="166" spans="10:11" x14ac:dyDescent="0.25">
      <c r="J166" s="4">
        <v>41954</v>
      </c>
      <c r="K166" s="3" t="s">
        <v>21</v>
      </c>
    </row>
    <row r="167" spans="10:11" x14ac:dyDescent="0.25">
      <c r="J167" s="4">
        <v>41998</v>
      </c>
      <c r="K167" s="3" t="s">
        <v>22</v>
      </c>
    </row>
    <row r="168" spans="10:11" x14ac:dyDescent="0.25">
      <c r="J168" s="4">
        <v>41275</v>
      </c>
      <c r="K168" s="3" t="s">
        <v>12</v>
      </c>
    </row>
    <row r="169" spans="10:11" x14ac:dyDescent="0.25">
      <c r="J169" s="4">
        <v>41365</v>
      </c>
      <c r="K169" s="3" t="s">
        <v>13</v>
      </c>
    </row>
    <row r="170" spans="10:11" x14ac:dyDescent="0.25">
      <c r="J170" s="4">
        <v>41395</v>
      </c>
      <c r="K170" s="3" t="s">
        <v>14</v>
      </c>
    </row>
    <row r="171" spans="10:11" x14ac:dyDescent="0.25">
      <c r="J171" s="4">
        <v>41402</v>
      </c>
      <c r="K171" s="3" t="s">
        <v>15</v>
      </c>
    </row>
    <row r="172" spans="10:11" x14ac:dyDescent="0.25">
      <c r="J172" s="4">
        <v>41403</v>
      </c>
      <c r="K172" s="3" t="s">
        <v>16</v>
      </c>
    </row>
    <row r="173" spans="10:11" x14ac:dyDescent="0.25">
      <c r="J173" s="4">
        <v>41414</v>
      </c>
      <c r="K173" s="3" t="s">
        <v>17</v>
      </c>
    </row>
    <row r="174" spans="10:11" x14ac:dyDescent="0.25">
      <c r="J174" s="4">
        <v>41469</v>
      </c>
      <c r="K174" s="3" t="s">
        <v>18</v>
      </c>
    </row>
    <row r="175" spans="10:11" x14ac:dyDescent="0.25">
      <c r="J175" s="4">
        <v>41501</v>
      </c>
      <c r="K175" s="3" t="s">
        <v>19</v>
      </c>
    </row>
    <row r="176" spans="10:11" x14ac:dyDescent="0.25">
      <c r="J176" s="4">
        <v>41579</v>
      </c>
      <c r="K176" s="3" t="s">
        <v>20</v>
      </c>
    </row>
    <row r="177" spans="10:11" x14ac:dyDescent="0.25">
      <c r="J177" s="4">
        <v>41589</v>
      </c>
      <c r="K177" s="3" t="s">
        <v>21</v>
      </c>
    </row>
    <row r="178" spans="10:11" x14ac:dyDescent="0.25">
      <c r="J178" s="4">
        <v>41633</v>
      </c>
      <c r="K178" s="3" t="s">
        <v>22</v>
      </c>
    </row>
    <row r="179" spans="10:11" x14ac:dyDescent="0.25">
      <c r="J179" s="4">
        <v>40909</v>
      </c>
      <c r="K179" s="3" t="s">
        <v>12</v>
      </c>
    </row>
    <row r="180" spans="10:11" x14ac:dyDescent="0.25">
      <c r="J180" s="4">
        <v>41008</v>
      </c>
      <c r="K180" s="3" t="s">
        <v>13</v>
      </c>
    </row>
    <row r="181" spans="10:11" x14ac:dyDescent="0.25">
      <c r="J181" s="4">
        <v>41030</v>
      </c>
      <c r="K181" s="3" t="s">
        <v>14</v>
      </c>
    </row>
    <row r="182" spans="10:11" x14ac:dyDescent="0.25">
      <c r="J182" s="4">
        <v>41037</v>
      </c>
      <c r="K182" s="3" t="s">
        <v>15</v>
      </c>
    </row>
    <row r="183" spans="10:11" x14ac:dyDescent="0.25">
      <c r="J183" s="4">
        <v>41046</v>
      </c>
      <c r="K183" s="3" t="s">
        <v>16</v>
      </c>
    </row>
    <row r="184" spans="10:11" x14ac:dyDescent="0.25">
      <c r="J184" s="4">
        <v>41057</v>
      </c>
      <c r="K184" s="3" t="s">
        <v>17</v>
      </c>
    </row>
    <row r="185" spans="10:11" x14ac:dyDescent="0.25">
      <c r="J185" s="4">
        <v>41104</v>
      </c>
      <c r="K185" s="3" t="s">
        <v>18</v>
      </c>
    </row>
    <row r="186" spans="10:11" x14ac:dyDescent="0.25">
      <c r="J186" s="4">
        <v>41136</v>
      </c>
      <c r="K186" s="3" t="s">
        <v>19</v>
      </c>
    </row>
    <row r="187" spans="10:11" x14ac:dyDescent="0.25">
      <c r="J187" s="4">
        <v>41214</v>
      </c>
      <c r="K187" s="3" t="s">
        <v>20</v>
      </c>
    </row>
    <row r="188" spans="10:11" x14ac:dyDescent="0.25">
      <c r="J188" s="4">
        <v>41224</v>
      </c>
      <c r="K188" s="3" t="s">
        <v>21</v>
      </c>
    </row>
    <row r="189" spans="10:11" x14ac:dyDescent="0.25">
      <c r="J189" s="4">
        <v>41268</v>
      </c>
      <c r="K189" s="3" t="s">
        <v>22</v>
      </c>
    </row>
    <row r="190" spans="10:11" x14ac:dyDescent="0.25">
      <c r="J190" s="4">
        <v>40544</v>
      </c>
      <c r="K190" s="3" t="s">
        <v>12</v>
      </c>
    </row>
    <row r="191" spans="10:11" x14ac:dyDescent="0.25">
      <c r="J191" s="4">
        <v>40658</v>
      </c>
      <c r="K191" s="3" t="s">
        <v>13</v>
      </c>
    </row>
    <row r="192" spans="10:11" x14ac:dyDescent="0.25">
      <c r="J192" s="4">
        <v>40664</v>
      </c>
      <c r="K192" s="3" t="s">
        <v>14</v>
      </c>
    </row>
    <row r="193" spans="10:11" x14ac:dyDescent="0.25">
      <c r="J193" s="4">
        <v>40671</v>
      </c>
      <c r="K193" s="3" t="s">
        <v>15</v>
      </c>
    </row>
    <row r="194" spans="10:11" x14ac:dyDescent="0.25">
      <c r="J194" s="4">
        <v>40696</v>
      </c>
      <c r="K194" s="3" t="s">
        <v>16</v>
      </c>
    </row>
    <row r="195" spans="10:11" x14ac:dyDescent="0.25">
      <c r="J195" s="4">
        <v>40707</v>
      </c>
      <c r="K195" s="3" t="s">
        <v>17</v>
      </c>
    </row>
    <row r="196" spans="10:11" x14ac:dyDescent="0.25">
      <c r="J196" s="4">
        <v>40738</v>
      </c>
      <c r="K196" s="3" t="s">
        <v>18</v>
      </c>
    </row>
    <row r="197" spans="10:11" x14ac:dyDescent="0.25">
      <c r="J197" s="4">
        <v>40770</v>
      </c>
      <c r="K197" s="3" t="s">
        <v>19</v>
      </c>
    </row>
    <row r="198" spans="10:11" x14ac:dyDescent="0.25">
      <c r="J198" s="4">
        <v>40848</v>
      </c>
      <c r="K198" s="3" t="s">
        <v>20</v>
      </c>
    </row>
    <row r="199" spans="10:11" x14ac:dyDescent="0.25">
      <c r="J199" s="4">
        <v>40858</v>
      </c>
      <c r="K199" s="3" t="s">
        <v>21</v>
      </c>
    </row>
    <row r="200" spans="10:11" x14ac:dyDescent="0.25">
      <c r="J200" s="4">
        <v>40902</v>
      </c>
      <c r="K200" s="3" t="s">
        <v>22</v>
      </c>
    </row>
    <row r="201" spans="10:11" x14ac:dyDescent="0.25">
      <c r="J201" s="4">
        <v>40179</v>
      </c>
      <c r="K201" s="3" t="s">
        <v>12</v>
      </c>
    </row>
    <row r="202" spans="10:11" x14ac:dyDescent="0.25">
      <c r="J202" s="4">
        <v>40273</v>
      </c>
      <c r="K202" s="3" t="s">
        <v>13</v>
      </c>
    </row>
    <row r="203" spans="10:11" x14ac:dyDescent="0.25">
      <c r="J203" s="4">
        <v>40299</v>
      </c>
      <c r="K203" s="3" t="s">
        <v>14</v>
      </c>
    </row>
    <row r="204" spans="10:11" x14ac:dyDescent="0.25">
      <c r="J204" s="4">
        <v>40306</v>
      </c>
      <c r="K204" s="3" t="s">
        <v>15</v>
      </c>
    </row>
    <row r="205" spans="10:11" x14ac:dyDescent="0.25">
      <c r="J205" s="4">
        <v>40311</v>
      </c>
      <c r="K205" s="3" t="s">
        <v>16</v>
      </c>
    </row>
    <row r="206" spans="10:11" x14ac:dyDescent="0.25">
      <c r="J206" s="4">
        <v>40322</v>
      </c>
      <c r="K206" s="3" t="s">
        <v>17</v>
      </c>
    </row>
    <row r="207" spans="10:11" x14ac:dyDescent="0.25">
      <c r="J207" s="4">
        <v>40373</v>
      </c>
      <c r="K207" s="3" t="s">
        <v>18</v>
      </c>
    </row>
    <row r="208" spans="10:11" x14ac:dyDescent="0.25">
      <c r="J208" s="4">
        <v>40405</v>
      </c>
      <c r="K208" s="3" t="s">
        <v>19</v>
      </c>
    </row>
    <row r="209" spans="10:11" x14ac:dyDescent="0.25">
      <c r="J209" s="4">
        <v>40483</v>
      </c>
      <c r="K209" s="3" t="s">
        <v>20</v>
      </c>
    </row>
    <row r="210" spans="10:11" x14ac:dyDescent="0.25">
      <c r="J210" s="4">
        <v>40493</v>
      </c>
      <c r="K210" s="3" t="s">
        <v>21</v>
      </c>
    </row>
    <row r="211" spans="10:11" x14ac:dyDescent="0.25">
      <c r="J211" s="4">
        <v>40537</v>
      </c>
      <c r="K211" s="3" t="s">
        <v>22</v>
      </c>
    </row>
    <row r="212" spans="10:11" x14ac:dyDescent="0.25">
      <c r="J212" s="4">
        <v>39814</v>
      </c>
      <c r="K212" s="3" t="s">
        <v>12</v>
      </c>
    </row>
    <row r="213" spans="10:11" x14ac:dyDescent="0.25">
      <c r="J213" s="4">
        <v>39916</v>
      </c>
      <c r="K213" s="3" t="s">
        <v>13</v>
      </c>
    </row>
    <row r="214" spans="10:11" x14ac:dyDescent="0.25">
      <c r="J214" s="4">
        <v>39934</v>
      </c>
      <c r="K214" s="3" t="s">
        <v>14</v>
      </c>
    </row>
    <row r="215" spans="10:11" x14ac:dyDescent="0.25">
      <c r="J215" s="4">
        <v>39941</v>
      </c>
      <c r="K215" s="3" t="s">
        <v>15</v>
      </c>
    </row>
    <row r="216" spans="10:11" x14ac:dyDescent="0.25">
      <c r="J216" s="4">
        <v>39954</v>
      </c>
      <c r="K216" s="3" t="s">
        <v>16</v>
      </c>
    </row>
    <row r="217" spans="10:11" x14ac:dyDescent="0.25">
      <c r="J217" s="4">
        <v>39965</v>
      </c>
      <c r="K217" s="3" t="s">
        <v>17</v>
      </c>
    </row>
    <row r="218" spans="10:11" x14ac:dyDescent="0.25">
      <c r="J218" s="4">
        <v>40008</v>
      </c>
      <c r="K218" s="3" t="s">
        <v>18</v>
      </c>
    </row>
    <row r="219" spans="10:11" x14ac:dyDescent="0.25">
      <c r="J219" s="4">
        <v>40040</v>
      </c>
      <c r="K219" s="3" t="s">
        <v>19</v>
      </c>
    </row>
    <row r="220" spans="10:11" x14ac:dyDescent="0.25">
      <c r="J220" s="4">
        <v>40118</v>
      </c>
      <c r="K220" s="3" t="s">
        <v>20</v>
      </c>
    </row>
    <row r="221" spans="10:11" x14ac:dyDescent="0.25">
      <c r="J221" s="4">
        <v>40128</v>
      </c>
      <c r="K221" s="3" t="s">
        <v>21</v>
      </c>
    </row>
    <row r="222" spans="10:11" x14ac:dyDescent="0.25">
      <c r="J222" s="4">
        <v>40172</v>
      </c>
      <c r="K222" s="3" t="s">
        <v>22</v>
      </c>
    </row>
    <row r="223" spans="10:11" x14ac:dyDescent="0.25">
      <c r="J223" s="4">
        <v>39448</v>
      </c>
      <c r="K223" s="3" t="s">
        <v>12</v>
      </c>
    </row>
    <row r="224" spans="10:11" x14ac:dyDescent="0.25">
      <c r="J224" s="4">
        <v>39531</v>
      </c>
      <c r="K224" s="3" t="s">
        <v>13</v>
      </c>
    </row>
    <row r="225" spans="10:11" x14ac:dyDescent="0.25">
      <c r="J225" s="4">
        <v>39569</v>
      </c>
      <c r="K225" s="3" t="s">
        <v>16</v>
      </c>
    </row>
    <row r="226" spans="10:11" x14ac:dyDescent="0.25">
      <c r="J226" s="4">
        <v>39576</v>
      </c>
      <c r="K226" s="3" t="s">
        <v>15</v>
      </c>
    </row>
    <row r="227" spans="10:11" x14ac:dyDescent="0.25">
      <c r="J227" s="4">
        <v>39580</v>
      </c>
      <c r="K227" s="3" t="s">
        <v>17</v>
      </c>
    </row>
    <row r="228" spans="10:11" x14ac:dyDescent="0.25">
      <c r="J228" s="4">
        <v>39643</v>
      </c>
      <c r="K228" s="3" t="s">
        <v>18</v>
      </c>
    </row>
    <row r="229" spans="10:11" x14ac:dyDescent="0.25">
      <c r="J229" s="4">
        <v>39675</v>
      </c>
      <c r="K229" s="3" t="s">
        <v>19</v>
      </c>
    </row>
    <row r="230" spans="10:11" x14ac:dyDescent="0.25">
      <c r="J230" s="4">
        <v>39753</v>
      </c>
      <c r="K230" s="3" t="s">
        <v>20</v>
      </c>
    </row>
    <row r="231" spans="10:11" x14ac:dyDescent="0.25">
      <c r="J231" s="4">
        <v>39763</v>
      </c>
      <c r="K231" s="3" t="s">
        <v>21</v>
      </c>
    </row>
    <row r="232" spans="10:11" x14ac:dyDescent="0.25">
      <c r="J232" s="4">
        <v>39807</v>
      </c>
      <c r="K232" s="3" t="s">
        <v>22</v>
      </c>
    </row>
    <row r="233" spans="10:11" x14ac:dyDescent="0.25">
      <c r="J233" s="4">
        <v>39083</v>
      </c>
      <c r="K233" s="3" t="s">
        <v>12</v>
      </c>
    </row>
    <row r="234" spans="10:11" x14ac:dyDescent="0.25">
      <c r="J234" s="4">
        <v>39181</v>
      </c>
      <c r="K234" s="3" t="s">
        <v>13</v>
      </c>
    </row>
    <row r="235" spans="10:11" x14ac:dyDescent="0.25">
      <c r="J235" s="4">
        <v>39203</v>
      </c>
      <c r="K235" s="3" t="s">
        <v>14</v>
      </c>
    </row>
    <row r="236" spans="10:11" x14ac:dyDescent="0.25">
      <c r="J236" s="4">
        <v>39210</v>
      </c>
      <c r="K236" s="3" t="s">
        <v>15</v>
      </c>
    </row>
    <row r="237" spans="10:11" x14ac:dyDescent="0.25">
      <c r="J237" s="4">
        <v>39219</v>
      </c>
      <c r="K237" s="3" t="s">
        <v>16</v>
      </c>
    </row>
    <row r="238" spans="10:11" x14ac:dyDescent="0.25">
      <c r="J238" s="4">
        <v>39230</v>
      </c>
      <c r="K238" s="3" t="s">
        <v>17</v>
      </c>
    </row>
    <row r="239" spans="10:11" x14ac:dyDescent="0.25">
      <c r="J239" s="4">
        <v>39277</v>
      </c>
      <c r="K239" s="3" t="s">
        <v>18</v>
      </c>
    </row>
    <row r="240" spans="10:11" x14ac:dyDescent="0.25">
      <c r="J240" s="4">
        <v>39309</v>
      </c>
      <c r="K240" s="3" t="s">
        <v>19</v>
      </c>
    </row>
    <row r="241" spans="10:11" x14ac:dyDescent="0.25">
      <c r="J241" s="4">
        <v>39387</v>
      </c>
      <c r="K241" s="3" t="s">
        <v>20</v>
      </c>
    </row>
    <row r="242" spans="10:11" x14ac:dyDescent="0.25">
      <c r="J242" s="4">
        <v>39397</v>
      </c>
      <c r="K242" s="3" t="s">
        <v>21</v>
      </c>
    </row>
    <row r="243" spans="10:11" x14ac:dyDescent="0.25">
      <c r="J243" s="4">
        <v>39441</v>
      </c>
      <c r="K243" s="3" t="s">
        <v>22</v>
      </c>
    </row>
    <row r="244" spans="10:11" x14ac:dyDescent="0.25">
      <c r="J244" s="4">
        <v>38718</v>
      </c>
      <c r="K244" s="3" t="s">
        <v>12</v>
      </c>
    </row>
    <row r="245" spans="10:11" x14ac:dyDescent="0.25">
      <c r="J245" s="4">
        <v>38824</v>
      </c>
      <c r="K245" s="3" t="s">
        <v>13</v>
      </c>
    </row>
    <row r="246" spans="10:11" x14ac:dyDescent="0.25">
      <c r="J246" s="4">
        <v>38838</v>
      </c>
      <c r="K246" s="3" t="s">
        <v>14</v>
      </c>
    </row>
    <row r="247" spans="10:11" x14ac:dyDescent="0.25">
      <c r="J247" s="4">
        <v>38845</v>
      </c>
      <c r="K247" s="3" t="s">
        <v>15</v>
      </c>
    </row>
    <row r="248" spans="10:11" x14ac:dyDescent="0.25">
      <c r="J248" s="4">
        <v>38862</v>
      </c>
      <c r="K248" s="3" t="s">
        <v>16</v>
      </c>
    </row>
    <row r="249" spans="10:11" x14ac:dyDescent="0.25">
      <c r="J249" s="4">
        <v>38873</v>
      </c>
      <c r="K249" s="3" t="s">
        <v>17</v>
      </c>
    </row>
    <row r="250" spans="10:11" x14ac:dyDescent="0.25">
      <c r="J250" s="4">
        <v>38912</v>
      </c>
      <c r="K250" s="3" t="s">
        <v>18</v>
      </c>
    </row>
    <row r="251" spans="10:11" x14ac:dyDescent="0.25">
      <c r="J251" s="4">
        <v>38944</v>
      </c>
      <c r="K251" s="3" t="s">
        <v>19</v>
      </c>
    </row>
    <row r="252" spans="10:11" x14ac:dyDescent="0.25">
      <c r="J252" s="4">
        <v>39022</v>
      </c>
      <c r="K252" s="3" t="s">
        <v>20</v>
      </c>
    </row>
    <row r="253" spans="10:11" x14ac:dyDescent="0.25">
      <c r="J253" s="4">
        <v>39032</v>
      </c>
      <c r="K253" s="3" t="s">
        <v>21</v>
      </c>
    </row>
    <row r="254" spans="10:11" x14ac:dyDescent="0.25">
      <c r="J254" s="4">
        <v>39076</v>
      </c>
      <c r="K254" s="3" t="s">
        <v>22</v>
      </c>
    </row>
    <row r="255" spans="10:11" x14ac:dyDescent="0.25">
      <c r="J255" s="4">
        <v>38353</v>
      </c>
      <c r="K255" s="3" t="s">
        <v>12</v>
      </c>
    </row>
    <row r="256" spans="10:11" x14ac:dyDescent="0.25">
      <c r="J256" s="4">
        <v>38439</v>
      </c>
      <c r="K256" s="3" t="s">
        <v>13</v>
      </c>
    </row>
    <row r="257" spans="10:11" x14ac:dyDescent="0.25">
      <c r="J257" s="4">
        <v>38473</v>
      </c>
      <c r="K257" s="3" t="s">
        <v>14</v>
      </c>
    </row>
    <row r="258" spans="10:11" x14ac:dyDescent="0.25">
      <c r="J258" s="4">
        <v>38477</v>
      </c>
      <c r="K258" s="3" t="s">
        <v>16</v>
      </c>
    </row>
    <row r="259" spans="10:11" x14ac:dyDescent="0.25">
      <c r="J259" s="4">
        <v>38480</v>
      </c>
      <c r="K259" s="3" t="s">
        <v>15</v>
      </c>
    </row>
    <row r="260" spans="10:11" x14ac:dyDescent="0.25">
      <c r="J260" s="4">
        <v>38488</v>
      </c>
      <c r="K260" s="3" t="s">
        <v>17</v>
      </c>
    </row>
    <row r="261" spans="10:11" x14ac:dyDescent="0.25">
      <c r="J261" s="4">
        <v>38547</v>
      </c>
      <c r="K261" s="3" t="s">
        <v>18</v>
      </c>
    </row>
    <row r="262" spans="10:11" x14ac:dyDescent="0.25">
      <c r="J262" s="4">
        <v>38579</v>
      </c>
      <c r="K262" s="3" t="s">
        <v>19</v>
      </c>
    </row>
    <row r="263" spans="10:11" x14ac:dyDescent="0.25">
      <c r="J263" s="4">
        <v>38657</v>
      </c>
      <c r="K263" s="3" t="s">
        <v>20</v>
      </c>
    </row>
    <row r="264" spans="10:11" x14ac:dyDescent="0.25">
      <c r="J264" s="4">
        <v>38667</v>
      </c>
      <c r="K264" s="3" t="s">
        <v>21</v>
      </c>
    </row>
    <row r="265" spans="10:11" x14ac:dyDescent="0.25">
      <c r="J265" s="4">
        <v>38711</v>
      </c>
      <c r="K265" s="3" t="s">
        <v>22</v>
      </c>
    </row>
    <row r="266" spans="10:11" x14ac:dyDescent="0.25">
      <c r="J266" s="4">
        <v>37987</v>
      </c>
      <c r="K266" s="3" t="s">
        <v>12</v>
      </c>
    </row>
    <row r="267" spans="10:11" x14ac:dyDescent="0.25">
      <c r="J267" s="4">
        <v>38089</v>
      </c>
      <c r="K267" s="3" t="s">
        <v>13</v>
      </c>
    </row>
    <row r="268" spans="10:11" x14ac:dyDescent="0.25">
      <c r="J268" s="4">
        <v>38108</v>
      </c>
      <c r="K268" s="3" t="s">
        <v>14</v>
      </c>
    </row>
    <row r="269" spans="10:11" x14ac:dyDescent="0.25">
      <c r="J269" s="4">
        <v>38115</v>
      </c>
      <c r="K269" s="3" t="s">
        <v>15</v>
      </c>
    </row>
    <row r="270" spans="10:11" x14ac:dyDescent="0.25">
      <c r="J270" s="4">
        <v>38127</v>
      </c>
      <c r="K270" s="3" t="s">
        <v>16</v>
      </c>
    </row>
    <row r="271" spans="10:11" x14ac:dyDescent="0.25">
      <c r="J271" s="4">
        <v>38138</v>
      </c>
      <c r="K271" s="3" t="s">
        <v>17</v>
      </c>
    </row>
    <row r="272" spans="10:11" x14ac:dyDescent="0.25">
      <c r="J272" s="4">
        <v>38182</v>
      </c>
      <c r="K272" s="3" t="s">
        <v>18</v>
      </c>
    </row>
    <row r="273" spans="10:11" x14ac:dyDescent="0.25">
      <c r="J273" s="4">
        <v>38214</v>
      </c>
      <c r="K273" s="3" t="s">
        <v>19</v>
      </c>
    </row>
    <row r="274" spans="10:11" x14ac:dyDescent="0.25">
      <c r="J274" s="4">
        <v>38292</v>
      </c>
      <c r="K274" s="3" t="s">
        <v>20</v>
      </c>
    </row>
    <row r="275" spans="10:11" x14ac:dyDescent="0.25">
      <c r="J275" s="4">
        <v>38302</v>
      </c>
      <c r="K275" s="3" t="s">
        <v>21</v>
      </c>
    </row>
    <row r="276" spans="10:11" x14ac:dyDescent="0.25">
      <c r="J276" s="4">
        <v>38346</v>
      </c>
      <c r="K276" s="3" t="s">
        <v>22</v>
      </c>
    </row>
    <row r="277" spans="10:11" x14ac:dyDescent="0.25">
      <c r="J277" s="4">
        <v>37622</v>
      </c>
      <c r="K277" s="3" t="s">
        <v>12</v>
      </c>
    </row>
    <row r="278" spans="10:11" x14ac:dyDescent="0.25">
      <c r="J278" s="4">
        <v>37732</v>
      </c>
      <c r="K278" s="3" t="s">
        <v>13</v>
      </c>
    </row>
    <row r="279" spans="10:11" x14ac:dyDescent="0.25">
      <c r="J279" s="4">
        <v>37742</v>
      </c>
      <c r="K279" s="3" t="s">
        <v>14</v>
      </c>
    </row>
    <row r="280" spans="10:11" x14ac:dyDescent="0.25">
      <c r="J280" s="4">
        <v>37749</v>
      </c>
      <c r="K280" s="3" t="s">
        <v>15</v>
      </c>
    </row>
    <row r="281" spans="10:11" x14ac:dyDescent="0.25">
      <c r="J281" s="4">
        <v>37770</v>
      </c>
      <c r="K281" s="3" t="s">
        <v>16</v>
      </c>
    </row>
    <row r="282" spans="10:11" x14ac:dyDescent="0.25">
      <c r="J282" s="4">
        <v>37781</v>
      </c>
      <c r="K282" s="3" t="s">
        <v>17</v>
      </c>
    </row>
    <row r="283" spans="10:11" x14ac:dyDescent="0.25">
      <c r="J283" s="4">
        <v>37816</v>
      </c>
      <c r="K283" s="3" t="s">
        <v>18</v>
      </c>
    </row>
    <row r="284" spans="10:11" x14ac:dyDescent="0.25">
      <c r="J284" s="4">
        <v>37848</v>
      </c>
      <c r="K284" s="3" t="s">
        <v>19</v>
      </c>
    </row>
    <row r="285" spans="10:11" x14ac:dyDescent="0.25">
      <c r="J285" s="4">
        <v>37926</v>
      </c>
      <c r="K285" s="3" t="s">
        <v>20</v>
      </c>
    </row>
    <row r="286" spans="10:11" x14ac:dyDescent="0.25">
      <c r="J286" s="4">
        <v>37936</v>
      </c>
      <c r="K286" s="3" t="s">
        <v>21</v>
      </c>
    </row>
    <row r="287" spans="10:11" x14ac:dyDescent="0.25">
      <c r="J287" s="4">
        <v>37980</v>
      </c>
      <c r="K287" s="3" t="s">
        <v>22</v>
      </c>
    </row>
  </sheetData>
  <mergeCells count="2">
    <mergeCell ref="D4:D27"/>
    <mergeCell ref="H4:H27"/>
  </mergeCells>
  <dataValidations count="1">
    <dataValidation type="whole" allowBlank="1" showInputMessage="1" showErrorMessage="1" promptTitle="Année" prompt="_x000a_" sqref="B3" xr:uid="{BBF8C0E9-599C-4801-A7DB-D9226444688D}">
      <formula1>2019</formula1>
      <formula2>2050</formula2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D59B0E-01EA-4BC4-95DC-E395BDE3DA3A}">
  <dimension ref="B2:Y733"/>
  <sheetViews>
    <sheetView workbookViewId="0">
      <pane xSplit="1" ySplit="2" topLeftCell="B368" activePane="bottomRight" state="frozen"/>
      <selection pane="topRight" activeCell="B1" sqref="B1"/>
      <selection pane="bottomLeft" activeCell="A3" sqref="A3"/>
      <selection pane="bottomRight" activeCell="D368" sqref="D368"/>
    </sheetView>
  </sheetViews>
  <sheetFormatPr baseColWidth="10" defaultRowHeight="15" x14ac:dyDescent="0.25"/>
  <cols>
    <col min="1" max="1" width="5.7109375" customWidth="1"/>
    <col min="2" max="2" width="15.7109375" customWidth="1"/>
    <col min="3" max="4" width="5.7109375" style="2" customWidth="1"/>
    <col min="5" max="5" width="17" customWidth="1"/>
    <col min="6" max="19" width="7.7109375" customWidth="1"/>
  </cols>
  <sheetData>
    <row r="2" spans="2:19" ht="69.95" customHeight="1" x14ac:dyDescent="0.25">
      <c r="B2" s="11" t="s">
        <v>10</v>
      </c>
      <c r="C2" s="2" t="s">
        <v>0</v>
      </c>
      <c r="D2" s="2" t="s">
        <v>26</v>
      </c>
      <c r="E2" s="19" t="s">
        <v>25</v>
      </c>
      <c r="F2" s="18" t="s">
        <v>30</v>
      </c>
      <c r="G2" s="18" t="s">
        <v>31</v>
      </c>
      <c r="H2" s="18" t="s">
        <v>32</v>
      </c>
      <c r="I2" s="18" t="s">
        <v>5</v>
      </c>
      <c r="J2" s="18" t="s">
        <v>2</v>
      </c>
      <c r="K2" s="18" t="s">
        <v>28</v>
      </c>
      <c r="L2" s="18" t="s">
        <v>3</v>
      </c>
      <c r="M2" s="18" t="s">
        <v>7</v>
      </c>
      <c r="N2" s="18" t="s">
        <v>6</v>
      </c>
      <c r="O2" s="18" t="s">
        <v>8</v>
      </c>
      <c r="P2" s="18" t="s">
        <v>1</v>
      </c>
      <c r="Q2" s="18" t="s">
        <v>29</v>
      </c>
      <c r="R2" s="18" t="s">
        <v>27</v>
      </c>
      <c r="S2" s="18" t="s">
        <v>4</v>
      </c>
    </row>
    <row r="3" spans="2:19" hidden="1" x14ac:dyDescent="0.25">
      <c r="B3" s="12" cm="1">
        <f t="array" ref="B3">DATE(Annee,1,ROW()-ROW(tab_event[#Headers]))</f>
        <v>44927</v>
      </c>
      <c r="C3" s="2">
        <f>YEAR(tab_event[[#This Row],[Date]])</f>
        <v>2023</v>
      </c>
      <c r="D3" s="2" t="str">
        <f>PROPER(TEXT(tab_event[[#This Row],[Date]],"mmm"))</f>
        <v>Janv</v>
      </c>
      <c r="E3" t="str">
        <f>_xlfn.XLOOKUP(tab_event[[#This Row],[Date]],tab_joursFeries[Date],tab_joursFeries[Célébration],"-",0)</f>
        <v>1er janvier</v>
      </c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</row>
    <row r="4" spans="2:19" hidden="1" x14ac:dyDescent="0.25">
      <c r="B4" s="12" cm="1">
        <f t="array" ref="B4">DATE(Annee,1,ROW()-ROW(tab_event[#Headers]))</f>
        <v>44928</v>
      </c>
      <c r="C4" s="2">
        <f>YEAR(tab_event[[#This Row],[Date]])</f>
        <v>2023</v>
      </c>
      <c r="D4" s="2" t="str">
        <f>PROPER(TEXT(tab_event[[#This Row],[Date]],"mmm"))</f>
        <v>Janv</v>
      </c>
      <c r="E4" t="str">
        <f>_xlfn.XLOOKUP(tab_event[[#This Row],[Date]],tab_joursFeries[Date],tab_joursFeries[Célébration],"-",0)</f>
        <v>-</v>
      </c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</row>
    <row r="5" spans="2:19" hidden="1" x14ac:dyDescent="0.25">
      <c r="B5" s="12" cm="1">
        <f t="array" ref="B5">DATE(Annee,1,ROW()-ROW(tab_event[#Headers]))</f>
        <v>44929</v>
      </c>
      <c r="C5" s="2">
        <f>YEAR(tab_event[[#This Row],[Date]])</f>
        <v>2023</v>
      </c>
      <c r="D5" s="2" t="str">
        <f>PROPER(TEXT(tab_event[[#This Row],[Date]],"mmm"))</f>
        <v>Janv</v>
      </c>
      <c r="E5" t="str">
        <f>_xlfn.XLOOKUP(tab_event[[#This Row],[Date]],tab_joursFeries[Date],tab_joursFeries[Célébration],"-",0)</f>
        <v>-</v>
      </c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</row>
    <row r="6" spans="2:19" hidden="1" x14ac:dyDescent="0.25">
      <c r="B6" s="12" cm="1">
        <f t="array" ref="B6">DATE(Annee,1,ROW()-ROW(tab_event[#Headers]))</f>
        <v>44930</v>
      </c>
      <c r="C6" s="2">
        <f>YEAR(tab_event[[#This Row],[Date]])</f>
        <v>2023</v>
      </c>
      <c r="D6" s="2" t="str">
        <f>PROPER(TEXT(tab_event[[#This Row],[Date]],"mmm"))</f>
        <v>Janv</v>
      </c>
      <c r="E6" t="str">
        <f>_xlfn.XLOOKUP(tab_event[[#This Row],[Date]],tab_joursFeries[Date],tab_joursFeries[Célébration],"-",0)</f>
        <v>-</v>
      </c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2:19" hidden="1" x14ac:dyDescent="0.25">
      <c r="B7" s="12" cm="1">
        <f t="array" ref="B7">DATE(Annee,1,ROW()-ROW(tab_event[#Headers]))</f>
        <v>44931</v>
      </c>
      <c r="C7" s="2">
        <f>YEAR(tab_event[[#This Row],[Date]])</f>
        <v>2023</v>
      </c>
      <c r="D7" s="2" t="str">
        <f>PROPER(TEXT(tab_event[[#This Row],[Date]],"mmm"))</f>
        <v>Janv</v>
      </c>
      <c r="E7" t="str">
        <f>_xlfn.XLOOKUP(tab_event[[#This Row],[Date]],tab_joursFeries[Date],tab_joursFeries[Célébration],"-",0)</f>
        <v>-</v>
      </c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</row>
    <row r="8" spans="2:19" hidden="1" x14ac:dyDescent="0.25">
      <c r="B8" s="12" cm="1">
        <f t="array" ref="B8">DATE(Annee,1,ROW()-ROW(tab_event[#Headers]))</f>
        <v>44932</v>
      </c>
      <c r="C8" s="2">
        <f>YEAR(tab_event[[#This Row],[Date]])</f>
        <v>2023</v>
      </c>
      <c r="D8" s="2" t="str">
        <f>PROPER(TEXT(tab_event[[#This Row],[Date]],"mmm"))</f>
        <v>Janv</v>
      </c>
      <c r="E8" t="str">
        <f>_xlfn.XLOOKUP(tab_event[[#This Row],[Date]],tab_joursFeries[Date],tab_joursFeries[Célébration],"-",0)</f>
        <v>-</v>
      </c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</row>
    <row r="9" spans="2:19" hidden="1" x14ac:dyDescent="0.25">
      <c r="B9" s="12" cm="1">
        <f t="array" ref="B9">DATE(Annee,1,ROW()-ROW(tab_event[#Headers]))</f>
        <v>44933</v>
      </c>
      <c r="C9" s="2">
        <f>YEAR(tab_event[[#This Row],[Date]])</f>
        <v>2023</v>
      </c>
      <c r="D9" s="2" t="str">
        <f>PROPER(TEXT(tab_event[[#This Row],[Date]],"mmm"))</f>
        <v>Janv</v>
      </c>
      <c r="E9" t="str">
        <f>_xlfn.XLOOKUP(tab_event[[#This Row],[Date]],tab_joursFeries[Date],tab_joursFeries[Célébration],"-",0)</f>
        <v>-</v>
      </c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</row>
    <row r="10" spans="2:19" hidden="1" x14ac:dyDescent="0.25">
      <c r="B10" s="12" cm="1">
        <f t="array" ref="B10">DATE(Annee,1,ROW()-ROW(tab_event[#Headers]))</f>
        <v>44934</v>
      </c>
      <c r="C10" s="2">
        <f>YEAR(tab_event[[#This Row],[Date]])</f>
        <v>2023</v>
      </c>
      <c r="D10" s="2" t="str">
        <f>PROPER(TEXT(tab_event[[#This Row],[Date]],"mmm"))</f>
        <v>Janv</v>
      </c>
      <c r="E10" t="str">
        <f>_xlfn.XLOOKUP(tab_event[[#This Row],[Date]],tab_joursFeries[Date],tab_joursFeries[Célébration],"-",0)</f>
        <v>-</v>
      </c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</row>
    <row r="11" spans="2:19" hidden="1" x14ac:dyDescent="0.25">
      <c r="B11" s="12" cm="1">
        <f t="array" ref="B11">DATE(Annee,1,ROW()-ROW(tab_event[#Headers]))</f>
        <v>44935</v>
      </c>
      <c r="C11" s="2">
        <f>YEAR(tab_event[[#This Row],[Date]])</f>
        <v>2023</v>
      </c>
      <c r="D11" s="2" t="str">
        <f>PROPER(TEXT(tab_event[[#This Row],[Date]],"mmm"))</f>
        <v>Janv</v>
      </c>
      <c r="E11" t="str">
        <f>_xlfn.XLOOKUP(tab_event[[#This Row],[Date]],tab_joursFeries[Date],tab_joursFeries[Célébration],"-",0)</f>
        <v>-</v>
      </c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</row>
    <row r="12" spans="2:19" hidden="1" x14ac:dyDescent="0.25">
      <c r="B12" s="12" cm="1">
        <f t="array" ref="B12">DATE(Annee,1,ROW()-ROW(tab_event[#Headers]))</f>
        <v>44936</v>
      </c>
      <c r="C12" s="2">
        <f>YEAR(tab_event[[#This Row],[Date]])</f>
        <v>2023</v>
      </c>
      <c r="D12" s="2" t="str">
        <f>PROPER(TEXT(tab_event[[#This Row],[Date]],"mmm"))</f>
        <v>Janv</v>
      </c>
      <c r="E12" t="str">
        <f>_xlfn.XLOOKUP(tab_event[[#This Row],[Date]],tab_joursFeries[Date],tab_joursFeries[Célébration],"-",0)</f>
        <v>-</v>
      </c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</row>
    <row r="13" spans="2:19" hidden="1" x14ac:dyDescent="0.25">
      <c r="B13" s="12" cm="1">
        <f t="array" ref="B13">DATE(Annee,1,ROW()-ROW(tab_event[#Headers]))</f>
        <v>44937</v>
      </c>
      <c r="C13" s="2">
        <f>YEAR(tab_event[[#This Row],[Date]])</f>
        <v>2023</v>
      </c>
      <c r="D13" s="2" t="str">
        <f>PROPER(TEXT(tab_event[[#This Row],[Date]],"mmm"))</f>
        <v>Janv</v>
      </c>
      <c r="E13" t="str">
        <f>_xlfn.XLOOKUP(tab_event[[#This Row],[Date]],tab_joursFeries[Date],tab_joursFeries[Célébration],"-",0)</f>
        <v>-</v>
      </c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</row>
    <row r="14" spans="2:19" hidden="1" x14ac:dyDescent="0.25">
      <c r="B14" s="12" cm="1">
        <f t="array" ref="B14">DATE(Annee,1,ROW()-ROW(tab_event[#Headers]))</f>
        <v>44938</v>
      </c>
      <c r="C14" s="2">
        <f>YEAR(tab_event[[#This Row],[Date]])</f>
        <v>2023</v>
      </c>
      <c r="D14" s="2" t="str">
        <f>PROPER(TEXT(tab_event[[#This Row],[Date]],"mmm"))</f>
        <v>Janv</v>
      </c>
      <c r="E14" t="str">
        <f>_xlfn.XLOOKUP(tab_event[[#This Row],[Date]],tab_joursFeries[Date],tab_joursFeries[Célébration],"-",0)</f>
        <v>-</v>
      </c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</row>
    <row r="15" spans="2:19" hidden="1" x14ac:dyDescent="0.25">
      <c r="B15" s="12" cm="1">
        <f t="array" ref="B15">DATE(Annee,1,ROW()-ROW(tab_event[#Headers]))</f>
        <v>44939</v>
      </c>
      <c r="C15" s="2">
        <f>YEAR(tab_event[[#This Row],[Date]])</f>
        <v>2023</v>
      </c>
      <c r="D15" s="2" t="str">
        <f>PROPER(TEXT(tab_event[[#This Row],[Date]],"mmm"))</f>
        <v>Janv</v>
      </c>
      <c r="E15" t="str">
        <f>_xlfn.XLOOKUP(tab_event[[#This Row],[Date]],tab_joursFeries[Date],tab_joursFeries[Célébration],"-",0)</f>
        <v>-</v>
      </c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</row>
    <row r="16" spans="2:19" hidden="1" x14ac:dyDescent="0.25">
      <c r="B16" s="12" cm="1">
        <f t="array" ref="B16">DATE(Annee,1,ROW()-ROW(tab_event[#Headers]))</f>
        <v>44940</v>
      </c>
      <c r="C16" s="2">
        <f>YEAR(tab_event[[#This Row],[Date]])</f>
        <v>2023</v>
      </c>
      <c r="D16" s="2" t="str">
        <f>PROPER(TEXT(tab_event[[#This Row],[Date]],"mmm"))</f>
        <v>Janv</v>
      </c>
      <c r="E16" t="str">
        <f>_xlfn.XLOOKUP(tab_event[[#This Row],[Date]],tab_joursFeries[Date],tab_joursFeries[Célébration],"-",0)</f>
        <v>-</v>
      </c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</row>
    <row r="17" spans="2:19" hidden="1" x14ac:dyDescent="0.25">
      <c r="B17" s="12" cm="1">
        <f t="array" ref="B17">DATE(Annee,1,ROW()-ROW(tab_event[#Headers]))</f>
        <v>44941</v>
      </c>
      <c r="C17" s="2">
        <f>YEAR(tab_event[[#This Row],[Date]])</f>
        <v>2023</v>
      </c>
      <c r="D17" s="2" t="str">
        <f>PROPER(TEXT(tab_event[[#This Row],[Date]],"mmm"))</f>
        <v>Janv</v>
      </c>
      <c r="E17" t="str">
        <f>_xlfn.XLOOKUP(tab_event[[#This Row],[Date]],tab_joursFeries[Date],tab_joursFeries[Célébration],"-",0)</f>
        <v>-</v>
      </c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</row>
    <row r="18" spans="2:19" hidden="1" x14ac:dyDescent="0.25">
      <c r="B18" s="12" cm="1">
        <f t="array" ref="B18">DATE(Annee,1,ROW()-ROW(tab_event[#Headers]))</f>
        <v>44942</v>
      </c>
      <c r="C18" s="2">
        <f>YEAR(tab_event[[#This Row],[Date]])</f>
        <v>2023</v>
      </c>
      <c r="D18" s="2" t="str">
        <f>PROPER(TEXT(tab_event[[#This Row],[Date]],"mmm"))</f>
        <v>Janv</v>
      </c>
      <c r="E18" t="str">
        <f>_xlfn.XLOOKUP(tab_event[[#This Row],[Date]],tab_joursFeries[Date],tab_joursFeries[Célébration],"-",0)</f>
        <v>-</v>
      </c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</row>
    <row r="19" spans="2:19" hidden="1" x14ac:dyDescent="0.25">
      <c r="B19" s="12" cm="1">
        <f t="array" ref="B19">DATE(Annee,1,ROW()-ROW(tab_event[#Headers]))</f>
        <v>44943</v>
      </c>
      <c r="C19" s="2">
        <f>YEAR(tab_event[[#This Row],[Date]])</f>
        <v>2023</v>
      </c>
      <c r="D19" s="2" t="str">
        <f>PROPER(TEXT(tab_event[[#This Row],[Date]],"mmm"))</f>
        <v>Janv</v>
      </c>
      <c r="E19" t="str">
        <f>_xlfn.XLOOKUP(tab_event[[#This Row],[Date]],tab_joursFeries[Date],tab_joursFeries[Célébration],"-",0)</f>
        <v>-</v>
      </c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</row>
    <row r="20" spans="2:19" hidden="1" x14ac:dyDescent="0.25">
      <c r="B20" s="12" cm="1">
        <f t="array" ref="B20">DATE(Annee,1,ROW()-ROW(tab_event[#Headers]))</f>
        <v>44944</v>
      </c>
      <c r="C20" s="2">
        <f>YEAR(tab_event[[#This Row],[Date]])</f>
        <v>2023</v>
      </c>
      <c r="D20" s="2" t="str">
        <f>PROPER(TEXT(tab_event[[#This Row],[Date]],"mmm"))</f>
        <v>Janv</v>
      </c>
      <c r="E20" t="str">
        <f>_xlfn.XLOOKUP(tab_event[[#This Row],[Date]],tab_joursFeries[Date],tab_joursFeries[Célébration],"-",0)</f>
        <v>-</v>
      </c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</row>
    <row r="21" spans="2:19" hidden="1" x14ac:dyDescent="0.25">
      <c r="B21" s="12" cm="1">
        <f t="array" ref="B21">DATE(Annee,1,ROW()-ROW(tab_event[#Headers]))</f>
        <v>44945</v>
      </c>
      <c r="C21" s="2">
        <f>YEAR(tab_event[[#This Row],[Date]])</f>
        <v>2023</v>
      </c>
      <c r="D21" s="2" t="str">
        <f>PROPER(TEXT(tab_event[[#This Row],[Date]],"mmm"))</f>
        <v>Janv</v>
      </c>
      <c r="E21" t="str">
        <f>_xlfn.XLOOKUP(tab_event[[#This Row],[Date]],tab_joursFeries[Date],tab_joursFeries[Célébration],"-",0)</f>
        <v>-</v>
      </c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</row>
    <row r="22" spans="2:19" hidden="1" x14ac:dyDescent="0.25">
      <c r="B22" s="12" cm="1">
        <f t="array" ref="B22">DATE(Annee,1,ROW()-ROW(tab_event[#Headers]))</f>
        <v>44946</v>
      </c>
      <c r="C22" s="2">
        <f>YEAR(tab_event[[#This Row],[Date]])</f>
        <v>2023</v>
      </c>
      <c r="D22" s="2" t="str">
        <f>PROPER(TEXT(tab_event[[#This Row],[Date]],"mmm"))</f>
        <v>Janv</v>
      </c>
      <c r="E22" t="str">
        <f>_xlfn.XLOOKUP(tab_event[[#This Row],[Date]],tab_joursFeries[Date],tab_joursFeries[Célébration],"-",0)</f>
        <v>-</v>
      </c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</row>
    <row r="23" spans="2:19" hidden="1" x14ac:dyDescent="0.25">
      <c r="B23" s="12" cm="1">
        <f t="array" ref="B23">DATE(Annee,1,ROW()-ROW(tab_event[#Headers]))</f>
        <v>44947</v>
      </c>
      <c r="C23" s="2">
        <f>YEAR(tab_event[[#This Row],[Date]])</f>
        <v>2023</v>
      </c>
      <c r="D23" s="2" t="str">
        <f>PROPER(TEXT(tab_event[[#This Row],[Date]],"mmm"))</f>
        <v>Janv</v>
      </c>
      <c r="E23" t="str">
        <f>_xlfn.XLOOKUP(tab_event[[#This Row],[Date]],tab_joursFeries[Date],tab_joursFeries[Célébration],"-",0)</f>
        <v>-</v>
      </c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</row>
    <row r="24" spans="2:19" hidden="1" x14ac:dyDescent="0.25">
      <c r="B24" s="12" cm="1">
        <f t="array" ref="B24">DATE(Annee,1,ROW()-ROW(tab_event[#Headers]))</f>
        <v>44948</v>
      </c>
      <c r="C24" s="2">
        <f>YEAR(tab_event[[#This Row],[Date]])</f>
        <v>2023</v>
      </c>
      <c r="D24" s="2" t="str">
        <f>PROPER(TEXT(tab_event[[#This Row],[Date]],"mmm"))</f>
        <v>Janv</v>
      </c>
      <c r="E24" t="str">
        <f>_xlfn.XLOOKUP(tab_event[[#This Row],[Date]],tab_joursFeries[Date],tab_joursFeries[Célébration],"-",0)</f>
        <v>-</v>
      </c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</row>
    <row r="25" spans="2:19" hidden="1" x14ac:dyDescent="0.25">
      <c r="B25" s="12" cm="1">
        <f t="array" ref="B25">DATE(Annee,1,ROW()-ROW(tab_event[#Headers]))</f>
        <v>44949</v>
      </c>
      <c r="C25" s="2">
        <f>YEAR(tab_event[[#This Row],[Date]])</f>
        <v>2023</v>
      </c>
      <c r="D25" s="2" t="str">
        <f>PROPER(TEXT(tab_event[[#This Row],[Date]],"mmm"))</f>
        <v>Janv</v>
      </c>
      <c r="E25" t="str">
        <f>_xlfn.XLOOKUP(tab_event[[#This Row],[Date]],tab_joursFeries[Date],tab_joursFeries[Célébration],"-",0)</f>
        <v>-</v>
      </c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</row>
    <row r="26" spans="2:19" hidden="1" x14ac:dyDescent="0.25">
      <c r="B26" s="12" cm="1">
        <f t="array" ref="B26">DATE(Annee,1,ROW()-ROW(tab_event[#Headers]))</f>
        <v>44950</v>
      </c>
      <c r="C26" s="2">
        <f>YEAR(tab_event[[#This Row],[Date]])</f>
        <v>2023</v>
      </c>
      <c r="D26" s="2" t="str">
        <f>PROPER(TEXT(tab_event[[#This Row],[Date]],"mmm"))</f>
        <v>Janv</v>
      </c>
      <c r="E26" t="str">
        <f>_xlfn.XLOOKUP(tab_event[[#This Row],[Date]],tab_joursFeries[Date],tab_joursFeries[Célébration],"-",0)</f>
        <v>-</v>
      </c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</row>
    <row r="27" spans="2:19" hidden="1" x14ac:dyDescent="0.25">
      <c r="B27" s="12" cm="1">
        <f t="array" ref="B27">DATE(Annee,1,ROW()-ROW(tab_event[#Headers]))</f>
        <v>44951</v>
      </c>
      <c r="C27" s="2">
        <f>YEAR(tab_event[[#This Row],[Date]])</f>
        <v>2023</v>
      </c>
      <c r="D27" s="2" t="str">
        <f>PROPER(TEXT(tab_event[[#This Row],[Date]],"mmm"))</f>
        <v>Janv</v>
      </c>
      <c r="E27" t="str">
        <f>_xlfn.XLOOKUP(tab_event[[#This Row],[Date]],tab_joursFeries[Date],tab_joursFeries[Célébration],"-",0)</f>
        <v>-</v>
      </c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</row>
    <row r="28" spans="2:19" hidden="1" x14ac:dyDescent="0.25">
      <c r="B28" s="12" cm="1">
        <f t="array" ref="B28">DATE(Annee,1,ROW()-ROW(tab_event[#Headers]))</f>
        <v>44952</v>
      </c>
      <c r="C28" s="2">
        <f>YEAR(tab_event[[#This Row],[Date]])</f>
        <v>2023</v>
      </c>
      <c r="D28" s="2" t="str">
        <f>PROPER(TEXT(tab_event[[#This Row],[Date]],"mmm"))</f>
        <v>Janv</v>
      </c>
      <c r="E28" t="str">
        <f>_xlfn.XLOOKUP(tab_event[[#This Row],[Date]],tab_joursFeries[Date],tab_joursFeries[Célébration],"-",0)</f>
        <v>-</v>
      </c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</row>
    <row r="29" spans="2:19" hidden="1" x14ac:dyDescent="0.25">
      <c r="B29" s="12" cm="1">
        <f t="array" ref="B29">DATE(Annee,1,ROW()-ROW(tab_event[#Headers]))</f>
        <v>44953</v>
      </c>
      <c r="C29" s="2">
        <f>YEAR(tab_event[[#This Row],[Date]])</f>
        <v>2023</v>
      </c>
      <c r="D29" s="2" t="str">
        <f>PROPER(TEXT(tab_event[[#This Row],[Date]],"mmm"))</f>
        <v>Janv</v>
      </c>
      <c r="E29" t="str">
        <f>_xlfn.XLOOKUP(tab_event[[#This Row],[Date]],tab_joursFeries[Date],tab_joursFeries[Célébration],"-",0)</f>
        <v>-</v>
      </c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</row>
    <row r="30" spans="2:19" hidden="1" x14ac:dyDescent="0.25">
      <c r="B30" s="12" cm="1">
        <f t="array" ref="B30">DATE(Annee,1,ROW()-ROW(tab_event[#Headers]))</f>
        <v>44954</v>
      </c>
      <c r="C30" s="2">
        <f>YEAR(tab_event[[#This Row],[Date]])</f>
        <v>2023</v>
      </c>
      <c r="D30" s="2" t="str">
        <f>PROPER(TEXT(tab_event[[#This Row],[Date]],"mmm"))</f>
        <v>Janv</v>
      </c>
      <c r="E30" t="str">
        <f>_xlfn.XLOOKUP(tab_event[[#This Row],[Date]],tab_joursFeries[Date],tab_joursFeries[Célébration],"-",0)</f>
        <v>-</v>
      </c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</row>
    <row r="31" spans="2:19" hidden="1" x14ac:dyDescent="0.25">
      <c r="B31" s="12" cm="1">
        <f t="array" ref="B31">DATE(Annee,1,ROW()-ROW(tab_event[#Headers]))</f>
        <v>44955</v>
      </c>
      <c r="C31" s="2">
        <f>YEAR(tab_event[[#This Row],[Date]])</f>
        <v>2023</v>
      </c>
      <c r="D31" s="2" t="str">
        <f>PROPER(TEXT(tab_event[[#This Row],[Date]],"mmm"))</f>
        <v>Janv</v>
      </c>
      <c r="E31" t="str">
        <f>_xlfn.XLOOKUP(tab_event[[#This Row],[Date]],tab_joursFeries[Date],tab_joursFeries[Célébration],"-",0)</f>
        <v>-</v>
      </c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</row>
    <row r="32" spans="2:19" hidden="1" x14ac:dyDescent="0.25">
      <c r="B32" s="12" cm="1">
        <f t="array" ref="B32">DATE(Annee,1,ROW()-ROW(tab_event[#Headers]))</f>
        <v>44956</v>
      </c>
      <c r="C32" s="2">
        <f>YEAR(tab_event[[#This Row],[Date]])</f>
        <v>2023</v>
      </c>
      <c r="D32" s="2" t="str">
        <f>PROPER(TEXT(tab_event[[#This Row],[Date]],"mmm"))</f>
        <v>Janv</v>
      </c>
      <c r="E32" t="str">
        <f>_xlfn.XLOOKUP(tab_event[[#This Row],[Date]],tab_joursFeries[Date],tab_joursFeries[Célébration],"-",0)</f>
        <v>-</v>
      </c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</row>
    <row r="33" spans="2:19" hidden="1" x14ac:dyDescent="0.25">
      <c r="B33" s="12" cm="1">
        <f t="array" ref="B33">DATE(Annee,1,ROW()-ROW(tab_event[#Headers]))</f>
        <v>44957</v>
      </c>
      <c r="C33" s="2">
        <f>YEAR(tab_event[[#This Row],[Date]])</f>
        <v>2023</v>
      </c>
      <c r="D33" s="2" t="str">
        <f>PROPER(TEXT(tab_event[[#This Row],[Date]],"mmm"))</f>
        <v>Janv</v>
      </c>
      <c r="E33" t="str">
        <f>_xlfn.XLOOKUP(tab_event[[#This Row],[Date]],tab_joursFeries[Date],tab_joursFeries[Célébration],"-",0)</f>
        <v>-</v>
      </c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</row>
    <row r="34" spans="2:19" hidden="1" x14ac:dyDescent="0.25">
      <c r="B34" s="12" cm="1">
        <f t="array" ref="B34">DATE(Annee,1,ROW()-ROW(tab_event[#Headers]))</f>
        <v>44958</v>
      </c>
      <c r="C34" s="2">
        <f>YEAR(tab_event[[#This Row],[Date]])</f>
        <v>2023</v>
      </c>
      <c r="D34" s="2" t="str">
        <f>PROPER(TEXT(tab_event[[#This Row],[Date]],"mmm"))</f>
        <v>Févr</v>
      </c>
      <c r="E34" t="str">
        <f>_xlfn.XLOOKUP(tab_event[[#This Row],[Date]],tab_joursFeries[Date],tab_joursFeries[Célébration],"-",0)</f>
        <v>-</v>
      </c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</row>
    <row r="35" spans="2:19" hidden="1" x14ac:dyDescent="0.25">
      <c r="B35" s="12" cm="1">
        <f t="array" ref="B35">DATE(Annee,1,ROW()-ROW(tab_event[#Headers]))</f>
        <v>44959</v>
      </c>
      <c r="C35" s="2">
        <f>YEAR(tab_event[[#This Row],[Date]])</f>
        <v>2023</v>
      </c>
      <c r="D35" s="2" t="str">
        <f>PROPER(TEXT(tab_event[[#This Row],[Date]],"mmm"))</f>
        <v>Févr</v>
      </c>
      <c r="E35" t="str">
        <f>_xlfn.XLOOKUP(tab_event[[#This Row],[Date]],tab_joursFeries[Date],tab_joursFeries[Célébration],"-",0)</f>
        <v>-</v>
      </c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</row>
    <row r="36" spans="2:19" hidden="1" x14ac:dyDescent="0.25">
      <c r="B36" s="12" cm="1">
        <f t="array" ref="B36">DATE(Annee,1,ROW()-ROW(tab_event[#Headers]))</f>
        <v>44960</v>
      </c>
      <c r="C36" s="2">
        <f>YEAR(tab_event[[#This Row],[Date]])</f>
        <v>2023</v>
      </c>
      <c r="D36" s="2" t="str">
        <f>PROPER(TEXT(tab_event[[#This Row],[Date]],"mmm"))</f>
        <v>Févr</v>
      </c>
      <c r="E36" t="str">
        <f>_xlfn.XLOOKUP(tab_event[[#This Row],[Date]],tab_joursFeries[Date],tab_joursFeries[Célébration],"-",0)</f>
        <v>-</v>
      </c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</row>
    <row r="37" spans="2:19" hidden="1" x14ac:dyDescent="0.25">
      <c r="B37" s="12" cm="1">
        <f t="array" ref="B37">DATE(Annee,1,ROW()-ROW(tab_event[#Headers]))</f>
        <v>44961</v>
      </c>
      <c r="C37" s="2">
        <f>YEAR(tab_event[[#This Row],[Date]])</f>
        <v>2023</v>
      </c>
      <c r="D37" s="2" t="str">
        <f>PROPER(TEXT(tab_event[[#This Row],[Date]],"mmm"))</f>
        <v>Févr</v>
      </c>
      <c r="E37" t="str">
        <f>_xlfn.XLOOKUP(tab_event[[#This Row],[Date]],tab_joursFeries[Date],tab_joursFeries[Célébration],"-",0)</f>
        <v>-</v>
      </c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</row>
    <row r="38" spans="2:19" hidden="1" x14ac:dyDescent="0.25">
      <c r="B38" s="12" cm="1">
        <f t="array" ref="B38">DATE(Annee,1,ROW()-ROW(tab_event[#Headers]))</f>
        <v>44962</v>
      </c>
      <c r="C38" s="2">
        <f>YEAR(tab_event[[#This Row],[Date]])</f>
        <v>2023</v>
      </c>
      <c r="D38" s="2" t="str">
        <f>PROPER(TEXT(tab_event[[#This Row],[Date]],"mmm"))</f>
        <v>Févr</v>
      </c>
      <c r="E38" t="str">
        <f>_xlfn.XLOOKUP(tab_event[[#This Row],[Date]],tab_joursFeries[Date],tab_joursFeries[Célébration],"-",0)</f>
        <v>-</v>
      </c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</row>
    <row r="39" spans="2:19" hidden="1" x14ac:dyDescent="0.25">
      <c r="B39" s="12" cm="1">
        <f t="array" ref="B39">DATE(Annee,1,ROW()-ROW(tab_event[#Headers]))</f>
        <v>44963</v>
      </c>
      <c r="C39" s="2">
        <f>YEAR(tab_event[[#This Row],[Date]])</f>
        <v>2023</v>
      </c>
      <c r="D39" s="2" t="str">
        <f>PROPER(TEXT(tab_event[[#This Row],[Date]],"mmm"))</f>
        <v>Févr</v>
      </c>
      <c r="E39" t="str">
        <f>_xlfn.XLOOKUP(tab_event[[#This Row],[Date]],tab_joursFeries[Date],tab_joursFeries[Célébration],"-",0)</f>
        <v>-</v>
      </c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</row>
    <row r="40" spans="2:19" hidden="1" x14ac:dyDescent="0.25">
      <c r="B40" s="12" cm="1">
        <f t="array" ref="B40">DATE(Annee,1,ROW()-ROW(tab_event[#Headers]))</f>
        <v>44964</v>
      </c>
      <c r="C40" s="2">
        <f>YEAR(tab_event[[#This Row],[Date]])</f>
        <v>2023</v>
      </c>
      <c r="D40" s="2" t="str">
        <f>PROPER(TEXT(tab_event[[#This Row],[Date]],"mmm"))</f>
        <v>Févr</v>
      </c>
      <c r="E40" t="str">
        <f>_xlfn.XLOOKUP(tab_event[[#This Row],[Date]],tab_joursFeries[Date],tab_joursFeries[Célébration],"-",0)</f>
        <v>-</v>
      </c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</row>
    <row r="41" spans="2:19" hidden="1" x14ac:dyDescent="0.25">
      <c r="B41" s="12" cm="1">
        <f t="array" ref="B41">DATE(Annee,1,ROW()-ROW(tab_event[#Headers]))</f>
        <v>44965</v>
      </c>
      <c r="C41" s="2">
        <f>YEAR(tab_event[[#This Row],[Date]])</f>
        <v>2023</v>
      </c>
      <c r="D41" s="2" t="str">
        <f>PROPER(TEXT(tab_event[[#This Row],[Date]],"mmm"))</f>
        <v>Févr</v>
      </c>
      <c r="E41" t="str">
        <f>_xlfn.XLOOKUP(tab_event[[#This Row],[Date]],tab_joursFeries[Date],tab_joursFeries[Célébration],"-",0)</f>
        <v>-</v>
      </c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</row>
    <row r="42" spans="2:19" hidden="1" x14ac:dyDescent="0.25">
      <c r="B42" s="12" cm="1">
        <f t="array" ref="B42">DATE(Annee,1,ROW()-ROW(tab_event[#Headers]))</f>
        <v>44966</v>
      </c>
      <c r="C42" s="2">
        <f>YEAR(tab_event[[#This Row],[Date]])</f>
        <v>2023</v>
      </c>
      <c r="D42" s="2" t="str">
        <f>PROPER(TEXT(tab_event[[#This Row],[Date]],"mmm"))</f>
        <v>Févr</v>
      </c>
      <c r="E42" t="str">
        <f>_xlfn.XLOOKUP(tab_event[[#This Row],[Date]],tab_joursFeries[Date],tab_joursFeries[Célébration],"-",0)</f>
        <v>-</v>
      </c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</row>
    <row r="43" spans="2:19" hidden="1" x14ac:dyDescent="0.25">
      <c r="B43" s="12" cm="1">
        <f t="array" ref="B43">DATE(Annee,1,ROW()-ROW(tab_event[#Headers]))</f>
        <v>44967</v>
      </c>
      <c r="C43" s="2">
        <f>YEAR(tab_event[[#This Row],[Date]])</f>
        <v>2023</v>
      </c>
      <c r="D43" s="2" t="str">
        <f>PROPER(TEXT(tab_event[[#This Row],[Date]],"mmm"))</f>
        <v>Févr</v>
      </c>
      <c r="E43" t="str">
        <f>_xlfn.XLOOKUP(tab_event[[#This Row],[Date]],tab_joursFeries[Date],tab_joursFeries[Célébration],"-",0)</f>
        <v>-</v>
      </c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</row>
    <row r="44" spans="2:19" hidden="1" x14ac:dyDescent="0.25">
      <c r="B44" s="12" cm="1">
        <f t="array" ref="B44">DATE(Annee,1,ROW()-ROW(tab_event[#Headers]))</f>
        <v>44968</v>
      </c>
      <c r="C44" s="2">
        <f>YEAR(tab_event[[#This Row],[Date]])</f>
        <v>2023</v>
      </c>
      <c r="D44" s="2" t="str">
        <f>PROPER(TEXT(tab_event[[#This Row],[Date]],"mmm"))</f>
        <v>Févr</v>
      </c>
      <c r="E44" t="str">
        <f>_xlfn.XLOOKUP(tab_event[[#This Row],[Date]],tab_joursFeries[Date],tab_joursFeries[Célébration],"-",0)</f>
        <v>-</v>
      </c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</row>
    <row r="45" spans="2:19" hidden="1" x14ac:dyDescent="0.25">
      <c r="B45" s="12" cm="1">
        <f t="array" ref="B45">DATE(Annee,1,ROW()-ROW(tab_event[#Headers]))</f>
        <v>44969</v>
      </c>
      <c r="C45" s="2">
        <f>YEAR(tab_event[[#This Row],[Date]])</f>
        <v>2023</v>
      </c>
      <c r="D45" s="2" t="str">
        <f>PROPER(TEXT(tab_event[[#This Row],[Date]],"mmm"))</f>
        <v>Févr</v>
      </c>
      <c r="E45" t="str">
        <f>_xlfn.XLOOKUP(tab_event[[#This Row],[Date]],tab_joursFeries[Date],tab_joursFeries[Célébration],"-",0)</f>
        <v>-</v>
      </c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</row>
    <row r="46" spans="2:19" hidden="1" x14ac:dyDescent="0.25">
      <c r="B46" s="12" cm="1">
        <f t="array" ref="B46">DATE(Annee,1,ROW()-ROW(tab_event[#Headers]))</f>
        <v>44970</v>
      </c>
      <c r="C46" s="2">
        <f>YEAR(tab_event[[#This Row],[Date]])</f>
        <v>2023</v>
      </c>
      <c r="D46" s="2" t="str">
        <f>PROPER(TEXT(tab_event[[#This Row],[Date]],"mmm"))</f>
        <v>Févr</v>
      </c>
      <c r="E46" t="str">
        <f>_xlfn.XLOOKUP(tab_event[[#This Row],[Date]],tab_joursFeries[Date],tab_joursFeries[Célébration],"-",0)</f>
        <v>-</v>
      </c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</row>
    <row r="47" spans="2:19" hidden="1" x14ac:dyDescent="0.25">
      <c r="B47" s="12" cm="1">
        <f t="array" ref="B47">DATE(Annee,1,ROW()-ROW(tab_event[#Headers]))</f>
        <v>44971</v>
      </c>
      <c r="C47" s="2">
        <f>YEAR(tab_event[[#This Row],[Date]])</f>
        <v>2023</v>
      </c>
      <c r="D47" s="2" t="str">
        <f>PROPER(TEXT(tab_event[[#This Row],[Date]],"mmm"))</f>
        <v>Févr</v>
      </c>
      <c r="E47" t="str">
        <f>_xlfn.XLOOKUP(tab_event[[#This Row],[Date]],tab_joursFeries[Date],tab_joursFeries[Célébration],"-",0)</f>
        <v>-</v>
      </c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</row>
    <row r="48" spans="2:19" hidden="1" x14ac:dyDescent="0.25">
      <c r="B48" s="12" cm="1">
        <f t="array" ref="B48">DATE(Annee,1,ROW()-ROW(tab_event[#Headers]))</f>
        <v>44972</v>
      </c>
      <c r="C48" s="2">
        <f>YEAR(tab_event[[#This Row],[Date]])</f>
        <v>2023</v>
      </c>
      <c r="D48" s="2" t="str">
        <f>PROPER(TEXT(tab_event[[#This Row],[Date]],"mmm"))</f>
        <v>Févr</v>
      </c>
      <c r="E48" t="str">
        <f>_xlfn.XLOOKUP(tab_event[[#This Row],[Date]],tab_joursFeries[Date],tab_joursFeries[Célébration],"-",0)</f>
        <v>-</v>
      </c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</row>
    <row r="49" spans="2:19" hidden="1" x14ac:dyDescent="0.25">
      <c r="B49" s="12" cm="1">
        <f t="array" ref="B49">DATE(Annee,1,ROW()-ROW(tab_event[#Headers]))</f>
        <v>44973</v>
      </c>
      <c r="C49" s="2">
        <f>YEAR(tab_event[[#This Row],[Date]])</f>
        <v>2023</v>
      </c>
      <c r="D49" s="2" t="str">
        <f>PROPER(TEXT(tab_event[[#This Row],[Date]],"mmm"))</f>
        <v>Févr</v>
      </c>
      <c r="E49" t="str">
        <f>_xlfn.XLOOKUP(tab_event[[#This Row],[Date]],tab_joursFeries[Date],tab_joursFeries[Célébration],"-",0)</f>
        <v>-</v>
      </c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</row>
    <row r="50" spans="2:19" hidden="1" x14ac:dyDescent="0.25">
      <c r="B50" s="12" cm="1">
        <f t="array" ref="B50">DATE(Annee,1,ROW()-ROW(tab_event[#Headers]))</f>
        <v>44974</v>
      </c>
      <c r="C50" s="2">
        <f>YEAR(tab_event[[#This Row],[Date]])</f>
        <v>2023</v>
      </c>
      <c r="D50" s="2" t="str">
        <f>PROPER(TEXT(tab_event[[#This Row],[Date]],"mmm"))</f>
        <v>Févr</v>
      </c>
      <c r="E50" t="str">
        <f>_xlfn.XLOOKUP(tab_event[[#This Row],[Date]],tab_joursFeries[Date],tab_joursFeries[Célébration],"-",0)</f>
        <v>-</v>
      </c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</row>
    <row r="51" spans="2:19" hidden="1" x14ac:dyDescent="0.25">
      <c r="B51" s="12" cm="1">
        <f t="array" ref="B51">DATE(Annee,1,ROW()-ROW(tab_event[#Headers]))</f>
        <v>44975</v>
      </c>
      <c r="C51" s="2">
        <f>YEAR(tab_event[[#This Row],[Date]])</f>
        <v>2023</v>
      </c>
      <c r="D51" s="2" t="str">
        <f>PROPER(TEXT(tab_event[[#This Row],[Date]],"mmm"))</f>
        <v>Févr</v>
      </c>
      <c r="E51" t="str">
        <f>_xlfn.XLOOKUP(tab_event[[#This Row],[Date]],tab_joursFeries[Date],tab_joursFeries[Célébration],"-",0)</f>
        <v>-</v>
      </c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</row>
    <row r="52" spans="2:19" hidden="1" x14ac:dyDescent="0.25">
      <c r="B52" s="12" cm="1">
        <f t="array" ref="B52">DATE(Annee,1,ROW()-ROW(tab_event[#Headers]))</f>
        <v>44976</v>
      </c>
      <c r="C52" s="2">
        <f>YEAR(tab_event[[#This Row],[Date]])</f>
        <v>2023</v>
      </c>
      <c r="D52" s="2" t="str">
        <f>PROPER(TEXT(tab_event[[#This Row],[Date]],"mmm"))</f>
        <v>Févr</v>
      </c>
      <c r="E52" t="str">
        <f>_xlfn.XLOOKUP(tab_event[[#This Row],[Date]],tab_joursFeries[Date],tab_joursFeries[Célébration],"-",0)</f>
        <v>-</v>
      </c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</row>
    <row r="53" spans="2:19" hidden="1" x14ac:dyDescent="0.25">
      <c r="B53" s="12" cm="1">
        <f t="array" ref="B53">DATE(Annee,1,ROW()-ROW(tab_event[#Headers]))</f>
        <v>44977</v>
      </c>
      <c r="C53" s="2">
        <f>YEAR(tab_event[[#This Row],[Date]])</f>
        <v>2023</v>
      </c>
      <c r="D53" s="2" t="str">
        <f>PROPER(TEXT(tab_event[[#This Row],[Date]],"mmm"))</f>
        <v>Févr</v>
      </c>
      <c r="E53" t="str">
        <f>_xlfn.XLOOKUP(tab_event[[#This Row],[Date]],tab_joursFeries[Date],tab_joursFeries[Célébration],"-",0)</f>
        <v>-</v>
      </c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</row>
    <row r="54" spans="2:19" hidden="1" x14ac:dyDescent="0.25">
      <c r="B54" s="12" cm="1">
        <f t="array" ref="B54">DATE(Annee,1,ROW()-ROW(tab_event[#Headers]))</f>
        <v>44978</v>
      </c>
      <c r="C54" s="2">
        <f>YEAR(tab_event[[#This Row],[Date]])</f>
        <v>2023</v>
      </c>
      <c r="D54" s="2" t="str">
        <f>PROPER(TEXT(tab_event[[#This Row],[Date]],"mmm"))</f>
        <v>Févr</v>
      </c>
      <c r="E54" t="str">
        <f>_xlfn.XLOOKUP(tab_event[[#This Row],[Date]],tab_joursFeries[Date],tab_joursFeries[Célébration],"-",0)</f>
        <v>-</v>
      </c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</row>
    <row r="55" spans="2:19" hidden="1" x14ac:dyDescent="0.25">
      <c r="B55" s="12" cm="1">
        <f t="array" ref="B55">DATE(Annee,1,ROW()-ROW(tab_event[#Headers]))</f>
        <v>44979</v>
      </c>
      <c r="C55" s="2">
        <f>YEAR(tab_event[[#This Row],[Date]])</f>
        <v>2023</v>
      </c>
      <c r="D55" s="2" t="str">
        <f>PROPER(TEXT(tab_event[[#This Row],[Date]],"mmm"))</f>
        <v>Févr</v>
      </c>
      <c r="E55" t="str">
        <f>_xlfn.XLOOKUP(tab_event[[#This Row],[Date]],tab_joursFeries[Date],tab_joursFeries[Célébration],"-",0)</f>
        <v>-</v>
      </c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</row>
    <row r="56" spans="2:19" hidden="1" x14ac:dyDescent="0.25">
      <c r="B56" s="12" cm="1">
        <f t="array" ref="B56">DATE(Annee,1,ROW()-ROW(tab_event[#Headers]))</f>
        <v>44980</v>
      </c>
      <c r="C56" s="2">
        <f>YEAR(tab_event[[#This Row],[Date]])</f>
        <v>2023</v>
      </c>
      <c r="D56" s="2" t="str">
        <f>PROPER(TEXT(tab_event[[#This Row],[Date]],"mmm"))</f>
        <v>Févr</v>
      </c>
      <c r="E56" t="str">
        <f>_xlfn.XLOOKUP(tab_event[[#This Row],[Date]],tab_joursFeries[Date],tab_joursFeries[Célébration],"-",0)</f>
        <v>-</v>
      </c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</row>
    <row r="57" spans="2:19" hidden="1" x14ac:dyDescent="0.25">
      <c r="B57" s="12" cm="1">
        <f t="array" ref="B57">DATE(Annee,1,ROW()-ROW(tab_event[#Headers]))</f>
        <v>44981</v>
      </c>
      <c r="C57" s="2">
        <f>YEAR(tab_event[[#This Row],[Date]])</f>
        <v>2023</v>
      </c>
      <c r="D57" s="2" t="str">
        <f>PROPER(TEXT(tab_event[[#This Row],[Date]],"mmm"))</f>
        <v>Févr</v>
      </c>
      <c r="E57" t="str">
        <f>_xlfn.XLOOKUP(tab_event[[#This Row],[Date]],tab_joursFeries[Date],tab_joursFeries[Célébration],"-",0)</f>
        <v>-</v>
      </c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</row>
    <row r="58" spans="2:19" hidden="1" x14ac:dyDescent="0.25">
      <c r="B58" s="12" cm="1">
        <f t="array" ref="B58">DATE(Annee,1,ROW()-ROW(tab_event[#Headers]))</f>
        <v>44982</v>
      </c>
      <c r="C58" s="2">
        <f>YEAR(tab_event[[#This Row],[Date]])</f>
        <v>2023</v>
      </c>
      <c r="D58" s="2" t="str">
        <f>PROPER(TEXT(tab_event[[#This Row],[Date]],"mmm"))</f>
        <v>Févr</v>
      </c>
      <c r="E58" t="str">
        <f>_xlfn.XLOOKUP(tab_event[[#This Row],[Date]],tab_joursFeries[Date],tab_joursFeries[Célébration],"-",0)</f>
        <v>-</v>
      </c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</row>
    <row r="59" spans="2:19" hidden="1" x14ac:dyDescent="0.25">
      <c r="B59" s="12" cm="1">
        <f t="array" ref="B59">DATE(Annee,1,ROW()-ROW(tab_event[#Headers]))</f>
        <v>44983</v>
      </c>
      <c r="C59" s="2">
        <f>YEAR(tab_event[[#This Row],[Date]])</f>
        <v>2023</v>
      </c>
      <c r="D59" s="2" t="str">
        <f>PROPER(TEXT(tab_event[[#This Row],[Date]],"mmm"))</f>
        <v>Févr</v>
      </c>
      <c r="E59" t="str">
        <f>_xlfn.XLOOKUP(tab_event[[#This Row],[Date]],tab_joursFeries[Date],tab_joursFeries[Célébration],"-",0)</f>
        <v>-</v>
      </c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</row>
    <row r="60" spans="2:19" hidden="1" x14ac:dyDescent="0.25">
      <c r="B60" s="12" cm="1">
        <f t="array" ref="B60">DATE(Annee,1,ROW()-ROW(tab_event[#Headers]))</f>
        <v>44984</v>
      </c>
      <c r="C60" s="2">
        <f>YEAR(tab_event[[#This Row],[Date]])</f>
        <v>2023</v>
      </c>
      <c r="D60" s="2" t="str">
        <f>PROPER(TEXT(tab_event[[#This Row],[Date]],"mmm"))</f>
        <v>Févr</v>
      </c>
      <c r="E60" t="str">
        <f>_xlfn.XLOOKUP(tab_event[[#This Row],[Date]],tab_joursFeries[Date],tab_joursFeries[Célébration],"-",0)</f>
        <v>-</v>
      </c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</row>
    <row r="61" spans="2:19" hidden="1" x14ac:dyDescent="0.25">
      <c r="B61" s="12" cm="1">
        <f t="array" ref="B61">DATE(Annee,1,ROW()-ROW(tab_event[#Headers]))</f>
        <v>44985</v>
      </c>
      <c r="C61" s="2">
        <f>YEAR(tab_event[[#This Row],[Date]])</f>
        <v>2023</v>
      </c>
      <c r="D61" s="2" t="str">
        <f>PROPER(TEXT(tab_event[[#This Row],[Date]],"mmm"))</f>
        <v>Févr</v>
      </c>
      <c r="E61" t="str">
        <f>_xlfn.XLOOKUP(tab_event[[#This Row],[Date]],tab_joursFeries[Date],tab_joursFeries[Célébration],"-",0)</f>
        <v>-</v>
      </c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</row>
    <row r="62" spans="2:19" hidden="1" x14ac:dyDescent="0.25">
      <c r="B62" s="12" cm="1">
        <f t="array" ref="B62">DATE(Annee,1,ROW()-ROW(tab_event[#Headers]))</f>
        <v>44986</v>
      </c>
      <c r="C62" s="2">
        <f>YEAR(tab_event[[#This Row],[Date]])</f>
        <v>2023</v>
      </c>
      <c r="D62" s="2" t="str">
        <f>PROPER(TEXT(tab_event[[#This Row],[Date]],"mmm"))</f>
        <v>Mars</v>
      </c>
      <c r="E62" t="str">
        <f>_xlfn.XLOOKUP(tab_event[[#This Row],[Date]],tab_joursFeries[Date],tab_joursFeries[Célébration],"-",0)</f>
        <v>-</v>
      </c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</row>
    <row r="63" spans="2:19" hidden="1" x14ac:dyDescent="0.25">
      <c r="B63" s="12" cm="1">
        <f t="array" ref="B63">DATE(Annee,1,ROW()-ROW(tab_event[#Headers]))</f>
        <v>44987</v>
      </c>
      <c r="C63" s="2">
        <f>YEAR(tab_event[[#This Row],[Date]])</f>
        <v>2023</v>
      </c>
      <c r="D63" s="2" t="str">
        <f>PROPER(TEXT(tab_event[[#This Row],[Date]],"mmm"))</f>
        <v>Mars</v>
      </c>
      <c r="E63" t="str">
        <f>_xlfn.XLOOKUP(tab_event[[#This Row],[Date]],tab_joursFeries[Date],tab_joursFeries[Célébration],"-",0)</f>
        <v>-</v>
      </c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</row>
    <row r="64" spans="2:19" hidden="1" x14ac:dyDescent="0.25">
      <c r="B64" s="12" cm="1">
        <f t="array" ref="B64">DATE(Annee,1,ROW()-ROW(tab_event[#Headers]))</f>
        <v>44988</v>
      </c>
      <c r="C64" s="2">
        <f>YEAR(tab_event[[#This Row],[Date]])</f>
        <v>2023</v>
      </c>
      <c r="D64" s="2" t="str">
        <f>PROPER(TEXT(tab_event[[#This Row],[Date]],"mmm"))</f>
        <v>Mars</v>
      </c>
      <c r="E64" t="str">
        <f>_xlfn.XLOOKUP(tab_event[[#This Row],[Date]],tab_joursFeries[Date],tab_joursFeries[Célébration],"-",0)</f>
        <v>-</v>
      </c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</row>
    <row r="65" spans="2:19" hidden="1" x14ac:dyDescent="0.25">
      <c r="B65" s="12" cm="1">
        <f t="array" ref="B65">DATE(Annee,1,ROW()-ROW(tab_event[#Headers]))</f>
        <v>44989</v>
      </c>
      <c r="C65" s="2">
        <f>YEAR(tab_event[[#This Row],[Date]])</f>
        <v>2023</v>
      </c>
      <c r="D65" s="2" t="str">
        <f>PROPER(TEXT(tab_event[[#This Row],[Date]],"mmm"))</f>
        <v>Mars</v>
      </c>
      <c r="E65" t="str">
        <f>_xlfn.XLOOKUP(tab_event[[#This Row],[Date]],tab_joursFeries[Date],tab_joursFeries[Célébration],"-",0)</f>
        <v>-</v>
      </c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</row>
    <row r="66" spans="2:19" hidden="1" x14ac:dyDescent="0.25">
      <c r="B66" s="12" cm="1">
        <f t="array" ref="B66">DATE(Annee,1,ROW()-ROW(tab_event[#Headers]))</f>
        <v>44990</v>
      </c>
      <c r="C66" s="2">
        <f>YEAR(tab_event[[#This Row],[Date]])</f>
        <v>2023</v>
      </c>
      <c r="D66" s="2" t="str">
        <f>PROPER(TEXT(tab_event[[#This Row],[Date]],"mmm"))</f>
        <v>Mars</v>
      </c>
      <c r="E66" t="str">
        <f>_xlfn.XLOOKUP(tab_event[[#This Row],[Date]],tab_joursFeries[Date],tab_joursFeries[Célébration],"-",0)</f>
        <v>-</v>
      </c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</row>
    <row r="67" spans="2:19" hidden="1" x14ac:dyDescent="0.25">
      <c r="B67" s="12" cm="1">
        <f t="array" ref="B67">DATE(Annee,1,ROW()-ROW(tab_event[#Headers]))</f>
        <v>44991</v>
      </c>
      <c r="C67" s="2">
        <f>YEAR(tab_event[[#This Row],[Date]])</f>
        <v>2023</v>
      </c>
      <c r="D67" s="2" t="str">
        <f>PROPER(TEXT(tab_event[[#This Row],[Date]],"mmm"))</f>
        <v>Mars</v>
      </c>
      <c r="E67" t="str">
        <f>_xlfn.XLOOKUP(tab_event[[#This Row],[Date]],tab_joursFeries[Date],tab_joursFeries[Célébration],"-",0)</f>
        <v>-</v>
      </c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</row>
    <row r="68" spans="2:19" hidden="1" x14ac:dyDescent="0.25">
      <c r="B68" s="12" cm="1">
        <f t="array" ref="B68">DATE(Annee,1,ROW()-ROW(tab_event[#Headers]))</f>
        <v>44992</v>
      </c>
      <c r="C68" s="2">
        <f>YEAR(tab_event[[#This Row],[Date]])</f>
        <v>2023</v>
      </c>
      <c r="D68" s="2" t="str">
        <f>PROPER(TEXT(tab_event[[#This Row],[Date]],"mmm"))</f>
        <v>Mars</v>
      </c>
      <c r="E68" t="str">
        <f>_xlfn.XLOOKUP(tab_event[[#This Row],[Date]],tab_joursFeries[Date],tab_joursFeries[Célébration],"-",0)</f>
        <v>-</v>
      </c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</row>
    <row r="69" spans="2:19" hidden="1" x14ac:dyDescent="0.25">
      <c r="B69" s="12" cm="1">
        <f t="array" ref="B69">DATE(Annee,1,ROW()-ROW(tab_event[#Headers]))</f>
        <v>44993</v>
      </c>
      <c r="C69" s="2">
        <f>YEAR(tab_event[[#This Row],[Date]])</f>
        <v>2023</v>
      </c>
      <c r="D69" s="2" t="str">
        <f>PROPER(TEXT(tab_event[[#This Row],[Date]],"mmm"))</f>
        <v>Mars</v>
      </c>
      <c r="E69" t="str">
        <f>_xlfn.XLOOKUP(tab_event[[#This Row],[Date]],tab_joursFeries[Date],tab_joursFeries[Célébration],"-",0)</f>
        <v>-</v>
      </c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</row>
    <row r="70" spans="2:19" hidden="1" x14ac:dyDescent="0.25">
      <c r="B70" s="12" cm="1">
        <f t="array" ref="B70">DATE(Annee,1,ROW()-ROW(tab_event[#Headers]))</f>
        <v>44994</v>
      </c>
      <c r="C70" s="2">
        <f>YEAR(tab_event[[#This Row],[Date]])</f>
        <v>2023</v>
      </c>
      <c r="D70" s="2" t="str">
        <f>PROPER(TEXT(tab_event[[#This Row],[Date]],"mmm"))</f>
        <v>Mars</v>
      </c>
      <c r="E70" t="str">
        <f>_xlfn.XLOOKUP(tab_event[[#This Row],[Date]],tab_joursFeries[Date],tab_joursFeries[Célébration],"-",0)</f>
        <v>-</v>
      </c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</row>
    <row r="71" spans="2:19" hidden="1" x14ac:dyDescent="0.25">
      <c r="B71" s="12" cm="1">
        <f t="array" ref="B71">DATE(Annee,1,ROW()-ROW(tab_event[#Headers]))</f>
        <v>44995</v>
      </c>
      <c r="C71" s="2">
        <f>YEAR(tab_event[[#This Row],[Date]])</f>
        <v>2023</v>
      </c>
      <c r="D71" s="2" t="str">
        <f>PROPER(TEXT(tab_event[[#This Row],[Date]],"mmm"))</f>
        <v>Mars</v>
      </c>
      <c r="E71" t="str">
        <f>_xlfn.XLOOKUP(tab_event[[#This Row],[Date]],tab_joursFeries[Date],tab_joursFeries[Célébration],"-",0)</f>
        <v>-</v>
      </c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</row>
    <row r="72" spans="2:19" hidden="1" x14ac:dyDescent="0.25">
      <c r="B72" s="12" cm="1">
        <f t="array" ref="B72">DATE(Annee,1,ROW()-ROW(tab_event[#Headers]))</f>
        <v>44996</v>
      </c>
      <c r="C72" s="2">
        <f>YEAR(tab_event[[#This Row],[Date]])</f>
        <v>2023</v>
      </c>
      <c r="D72" s="2" t="str">
        <f>PROPER(TEXT(tab_event[[#This Row],[Date]],"mmm"))</f>
        <v>Mars</v>
      </c>
      <c r="E72" t="str">
        <f>_xlfn.XLOOKUP(tab_event[[#This Row],[Date]],tab_joursFeries[Date],tab_joursFeries[Célébration],"-",0)</f>
        <v>-</v>
      </c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</row>
    <row r="73" spans="2:19" hidden="1" x14ac:dyDescent="0.25">
      <c r="B73" s="12" cm="1">
        <f t="array" ref="B73">DATE(Annee,1,ROW()-ROW(tab_event[#Headers]))</f>
        <v>44997</v>
      </c>
      <c r="C73" s="2">
        <f>YEAR(tab_event[[#This Row],[Date]])</f>
        <v>2023</v>
      </c>
      <c r="D73" s="2" t="str">
        <f>PROPER(TEXT(tab_event[[#This Row],[Date]],"mmm"))</f>
        <v>Mars</v>
      </c>
      <c r="E73" t="str">
        <f>_xlfn.XLOOKUP(tab_event[[#This Row],[Date]],tab_joursFeries[Date],tab_joursFeries[Célébration],"-",0)</f>
        <v>-</v>
      </c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</row>
    <row r="74" spans="2:19" hidden="1" x14ac:dyDescent="0.25">
      <c r="B74" s="12" cm="1">
        <f t="array" ref="B74">DATE(Annee,1,ROW()-ROW(tab_event[#Headers]))</f>
        <v>44998</v>
      </c>
      <c r="C74" s="2">
        <f>YEAR(tab_event[[#This Row],[Date]])</f>
        <v>2023</v>
      </c>
      <c r="D74" s="2" t="str">
        <f>PROPER(TEXT(tab_event[[#This Row],[Date]],"mmm"))</f>
        <v>Mars</v>
      </c>
      <c r="E74" t="str">
        <f>_xlfn.XLOOKUP(tab_event[[#This Row],[Date]],tab_joursFeries[Date],tab_joursFeries[Célébration],"-",0)</f>
        <v>-</v>
      </c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</row>
    <row r="75" spans="2:19" hidden="1" x14ac:dyDescent="0.25">
      <c r="B75" s="12" cm="1">
        <f t="array" ref="B75">DATE(Annee,1,ROW()-ROW(tab_event[#Headers]))</f>
        <v>44999</v>
      </c>
      <c r="C75" s="2">
        <f>YEAR(tab_event[[#This Row],[Date]])</f>
        <v>2023</v>
      </c>
      <c r="D75" s="2" t="str">
        <f>PROPER(TEXT(tab_event[[#This Row],[Date]],"mmm"))</f>
        <v>Mars</v>
      </c>
      <c r="E75" t="str">
        <f>_xlfn.XLOOKUP(tab_event[[#This Row],[Date]],tab_joursFeries[Date],tab_joursFeries[Célébration],"-",0)</f>
        <v>-</v>
      </c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</row>
    <row r="76" spans="2:19" hidden="1" x14ac:dyDescent="0.25">
      <c r="B76" s="12" cm="1">
        <f t="array" ref="B76">DATE(Annee,1,ROW()-ROW(tab_event[#Headers]))</f>
        <v>45000</v>
      </c>
      <c r="C76" s="2">
        <f>YEAR(tab_event[[#This Row],[Date]])</f>
        <v>2023</v>
      </c>
      <c r="D76" s="2" t="str">
        <f>PROPER(TEXT(tab_event[[#This Row],[Date]],"mmm"))</f>
        <v>Mars</v>
      </c>
      <c r="E76" t="str">
        <f>_xlfn.XLOOKUP(tab_event[[#This Row],[Date]],tab_joursFeries[Date],tab_joursFeries[Célébration],"-",0)</f>
        <v>-</v>
      </c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</row>
    <row r="77" spans="2:19" hidden="1" x14ac:dyDescent="0.25">
      <c r="B77" s="12" cm="1">
        <f t="array" ref="B77">DATE(Annee,1,ROW()-ROW(tab_event[#Headers]))</f>
        <v>45001</v>
      </c>
      <c r="C77" s="2">
        <f>YEAR(tab_event[[#This Row],[Date]])</f>
        <v>2023</v>
      </c>
      <c r="D77" s="2" t="str">
        <f>PROPER(TEXT(tab_event[[#This Row],[Date]],"mmm"))</f>
        <v>Mars</v>
      </c>
      <c r="E77" t="str">
        <f>_xlfn.XLOOKUP(tab_event[[#This Row],[Date]],tab_joursFeries[Date],tab_joursFeries[Célébration],"-",0)</f>
        <v>-</v>
      </c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</row>
    <row r="78" spans="2:19" hidden="1" x14ac:dyDescent="0.25">
      <c r="B78" s="12" cm="1">
        <f t="array" ref="B78">DATE(Annee,1,ROW()-ROW(tab_event[#Headers]))</f>
        <v>45002</v>
      </c>
      <c r="C78" s="2">
        <f>YEAR(tab_event[[#This Row],[Date]])</f>
        <v>2023</v>
      </c>
      <c r="D78" s="2" t="str">
        <f>PROPER(TEXT(tab_event[[#This Row],[Date]],"mmm"))</f>
        <v>Mars</v>
      </c>
      <c r="E78" t="str">
        <f>_xlfn.XLOOKUP(tab_event[[#This Row],[Date]],tab_joursFeries[Date],tab_joursFeries[Célébration],"-",0)</f>
        <v>-</v>
      </c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</row>
    <row r="79" spans="2:19" hidden="1" x14ac:dyDescent="0.25">
      <c r="B79" s="12" cm="1">
        <f t="array" ref="B79">DATE(Annee,1,ROW()-ROW(tab_event[#Headers]))</f>
        <v>45003</v>
      </c>
      <c r="C79" s="2">
        <f>YEAR(tab_event[[#This Row],[Date]])</f>
        <v>2023</v>
      </c>
      <c r="D79" s="2" t="str">
        <f>PROPER(TEXT(tab_event[[#This Row],[Date]],"mmm"))</f>
        <v>Mars</v>
      </c>
      <c r="E79" t="str">
        <f>_xlfn.XLOOKUP(tab_event[[#This Row],[Date]],tab_joursFeries[Date],tab_joursFeries[Célébration],"-",0)</f>
        <v>-</v>
      </c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</row>
    <row r="80" spans="2:19" hidden="1" x14ac:dyDescent="0.25">
      <c r="B80" s="12" cm="1">
        <f t="array" ref="B80">DATE(Annee,1,ROW()-ROW(tab_event[#Headers]))</f>
        <v>45004</v>
      </c>
      <c r="C80" s="2">
        <f>YEAR(tab_event[[#This Row],[Date]])</f>
        <v>2023</v>
      </c>
      <c r="D80" s="2" t="str">
        <f>PROPER(TEXT(tab_event[[#This Row],[Date]],"mmm"))</f>
        <v>Mars</v>
      </c>
      <c r="E80" t="str">
        <f>_xlfn.XLOOKUP(tab_event[[#This Row],[Date]],tab_joursFeries[Date],tab_joursFeries[Célébration],"-",0)</f>
        <v>-</v>
      </c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</row>
    <row r="81" spans="2:19" hidden="1" x14ac:dyDescent="0.25">
      <c r="B81" s="12" cm="1">
        <f t="array" ref="B81">DATE(Annee,1,ROW()-ROW(tab_event[#Headers]))</f>
        <v>45005</v>
      </c>
      <c r="C81" s="2">
        <f>YEAR(tab_event[[#This Row],[Date]])</f>
        <v>2023</v>
      </c>
      <c r="D81" s="2" t="str">
        <f>PROPER(TEXT(tab_event[[#This Row],[Date]],"mmm"))</f>
        <v>Mars</v>
      </c>
      <c r="E81" t="str">
        <f>_xlfn.XLOOKUP(tab_event[[#This Row],[Date]],tab_joursFeries[Date],tab_joursFeries[Célébration],"-",0)</f>
        <v>-</v>
      </c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</row>
    <row r="82" spans="2:19" hidden="1" x14ac:dyDescent="0.25">
      <c r="B82" s="12" cm="1">
        <f t="array" ref="B82">DATE(Annee,1,ROW()-ROW(tab_event[#Headers]))</f>
        <v>45006</v>
      </c>
      <c r="C82" s="2">
        <f>YEAR(tab_event[[#This Row],[Date]])</f>
        <v>2023</v>
      </c>
      <c r="D82" s="2" t="str">
        <f>PROPER(TEXT(tab_event[[#This Row],[Date]],"mmm"))</f>
        <v>Mars</v>
      </c>
      <c r="E82" t="str">
        <f>_xlfn.XLOOKUP(tab_event[[#This Row],[Date]],tab_joursFeries[Date],tab_joursFeries[Célébration],"-",0)</f>
        <v>-</v>
      </c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</row>
    <row r="83" spans="2:19" hidden="1" x14ac:dyDescent="0.25">
      <c r="B83" s="12" cm="1">
        <f t="array" ref="B83">DATE(Annee,1,ROW()-ROW(tab_event[#Headers]))</f>
        <v>45007</v>
      </c>
      <c r="C83" s="2">
        <f>YEAR(tab_event[[#This Row],[Date]])</f>
        <v>2023</v>
      </c>
      <c r="D83" s="2" t="str">
        <f>PROPER(TEXT(tab_event[[#This Row],[Date]],"mmm"))</f>
        <v>Mars</v>
      </c>
      <c r="E83" t="str">
        <f>_xlfn.XLOOKUP(tab_event[[#This Row],[Date]],tab_joursFeries[Date],tab_joursFeries[Célébration],"-",0)</f>
        <v>-</v>
      </c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</row>
    <row r="84" spans="2:19" hidden="1" x14ac:dyDescent="0.25">
      <c r="B84" s="12" cm="1">
        <f t="array" ref="B84">DATE(Annee,1,ROW()-ROW(tab_event[#Headers]))</f>
        <v>45008</v>
      </c>
      <c r="C84" s="2">
        <f>YEAR(tab_event[[#This Row],[Date]])</f>
        <v>2023</v>
      </c>
      <c r="D84" s="2" t="str">
        <f>PROPER(TEXT(tab_event[[#This Row],[Date]],"mmm"))</f>
        <v>Mars</v>
      </c>
      <c r="E84" t="str">
        <f>_xlfn.XLOOKUP(tab_event[[#This Row],[Date]],tab_joursFeries[Date],tab_joursFeries[Célébration],"-",0)</f>
        <v>-</v>
      </c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</row>
    <row r="85" spans="2:19" hidden="1" x14ac:dyDescent="0.25">
      <c r="B85" s="12" cm="1">
        <f t="array" ref="B85">DATE(Annee,1,ROW()-ROW(tab_event[#Headers]))</f>
        <v>45009</v>
      </c>
      <c r="C85" s="2">
        <f>YEAR(tab_event[[#This Row],[Date]])</f>
        <v>2023</v>
      </c>
      <c r="D85" s="2" t="str">
        <f>PROPER(TEXT(tab_event[[#This Row],[Date]],"mmm"))</f>
        <v>Mars</v>
      </c>
      <c r="E85" t="str">
        <f>_xlfn.XLOOKUP(tab_event[[#This Row],[Date]],tab_joursFeries[Date],tab_joursFeries[Célébration],"-",0)</f>
        <v>-</v>
      </c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</row>
    <row r="86" spans="2:19" hidden="1" x14ac:dyDescent="0.25">
      <c r="B86" s="12" cm="1">
        <f t="array" ref="B86">DATE(Annee,1,ROW()-ROW(tab_event[#Headers]))</f>
        <v>45010</v>
      </c>
      <c r="C86" s="2">
        <f>YEAR(tab_event[[#This Row],[Date]])</f>
        <v>2023</v>
      </c>
      <c r="D86" s="2" t="str">
        <f>PROPER(TEXT(tab_event[[#This Row],[Date]],"mmm"))</f>
        <v>Mars</v>
      </c>
      <c r="E86" t="str">
        <f>_xlfn.XLOOKUP(tab_event[[#This Row],[Date]],tab_joursFeries[Date],tab_joursFeries[Célébration],"-",0)</f>
        <v>-</v>
      </c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</row>
    <row r="87" spans="2:19" hidden="1" x14ac:dyDescent="0.25">
      <c r="B87" s="12" cm="1">
        <f t="array" ref="B87">DATE(Annee,1,ROW()-ROW(tab_event[#Headers]))</f>
        <v>45011</v>
      </c>
      <c r="C87" s="2">
        <f>YEAR(tab_event[[#This Row],[Date]])</f>
        <v>2023</v>
      </c>
      <c r="D87" s="2" t="str">
        <f>PROPER(TEXT(tab_event[[#This Row],[Date]],"mmm"))</f>
        <v>Mars</v>
      </c>
      <c r="E87" t="str">
        <f>_xlfn.XLOOKUP(tab_event[[#This Row],[Date]],tab_joursFeries[Date],tab_joursFeries[Célébration],"-",0)</f>
        <v>-</v>
      </c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</row>
    <row r="88" spans="2:19" hidden="1" x14ac:dyDescent="0.25">
      <c r="B88" s="12" cm="1">
        <f t="array" ref="B88">DATE(Annee,1,ROW()-ROW(tab_event[#Headers]))</f>
        <v>45012</v>
      </c>
      <c r="C88" s="2">
        <f>YEAR(tab_event[[#This Row],[Date]])</f>
        <v>2023</v>
      </c>
      <c r="D88" s="2" t="str">
        <f>PROPER(TEXT(tab_event[[#This Row],[Date]],"mmm"))</f>
        <v>Mars</v>
      </c>
      <c r="E88" t="str">
        <f>_xlfn.XLOOKUP(tab_event[[#This Row],[Date]],tab_joursFeries[Date],tab_joursFeries[Célébration],"-",0)</f>
        <v>-</v>
      </c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</row>
    <row r="89" spans="2:19" hidden="1" x14ac:dyDescent="0.25">
      <c r="B89" s="12" cm="1">
        <f t="array" ref="B89">DATE(Annee,1,ROW()-ROW(tab_event[#Headers]))</f>
        <v>45013</v>
      </c>
      <c r="C89" s="2">
        <f>YEAR(tab_event[[#This Row],[Date]])</f>
        <v>2023</v>
      </c>
      <c r="D89" s="2" t="str">
        <f>PROPER(TEXT(tab_event[[#This Row],[Date]],"mmm"))</f>
        <v>Mars</v>
      </c>
      <c r="E89" t="str">
        <f>_xlfn.XLOOKUP(tab_event[[#This Row],[Date]],tab_joursFeries[Date],tab_joursFeries[Célébration],"-",0)</f>
        <v>-</v>
      </c>
      <c r="F89" s="20"/>
      <c r="G89" s="20"/>
      <c r="H89" s="20"/>
      <c r="I89" s="20"/>
      <c r="J89" s="20"/>
      <c r="K89" s="20"/>
      <c r="L89" s="20"/>
      <c r="M89" s="20"/>
      <c r="N89" s="20"/>
      <c r="O89" s="20"/>
      <c r="P89" s="20"/>
      <c r="Q89" s="20"/>
      <c r="R89" s="20"/>
      <c r="S89" s="20"/>
    </row>
    <row r="90" spans="2:19" hidden="1" x14ac:dyDescent="0.25">
      <c r="B90" s="12" cm="1">
        <f t="array" ref="B90">DATE(Annee,1,ROW()-ROW(tab_event[#Headers]))</f>
        <v>45014</v>
      </c>
      <c r="C90" s="2">
        <f>YEAR(tab_event[[#This Row],[Date]])</f>
        <v>2023</v>
      </c>
      <c r="D90" s="2" t="str">
        <f>PROPER(TEXT(tab_event[[#This Row],[Date]],"mmm"))</f>
        <v>Mars</v>
      </c>
      <c r="E90" t="str">
        <f>_xlfn.XLOOKUP(tab_event[[#This Row],[Date]],tab_joursFeries[Date],tab_joursFeries[Célébration],"-",0)</f>
        <v>-</v>
      </c>
      <c r="F90" s="20"/>
      <c r="G90" s="20"/>
      <c r="H90" s="20"/>
      <c r="I90" s="20"/>
      <c r="J90" s="20"/>
      <c r="K90" s="20"/>
      <c r="L90" s="20"/>
      <c r="M90" s="20"/>
      <c r="N90" s="20"/>
      <c r="O90" s="20"/>
      <c r="P90" s="20"/>
      <c r="Q90" s="20"/>
      <c r="R90" s="20"/>
      <c r="S90" s="20"/>
    </row>
    <row r="91" spans="2:19" hidden="1" x14ac:dyDescent="0.25">
      <c r="B91" s="12" cm="1">
        <f t="array" ref="B91">DATE(Annee,1,ROW()-ROW(tab_event[#Headers]))</f>
        <v>45015</v>
      </c>
      <c r="C91" s="2">
        <f>YEAR(tab_event[[#This Row],[Date]])</f>
        <v>2023</v>
      </c>
      <c r="D91" s="2" t="str">
        <f>PROPER(TEXT(tab_event[[#This Row],[Date]],"mmm"))</f>
        <v>Mars</v>
      </c>
      <c r="E91" t="str">
        <f>_xlfn.XLOOKUP(tab_event[[#This Row],[Date]],tab_joursFeries[Date],tab_joursFeries[Célébration],"-",0)</f>
        <v>-</v>
      </c>
      <c r="F91" s="20"/>
      <c r="G91" s="20"/>
      <c r="H91" s="20"/>
      <c r="I91" s="20"/>
      <c r="J91" s="20"/>
      <c r="K91" s="20"/>
      <c r="L91" s="20"/>
      <c r="M91" s="20"/>
      <c r="N91" s="20"/>
      <c r="O91" s="20"/>
      <c r="P91" s="20"/>
      <c r="Q91" s="20"/>
      <c r="R91" s="20"/>
      <c r="S91" s="20"/>
    </row>
    <row r="92" spans="2:19" hidden="1" x14ac:dyDescent="0.25">
      <c r="B92" s="12" cm="1">
        <f t="array" ref="B92">DATE(Annee,1,ROW()-ROW(tab_event[#Headers]))</f>
        <v>45016</v>
      </c>
      <c r="C92" s="2">
        <f>YEAR(tab_event[[#This Row],[Date]])</f>
        <v>2023</v>
      </c>
      <c r="D92" s="2" t="str">
        <f>PROPER(TEXT(tab_event[[#This Row],[Date]],"mmm"))</f>
        <v>Mars</v>
      </c>
      <c r="E92" t="str">
        <f>_xlfn.XLOOKUP(tab_event[[#This Row],[Date]],tab_joursFeries[Date],tab_joursFeries[Célébration],"-",0)</f>
        <v>-</v>
      </c>
      <c r="F92" s="20"/>
      <c r="G92" s="20"/>
      <c r="H92" s="20"/>
      <c r="I92" s="20"/>
      <c r="J92" s="20"/>
      <c r="K92" s="20"/>
      <c r="L92" s="20"/>
      <c r="M92" s="20"/>
      <c r="N92" s="20"/>
      <c r="O92" s="20"/>
      <c r="P92" s="20"/>
      <c r="Q92" s="20"/>
      <c r="R92" s="20"/>
      <c r="S92" s="20"/>
    </row>
    <row r="93" spans="2:19" hidden="1" x14ac:dyDescent="0.25">
      <c r="B93" s="12" cm="1">
        <f t="array" ref="B93">DATE(Annee,1,ROW()-ROW(tab_event[#Headers]))</f>
        <v>45017</v>
      </c>
      <c r="C93" s="2">
        <f>YEAR(tab_event[[#This Row],[Date]])</f>
        <v>2023</v>
      </c>
      <c r="D93" s="2" t="str">
        <f>PROPER(TEXT(tab_event[[#This Row],[Date]],"mmm"))</f>
        <v>Avr</v>
      </c>
      <c r="E93" t="str">
        <f>_xlfn.XLOOKUP(tab_event[[#This Row],[Date]],tab_joursFeries[Date],tab_joursFeries[Célébration],"-",0)</f>
        <v>-</v>
      </c>
      <c r="F93" s="20"/>
      <c r="G93" s="20"/>
      <c r="H93" s="20"/>
      <c r="I93" s="20"/>
      <c r="J93" s="20"/>
      <c r="K93" s="20"/>
      <c r="L93" s="20"/>
      <c r="M93" s="20"/>
      <c r="N93" s="20"/>
      <c r="O93" s="20"/>
      <c r="P93" s="20"/>
      <c r="Q93" s="20"/>
      <c r="R93" s="20"/>
      <c r="S93" s="20"/>
    </row>
    <row r="94" spans="2:19" hidden="1" x14ac:dyDescent="0.25">
      <c r="B94" s="12" cm="1">
        <f t="array" ref="B94">DATE(Annee,1,ROW()-ROW(tab_event[#Headers]))</f>
        <v>45018</v>
      </c>
      <c r="C94" s="2">
        <f>YEAR(tab_event[[#This Row],[Date]])</f>
        <v>2023</v>
      </c>
      <c r="D94" s="2" t="str">
        <f>PROPER(TEXT(tab_event[[#This Row],[Date]],"mmm"))</f>
        <v>Avr</v>
      </c>
      <c r="E94" t="str">
        <f>_xlfn.XLOOKUP(tab_event[[#This Row],[Date]],tab_joursFeries[Date],tab_joursFeries[Célébration],"-",0)</f>
        <v>-</v>
      </c>
      <c r="F94" s="20"/>
      <c r="G94" s="20"/>
      <c r="H94" s="20"/>
      <c r="I94" s="20"/>
      <c r="J94" s="20"/>
      <c r="K94" s="20"/>
      <c r="L94" s="20"/>
      <c r="M94" s="20"/>
      <c r="N94" s="20"/>
      <c r="O94" s="20"/>
      <c r="P94" s="20"/>
      <c r="Q94" s="20"/>
      <c r="R94" s="20"/>
      <c r="S94" s="20"/>
    </row>
    <row r="95" spans="2:19" hidden="1" x14ac:dyDescent="0.25">
      <c r="B95" s="12" cm="1">
        <f t="array" ref="B95">DATE(Annee,1,ROW()-ROW(tab_event[#Headers]))</f>
        <v>45019</v>
      </c>
      <c r="C95" s="2">
        <f>YEAR(tab_event[[#This Row],[Date]])</f>
        <v>2023</v>
      </c>
      <c r="D95" s="2" t="str">
        <f>PROPER(TEXT(tab_event[[#This Row],[Date]],"mmm"))</f>
        <v>Avr</v>
      </c>
      <c r="E95" t="str">
        <f>_xlfn.XLOOKUP(tab_event[[#This Row],[Date]],tab_joursFeries[Date],tab_joursFeries[Célébration],"-",0)</f>
        <v>-</v>
      </c>
      <c r="F95" s="20"/>
      <c r="G95" s="20"/>
      <c r="H95" s="20"/>
      <c r="I95" s="20"/>
      <c r="J95" s="20"/>
      <c r="K95" s="20"/>
      <c r="L95" s="20"/>
      <c r="M95" s="20"/>
      <c r="N95" s="20"/>
      <c r="O95" s="20"/>
      <c r="P95" s="20"/>
      <c r="Q95" s="20"/>
      <c r="R95" s="20"/>
      <c r="S95" s="20"/>
    </row>
    <row r="96" spans="2:19" hidden="1" x14ac:dyDescent="0.25">
      <c r="B96" s="12" cm="1">
        <f t="array" ref="B96">DATE(Annee,1,ROW()-ROW(tab_event[#Headers]))</f>
        <v>45020</v>
      </c>
      <c r="C96" s="2">
        <f>YEAR(tab_event[[#This Row],[Date]])</f>
        <v>2023</v>
      </c>
      <c r="D96" s="2" t="str">
        <f>PROPER(TEXT(tab_event[[#This Row],[Date]],"mmm"))</f>
        <v>Avr</v>
      </c>
      <c r="E96" t="str">
        <f>_xlfn.XLOOKUP(tab_event[[#This Row],[Date]],tab_joursFeries[Date],tab_joursFeries[Célébration],"-",0)</f>
        <v>-</v>
      </c>
      <c r="F96" s="20"/>
      <c r="G96" s="20"/>
      <c r="H96" s="20"/>
      <c r="I96" s="20"/>
      <c r="J96" s="20"/>
      <c r="K96" s="20"/>
      <c r="L96" s="20"/>
      <c r="M96" s="20"/>
      <c r="N96" s="20"/>
      <c r="O96" s="20"/>
      <c r="P96" s="20"/>
      <c r="Q96" s="20"/>
      <c r="R96" s="20"/>
      <c r="S96" s="20"/>
    </row>
    <row r="97" spans="2:19" hidden="1" x14ac:dyDescent="0.25">
      <c r="B97" s="12" cm="1">
        <f t="array" ref="B97">DATE(Annee,1,ROW()-ROW(tab_event[#Headers]))</f>
        <v>45021</v>
      </c>
      <c r="C97" s="2">
        <f>YEAR(tab_event[[#This Row],[Date]])</f>
        <v>2023</v>
      </c>
      <c r="D97" s="2" t="str">
        <f>PROPER(TEXT(tab_event[[#This Row],[Date]],"mmm"))</f>
        <v>Avr</v>
      </c>
      <c r="E97" t="str">
        <f>_xlfn.XLOOKUP(tab_event[[#This Row],[Date]],tab_joursFeries[Date],tab_joursFeries[Célébration],"-",0)</f>
        <v>-</v>
      </c>
      <c r="F97" s="20"/>
      <c r="G97" s="20"/>
      <c r="H97" s="20"/>
      <c r="I97" s="20"/>
      <c r="J97" s="20"/>
      <c r="K97" s="20"/>
      <c r="L97" s="20"/>
      <c r="M97" s="20"/>
      <c r="N97" s="20"/>
      <c r="O97" s="20"/>
      <c r="P97" s="20"/>
      <c r="Q97" s="20"/>
      <c r="R97" s="20"/>
      <c r="S97" s="20"/>
    </row>
    <row r="98" spans="2:19" hidden="1" x14ac:dyDescent="0.25">
      <c r="B98" s="12" cm="1">
        <f t="array" ref="B98">DATE(Annee,1,ROW()-ROW(tab_event[#Headers]))</f>
        <v>45022</v>
      </c>
      <c r="C98" s="2">
        <f>YEAR(tab_event[[#This Row],[Date]])</f>
        <v>2023</v>
      </c>
      <c r="D98" s="2" t="str">
        <f>PROPER(TEXT(tab_event[[#This Row],[Date]],"mmm"))</f>
        <v>Avr</v>
      </c>
      <c r="E98" t="str">
        <f>_xlfn.XLOOKUP(tab_event[[#This Row],[Date]],tab_joursFeries[Date],tab_joursFeries[Célébration],"-",0)</f>
        <v>-</v>
      </c>
      <c r="F98" s="20"/>
      <c r="G98" s="20"/>
      <c r="H98" s="20"/>
      <c r="I98" s="20"/>
      <c r="J98" s="20"/>
      <c r="K98" s="20"/>
      <c r="L98" s="20"/>
      <c r="M98" s="20"/>
      <c r="N98" s="20"/>
      <c r="O98" s="20"/>
      <c r="P98" s="20"/>
      <c r="Q98" s="20"/>
      <c r="R98" s="20"/>
      <c r="S98" s="20"/>
    </row>
    <row r="99" spans="2:19" hidden="1" x14ac:dyDescent="0.25">
      <c r="B99" s="12" cm="1">
        <f t="array" ref="B99">DATE(Annee,1,ROW()-ROW(tab_event[#Headers]))</f>
        <v>45023</v>
      </c>
      <c r="C99" s="2">
        <f>YEAR(tab_event[[#This Row],[Date]])</f>
        <v>2023</v>
      </c>
      <c r="D99" s="2" t="str">
        <f>PROPER(TEXT(tab_event[[#This Row],[Date]],"mmm"))</f>
        <v>Avr</v>
      </c>
      <c r="E99" t="str">
        <f>_xlfn.XLOOKUP(tab_event[[#This Row],[Date]],tab_joursFeries[Date],tab_joursFeries[Célébration],"-",0)</f>
        <v>-</v>
      </c>
      <c r="F99" s="20"/>
      <c r="G99" s="20"/>
      <c r="H99" s="20"/>
      <c r="I99" s="20"/>
      <c r="J99" s="20"/>
      <c r="K99" s="20"/>
      <c r="L99" s="20"/>
      <c r="M99" s="20"/>
      <c r="N99" s="20"/>
      <c r="O99" s="20"/>
      <c r="P99" s="20"/>
      <c r="Q99" s="20"/>
      <c r="R99" s="20"/>
      <c r="S99" s="20"/>
    </row>
    <row r="100" spans="2:19" hidden="1" x14ac:dyDescent="0.25">
      <c r="B100" s="12" cm="1">
        <f t="array" ref="B100">DATE(Annee,1,ROW()-ROW(tab_event[#Headers]))</f>
        <v>45024</v>
      </c>
      <c r="C100" s="2">
        <f>YEAR(tab_event[[#This Row],[Date]])</f>
        <v>2023</v>
      </c>
      <c r="D100" s="2" t="str">
        <f>PROPER(TEXT(tab_event[[#This Row],[Date]],"mmm"))</f>
        <v>Avr</v>
      </c>
      <c r="E100" t="str">
        <f>_xlfn.XLOOKUP(tab_event[[#This Row],[Date]],tab_joursFeries[Date],tab_joursFeries[Célébration],"-",0)</f>
        <v>-</v>
      </c>
      <c r="F100" s="20"/>
      <c r="G100" s="20"/>
      <c r="H100" s="20"/>
      <c r="I100" s="20"/>
      <c r="J100" s="20"/>
      <c r="K100" s="20"/>
      <c r="L100" s="20"/>
      <c r="M100" s="20"/>
      <c r="N100" s="20"/>
      <c r="O100" s="20"/>
      <c r="P100" s="20"/>
      <c r="Q100" s="20"/>
      <c r="R100" s="20"/>
      <c r="S100" s="20"/>
    </row>
    <row r="101" spans="2:19" hidden="1" x14ac:dyDescent="0.25">
      <c r="B101" s="12" cm="1">
        <f t="array" ref="B101">DATE(Annee,1,ROW()-ROW(tab_event[#Headers]))</f>
        <v>45025</v>
      </c>
      <c r="C101" s="2">
        <f>YEAR(tab_event[[#This Row],[Date]])</f>
        <v>2023</v>
      </c>
      <c r="D101" s="2" t="str">
        <f>PROPER(TEXT(tab_event[[#This Row],[Date]],"mmm"))</f>
        <v>Avr</v>
      </c>
      <c r="E101" t="str">
        <f>_xlfn.XLOOKUP(tab_event[[#This Row],[Date]],tab_joursFeries[Date],tab_joursFeries[Célébration],"-",0)</f>
        <v>-</v>
      </c>
      <c r="F101" s="20"/>
      <c r="G101" s="20"/>
      <c r="H101" s="20"/>
      <c r="I101" s="20"/>
      <c r="J101" s="20"/>
      <c r="K101" s="20"/>
      <c r="L101" s="20"/>
      <c r="M101" s="20"/>
      <c r="N101" s="20"/>
      <c r="O101" s="20"/>
      <c r="P101" s="20"/>
      <c r="Q101" s="20"/>
      <c r="R101" s="20"/>
      <c r="S101" s="20"/>
    </row>
    <row r="102" spans="2:19" hidden="1" x14ac:dyDescent="0.25">
      <c r="B102" s="12" cm="1">
        <f t="array" ref="B102">DATE(Annee,1,ROW()-ROW(tab_event[#Headers]))</f>
        <v>45026</v>
      </c>
      <c r="C102" s="2">
        <f>YEAR(tab_event[[#This Row],[Date]])</f>
        <v>2023</v>
      </c>
      <c r="D102" s="2" t="str">
        <f>PROPER(TEXT(tab_event[[#This Row],[Date]],"mmm"))</f>
        <v>Avr</v>
      </c>
      <c r="E102" t="str">
        <f>_xlfn.XLOOKUP(tab_event[[#This Row],[Date]],tab_joursFeries[Date],tab_joursFeries[Célébration],"-",0)</f>
        <v>Lundi de Pâques</v>
      </c>
      <c r="F102" s="20"/>
      <c r="G102" s="20"/>
      <c r="H102" s="20"/>
      <c r="I102" s="20"/>
      <c r="J102" s="20"/>
      <c r="K102" s="20"/>
      <c r="L102" s="20"/>
      <c r="M102" s="20"/>
      <c r="N102" s="20"/>
      <c r="O102" s="20"/>
      <c r="P102" s="20"/>
      <c r="Q102" s="20"/>
      <c r="R102" s="20"/>
      <c r="S102" s="20"/>
    </row>
    <row r="103" spans="2:19" hidden="1" x14ac:dyDescent="0.25">
      <c r="B103" s="12" cm="1">
        <f t="array" ref="B103">DATE(Annee,1,ROW()-ROW(tab_event[#Headers]))</f>
        <v>45027</v>
      </c>
      <c r="C103" s="2">
        <f>YEAR(tab_event[[#This Row],[Date]])</f>
        <v>2023</v>
      </c>
      <c r="D103" s="2" t="str">
        <f>PROPER(TEXT(tab_event[[#This Row],[Date]],"mmm"))</f>
        <v>Avr</v>
      </c>
      <c r="E103" t="str">
        <f>_xlfn.XLOOKUP(tab_event[[#This Row],[Date]],tab_joursFeries[Date],tab_joursFeries[Célébration],"-",0)</f>
        <v>-</v>
      </c>
      <c r="F103" s="20"/>
      <c r="G103" s="20"/>
      <c r="H103" s="20"/>
      <c r="I103" s="20"/>
      <c r="J103" s="20"/>
      <c r="K103" s="20"/>
      <c r="L103" s="20"/>
      <c r="M103" s="20"/>
      <c r="N103" s="20"/>
      <c r="O103" s="20"/>
      <c r="P103" s="20"/>
      <c r="Q103" s="20"/>
      <c r="R103" s="20"/>
      <c r="S103" s="20"/>
    </row>
    <row r="104" spans="2:19" hidden="1" x14ac:dyDescent="0.25">
      <c r="B104" s="12" cm="1">
        <f t="array" ref="B104">DATE(Annee,1,ROW()-ROW(tab_event[#Headers]))</f>
        <v>45028</v>
      </c>
      <c r="C104" s="2">
        <f>YEAR(tab_event[[#This Row],[Date]])</f>
        <v>2023</v>
      </c>
      <c r="D104" s="2" t="str">
        <f>PROPER(TEXT(tab_event[[#This Row],[Date]],"mmm"))</f>
        <v>Avr</v>
      </c>
      <c r="E104" t="str">
        <f>_xlfn.XLOOKUP(tab_event[[#This Row],[Date]],tab_joursFeries[Date],tab_joursFeries[Célébration],"-",0)</f>
        <v>-</v>
      </c>
      <c r="F104" s="20"/>
      <c r="G104" s="20"/>
      <c r="H104" s="20"/>
      <c r="I104" s="20"/>
      <c r="J104" s="20"/>
      <c r="K104" s="20"/>
      <c r="L104" s="20"/>
      <c r="M104" s="20"/>
      <c r="N104" s="20"/>
      <c r="O104" s="20"/>
      <c r="P104" s="20"/>
      <c r="Q104" s="20"/>
      <c r="R104" s="20"/>
      <c r="S104" s="20"/>
    </row>
    <row r="105" spans="2:19" hidden="1" x14ac:dyDescent="0.25">
      <c r="B105" s="12" cm="1">
        <f t="array" ref="B105">DATE(Annee,1,ROW()-ROW(tab_event[#Headers]))</f>
        <v>45029</v>
      </c>
      <c r="C105" s="2">
        <f>YEAR(tab_event[[#This Row],[Date]])</f>
        <v>2023</v>
      </c>
      <c r="D105" s="2" t="str">
        <f>PROPER(TEXT(tab_event[[#This Row],[Date]],"mmm"))</f>
        <v>Avr</v>
      </c>
      <c r="E105" t="str">
        <f>_xlfn.XLOOKUP(tab_event[[#This Row],[Date]],tab_joursFeries[Date],tab_joursFeries[Célébration],"-",0)</f>
        <v>-</v>
      </c>
      <c r="F105" s="20"/>
      <c r="G105" s="20"/>
      <c r="H105" s="20"/>
      <c r="I105" s="20"/>
      <c r="J105" s="20"/>
      <c r="K105" s="20"/>
      <c r="L105" s="20"/>
      <c r="M105" s="20"/>
      <c r="N105" s="20"/>
      <c r="O105" s="20"/>
      <c r="P105" s="20"/>
      <c r="Q105" s="20"/>
      <c r="R105" s="20"/>
      <c r="S105" s="20"/>
    </row>
    <row r="106" spans="2:19" hidden="1" x14ac:dyDescent="0.25">
      <c r="B106" s="12" cm="1">
        <f t="array" ref="B106">DATE(Annee,1,ROW()-ROW(tab_event[#Headers]))</f>
        <v>45030</v>
      </c>
      <c r="C106" s="2">
        <f>YEAR(tab_event[[#This Row],[Date]])</f>
        <v>2023</v>
      </c>
      <c r="D106" s="2" t="str">
        <f>PROPER(TEXT(tab_event[[#This Row],[Date]],"mmm"))</f>
        <v>Avr</v>
      </c>
      <c r="E106" t="str">
        <f>_xlfn.XLOOKUP(tab_event[[#This Row],[Date]],tab_joursFeries[Date],tab_joursFeries[Célébration],"-",0)</f>
        <v>-</v>
      </c>
      <c r="F106" s="20"/>
      <c r="G106" s="20"/>
      <c r="H106" s="20"/>
      <c r="I106" s="20"/>
      <c r="J106" s="20"/>
      <c r="K106" s="20"/>
      <c r="L106" s="20"/>
      <c r="M106" s="20"/>
      <c r="N106" s="20"/>
      <c r="O106" s="20"/>
      <c r="P106" s="20"/>
      <c r="Q106" s="20"/>
      <c r="R106" s="20"/>
      <c r="S106" s="20"/>
    </row>
    <row r="107" spans="2:19" hidden="1" x14ac:dyDescent="0.25">
      <c r="B107" s="12" cm="1">
        <f t="array" ref="B107">DATE(Annee,1,ROW()-ROW(tab_event[#Headers]))</f>
        <v>45031</v>
      </c>
      <c r="C107" s="2">
        <f>YEAR(tab_event[[#This Row],[Date]])</f>
        <v>2023</v>
      </c>
      <c r="D107" s="2" t="str">
        <f>PROPER(TEXT(tab_event[[#This Row],[Date]],"mmm"))</f>
        <v>Avr</v>
      </c>
      <c r="E107" t="str">
        <f>_xlfn.XLOOKUP(tab_event[[#This Row],[Date]],tab_joursFeries[Date],tab_joursFeries[Célébration],"-",0)</f>
        <v>-</v>
      </c>
      <c r="F107" s="20"/>
      <c r="G107" s="20"/>
      <c r="H107" s="20"/>
      <c r="I107" s="20"/>
      <c r="J107" s="20"/>
      <c r="K107" s="20"/>
      <c r="L107" s="20"/>
      <c r="M107" s="20"/>
      <c r="N107" s="20"/>
      <c r="O107" s="20"/>
      <c r="P107" s="20"/>
      <c r="Q107" s="20"/>
      <c r="R107" s="20"/>
      <c r="S107" s="20"/>
    </row>
    <row r="108" spans="2:19" hidden="1" x14ac:dyDescent="0.25">
      <c r="B108" s="12" cm="1">
        <f t="array" ref="B108">DATE(Annee,1,ROW()-ROW(tab_event[#Headers]))</f>
        <v>45032</v>
      </c>
      <c r="C108" s="2">
        <f>YEAR(tab_event[[#This Row],[Date]])</f>
        <v>2023</v>
      </c>
      <c r="D108" s="2" t="str">
        <f>PROPER(TEXT(tab_event[[#This Row],[Date]],"mmm"))</f>
        <v>Avr</v>
      </c>
      <c r="E108" t="str">
        <f>_xlfn.XLOOKUP(tab_event[[#This Row],[Date]],tab_joursFeries[Date],tab_joursFeries[Célébration],"-",0)</f>
        <v>-</v>
      </c>
      <c r="F108" s="20"/>
      <c r="G108" s="20"/>
      <c r="H108" s="20"/>
      <c r="I108" s="20"/>
      <c r="J108" s="20"/>
      <c r="K108" s="20"/>
      <c r="L108" s="20"/>
      <c r="M108" s="20"/>
      <c r="N108" s="20"/>
      <c r="O108" s="20"/>
      <c r="P108" s="20"/>
      <c r="Q108" s="20"/>
      <c r="R108" s="20"/>
      <c r="S108" s="20"/>
    </row>
    <row r="109" spans="2:19" hidden="1" x14ac:dyDescent="0.25">
      <c r="B109" s="12" cm="1">
        <f t="array" ref="B109">DATE(Annee,1,ROW()-ROW(tab_event[#Headers]))</f>
        <v>45033</v>
      </c>
      <c r="C109" s="2">
        <f>YEAR(tab_event[[#This Row],[Date]])</f>
        <v>2023</v>
      </c>
      <c r="D109" s="2" t="str">
        <f>PROPER(TEXT(tab_event[[#This Row],[Date]],"mmm"))</f>
        <v>Avr</v>
      </c>
      <c r="E109" t="str">
        <f>_xlfn.XLOOKUP(tab_event[[#This Row],[Date]],tab_joursFeries[Date],tab_joursFeries[Célébration],"-",0)</f>
        <v>-</v>
      </c>
      <c r="F109" s="20"/>
      <c r="G109" s="20"/>
      <c r="H109" s="20"/>
      <c r="I109" s="20"/>
      <c r="J109" s="20"/>
      <c r="K109" s="20"/>
      <c r="L109" s="20"/>
      <c r="M109" s="20"/>
      <c r="N109" s="20"/>
      <c r="O109" s="20"/>
      <c r="P109" s="20"/>
      <c r="Q109" s="20"/>
      <c r="R109" s="20"/>
      <c r="S109" s="20"/>
    </row>
    <row r="110" spans="2:19" hidden="1" x14ac:dyDescent="0.25">
      <c r="B110" s="12" cm="1">
        <f t="array" ref="B110">DATE(Annee,1,ROW()-ROW(tab_event[#Headers]))</f>
        <v>45034</v>
      </c>
      <c r="C110" s="2">
        <f>YEAR(tab_event[[#This Row],[Date]])</f>
        <v>2023</v>
      </c>
      <c r="D110" s="2" t="str">
        <f>PROPER(TEXT(tab_event[[#This Row],[Date]],"mmm"))</f>
        <v>Avr</v>
      </c>
      <c r="E110" t="str">
        <f>_xlfn.XLOOKUP(tab_event[[#This Row],[Date]],tab_joursFeries[Date],tab_joursFeries[Célébration],"-",0)</f>
        <v>-</v>
      </c>
      <c r="F110" s="20"/>
      <c r="G110" s="20"/>
      <c r="H110" s="20"/>
      <c r="I110" s="20"/>
      <c r="J110" s="20"/>
      <c r="K110" s="20"/>
      <c r="L110" s="20"/>
      <c r="M110" s="20"/>
      <c r="N110" s="20"/>
      <c r="O110" s="20"/>
      <c r="P110" s="20"/>
      <c r="Q110" s="20"/>
      <c r="R110" s="20"/>
      <c r="S110" s="20"/>
    </row>
    <row r="111" spans="2:19" hidden="1" x14ac:dyDescent="0.25">
      <c r="B111" s="12" cm="1">
        <f t="array" ref="B111">DATE(Annee,1,ROW()-ROW(tab_event[#Headers]))</f>
        <v>45035</v>
      </c>
      <c r="C111" s="2">
        <f>YEAR(tab_event[[#This Row],[Date]])</f>
        <v>2023</v>
      </c>
      <c r="D111" s="2" t="str">
        <f>PROPER(TEXT(tab_event[[#This Row],[Date]],"mmm"))</f>
        <v>Avr</v>
      </c>
      <c r="E111" t="str">
        <f>_xlfn.XLOOKUP(tab_event[[#This Row],[Date]],tab_joursFeries[Date],tab_joursFeries[Célébration],"-",0)</f>
        <v>-</v>
      </c>
      <c r="F111" s="20"/>
      <c r="G111" s="20"/>
      <c r="H111" s="20"/>
      <c r="I111" s="20"/>
      <c r="J111" s="20"/>
      <c r="K111" s="20"/>
      <c r="L111" s="20"/>
      <c r="M111" s="20"/>
      <c r="N111" s="20"/>
      <c r="O111" s="20"/>
      <c r="P111" s="20"/>
      <c r="Q111" s="20"/>
      <c r="R111" s="20"/>
      <c r="S111" s="20"/>
    </row>
    <row r="112" spans="2:19" hidden="1" x14ac:dyDescent="0.25">
      <c r="B112" s="12" cm="1">
        <f t="array" ref="B112">DATE(Annee,1,ROW()-ROW(tab_event[#Headers]))</f>
        <v>45036</v>
      </c>
      <c r="C112" s="2">
        <f>YEAR(tab_event[[#This Row],[Date]])</f>
        <v>2023</v>
      </c>
      <c r="D112" s="2" t="str">
        <f>PROPER(TEXT(tab_event[[#This Row],[Date]],"mmm"))</f>
        <v>Avr</v>
      </c>
      <c r="E112" t="str">
        <f>_xlfn.XLOOKUP(tab_event[[#This Row],[Date]],tab_joursFeries[Date],tab_joursFeries[Célébration],"-",0)</f>
        <v>-</v>
      </c>
      <c r="F112" s="20"/>
      <c r="G112" s="20"/>
      <c r="H112" s="20"/>
      <c r="I112" s="20"/>
      <c r="J112" s="20"/>
      <c r="K112" s="20"/>
      <c r="L112" s="20"/>
      <c r="M112" s="20"/>
      <c r="N112" s="20"/>
      <c r="O112" s="20"/>
      <c r="P112" s="20"/>
      <c r="Q112" s="20"/>
      <c r="R112" s="20"/>
      <c r="S112" s="20"/>
    </row>
    <row r="113" spans="2:19" hidden="1" x14ac:dyDescent="0.25">
      <c r="B113" s="12" cm="1">
        <f t="array" ref="B113">DATE(Annee,1,ROW()-ROW(tab_event[#Headers]))</f>
        <v>45037</v>
      </c>
      <c r="C113" s="2">
        <f>YEAR(tab_event[[#This Row],[Date]])</f>
        <v>2023</v>
      </c>
      <c r="D113" s="2" t="str">
        <f>PROPER(TEXT(tab_event[[#This Row],[Date]],"mmm"))</f>
        <v>Avr</v>
      </c>
      <c r="E113" t="str">
        <f>_xlfn.XLOOKUP(tab_event[[#This Row],[Date]],tab_joursFeries[Date],tab_joursFeries[Célébration],"-",0)</f>
        <v>-</v>
      </c>
      <c r="F113" s="20"/>
      <c r="G113" s="20"/>
      <c r="H113" s="20"/>
      <c r="I113" s="20"/>
      <c r="J113" s="20"/>
      <c r="K113" s="20"/>
      <c r="L113" s="20"/>
      <c r="M113" s="20"/>
      <c r="N113" s="20"/>
      <c r="O113" s="20"/>
      <c r="P113" s="20"/>
      <c r="Q113" s="20"/>
      <c r="R113" s="20"/>
      <c r="S113" s="20"/>
    </row>
    <row r="114" spans="2:19" hidden="1" x14ac:dyDescent="0.25">
      <c r="B114" s="12" cm="1">
        <f t="array" ref="B114">DATE(Annee,1,ROW()-ROW(tab_event[#Headers]))</f>
        <v>45038</v>
      </c>
      <c r="C114" s="2">
        <f>YEAR(tab_event[[#This Row],[Date]])</f>
        <v>2023</v>
      </c>
      <c r="D114" s="2" t="str">
        <f>PROPER(TEXT(tab_event[[#This Row],[Date]],"mmm"))</f>
        <v>Avr</v>
      </c>
      <c r="E114" t="str">
        <f>_xlfn.XLOOKUP(tab_event[[#This Row],[Date]],tab_joursFeries[Date],tab_joursFeries[Célébration],"-",0)</f>
        <v>-</v>
      </c>
      <c r="F114" s="20"/>
      <c r="G114" s="20"/>
      <c r="H114" s="20"/>
      <c r="I114" s="20"/>
      <c r="J114" s="20"/>
      <c r="K114" s="20"/>
      <c r="L114" s="20"/>
      <c r="M114" s="20"/>
      <c r="N114" s="20"/>
      <c r="O114" s="20"/>
      <c r="P114" s="20"/>
      <c r="Q114" s="20"/>
      <c r="R114" s="20"/>
      <c r="S114" s="20"/>
    </row>
    <row r="115" spans="2:19" hidden="1" x14ac:dyDescent="0.25">
      <c r="B115" s="12" cm="1">
        <f t="array" ref="B115">DATE(Annee,1,ROW()-ROW(tab_event[#Headers]))</f>
        <v>45039</v>
      </c>
      <c r="C115" s="2">
        <f>YEAR(tab_event[[#This Row],[Date]])</f>
        <v>2023</v>
      </c>
      <c r="D115" s="2" t="str">
        <f>PROPER(TEXT(tab_event[[#This Row],[Date]],"mmm"))</f>
        <v>Avr</v>
      </c>
      <c r="E115" t="str">
        <f>_xlfn.XLOOKUP(tab_event[[#This Row],[Date]],tab_joursFeries[Date],tab_joursFeries[Célébration],"-",0)</f>
        <v>-</v>
      </c>
      <c r="F115" s="20"/>
      <c r="G115" s="20"/>
      <c r="H115" s="20"/>
      <c r="I115" s="20"/>
      <c r="J115" s="20"/>
      <c r="K115" s="20"/>
      <c r="L115" s="20"/>
      <c r="M115" s="20"/>
      <c r="N115" s="20"/>
      <c r="O115" s="20"/>
      <c r="P115" s="20"/>
      <c r="Q115" s="20"/>
      <c r="R115" s="20"/>
      <c r="S115" s="20"/>
    </row>
    <row r="116" spans="2:19" hidden="1" x14ac:dyDescent="0.25">
      <c r="B116" s="12" cm="1">
        <f t="array" ref="B116">DATE(Annee,1,ROW()-ROW(tab_event[#Headers]))</f>
        <v>45040</v>
      </c>
      <c r="C116" s="2">
        <f>YEAR(tab_event[[#This Row],[Date]])</f>
        <v>2023</v>
      </c>
      <c r="D116" s="2" t="str">
        <f>PROPER(TEXT(tab_event[[#This Row],[Date]],"mmm"))</f>
        <v>Avr</v>
      </c>
      <c r="E116" t="str">
        <f>_xlfn.XLOOKUP(tab_event[[#This Row],[Date]],tab_joursFeries[Date],tab_joursFeries[Célébration],"-",0)</f>
        <v>-</v>
      </c>
      <c r="F116" s="20"/>
      <c r="G116" s="20"/>
      <c r="H116" s="20"/>
      <c r="I116" s="20"/>
      <c r="J116" s="20"/>
      <c r="K116" s="20"/>
      <c r="L116" s="20"/>
      <c r="M116" s="20"/>
      <c r="N116" s="20"/>
      <c r="O116" s="20"/>
      <c r="P116" s="20"/>
      <c r="Q116" s="20"/>
      <c r="R116" s="20"/>
      <c r="S116" s="20"/>
    </row>
    <row r="117" spans="2:19" hidden="1" x14ac:dyDescent="0.25">
      <c r="B117" s="12" cm="1">
        <f t="array" ref="B117">DATE(Annee,1,ROW()-ROW(tab_event[#Headers]))</f>
        <v>45041</v>
      </c>
      <c r="C117" s="2">
        <f>YEAR(tab_event[[#This Row],[Date]])</f>
        <v>2023</v>
      </c>
      <c r="D117" s="2" t="str">
        <f>PROPER(TEXT(tab_event[[#This Row],[Date]],"mmm"))</f>
        <v>Avr</v>
      </c>
      <c r="E117" t="str">
        <f>_xlfn.XLOOKUP(tab_event[[#This Row],[Date]],tab_joursFeries[Date],tab_joursFeries[Célébration],"-",0)</f>
        <v>-</v>
      </c>
      <c r="F117" s="20"/>
      <c r="G117" s="20"/>
      <c r="H117" s="20"/>
      <c r="I117" s="20"/>
      <c r="J117" s="20"/>
      <c r="K117" s="20"/>
      <c r="L117" s="20"/>
      <c r="M117" s="20"/>
      <c r="N117" s="20"/>
      <c r="O117" s="20"/>
      <c r="P117" s="20"/>
      <c r="Q117" s="20"/>
      <c r="R117" s="20"/>
      <c r="S117" s="20"/>
    </row>
    <row r="118" spans="2:19" hidden="1" x14ac:dyDescent="0.25">
      <c r="B118" s="12" cm="1">
        <f t="array" ref="B118">DATE(Annee,1,ROW()-ROW(tab_event[#Headers]))</f>
        <v>45042</v>
      </c>
      <c r="C118" s="2">
        <f>YEAR(tab_event[[#This Row],[Date]])</f>
        <v>2023</v>
      </c>
      <c r="D118" s="2" t="str">
        <f>PROPER(TEXT(tab_event[[#This Row],[Date]],"mmm"))</f>
        <v>Avr</v>
      </c>
      <c r="E118" t="str">
        <f>_xlfn.XLOOKUP(tab_event[[#This Row],[Date]],tab_joursFeries[Date],tab_joursFeries[Célébration],"-",0)</f>
        <v>-</v>
      </c>
      <c r="F118" s="20"/>
      <c r="G118" s="20"/>
      <c r="H118" s="20"/>
      <c r="I118" s="20"/>
      <c r="J118" s="20"/>
      <c r="K118" s="20"/>
      <c r="L118" s="20"/>
      <c r="M118" s="20"/>
      <c r="N118" s="20"/>
      <c r="O118" s="20"/>
      <c r="P118" s="20"/>
      <c r="Q118" s="20"/>
      <c r="R118" s="20"/>
      <c r="S118" s="20"/>
    </row>
    <row r="119" spans="2:19" hidden="1" x14ac:dyDescent="0.25">
      <c r="B119" s="12" cm="1">
        <f t="array" ref="B119">DATE(Annee,1,ROW()-ROW(tab_event[#Headers]))</f>
        <v>45043</v>
      </c>
      <c r="C119" s="2">
        <f>YEAR(tab_event[[#This Row],[Date]])</f>
        <v>2023</v>
      </c>
      <c r="D119" s="2" t="str">
        <f>PROPER(TEXT(tab_event[[#This Row],[Date]],"mmm"))</f>
        <v>Avr</v>
      </c>
      <c r="E119" t="str">
        <f>_xlfn.XLOOKUP(tab_event[[#This Row],[Date]],tab_joursFeries[Date],tab_joursFeries[Célébration],"-",0)</f>
        <v>-</v>
      </c>
      <c r="F119" s="20"/>
      <c r="G119" s="20"/>
      <c r="H119" s="20"/>
      <c r="I119" s="20"/>
      <c r="J119" s="20"/>
      <c r="K119" s="20"/>
      <c r="L119" s="20"/>
      <c r="M119" s="20"/>
      <c r="N119" s="20"/>
      <c r="O119" s="20"/>
      <c r="P119" s="20"/>
      <c r="Q119" s="20"/>
      <c r="R119" s="20"/>
      <c r="S119" s="20"/>
    </row>
    <row r="120" spans="2:19" hidden="1" x14ac:dyDescent="0.25">
      <c r="B120" s="12" cm="1">
        <f t="array" ref="B120">DATE(Annee,1,ROW()-ROW(tab_event[#Headers]))</f>
        <v>45044</v>
      </c>
      <c r="C120" s="2">
        <f>YEAR(tab_event[[#This Row],[Date]])</f>
        <v>2023</v>
      </c>
      <c r="D120" s="2" t="str">
        <f>PROPER(TEXT(tab_event[[#This Row],[Date]],"mmm"))</f>
        <v>Avr</v>
      </c>
      <c r="E120" t="str">
        <f>_xlfn.XLOOKUP(tab_event[[#This Row],[Date]],tab_joursFeries[Date],tab_joursFeries[Célébration],"-",0)</f>
        <v>-</v>
      </c>
      <c r="F120" s="20"/>
      <c r="G120" s="20"/>
      <c r="H120" s="20"/>
      <c r="I120" s="20"/>
      <c r="J120" s="20"/>
      <c r="K120" s="20"/>
      <c r="L120" s="20"/>
      <c r="M120" s="20"/>
      <c r="N120" s="20"/>
      <c r="O120" s="20"/>
      <c r="P120" s="20"/>
      <c r="Q120" s="20"/>
      <c r="R120" s="20"/>
      <c r="S120" s="20"/>
    </row>
    <row r="121" spans="2:19" hidden="1" x14ac:dyDescent="0.25">
      <c r="B121" s="12" cm="1">
        <f t="array" ref="B121">DATE(Annee,1,ROW()-ROW(tab_event[#Headers]))</f>
        <v>45045</v>
      </c>
      <c r="C121" s="2">
        <f>YEAR(tab_event[[#This Row],[Date]])</f>
        <v>2023</v>
      </c>
      <c r="D121" s="2" t="str">
        <f>PROPER(TEXT(tab_event[[#This Row],[Date]],"mmm"))</f>
        <v>Avr</v>
      </c>
      <c r="E121" t="str">
        <f>_xlfn.XLOOKUP(tab_event[[#This Row],[Date]],tab_joursFeries[Date],tab_joursFeries[Célébration],"-",0)</f>
        <v>-</v>
      </c>
      <c r="F121" s="20"/>
      <c r="G121" s="20"/>
      <c r="H121" s="20"/>
      <c r="I121" s="20"/>
      <c r="J121" s="20"/>
      <c r="K121" s="20"/>
      <c r="L121" s="20"/>
      <c r="M121" s="20"/>
      <c r="N121" s="20"/>
      <c r="O121" s="20"/>
      <c r="P121" s="20"/>
      <c r="Q121" s="20"/>
      <c r="R121" s="20"/>
      <c r="S121" s="20"/>
    </row>
    <row r="122" spans="2:19" hidden="1" x14ac:dyDescent="0.25">
      <c r="B122" s="12" cm="1">
        <f t="array" ref="B122">DATE(Annee,1,ROW()-ROW(tab_event[#Headers]))</f>
        <v>45046</v>
      </c>
      <c r="C122" s="2">
        <f>YEAR(tab_event[[#This Row],[Date]])</f>
        <v>2023</v>
      </c>
      <c r="D122" s="2" t="str">
        <f>PROPER(TEXT(tab_event[[#This Row],[Date]],"mmm"))</f>
        <v>Avr</v>
      </c>
      <c r="E122" t="str">
        <f>_xlfn.XLOOKUP(tab_event[[#This Row],[Date]],tab_joursFeries[Date],tab_joursFeries[Célébration],"-",0)</f>
        <v>-</v>
      </c>
      <c r="F122" s="20"/>
      <c r="G122" s="20"/>
      <c r="H122" s="20"/>
      <c r="I122" s="20"/>
      <c r="J122" s="20"/>
      <c r="K122" s="20"/>
      <c r="L122" s="20"/>
      <c r="M122" s="20"/>
      <c r="N122" s="20"/>
      <c r="O122" s="20"/>
      <c r="P122" s="20"/>
      <c r="Q122" s="20"/>
      <c r="R122" s="20"/>
      <c r="S122" s="20"/>
    </row>
    <row r="123" spans="2:19" hidden="1" x14ac:dyDescent="0.25">
      <c r="B123" s="12" cm="1">
        <f t="array" ref="B123">DATE(Annee,1,ROW()-ROW(tab_event[#Headers]))</f>
        <v>45047</v>
      </c>
      <c r="C123" s="2">
        <f>YEAR(tab_event[[#This Row],[Date]])</f>
        <v>2023</v>
      </c>
      <c r="D123" s="2" t="str">
        <f>PROPER(TEXT(tab_event[[#This Row],[Date]],"mmm"))</f>
        <v>Mai</v>
      </c>
      <c r="E123" t="str">
        <f>_xlfn.XLOOKUP(tab_event[[#This Row],[Date]],tab_joursFeries[Date],tab_joursFeries[Célébration],"-",0)</f>
        <v>1er mai</v>
      </c>
      <c r="F123" s="20"/>
      <c r="G123" s="20"/>
      <c r="H123" s="20"/>
      <c r="I123" s="20"/>
      <c r="J123" s="20"/>
      <c r="K123" s="20"/>
      <c r="L123" s="20"/>
      <c r="M123" s="20"/>
      <c r="N123" s="20"/>
      <c r="O123" s="20"/>
      <c r="P123" s="20"/>
      <c r="Q123" s="20"/>
      <c r="R123" s="20"/>
      <c r="S123" s="20"/>
    </row>
    <row r="124" spans="2:19" hidden="1" x14ac:dyDescent="0.25">
      <c r="B124" s="12" cm="1">
        <f t="array" ref="B124">DATE(Annee,1,ROW()-ROW(tab_event[#Headers]))</f>
        <v>45048</v>
      </c>
      <c r="C124" s="2">
        <f>YEAR(tab_event[[#This Row],[Date]])</f>
        <v>2023</v>
      </c>
      <c r="D124" s="2" t="str">
        <f>PROPER(TEXT(tab_event[[#This Row],[Date]],"mmm"))</f>
        <v>Mai</v>
      </c>
      <c r="E124" t="str">
        <f>_xlfn.XLOOKUP(tab_event[[#This Row],[Date]],tab_joursFeries[Date],tab_joursFeries[Célébration],"-",0)</f>
        <v>-</v>
      </c>
      <c r="F124" s="20"/>
      <c r="G124" s="20"/>
      <c r="H124" s="20"/>
      <c r="I124" s="20"/>
      <c r="J124" s="20"/>
      <c r="K124" s="20"/>
      <c r="L124" s="20"/>
      <c r="M124" s="20"/>
      <c r="N124" s="20"/>
      <c r="O124" s="20"/>
      <c r="P124" s="20"/>
      <c r="Q124" s="20"/>
      <c r="R124" s="20"/>
      <c r="S124" s="20"/>
    </row>
    <row r="125" spans="2:19" hidden="1" x14ac:dyDescent="0.25">
      <c r="B125" s="12" cm="1">
        <f t="array" ref="B125">DATE(Annee,1,ROW()-ROW(tab_event[#Headers]))</f>
        <v>45049</v>
      </c>
      <c r="C125" s="2">
        <f>YEAR(tab_event[[#This Row],[Date]])</f>
        <v>2023</v>
      </c>
      <c r="D125" s="2" t="str">
        <f>PROPER(TEXT(tab_event[[#This Row],[Date]],"mmm"))</f>
        <v>Mai</v>
      </c>
      <c r="E125" t="str">
        <f>_xlfn.XLOOKUP(tab_event[[#This Row],[Date]],tab_joursFeries[Date],tab_joursFeries[Célébration],"-",0)</f>
        <v>-</v>
      </c>
      <c r="F125" s="20"/>
      <c r="G125" s="20"/>
      <c r="H125" s="20"/>
      <c r="I125" s="20"/>
      <c r="J125" s="20"/>
      <c r="K125" s="20"/>
      <c r="L125" s="20"/>
      <c r="M125" s="20"/>
      <c r="N125" s="20"/>
      <c r="O125" s="20"/>
      <c r="P125" s="20"/>
      <c r="Q125" s="20"/>
      <c r="R125" s="20"/>
      <c r="S125" s="20"/>
    </row>
    <row r="126" spans="2:19" hidden="1" x14ac:dyDescent="0.25">
      <c r="B126" s="12" cm="1">
        <f t="array" ref="B126">DATE(Annee,1,ROW()-ROW(tab_event[#Headers]))</f>
        <v>45050</v>
      </c>
      <c r="C126" s="2">
        <f>YEAR(tab_event[[#This Row],[Date]])</f>
        <v>2023</v>
      </c>
      <c r="D126" s="2" t="str">
        <f>PROPER(TEXT(tab_event[[#This Row],[Date]],"mmm"))</f>
        <v>Mai</v>
      </c>
      <c r="E126" t="str">
        <f>_xlfn.XLOOKUP(tab_event[[#This Row],[Date]],tab_joursFeries[Date],tab_joursFeries[Célébration],"-",0)</f>
        <v>-</v>
      </c>
      <c r="F126" s="20"/>
      <c r="G126" s="20"/>
      <c r="H126" s="20"/>
      <c r="I126" s="20"/>
      <c r="J126" s="20"/>
      <c r="K126" s="20"/>
      <c r="L126" s="20"/>
      <c r="M126" s="20"/>
      <c r="N126" s="20"/>
      <c r="O126" s="20"/>
      <c r="P126" s="20"/>
      <c r="Q126" s="20"/>
      <c r="R126" s="20"/>
      <c r="S126" s="20"/>
    </row>
    <row r="127" spans="2:19" hidden="1" x14ac:dyDescent="0.25">
      <c r="B127" s="12" cm="1">
        <f t="array" ref="B127">DATE(Annee,1,ROW()-ROW(tab_event[#Headers]))</f>
        <v>45051</v>
      </c>
      <c r="C127" s="2">
        <f>YEAR(tab_event[[#This Row],[Date]])</f>
        <v>2023</v>
      </c>
      <c r="D127" s="2" t="str">
        <f>PROPER(TEXT(tab_event[[#This Row],[Date]],"mmm"))</f>
        <v>Mai</v>
      </c>
      <c r="E127" t="str">
        <f>_xlfn.XLOOKUP(tab_event[[#This Row],[Date]],tab_joursFeries[Date],tab_joursFeries[Célébration],"-",0)</f>
        <v>-</v>
      </c>
      <c r="F127" s="20"/>
      <c r="G127" s="20"/>
      <c r="H127" s="20"/>
      <c r="I127" s="20"/>
      <c r="J127" s="20"/>
      <c r="K127" s="20"/>
      <c r="L127" s="20"/>
      <c r="M127" s="20"/>
      <c r="N127" s="20"/>
      <c r="O127" s="20"/>
      <c r="P127" s="20"/>
      <c r="Q127" s="20"/>
      <c r="R127" s="20"/>
      <c r="S127" s="20"/>
    </row>
    <row r="128" spans="2:19" hidden="1" x14ac:dyDescent="0.25">
      <c r="B128" s="12" cm="1">
        <f t="array" ref="B128">DATE(Annee,1,ROW()-ROW(tab_event[#Headers]))</f>
        <v>45052</v>
      </c>
      <c r="C128" s="2">
        <f>YEAR(tab_event[[#This Row],[Date]])</f>
        <v>2023</v>
      </c>
      <c r="D128" s="2" t="str">
        <f>PROPER(TEXT(tab_event[[#This Row],[Date]],"mmm"))</f>
        <v>Mai</v>
      </c>
      <c r="E128" t="str">
        <f>_xlfn.XLOOKUP(tab_event[[#This Row],[Date]],tab_joursFeries[Date],tab_joursFeries[Célébration],"-",0)</f>
        <v>-</v>
      </c>
      <c r="F128" s="20"/>
      <c r="G128" s="20"/>
      <c r="H128" s="20"/>
      <c r="I128" s="20"/>
      <c r="J128" s="20"/>
      <c r="K128" s="20"/>
      <c r="L128" s="20"/>
      <c r="M128" s="20"/>
      <c r="N128" s="20"/>
      <c r="O128" s="20"/>
      <c r="P128" s="20"/>
      <c r="Q128" s="20"/>
      <c r="R128" s="20"/>
      <c r="S128" s="20"/>
    </row>
    <row r="129" spans="2:19" hidden="1" x14ac:dyDescent="0.25">
      <c r="B129" s="12" cm="1">
        <f t="array" ref="B129">DATE(Annee,1,ROW()-ROW(tab_event[#Headers]))</f>
        <v>45053</v>
      </c>
      <c r="C129" s="2">
        <f>YEAR(tab_event[[#This Row],[Date]])</f>
        <v>2023</v>
      </c>
      <c r="D129" s="2" t="str">
        <f>PROPER(TEXT(tab_event[[#This Row],[Date]],"mmm"))</f>
        <v>Mai</v>
      </c>
      <c r="E129" t="str">
        <f>_xlfn.XLOOKUP(tab_event[[#This Row],[Date]],tab_joursFeries[Date],tab_joursFeries[Célébration],"-",0)</f>
        <v>-</v>
      </c>
      <c r="F129" s="20"/>
      <c r="G129" s="20"/>
      <c r="H129" s="20"/>
      <c r="I129" s="20"/>
      <c r="J129" s="20"/>
      <c r="K129" s="20"/>
      <c r="L129" s="20"/>
      <c r="M129" s="20"/>
      <c r="N129" s="20"/>
      <c r="O129" s="20"/>
      <c r="P129" s="20"/>
      <c r="Q129" s="20"/>
      <c r="R129" s="20"/>
      <c r="S129" s="20"/>
    </row>
    <row r="130" spans="2:19" hidden="1" x14ac:dyDescent="0.25">
      <c r="B130" s="12" cm="1">
        <f t="array" ref="B130">DATE(Annee,1,ROW()-ROW(tab_event[#Headers]))</f>
        <v>45054</v>
      </c>
      <c r="C130" s="2">
        <f>YEAR(tab_event[[#This Row],[Date]])</f>
        <v>2023</v>
      </c>
      <c r="D130" s="2" t="str">
        <f>PROPER(TEXT(tab_event[[#This Row],[Date]],"mmm"))</f>
        <v>Mai</v>
      </c>
      <c r="E130" t="str">
        <f>_xlfn.XLOOKUP(tab_event[[#This Row],[Date]],tab_joursFeries[Date],tab_joursFeries[Célébration],"-",0)</f>
        <v>8 mai</v>
      </c>
      <c r="F130" s="20"/>
      <c r="G130" s="20"/>
      <c r="H130" s="20"/>
      <c r="I130" s="20"/>
      <c r="J130" s="20"/>
      <c r="K130" s="20"/>
      <c r="L130" s="20"/>
      <c r="M130" s="20"/>
      <c r="N130" s="20"/>
      <c r="O130" s="20"/>
      <c r="P130" s="20"/>
      <c r="Q130" s="20"/>
      <c r="R130" s="20"/>
      <c r="S130" s="20"/>
    </row>
    <row r="131" spans="2:19" hidden="1" x14ac:dyDescent="0.25">
      <c r="B131" s="12" cm="1">
        <f t="array" ref="B131">DATE(Annee,1,ROW()-ROW(tab_event[#Headers]))</f>
        <v>45055</v>
      </c>
      <c r="C131" s="2">
        <f>YEAR(tab_event[[#This Row],[Date]])</f>
        <v>2023</v>
      </c>
      <c r="D131" s="2" t="str">
        <f>PROPER(TEXT(tab_event[[#This Row],[Date]],"mmm"))</f>
        <v>Mai</v>
      </c>
      <c r="E131" t="str">
        <f>_xlfn.XLOOKUP(tab_event[[#This Row],[Date]],tab_joursFeries[Date],tab_joursFeries[Célébration],"-",0)</f>
        <v>-</v>
      </c>
      <c r="F131" s="20"/>
      <c r="G131" s="20"/>
      <c r="H131" s="20"/>
      <c r="I131" s="20"/>
      <c r="J131" s="20"/>
      <c r="K131" s="20"/>
      <c r="L131" s="20"/>
      <c r="M131" s="20"/>
      <c r="N131" s="20"/>
      <c r="O131" s="20"/>
      <c r="P131" s="20"/>
      <c r="Q131" s="20"/>
      <c r="R131" s="20"/>
      <c r="S131" s="20"/>
    </row>
    <row r="132" spans="2:19" hidden="1" x14ac:dyDescent="0.25">
      <c r="B132" s="12" cm="1">
        <f t="array" ref="B132">DATE(Annee,1,ROW()-ROW(tab_event[#Headers]))</f>
        <v>45056</v>
      </c>
      <c r="C132" s="2">
        <f>YEAR(tab_event[[#This Row],[Date]])</f>
        <v>2023</v>
      </c>
      <c r="D132" s="2" t="str">
        <f>PROPER(TEXT(tab_event[[#This Row],[Date]],"mmm"))</f>
        <v>Mai</v>
      </c>
      <c r="E132" t="str">
        <f>_xlfn.XLOOKUP(tab_event[[#This Row],[Date]],tab_joursFeries[Date],tab_joursFeries[Célébration],"-",0)</f>
        <v>-</v>
      </c>
      <c r="F132" s="20"/>
      <c r="G132" s="20"/>
      <c r="H132" s="20"/>
      <c r="I132" s="20"/>
      <c r="J132" s="20"/>
      <c r="K132" s="20"/>
      <c r="L132" s="20"/>
      <c r="M132" s="20"/>
      <c r="N132" s="20"/>
      <c r="O132" s="20"/>
      <c r="P132" s="20"/>
      <c r="Q132" s="20"/>
      <c r="R132" s="20"/>
      <c r="S132" s="20"/>
    </row>
    <row r="133" spans="2:19" hidden="1" x14ac:dyDescent="0.25">
      <c r="B133" s="12" cm="1">
        <f t="array" ref="B133">DATE(Annee,1,ROW()-ROW(tab_event[#Headers]))</f>
        <v>45057</v>
      </c>
      <c r="C133" s="2">
        <f>YEAR(tab_event[[#This Row],[Date]])</f>
        <v>2023</v>
      </c>
      <c r="D133" s="2" t="str">
        <f>PROPER(TEXT(tab_event[[#This Row],[Date]],"mmm"))</f>
        <v>Mai</v>
      </c>
      <c r="E133" t="str">
        <f>_xlfn.XLOOKUP(tab_event[[#This Row],[Date]],tab_joursFeries[Date],tab_joursFeries[Célébration],"-",0)</f>
        <v>-</v>
      </c>
      <c r="F133" s="20"/>
      <c r="G133" s="20"/>
      <c r="H133" s="20"/>
      <c r="I133" s="20"/>
      <c r="J133" s="20"/>
      <c r="K133" s="20"/>
      <c r="L133" s="20"/>
      <c r="M133" s="20"/>
      <c r="N133" s="20"/>
      <c r="O133" s="20"/>
      <c r="P133" s="20"/>
      <c r="Q133" s="20"/>
      <c r="R133" s="20"/>
      <c r="S133" s="20"/>
    </row>
    <row r="134" spans="2:19" hidden="1" x14ac:dyDescent="0.25">
      <c r="B134" s="12" cm="1">
        <f t="array" ref="B134">DATE(Annee,1,ROW()-ROW(tab_event[#Headers]))</f>
        <v>45058</v>
      </c>
      <c r="C134" s="2">
        <f>YEAR(tab_event[[#This Row],[Date]])</f>
        <v>2023</v>
      </c>
      <c r="D134" s="2" t="str">
        <f>PROPER(TEXT(tab_event[[#This Row],[Date]],"mmm"))</f>
        <v>Mai</v>
      </c>
      <c r="E134" t="str">
        <f>_xlfn.XLOOKUP(tab_event[[#This Row],[Date]],tab_joursFeries[Date],tab_joursFeries[Célébration],"-",0)</f>
        <v>-</v>
      </c>
      <c r="F134" s="20"/>
      <c r="G134" s="20"/>
      <c r="H134" s="20"/>
      <c r="I134" s="20"/>
      <c r="J134" s="20"/>
      <c r="K134" s="20"/>
      <c r="L134" s="20"/>
      <c r="M134" s="20"/>
      <c r="N134" s="20"/>
      <c r="O134" s="20"/>
      <c r="P134" s="20"/>
      <c r="Q134" s="20"/>
      <c r="R134" s="20"/>
      <c r="S134" s="20"/>
    </row>
    <row r="135" spans="2:19" hidden="1" x14ac:dyDescent="0.25">
      <c r="B135" s="12" cm="1">
        <f t="array" ref="B135">DATE(Annee,1,ROW()-ROW(tab_event[#Headers]))</f>
        <v>45059</v>
      </c>
      <c r="C135" s="2">
        <f>YEAR(tab_event[[#This Row],[Date]])</f>
        <v>2023</v>
      </c>
      <c r="D135" s="2" t="str">
        <f>PROPER(TEXT(tab_event[[#This Row],[Date]],"mmm"))</f>
        <v>Mai</v>
      </c>
      <c r="E135" t="str">
        <f>_xlfn.XLOOKUP(tab_event[[#This Row],[Date]],tab_joursFeries[Date],tab_joursFeries[Célébration],"-",0)</f>
        <v>-</v>
      </c>
      <c r="F135" s="20"/>
      <c r="G135" s="20"/>
      <c r="H135" s="20"/>
      <c r="I135" s="20"/>
      <c r="J135" s="20"/>
      <c r="K135" s="20"/>
      <c r="L135" s="20"/>
      <c r="M135" s="20"/>
      <c r="N135" s="20"/>
      <c r="O135" s="20"/>
      <c r="P135" s="20"/>
      <c r="Q135" s="20"/>
      <c r="R135" s="20"/>
      <c r="S135" s="20"/>
    </row>
    <row r="136" spans="2:19" hidden="1" x14ac:dyDescent="0.25">
      <c r="B136" s="12" cm="1">
        <f t="array" ref="B136">DATE(Annee,1,ROW()-ROW(tab_event[#Headers]))</f>
        <v>45060</v>
      </c>
      <c r="C136" s="2">
        <f>YEAR(tab_event[[#This Row],[Date]])</f>
        <v>2023</v>
      </c>
      <c r="D136" s="2" t="str">
        <f>PROPER(TEXT(tab_event[[#This Row],[Date]],"mmm"))</f>
        <v>Mai</v>
      </c>
      <c r="E136" t="str">
        <f>_xlfn.XLOOKUP(tab_event[[#This Row],[Date]],tab_joursFeries[Date],tab_joursFeries[Célébration],"-",0)</f>
        <v>-</v>
      </c>
      <c r="F136" s="20"/>
      <c r="G136" s="20"/>
      <c r="H136" s="20"/>
      <c r="I136" s="20"/>
      <c r="J136" s="20"/>
      <c r="K136" s="20"/>
      <c r="L136" s="20"/>
      <c r="M136" s="20"/>
      <c r="N136" s="20"/>
      <c r="O136" s="20"/>
      <c r="P136" s="20"/>
      <c r="Q136" s="20"/>
      <c r="R136" s="20"/>
      <c r="S136" s="20"/>
    </row>
    <row r="137" spans="2:19" hidden="1" x14ac:dyDescent="0.25">
      <c r="B137" s="12" cm="1">
        <f t="array" ref="B137">DATE(Annee,1,ROW()-ROW(tab_event[#Headers]))</f>
        <v>45061</v>
      </c>
      <c r="C137" s="2">
        <f>YEAR(tab_event[[#This Row],[Date]])</f>
        <v>2023</v>
      </c>
      <c r="D137" s="2" t="str">
        <f>PROPER(TEXT(tab_event[[#This Row],[Date]],"mmm"))</f>
        <v>Mai</v>
      </c>
      <c r="E137" t="str">
        <f>_xlfn.XLOOKUP(tab_event[[#This Row],[Date]],tab_joursFeries[Date],tab_joursFeries[Célébration],"-",0)</f>
        <v>-</v>
      </c>
      <c r="F137" s="20"/>
      <c r="G137" s="20"/>
      <c r="H137" s="20"/>
      <c r="I137" s="20"/>
      <c r="J137" s="20"/>
      <c r="K137" s="20"/>
      <c r="L137" s="20"/>
      <c r="M137" s="20"/>
      <c r="N137" s="20"/>
      <c r="O137" s="20"/>
      <c r="P137" s="20"/>
      <c r="Q137" s="20"/>
      <c r="R137" s="20"/>
      <c r="S137" s="20"/>
    </row>
    <row r="138" spans="2:19" hidden="1" x14ac:dyDescent="0.25">
      <c r="B138" s="12" cm="1">
        <f t="array" ref="B138">DATE(Annee,1,ROW()-ROW(tab_event[#Headers]))</f>
        <v>45062</v>
      </c>
      <c r="C138" s="2">
        <f>YEAR(tab_event[[#This Row],[Date]])</f>
        <v>2023</v>
      </c>
      <c r="D138" s="2" t="str">
        <f>PROPER(TEXT(tab_event[[#This Row],[Date]],"mmm"))</f>
        <v>Mai</v>
      </c>
      <c r="E138" t="str">
        <f>_xlfn.XLOOKUP(tab_event[[#This Row],[Date]],tab_joursFeries[Date],tab_joursFeries[Célébration],"-",0)</f>
        <v>-</v>
      </c>
      <c r="F138" s="20"/>
      <c r="G138" s="20"/>
      <c r="H138" s="20"/>
      <c r="I138" s="20"/>
      <c r="J138" s="20"/>
      <c r="K138" s="20"/>
      <c r="L138" s="20"/>
      <c r="M138" s="20"/>
      <c r="N138" s="20"/>
      <c r="O138" s="20"/>
      <c r="P138" s="20"/>
      <c r="Q138" s="20"/>
      <c r="R138" s="20"/>
      <c r="S138" s="20"/>
    </row>
    <row r="139" spans="2:19" hidden="1" x14ac:dyDescent="0.25">
      <c r="B139" s="12" cm="1">
        <f t="array" ref="B139">DATE(Annee,1,ROW()-ROW(tab_event[#Headers]))</f>
        <v>45063</v>
      </c>
      <c r="C139" s="2">
        <f>YEAR(tab_event[[#This Row],[Date]])</f>
        <v>2023</v>
      </c>
      <c r="D139" s="2" t="str">
        <f>PROPER(TEXT(tab_event[[#This Row],[Date]],"mmm"))</f>
        <v>Mai</v>
      </c>
      <c r="E139" t="str">
        <f>_xlfn.XLOOKUP(tab_event[[#This Row],[Date]],tab_joursFeries[Date],tab_joursFeries[Célébration],"-",0)</f>
        <v>-</v>
      </c>
      <c r="F139" s="20"/>
      <c r="G139" s="20"/>
      <c r="H139" s="20"/>
      <c r="I139" s="20"/>
      <c r="J139" s="20"/>
      <c r="K139" s="20"/>
      <c r="L139" s="20"/>
      <c r="M139" s="20"/>
      <c r="N139" s="20"/>
      <c r="O139" s="20"/>
      <c r="P139" s="20"/>
      <c r="Q139" s="20"/>
      <c r="R139" s="20"/>
      <c r="S139" s="20"/>
    </row>
    <row r="140" spans="2:19" hidden="1" x14ac:dyDescent="0.25">
      <c r="B140" s="12" cm="1">
        <f t="array" ref="B140">DATE(Annee,1,ROW()-ROW(tab_event[#Headers]))</f>
        <v>45064</v>
      </c>
      <c r="C140" s="2">
        <f>YEAR(tab_event[[#This Row],[Date]])</f>
        <v>2023</v>
      </c>
      <c r="D140" s="2" t="str">
        <f>PROPER(TEXT(tab_event[[#This Row],[Date]],"mmm"))</f>
        <v>Mai</v>
      </c>
      <c r="E140" t="str">
        <f>_xlfn.XLOOKUP(tab_event[[#This Row],[Date]],tab_joursFeries[Date],tab_joursFeries[Célébration],"-",0)</f>
        <v>Ascension</v>
      </c>
      <c r="F140" s="20"/>
      <c r="G140" s="20"/>
      <c r="H140" s="20"/>
      <c r="I140" s="20"/>
      <c r="J140" s="20"/>
      <c r="K140" s="20"/>
      <c r="L140" s="20"/>
      <c r="M140" s="20"/>
      <c r="N140" s="20"/>
      <c r="O140" s="20"/>
      <c r="P140" s="20"/>
      <c r="Q140" s="20"/>
      <c r="R140" s="20"/>
      <c r="S140" s="20"/>
    </row>
    <row r="141" spans="2:19" hidden="1" x14ac:dyDescent="0.25">
      <c r="B141" s="12" cm="1">
        <f t="array" ref="B141">DATE(Annee,1,ROW()-ROW(tab_event[#Headers]))</f>
        <v>45065</v>
      </c>
      <c r="C141" s="2">
        <f>YEAR(tab_event[[#This Row],[Date]])</f>
        <v>2023</v>
      </c>
      <c r="D141" s="2" t="str">
        <f>PROPER(TEXT(tab_event[[#This Row],[Date]],"mmm"))</f>
        <v>Mai</v>
      </c>
      <c r="E141" t="str">
        <f>_xlfn.XLOOKUP(tab_event[[#This Row],[Date]],tab_joursFeries[Date],tab_joursFeries[Célébration],"-",0)</f>
        <v>-</v>
      </c>
      <c r="F141" s="20"/>
      <c r="G141" s="20"/>
      <c r="H141" s="20"/>
      <c r="I141" s="20"/>
      <c r="J141" s="20"/>
      <c r="K141" s="20"/>
      <c r="L141" s="20"/>
      <c r="M141" s="20"/>
      <c r="N141" s="20"/>
      <c r="O141" s="20"/>
      <c r="P141" s="20"/>
      <c r="Q141" s="20"/>
      <c r="R141" s="20"/>
      <c r="S141" s="20"/>
    </row>
    <row r="142" spans="2:19" hidden="1" x14ac:dyDescent="0.25">
      <c r="B142" s="12" cm="1">
        <f t="array" ref="B142">DATE(Annee,1,ROW()-ROW(tab_event[#Headers]))</f>
        <v>45066</v>
      </c>
      <c r="C142" s="2">
        <f>YEAR(tab_event[[#This Row],[Date]])</f>
        <v>2023</v>
      </c>
      <c r="D142" s="2" t="str">
        <f>PROPER(TEXT(tab_event[[#This Row],[Date]],"mmm"))</f>
        <v>Mai</v>
      </c>
      <c r="E142" t="str">
        <f>_xlfn.XLOOKUP(tab_event[[#This Row],[Date]],tab_joursFeries[Date],tab_joursFeries[Célébration],"-",0)</f>
        <v>-</v>
      </c>
      <c r="F142" s="20"/>
      <c r="G142" s="20"/>
      <c r="H142" s="20"/>
      <c r="I142" s="20"/>
      <c r="J142" s="20"/>
      <c r="K142" s="20"/>
      <c r="L142" s="20"/>
      <c r="M142" s="20"/>
      <c r="N142" s="20"/>
      <c r="O142" s="20"/>
      <c r="P142" s="20"/>
      <c r="Q142" s="20"/>
      <c r="R142" s="20"/>
      <c r="S142" s="20"/>
    </row>
    <row r="143" spans="2:19" hidden="1" x14ac:dyDescent="0.25">
      <c r="B143" s="12" cm="1">
        <f t="array" ref="B143">DATE(Annee,1,ROW()-ROW(tab_event[#Headers]))</f>
        <v>45067</v>
      </c>
      <c r="C143" s="2">
        <f>YEAR(tab_event[[#This Row],[Date]])</f>
        <v>2023</v>
      </c>
      <c r="D143" s="2" t="str">
        <f>PROPER(TEXT(tab_event[[#This Row],[Date]],"mmm"))</f>
        <v>Mai</v>
      </c>
      <c r="E143" t="str">
        <f>_xlfn.XLOOKUP(tab_event[[#This Row],[Date]],tab_joursFeries[Date],tab_joursFeries[Célébration],"-",0)</f>
        <v>-</v>
      </c>
      <c r="F143" s="20"/>
      <c r="G143" s="20"/>
      <c r="H143" s="20"/>
      <c r="I143" s="20"/>
      <c r="J143" s="20"/>
      <c r="K143" s="20"/>
      <c r="L143" s="20"/>
      <c r="M143" s="20"/>
      <c r="N143" s="20"/>
      <c r="O143" s="20"/>
      <c r="P143" s="20"/>
      <c r="Q143" s="20"/>
      <c r="R143" s="20"/>
      <c r="S143" s="20"/>
    </row>
    <row r="144" spans="2:19" hidden="1" x14ac:dyDescent="0.25">
      <c r="B144" s="12" cm="1">
        <f t="array" ref="B144">DATE(Annee,1,ROW()-ROW(tab_event[#Headers]))</f>
        <v>45068</v>
      </c>
      <c r="C144" s="2">
        <f>YEAR(tab_event[[#This Row],[Date]])</f>
        <v>2023</v>
      </c>
      <c r="D144" s="2" t="str">
        <f>PROPER(TEXT(tab_event[[#This Row],[Date]],"mmm"))</f>
        <v>Mai</v>
      </c>
      <c r="E144" t="str">
        <f>_xlfn.XLOOKUP(tab_event[[#This Row],[Date]],tab_joursFeries[Date],tab_joursFeries[Célébration],"-",0)</f>
        <v>-</v>
      </c>
      <c r="F144" s="20"/>
      <c r="G144" s="20"/>
      <c r="H144" s="20"/>
      <c r="I144" s="20"/>
      <c r="J144" s="20"/>
      <c r="K144" s="20"/>
      <c r="L144" s="20"/>
      <c r="M144" s="20"/>
      <c r="N144" s="20"/>
      <c r="O144" s="20"/>
      <c r="P144" s="20"/>
      <c r="Q144" s="20"/>
      <c r="R144" s="20"/>
      <c r="S144" s="20"/>
    </row>
    <row r="145" spans="2:19" hidden="1" x14ac:dyDescent="0.25">
      <c r="B145" s="12" cm="1">
        <f t="array" ref="B145">DATE(Annee,1,ROW()-ROW(tab_event[#Headers]))</f>
        <v>45069</v>
      </c>
      <c r="C145" s="2">
        <f>YEAR(tab_event[[#This Row],[Date]])</f>
        <v>2023</v>
      </c>
      <c r="D145" s="2" t="str">
        <f>PROPER(TEXT(tab_event[[#This Row],[Date]],"mmm"))</f>
        <v>Mai</v>
      </c>
      <c r="E145" t="str">
        <f>_xlfn.XLOOKUP(tab_event[[#This Row],[Date]],tab_joursFeries[Date],tab_joursFeries[Célébration],"-",0)</f>
        <v>-</v>
      </c>
      <c r="F145" s="20"/>
      <c r="G145" s="20"/>
      <c r="H145" s="20"/>
      <c r="I145" s="20"/>
      <c r="J145" s="20"/>
      <c r="K145" s="20"/>
      <c r="L145" s="20"/>
      <c r="M145" s="20"/>
      <c r="N145" s="20"/>
      <c r="O145" s="20"/>
      <c r="P145" s="20"/>
      <c r="Q145" s="20"/>
      <c r="R145" s="20"/>
      <c r="S145" s="20"/>
    </row>
    <row r="146" spans="2:19" hidden="1" x14ac:dyDescent="0.25">
      <c r="B146" s="12" cm="1">
        <f t="array" ref="B146">DATE(Annee,1,ROW()-ROW(tab_event[#Headers]))</f>
        <v>45070</v>
      </c>
      <c r="C146" s="2">
        <f>YEAR(tab_event[[#This Row],[Date]])</f>
        <v>2023</v>
      </c>
      <c r="D146" s="2" t="str">
        <f>PROPER(TEXT(tab_event[[#This Row],[Date]],"mmm"))</f>
        <v>Mai</v>
      </c>
      <c r="E146" t="str">
        <f>_xlfn.XLOOKUP(tab_event[[#This Row],[Date]],tab_joursFeries[Date],tab_joursFeries[Célébration],"-",0)</f>
        <v>-</v>
      </c>
      <c r="F146" s="20"/>
      <c r="G146" s="20"/>
      <c r="H146" s="20"/>
      <c r="I146" s="20"/>
      <c r="J146" s="20"/>
      <c r="K146" s="20"/>
      <c r="L146" s="20"/>
      <c r="M146" s="20"/>
      <c r="N146" s="20"/>
      <c r="O146" s="20"/>
      <c r="P146" s="20"/>
      <c r="Q146" s="20"/>
      <c r="R146" s="20"/>
      <c r="S146" s="20"/>
    </row>
    <row r="147" spans="2:19" hidden="1" x14ac:dyDescent="0.25">
      <c r="B147" s="12" cm="1">
        <f t="array" ref="B147">DATE(Annee,1,ROW()-ROW(tab_event[#Headers]))</f>
        <v>45071</v>
      </c>
      <c r="C147" s="2">
        <f>YEAR(tab_event[[#This Row],[Date]])</f>
        <v>2023</v>
      </c>
      <c r="D147" s="2" t="str">
        <f>PROPER(TEXT(tab_event[[#This Row],[Date]],"mmm"))</f>
        <v>Mai</v>
      </c>
      <c r="E147" t="str">
        <f>_xlfn.XLOOKUP(tab_event[[#This Row],[Date]],tab_joursFeries[Date],tab_joursFeries[Célébration],"-",0)</f>
        <v>-</v>
      </c>
      <c r="F147" s="20"/>
      <c r="G147" s="20"/>
      <c r="H147" s="20"/>
      <c r="I147" s="20"/>
      <c r="J147" s="20"/>
      <c r="K147" s="20"/>
      <c r="L147" s="20"/>
      <c r="M147" s="20"/>
      <c r="N147" s="20"/>
      <c r="O147" s="20"/>
      <c r="P147" s="20"/>
      <c r="Q147" s="20"/>
      <c r="R147" s="20"/>
      <c r="S147" s="20"/>
    </row>
    <row r="148" spans="2:19" hidden="1" x14ac:dyDescent="0.25">
      <c r="B148" s="12" cm="1">
        <f t="array" ref="B148">DATE(Annee,1,ROW()-ROW(tab_event[#Headers]))</f>
        <v>45072</v>
      </c>
      <c r="C148" s="2">
        <f>YEAR(tab_event[[#This Row],[Date]])</f>
        <v>2023</v>
      </c>
      <c r="D148" s="2" t="str">
        <f>PROPER(TEXT(tab_event[[#This Row],[Date]],"mmm"))</f>
        <v>Mai</v>
      </c>
      <c r="E148" t="str">
        <f>_xlfn.XLOOKUP(tab_event[[#This Row],[Date]],tab_joursFeries[Date],tab_joursFeries[Célébration],"-",0)</f>
        <v>-</v>
      </c>
      <c r="F148" s="20"/>
      <c r="G148" s="20"/>
      <c r="H148" s="20"/>
      <c r="I148" s="20"/>
      <c r="J148" s="20"/>
      <c r="K148" s="20"/>
      <c r="L148" s="20"/>
      <c r="M148" s="20"/>
      <c r="N148" s="20"/>
      <c r="O148" s="20"/>
      <c r="P148" s="20"/>
      <c r="Q148" s="20"/>
      <c r="R148" s="20"/>
      <c r="S148" s="20"/>
    </row>
    <row r="149" spans="2:19" hidden="1" x14ac:dyDescent="0.25">
      <c r="B149" s="12" cm="1">
        <f t="array" ref="B149">DATE(Annee,1,ROW()-ROW(tab_event[#Headers]))</f>
        <v>45073</v>
      </c>
      <c r="C149" s="2">
        <f>YEAR(tab_event[[#This Row],[Date]])</f>
        <v>2023</v>
      </c>
      <c r="D149" s="2" t="str">
        <f>PROPER(TEXT(tab_event[[#This Row],[Date]],"mmm"))</f>
        <v>Mai</v>
      </c>
      <c r="E149" t="str">
        <f>_xlfn.XLOOKUP(tab_event[[#This Row],[Date]],tab_joursFeries[Date],tab_joursFeries[Célébration],"-",0)</f>
        <v>-</v>
      </c>
      <c r="F149" s="20"/>
      <c r="G149" s="20"/>
      <c r="H149" s="20"/>
      <c r="I149" s="20"/>
      <c r="J149" s="20"/>
      <c r="K149" s="20"/>
      <c r="L149" s="20"/>
      <c r="M149" s="20"/>
      <c r="N149" s="20"/>
      <c r="O149" s="20"/>
      <c r="P149" s="20"/>
      <c r="Q149" s="20"/>
      <c r="R149" s="20"/>
      <c r="S149" s="20"/>
    </row>
    <row r="150" spans="2:19" hidden="1" x14ac:dyDescent="0.25">
      <c r="B150" s="12" cm="1">
        <f t="array" ref="B150">DATE(Annee,1,ROW()-ROW(tab_event[#Headers]))</f>
        <v>45074</v>
      </c>
      <c r="C150" s="2">
        <f>YEAR(tab_event[[#This Row],[Date]])</f>
        <v>2023</v>
      </c>
      <c r="D150" s="2" t="str">
        <f>PROPER(TEXT(tab_event[[#This Row],[Date]],"mmm"))</f>
        <v>Mai</v>
      </c>
      <c r="E150" t="str">
        <f>_xlfn.XLOOKUP(tab_event[[#This Row],[Date]],tab_joursFeries[Date],tab_joursFeries[Célébration],"-",0)</f>
        <v>-</v>
      </c>
      <c r="F150" s="20"/>
      <c r="G150" s="20"/>
      <c r="H150" s="20"/>
      <c r="I150" s="20"/>
      <c r="J150" s="20"/>
      <c r="K150" s="20"/>
      <c r="L150" s="20"/>
      <c r="M150" s="20"/>
      <c r="N150" s="20"/>
      <c r="O150" s="20"/>
      <c r="P150" s="20"/>
      <c r="Q150" s="20"/>
      <c r="R150" s="20"/>
      <c r="S150" s="20"/>
    </row>
    <row r="151" spans="2:19" hidden="1" x14ac:dyDescent="0.25">
      <c r="B151" s="12" cm="1">
        <f t="array" ref="B151">DATE(Annee,1,ROW()-ROW(tab_event[#Headers]))</f>
        <v>45075</v>
      </c>
      <c r="C151" s="2">
        <f>YEAR(tab_event[[#This Row],[Date]])</f>
        <v>2023</v>
      </c>
      <c r="D151" s="2" t="str">
        <f>PROPER(TEXT(tab_event[[#This Row],[Date]],"mmm"))</f>
        <v>Mai</v>
      </c>
      <c r="E151" t="str">
        <f>_xlfn.XLOOKUP(tab_event[[#This Row],[Date]],tab_joursFeries[Date],tab_joursFeries[Célébration],"-",0)</f>
        <v>Lundi de Pentecôte</v>
      </c>
      <c r="F151" s="20"/>
      <c r="G151" s="20"/>
      <c r="H151" s="20"/>
      <c r="I151" s="20"/>
      <c r="J151" s="20"/>
      <c r="K151" s="20"/>
      <c r="L151" s="20"/>
      <c r="M151" s="20"/>
      <c r="N151" s="20"/>
      <c r="O151" s="20"/>
      <c r="P151" s="20"/>
      <c r="Q151" s="20"/>
      <c r="R151" s="20"/>
      <c r="S151" s="20"/>
    </row>
    <row r="152" spans="2:19" hidden="1" x14ac:dyDescent="0.25">
      <c r="B152" s="12" cm="1">
        <f t="array" ref="B152">DATE(Annee,1,ROW()-ROW(tab_event[#Headers]))</f>
        <v>45076</v>
      </c>
      <c r="C152" s="2">
        <f>YEAR(tab_event[[#This Row],[Date]])</f>
        <v>2023</v>
      </c>
      <c r="D152" s="2" t="str">
        <f>PROPER(TEXT(tab_event[[#This Row],[Date]],"mmm"))</f>
        <v>Mai</v>
      </c>
      <c r="E152" t="str">
        <f>_xlfn.XLOOKUP(tab_event[[#This Row],[Date]],tab_joursFeries[Date],tab_joursFeries[Célébration],"-",0)</f>
        <v>-</v>
      </c>
      <c r="F152" s="20"/>
      <c r="G152" s="20"/>
      <c r="H152" s="20"/>
      <c r="I152" s="20"/>
      <c r="J152" s="20"/>
      <c r="K152" s="20"/>
      <c r="L152" s="20"/>
      <c r="M152" s="20"/>
      <c r="N152" s="20"/>
      <c r="O152" s="20"/>
      <c r="P152" s="20"/>
      <c r="Q152" s="20"/>
      <c r="R152" s="20"/>
      <c r="S152" s="20"/>
    </row>
    <row r="153" spans="2:19" hidden="1" x14ac:dyDescent="0.25">
      <c r="B153" s="12" cm="1">
        <f t="array" ref="B153">DATE(Annee,1,ROW()-ROW(tab_event[#Headers]))</f>
        <v>45077</v>
      </c>
      <c r="C153" s="2">
        <f>YEAR(tab_event[[#This Row],[Date]])</f>
        <v>2023</v>
      </c>
      <c r="D153" s="2" t="str">
        <f>PROPER(TEXT(tab_event[[#This Row],[Date]],"mmm"))</f>
        <v>Mai</v>
      </c>
      <c r="E153" t="str">
        <f>_xlfn.XLOOKUP(tab_event[[#This Row],[Date]],tab_joursFeries[Date],tab_joursFeries[Célébration],"-",0)</f>
        <v>-</v>
      </c>
      <c r="F153" s="20"/>
      <c r="G153" s="20"/>
      <c r="H153" s="20"/>
      <c r="I153" s="20"/>
      <c r="J153" s="20"/>
      <c r="K153" s="20"/>
      <c r="L153" s="20"/>
      <c r="M153" s="20"/>
      <c r="N153" s="20"/>
      <c r="O153" s="20"/>
      <c r="P153" s="20"/>
      <c r="Q153" s="20"/>
      <c r="R153" s="20"/>
      <c r="S153" s="20"/>
    </row>
    <row r="154" spans="2:19" hidden="1" x14ac:dyDescent="0.25">
      <c r="B154" s="12" cm="1">
        <f t="array" ref="B154">DATE(Annee,1,ROW()-ROW(tab_event[#Headers]))</f>
        <v>45078</v>
      </c>
      <c r="C154" s="2">
        <f>YEAR(tab_event[[#This Row],[Date]])</f>
        <v>2023</v>
      </c>
      <c r="D154" s="2" t="str">
        <f>PROPER(TEXT(tab_event[[#This Row],[Date]],"mmm"))</f>
        <v>Juin</v>
      </c>
      <c r="E154" t="str">
        <f>_xlfn.XLOOKUP(tab_event[[#This Row],[Date]],tab_joursFeries[Date],tab_joursFeries[Célébration],"-",0)</f>
        <v>-</v>
      </c>
      <c r="F154" s="20"/>
      <c r="G154" s="20"/>
      <c r="H154" s="20"/>
      <c r="I154" s="20"/>
      <c r="J154" s="20"/>
      <c r="K154" s="20"/>
      <c r="L154" s="20"/>
      <c r="M154" s="20"/>
      <c r="N154" s="20"/>
      <c r="O154" s="20"/>
      <c r="P154" s="20"/>
      <c r="Q154" s="20"/>
      <c r="R154" s="20"/>
      <c r="S154" s="20"/>
    </row>
    <row r="155" spans="2:19" hidden="1" x14ac:dyDescent="0.25">
      <c r="B155" s="12" cm="1">
        <f t="array" ref="B155">DATE(Annee,1,ROW()-ROW(tab_event[#Headers]))</f>
        <v>45079</v>
      </c>
      <c r="C155" s="2">
        <f>YEAR(tab_event[[#This Row],[Date]])</f>
        <v>2023</v>
      </c>
      <c r="D155" s="2" t="str">
        <f>PROPER(TEXT(tab_event[[#This Row],[Date]],"mmm"))</f>
        <v>Juin</v>
      </c>
      <c r="E155" t="str">
        <f>_xlfn.XLOOKUP(tab_event[[#This Row],[Date]],tab_joursFeries[Date],tab_joursFeries[Célébration],"-",0)</f>
        <v>-</v>
      </c>
      <c r="F155" s="20"/>
      <c r="G155" s="20"/>
      <c r="H155" s="20"/>
      <c r="I155" s="20"/>
      <c r="J155" s="20"/>
      <c r="K155" s="20"/>
      <c r="L155" s="20"/>
      <c r="M155" s="20"/>
      <c r="N155" s="20"/>
      <c r="O155" s="20"/>
      <c r="P155" s="20"/>
      <c r="Q155" s="20"/>
      <c r="R155" s="20"/>
      <c r="S155" s="20"/>
    </row>
    <row r="156" spans="2:19" hidden="1" x14ac:dyDescent="0.25">
      <c r="B156" s="12" cm="1">
        <f t="array" ref="B156">DATE(Annee,1,ROW()-ROW(tab_event[#Headers]))</f>
        <v>45080</v>
      </c>
      <c r="C156" s="2">
        <f>YEAR(tab_event[[#This Row],[Date]])</f>
        <v>2023</v>
      </c>
      <c r="D156" s="2" t="str">
        <f>PROPER(TEXT(tab_event[[#This Row],[Date]],"mmm"))</f>
        <v>Juin</v>
      </c>
      <c r="E156" t="str">
        <f>_xlfn.XLOOKUP(tab_event[[#This Row],[Date]],tab_joursFeries[Date],tab_joursFeries[Célébration],"-",0)</f>
        <v>-</v>
      </c>
      <c r="F156" s="20"/>
      <c r="G156" s="20"/>
      <c r="H156" s="20"/>
      <c r="I156" s="20"/>
      <c r="J156" s="20"/>
      <c r="K156" s="20"/>
      <c r="L156" s="20"/>
      <c r="M156" s="20"/>
      <c r="N156" s="20"/>
      <c r="O156" s="20"/>
      <c r="P156" s="20"/>
      <c r="Q156" s="20"/>
      <c r="R156" s="20"/>
      <c r="S156" s="20"/>
    </row>
    <row r="157" spans="2:19" hidden="1" x14ac:dyDescent="0.25">
      <c r="B157" s="12" cm="1">
        <f t="array" ref="B157">DATE(Annee,1,ROW()-ROW(tab_event[#Headers]))</f>
        <v>45081</v>
      </c>
      <c r="C157" s="2">
        <f>YEAR(tab_event[[#This Row],[Date]])</f>
        <v>2023</v>
      </c>
      <c r="D157" s="2" t="str">
        <f>PROPER(TEXT(tab_event[[#This Row],[Date]],"mmm"))</f>
        <v>Juin</v>
      </c>
      <c r="E157" t="str">
        <f>_xlfn.XLOOKUP(tab_event[[#This Row],[Date]],tab_joursFeries[Date],tab_joursFeries[Célébration],"-",0)</f>
        <v>-</v>
      </c>
      <c r="F157" s="20"/>
      <c r="G157" s="20"/>
      <c r="H157" s="20"/>
      <c r="I157" s="20"/>
      <c r="J157" s="20"/>
      <c r="K157" s="20"/>
      <c r="L157" s="20"/>
      <c r="M157" s="20"/>
      <c r="N157" s="20"/>
      <c r="O157" s="20"/>
      <c r="P157" s="20"/>
      <c r="Q157" s="20"/>
      <c r="R157" s="20"/>
      <c r="S157" s="20"/>
    </row>
    <row r="158" spans="2:19" hidden="1" x14ac:dyDescent="0.25">
      <c r="B158" s="12" cm="1">
        <f t="array" ref="B158">DATE(Annee,1,ROW()-ROW(tab_event[#Headers]))</f>
        <v>45082</v>
      </c>
      <c r="C158" s="2">
        <f>YEAR(tab_event[[#This Row],[Date]])</f>
        <v>2023</v>
      </c>
      <c r="D158" s="2" t="str">
        <f>PROPER(TEXT(tab_event[[#This Row],[Date]],"mmm"))</f>
        <v>Juin</v>
      </c>
      <c r="E158" t="str">
        <f>_xlfn.XLOOKUP(tab_event[[#This Row],[Date]],tab_joursFeries[Date],tab_joursFeries[Célébration],"-",0)</f>
        <v>-</v>
      </c>
      <c r="F158" s="20"/>
      <c r="G158" s="20"/>
      <c r="H158" s="20"/>
      <c r="I158" s="20"/>
      <c r="J158" s="20"/>
      <c r="K158" s="20"/>
      <c r="L158" s="20"/>
      <c r="M158" s="20"/>
      <c r="N158" s="20"/>
      <c r="O158" s="20"/>
      <c r="P158" s="20"/>
      <c r="Q158" s="20"/>
      <c r="R158" s="20"/>
      <c r="S158" s="20"/>
    </row>
    <row r="159" spans="2:19" hidden="1" x14ac:dyDescent="0.25">
      <c r="B159" s="12" cm="1">
        <f t="array" ref="B159">DATE(Annee,1,ROW()-ROW(tab_event[#Headers]))</f>
        <v>45083</v>
      </c>
      <c r="C159" s="2">
        <f>YEAR(tab_event[[#This Row],[Date]])</f>
        <v>2023</v>
      </c>
      <c r="D159" s="2" t="str">
        <f>PROPER(TEXT(tab_event[[#This Row],[Date]],"mmm"))</f>
        <v>Juin</v>
      </c>
      <c r="E159" t="str">
        <f>_xlfn.XLOOKUP(tab_event[[#This Row],[Date]],tab_joursFeries[Date],tab_joursFeries[Célébration],"-",0)</f>
        <v>-</v>
      </c>
      <c r="F159" s="20"/>
      <c r="G159" s="20"/>
      <c r="H159" s="20"/>
      <c r="I159" s="20"/>
      <c r="J159" s="20"/>
      <c r="K159" s="20"/>
      <c r="L159" s="20"/>
      <c r="M159" s="20"/>
      <c r="N159" s="20"/>
      <c r="O159" s="20"/>
      <c r="P159" s="20"/>
      <c r="Q159" s="20"/>
      <c r="R159" s="20"/>
      <c r="S159" s="20"/>
    </row>
    <row r="160" spans="2:19" hidden="1" x14ac:dyDescent="0.25">
      <c r="B160" s="12" cm="1">
        <f t="array" ref="B160">DATE(Annee,1,ROW()-ROW(tab_event[#Headers]))</f>
        <v>45084</v>
      </c>
      <c r="C160" s="2">
        <f>YEAR(tab_event[[#This Row],[Date]])</f>
        <v>2023</v>
      </c>
      <c r="D160" s="2" t="str">
        <f>PROPER(TEXT(tab_event[[#This Row],[Date]],"mmm"))</f>
        <v>Juin</v>
      </c>
      <c r="E160" t="str">
        <f>_xlfn.XLOOKUP(tab_event[[#This Row],[Date]],tab_joursFeries[Date],tab_joursFeries[Célébration],"-",0)</f>
        <v>-</v>
      </c>
      <c r="F160" s="20"/>
      <c r="G160" s="20"/>
      <c r="H160" s="20"/>
      <c r="I160" s="20"/>
      <c r="J160" s="20"/>
      <c r="K160" s="20"/>
      <c r="L160" s="20"/>
      <c r="M160" s="20"/>
      <c r="N160" s="20"/>
      <c r="O160" s="20"/>
      <c r="P160" s="20"/>
      <c r="Q160" s="20"/>
      <c r="R160" s="20"/>
      <c r="S160" s="20"/>
    </row>
    <row r="161" spans="2:19" hidden="1" x14ac:dyDescent="0.25">
      <c r="B161" s="12" cm="1">
        <f t="array" ref="B161">DATE(Annee,1,ROW()-ROW(tab_event[#Headers]))</f>
        <v>45085</v>
      </c>
      <c r="C161" s="2">
        <f>YEAR(tab_event[[#This Row],[Date]])</f>
        <v>2023</v>
      </c>
      <c r="D161" s="2" t="str">
        <f>PROPER(TEXT(tab_event[[#This Row],[Date]],"mmm"))</f>
        <v>Juin</v>
      </c>
      <c r="E161" t="str">
        <f>_xlfn.XLOOKUP(tab_event[[#This Row],[Date]],tab_joursFeries[Date],tab_joursFeries[Célébration],"-",0)</f>
        <v>-</v>
      </c>
      <c r="F161" s="20"/>
      <c r="G161" s="20"/>
      <c r="H161" s="20"/>
      <c r="I161" s="20"/>
      <c r="J161" s="20"/>
      <c r="K161" s="20"/>
      <c r="L161" s="20"/>
      <c r="M161" s="20"/>
      <c r="N161" s="20"/>
      <c r="O161" s="20"/>
      <c r="P161" s="20"/>
      <c r="Q161" s="20"/>
      <c r="R161" s="20"/>
      <c r="S161" s="20"/>
    </row>
    <row r="162" spans="2:19" hidden="1" x14ac:dyDescent="0.25">
      <c r="B162" s="12" cm="1">
        <f t="array" ref="B162">DATE(Annee,1,ROW()-ROW(tab_event[#Headers]))</f>
        <v>45086</v>
      </c>
      <c r="C162" s="2">
        <f>YEAR(tab_event[[#This Row],[Date]])</f>
        <v>2023</v>
      </c>
      <c r="D162" s="2" t="str">
        <f>PROPER(TEXT(tab_event[[#This Row],[Date]],"mmm"))</f>
        <v>Juin</v>
      </c>
      <c r="E162" t="str">
        <f>_xlfn.XLOOKUP(tab_event[[#This Row],[Date]],tab_joursFeries[Date],tab_joursFeries[Célébration],"-",0)</f>
        <v>-</v>
      </c>
      <c r="F162" s="20"/>
      <c r="G162" s="20"/>
      <c r="H162" s="20"/>
      <c r="I162" s="20"/>
      <c r="J162" s="20"/>
      <c r="K162" s="20"/>
      <c r="L162" s="20"/>
      <c r="M162" s="20"/>
      <c r="N162" s="20"/>
      <c r="O162" s="20"/>
      <c r="P162" s="20"/>
      <c r="Q162" s="20"/>
      <c r="R162" s="20"/>
      <c r="S162" s="20"/>
    </row>
    <row r="163" spans="2:19" hidden="1" x14ac:dyDescent="0.25">
      <c r="B163" s="12" cm="1">
        <f t="array" ref="B163">DATE(Annee,1,ROW()-ROW(tab_event[#Headers]))</f>
        <v>45087</v>
      </c>
      <c r="C163" s="2">
        <f>YEAR(tab_event[[#This Row],[Date]])</f>
        <v>2023</v>
      </c>
      <c r="D163" s="2" t="str">
        <f>PROPER(TEXT(tab_event[[#This Row],[Date]],"mmm"))</f>
        <v>Juin</v>
      </c>
      <c r="E163" t="str">
        <f>_xlfn.XLOOKUP(tab_event[[#This Row],[Date]],tab_joursFeries[Date],tab_joursFeries[Célébration],"-",0)</f>
        <v>-</v>
      </c>
      <c r="F163" s="20"/>
      <c r="G163" s="20"/>
      <c r="H163" s="20"/>
      <c r="I163" s="20"/>
      <c r="J163" s="20"/>
      <c r="K163" s="20"/>
      <c r="L163" s="20"/>
      <c r="M163" s="20"/>
      <c r="N163" s="20"/>
      <c r="O163" s="20"/>
      <c r="P163" s="20"/>
      <c r="Q163" s="20"/>
      <c r="R163" s="20"/>
      <c r="S163" s="20"/>
    </row>
    <row r="164" spans="2:19" hidden="1" x14ac:dyDescent="0.25">
      <c r="B164" s="12" cm="1">
        <f t="array" ref="B164">DATE(Annee,1,ROW()-ROW(tab_event[#Headers]))</f>
        <v>45088</v>
      </c>
      <c r="C164" s="2">
        <f>YEAR(tab_event[[#This Row],[Date]])</f>
        <v>2023</v>
      </c>
      <c r="D164" s="2" t="str">
        <f>PROPER(TEXT(tab_event[[#This Row],[Date]],"mmm"))</f>
        <v>Juin</v>
      </c>
      <c r="E164" t="str">
        <f>_xlfn.XLOOKUP(tab_event[[#This Row],[Date]],tab_joursFeries[Date],tab_joursFeries[Célébration],"-",0)</f>
        <v>-</v>
      </c>
      <c r="F164" s="20"/>
      <c r="G164" s="20"/>
      <c r="H164" s="20"/>
      <c r="I164" s="20"/>
      <c r="J164" s="20"/>
      <c r="K164" s="20"/>
      <c r="L164" s="20"/>
      <c r="M164" s="20"/>
      <c r="N164" s="20"/>
      <c r="O164" s="20"/>
      <c r="P164" s="20"/>
      <c r="Q164" s="20"/>
      <c r="R164" s="20"/>
      <c r="S164" s="20"/>
    </row>
    <row r="165" spans="2:19" hidden="1" x14ac:dyDescent="0.25">
      <c r="B165" s="12" cm="1">
        <f t="array" ref="B165">DATE(Annee,1,ROW()-ROW(tab_event[#Headers]))</f>
        <v>45089</v>
      </c>
      <c r="C165" s="2">
        <f>YEAR(tab_event[[#This Row],[Date]])</f>
        <v>2023</v>
      </c>
      <c r="D165" s="2" t="str">
        <f>PROPER(TEXT(tab_event[[#This Row],[Date]],"mmm"))</f>
        <v>Juin</v>
      </c>
      <c r="E165" t="str">
        <f>_xlfn.XLOOKUP(tab_event[[#This Row],[Date]],tab_joursFeries[Date],tab_joursFeries[Célébration],"-",0)</f>
        <v>-</v>
      </c>
      <c r="F165" s="20"/>
      <c r="G165" s="20"/>
      <c r="H165" s="20"/>
      <c r="I165" s="20"/>
      <c r="J165" s="20"/>
      <c r="K165" s="20"/>
      <c r="L165" s="20"/>
      <c r="M165" s="20"/>
      <c r="N165" s="20"/>
      <c r="O165" s="20"/>
      <c r="P165" s="20"/>
      <c r="Q165" s="20"/>
      <c r="R165" s="20"/>
      <c r="S165" s="20"/>
    </row>
    <row r="166" spans="2:19" hidden="1" x14ac:dyDescent="0.25">
      <c r="B166" s="12" cm="1">
        <f t="array" ref="B166">DATE(Annee,1,ROW()-ROW(tab_event[#Headers]))</f>
        <v>45090</v>
      </c>
      <c r="C166" s="2">
        <f>YEAR(tab_event[[#This Row],[Date]])</f>
        <v>2023</v>
      </c>
      <c r="D166" s="2" t="str">
        <f>PROPER(TEXT(tab_event[[#This Row],[Date]],"mmm"))</f>
        <v>Juin</v>
      </c>
      <c r="E166" t="str">
        <f>_xlfn.XLOOKUP(tab_event[[#This Row],[Date]],tab_joursFeries[Date],tab_joursFeries[Célébration],"-",0)</f>
        <v>-</v>
      </c>
      <c r="F166" s="20"/>
      <c r="G166" s="20"/>
      <c r="H166" s="20"/>
      <c r="I166" s="20"/>
      <c r="J166" s="20"/>
      <c r="K166" s="20"/>
      <c r="L166" s="20"/>
      <c r="M166" s="20"/>
      <c r="N166" s="20"/>
      <c r="O166" s="20"/>
      <c r="P166" s="20"/>
      <c r="Q166" s="20"/>
      <c r="R166" s="20"/>
      <c r="S166" s="20"/>
    </row>
    <row r="167" spans="2:19" hidden="1" x14ac:dyDescent="0.25">
      <c r="B167" s="12" cm="1">
        <f t="array" ref="B167">DATE(Annee,1,ROW()-ROW(tab_event[#Headers]))</f>
        <v>45091</v>
      </c>
      <c r="C167" s="2">
        <f>YEAR(tab_event[[#This Row],[Date]])</f>
        <v>2023</v>
      </c>
      <c r="D167" s="2" t="str">
        <f>PROPER(TEXT(tab_event[[#This Row],[Date]],"mmm"))</f>
        <v>Juin</v>
      </c>
      <c r="E167" t="str">
        <f>_xlfn.XLOOKUP(tab_event[[#This Row],[Date]],tab_joursFeries[Date],tab_joursFeries[Célébration],"-",0)</f>
        <v>-</v>
      </c>
      <c r="F167" s="20"/>
      <c r="G167" s="20"/>
      <c r="H167" s="20"/>
      <c r="I167" s="20"/>
      <c r="J167" s="20"/>
      <c r="K167" s="20"/>
      <c r="L167" s="20"/>
      <c r="M167" s="20"/>
      <c r="N167" s="20"/>
      <c r="O167" s="20"/>
      <c r="P167" s="20"/>
      <c r="Q167" s="20"/>
      <c r="R167" s="20"/>
      <c r="S167" s="20"/>
    </row>
    <row r="168" spans="2:19" hidden="1" x14ac:dyDescent="0.25">
      <c r="B168" s="12" cm="1">
        <f t="array" ref="B168">DATE(Annee,1,ROW()-ROW(tab_event[#Headers]))</f>
        <v>45092</v>
      </c>
      <c r="C168" s="2">
        <f>YEAR(tab_event[[#This Row],[Date]])</f>
        <v>2023</v>
      </c>
      <c r="D168" s="2" t="str">
        <f>PROPER(TEXT(tab_event[[#This Row],[Date]],"mmm"))</f>
        <v>Juin</v>
      </c>
      <c r="E168" t="str">
        <f>_xlfn.XLOOKUP(tab_event[[#This Row],[Date]],tab_joursFeries[Date],tab_joursFeries[Célébration],"-",0)</f>
        <v>-</v>
      </c>
      <c r="F168" s="20"/>
      <c r="G168" s="20"/>
      <c r="H168" s="20"/>
      <c r="I168" s="20"/>
      <c r="J168" s="20"/>
      <c r="K168" s="20"/>
      <c r="L168" s="20"/>
      <c r="M168" s="20"/>
      <c r="N168" s="20"/>
      <c r="O168" s="20"/>
      <c r="P168" s="20"/>
      <c r="Q168" s="20"/>
      <c r="R168" s="20"/>
      <c r="S168" s="20"/>
    </row>
    <row r="169" spans="2:19" hidden="1" x14ac:dyDescent="0.25">
      <c r="B169" s="12" cm="1">
        <f t="array" ref="B169">DATE(Annee,1,ROW()-ROW(tab_event[#Headers]))</f>
        <v>45093</v>
      </c>
      <c r="C169" s="2">
        <f>YEAR(tab_event[[#This Row],[Date]])</f>
        <v>2023</v>
      </c>
      <c r="D169" s="2" t="str">
        <f>PROPER(TEXT(tab_event[[#This Row],[Date]],"mmm"))</f>
        <v>Juin</v>
      </c>
      <c r="E169" t="str">
        <f>_xlfn.XLOOKUP(tab_event[[#This Row],[Date]],tab_joursFeries[Date],tab_joursFeries[Célébration],"-",0)</f>
        <v>-</v>
      </c>
      <c r="F169" s="20"/>
      <c r="G169" s="20"/>
      <c r="H169" s="20"/>
      <c r="I169" s="20"/>
      <c r="J169" s="20"/>
      <c r="K169" s="20"/>
      <c r="L169" s="20"/>
      <c r="M169" s="20"/>
      <c r="N169" s="20"/>
      <c r="O169" s="20"/>
      <c r="P169" s="20"/>
      <c r="Q169" s="20"/>
      <c r="R169" s="20"/>
      <c r="S169" s="20"/>
    </row>
    <row r="170" spans="2:19" hidden="1" x14ac:dyDescent="0.25">
      <c r="B170" s="12" cm="1">
        <f t="array" ref="B170">DATE(Annee,1,ROW()-ROW(tab_event[#Headers]))</f>
        <v>45094</v>
      </c>
      <c r="C170" s="2">
        <f>YEAR(tab_event[[#This Row],[Date]])</f>
        <v>2023</v>
      </c>
      <c r="D170" s="2" t="str">
        <f>PROPER(TEXT(tab_event[[#This Row],[Date]],"mmm"))</f>
        <v>Juin</v>
      </c>
      <c r="E170" t="str">
        <f>_xlfn.XLOOKUP(tab_event[[#This Row],[Date]],tab_joursFeries[Date],tab_joursFeries[Célébration],"-",0)</f>
        <v>-</v>
      </c>
      <c r="F170" s="20"/>
      <c r="G170" s="20"/>
      <c r="H170" s="20"/>
      <c r="I170" s="20"/>
      <c r="J170" s="20"/>
      <c r="K170" s="20"/>
      <c r="L170" s="20"/>
      <c r="M170" s="20"/>
      <c r="N170" s="20"/>
      <c r="O170" s="20"/>
      <c r="P170" s="20"/>
      <c r="Q170" s="20"/>
      <c r="R170" s="20"/>
      <c r="S170" s="20"/>
    </row>
    <row r="171" spans="2:19" hidden="1" x14ac:dyDescent="0.25">
      <c r="B171" s="12" cm="1">
        <f t="array" ref="B171">DATE(Annee,1,ROW()-ROW(tab_event[#Headers]))</f>
        <v>45095</v>
      </c>
      <c r="C171" s="2">
        <f>YEAR(tab_event[[#This Row],[Date]])</f>
        <v>2023</v>
      </c>
      <c r="D171" s="2" t="str">
        <f>PROPER(TEXT(tab_event[[#This Row],[Date]],"mmm"))</f>
        <v>Juin</v>
      </c>
      <c r="E171" t="str">
        <f>_xlfn.XLOOKUP(tab_event[[#This Row],[Date]],tab_joursFeries[Date],tab_joursFeries[Célébration],"-",0)</f>
        <v>-</v>
      </c>
      <c r="F171" s="20"/>
      <c r="G171" s="20"/>
      <c r="H171" s="20"/>
      <c r="I171" s="20"/>
      <c r="J171" s="20"/>
      <c r="K171" s="20"/>
      <c r="L171" s="20"/>
      <c r="M171" s="20"/>
      <c r="N171" s="20"/>
      <c r="O171" s="20"/>
      <c r="P171" s="20"/>
      <c r="Q171" s="20"/>
      <c r="R171" s="20"/>
      <c r="S171" s="20"/>
    </row>
    <row r="172" spans="2:19" hidden="1" x14ac:dyDescent="0.25">
      <c r="B172" s="12" cm="1">
        <f t="array" ref="B172">DATE(Annee,1,ROW()-ROW(tab_event[#Headers]))</f>
        <v>45096</v>
      </c>
      <c r="C172" s="2">
        <f>YEAR(tab_event[[#This Row],[Date]])</f>
        <v>2023</v>
      </c>
      <c r="D172" s="2" t="str">
        <f>PROPER(TEXT(tab_event[[#This Row],[Date]],"mmm"))</f>
        <v>Juin</v>
      </c>
      <c r="E172" t="str">
        <f>_xlfn.XLOOKUP(tab_event[[#This Row],[Date]],tab_joursFeries[Date],tab_joursFeries[Célébration],"-",0)</f>
        <v>-</v>
      </c>
      <c r="F172" s="20"/>
      <c r="G172" s="20"/>
      <c r="H172" s="20"/>
      <c r="I172" s="20"/>
      <c r="J172" s="20"/>
      <c r="K172" s="20"/>
      <c r="L172" s="20"/>
      <c r="M172" s="20"/>
      <c r="N172" s="20"/>
      <c r="O172" s="20"/>
      <c r="P172" s="20"/>
      <c r="Q172" s="20"/>
      <c r="R172" s="20"/>
      <c r="S172" s="20"/>
    </row>
    <row r="173" spans="2:19" hidden="1" x14ac:dyDescent="0.25">
      <c r="B173" s="12" cm="1">
        <f t="array" ref="B173">DATE(Annee,1,ROW()-ROW(tab_event[#Headers]))</f>
        <v>45097</v>
      </c>
      <c r="C173" s="2">
        <f>YEAR(tab_event[[#This Row],[Date]])</f>
        <v>2023</v>
      </c>
      <c r="D173" s="2" t="str">
        <f>PROPER(TEXT(tab_event[[#This Row],[Date]],"mmm"))</f>
        <v>Juin</v>
      </c>
      <c r="E173" t="str">
        <f>_xlfn.XLOOKUP(tab_event[[#This Row],[Date]],tab_joursFeries[Date],tab_joursFeries[Célébration],"-",0)</f>
        <v>-</v>
      </c>
      <c r="F173" s="20"/>
      <c r="G173" s="20"/>
      <c r="H173" s="20"/>
      <c r="I173" s="20"/>
      <c r="J173" s="20"/>
      <c r="K173" s="20"/>
      <c r="L173" s="20"/>
      <c r="M173" s="20"/>
      <c r="N173" s="20"/>
      <c r="O173" s="20"/>
      <c r="P173" s="20"/>
      <c r="Q173" s="20"/>
      <c r="R173" s="20"/>
      <c r="S173" s="20"/>
    </row>
    <row r="174" spans="2:19" hidden="1" x14ac:dyDescent="0.25">
      <c r="B174" s="12" cm="1">
        <f t="array" ref="B174">DATE(Annee,1,ROW()-ROW(tab_event[#Headers]))</f>
        <v>45098</v>
      </c>
      <c r="C174" s="2">
        <f>YEAR(tab_event[[#This Row],[Date]])</f>
        <v>2023</v>
      </c>
      <c r="D174" s="2" t="str">
        <f>PROPER(TEXT(tab_event[[#This Row],[Date]],"mmm"))</f>
        <v>Juin</v>
      </c>
      <c r="E174" t="str">
        <f>_xlfn.XLOOKUP(tab_event[[#This Row],[Date]],tab_joursFeries[Date],tab_joursFeries[Célébration],"-",0)</f>
        <v>-</v>
      </c>
      <c r="F174" s="20"/>
      <c r="G174" s="20"/>
      <c r="H174" s="20"/>
      <c r="I174" s="20"/>
      <c r="J174" s="20"/>
      <c r="K174" s="20"/>
      <c r="L174" s="20"/>
      <c r="M174" s="20"/>
      <c r="N174" s="20"/>
      <c r="O174" s="20"/>
      <c r="P174" s="20"/>
      <c r="Q174" s="20"/>
      <c r="R174" s="20"/>
      <c r="S174" s="20"/>
    </row>
    <row r="175" spans="2:19" hidden="1" x14ac:dyDescent="0.25">
      <c r="B175" s="12" cm="1">
        <f t="array" ref="B175">DATE(Annee,1,ROW()-ROW(tab_event[#Headers]))</f>
        <v>45099</v>
      </c>
      <c r="C175" s="2">
        <f>YEAR(tab_event[[#This Row],[Date]])</f>
        <v>2023</v>
      </c>
      <c r="D175" s="2" t="str">
        <f>PROPER(TEXT(tab_event[[#This Row],[Date]],"mmm"))</f>
        <v>Juin</v>
      </c>
      <c r="E175" t="str">
        <f>_xlfn.XLOOKUP(tab_event[[#This Row],[Date]],tab_joursFeries[Date],tab_joursFeries[Célébration],"-",0)</f>
        <v>-</v>
      </c>
      <c r="F175" s="20"/>
      <c r="G175" s="20"/>
      <c r="H175" s="20"/>
      <c r="I175" s="20"/>
      <c r="J175" s="20"/>
      <c r="K175" s="20"/>
      <c r="L175" s="20"/>
      <c r="M175" s="20"/>
      <c r="N175" s="20"/>
      <c r="O175" s="20"/>
      <c r="P175" s="20"/>
      <c r="Q175" s="20"/>
      <c r="R175" s="20"/>
      <c r="S175" s="20"/>
    </row>
    <row r="176" spans="2:19" hidden="1" x14ac:dyDescent="0.25">
      <c r="B176" s="12" cm="1">
        <f t="array" ref="B176">DATE(Annee,1,ROW()-ROW(tab_event[#Headers]))</f>
        <v>45100</v>
      </c>
      <c r="C176" s="2">
        <f>YEAR(tab_event[[#This Row],[Date]])</f>
        <v>2023</v>
      </c>
      <c r="D176" s="2" t="str">
        <f>PROPER(TEXT(tab_event[[#This Row],[Date]],"mmm"))</f>
        <v>Juin</v>
      </c>
      <c r="E176" t="str">
        <f>_xlfn.XLOOKUP(tab_event[[#This Row],[Date]],tab_joursFeries[Date],tab_joursFeries[Célébration],"-",0)</f>
        <v>-</v>
      </c>
      <c r="F176" s="20"/>
      <c r="G176" s="20"/>
      <c r="H176" s="20"/>
      <c r="I176" s="20"/>
      <c r="J176" s="20"/>
      <c r="K176" s="20"/>
      <c r="L176" s="20"/>
      <c r="M176" s="20"/>
      <c r="N176" s="20"/>
      <c r="O176" s="20"/>
      <c r="P176" s="20"/>
      <c r="Q176" s="20"/>
      <c r="R176" s="20"/>
      <c r="S176" s="20"/>
    </row>
    <row r="177" spans="2:19" hidden="1" x14ac:dyDescent="0.25">
      <c r="B177" s="12" cm="1">
        <f t="array" ref="B177">DATE(Annee,1,ROW()-ROW(tab_event[#Headers]))</f>
        <v>45101</v>
      </c>
      <c r="C177" s="2">
        <f>YEAR(tab_event[[#This Row],[Date]])</f>
        <v>2023</v>
      </c>
      <c r="D177" s="2" t="str">
        <f>PROPER(TEXT(tab_event[[#This Row],[Date]],"mmm"))</f>
        <v>Juin</v>
      </c>
      <c r="E177" t="str">
        <f>_xlfn.XLOOKUP(tab_event[[#This Row],[Date]],tab_joursFeries[Date],tab_joursFeries[Célébration],"-",0)</f>
        <v>-</v>
      </c>
      <c r="F177" s="20"/>
      <c r="G177" s="20"/>
      <c r="H177" s="20"/>
      <c r="I177" s="20"/>
      <c r="J177" s="20"/>
      <c r="K177" s="20"/>
      <c r="L177" s="20"/>
      <c r="M177" s="20"/>
      <c r="N177" s="20"/>
      <c r="O177" s="20"/>
      <c r="P177" s="20"/>
      <c r="Q177" s="20"/>
      <c r="R177" s="20"/>
      <c r="S177" s="20"/>
    </row>
    <row r="178" spans="2:19" hidden="1" x14ac:dyDescent="0.25">
      <c r="B178" s="12" cm="1">
        <f t="array" ref="B178">DATE(Annee,1,ROW()-ROW(tab_event[#Headers]))</f>
        <v>45102</v>
      </c>
      <c r="C178" s="2">
        <f>YEAR(tab_event[[#This Row],[Date]])</f>
        <v>2023</v>
      </c>
      <c r="D178" s="2" t="str">
        <f>PROPER(TEXT(tab_event[[#This Row],[Date]],"mmm"))</f>
        <v>Juin</v>
      </c>
      <c r="E178" t="str">
        <f>_xlfn.XLOOKUP(tab_event[[#This Row],[Date]],tab_joursFeries[Date],tab_joursFeries[Célébration],"-",0)</f>
        <v>-</v>
      </c>
      <c r="F178" s="20"/>
      <c r="G178" s="20"/>
      <c r="H178" s="20"/>
      <c r="I178" s="20"/>
      <c r="J178" s="20"/>
      <c r="K178" s="20"/>
      <c r="L178" s="20"/>
      <c r="M178" s="20"/>
      <c r="N178" s="20"/>
      <c r="O178" s="20"/>
      <c r="P178" s="20"/>
      <c r="Q178" s="20"/>
      <c r="R178" s="20"/>
      <c r="S178" s="20"/>
    </row>
    <row r="179" spans="2:19" hidden="1" x14ac:dyDescent="0.25">
      <c r="B179" s="12" cm="1">
        <f t="array" ref="B179">DATE(Annee,1,ROW()-ROW(tab_event[#Headers]))</f>
        <v>45103</v>
      </c>
      <c r="C179" s="2">
        <f>YEAR(tab_event[[#This Row],[Date]])</f>
        <v>2023</v>
      </c>
      <c r="D179" s="2" t="str">
        <f>PROPER(TEXT(tab_event[[#This Row],[Date]],"mmm"))</f>
        <v>Juin</v>
      </c>
      <c r="E179" t="str">
        <f>_xlfn.XLOOKUP(tab_event[[#This Row],[Date]],tab_joursFeries[Date],tab_joursFeries[Célébration],"-",0)</f>
        <v>-</v>
      </c>
      <c r="F179" s="20"/>
      <c r="G179" s="20"/>
      <c r="H179" s="20"/>
      <c r="I179" s="20"/>
      <c r="J179" s="20"/>
      <c r="K179" s="20"/>
      <c r="L179" s="20"/>
      <c r="M179" s="20"/>
      <c r="N179" s="20"/>
      <c r="O179" s="20"/>
      <c r="P179" s="20"/>
      <c r="Q179" s="20"/>
      <c r="R179" s="20"/>
      <c r="S179" s="20"/>
    </row>
    <row r="180" spans="2:19" hidden="1" x14ac:dyDescent="0.25">
      <c r="B180" s="12" cm="1">
        <f t="array" ref="B180">DATE(Annee,1,ROW()-ROW(tab_event[#Headers]))</f>
        <v>45104</v>
      </c>
      <c r="C180" s="2">
        <f>YEAR(tab_event[[#This Row],[Date]])</f>
        <v>2023</v>
      </c>
      <c r="D180" s="2" t="str">
        <f>PROPER(TEXT(tab_event[[#This Row],[Date]],"mmm"))</f>
        <v>Juin</v>
      </c>
      <c r="E180" t="str">
        <f>_xlfn.XLOOKUP(tab_event[[#This Row],[Date]],tab_joursFeries[Date],tab_joursFeries[Célébration],"-",0)</f>
        <v>-</v>
      </c>
      <c r="F180" s="20"/>
      <c r="G180" s="20"/>
      <c r="H180" s="20"/>
      <c r="I180" s="20"/>
      <c r="J180" s="20"/>
      <c r="K180" s="20"/>
      <c r="L180" s="20"/>
      <c r="M180" s="20"/>
      <c r="N180" s="20"/>
      <c r="O180" s="20"/>
      <c r="P180" s="20"/>
      <c r="Q180" s="20"/>
      <c r="R180" s="20"/>
      <c r="S180" s="20"/>
    </row>
    <row r="181" spans="2:19" hidden="1" x14ac:dyDescent="0.25">
      <c r="B181" s="12" cm="1">
        <f t="array" ref="B181">DATE(Annee,1,ROW()-ROW(tab_event[#Headers]))</f>
        <v>45105</v>
      </c>
      <c r="C181" s="2">
        <f>YEAR(tab_event[[#This Row],[Date]])</f>
        <v>2023</v>
      </c>
      <c r="D181" s="2" t="str">
        <f>PROPER(TEXT(tab_event[[#This Row],[Date]],"mmm"))</f>
        <v>Juin</v>
      </c>
      <c r="E181" t="str">
        <f>_xlfn.XLOOKUP(tab_event[[#This Row],[Date]],tab_joursFeries[Date],tab_joursFeries[Célébration],"-",0)</f>
        <v>-</v>
      </c>
      <c r="F181" s="20"/>
      <c r="G181" s="20"/>
      <c r="H181" s="20"/>
      <c r="I181" s="20"/>
      <c r="J181" s="20"/>
      <c r="K181" s="20"/>
      <c r="L181" s="20"/>
      <c r="M181" s="20"/>
      <c r="N181" s="20"/>
      <c r="O181" s="20"/>
      <c r="P181" s="20"/>
      <c r="Q181" s="20"/>
      <c r="R181" s="20"/>
      <c r="S181" s="20"/>
    </row>
    <row r="182" spans="2:19" hidden="1" x14ac:dyDescent="0.25">
      <c r="B182" s="12" cm="1">
        <f t="array" ref="B182">DATE(Annee,1,ROW()-ROW(tab_event[#Headers]))</f>
        <v>45106</v>
      </c>
      <c r="C182" s="2">
        <f>YEAR(tab_event[[#This Row],[Date]])</f>
        <v>2023</v>
      </c>
      <c r="D182" s="2" t="str">
        <f>PROPER(TEXT(tab_event[[#This Row],[Date]],"mmm"))</f>
        <v>Juin</v>
      </c>
      <c r="E182" t="str">
        <f>_xlfn.XLOOKUP(tab_event[[#This Row],[Date]],tab_joursFeries[Date],tab_joursFeries[Célébration],"-",0)</f>
        <v>-</v>
      </c>
      <c r="F182" s="20"/>
      <c r="G182" s="20"/>
      <c r="H182" s="20"/>
      <c r="I182" s="20"/>
      <c r="J182" s="20"/>
      <c r="K182" s="20"/>
      <c r="L182" s="20"/>
      <c r="M182" s="20"/>
      <c r="N182" s="20"/>
      <c r="O182" s="20"/>
      <c r="P182" s="20"/>
      <c r="Q182" s="20"/>
      <c r="R182" s="20"/>
      <c r="S182" s="20"/>
    </row>
    <row r="183" spans="2:19" hidden="1" x14ac:dyDescent="0.25">
      <c r="B183" s="12" cm="1">
        <f t="array" ref="B183">DATE(Annee,1,ROW()-ROW(tab_event[#Headers]))</f>
        <v>45107</v>
      </c>
      <c r="C183" s="2">
        <f>YEAR(tab_event[[#This Row],[Date]])</f>
        <v>2023</v>
      </c>
      <c r="D183" s="2" t="str">
        <f>PROPER(TEXT(tab_event[[#This Row],[Date]],"mmm"))</f>
        <v>Juin</v>
      </c>
      <c r="E183" t="str">
        <f>_xlfn.XLOOKUP(tab_event[[#This Row],[Date]],tab_joursFeries[Date],tab_joursFeries[Célébration],"-",0)</f>
        <v>-</v>
      </c>
      <c r="F183" s="20"/>
      <c r="G183" s="20"/>
      <c r="H183" s="20"/>
      <c r="I183" s="20"/>
      <c r="J183" s="20"/>
      <c r="K183" s="20"/>
      <c r="L183" s="20"/>
      <c r="M183" s="20"/>
      <c r="N183" s="20"/>
      <c r="O183" s="20"/>
      <c r="P183" s="20"/>
      <c r="Q183" s="20"/>
      <c r="R183" s="20"/>
      <c r="S183" s="20"/>
    </row>
    <row r="184" spans="2:19" hidden="1" x14ac:dyDescent="0.25">
      <c r="B184" s="12" cm="1">
        <f t="array" ref="B184">DATE(Annee,1,ROW()-ROW(tab_event[#Headers]))</f>
        <v>45108</v>
      </c>
      <c r="C184" s="2">
        <f>YEAR(tab_event[[#This Row],[Date]])</f>
        <v>2023</v>
      </c>
      <c r="D184" s="2" t="str">
        <f>PROPER(TEXT(tab_event[[#This Row],[Date]],"mmm"))</f>
        <v>Juil</v>
      </c>
      <c r="E184" t="str">
        <f>_xlfn.XLOOKUP(tab_event[[#This Row],[Date]],tab_joursFeries[Date],tab_joursFeries[Célébration],"-",0)</f>
        <v>-</v>
      </c>
      <c r="F184" s="20"/>
      <c r="G184" s="20"/>
      <c r="H184" s="20"/>
      <c r="I184" s="20"/>
      <c r="J184" s="20"/>
      <c r="K184" s="20"/>
      <c r="L184" s="20"/>
      <c r="M184" s="20"/>
      <c r="N184" s="20"/>
      <c r="O184" s="20"/>
      <c r="P184" s="20"/>
      <c r="Q184" s="20"/>
      <c r="R184" s="20"/>
      <c r="S184" s="20"/>
    </row>
    <row r="185" spans="2:19" hidden="1" x14ac:dyDescent="0.25">
      <c r="B185" s="12" cm="1">
        <f t="array" ref="B185">DATE(Annee,1,ROW()-ROW(tab_event[#Headers]))</f>
        <v>45109</v>
      </c>
      <c r="C185" s="2">
        <f>YEAR(tab_event[[#This Row],[Date]])</f>
        <v>2023</v>
      </c>
      <c r="D185" s="2" t="str">
        <f>PROPER(TEXT(tab_event[[#This Row],[Date]],"mmm"))</f>
        <v>Juil</v>
      </c>
      <c r="E185" t="str">
        <f>_xlfn.XLOOKUP(tab_event[[#This Row],[Date]],tab_joursFeries[Date],tab_joursFeries[Célébration],"-",0)</f>
        <v>-</v>
      </c>
      <c r="F185" s="20"/>
      <c r="G185" s="20"/>
      <c r="H185" s="20"/>
      <c r="I185" s="20"/>
      <c r="J185" s="20"/>
      <c r="K185" s="20"/>
      <c r="L185" s="20"/>
      <c r="M185" s="20"/>
      <c r="N185" s="20"/>
      <c r="O185" s="20"/>
      <c r="P185" s="20"/>
      <c r="Q185" s="20"/>
      <c r="R185" s="20"/>
      <c r="S185" s="20"/>
    </row>
    <row r="186" spans="2:19" hidden="1" x14ac:dyDescent="0.25">
      <c r="B186" s="12" cm="1">
        <f t="array" ref="B186">DATE(Annee,1,ROW()-ROW(tab_event[#Headers]))</f>
        <v>45110</v>
      </c>
      <c r="C186" s="2">
        <f>YEAR(tab_event[[#This Row],[Date]])</f>
        <v>2023</v>
      </c>
      <c r="D186" s="2" t="str">
        <f>PROPER(TEXT(tab_event[[#This Row],[Date]],"mmm"))</f>
        <v>Juil</v>
      </c>
      <c r="E186" t="str">
        <f>_xlfn.XLOOKUP(tab_event[[#This Row],[Date]],tab_joursFeries[Date],tab_joursFeries[Célébration],"-",0)</f>
        <v>-</v>
      </c>
      <c r="F186" s="20"/>
      <c r="G186" s="20"/>
      <c r="H186" s="20"/>
      <c r="I186" s="20"/>
      <c r="J186" s="20"/>
      <c r="K186" s="20"/>
      <c r="L186" s="20"/>
      <c r="M186" s="20"/>
      <c r="N186" s="20"/>
      <c r="O186" s="20"/>
      <c r="P186" s="20"/>
      <c r="Q186" s="20"/>
      <c r="R186" s="20"/>
      <c r="S186" s="20"/>
    </row>
    <row r="187" spans="2:19" hidden="1" x14ac:dyDescent="0.25">
      <c r="B187" s="12" cm="1">
        <f t="array" ref="B187">DATE(Annee,1,ROW()-ROW(tab_event[#Headers]))</f>
        <v>45111</v>
      </c>
      <c r="C187" s="2">
        <f>YEAR(tab_event[[#This Row],[Date]])</f>
        <v>2023</v>
      </c>
      <c r="D187" s="2" t="str">
        <f>PROPER(TEXT(tab_event[[#This Row],[Date]],"mmm"))</f>
        <v>Juil</v>
      </c>
      <c r="E187" t="str">
        <f>_xlfn.XLOOKUP(tab_event[[#This Row],[Date]],tab_joursFeries[Date],tab_joursFeries[Célébration],"-",0)</f>
        <v>-</v>
      </c>
      <c r="F187" s="20"/>
      <c r="G187" s="20"/>
      <c r="H187" s="20"/>
      <c r="I187" s="20"/>
      <c r="J187" s="20"/>
      <c r="K187" s="20"/>
      <c r="L187" s="20"/>
      <c r="M187" s="20"/>
      <c r="N187" s="20"/>
      <c r="O187" s="20"/>
      <c r="P187" s="20"/>
      <c r="Q187" s="20"/>
      <c r="R187" s="20"/>
      <c r="S187" s="20"/>
    </row>
    <row r="188" spans="2:19" hidden="1" x14ac:dyDescent="0.25">
      <c r="B188" s="12" cm="1">
        <f t="array" ref="B188">DATE(Annee,1,ROW()-ROW(tab_event[#Headers]))</f>
        <v>45112</v>
      </c>
      <c r="C188" s="2">
        <f>YEAR(tab_event[[#This Row],[Date]])</f>
        <v>2023</v>
      </c>
      <c r="D188" s="2" t="str">
        <f>PROPER(TEXT(tab_event[[#This Row],[Date]],"mmm"))</f>
        <v>Juil</v>
      </c>
      <c r="E188" t="str">
        <f>_xlfn.XLOOKUP(tab_event[[#This Row],[Date]],tab_joursFeries[Date],tab_joursFeries[Célébration],"-",0)</f>
        <v>-</v>
      </c>
      <c r="F188" s="20"/>
      <c r="G188" s="20"/>
      <c r="H188" s="20"/>
      <c r="I188" s="20"/>
      <c r="J188" s="20"/>
      <c r="K188" s="20"/>
      <c r="L188" s="20"/>
      <c r="M188" s="20"/>
      <c r="N188" s="20"/>
      <c r="O188" s="20"/>
      <c r="P188" s="20"/>
      <c r="Q188" s="20"/>
      <c r="R188" s="20"/>
      <c r="S188" s="20"/>
    </row>
    <row r="189" spans="2:19" hidden="1" x14ac:dyDescent="0.25">
      <c r="B189" s="12" cm="1">
        <f t="array" ref="B189">DATE(Annee,1,ROW()-ROW(tab_event[#Headers]))</f>
        <v>45113</v>
      </c>
      <c r="C189" s="2">
        <f>YEAR(tab_event[[#This Row],[Date]])</f>
        <v>2023</v>
      </c>
      <c r="D189" s="2" t="str">
        <f>PROPER(TEXT(tab_event[[#This Row],[Date]],"mmm"))</f>
        <v>Juil</v>
      </c>
      <c r="E189" t="str">
        <f>_xlfn.XLOOKUP(tab_event[[#This Row],[Date]],tab_joursFeries[Date],tab_joursFeries[Célébration],"-",0)</f>
        <v>-</v>
      </c>
      <c r="F189" s="20"/>
      <c r="G189" s="20"/>
      <c r="H189" s="20"/>
      <c r="I189" s="20"/>
      <c r="J189" s="20"/>
      <c r="K189" s="20"/>
      <c r="L189" s="20"/>
      <c r="M189" s="20"/>
      <c r="N189" s="20"/>
      <c r="O189" s="20"/>
      <c r="P189" s="20"/>
      <c r="Q189" s="20"/>
      <c r="R189" s="20"/>
      <c r="S189" s="20"/>
    </row>
    <row r="190" spans="2:19" hidden="1" x14ac:dyDescent="0.25">
      <c r="B190" s="12" cm="1">
        <f t="array" ref="B190">DATE(Annee,1,ROW()-ROW(tab_event[#Headers]))</f>
        <v>45114</v>
      </c>
      <c r="C190" s="2">
        <f>YEAR(tab_event[[#This Row],[Date]])</f>
        <v>2023</v>
      </c>
      <c r="D190" s="2" t="str">
        <f>PROPER(TEXT(tab_event[[#This Row],[Date]],"mmm"))</f>
        <v>Juil</v>
      </c>
      <c r="E190" t="str">
        <f>_xlfn.XLOOKUP(tab_event[[#This Row],[Date]],tab_joursFeries[Date],tab_joursFeries[Célébration],"-",0)</f>
        <v>-</v>
      </c>
      <c r="F190" s="20"/>
      <c r="G190" s="20"/>
      <c r="H190" s="20"/>
      <c r="I190" s="20"/>
      <c r="J190" s="20"/>
      <c r="K190" s="20"/>
      <c r="L190" s="20"/>
      <c r="M190" s="20"/>
      <c r="N190" s="20"/>
      <c r="O190" s="20"/>
      <c r="P190" s="20"/>
      <c r="Q190" s="20"/>
      <c r="R190" s="20"/>
      <c r="S190" s="20"/>
    </row>
    <row r="191" spans="2:19" hidden="1" x14ac:dyDescent="0.25">
      <c r="B191" s="12" cm="1">
        <f t="array" ref="B191">DATE(Annee,1,ROW()-ROW(tab_event[#Headers]))</f>
        <v>45115</v>
      </c>
      <c r="C191" s="2">
        <f>YEAR(tab_event[[#This Row],[Date]])</f>
        <v>2023</v>
      </c>
      <c r="D191" s="2" t="str">
        <f>PROPER(TEXT(tab_event[[#This Row],[Date]],"mmm"))</f>
        <v>Juil</v>
      </c>
      <c r="E191" t="str">
        <f>_xlfn.XLOOKUP(tab_event[[#This Row],[Date]],tab_joursFeries[Date],tab_joursFeries[Célébration],"-",0)</f>
        <v>-</v>
      </c>
      <c r="F191" s="20"/>
      <c r="G191" s="20"/>
      <c r="H191" s="20"/>
      <c r="I191" s="20"/>
      <c r="J191" s="20"/>
      <c r="K191" s="20"/>
      <c r="L191" s="20"/>
      <c r="M191" s="20"/>
      <c r="N191" s="20"/>
      <c r="O191" s="20"/>
      <c r="P191" s="20"/>
      <c r="Q191" s="20"/>
      <c r="R191" s="20"/>
      <c r="S191" s="20"/>
    </row>
    <row r="192" spans="2:19" hidden="1" x14ac:dyDescent="0.25">
      <c r="B192" s="12" cm="1">
        <f t="array" ref="B192">DATE(Annee,1,ROW()-ROW(tab_event[#Headers]))</f>
        <v>45116</v>
      </c>
      <c r="C192" s="2">
        <f>YEAR(tab_event[[#This Row],[Date]])</f>
        <v>2023</v>
      </c>
      <c r="D192" s="2" t="str">
        <f>PROPER(TEXT(tab_event[[#This Row],[Date]],"mmm"))</f>
        <v>Juil</v>
      </c>
      <c r="E192" t="str">
        <f>_xlfn.XLOOKUP(tab_event[[#This Row],[Date]],tab_joursFeries[Date],tab_joursFeries[Célébration],"-",0)</f>
        <v>-</v>
      </c>
      <c r="F192" s="20"/>
      <c r="G192" s="20"/>
      <c r="H192" s="20"/>
      <c r="I192" s="20"/>
      <c r="J192" s="20"/>
      <c r="K192" s="20"/>
      <c r="L192" s="20"/>
      <c r="M192" s="20"/>
      <c r="N192" s="20"/>
      <c r="O192" s="20"/>
      <c r="P192" s="20"/>
      <c r="Q192" s="20"/>
      <c r="R192" s="20"/>
      <c r="S192" s="20"/>
    </row>
    <row r="193" spans="2:19" hidden="1" x14ac:dyDescent="0.25">
      <c r="B193" s="12" cm="1">
        <f t="array" ref="B193">DATE(Annee,1,ROW()-ROW(tab_event[#Headers]))</f>
        <v>45117</v>
      </c>
      <c r="C193" s="2">
        <f>YEAR(tab_event[[#This Row],[Date]])</f>
        <v>2023</v>
      </c>
      <c r="D193" s="2" t="str">
        <f>PROPER(TEXT(tab_event[[#This Row],[Date]],"mmm"))</f>
        <v>Juil</v>
      </c>
      <c r="E193" t="str">
        <f>_xlfn.XLOOKUP(tab_event[[#This Row],[Date]],tab_joursFeries[Date],tab_joursFeries[Célébration],"-",0)</f>
        <v>-</v>
      </c>
      <c r="F193" s="20"/>
      <c r="G193" s="20"/>
      <c r="H193" s="20"/>
      <c r="I193" s="20"/>
      <c r="J193" s="20"/>
      <c r="K193" s="20"/>
      <c r="L193" s="20"/>
      <c r="M193" s="20"/>
      <c r="N193" s="20"/>
      <c r="O193" s="20"/>
      <c r="P193" s="20"/>
      <c r="Q193" s="20"/>
      <c r="R193" s="20"/>
      <c r="S193" s="20"/>
    </row>
    <row r="194" spans="2:19" hidden="1" x14ac:dyDescent="0.25">
      <c r="B194" s="12" cm="1">
        <f t="array" ref="B194">DATE(Annee,1,ROW()-ROW(tab_event[#Headers]))</f>
        <v>45118</v>
      </c>
      <c r="C194" s="2">
        <f>YEAR(tab_event[[#This Row],[Date]])</f>
        <v>2023</v>
      </c>
      <c r="D194" s="2" t="str">
        <f>PROPER(TEXT(tab_event[[#This Row],[Date]],"mmm"))</f>
        <v>Juil</v>
      </c>
      <c r="E194" t="str">
        <f>_xlfn.XLOOKUP(tab_event[[#This Row],[Date]],tab_joursFeries[Date],tab_joursFeries[Célébration],"-",0)</f>
        <v>-</v>
      </c>
      <c r="F194" s="20"/>
      <c r="G194" s="20"/>
      <c r="H194" s="20"/>
      <c r="I194" s="20"/>
      <c r="J194" s="20"/>
      <c r="K194" s="20"/>
      <c r="L194" s="20"/>
      <c r="M194" s="20"/>
      <c r="N194" s="20"/>
      <c r="O194" s="20"/>
      <c r="P194" s="20"/>
      <c r="Q194" s="20"/>
      <c r="R194" s="20"/>
      <c r="S194" s="20"/>
    </row>
    <row r="195" spans="2:19" hidden="1" x14ac:dyDescent="0.25">
      <c r="B195" s="12" cm="1">
        <f t="array" ref="B195">DATE(Annee,1,ROW()-ROW(tab_event[#Headers]))</f>
        <v>45119</v>
      </c>
      <c r="C195" s="2">
        <f>YEAR(tab_event[[#This Row],[Date]])</f>
        <v>2023</v>
      </c>
      <c r="D195" s="2" t="str">
        <f>PROPER(TEXT(tab_event[[#This Row],[Date]],"mmm"))</f>
        <v>Juil</v>
      </c>
      <c r="E195" t="str">
        <f>_xlfn.XLOOKUP(tab_event[[#This Row],[Date]],tab_joursFeries[Date],tab_joursFeries[Célébration],"-",0)</f>
        <v>-</v>
      </c>
      <c r="F195" s="20"/>
      <c r="G195" s="20"/>
      <c r="H195" s="20"/>
      <c r="I195" s="20"/>
      <c r="J195" s="20"/>
      <c r="K195" s="20"/>
      <c r="L195" s="20"/>
      <c r="M195" s="20"/>
      <c r="N195" s="20"/>
      <c r="O195" s="20"/>
      <c r="P195" s="20"/>
      <c r="Q195" s="20"/>
      <c r="R195" s="20"/>
      <c r="S195" s="20"/>
    </row>
    <row r="196" spans="2:19" hidden="1" x14ac:dyDescent="0.25">
      <c r="B196" s="12" cm="1">
        <f t="array" ref="B196">DATE(Annee,1,ROW()-ROW(tab_event[#Headers]))</f>
        <v>45120</v>
      </c>
      <c r="C196" s="2">
        <f>YEAR(tab_event[[#This Row],[Date]])</f>
        <v>2023</v>
      </c>
      <c r="D196" s="2" t="str">
        <f>PROPER(TEXT(tab_event[[#This Row],[Date]],"mmm"))</f>
        <v>Juil</v>
      </c>
      <c r="E196" t="str">
        <f>_xlfn.XLOOKUP(tab_event[[#This Row],[Date]],tab_joursFeries[Date],tab_joursFeries[Célébration],"-",0)</f>
        <v>-</v>
      </c>
      <c r="F196" s="20"/>
      <c r="G196" s="20"/>
      <c r="H196" s="20"/>
      <c r="I196" s="20"/>
      <c r="J196" s="20"/>
      <c r="K196" s="20"/>
      <c r="L196" s="20"/>
      <c r="M196" s="20"/>
      <c r="N196" s="20"/>
      <c r="O196" s="20"/>
      <c r="P196" s="20"/>
      <c r="Q196" s="20"/>
      <c r="R196" s="20"/>
      <c r="S196" s="20"/>
    </row>
    <row r="197" spans="2:19" hidden="1" x14ac:dyDescent="0.25">
      <c r="B197" s="12" cm="1">
        <f t="array" ref="B197">DATE(Annee,1,ROW()-ROW(tab_event[#Headers]))</f>
        <v>45121</v>
      </c>
      <c r="C197" s="2">
        <f>YEAR(tab_event[[#This Row],[Date]])</f>
        <v>2023</v>
      </c>
      <c r="D197" s="2" t="str">
        <f>PROPER(TEXT(tab_event[[#This Row],[Date]],"mmm"))</f>
        <v>Juil</v>
      </c>
      <c r="E197" t="str">
        <f>_xlfn.XLOOKUP(tab_event[[#This Row],[Date]],tab_joursFeries[Date],tab_joursFeries[Célébration],"-",0)</f>
        <v>14 juillet</v>
      </c>
      <c r="F197" s="20"/>
      <c r="G197" s="20"/>
      <c r="H197" s="20"/>
      <c r="I197" s="20"/>
      <c r="J197" s="20"/>
      <c r="K197" s="20"/>
      <c r="L197" s="20"/>
      <c r="M197" s="20"/>
      <c r="N197" s="20"/>
      <c r="O197" s="20"/>
      <c r="P197" s="20"/>
      <c r="Q197" s="20"/>
      <c r="R197" s="20"/>
      <c r="S197" s="20"/>
    </row>
    <row r="198" spans="2:19" hidden="1" x14ac:dyDescent="0.25">
      <c r="B198" s="12" cm="1">
        <f t="array" ref="B198">DATE(Annee,1,ROW()-ROW(tab_event[#Headers]))</f>
        <v>45122</v>
      </c>
      <c r="C198" s="2">
        <f>YEAR(tab_event[[#This Row],[Date]])</f>
        <v>2023</v>
      </c>
      <c r="D198" s="2" t="str">
        <f>PROPER(TEXT(tab_event[[#This Row],[Date]],"mmm"))</f>
        <v>Juil</v>
      </c>
      <c r="E198" t="str">
        <f>_xlfn.XLOOKUP(tab_event[[#This Row],[Date]],tab_joursFeries[Date],tab_joursFeries[Célébration],"-",0)</f>
        <v>-</v>
      </c>
      <c r="F198" s="20"/>
      <c r="G198" s="20"/>
      <c r="H198" s="20"/>
      <c r="I198" s="20"/>
      <c r="J198" s="20"/>
      <c r="K198" s="20"/>
      <c r="L198" s="20"/>
      <c r="M198" s="20"/>
      <c r="N198" s="20"/>
      <c r="O198" s="20"/>
      <c r="P198" s="20"/>
      <c r="Q198" s="20"/>
      <c r="R198" s="20"/>
      <c r="S198" s="20"/>
    </row>
    <row r="199" spans="2:19" hidden="1" x14ac:dyDescent="0.25">
      <c r="B199" s="12" cm="1">
        <f t="array" ref="B199">DATE(Annee,1,ROW()-ROW(tab_event[#Headers]))</f>
        <v>45123</v>
      </c>
      <c r="C199" s="2">
        <f>YEAR(tab_event[[#This Row],[Date]])</f>
        <v>2023</v>
      </c>
      <c r="D199" s="2" t="str">
        <f>PROPER(TEXT(tab_event[[#This Row],[Date]],"mmm"))</f>
        <v>Juil</v>
      </c>
      <c r="E199" t="str">
        <f>_xlfn.XLOOKUP(tab_event[[#This Row],[Date]],tab_joursFeries[Date],tab_joursFeries[Célébration],"-",0)</f>
        <v>-</v>
      </c>
      <c r="F199" s="20"/>
      <c r="G199" s="20"/>
      <c r="H199" s="20"/>
      <c r="I199" s="20"/>
      <c r="J199" s="20"/>
      <c r="K199" s="20"/>
      <c r="L199" s="20"/>
      <c r="M199" s="20"/>
      <c r="N199" s="20"/>
      <c r="O199" s="20"/>
      <c r="P199" s="20"/>
      <c r="Q199" s="20"/>
      <c r="R199" s="20"/>
      <c r="S199" s="20"/>
    </row>
    <row r="200" spans="2:19" hidden="1" x14ac:dyDescent="0.25">
      <c r="B200" s="12" cm="1">
        <f t="array" ref="B200">DATE(Annee,1,ROW()-ROW(tab_event[#Headers]))</f>
        <v>45124</v>
      </c>
      <c r="C200" s="2">
        <f>YEAR(tab_event[[#This Row],[Date]])</f>
        <v>2023</v>
      </c>
      <c r="D200" s="2" t="str">
        <f>PROPER(TEXT(tab_event[[#This Row],[Date]],"mmm"))</f>
        <v>Juil</v>
      </c>
      <c r="E200" t="str">
        <f>_xlfn.XLOOKUP(tab_event[[#This Row],[Date]],tab_joursFeries[Date],tab_joursFeries[Célébration],"-",0)</f>
        <v>-</v>
      </c>
      <c r="F200" s="20"/>
      <c r="G200" s="20"/>
      <c r="H200" s="20"/>
      <c r="I200" s="20"/>
      <c r="J200" s="20"/>
      <c r="K200" s="20"/>
      <c r="L200" s="20"/>
      <c r="M200" s="20"/>
      <c r="N200" s="20"/>
      <c r="O200" s="20"/>
      <c r="P200" s="20"/>
      <c r="Q200" s="20"/>
      <c r="R200" s="20"/>
      <c r="S200" s="20"/>
    </row>
    <row r="201" spans="2:19" hidden="1" x14ac:dyDescent="0.25">
      <c r="B201" s="12" cm="1">
        <f t="array" ref="B201">DATE(Annee,1,ROW()-ROW(tab_event[#Headers]))</f>
        <v>45125</v>
      </c>
      <c r="C201" s="2">
        <f>YEAR(tab_event[[#This Row],[Date]])</f>
        <v>2023</v>
      </c>
      <c r="D201" s="2" t="str">
        <f>PROPER(TEXT(tab_event[[#This Row],[Date]],"mmm"))</f>
        <v>Juil</v>
      </c>
      <c r="E201" t="str">
        <f>_xlfn.XLOOKUP(tab_event[[#This Row],[Date]],tab_joursFeries[Date],tab_joursFeries[Célébration],"-",0)</f>
        <v>-</v>
      </c>
      <c r="F201" s="20"/>
      <c r="G201" s="20"/>
      <c r="H201" s="20"/>
      <c r="I201" s="20"/>
      <c r="J201" s="20"/>
      <c r="K201" s="20"/>
      <c r="L201" s="20"/>
      <c r="M201" s="20"/>
      <c r="N201" s="20"/>
      <c r="O201" s="20"/>
      <c r="P201" s="20"/>
      <c r="Q201" s="20"/>
      <c r="R201" s="20"/>
      <c r="S201" s="20"/>
    </row>
    <row r="202" spans="2:19" hidden="1" x14ac:dyDescent="0.25">
      <c r="B202" s="12" cm="1">
        <f t="array" ref="B202">DATE(Annee,1,ROW()-ROW(tab_event[#Headers]))</f>
        <v>45126</v>
      </c>
      <c r="C202" s="2">
        <f>YEAR(tab_event[[#This Row],[Date]])</f>
        <v>2023</v>
      </c>
      <c r="D202" s="2" t="str">
        <f>PROPER(TEXT(tab_event[[#This Row],[Date]],"mmm"))</f>
        <v>Juil</v>
      </c>
      <c r="E202" t="str">
        <f>_xlfn.XLOOKUP(tab_event[[#This Row],[Date]],tab_joursFeries[Date],tab_joursFeries[Célébration],"-",0)</f>
        <v>-</v>
      </c>
      <c r="F202" s="20"/>
      <c r="G202" s="20"/>
      <c r="H202" s="20"/>
      <c r="I202" s="20"/>
      <c r="J202" s="20"/>
      <c r="K202" s="20"/>
      <c r="L202" s="20"/>
      <c r="M202" s="20"/>
      <c r="N202" s="20"/>
      <c r="O202" s="20"/>
      <c r="P202" s="20"/>
      <c r="Q202" s="20"/>
      <c r="R202" s="20"/>
      <c r="S202" s="20"/>
    </row>
    <row r="203" spans="2:19" hidden="1" x14ac:dyDescent="0.25">
      <c r="B203" s="12" cm="1">
        <f t="array" ref="B203">DATE(Annee,1,ROW()-ROW(tab_event[#Headers]))</f>
        <v>45127</v>
      </c>
      <c r="C203" s="2">
        <f>YEAR(tab_event[[#This Row],[Date]])</f>
        <v>2023</v>
      </c>
      <c r="D203" s="2" t="str">
        <f>PROPER(TEXT(tab_event[[#This Row],[Date]],"mmm"))</f>
        <v>Juil</v>
      </c>
      <c r="E203" t="str">
        <f>_xlfn.XLOOKUP(tab_event[[#This Row],[Date]],tab_joursFeries[Date],tab_joursFeries[Célébration],"-",0)</f>
        <v>-</v>
      </c>
      <c r="F203" s="20"/>
      <c r="G203" s="20"/>
      <c r="H203" s="20"/>
      <c r="I203" s="20"/>
      <c r="J203" s="20"/>
      <c r="K203" s="20"/>
      <c r="L203" s="20"/>
      <c r="M203" s="20"/>
      <c r="N203" s="20"/>
      <c r="O203" s="20"/>
      <c r="P203" s="20"/>
      <c r="Q203" s="20"/>
      <c r="R203" s="20"/>
      <c r="S203" s="20"/>
    </row>
    <row r="204" spans="2:19" hidden="1" x14ac:dyDescent="0.25">
      <c r="B204" s="12" cm="1">
        <f t="array" ref="B204">DATE(Annee,1,ROW()-ROW(tab_event[#Headers]))</f>
        <v>45128</v>
      </c>
      <c r="C204" s="2">
        <f>YEAR(tab_event[[#This Row],[Date]])</f>
        <v>2023</v>
      </c>
      <c r="D204" s="2" t="str">
        <f>PROPER(TEXT(tab_event[[#This Row],[Date]],"mmm"))</f>
        <v>Juil</v>
      </c>
      <c r="E204" t="str">
        <f>_xlfn.XLOOKUP(tab_event[[#This Row],[Date]],tab_joursFeries[Date],tab_joursFeries[Célébration],"-",0)</f>
        <v>-</v>
      </c>
      <c r="F204" s="20"/>
      <c r="G204" s="20"/>
      <c r="H204" s="20"/>
      <c r="I204" s="20"/>
      <c r="J204" s="20"/>
      <c r="K204" s="20"/>
      <c r="L204" s="20"/>
      <c r="M204" s="20"/>
      <c r="N204" s="20"/>
      <c r="O204" s="20"/>
      <c r="P204" s="20"/>
      <c r="Q204" s="20"/>
      <c r="R204" s="20"/>
      <c r="S204" s="20"/>
    </row>
    <row r="205" spans="2:19" hidden="1" x14ac:dyDescent="0.25">
      <c r="B205" s="12" cm="1">
        <f t="array" ref="B205">DATE(Annee,1,ROW()-ROW(tab_event[#Headers]))</f>
        <v>45129</v>
      </c>
      <c r="C205" s="2">
        <f>YEAR(tab_event[[#This Row],[Date]])</f>
        <v>2023</v>
      </c>
      <c r="D205" s="2" t="str">
        <f>PROPER(TEXT(tab_event[[#This Row],[Date]],"mmm"))</f>
        <v>Juil</v>
      </c>
      <c r="E205" t="str">
        <f>_xlfn.XLOOKUP(tab_event[[#This Row],[Date]],tab_joursFeries[Date],tab_joursFeries[Célébration],"-",0)</f>
        <v>-</v>
      </c>
      <c r="F205" s="20"/>
      <c r="G205" s="20"/>
      <c r="H205" s="20"/>
      <c r="I205" s="20"/>
      <c r="J205" s="20"/>
      <c r="K205" s="20"/>
      <c r="L205" s="20"/>
      <c r="M205" s="20"/>
      <c r="N205" s="20"/>
      <c r="O205" s="20"/>
      <c r="P205" s="20"/>
      <c r="Q205" s="20"/>
      <c r="R205" s="20"/>
      <c r="S205" s="20"/>
    </row>
    <row r="206" spans="2:19" hidden="1" x14ac:dyDescent="0.25">
      <c r="B206" s="12" cm="1">
        <f t="array" ref="B206">DATE(Annee,1,ROW()-ROW(tab_event[#Headers]))</f>
        <v>45130</v>
      </c>
      <c r="C206" s="2">
        <f>YEAR(tab_event[[#This Row],[Date]])</f>
        <v>2023</v>
      </c>
      <c r="D206" s="2" t="str">
        <f>PROPER(TEXT(tab_event[[#This Row],[Date]],"mmm"))</f>
        <v>Juil</v>
      </c>
      <c r="E206" t="str">
        <f>_xlfn.XLOOKUP(tab_event[[#This Row],[Date]],tab_joursFeries[Date],tab_joursFeries[Célébration],"-",0)</f>
        <v>-</v>
      </c>
      <c r="F206" s="20"/>
      <c r="G206" s="20"/>
      <c r="H206" s="20"/>
      <c r="I206" s="20"/>
      <c r="J206" s="20"/>
      <c r="K206" s="20"/>
      <c r="L206" s="20"/>
      <c r="M206" s="20"/>
      <c r="N206" s="20"/>
      <c r="O206" s="20"/>
      <c r="P206" s="20"/>
      <c r="Q206" s="20"/>
      <c r="R206" s="20"/>
      <c r="S206" s="20"/>
    </row>
    <row r="207" spans="2:19" hidden="1" x14ac:dyDescent="0.25">
      <c r="B207" s="12" cm="1">
        <f t="array" ref="B207">DATE(Annee,1,ROW()-ROW(tab_event[#Headers]))</f>
        <v>45131</v>
      </c>
      <c r="C207" s="2">
        <f>YEAR(tab_event[[#This Row],[Date]])</f>
        <v>2023</v>
      </c>
      <c r="D207" s="2" t="str">
        <f>PROPER(TEXT(tab_event[[#This Row],[Date]],"mmm"))</f>
        <v>Juil</v>
      </c>
      <c r="E207" t="str">
        <f>_xlfn.XLOOKUP(tab_event[[#This Row],[Date]],tab_joursFeries[Date],tab_joursFeries[Célébration],"-",0)</f>
        <v>-</v>
      </c>
      <c r="F207" s="20"/>
      <c r="G207" s="20"/>
      <c r="H207" s="20"/>
      <c r="I207" s="20"/>
      <c r="J207" s="20"/>
      <c r="K207" s="20"/>
      <c r="L207" s="20"/>
      <c r="M207" s="20"/>
      <c r="N207" s="20"/>
      <c r="O207" s="20"/>
      <c r="P207" s="20"/>
      <c r="Q207" s="20"/>
      <c r="R207" s="20"/>
      <c r="S207" s="20"/>
    </row>
    <row r="208" spans="2:19" hidden="1" x14ac:dyDescent="0.25">
      <c r="B208" s="12" cm="1">
        <f t="array" ref="B208">DATE(Annee,1,ROW()-ROW(tab_event[#Headers]))</f>
        <v>45132</v>
      </c>
      <c r="C208" s="2">
        <f>YEAR(tab_event[[#This Row],[Date]])</f>
        <v>2023</v>
      </c>
      <c r="D208" s="2" t="str">
        <f>PROPER(TEXT(tab_event[[#This Row],[Date]],"mmm"))</f>
        <v>Juil</v>
      </c>
      <c r="E208" t="str">
        <f>_xlfn.XLOOKUP(tab_event[[#This Row],[Date]],tab_joursFeries[Date],tab_joursFeries[Célébration],"-",0)</f>
        <v>-</v>
      </c>
      <c r="F208" s="20"/>
      <c r="G208" s="20"/>
      <c r="H208" s="20"/>
      <c r="I208" s="20"/>
      <c r="J208" s="20"/>
      <c r="K208" s="20"/>
      <c r="L208" s="20"/>
      <c r="M208" s="20"/>
      <c r="N208" s="20"/>
      <c r="O208" s="20"/>
      <c r="P208" s="20"/>
      <c r="Q208" s="20"/>
      <c r="R208" s="20"/>
      <c r="S208" s="20"/>
    </row>
    <row r="209" spans="2:19" hidden="1" x14ac:dyDescent="0.25">
      <c r="B209" s="12" cm="1">
        <f t="array" ref="B209">DATE(Annee,1,ROW()-ROW(tab_event[#Headers]))</f>
        <v>45133</v>
      </c>
      <c r="C209" s="2">
        <f>YEAR(tab_event[[#This Row],[Date]])</f>
        <v>2023</v>
      </c>
      <c r="D209" s="2" t="str">
        <f>PROPER(TEXT(tab_event[[#This Row],[Date]],"mmm"))</f>
        <v>Juil</v>
      </c>
      <c r="E209" t="str">
        <f>_xlfn.XLOOKUP(tab_event[[#This Row],[Date]],tab_joursFeries[Date],tab_joursFeries[Célébration],"-",0)</f>
        <v>-</v>
      </c>
      <c r="F209" s="20"/>
      <c r="G209" s="20"/>
      <c r="H209" s="20"/>
      <c r="I209" s="20"/>
      <c r="J209" s="20"/>
      <c r="K209" s="20"/>
      <c r="L209" s="20"/>
      <c r="M209" s="20"/>
      <c r="N209" s="20"/>
      <c r="O209" s="20"/>
      <c r="P209" s="20"/>
      <c r="Q209" s="20"/>
      <c r="R209" s="20"/>
      <c r="S209" s="20"/>
    </row>
    <row r="210" spans="2:19" hidden="1" x14ac:dyDescent="0.25">
      <c r="B210" s="12" cm="1">
        <f t="array" ref="B210">DATE(Annee,1,ROW()-ROW(tab_event[#Headers]))</f>
        <v>45134</v>
      </c>
      <c r="C210" s="2">
        <f>YEAR(tab_event[[#This Row],[Date]])</f>
        <v>2023</v>
      </c>
      <c r="D210" s="2" t="str">
        <f>PROPER(TEXT(tab_event[[#This Row],[Date]],"mmm"))</f>
        <v>Juil</v>
      </c>
      <c r="E210" t="str">
        <f>_xlfn.XLOOKUP(tab_event[[#This Row],[Date]],tab_joursFeries[Date],tab_joursFeries[Célébration],"-",0)</f>
        <v>-</v>
      </c>
      <c r="F210" s="20"/>
      <c r="G210" s="20"/>
      <c r="H210" s="20"/>
      <c r="I210" s="20"/>
      <c r="J210" s="20"/>
      <c r="K210" s="20"/>
      <c r="L210" s="20"/>
      <c r="M210" s="20"/>
      <c r="N210" s="20"/>
      <c r="O210" s="20"/>
      <c r="P210" s="20"/>
      <c r="Q210" s="20"/>
      <c r="R210" s="20"/>
      <c r="S210" s="20"/>
    </row>
    <row r="211" spans="2:19" hidden="1" x14ac:dyDescent="0.25">
      <c r="B211" s="12" cm="1">
        <f t="array" ref="B211">DATE(Annee,1,ROW()-ROW(tab_event[#Headers]))</f>
        <v>45135</v>
      </c>
      <c r="C211" s="2">
        <f>YEAR(tab_event[[#This Row],[Date]])</f>
        <v>2023</v>
      </c>
      <c r="D211" s="2" t="str">
        <f>PROPER(TEXT(tab_event[[#This Row],[Date]],"mmm"))</f>
        <v>Juil</v>
      </c>
      <c r="E211" t="str">
        <f>_xlfn.XLOOKUP(tab_event[[#This Row],[Date]],tab_joursFeries[Date],tab_joursFeries[Célébration],"-",0)</f>
        <v>-</v>
      </c>
      <c r="F211" s="20"/>
      <c r="G211" s="20"/>
      <c r="H211" s="20"/>
      <c r="I211" s="20"/>
      <c r="J211" s="20"/>
      <c r="K211" s="20"/>
      <c r="L211" s="20"/>
      <c r="M211" s="20"/>
      <c r="N211" s="20"/>
      <c r="O211" s="20"/>
      <c r="P211" s="20"/>
      <c r="Q211" s="20"/>
      <c r="R211" s="20"/>
      <c r="S211" s="20"/>
    </row>
    <row r="212" spans="2:19" hidden="1" x14ac:dyDescent="0.25">
      <c r="B212" s="12" cm="1">
        <f t="array" ref="B212">DATE(Annee,1,ROW()-ROW(tab_event[#Headers]))</f>
        <v>45136</v>
      </c>
      <c r="C212" s="2">
        <f>YEAR(tab_event[[#This Row],[Date]])</f>
        <v>2023</v>
      </c>
      <c r="D212" s="2" t="str">
        <f>PROPER(TEXT(tab_event[[#This Row],[Date]],"mmm"))</f>
        <v>Juil</v>
      </c>
      <c r="E212" t="str">
        <f>_xlfn.XLOOKUP(tab_event[[#This Row],[Date]],tab_joursFeries[Date],tab_joursFeries[Célébration],"-",0)</f>
        <v>-</v>
      </c>
      <c r="F212" s="20"/>
      <c r="G212" s="20"/>
      <c r="H212" s="20"/>
      <c r="I212" s="20"/>
      <c r="J212" s="20"/>
      <c r="K212" s="20"/>
      <c r="L212" s="20"/>
      <c r="M212" s="20"/>
      <c r="N212" s="20"/>
      <c r="O212" s="20"/>
      <c r="P212" s="20"/>
      <c r="Q212" s="20"/>
      <c r="R212" s="20"/>
      <c r="S212" s="20"/>
    </row>
    <row r="213" spans="2:19" hidden="1" x14ac:dyDescent="0.25">
      <c r="B213" s="12" cm="1">
        <f t="array" ref="B213">DATE(Annee,1,ROW()-ROW(tab_event[#Headers]))</f>
        <v>45137</v>
      </c>
      <c r="C213" s="2">
        <f>YEAR(tab_event[[#This Row],[Date]])</f>
        <v>2023</v>
      </c>
      <c r="D213" s="2" t="str">
        <f>PROPER(TEXT(tab_event[[#This Row],[Date]],"mmm"))</f>
        <v>Juil</v>
      </c>
      <c r="E213" t="str">
        <f>_xlfn.XLOOKUP(tab_event[[#This Row],[Date]],tab_joursFeries[Date],tab_joursFeries[Célébration],"-",0)</f>
        <v>-</v>
      </c>
      <c r="F213" s="20"/>
      <c r="G213" s="20"/>
      <c r="H213" s="20"/>
      <c r="I213" s="20"/>
      <c r="J213" s="20"/>
      <c r="K213" s="20"/>
      <c r="L213" s="20"/>
      <c r="M213" s="20"/>
      <c r="N213" s="20"/>
      <c r="O213" s="20"/>
      <c r="P213" s="20"/>
      <c r="Q213" s="20"/>
      <c r="R213" s="20"/>
      <c r="S213" s="20"/>
    </row>
    <row r="214" spans="2:19" hidden="1" x14ac:dyDescent="0.25">
      <c r="B214" s="12" cm="1">
        <f t="array" ref="B214">DATE(Annee,1,ROW()-ROW(tab_event[#Headers]))</f>
        <v>45138</v>
      </c>
      <c r="C214" s="2">
        <f>YEAR(tab_event[[#This Row],[Date]])</f>
        <v>2023</v>
      </c>
      <c r="D214" s="2" t="str">
        <f>PROPER(TEXT(tab_event[[#This Row],[Date]],"mmm"))</f>
        <v>Juil</v>
      </c>
      <c r="E214" t="str">
        <f>_xlfn.XLOOKUP(tab_event[[#This Row],[Date]],tab_joursFeries[Date],tab_joursFeries[Célébration],"-",0)</f>
        <v>-</v>
      </c>
      <c r="F214" s="20"/>
      <c r="G214" s="20"/>
      <c r="H214" s="20"/>
      <c r="I214" s="20"/>
      <c r="J214" s="20"/>
      <c r="K214" s="20"/>
      <c r="L214" s="20"/>
      <c r="M214" s="20"/>
      <c r="N214" s="20"/>
      <c r="O214" s="20"/>
      <c r="P214" s="20"/>
      <c r="Q214" s="20"/>
      <c r="R214" s="20"/>
      <c r="S214" s="20"/>
    </row>
    <row r="215" spans="2:19" hidden="1" x14ac:dyDescent="0.25">
      <c r="B215" s="12" cm="1">
        <f t="array" ref="B215">DATE(Annee,1,ROW()-ROW(tab_event[#Headers]))</f>
        <v>45139</v>
      </c>
      <c r="C215" s="2">
        <f>YEAR(tab_event[[#This Row],[Date]])</f>
        <v>2023</v>
      </c>
      <c r="D215" s="2" t="str">
        <f>PROPER(TEXT(tab_event[[#This Row],[Date]],"mmm"))</f>
        <v>Août</v>
      </c>
      <c r="E215" t="str">
        <f>_xlfn.XLOOKUP(tab_event[[#This Row],[Date]],tab_joursFeries[Date],tab_joursFeries[Célébration],"-",0)</f>
        <v>-</v>
      </c>
      <c r="F215" s="20"/>
      <c r="G215" s="20"/>
      <c r="H215" s="20"/>
      <c r="I215" s="20"/>
      <c r="J215" s="20"/>
      <c r="K215" s="20"/>
      <c r="L215" s="20"/>
      <c r="M215" s="20"/>
      <c r="N215" s="20"/>
      <c r="O215" s="20"/>
      <c r="P215" s="20"/>
      <c r="Q215" s="20"/>
      <c r="R215" s="20"/>
      <c r="S215" s="20"/>
    </row>
    <row r="216" spans="2:19" hidden="1" x14ac:dyDescent="0.25">
      <c r="B216" s="12" cm="1">
        <f t="array" ref="B216">DATE(Annee,1,ROW()-ROW(tab_event[#Headers]))</f>
        <v>45140</v>
      </c>
      <c r="C216" s="2">
        <f>YEAR(tab_event[[#This Row],[Date]])</f>
        <v>2023</v>
      </c>
      <c r="D216" s="2" t="str">
        <f>PROPER(TEXT(tab_event[[#This Row],[Date]],"mmm"))</f>
        <v>Août</v>
      </c>
      <c r="E216" t="str">
        <f>_xlfn.XLOOKUP(tab_event[[#This Row],[Date]],tab_joursFeries[Date],tab_joursFeries[Célébration],"-",0)</f>
        <v>-</v>
      </c>
      <c r="F216" s="20"/>
      <c r="G216" s="20"/>
      <c r="H216" s="20"/>
      <c r="I216" s="20"/>
      <c r="J216" s="20"/>
      <c r="K216" s="20"/>
      <c r="L216" s="20"/>
      <c r="M216" s="20"/>
      <c r="N216" s="20"/>
      <c r="O216" s="20"/>
      <c r="P216" s="20"/>
      <c r="Q216" s="20"/>
      <c r="R216" s="20"/>
      <c r="S216" s="20"/>
    </row>
    <row r="217" spans="2:19" hidden="1" x14ac:dyDescent="0.25">
      <c r="B217" s="12" cm="1">
        <f t="array" ref="B217">DATE(Annee,1,ROW()-ROW(tab_event[#Headers]))</f>
        <v>45141</v>
      </c>
      <c r="C217" s="2">
        <f>YEAR(tab_event[[#This Row],[Date]])</f>
        <v>2023</v>
      </c>
      <c r="D217" s="2" t="str">
        <f>PROPER(TEXT(tab_event[[#This Row],[Date]],"mmm"))</f>
        <v>Août</v>
      </c>
      <c r="E217" t="str">
        <f>_xlfn.XLOOKUP(tab_event[[#This Row],[Date]],tab_joursFeries[Date],tab_joursFeries[Célébration],"-",0)</f>
        <v>-</v>
      </c>
      <c r="F217" s="20"/>
      <c r="G217" s="20"/>
      <c r="H217" s="20"/>
      <c r="I217" s="20"/>
      <c r="J217" s="20"/>
      <c r="K217" s="20"/>
      <c r="L217" s="20"/>
      <c r="M217" s="20"/>
      <c r="N217" s="20"/>
      <c r="O217" s="20"/>
      <c r="P217" s="20"/>
      <c r="Q217" s="20"/>
      <c r="R217" s="20"/>
      <c r="S217" s="20"/>
    </row>
    <row r="218" spans="2:19" hidden="1" x14ac:dyDescent="0.25">
      <c r="B218" s="12" cm="1">
        <f t="array" ref="B218">DATE(Annee,1,ROW()-ROW(tab_event[#Headers]))</f>
        <v>45142</v>
      </c>
      <c r="C218" s="2">
        <f>YEAR(tab_event[[#This Row],[Date]])</f>
        <v>2023</v>
      </c>
      <c r="D218" s="2" t="str">
        <f>PROPER(TEXT(tab_event[[#This Row],[Date]],"mmm"))</f>
        <v>Août</v>
      </c>
      <c r="E218" t="str">
        <f>_xlfn.XLOOKUP(tab_event[[#This Row],[Date]],tab_joursFeries[Date],tab_joursFeries[Célébration],"-",0)</f>
        <v>-</v>
      </c>
      <c r="F218" s="20"/>
      <c r="G218" s="20"/>
      <c r="H218" s="20"/>
      <c r="I218" s="20"/>
      <c r="J218" s="20"/>
      <c r="K218" s="20"/>
      <c r="L218" s="20"/>
      <c r="M218" s="20"/>
      <c r="N218" s="20"/>
      <c r="O218" s="20"/>
      <c r="P218" s="20"/>
      <c r="Q218" s="20"/>
      <c r="R218" s="20"/>
      <c r="S218" s="20"/>
    </row>
    <row r="219" spans="2:19" hidden="1" x14ac:dyDescent="0.25">
      <c r="B219" s="12" cm="1">
        <f t="array" ref="B219">DATE(Annee,1,ROW()-ROW(tab_event[#Headers]))</f>
        <v>45143</v>
      </c>
      <c r="C219" s="2">
        <f>YEAR(tab_event[[#This Row],[Date]])</f>
        <v>2023</v>
      </c>
      <c r="D219" s="2" t="str">
        <f>PROPER(TEXT(tab_event[[#This Row],[Date]],"mmm"))</f>
        <v>Août</v>
      </c>
      <c r="E219" t="str">
        <f>_xlfn.XLOOKUP(tab_event[[#This Row],[Date]],tab_joursFeries[Date],tab_joursFeries[Célébration],"-",0)</f>
        <v>-</v>
      </c>
      <c r="F219" s="20"/>
      <c r="G219" s="20"/>
      <c r="H219" s="20"/>
      <c r="I219" s="20"/>
      <c r="J219" s="20"/>
      <c r="K219" s="20"/>
      <c r="L219" s="20"/>
      <c r="M219" s="20"/>
      <c r="N219" s="20"/>
      <c r="O219" s="20"/>
      <c r="P219" s="20"/>
      <c r="Q219" s="20"/>
      <c r="R219" s="20"/>
      <c r="S219" s="20"/>
    </row>
    <row r="220" spans="2:19" hidden="1" x14ac:dyDescent="0.25">
      <c r="B220" s="12" cm="1">
        <f t="array" ref="B220">DATE(Annee,1,ROW()-ROW(tab_event[#Headers]))</f>
        <v>45144</v>
      </c>
      <c r="C220" s="2">
        <f>YEAR(tab_event[[#This Row],[Date]])</f>
        <v>2023</v>
      </c>
      <c r="D220" s="2" t="str">
        <f>PROPER(TEXT(tab_event[[#This Row],[Date]],"mmm"))</f>
        <v>Août</v>
      </c>
      <c r="E220" t="str">
        <f>_xlfn.XLOOKUP(tab_event[[#This Row],[Date]],tab_joursFeries[Date],tab_joursFeries[Célébration],"-",0)</f>
        <v>-</v>
      </c>
      <c r="F220" s="20"/>
      <c r="G220" s="20"/>
      <c r="H220" s="20"/>
      <c r="I220" s="20"/>
      <c r="J220" s="20"/>
      <c r="K220" s="20"/>
      <c r="L220" s="20"/>
      <c r="M220" s="20"/>
      <c r="N220" s="20"/>
      <c r="O220" s="20"/>
      <c r="P220" s="20"/>
      <c r="Q220" s="20"/>
      <c r="R220" s="20"/>
      <c r="S220" s="20"/>
    </row>
    <row r="221" spans="2:19" hidden="1" x14ac:dyDescent="0.25">
      <c r="B221" s="12" cm="1">
        <f t="array" ref="B221">DATE(Annee,1,ROW()-ROW(tab_event[#Headers]))</f>
        <v>45145</v>
      </c>
      <c r="C221" s="2">
        <f>YEAR(tab_event[[#This Row],[Date]])</f>
        <v>2023</v>
      </c>
      <c r="D221" s="2" t="str">
        <f>PROPER(TEXT(tab_event[[#This Row],[Date]],"mmm"))</f>
        <v>Août</v>
      </c>
      <c r="E221" t="str">
        <f>_xlfn.XLOOKUP(tab_event[[#This Row],[Date]],tab_joursFeries[Date],tab_joursFeries[Célébration],"-",0)</f>
        <v>-</v>
      </c>
      <c r="F221" s="20"/>
      <c r="G221" s="20"/>
      <c r="H221" s="20"/>
      <c r="I221" s="20"/>
      <c r="J221" s="20"/>
      <c r="K221" s="20"/>
      <c r="L221" s="20"/>
      <c r="M221" s="20"/>
      <c r="N221" s="20"/>
      <c r="O221" s="20"/>
      <c r="P221" s="20"/>
      <c r="Q221" s="20"/>
      <c r="R221" s="20"/>
      <c r="S221" s="20"/>
    </row>
    <row r="222" spans="2:19" hidden="1" x14ac:dyDescent="0.25">
      <c r="B222" s="12" cm="1">
        <f t="array" ref="B222">DATE(Annee,1,ROW()-ROW(tab_event[#Headers]))</f>
        <v>45146</v>
      </c>
      <c r="C222" s="2">
        <f>YEAR(tab_event[[#This Row],[Date]])</f>
        <v>2023</v>
      </c>
      <c r="D222" s="2" t="str">
        <f>PROPER(TEXT(tab_event[[#This Row],[Date]],"mmm"))</f>
        <v>Août</v>
      </c>
      <c r="E222" t="str">
        <f>_xlfn.XLOOKUP(tab_event[[#This Row],[Date]],tab_joursFeries[Date],tab_joursFeries[Célébration],"-",0)</f>
        <v>-</v>
      </c>
      <c r="F222" s="20"/>
      <c r="G222" s="20"/>
      <c r="H222" s="20"/>
      <c r="I222" s="20"/>
      <c r="J222" s="20"/>
      <c r="K222" s="20"/>
      <c r="L222" s="20"/>
      <c r="M222" s="20"/>
      <c r="N222" s="20"/>
      <c r="O222" s="20"/>
      <c r="P222" s="20"/>
      <c r="Q222" s="20"/>
      <c r="R222" s="20"/>
      <c r="S222" s="20"/>
    </row>
    <row r="223" spans="2:19" hidden="1" x14ac:dyDescent="0.25">
      <c r="B223" s="12" cm="1">
        <f t="array" ref="B223">DATE(Annee,1,ROW()-ROW(tab_event[#Headers]))</f>
        <v>45147</v>
      </c>
      <c r="C223" s="2">
        <f>YEAR(tab_event[[#This Row],[Date]])</f>
        <v>2023</v>
      </c>
      <c r="D223" s="2" t="str">
        <f>PROPER(TEXT(tab_event[[#This Row],[Date]],"mmm"))</f>
        <v>Août</v>
      </c>
      <c r="E223" t="str">
        <f>_xlfn.XLOOKUP(tab_event[[#This Row],[Date]],tab_joursFeries[Date],tab_joursFeries[Célébration],"-",0)</f>
        <v>-</v>
      </c>
      <c r="F223" s="20"/>
      <c r="G223" s="20"/>
      <c r="H223" s="20"/>
      <c r="I223" s="20"/>
      <c r="J223" s="20"/>
      <c r="K223" s="20"/>
      <c r="L223" s="20"/>
      <c r="M223" s="20"/>
      <c r="N223" s="20"/>
      <c r="O223" s="20"/>
      <c r="P223" s="20"/>
      <c r="Q223" s="20"/>
      <c r="R223" s="20"/>
      <c r="S223" s="20"/>
    </row>
    <row r="224" spans="2:19" hidden="1" x14ac:dyDescent="0.25">
      <c r="B224" s="12" cm="1">
        <f t="array" ref="B224">DATE(Annee,1,ROW()-ROW(tab_event[#Headers]))</f>
        <v>45148</v>
      </c>
      <c r="C224" s="2">
        <f>YEAR(tab_event[[#This Row],[Date]])</f>
        <v>2023</v>
      </c>
      <c r="D224" s="2" t="str">
        <f>PROPER(TEXT(tab_event[[#This Row],[Date]],"mmm"))</f>
        <v>Août</v>
      </c>
      <c r="E224" t="str">
        <f>_xlfn.XLOOKUP(tab_event[[#This Row],[Date]],tab_joursFeries[Date],tab_joursFeries[Célébration],"-",0)</f>
        <v>-</v>
      </c>
      <c r="F224" s="20"/>
      <c r="G224" s="20"/>
      <c r="H224" s="20"/>
      <c r="I224" s="20"/>
      <c r="J224" s="20"/>
      <c r="K224" s="20"/>
      <c r="L224" s="20"/>
      <c r="M224" s="20"/>
      <c r="N224" s="20"/>
      <c r="O224" s="20"/>
      <c r="P224" s="20"/>
      <c r="Q224" s="20"/>
      <c r="R224" s="20"/>
      <c r="S224" s="20"/>
    </row>
    <row r="225" spans="2:19" hidden="1" x14ac:dyDescent="0.25">
      <c r="B225" s="12" cm="1">
        <f t="array" ref="B225">DATE(Annee,1,ROW()-ROW(tab_event[#Headers]))</f>
        <v>45149</v>
      </c>
      <c r="C225" s="2">
        <f>YEAR(tab_event[[#This Row],[Date]])</f>
        <v>2023</v>
      </c>
      <c r="D225" s="2" t="str">
        <f>PROPER(TEXT(tab_event[[#This Row],[Date]],"mmm"))</f>
        <v>Août</v>
      </c>
      <c r="E225" t="str">
        <f>_xlfn.XLOOKUP(tab_event[[#This Row],[Date]],tab_joursFeries[Date],tab_joursFeries[Célébration],"-",0)</f>
        <v>-</v>
      </c>
      <c r="F225" s="20"/>
      <c r="G225" s="20"/>
      <c r="H225" s="20"/>
      <c r="I225" s="20"/>
      <c r="J225" s="20"/>
      <c r="K225" s="20"/>
      <c r="L225" s="20"/>
      <c r="M225" s="20"/>
      <c r="N225" s="20"/>
      <c r="O225" s="20"/>
      <c r="P225" s="20"/>
      <c r="Q225" s="20"/>
      <c r="R225" s="20"/>
      <c r="S225" s="20"/>
    </row>
    <row r="226" spans="2:19" hidden="1" x14ac:dyDescent="0.25">
      <c r="B226" s="12" cm="1">
        <f t="array" ref="B226">DATE(Annee,1,ROW()-ROW(tab_event[#Headers]))</f>
        <v>45150</v>
      </c>
      <c r="C226" s="2">
        <f>YEAR(tab_event[[#This Row],[Date]])</f>
        <v>2023</v>
      </c>
      <c r="D226" s="2" t="str">
        <f>PROPER(TEXT(tab_event[[#This Row],[Date]],"mmm"))</f>
        <v>Août</v>
      </c>
      <c r="E226" t="str">
        <f>_xlfn.XLOOKUP(tab_event[[#This Row],[Date]],tab_joursFeries[Date],tab_joursFeries[Célébration],"-",0)</f>
        <v>-</v>
      </c>
      <c r="F226" s="20"/>
      <c r="G226" s="20"/>
      <c r="H226" s="20"/>
      <c r="I226" s="20"/>
      <c r="J226" s="20"/>
      <c r="K226" s="20"/>
      <c r="L226" s="20"/>
      <c r="M226" s="20"/>
      <c r="N226" s="20"/>
      <c r="O226" s="20"/>
      <c r="P226" s="20"/>
      <c r="Q226" s="20"/>
      <c r="R226" s="20"/>
      <c r="S226" s="20"/>
    </row>
    <row r="227" spans="2:19" hidden="1" x14ac:dyDescent="0.25">
      <c r="B227" s="12" cm="1">
        <f t="array" ref="B227">DATE(Annee,1,ROW()-ROW(tab_event[#Headers]))</f>
        <v>45151</v>
      </c>
      <c r="C227" s="2">
        <f>YEAR(tab_event[[#This Row],[Date]])</f>
        <v>2023</v>
      </c>
      <c r="D227" s="2" t="str">
        <f>PROPER(TEXT(tab_event[[#This Row],[Date]],"mmm"))</f>
        <v>Août</v>
      </c>
      <c r="E227" t="str">
        <f>_xlfn.XLOOKUP(tab_event[[#This Row],[Date]],tab_joursFeries[Date],tab_joursFeries[Célébration],"-",0)</f>
        <v>-</v>
      </c>
      <c r="F227" s="20"/>
      <c r="G227" s="20"/>
      <c r="H227" s="20"/>
      <c r="I227" s="20"/>
      <c r="J227" s="20"/>
      <c r="K227" s="20"/>
      <c r="L227" s="20"/>
      <c r="M227" s="20"/>
      <c r="N227" s="20"/>
      <c r="O227" s="20"/>
      <c r="P227" s="20"/>
      <c r="Q227" s="20"/>
      <c r="R227" s="20"/>
      <c r="S227" s="20"/>
    </row>
    <row r="228" spans="2:19" hidden="1" x14ac:dyDescent="0.25">
      <c r="B228" s="12" cm="1">
        <f t="array" ref="B228">DATE(Annee,1,ROW()-ROW(tab_event[#Headers]))</f>
        <v>45152</v>
      </c>
      <c r="C228" s="2">
        <f>YEAR(tab_event[[#This Row],[Date]])</f>
        <v>2023</v>
      </c>
      <c r="D228" s="2" t="str">
        <f>PROPER(TEXT(tab_event[[#This Row],[Date]],"mmm"))</f>
        <v>Août</v>
      </c>
      <c r="E228" t="str">
        <f>_xlfn.XLOOKUP(tab_event[[#This Row],[Date]],tab_joursFeries[Date],tab_joursFeries[Célébration],"-",0)</f>
        <v>-</v>
      </c>
      <c r="F228" s="20"/>
      <c r="G228" s="20"/>
      <c r="H228" s="20"/>
      <c r="I228" s="20"/>
      <c r="J228" s="20"/>
      <c r="K228" s="20"/>
      <c r="L228" s="20"/>
      <c r="M228" s="20"/>
      <c r="N228" s="20"/>
      <c r="O228" s="20"/>
      <c r="P228" s="20"/>
      <c r="Q228" s="20"/>
      <c r="R228" s="20"/>
      <c r="S228" s="20"/>
    </row>
    <row r="229" spans="2:19" hidden="1" x14ac:dyDescent="0.25">
      <c r="B229" s="12" cm="1">
        <f t="array" ref="B229">DATE(Annee,1,ROW()-ROW(tab_event[#Headers]))</f>
        <v>45153</v>
      </c>
      <c r="C229" s="2">
        <f>YEAR(tab_event[[#This Row],[Date]])</f>
        <v>2023</v>
      </c>
      <c r="D229" s="2" t="str">
        <f>PROPER(TEXT(tab_event[[#This Row],[Date]],"mmm"))</f>
        <v>Août</v>
      </c>
      <c r="E229" t="str">
        <f>_xlfn.XLOOKUP(tab_event[[#This Row],[Date]],tab_joursFeries[Date],tab_joursFeries[Célébration],"-",0)</f>
        <v>Assomption</v>
      </c>
      <c r="F229" s="20"/>
      <c r="G229" s="20"/>
      <c r="H229" s="20"/>
      <c r="I229" s="20"/>
      <c r="J229" s="20"/>
      <c r="K229" s="20"/>
      <c r="L229" s="20"/>
      <c r="M229" s="20"/>
      <c r="N229" s="20"/>
      <c r="O229" s="20"/>
      <c r="P229" s="20"/>
      <c r="Q229" s="20"/>
      <c r="R229" s="20"/>
      <c r="S229" s="20"/>
    </row>
    <row r="230" spans="2:19" hidden="1" x14ac:dyDescent="0.25">
      <c r="B230" s="12" cm="1">
        <f t="array" ref="B230">DATE(Annee,1,ROW()-ROW(tab_event[#Headers]))</f>
        <v>45154</v>
      </c>
      <c r="C230" s="2">
        <f>YEAR(tab_event[[#This Row],[Date]])</f>
        <v>2023</v>
      </c>
      <c r="D230" s="2" t="str">
        <f>PROPER(TEXT(tab_event[[#This Row],[Date]],"mmm"))</f>
        <v>Août</v>
      </c>
      <c r="E230" t="str">
        <f>_xlfn.XLOOKUP(tab_event[[#This Row],[Date]],tab_joursFeries[Date],tab_joursFeries[Célébration],"-",0)</f>
        <v>-</v>
      </c>
      <c r="F230" s="20"/>
      <c r="G230" s="20"/>
      <c r="H230" s="20"/>
      <c r="I230" s="20"/>
      <c r="J230" s="20"/>
      <c r="K230" s="20"/>
      <c r="L230" s="20"/>
      <c r="M230" s="20"/>
      <c r="N230" s="20"/>
      <c r="O230" s="20"/>
      <c r="P230" s="20"/>
      <c r="Q230" s="20"/>
      <c r="R230" s="20"/>
      <c r="S230" s="20"/>
    </row>
    <row r="231" spans="2:19" hidden="1" x14ac:dyDescent="0.25">
      <c r="B231" s="12" cm="1">
        <f t="array" ref="B231">DATE(Annee,1,ROW()-ROW(tab_event[#Headers]))</f>
        <v>45155</v>
      </c>
      <c r="C231" s="2">
        <f>YEAR(tab_event[[#This Row],[Date]])</f>
        <v>2023</v>
      </c>
      <c r="D231" s="2" t="str">
        <f>PROPER(TEXT(tab_event[[#This Row],[Date]],"mmm"))</f>
        <v>Août</v>
      </c>
      <c r="E231" t="str">
        <f>_xlfn.XLOOKUP(tab_event[[#This Row],[Date]],tab_joursFeries[Date],tab_joursFeries[Célébration],"-",0)</f>
        <v>-</v>
      </c>
      <c r="F231" s="20"/>
      <c r="G231" s="20"/>
      <c r="H231" s="20"/>
      <c r="I231" s="20"/>
      <c r="J231" s="20"/>
      <c r="K231" s="20"/>
      <c r="L231" s="20"/>
      <c r="M231" s="20"/>
      <c r="N231" s="20"/>
      <c r="O231" s="20"/>
      <c r="P231" s="20"/>
      <c r="Q231" s="20"/>
      <c r="R231" s="20"/>
      <c r="S231" s="20"/>
    </row>
    <row r="232" spans="2:19" hidden="1" x14ac:dyDescent="0.25">
      <c r="B232" s="12" cm="1">
        <f t="array" ref="B232">DATE(Annee,1,ROW()-ROW(tab_event[#Headers]))</f>
        <v>45156</v>
      </c>
      <c r="C232" s="2">
        <f>YEAR(tab_event[[#This Row],[Date]])</f>
        <v>2023</v>
      </c>
      <c r="D232" s="2" t="str">
        <f>PROPER(TEXT(tab_event[[#This Row],[Date]],"mmm"))</f>
        <v>Août</v>
      </c>
      <c r="E232" t="str">
        <f>_xlfn.XLOOKUP(tab_event[[#This Row],[Date]],tab_joursFeries[Date],tab_joursFeries[Célébration],"-",0)</f>
        <v>-</v>
      </c>
      <c r="F232" s="20"/>
      <c r="G232" s="20"/>
      <c r="H232" s="20"/>
      <c r="I232" s="20"/>
      <c r="J232" s="20"/>
      <c r="K232" s="20"/>
      <c r="L232" s="20"/>
      <c r="M232" s="20"/>
      <c r="N232" s="20"/>
      <c r="O232" s="20"/>
      <c r="P232" s="20"/>
      <c r="Q232" s="20"/>
      <c r="R232" s="20"/>
      <c r="S232" s="20"/>
    </row>
    <row r="233" spans="2:19" hidden="1" x14ac:dyDescent="0.25">
      <c r="B233" s="12" cm="1">
        <f t="array" ref="B233">DATE(Annee,1,ROW()-ROW(tab_event[#Headers]))</f>
        <v>45157</v>
      </c>
      <c r="C233" s="2">
        <f>YEAR(tab_event[[#This Row],[Date]])</f>
        <v>2023</v>
      </c>
      <c r="D233" s="2" t="str">
        <f>PROPER(TEXT(tab_event[[#This Row],[Date]],"mmm"))</f>
        <v>Août</v>
      </c>
      <c r="E233" t="str">
        <f>_xlfn.XLOOKUP(tab_event[[#This Row],[Date]],tab_joursFeries[Date],tab_joursFeries[Célébration],"-",0)</f>
        <v>-</v>
      </c>
      <c r="F233" s="20"/>
      <c r="G233" s="20"/>
      <c r="H233" s="20"/>
      <c r="I233" s="20"/>
      <c r="J233" s="20"/>
      <c r="K233" s="20"/>
      <c r="L233" s="20"/>
      <c r="M233" s="20"/>
      <c r="N233" s="20"/>
      <c r="O233" s="20"/>
      <c r="P233" s="20"/>
      <c r="Q233" s="20"/>
      <c r="R233" s="20"/>
      <c r="S233" s="20"/>
    </row>
    <row r="234" spans="2:19" hidden="1" x14ac:dyDescent="0.25">
      <c r="B234" s="12" cm="1">
        <f t="array" ref="B234">DATE(Annee,1,ROW()-ROW(tab_event[#Headers]))</f>
        <v>45158</v>
      </c>
      <c r="C234" s="2">
        <f>YEAR(tab_event[[#This Row],[Date]])</f>
        <v>2023</v>
      </c>
      <c r="D234" s="2" t="str">
        <f>PROPER(TEXT(tab_event[[#This Row],[Date]],"mmm"))</f>
        <v>Août</v>
      </c>
      <c r="E234" t="str">
        <f>_xlfn.XLOOKUP(tab_event[[#This Row],[Date]],tab_joursFeries[Date],tab_joursFeries[Célébration],"-",0)</f>
        <v>-</v>
      </c>
      <c r="F234" s="20"/>
      <c r="G234" s="20"/>
      <c r="H234" s="20"/>
      <c r="I234" s="20"/>
      <c r="J234" s="20"/>
      <c r="K234" s="20"/>
      <c r="L234" s="20"/>
      <c r="M234" s="20"/>
      <c r="N234" s="20"/>
      <c r="O234" s="20"/>
      <c r="P234" s="20"/>
      <c r="Q234" s="20"/>
      <c r="R234" s="20"/>
      <c r="S234" s="20"/>
    </row>
    <row r="235" spans="2:19" hidden="1" x14ac:dyDescent="0.25">
      <c r="B235" s="12" cm="1">
        <f t="array" ref="B235">DATE(Annee,1,ROW()-ROW(tab_event[#Headers]))</f>
        <v>45159</v>
      </c>
      <c r="C235" s="2">
        <f>YEAR(tab_event[[#This Row],[Date]])</f>
        <v>2023</v>
      </c>
      <c r="D235" s="2" t="str">
        <f>PROPER(TEXT(tab_event[[#This Row],[Date]],"mmm"))</f>
        <v>Août</v>
      </c>
      <c r="E235" t="str">
        <f>_xlfn.XLOOKUP(tab_event[[#This Row],[Date]],tab_joursFeries[Date],tab_joursFeries[Célébration],"-",0)</f>
        <v>-</v>
      </c>
      <c r="F235" s="20"/>
      <c r="G235" s="20"/>
      <c r="H235" s="20"/>
      <c r="I235" s="20"/>
      <c r="J235" s="20"/>
      <c r="K235" s="20"/>
      <c r="L235" s="20"/>
      <c r="M235" s="20"/>
      <c r="N235" s="20"/>
      <c r="O235" s="20"/>
      <c r="P235" s="20"/>
      <c r="Q235" s="20"/>
      <c r="R235" s="20"/>
      <c r="S235" s="20"/>
    </row>
    <row r="236" spans="2:19" hidden="1" x14ac:dyDescent="0.25">
      <c r="B236" s="12" cm="1">
        <f t="array" ref="B236">DATE(Annee,1,ROW()-ROW(tab_event[#Headers]))</f>
        <v>45160</v>
      </c>
      <c r="C236" s="2">
        <f>YEAR(tab_event[[#This Row],[Date]])</f>
        <v>2023</v>
      </c>
      <c r="D236" s="2" t="str">
        <f>PROPER(TEXT(tab_event[[#This Row],[Date]],"mmm"))</f>
        <v>Août</v>
      </c>
      <c r="E236" t="str">
        <f>_xlfn.XLOOKUP(tab_event[[#This Row],[Date]],tab_joursFeries[Date],tab_joursFeries[Célébration],"-",0)</f>
        <v>-</v>
      </c>
      <c r="F236" s="20"/>
      <c r="G236" s="20"/>
      <c r="H236" s="20"/>
      <c r="I236" s="20"/>
      <c r="J236" s="20"/>
      <c r="K236" s="20"/>
      <c r="L236" s="20"/>
      <c r="M236" s="20"/>
      <c r="N236" s="20"/>
      <c r="O236" s="20"/>
      <c r="P236" s="20"/>
      <c r="Q236" s="20"/>
      <c r="R236" s="20"/>
      <c r="S236" s="20"/>
    </row>
    <row r="237" spans="2:19" hidden="1" x14ac:dyDescent="0.25">
      <c r="B237" s="12" cm="1">
        <f t="array" ref="B237">DATE(Annee,1,ROW()-ROW(tab_event[#Headers]))</f>
        <v>45161</v>
      </c>
      <c r="C237" s="2">
        <f>YEAR(tab_event[[#This Row],[Date]])</f>
        <v>2023</v>
      </c>
      <c r="D237" s="2" t="str">
        <f>PROPER(TEXT(tab_event[[#This Row],[Date]],"mmm"))</f>
        <v>Août</v>
      </c>
      <c r="E237" t="str">
        <f>_xlfn.XLOOKUP(tab_event[[#This Row],[Date]],tab_joursFeries[Date],tab_joursFeries[Célébration],"-",0)</f>
        <v>-</v>
      </c>
      <c r="F237" s="20"/>
      <c r="G237" s="20"/>
      <c r="H237" s="20"/>
      <c r="I237" s="20"/>
      <c r="J237" s="20"/>
      <c r="K237" s="20"/>
      <c r="L237" s="20"/>
      <c r="M237" s="20"/>
      <c r="N237" s="20"/>
      <c r="O237" s="20"/>
      <c r="P237" s="20"/>
      <c r="Q237" s="20"/>
      <c r="R237" s="20"/>
      <c r="S237" s="20"/>
    </row>
    <row r="238" spans="2:19" hidden="1" x14ac:dyDescent="0.25">
      <c r="B238" s="12" cm="1">
        <f t="array" ref="B238">DATE(Annee,1,ROW()-ROW(tab_event[#Headers]))</f>
        <v>45162</v>
      </c>
      <c r="C238" s="2">
        <f>YEAR(tab_event[[#This Row],[Date]])</f>
        <v>2023</v>
      </c>
      <c r="D238" s="2" t="str">
        <f>PROPER(TEXT(tab_event[[#This Row],[Date]],"mmm"))</f>
        <v>Août</v>
      </c>
      <c r="E238" t="str">
        <f>_xlfn.XLOOKUP(tab_event[[#This Row],[Date]],tab_joursFeries[Date],tab_joursFeries[Célébration],"-",0)</f>
        <v>-</v>
      </c>
      <c r="F238" s="20"/>
      <c r="G238" s="20"/>
      <c r="H238" s="20"/>
      <c r="I238" s="20"/>
      <c r="J238" s="20"/>
      <c r="K238" s="20"/>
      <c r="L238" s="20"/>
      <c r="M238" s="20"/>
      <c r="N238" s="20"/>
      <c r="O238" s="20"/>
      <c r="P238" s="20"/>
      <c r="Q238" s="20"/>
      <c r="R238" s="20"/>
      <c r="S238" s="20"/>
    </row>
    <row r="239" spans="2:19" hidden="1" x14ac:dyDescent="0.25">
      <c r="B239" s="12" cm="1">
        <f t="array" ref="B239">DATE(Annee,1,ROW()-ROW(tab_event[#Headers]))</f>
        <v>45163</v>
      </c>
      <c r="C239" s="2">
        <f>YEAR(tab_event[[#This Row],[Date]])</f>
        <v>2023</v>
      </c>
      <c r="D239" s="2" t="str">
        <f>PROPER(TEXT(tab_event[[#This Row],[Date]],"mmm"))</f>
        <v>Août</v>
      </c>
      <c r="E239" t="str">
        <f>_xlfn.XLOOKUP(tab_event[[#This Row],[Date]],tab_joursFeries[Date],tab_joursFeries[Célébration],"-",0)</f>
        <v>-</v>
      </c>
      <c r="F239" s="20"/>
      <c r="G239" s="20"/>
      <c r="H239" s="20"/>
      <c r="I239" s="20"/>
      <c r="J239" s="20"/>
      <c r="K239" s="20"/>
      <c r="L239" s="20"/>
      <c r="M239" s="20"/>
      <c r="N239" s="20"/>
      <c r="O239" s="20"/>
      <c r="P239" s="20"/>
      <c r="Q239" s="20"/>
      <c r="R239" s="20"/>
      <c r="S239" s="20"/>
    </row>
    <row r="240" spans="2:19" hidden="1" x14ac:dyDescent="0.25">
      <c r="B240" s="12" cm="1">
        <f t="array" ref="B240">DATE(Annee,1,ROW()-ROW(tab_event[#Headers]))</f>
        <v>45164</v>
      </c>
      <c r="C240" s="2">
        <f>YEAR(tab_event[[#This Row],[Date]])</f>
        <v>2023</v>
      </c>
      <c r="D240" s="2" t="str">
        <f>PROPER(TEXT(tab_event[[#This Row],[Date]],"mmm"))</f>
        <v>Août</v>
      </c>
      <c r="E240" t="str">
        <f>_xlfn.XLOOKUP(tab_event[[#This Row],[Date]],tab_joursFeries[Date],tab_joursFeries[Célébration],"-",0)</f>
        <v>-</v>
      </c>
      <c r="F240" s="20"/>
      <c r="G240" s="20"/>
      <c r="H240" s="20"/>
      <c r="I240" s="20"/>
      <c r="J240" s="20"/>
      <c r="K240" s="20"/>
      <c r="L240" s="20"/>
      <c r="M240" s="20"/>
      <c r="N240" s="20"/>
      <c r="O240" s="20"/>
      <c r="P240" s="20"/>
      <c r="Q240" s="20"/>
      <c r="R240" s="20"/>
      <c r="S240" s="20"/>
    </row>
    <row r="241" spans="2:19" hidden="1" x14ac:dyDescent="0.25">
      <c r="B241" s="12" cm="1">
        <f t="array" ref="B241">DATE(Annee,1,ROW()-ROW(tab_event[#Headers]))</f>
        <v>45165</v>
      </c>
      <c r="C241" s="2">
        <f>YEAR(tab_event[[#This Row],[Date]])</f>
        <v>2023</v>
      </c>
      <c r="D241" s="2" t="str">
        <f>PROPER(TEXT(tab_event[[#This Row],[Date]],"mmm"))</f>
        <v>Août</v>
      </c>
      <c r="E241" t="str">
        <f>_xlfn.XLOOKUP(tab_event[[#This Row],[Date]],tab_joursFeries[Date],tab_joursFeries[Célébration],"-",0)</f>
        <v>-</v>
      </c>
      <c r="F241" s="20"/>
      <c r="G241" s="20"/>
      <c r="H241" s="20"/>
      <c r="I241" s="20"/>
      <c r="J241" s="20"/>
      <c r="K241" s="20"/>
      <c r="L241" s="20"/>
      <c r="M241" s="20"/>
      <c r="N241" s="20"/>
      <c r="O241" s="20"/>
      <c r="P241" s="20"/>
      <c r="Q241" s="20"/>
      <c r="R241" s="20"/>
      <c r="S241" s="20"/>
    </row>
    <row r="242" spans="2:19" hidden="1" x14ac:dyDescent="0.25">
      <c r="B242" s="12" cm="1">
        <f t="array" ref="B242">DATE(Annee,1,ROW()-ROW(tab_event[#Headers]))</f>
        <v>45166</v>
      </c>
      <c r="C242" s="2">
        <f>YEAR(tab_event[[#This Row],[Date]])</f>
        <v>2023</v>
      </c>
      <c r="D242" s="2" t="str">
        <f>PROPER(TEXT(tab_event[[#This Row],[Date]],"mmm"))</f>
        <v>Août</v>
      </c>
      <c r="E242" t="str">
        <f>_xlfn.XLOOKUP(tab_event[[#This Row],[Date]],tab_joursFeries[Date],tab_joursFeries[Célébration],"-",0)</f>
        <v>-</v>
      </c>
      <c r="F242" s="20"/>
      <c r="G242" s="20"/>
      <c r="H242" s="20"/>
      <c r="I242" s="20"/>
      <c r="J242" s="20"/>
      <c r="K242" s="20"/>
      <c r="L242" s="20"/>
      <c r="M242" s="20"/>
      <c r="N242" s="20"/>
      <c r="O242" s="20"/>
      <c r="P242" s="20"/>
      <c r="Q242" s="20"/>
      <c r="R242" s="20"/>
      <c r="S242" s="20"/>
    </row>
    <row r="243" spans="2:19" hidden="1" x14ac:dyDescent="0.25">
      <c r="B243" s="12" cm="1">
        <f t="array" ref="B243">DATE(Annee,1,ROW()-ROW(tab_event[#Headers]))</f>
        <v>45167</v>
      </c>
      <c r="C243" s="2">
        <f>YEAR(tab_event[[#This Row],[Date]])</f>
        <v>2023</v>
      </c>
      <c r="D243" s="2" t="str">
        <f>PROPER(TEXT(tab_event[[#This Row],[Date]],"mmm"))</f>
        <v>Août</v>
      </c>
      <c r="E243" t="str">
        <f>_xlfn.XLOOKUP(tab_event[[#This Row],[Date]],tab_joursFeries[Date],tab_joursFeries[Célébration],"-",0)</f>
        <v>-</v>
      </c>
      <c r="F243" s="20"/>
      <c r="G243" s="20"/>
      <c r="H243" s="20"/>
      <c r="I243" s="20"/>
      <c r="J243" s="20"/>
      <c r="K243" s="20"/>
      <c r="L243" s="20"/>
      <c r="M243" s="20"/>
      <c r="N243" s="20"/>
      <c r="O243" s="20"/>
      <c r="P243" s="20"/>
      <c r="Q243" s="20"/>
      <c r="R243" s="20"/>
      <c r="S243" s="20"/>
    </row>
    <row r="244" spans="2:19" hidden="1" x14ac:dyDescent="0.25">
      <c r="B244" s="12" cm="1">
        <f t="array" ref="B244">DATE(Annee,1,ROW()-ROW(tab_event[#Headers]))</f>
        <v>45168</v>
      </c>
      <c r="C244" s="2">
        <f>YEAR(tab_event[[#This Row],[Date]])</f>
        <v>2023</v>
      </c>
      <c r="D244" s="2" t="str">
        <f>PROPER(TEXT(tab_event[[#This Row],[Date]],"mmm"))</f>
        <v>Août</v>
      </c>
      <c r="E244" t="str">
        <f>_xlfn.XLOOKUP(tab_event[[#This Row],[Date]],tab_joursFeries[Date],tab_joursFeries[Célébration],"-",0)</f>
        <v>-</v>
      </c>
      <c r="F244" s="20"/>
      <c r="G244" s="20"/>
      <c r="H244" s="20"/>
      <c r="I244" s="20"/>
      <c r="J244" s="20"/>
      <c r="K244" s="20"/>
      <c r="L244" s="20"/>
      <c r="M244" s="20"/>
      <c r="N244" s="20"/>
      <c r="O244" s="20"/>
      <c r="P244" s="20"/>
      <c r="Q244" s="20"/>
      <c r="R244" s="20"/>
      <c r="S244" s="20"/>
    </row>
    <row r="245" spans="2:19" hidden="1" x14ac:dyDescent="0.25">
      <c r="B245" s="12" cm="1">
        <f t="array" ref="B245">DATE(Annee,1,ROW()-ROW(tab_event[#Headers]))</f>
        <v>45169</v>
      </c>
      <c r="C245" s="2">
        <f>YEAR(tab_event[[#This Row],[Date]])</f>
        <v>2023</v>
      </c>
      <c r="D245" s="2" t="str">
        <f>PROPER(TEXT(tab_event[[#This Row],[Date]],"mmm"))</f>
        <v>Août</v>
      </c>
      <c r="E245" t="str">
        <f>_xlfn.XLOOKUP(tab_event[[#This Row],[Date]],tab_joursFeries[Date],tab_joursFeries[Célébration],"-",0)</f>
        <v>-</v>
      </c>
      <c r="F245" s="20"/>
      <c r="G245" s="20"/>
      <c r="H245" s="20"/>
      <c r="I245" s="20"/>
      <c r="J245" s="20"/>
      <c r="K245" s="20"/>
      <c r="L245" s="20"/>
      <c r="M245" s="20"/>
      <c r="N245" s="20"/>
      <c r="O245" s="20"/>
      <c r="P245" s="20"/>
      <c r="Q245" s="20"/>
      <c r="R245" s="20"/>
      <c r="S245" s="20"/>
    </row>
    <row r="246" spans="2:19" hidden="1" x14ac:dyDescent="0.25">
      <c r="B246" s="12" cm="1">
        <f t="array" ref="B246">DATE(Annee,1,ROW()-ROW(tab_event[#Headers]))</f>
        <v>45170</v>
      </c>
      <c r="C246" s="2">
        <f>YEAR(tab_event[[#This Row],[Date]])</f>
        <v>2023</v>
      </c>
      <c r="D246" s="2" t="str">
        <f>PROPER(TEXT(tab_event[[#This Row],[Date]],"mmm"))</f>
        <v>Sept</v>
      </c>
      <c r="E246" t="str">
        <f>_xlfn.XLOOKUP(tab_event[[#This Row],[Date]],tab_joursFeries[Date],tab_joursFeries[Célébration],"-",0)</f>
        <v>-</v>
      </c>
      <c r="F246" s="20"/>
      <c r="G246" s="20"/>
      <c r="H246" s="20"/>
      <c r="I246" s="20"/>
      <c r="J246" s="20"/>
      <c r="K246" s="20"/>
      <c r="L246" s="20"/>
      <c r="M246" s="20"/>
      <c r="N246" s="20"/>
      <c r="O246" s="20"/>
      <c r="P246" s="20"/>
      <c r="Q246" s="20"/>
      <c r="R246" s="20"/>
      <c r="S246" s="20"/>
    </row>
    <row r="247" spans="2:19" hidden="1" x14ac:dyDescent="0.25">
      <c r="B247" s="12" cm="1">
        <f t="array" ref="B247">DATE(Annee,1,ROW()-ROW(tab_event[#Headers]))</f>
        <v>45171</v>
      </c>
      <c r="C247" s="2">
        <f>YEAR(tab_event[[#This Row],[Date]])</f>
        <v>2023</v>
      </c>
      <c r="D247" s="2" t="str">
        <f>PROPER(TEXT(tab_event[[#This Row],[Date]],"mmm"))</f>
        <v>Sept</v>
      </c>
      <c r="E247" t="str">
        <f>_xlfn.XLOOKUP(tab_event[[#This Row],[Date]],tab_joursFeries[Date],tab_joursFeries[Célébration],"-",0)</f>
        <v>-</v>
      </c>
      <c r="F247" s="20"/>
      <c r="G247" s="20"/>
      <c r="H247" s="20"/>
      <c r="I247" s="20"/>
      <c r="J247" s="20"/>
      <c r="K247" s="20"/>
      <c r="L247" s="20"/>
      <c r="M247" s="20"/>
      <c r="N247" s="20"/>
      <c r="O247" s="20"/>
      <c r="P247" s="20"/>
      <c r="Q247" s="20"/>
      <c r="R247" s="20"/>
      <c r="S247" s="20"/>
    </row>
    <row r="248" spans="2:19" hidden="1" x14ac:dyDescent="0.25">
      <c r="B248" s="12" cm="1">
        <f t="array" ref="B248">DATE(Annee,1,ROW()-ROW(tab_event[#Headers]))</f>
        <v>45172</v>
      </c>
      <c r="C248" s="2">
        <f>YEAR(tab_event[[#This Row],[Date]])</f>
        <v>2023</v>
      </c>
      <c r="D248" s="2" t="str">
        <f>PROPER(TEXT(tab_event[[#This Row],[Date]],"mmm"))</f>
        <v>Sept</v>
      </c>
      <c r="E248" t="str">
        <f>_xlfn.XLOOKUP(tab_event[[#This Row],[Date]],tab_joursFeries[Date],tab_joursFeries[Célébration],"-",0)</f>
        <v>-</v>
      </c>
      <c r="F248" s="20"/>
      <c r="G248" s="20"/>
      <c r="H248" s="20"/>
      <c r="I248" s="20"/>
      <c r="J248" s="20"/>
      <c r="K248" s="20"/>
      <c r="L248" s="20"/>
      <c r="M248" s="20"/>
      <c r="N248" s="20"/>
      <c r="O248" s="20"/>
      <c r="P248" s="20"/>
      <c r="Q248" s="20"/>
      <c r="R248" s="20"/>
      <c r="S248" s="20"/>
    </row>
    <row r="249" spans="2:19" hidden="1" x14ac:dyDescent="0.25">
      <c r="B249" s="12" cm="1">
        <f t="array" ref="B249">DATE(Annee,1,ROW()-ROW(tab_event[#Headers]))</f>
        <v>45173</v>
      </c>
      <c r="C249" s="2">
        <f>YEAR(tab_event[[#This Row],[Date]])</f>
        <v>2023</v>
      </c>
      <c r="D249" s="2" t="str">
        <f>PROPER(TEXT(tab_event[[#This Row],[Date]],"mmm"))</f>
        <v>Sept</v>
      </c>
      <c r="E249" t="str">
        <f>_xlfn.XLOOKUP(tab_event[[#This Row],[Date]],tab_joursFeries[Date],tab_joursFeries[Célébration],"-",0)</f>
        <v>-</v>
      </c>
      <c r="F249" s="20"/>
      <c r="G249" s="20"/>
      <c r="H249" s="20"/>
      <c r="I249" s="20"/>
      <c r="J249" s="20"/>
      <c r="K249" s="20"/>
      <c r="L249" s="20"/>
      <c r="M249" s="20"/>
      <c r="N249" s="20"/>
      <c r="O249" s="20"/>
      <c r="P249" s="20"/>
      <c r="Q249" s="20"/>
      <c r="R249" s="20"/>
      <c r="S249" s="20"/>
    </row>
    <row r="250" spans="2:19" hidden="1" x14ac:dyDescent="0.25">
      <c r="B250" s="12" cm="1">
        <f t="array" ref="B250">DATE(Annee,1,ROW()-ROW(tab_event[#Headers]))</f>
        <v>45174</v>
      </c>
      <c r="C250" s="2">
        <f>YEAR(tab_event[[#This Row],[Date]])</f>
        <v>2023</v>
      </c>
      <c r="D250" s="2" t="str">
        <f>PROPER(TEXT(tab_event[[#This Row],[Date]],"mmm"))</f>
        <v>Sept</v>
      </c>
      <c r="E250" t="str">
        <f>_xlfn.XLOOKUP(tab_event[[#This Row],[Date]],tab_joursFeries[Date],tab_joursFeries[Célébration],"-",0)</f>
        <v>-</v>
      </c>
      <c r="F250" s="20"/>
      <c r="G250" s="20"/>
      <c r="H250" s="20"/>
      <c r="I250" s="20"/>
      <c r="J250" s="20"/>
      <c r="K250" s="20"/>
      <c r="L250" s="20"/>
      <c r="M250" s="20"/>
      <c r="N250" s="20"/>
      <c r="O250" s="20"/>
      <c r="P250" s="20"/>
      <c r="Q250" s="20"/>
      <c r="R250" s="20"/>
      <c r="S250" s="20"/>
    </row>
    <row r="251" spans="2:19" hidden="1" x14ac:dyDescent="0.25">
      <c r="B251" s="12" cm="1">
        <f t="array" ref="B251">DATE(Annee,1,ROW()-ROW(tab_event[#Headers]))</f>
        <v>45175</v>
      </c>
      <c r="C251" s="2">
        <f>YEAR(tab_event[[#This Row],[Date]])</f>
        <v>2023</v>
      </c>
      <c r="D251" s="2" t="str">
        <f>PROPER(TEXT(tab_event[[#This Row],[Date]],"mmm"))</f>
        <v>Sept</v>
      </c>
      <c r="E251" t="str">
        <f>_xlfn.XLOOKUP(tab_event[[#This Row],[Date]],tab_joursFeries[Date],tab_joursFeries[Célébration],"-",0)</f>
        <v>-</v>
      </c>
      <c r="F251" s="20"/>
      <c r="G251" s="20"/>
      <c r="H251" s="20"/>
      <c r="I251" s="20"/>
      <c r="J251" s="20"/>
      <c r="K251" s="20"/>
      <c r="L251" s="20"/>
      <c r="M251" s="20"/>
      <c r="N251" s="20"/>
      <c r="O251" s="20"/>
      <c r="P251" s="20"/>
      <c r="Q251" s="20"/>
      <c r="R251" s="20"/>
      <c r="S251" s="20"/>
    </row>
    <row r="252" spans="2:19" hidden="1" x14ac:dyDescent="0.25">
      <c r="B252" s="12" cm="1">
        <f t="array" ref="B252">DATE(Annee,1,ROW()-ROW(tab_event[#Headers]))</f>
        <v>45176</v>
      </c>
      <c r="C252" s="2">
        <f>YEAR(tab_event[[#This Row],[Date]])</f>
        <v>2023</v>
      </c>
      <c r="D252" s="2" t="str">
        <f>PROPER(TEXT(tab_event[[#This Row],[Date]],"mmm"))</f>
        <v>Sept</v>
      </c>
      <c r="E252" t="str">
        <f>_xlfn.XLOOKUP(tab_event[[#This Row],[Date]],tab_joursFeries[Date],tab_joursFeries[Célébration],"-",0)</f>
        <v>-</v>
      </c>
      <c r="F252" s="20"/>
      <c r="G252" s="20"/>
      <c r="H252" s="20"/>
      <c r="I252" s="20"/>
      <c r="J252" s="20"/>
      <c r="K252" s="20"/>
      <c r="L252" s="20"/>
      <c r="M252" s="20"/>
      <c r="N252" s="20"/>
      <c r="O252" s="20"/>
      <c r="P252" s="20"/>
      <c r="Q252" s="20"/>
      <c r="R252" s="20"/>
      <c r="S252" s="20"/>
    </row>
    <row r="253" spans="2:19" hidden="1" x14ac:dyDescent="0.25">
      <c r="B253" s="12" cm="1">
        <f t="array" ref="B253">DATE(Annee,1,ROW()-ROW(tab_event[#Headers]))</f>
        <v>45177</v>
      </c>
      <c r="C253" s="2">
        <f>YEAR(tab_event[[#This Row],[Date]])</f>
        <v>2023</v>
      </c>
      <c r="D253" s="2" t="str">
        <f>PROPER(TEXT(tab_event[[#This Row],[Date]],"mmm"))</f>
        <v>Sept</v>
      </c>
      <c r="E253" t="str">
        <f>_xlfn.XLOOKUP(tab_event[[#This Row],[Date]],tab_joursFeries[Date],tab_joursFeries[Célébration],"-",0)</f>
        <v>-</v>
      </c>
      <c r="F253" s="20"/>
      <c r="G253" s="20"/>
      <c r="H253" s="20"/>
      <c r="I253" s="20"/>
      <c r="J253" s="20"/>
      <c r="K253" s="20"/>
      <c r="L253" s="20"/>
      <c r="M253" s="20"/>
      <c r="N253" s="20"/>
      <c r="O253" s="20"/>
      <c r="P253" s="20"/>
      <c r="Q253" s="20"/>
      <c r="R253" s="20"/>
      <c r="S253" s="20"/>
    </row>
    <row r="254" spans="2:19" hidden="1" x14ac:dyDescent="0.25">
      <c r="B254" s="12" cm="1">
        <f t="array" ref="B254">DATE(Annee,1,ROW()-ROW(tab_event[#Headers]))</f>
        <v>45178</v>
      </c>
      <c r="C254" s="2">
        <f>YEAR(tab_event[[#This Row],[Date]])</f>
        <v>2023</v>
      </c>
      <c r="D254" s="2" t="str">
        <f>PROPER(TEXT(tab_event[[#This Row],[Date]],"mmm"))</f>
        <v>Sept</v>
      </c>
      <c r="E254" t="str">
        <f>_xlfn.XLOOKUP(tab_event[[#This Row],[Date]],tab_joursFeries[Date],tab_joursFeries[Célébration],"-",0)</f>
        <v>-</v>
      </c>
      <c r="F254" s="20"/>
      <c r="G254" s="20"/>
      <c r="H254" s="20"/>
      <c r="I254" s="20"/>
      <c r="J254" s="20"/>
      <c r="K254" s="20"/>
      <c r="L254" s="20"/>
      <c r="M254" s="20"/>
      <c r="N254" s="20"/>
      <c r="O254" s="20"/>
      <c r="P254" s="20"/>
      <c r="Q254" s="20"/>
      <c r="R254" s="20"/>
      <c r="S254" s="20"/>
    </row>
    <row r="255" spans="2:19" hidden="1" x14ac:dyDescent="0.25">
      <c r="B255" s="12" cm="1">
        <f t="array" ref="B255">DATE(Annee,1,ROW()-ROW(tab_event[#Headers]))</f>
        <v>45179</v>
      </c>
      <c r="C255" s="2">
        <f>YEAR(tab_event[[#This Row],[Date]])</f>
        <v>2023</v>
      </c>
      <c r="D255" s="2" t="str">
        <f>PROPER(TEXT(tab_event[[#This Row],[Date]],"mmm"))</f>
        <v>Sept</v>
      </c>
      <c r="E255" t="str">
        <f>_xlfn.XLOOKUP(tab_event[[#This Row],[Date]],tab_joursFeries[Date],tab_joursFeries[Célébration],"-",0)</f>
        <v>-</v>
      </c>
      <c r="F255" s="20"/>
      <c r="G255" s="20"/>
      <c r="H255" s="20"/>
      <c r="I255" s="20"/>
      <c r="J255" s="20"/>
      <c r="K255" s="20"/>
      <c r="L255" s="20"/>
      <c r="M255" s="20"/>
      <c r="N255" s="20"/>
      <c r="O255" s="20"/>
      <c r="P255" s="20"/>
      <c r="Q255" s="20"/>
      <c r="R255" s="20"/>
      <c r="S255" s="20"/>
    </row>
    <row r="256" spans="2:19" hidden="1" x14ac:dyDescent="0.25">
      <c r="B256" s="12" cm="1">
        <f t="array" ref="B256">DATE(Annee,1,ROW()-ROW(tab_event[#Headers]))</f>
        <v>45180</v>
      </c>
      <c r="C256" s="2">
        <f>YEAR(tab_event[[#This Row],[Date]])</f>
        <v>2023</v>
      </c>
      <c r="D256" s="2" t="str">
        <f>PROPER(TEXT(tab_event[[#This Row],[Date]],"mmm"))</f>
        <v>Sept</v>
      </c>
      <c r="E256" t="str">
        <f>_xlfn.XLOOKUP(tab_event[[#This Row],[Date]],tab_joursFeries[Date],tab_joursFeries[Célébration],"-",0)</f>
        <v>-</v>
      </c>
      <c r="F256" s="20"/>
      <c r="G256" s="20"/>
      <c r="H256" s="20"/>
      <c r="I256" s="20"/>
      <c r="J256" s="20"/>
      <c r="K256" s="20"/>
      <c r="L256" s="20"/>
      <c r="M256" s="20"/>
      <c r="N256" s="20"/>
      <c r="O256" s="20"/>
      <c r="P256" s="20"/>
      <c r="Q256" s="20"/>
      <c r="R256" s="20"/>
      <c r="S256" s="20"/>
    </row>
    <row r="257" spans="2:19" hidden="1" x14ac:dyDescent="0.25">
      <c r="B257" s="12" cm="1">
        <f t="array" ref="B257">DATE(Annee,1,ROW()-ROW(tab_event[#Headers]))</f>
        <v>45181</v>
      </c>
      <c r="C257" s="2">
        <f>YEAR(tab_event[[#This Row],[Date]])</f>
        <v>2023</v>
      </c>
      <c r="D257" s="2" t="str">
        <f>PROPER(TEXT(tab_event[[#This Row],[Date]],"mmm"))</f>
        <v>Sept</v>
      </c>
      <c r="E257" t="str">
        <f>_xlfn.XLOOKUP(tab_event[[#This Row],[Date]],tab_joursFeries[Date],tab_joursFeries[Célébration],"-",0)</f>
        <v>-</v>
      </c>
      <c r="F257" s="20"/>
      <c r="G257" s="20"/>
      <c r="H257" s="20"/>
      <c r="I257" s="20"/>
      <c r="J257" s="20"/>
      <c r="K257" s="20"/>
      <c r="L257" s="20"/>
      <c r="M257" s="20"/>
      <c r="N257" s="20"/>
      <c r="O257" s="20"/>
      <c r="P257" s="20"/>
      <c r="Q257" s="20"/>
      <c r="R257" s="20"/>
      <c r="S257" s="20"/>
    </row>
    <row r="258" spans="2:19" hidden="1" x14ac:dyDescent="0.25">
      <c r="B258" s="12" cm="1">
        <f t="array" ref="B258">DATE(Annee,1,ROW()-ROW(tab_event[#Headers]))</f>
        <v>45182</v>
      </c>
      <c r="C258" s="2">
        <f>YEAR(tab_event[[#This Row],[Date]])</f>
        <v>2023</v>
      </c>
      <c r="D258" s="2" t="str">
        <f>PROPER(TEXT(tab_event[[#This Row],[Date]],"mmm"))</f>
        <v>Sept</v>
      </c>
      <c r="E258" t="str">
        <f>_xlfn.XLOOKUP(tab_event[[#This Row],[Date]],tab_joursFeries[Date],tab_joursFeries[Célébration],"-",0)</f>
        <v>-</v>
      </c>
      <c r="F258" s="20"/>
      <c r="G258" s="20"/>
      <c r="H258" s="20"/>
      <c r="I258" s="20"/>
      <c r="J258" s="20"/>
      <c r="K258" s="20"/>
      <c r="L258" s="20"/>
      <c r="M258" s="20"/>
      <c r="N258" s="20"/>
      <c r="O258" s="20"/>
      <c r="P258" s="20"/>
      <c r="Q258" s="20"/>
      <c r="R258" s="20"/>
      <c r="S258" s="20"/>
    </row>
    <row r="259" spans="2:19" hidden="1" x14ac:dyDescent="0.25">
      <c r="B259" s="12" cm="1">
        <f t="array" ref="B259">DATE(Annee,1,ROW()-ROW(tab_event[#Headers]))</f>
        <v>45183</v>
      </c>
      <c r="C259" s="2">
        <f>YEAR(tab_event[[#This Row],[Date]])</f>
        <v>2023</v>
      </c>
      <c r="D259" s="2" t="str">
        <f>PROPER(TEXT(tab_event[[#This Row],[Date]],"mmm"))</f>
        <v>Sept</v>
      </c>
      <c r="E259" t="str">
        <f>_xlfn.XLOOKUP(tab_event[[#This Row],[Date]],tab_joursFeries[Date],tab_joursFeries[Célébration],"-",0)</f>
        <v>-</v>
      </c>
      <c r="F259" s="20"/>
      <c r="G259" s="20"/>
      <c r="H259" s="20"/>
      <c r="I259" s="20"/>
      <c r="J259" s="20"/>
      <c r="K259" s="20"/>
      <c r="L259" s="20"/>
      <c r="M259" s="20"/>
      <c r="N259" s="20"/>
      <c r="O259" s="20"/>
      <c r="P259" s="20"/>
      <c r="Q259" s="20"/>
      <c r="R259" s="20"/>
      <c r="S259" s="20"/>
    </row>
    <row r="260" spans="2:19" hidden="1" x14ac:dyDescent="0.25">
      <c r="B260" s="12" cm="1">
        <f t="array" ref="B260">DATE(Annee,1,ROW()-ROW(tab_event[#Headers]))</f>
        <v>45184</v>
      </c>
      <c r="C260" s="2">
        <f>YEAR(tab_event[[#This Row],[Date]])</f>
        <v>2023</v>
      </c>
      <c r="D260" s="2" t="str">
        <f>PROPER(TEXT(tab_event[[#This Row],[Date]],"mmm"))</f>
        <v>Sept</v>
      </c>
      <c r="E260" t="str">
        <f>_xlfn.XLOOKUP(tab_event[[#This Row],[Date]],tab_joursFeries[Date],tab_joursFeries[Célébration],"-",0)</f>
        <v>-</v>
      </c>
      <c r="F260" s="20"/>
      <c r="G260" s="20"/>
      <c r="H260" s="20"/>
      <c r="I260" s="20"/>
      <c r="J260" s="20"/>
      <c r="K260" s="20"/>
      <c r="L260" s="20"/>
      <c r="M260" s="20"/>
      <c r="N260" s="20"/>
      <c r="O260" s="20"/>
      <c r="P260" s="20"/>
      <c r="Q260" s="20"/>
      <c r="R260" s="20"/>
      <c r="S260" s="20"/>
    </row>
    <row r="261" spans="2:19" hidden="1" x14ac:dyDescent="0.25">
      <c r="B261" s="12" cm="1">
        <f t="array" ref="B261">DATE(Annee,1,ROW()-ROW(tab_event[#Headers]))</f>
        <v>45185</v>
      </c>
      <c r="C261" s="2">
        <f>YEAR(tab_event[[#This Row],[Date]])</f>
        <v>2023</v>
      </c>
      <c r="D261" s="2" t="str">
        <f>PROPER(TEXT(tab_event[[#This Row],[Date]],"mmm"))</f>
        <v>Sept</v>
      </c>
      <c r="E261" t="str">
        <f>_xlfn.XLOOKUP(tab_event[[#This Row],[Date]],tab_joursFeries[Date],tab_joursFeries[Célébration],"-",0)</f>
        <v>-</v>
      </c>
      <c r="F261" s="20"/>
      <c r="G261" s="20"/>
      <c r="H261" s="20"/>
      <c r="I261" s="20"/>
      <c r="J261" s="20"/>
      <c r="K261" s="20"/>
      <c r="L261" s="20"/>
      <c r="M261" s="20"/>
      <c r="N261" s="20"/>
      <c r="O261" s="20"/>
      <c r="P261" s="20"/>
      <c r="Q261" s="20"/>
      <c r="R261" s="20"/>
      <c r="S261" s="20"/>
    </row>
    <row r="262" spans="2:19" hidden="1" x14ac:dyDescent="0.25">
      <c r="B262" s="12" cm="1">
        <f t="array" ref="B262">DATE(Annee,1,ROW()-ROW(tab_event[#Headers]))</f>
        <v>45186</v>
      </c>
      <c r="C262" s="2">
        <f>YEAR(tab_event[[#This Row],[Date]])</f>
        <v>2023</v>
      </c>
      <c r="D262" s="2" t="str">
        <f>PROPER(TEXT(tab_event[[#This Row],[Date]],"mmm"))</f>
        <v>Sept</v>
      </c>
      <c r="E262" t="str">
        <f>_xlfn.XLOOKUP(tab_event[[#This Row],[Date]],tab_joursFeries[Date],tab_joursFeries[Célébration],"-",0)</f>
        <v>-</v>
      </c>
      <c r="F262" s="20"/>
      <c r="G262" s="20"/>
      <c r="H262" s="20"/>
      <c r="I262" s="20"/>
      <c r="J262" s="20"/>
      <c r="K262" s="20"/>
      <c r="L262" s="20"/>
      <c r="M262" s="20"/>
      <c r="N262" s="20"/>
      <c r="O262" s="20"/>
      <c r="P262" s="20"/>
      <c r="Q262" s="20"/>
      <c r="R262" s="20"/>
      <c r="S262" s="20"/>
    </row>
    <row r="263" spans="2:19" hidden="1" x14ac:dyDescent="0.25">
      <c r="B263" s="12" cm="1">
        <f t="array" ref="B263">DATE(Annee,1,ROW()-ROW(tab_event[#Headers]))</f>
        <v>45187</v>
      </c>
      <c r="C263" s="2">
        <f>YEAR(tab_event[[#This Row],[Date]])</f>
        <v>2023</v>
      </c>
      <c r="D263" s="2" t="str">
        <f>PROPER(TEXT(tab_event[[#This Row],[Date]],"mmm"))</f>
        <v>Sept</v>
      </c>
      <c r="E263" t="str">
        <f>_xlfn.XLOOKUP(tab_event[[#This Row],[Date]],tab_joursFeries[Date],tab_joursFeries[Célébration],"-",0)</f>
        <v>-</v>
      </c>
      <c r="F263" s="20"/>
      <c r="G263" s="20"/>
      <c r="H263" s="20"/>
      <c r="I263" s="20"/>
      <c r="J263" s="20"/>
      <c r="K263" s="20"/>
      <c r="L263" s="20"/>
      <c r="M263" s="20"/>
      <c r="N263" s="20"/>
      <c r="O263" s="20"/>
      <c r="P263" s="20"/>
      <c r="Q263" s="20"/>
      <c r="R263" s="20"/>
      <c r="S263" s="20"/>
    </row>
    <row r="264" spans="2:19" hidden="1" x14ac:dyDescent="0.25">
      <c r="B264" s="12" cm="1">
        <f t="array" ref="B264">DATE(Annee,1,ROW()-ROW(tab_event[#Headers]))</f>
        <v>45188</v>
      </c>
      <c r="C264" s="2">
        <f>YEAR(tab_event[[#This Row],[Date]])</f>
        <v>2023</v>
      </c>
      <c r="D264" s="2" t="str">
        <f>PROPER(TEXT(tab_event[[#This Row],[Date]],"mmm"))</f>
        <v>Sept</v>
      </c>
      <c r="E264" t="str">
        <f>_xlfn.XLOOKUP(tab_event[[#This Row],[Date]],tab_joursFeries[Date],tab_joursFeries[Célébration],"-",0)</f>
        <v>-</v>
      </c>
      <c r="F264" s="20"/>
      <c r="G264" s="20"/>
      <c r="H264" s="20"/>
      <c r="I264" s="20"/>
      <c r="J264" s="20"/>
      <c r="K264" s="20"/>
      <c r="L264" s="20"/>
      <c r="M264" s="20"/>
      <c r="N264" s="20"/>
      <c r="O264" s="20"/>
      <c r="P264" s="20"/>
      <c r="Q264" s="20"/>
      <c r="R264" s="20"/>
      <c r="S264" s="20"/>
    </row>
    <row r="265" spans="2:19" hidden="1" x14ac:dyDescent="0.25">
      <c r="B265" s="12" cm="1">
        <f t="array" ref="B265">DATE(Annee,1,ROW()-ROW(tab_event[#Headers]))</f>
        <v>45189</v>
      </c>
      <c r="C265" s="2">
        <f>YEAR(tab_event[[#This Row],[Date]])</f>
        <v>2023</v>
      </c>
      <c r="D265" s="2" t="str">
        <f>PROPER(TEXT(tab_event[[#This Row],[Date]],"mmm"))</f>
        <v>Sept</v>
      </c>
      <c r="E265" t="str">
        <f>_xlfn.XLOOKUP(tab_event[[#This Row],[Date]],tab_joursFeries[Date],tab_joursFeries[Célébration],"-",0)</f>
        <v>-</v>
      </c>
      <c r="F265" s="20"/>
      <c r="G265" s="20"/>
      <c r="H265" s="20"/>
      <c r="I265" s="20"/>
      <c r="J265" s="20"/>
      <c r="K265" s="20"/>
      <c r="L265" s="20"/>
      <c r="M265" s="20"/>
      <c r="N265" s="20"/>
      <c r="O265" s="20"/>
      <c r="P265" s="20"/>
      <c r="Q265" s="20"/>
      <c r="R265" s="20"/>
      <c r="S265" s="20"/>
    </row>
    <row r="266" spans="2:19" hidden="1" x14ac:dyDescent="0.25">
      <c r="B266" s="12" cm="1">
        <f t="array" ref="B266">DATE(Annee,1,ROW()-ROW(tab_event[#Headers]))</f>
        <v>45190</v>
      </c>
      <c r="C266" s="2">
        <f>YEAR(tab_event[[#This Row],[Date]])</f>
        <v>2023</v>
      </c>
      <c r="D266" s="2" t="str">
        <f>PROPER(TEXT(tab_event[[#This Row],[Date]],"mmm"))</f>
        <v>Sept</v>
      </c>
      <c r="E266" t="str">
        <f>_xlfn.XLOOKUP(tab_event[[#This Row],[Date]],tab_joursFeries[Date],tab_joursFeries[Célébration],"-",0)</f>
        <v>-</v>
      </c>
      <c r="F266" s="20"/>
      <c r="G266" s="20"/>
      <c r="H266" s="20"/>
      <c r="I266" s="20"/>
      <c r="J266" s="20"/>
      <c r="K266" s="20"/>
      <c r="L266" s="20"/>
      <c r="M266" s="20"/>
      <c r="N266" s="20"/>
      <c r="O266" s="20"/>
      <c r="P266" s="20"/>
      <c r="Q266" s="20"/>
      <c r="R266" s="20"/>
      <c r="S266" s="20"/>
    </row>
    <row r="267" spans="2:19" hidden="1" x14ac:dyDescent="0.25">
      <c r="B267" s="12" cm="1">
        <f t="array" ref="B267">DATE(Annee,1,ROW()-ROW(tab_event[#Headers]))</f>
        <v>45191</v>
      </c>
      <c r="C267" s="2">
        <f>YEAR(tab_event[[#This Row],[Date]])</f>
        <v>2023</v>
      </c>
      <c r="D267" s="2" t="str">
        <f>PROPER(TEXT(tab_event[[#This Row],[Date]],"mmm"))</f>
        <v>Sept</v>
      </c>
      <c r="E267" t="str">
        <f>_xlfn.XLOOKUP(tab_event[[#This Row],[Date]],tab_joursFeries[Date],tab_joursFeries[Célébration],"-",0)</f>
        <v>-</v>
      </c>
      <c r="F267" s="20"/>
      <c r="G267" s="20"/>
      <c r="H267" s="20"/>
      <c r="I267" s="20"/>
      <c r="J267" s="20"/>
      <c r="K267" s="20"/>
      <c r="L267" s="20"/>
      <c r="M267" s="20"/>
      <c r="N267" s="20"/>
      <c r="O267" s="20"/>
      <c r="P267" s="20"/>
      <c r="Q267" s="20"/>
      <c r="R267" s="20"/>
      <c r="S267" s="20"/>
    </row>
    <row r="268" spans="2:19" hidden="1" x14ac:dyDescent="0.25">
      <c r="B268" s="12" cm="1">
        <f t="array" ref="B268">DATE(Annee,1,ROW()-ROW(tab_event[#Headers]))</f>
        <v>45192</v>
      </c>
      <c r="C268" s="2">
        <f>YEAR(tab_event[[#This Row],[Date]])</f>
        <v>2023</v>
      </c>
      <c r="D268" s="2" t="str">
        <f>PROPER(TEXT(tab_event[[#This Row],[Date]],"mmm"))</f>
        <v>Sept</v>
      </c>
      <c r="E268" t="str">
        <f>_xlfn.XLOOKUP(tab_event[[#This Row],[Date]],tab_joursFeries[Date],tab_joursFeries[Célébration],"-",0)</f>
        <v>-</v>
      </c>
      <c r="F268" s="20"/>
      <c r="G268" s="20"/>
      <c r="H268" s="20"/>
      <c r="I268" s="20"/>
      <c r="J268" s="20"/>
      <c r="K268" s="20"/>
      <c r="L268" s="20"/>
      <c r="M268" s="20"/>
      <c r="N268" s="20"/>
      <c r="O268" s="20"/>
      <c r="P268" s="20"/>
      <c r="Q268" s="20"/>
      <c r="R268" s="20"/>
      <c r="S268" s="20"/>
    </row>
    <row r="269" spans="2:19" hidden="1" x14ac:dyDescent="0.25">
      <c r="B269" s="12" cm="1">
        <f t="array" ref="B269">DATE(Annee,1,ROW()-ROW(tab_event[#Headers]))</f>
        <v>45193</v>
      </c>
      <c r="C269" s="2">
        <f>YEAR(tab_event[[#This Row],[Date]])</f>
        <v>2023</v>
      </c>
      <c r="D269" s="2" t="str">
        <f>PROPER(TEXT(tab_event[[#This Row],[Date]],"mmm"))</f>
        <v>Sept</v>
      </c>
      <c r="E269" t="str">
        <f>_xlfn.XLOOKUP(tab_event[[#This Row],[Date]],tab_joursFeries[Date],tab_joursFeries[Célébration],"-",0)</f>
        <v>-</v>
      </c>
      <c r="F269" s="20"/>
      <c r="G269" s="20"/>
      <c r="H269" s="20"/>
      <c r="I269" s="20"/>
      <c r="J269" s="20"/>
      <c r="K269" s="20"/>
      <c r="L269" s="20"/>
      <c r="M269" s="20"/>
      <c r="N269" s="20"/>
      <c r="O269" s="20"/>
      <c r="P269" s="20"/>
      <c r="Q269" s="20"/>
      <c r="R269" s="20"/>
      <c r="S269" s="20"/>
    </row>
    <row r="270" spans="2:19" hidden="1" x14ac:dyDescent="0.25">
      <c r="B270" s="12" cm="1">
        <f t="array" ref="B270">DATE(Annee,1,ROW()-ROW(tab_event[#Headers]))</f>
        <v>45194</v>
      </c>
      <c r="C270" s="2">
        <f>YEAR(tab_event[[#This Row],[Date]])</f>
        <v>2023</v>
      </c>
      <c r="D270" s="2" t="str">
        <f>PROPER(TEXT(tab_event[[#This Row],[Date]],"mmm"))</f>
        <v>Sept</v>
      </c>
      <c r="E270" t="str">
        <f>_xlfn.XLOOKUP(tab_event[[#This Row],[Date]],tab_joursFeries[Date],tab_joursFeries[Célébration],"-",0)</f>
        <v>-</v>
      </c>
      <c r="F270" s="20"/>
      <c r="G270" s="20"/>
      <c r="H270" s="20"/>
      <c r="I270" s="20"/>
      <c r="J270" s="20"/>
      <c r="K270" s="20"/>
      <c r="L270" s="20"/>
      <c r="M270" s="20"/>
      <c r="N270" s="20"/>
      <c r="O270" s="20"/>
      <c r="P270" s="20"/>
      <c r="Q270" s="20"/>
      <c r="R270" s="20"/>
      <c r="S270" s="20"/>
    </row>
    <row r="271" spans="2:19" hidden="1" x14ac:dyDescent="0.25">
      <c r="B271" s="12" cm="1">
        <f t="array" ref="B271">DATE(Annee,1,ROW()-ROW(tab_event[#Headers]))</f>
        <v>45195</v>
      </c>
      <c r="C271" s="2">
        <f>YEAR(tab_event[[#This Row],[Date]])</f>
        <v>2023</v>
      </c>
      <c r="D271" s="2" t="str">
        <f>PROPER(TEXT(tab_event[[#This Row],[Date]],"mmm"))</f>
        <v>Sept</v>
      </c>
      <c r="E271" t="str">
        <f>_xlfn.XLOOKUP(tab_event[[#This Row],[Date]],tab_joursFeries[Date],tab_joursFeries[Célébration],"-",0)</f>
        <v>-</v>
      </c>
      <c r="F271" s="20"/>
      <c r="G271" s="20"/>
      <c r="H271" s="20"/>
      <c r="I271" s="20"/>
      <c r="J271" s="20"/>
      <c r="K271" s="20"/>
      <c r="L271" s="20"/>
      <c r="M271" s="20"/>
      <c r="N271" s="20"/>
      <c r="O271" s="20"/>
      <c r="P271" s="20"/>
      <c r="Q271" s="20"/>
      <c r="R271" s="20"/>
      <c r="S271" s="20"/>
    </row>
    <row r="272" spans="2:19" hidden="1" x14ac:dyDescent="0.25">
      <c r="B272" s="12" cm="1">
        <f t="array" ref="B272">DATE(Annee,1,ROW()-ROW(tab_event[#Headers]))</f>
        <v>45196</v>
      </c>
      <c r="C272" s="2">
        <f>YEAR(tab_event[[#This Row],[Date]])</f>
        <v>2023</v>
      </c>
      <c r="D272" s="2" t="str">
        <f>PROPER(TEXT(tab_event[[#This Row],[Date]],"mmm"))</f>
        <v>Sept</v>
      </c>
      <c r="E272" t="str">
        <f>_xlfn.XLOOKUP(tab_event[[#This Row],[Date]],tab_joursFeries[Date],tab_joursFeries[Célébration],"-",0)</f>
        <v>-</v>
      </c>
      <c r="F272" s="20"/>
      <c r="G272" s="20"/>
      <c r="H272" s="20"/>
      <c r="I272" s="20"/>
      <c r="J272" s="20"/>
      <c r="K272" s="20"/>
      <c r="L272" s="20"/>
      <c r="M272" s="20"/>
      <c r="N272" s="20"/>
      <c r="O272" s="20"/>
      <c r="P272" s="20"/>
      <c r="Q272" s="20"/>
      <c r="R272" s="20"/>
      <c r="S272" s="20"/>
    </row>
    <row r="273" spans="2:19" hidden="1" x14ac:dyDescent="0.25">
      <c r="B273" s="12" cm="1">
        <f t="array" ref="B273">DATE(Annee,1,ROW()-ROW(tab_event[#Headers]))</f>
        <v>45197</v>
      </c>
      <c r="C273" s="2">
        <f>YEAR(tab_event[[#This Row],[Date]])</f>
        <v>2023</v>
      </c>
      <c r="D273" s="2" t="str">
        <f>PROPER(TEXT(tab_event[[#This Row],[Date]],"mmm"))</f>
        <v>Sept</v>
      </c>
      <c r="E273" t="str">
        <f>_xlfn.XLOOKUP(tab_event[[#This Row],[Date]],tab_joursFeries[Date],tab_joursFeries[Célébration],"-",0)</f>
        <v>-</v>
      </c>
      <c r="F273" s="20"/>
      <c r="G273" s="20"/>
      <c r="H273" s="20"/>
      <c r="I273" s="20"/>
      <c r="J273" s="20"/>
      <c r="K273" s="20"/>
      <c r="L273" s="20"/>
      <c r="M273" s="20"/>
      <c r="N273" s="20"/>
      <c r="O273" s="20"/>
      <c r="P273" s="20"/>
      <c r="Q273" s="20"/>
      <c r="R273" s="20"/>
      <c r="S273" s="20"/>
    </row>
    <row r="274" spans="2:19" hidden="1" x14ac:dyDescent="0.25">
      <c r="B274" s="12" cm="1">
        <f t="array" ref="B274">DATE(Annee,1,ROW()-ROW(tab_event[#Headers]))</f>
        <v>45198</v>
      </c>
      <c r="C274" s="2">
        <f>YEAR(tab_event[[#This Row],[Date]])</f>
        <v>2023</v>
      </c>
      <c r="D274" s="2" t="str">
        <f>PROPER(TEXT(tab_event[[#This Row],[Date]],"mmm"))</f>
        <v>Sept</v>
      </c>
      <c r="E274" t="str">
        <f>_xlfn.XLOOKUP(tab_event[[#This Row],[Date]],tab_joursFeries[Date],tab_joursFeries[Célébration],"-",0)</f>
        <v>-</v>
      </c>
      <c r="F274" s="20"/>
      <c r="G274" s="20"/>
      <c r="H274" s="20"/>
      <c r="I274" s="20"/>
      <c r="J274" s="20"/>
      <c r="K274" s="20"/>
      <c r="L274" s="20"/>
      <c r="M274" s="20"/>
      <c r="N274" s="20"/>
      <c r="O274" s="20"/>
      <c r="P274" s="20"/>
      <c r="Q274" s="20"/>
      <c r="R274" s="20"/>
      <c r="S274" s="20"/>
    </row>
    <row r="275" spans="2:19" hidden="1" x14ac:dyDescent="0.25">
      <c r="B275" s="12" cm="1">
        <f t="array" ref="B275">DATE(Annee,1,ROW()-ROW(tab_event[#Headers]))</f>
        <v>45199</v>
      </c>
      <c r="C275" s="2">
        <f>YEAR(tab_event[[#This Row],[Date]])</f>
        <v>2023</v>
      </c>
      <c r="D275" s="2" t="str">
        <f>PROPER(TEXT(tab_event[[#This Row],[Date]],"mmm"))</f>
        <v>Sept</v>
      </c>
      <c r="E275" t="str">
        <f>_xlfn.XLOOKUP(tab_event[[#This Row],[Date]],tab_joursFeries[Date],tab_joursFeries[Célébration],"-",0)</f>
        <v>-</v>
      </c>
      <c r="F275" s="20"/>
      <c r="G275" s="20"/>
      <c r="H275" s="20"/>
      <c r="I275" s="20"/>
      <c r="J275" s="20"/>
      <c r="K275" s="20"/>
      <c r="L275" s="20"/>
      <c r="M275" s="20"/>
      <c r="N275" s="20"/>
      <c r="O275" s="20"/>
      <c r="P275" s="20"/>
      <c r="Q275" s="20"/>
      <c r="R275" s="20"/>
      <c r="S275" s="20"/>
    </row>
    <row r="276" spans="2:19" hidden="1" x14ac:dyDescent="0.25">
      <c r="B276" s="12" cm="1">
        <f t="array" ref="B276">DATE(Annee,1,ROW()-ROW(tab_event[#Headers]))</f>
        <v>45200</v>
      </c>
      <c r="C276" s="2">
        <f>YEAR(tab_event[[#This Row],[Date]])</f>
        <v>2023</v>
      </c>
      <c r="D276" s="2" t="str">
        <f>PROPER(TEXT(tab_event[[#This Row],[Date]],"mmm"))</f>
        <v>Oct</v>
      </c>
      <c r="E276" t="str">
        <f>_xlfn.XLOOKUP(tab_event[[#This Row],[Date]],tab_joursFeries[Date],tab_joursFeries[Célébration],"-",0)</f>
        <v>-</v>
      </c>
      <c r="F276" s="20"/>
      <c r="G276" s="20"/>
      <c r="H276" s="20"/>
      <c r="I276" s="20"/>
      <c r="J276" s="20"/>
      <c r="K276" s="20"/>
      <c r="L276" s="20"/>
      <c r="M276" s="20"/>
      <c r="N276" s="20"/>
      <c r="O276" s="20"/>
      <c r="P276" s="20"/>
      <c r="Q276" s="20"/>
      <c r="R276" s="20"/>
      <c r="S276" s="20"/>
    </row>
    <row r="277" spans="2:19" hidden="1" x14ac:dyDescent="0.25">
      <c r="B277" s="12" cm="1">
        <f t="array" ref="B277">DATE(Annee,1,ROW()-ROW(tab_event[#Headers]))</f>
        <v>45201</v>
      </c>
      <c r="C277" s="2">
        <f>YEAR(tab_event[[#This Row],[Date]])</f>
        <v>2023</v>
      </c>
      <c r="D277" s="2" t="str">
        <f>PROPER(TEXT(tab_event[[#This Row],[Date]],"mmm"))</f>
        <v>Oct</v>
      </c>
      <c r="E277" t="str">
        <f>_xlfn.XLOOKUP(tab_event[[#This Row],[Date]],tab_joursFeries[Date],tab_joursFeries[Célébration],"-",0)</f>
        <v>-</v>
      </c>
      <c r="F277" s="20"/>
      <c r="G277" s="20"/>
      <c r="H277" s="20"/>
      <c r="I277" s="20"/>
      <c r="J277" s="20"/>
      <c r="K277" s="20"/>
      <c r="L277" s="20"/>
      <c r="M277" s="20"/>
      <c r="N277" s="20"/>
      <c r="O277" s="20"/>
      <c r="P277" s="20"/>
      <c r="Q277" s="20"/>
      <c r="R277" s="20"/>
      <c r="S277" s="20"/>
    </row>
    <row r="278" spans="2:19" hidden="1" x14ac:dyDescent="0.25">
      <c r="B278" s="12" cm="1">
        <f t="array" ref="B278">DATE(Annee,1,ROW()-ROW(tab_event[#Headers]))</f>
        <v>45202</v>
      </c>
      <c r="C278" s="2">
        <f>YEAR(tab_event[[#This Row],[Date]])</f>
        <v>2023</v>
      </c>
      <c r="D278" s="2" t="str">
        <f>PROPER(TEXT(tab_event[[#This Row],[Date]],"mmm"))</f>
        <v>Oct</v>
      </c>
      <c r="E278" t="str">
        <f>_xlfn.XLOOKUP(tab_event[[#This Row],[Date]],tab_joursFeries[Date],tab_joursFeries[Célébration],"-",0)</f>
        <v>-</v>
      </c>
      <c r="F278" s="20"/>
      <c r="G278" s="20"/>
      <c r="H278" s="20"/>
      <c r="I278" s="20"/>
      <c r="J278" s="20"/>
      <c r="K278" s="20"/>
      <c r="L278" s="20"/>
      <c r="M278" s="20"/>
      <c r="N278" s="20"/>
      <c r="O278" s="20"/>
      <c r="P278" s="20"/>
      <c r="Q278" s="20"/>
      <c r="R278" s="20"/>
      <c r="S278" s="20"/>
    </row>
    <row r="279" spans="2:19" hidden="1" x14ac:dyDescent="0.25">
      <c r="B279" s="12" cm="1">
        <f t="array" ref="B279">DATE(Annee,1,ROW()-ROW(tab_event[#Headers]))</f>
        <v>45203</v>
      </c>
      <c r="C279" s="2">
        <f>YEAR(tab_event[[#This Row],[Date]])</f>
        <v>2023</v>
      </c>
      <c r="D279" s="2" t="str">
        <f>PROPER(TEXT(tab_event[[#This Row],[Date]],"mmm"))</f>
        <v>Oct</v>
      </c>
      <c r="E279" t="str">
        <f>_xlfn.XLOOKUP(tab_event[[#This Row],[Date]],tab_joursFeries[Date],tab_joursFeries[Célébration],"-",0)</f>
        <v>-</v>
      </c>
      <c r="F279" s="20"/>
      <c r="G279" s="20"/>
      <c r="H279" s="20"/>
      <c r="I279" s="20"/>
      <c r="J279" s="20"/>
      <c r="K279" s="20"/>
      <c r="L279" s="20"/>
      <c r="M279" s="20"/>
      <c r="N279" s="20"/>
      <c r="O279" s="20"/>
      <c r="P279" s="20"/>
      <c r="Q279" s="20"/>
      <c r="R279" s="20"/>
      <c r="S279" s="20"/>
    </row>
    <row r="280" spans="2:19" hidden="1" x14ac:dyDescent="0.25">
      <c r="B280" s="12" cm="1">
        <f t="array" ref="B280">DATE(Annee,1,ROW()-ROW(tab_event[#Headers]))</f>
        <v>45204</v>
      </c>
      <c r="C280" s="2">
        <f>YEAR(tab_event[[#This Row],[Date]])</f>
        <v>2023</v>
      </c>
      <c r="D280" s="2" t="str">
        <f>PROPER(TEXT(tab_event[[#This Row],[Date]],"mmm"))</f>
        <v>Oct</v>
      </c>
      <c r="E280" t="str">
        <f>_xlfn.XLOOKUP(tab_event[[#This Row],[Date]],tab_joursFeries[Date],tab_joursFeries[Célébration],"-",0)</f>
        <v>-</v>
      </c>
      <c r="F280" s="20"/>
      <c r="G280" s="20"/>
      <c r="H280" s="20"/>
      <c r="I280" s="20"/>
      <c r="J280" s="20"/>
      <c r="K280" s="20"/>
      <c r="L280" s="20"/>
      <c r="M280" s="20"/>
      <c r="N280" s="20"/>
      <c r="O280" s="20"/>
      <c r="P280" s="20"/>
      <c r="Q280" s="20"/>
      <c r="R280" s="20"/>
      <c r="S280" s="20"/>
    </row>
    <row r="281" spans="2:19" hidden="1" x14ac:dyDescent="0.25">
      <c r="B281" s="12" cm="1">
        <f t="array" ref="B281">DATE(Annee,1,ROW()-ROW(tab_event[#Headers]))</f>
        <v>45205</v>
      </c>
      <c r="C281" s="2">
        <f>YEAR(tab_event[[#This Row],[Date]])</f>
        <v>2023</v>
      </c>
      <c r="D281" s="2" t="str">
        <f>PROPER(TEXT(tab_event[[#This Row],[Date]],"mmm"))</f>
        <v>Oct</v>
      </c>
      <c r="E281" t="str">
        <f>_xlfn.XLOOKUP(tab_event[[#This Row],[Date]],tab_joursFeries[Date],tab_joursFeries[Célébration],"-",0)</f>
        <v>-</v>
      </c>
      <c r="F281" s="20"/>
      <c r="G281" s="20"/>
      <c r="H281" s="20"/>
      <c r="I281" s="20"/>
      <c r="J281" s="20"/>
      <c r="K281" s="20"/>
      <c r="L281" s="20"/>
      <c r="M281" s="20"/>
      <c r="N281" s="20"/>
      <c r="O281" s="20"/>
      <c r="P281" s="20"/>
      <c r="Q281" s="20"/>
      <c r="R281" s="20"/>
      <c r="S281" s="20"/>
    </row>
    <row r="282" spans="2:19" hidden="1" x14ac:dyDescent="0.25">
      <c r="B282" s="12" cm="1">
        <f t="array" ref="B282">DATE(Annee,1,ROW()-ROW(tab_event[#Headers]))</f>
        <v>45206</v>
      </c>
      <c r="C282" s="2">
        <f>YEAR(tab_event[[#This Row],[Date]])</f>
        <v>2023</v>
      </c>
      <c r="D282" s="2" t="str">
        <f>PROPER(TEXT(tab_event[[#This Row],[Date]],"mmm"))</f>
        <v>Oct</v>
      </c>
      <c r="E282" t="str">
        <f>_xlfn.XLOOKUP(tab_event[[#This Row],[Date]],tab_joursFeries[Date],tab_joursFeries[Célébration],"-",0)</f>
        <v>-</v>
      </c>
      <c r="F282" s="20"/>
      <c r="G282" s="20"/>
      <c r="H282" s="20"/>
      <c r="I282" s="20"/>
      <c r="J282" s="20"/>
      <c r="K282" s="20"/>
      <c r="L282" s="20"/>
      <c r="M282" s="20"/>
      <c r="N282" s="20"/>
      <c r="O282" s="20"/>
      <c r="P282" s="20"/>
      <c r="Q282" s="20"/>
      <c r="R282" s="20"/>
      <c r="S282" s="20"/>
    </row>
    <row r="283" spans="2:19" hidden="1" x14ac:dyDescent="0.25">
      <c r="B283" s="12" cm="1">
        <f t="array" ref="B283">DATE(Annee,1,ROW()-ROW(tab_event[#Headers]))</f>
        <v>45207</v>
      </c>
      <c r="C283" s="2">
        <f>YEAR(tab_event[[#This Row],[Date]])</f>
        <v>2023</v>
      </c>
      <c r="D283" s="2" t="str">
        <f>PROPER(TEXT(tab_event[[#This Row],[Date]],"mmm"))</f>
        <v>Oct</v>
      </c>
      <c r="E283" t="str">
        <f>_xlfn.XLOOKUP(tab_event[[#This Row],[Date]],tab_joursFeries[Date],tab_joursFeries[Célébration],"-",0)</f>
        <v>-</v>
      </c>
      <c r="F283" s="20"/>
      <c r="G283" s="20"/>
      <c r="H283" s="20"/>
      <c r="I283" s="20"/>
      <c r="J283" s="20"/>
      <c r="K283" s="20"/>
      <c r="L283" s="20"/>
      <c r="M283" s="20"/>
      <c r="N283" s="20"/>
      <c r="O283" s="20"/>
      <c r="P283" s="20"/>
      <c r="Q283" s="20"/>
      <c r="R283" s="20"/>
      <c r="S283" s="20"/>
    </row>
    <row r="284" spans="2:19" hidden="1" x14ac:dyDescent="0.25">
      <c r="B284" s="12" cm="1">
        <f t="array" ref="B284">DATE(Annee,1,ROW()-ROW(tab_event[#Headers]))</f>
        <v>45208</v>
      </c>
      <c r="C284" s="2">
        <f>YEAR(tab_event[[#This Row],[Date]])</f>
        <v>2023</v>
      </c>
      <c r="D284" s="2" t="str">
        <f>PROPER(TEXT(tab_event[[#This Row],[Date]],"mmm"))</f>
        <v>Oct</v>
      </c>
      <c r="E284" t="str">
        <f>_xlfn.XLOOKUP(tab_event[[#This Row],[Date]],tab_joursFeries[Date],tab_joursFeries[Célébration],"-",0)</f>
        <v>-</v>
      </c>
      <c r="F284" s="20"/>
      <c r="G284" s="20"/>
      <c r="H284" s="20"/>
      <c r="I284" s="20"/>
      <c r="J284" s="20"/>
      <c r="K284" s="20"/>
      <c r="L284" s="20"/>
      <c r="M284" s="20"/>
      <c r="N284" s="20"/>
      <c r="O284" s="20"/>
      <c r="P284" s="20"/>
      <c r="Q284" s="20"/>
      <c r="R284" s="20"/>
      <c r="S284" s="20"/>
    </row>
    <row r="285" spans="2:19" hidden="1" x14ac:dyDescent="0.25">
      <c r="B285" s="12" cm="1">
        <f t="array" ref="B285">DATE(Annee,1,ROW()-ROW(tab_event[#Headers]))</f>
        <v>45209</v>
      </c>
      <c r="C285" s="2">
        <f>YEAR(tab_event[[#This Row],[Date]])</f>
        <v>2023</v>
      </c>
      <c r="D285" s="2" t="str">
        <f>PROPER(TEXT(tab_event[[#This Row],[Date]],"mmm"))</f>
        <v>Oct</v>
      </c>
      <c r="E285" t="str">
        <f>_xlfn.XLOOKUP(tab_event[[#This Row],[Date]],tab_joursFeries[Date],tab_joursFeries[Célébration],"-",0)</f>
        <v>-</v>
      </c>
      <c r="F285" s="20"/>
      <c r="G285" s="20"/>
      <c r="H285" s="20"/>
      <c r="I285" s="20"/>
      <c r="J285" s="20"/>
      <c r="K285" s="20"/>
      <c r="L285" s="20"/>
      <c r="M285" s="20"/>
      <c r="N285" s="20"/>
      <c r="O285" s="20"/>
      <c r="P285" s="20"/>
      <c r="Q285" s="20"/>
      <c r="R285" s="20"/>
      <c r="S285" s="20"/>
    </row>
    <row r="286" spans="2:19" hidden="1" x14ac:dyDescent="0.25">
      <c r="B286" s="12" cm="1">
        <f t="array" ref="B286">DATE(Annee,1,ROW()-ROW(tab_event[#Headers]))</f>
        <v>45210</v>
      </c>
      <c r="C286" s="2">
        <f>YEAR(tab_event[[#This Row],[Date]])</f>
        <v>2023</v>
      </c>
      <c r="D286" s="2" t="str">
        <f>PROPER(TEXT(tab_event[[#This Row],[Date]],"mmm"))</f>
        <v>Oct</v>
      </c>
      <c r="E286" t="str">
        <f>_xlfn.XLOOKUP(tab_event[[#This Row],[Date]],tab_joursFeries[Date],tab_joursFeries[Célébration],"-",0)</f>
        <v>-</v>
      </c>
      <c r="F286" s="20"/>
      <c r="G286" s="20"/>
      <c r="H286" s="20"/>
      <c r="I286" s="20"/>
      <c r="J286" s="20"/>
      <c r="K286" s="20"/>
      <c r="L286" s="20"/>
      <c r="M286" s="20"/>
      <c r="N286" s="20"/>
      <c r="O286" s="20"/>
      <c r="P286" s="20"/>
      <c r="Q286" s="20"/>
      <c r="R286" s="20"/>
      <c r="S286" s="20"/>
    </row>
    <row r="287" spans="2:19" hidden="1" x14ac:dyDescent="0.25">
      <c r="B287" s="12" cm="1">
        <f t="array" ref="B287">DATE(Annee,1,ROW()-ROW(tab_event[#Headers]))</f>
        <v>45211</v>
      </c>
      <c r="C287" s="2">
        <f>YEAR(tab_event[[#This Row],[Date]])</f>
        <v>2023</v>
      </c>
      <c r="D287" s="2" t="str">
        <f>PROPER(TEXT(tab_event[[#This Row],[Date]],"mmm"))</f>
        <v>Oct</v>
      </c>
      <c r="E287" t="str">
        <f>_xlfn.XLOOKUP(tab_event[[#This Row],[Date]],tab_joursFeries[Date],tab_joursFeries[Célébration],"-",0)</f>
        <v>-</v>
      </c>
      <c r="F287" s="20"/>
      <c r="G287" s="20"/>
      <c r="H287" s="20"/>
      <c r="I287" s="20"/>
      <c r="J287" s="20"/>
      <c r="K287" s="20"/>
      <c r="L287" s="20"/>
      <c r="M287" s="20"/>
      <c r="N287" s="20"/>
      <c r="O287" s="20"/>
      <c r="P287" s="20"/>
      <c r="Q287" s="20"/>
      <c r="R287" s="20"/>
      <c r="S287" s="20"/>
    </row>
    <row r="288" spans="2:19" hidden="1" x14ac:dyDescent="0.25">
      <c r="B288" s="12" cm="1">
        <f t="array" ref="B288">DATE(Annee,1,ROW()-ROW(tab_event[#Headers]))</f>
        <v>45212</v>
      </c>
      <c r="C288" s="2">
        <f>YEAR(tab_event[[#This Row],[Date]])</f>
        <v>2023</v>
      </c>
      <c r="D288" s="2" t="str">
        <f>PROPER(TEXT(tab_event[[#This Row],[Date]],"mmm"))</f>
        <v>Oct</v>
      </c>
      <c r="E288" t="str">
        <f>_xlfn.XLOOKUP(tab_event[[#This Row],[Date]],tab_joursFeries[Date],tab_joursFeries[Célébration],"-",0)</f>
        <v>-</v>
      </c>
      <c r="F288" s="20"/>
      <c r="G288" s="20"/>
      <c r="H288" s="20"/>
      <c r="I288" s="20"/>
      <c r="J288" s="20"/>
      <c r="K288" s="20"/>
      <c r="L288" s="20"/>
      <c r="M288" s="20"/>
      <c r="N288" s="20"/>
      <c r="O288" s="20"/>
      <c r="P288" s="20"/>
      <c r="Q288" s="20"/>
      <c r="R288" s="20"/>
      <c r="S288" s="20"/>
    </row>
    <row r="289" spans="2:19" hidden="1" x14ac:dyDescent="0.25">
      <c r="B289" s="12" cm="1">
        <f t="array" ref="B289">DATE(Annee,1,ROW()-ROW(tab_event[#Headers]))</f>
        <v>45213</v>
      </c>
      <c r="C289" s="2">
        <f>YEAR(tab_event[[#This Row],[Date]])</f>
        <v>2023</v>
      </c>
      <c r="D289" s="2" t="str">
        <f>PROPER(TEXT(tab_event[[#This Row],[Date]],"mmm"))</f>
        <v>Oct</v>
      </c>
      <c r="E289" t="str">
        <f>_xlfn.XLOOKUP(tab_event[[#This Row],[Date]],tab_joursFeries[Date],tab_joursFeries[Célébration],"-",0)</f>
        <v>-</v>
      </c>
      <c r="F289" s="20"/>
      <c r="G289" s="20"/>
      <c r="H289" s="20"/>
      <c r="I289" s="20"/>
      <c r="J289" s="20"/>
      <c r="K289" s="20"/>
      <c r="L289" s="20"/>
      <c r="M289" s="20"/>
      <c r="N289" s="20"/>
      <c r="O289" s="20"/>
      <c r="P289" s="20"/>
      <c r="Q289" s="20"/>
      <c r="R289" s="20"/>
      <c r="S289" s="20"/>
    </row>
    <row r="290" spans="2:19" hidden="1" x14ac:dyDescent="0.25">
      <c r="B290" s="12" cm="1">
        <f t="array" ref="B290">DATE(Annee,1,ROW()-ROW(tab_event[#Headers]))</f>
        <v>45214</v>
      </c>
      <c r="C290" s="2">
        <f>YEAR(tab_event[[#This Row],[Date]])</f>
        <v>2023</v>
      </c>
      <c r="D290" s="2" t="str">
        <f>PROPER(TEXT(tab_event[[#This Row],[Date]],"mmm"))</f>
        <v>Oct</v>
      </c>
      <c r="E290" t="str">
        <f>_xlfn.XLOOKUP(tab_event[[#This Row],[Date]],tab_joursFeries[Date],tab_joursFeries[Célébration],"-",0)</f>
        <v>-</v>
      </c>
      <c r="F290" s="20"/>
      <c r="G290" s="20"/>
      <c r="H290" s="20"/>
      <c r="I290" s="20"/>
      <c r="J290" s="20"/>
      <c r="K290" s="20"/>
      <c r="L290" s="20"/>
      <c r="M290" s="20"/>
      <c r="N290" s="20"/>
      <c r="O290" s="20"/>
      <c r="P290" s="20"/>
      <c r="Q290" s="20"/>
      <c r="R290" s="20"/>
      <c r="S290" s="20"/>
    </row>
    <row r="291" spans="2:19" hidden="1" x14ac:dyDescent="0.25">
      <c r="B291" s="12" cm="1">
        <f t="array" ref="B291">DATE(Annee,1,ROW()-ROW(tab_event[#Headers]))</f>
        <v>45215</v>
      </c>
      <c r="C291" s="2">
        <f>YEAR(tab_event[[#This Row],[Date]])</f>
        <v>2023</v>
      </c>
      <c r="D291" s="2" t="str">
        <f>PROPER(TEXT(tab_event[[#This Row],[Date]],"mmm"))</f>
        <v>Oct</v>
      </c>
      <c r="E291" t="str">
        <f>_xlfn.XLOOKUP(tab_event[[#This Row],[Date]],tab_joursFeries[Date],tab_joursFeries[Célébration],"-",0)</f>
        <v>-</v>
      </c>
      <c r="F291" s="20"/>
      <c r="G291" s="20"/>
      <c r="H291" s="20"/>
      <c r="I291" s="20"/>
      <c r="J291" s="20"/>
      <c r="K291" s="20"/>
      <c r="L291" s="20"/>
      <c r="M291" s="20"/>
      <c r="N291" s="20"/>
      <c r="O291" s="20"/>
      <c r="P291" s="20"/>
      <c r="Q291" s="20"/>
      <c r="R291" s="20"/>
      <c r="S291" s="20"/>
    </row>
    <row r="292" spans="2:19" hidden="1" x14ac:dyDescent="0.25">
      <c r="B292" s="12" cm="1">
        <f t="array" ref="B292">DATE(Annee,1,ROW()-ROW(tab_event[#Headers]))</f>
        <v>45216</v>
      </c>
      <c r="C292" s="2">
        <f>YEAR(tab_event[[#This Row],[Date]])</f>
        <v>2023</v>
      </c>
      <c r="D292" s="2" t="str">
        <f>PROPER(TEXT(tab_event[[#This Row],[Date]],"mmm"))</f>
        <v>Oct</v>
      </c>
      <c r="E292" t="str">
        <f>_xlfn.XLOOKUP(tab_event[[#This Row],[Date]],tab_joursFeries[Date],tab_joursFeries[Célébration],"-",0)</f>
        <v>-</v>
      </c>
      <c r="F292" s="20"/>
      <c r="G292" s="20"/>
      <c r="H292" s="20"/>
      <c r="I292" s="20"/>
      <c r="J292" s="20"/>
      <c r="K292" s="20"/>
      <c r="L292" s="20"/>
      <c r="M292" s="20"/>
      <c r="N292" s="20"/>
      <c r="O292" s="20"/>
      <c r="P292" s="20"/>
      <c r="Q292" s="20"/>
      <c r="R292" s="20"/>
      <c r="S292" s="20"/>
    </row>
    <row r="293" spans="2:19" hidden="1" x14ac:dyDescent="0.25">
      <c r="B293" s="12" cm="1">
        <f t="array" ref="B293">DATE(Annee,1,ROW()-ROW(tab_event[#Headers]))</f>
        <v>45217</v>
      </c>
      <c r="C293" s="2">
        <f>YEAR(tab_event[[#This Row],[Date]])</f>
        <v>2023</v>
      </c>
      <c r="D293" s="2" t="str">
        <f>PROPER(TEXT(tab_event[[#This Row],[Date]],"mmm"))</f>
        <v>Oct</v>
      </c>
      <c r="E293" t="str">
        <f>_xlfn.XLOOKUP(tab_event[[#This Row],[Date]],tab_joursFeries[Date],tab_joursFeries[Célébration],"-",0)</f>
        <v>-</v>
      </c>
      <c r="F293" s="20"/>
      <c r="G293" s="20"/>
      <c r="H293" s="20"/>
      <c r="I293" s="20"/>
      <c r="J293" s="20"/>
      <c r="K293" s="20"/>
      <c r="L293" s="20"/>
      <c r="M293" s="20"/>
      <c r="N293" s="20"/>
      <c r="O293" s="20"/>
      <c r="P293" s="20"/>
      <c r="Q293" s="20"/>
      <c r="R293" s="20"/>
      <c r="S293" s="20"/>
    </row>
    <row r="294" spans="2:19" hidden="1" x14ac:dyDescent="0.25">
      <c r="B294" s="12" cm="1">
        <f t="array" ref="B294">DATE(Annee,1,ROW()-ROW(tab_event[#Headers]))</f>
        <v>45218</v>
      </c>
      <c r="C294" s="2">
        <f>YEAR(tab_event[[#This Row],[Date]])</f>
        <v>2023</v>
      </c>
      <c r="D294" s="2" t="str">
        <f>PROPER(TEXT(tab_event[[#This Row],[Date]],"mmm"))</f>
        <v>Oct</v>
      </c>
      <c r="E294" t="str">
        <f>_xlfn.XLOOKUP(tab_event[[#This Row],[Date]],tab_joursFeries[Date],tab_joursFeries[Célébration],"-",0)</f>
        <v>-</v>
      </c>
      <c r="F294" s="20"/>
      <c r="G294" s="20"/>
      <c r="H294" s="20"/>
      <c r="I294" s="20"/>
      <c r="J294" s="20"/>
      <c r="K294" s="20"/>
      <c r="L294" s="20"/>
      <c r="M294" s="20"/>
      <c r="N294" s="20"/>
      <c r="O294" s="20"/>
      <c r="P294" s="20"/>
      <c r="Q294" s="20"/>
      <c r="R294" s="20"/>
      <c r="S294" s="20"/>
    </row>
    <row r="295" spans="2:19" hidden="1" x14ac:dyDescent="0.25">
      <c r="B295" s="12" cm="1">
        <f t="array" ref="B295">DATE(Annee,1,ROW()-ROW(tab_event[#Headers]))</f>
        <v>45219</v>
      </c>
      <c r="C295" s="2">
        <f>YEAR(tab_event[[#This Row],[Date]])</f>
        <v>2023</v>
      </c>
      <c r="D295" s="2" t="str">
        <f>PROPER(TEXT(tab_event[[#This Row],[Date]],"mmm"))</f>
        <v>Oct</v>
      </c>
      <c r="E295" t="str">
        <f>_xlfn.XLOOKUP(tab_event[[#This Row],[Date]],tab_joursFeries[Date],tab_joursFeries[Célébration],"-",0)</f>
        <v>-</v>
      </c>
      <c r="F295" s="20"/>
      <c r="G295" s="20"/>
      <c r="H295" s="20"/>
      <c r="I295" s="20"/>
      <c r="J295" s="20"/>
      <c r="K295" s="20"/>
      <c r="L295" s="20"/>
      <c r="M295" s="20"/>
      <c r="N295" s="20"/>
      <c r="O295" s="20"/>
      <c r="P295" s="20"/>
      <c r="Q295" s="20"/>
      <c r="R295" s="20"/>
      <c r="S295" s="20"/>
    </row>
    <row r="296" spans="2:19" hidden="1" x14ac:dyDescent="0.25">
      <c r="B296" s="12" cm="1">
        <f t="array" ref="B296">DATE(Annee,1,ROW()-ROW(tab_event[#Headers]))</f>
        <v>45220</v>
      </c>
      <c r="C296" s="2">
        <f>YEAR(tab_event[[#This Row],[Date]])</f>
        <v>2023</v>
      </c>
      <c r="D296" s="2" t="str">
        <f>PROPER(TEXT(tab_event[[#This Row],[Date]],"mmm"))</f>
        <v>Oct</v>
      </c>
      <c r="E296" t="str">
        <f>_xlfn.XLOOKUP(tab_event[[#This Row],[Date]],tab_joursFeries[Date],tab_joursFeries[Célébration],"-",0)</f>
        <v>-</v>
      </c>
      <c r="F296" s="20"/>
      <c r="G296" s="20"/>
      <c r="H296" s="20"/>
      <c r="I296" s="20"/>
      <c r="J296" s="20"/>
      <c r="K296" s="20"/>
      <c r="L296" s="20"/>
      <c r="M296" s="20"/>
      <c r="N296" s="20"/>
      <c r="O296" s="20"/>
      <c r="P296" s="20"/>
      <c r="Q296" s="20"/>
      <c r="R296" s="20"/>
      <c r="S296" s="20"/>
    </row>
    <row r="297" spans="2:19" hidden="1" x14ac:dyDescent="0.25">
      <c r="B297" s="12" cm="1">
        <f t="array" ref="B297">DATE(Annee,1,ROW()-ROW(tab_event[#Headers]))</f>
        <v>45221</v>
      </c>
      <c r="C297" s="2">
        <f>YEAR(tab_event[[#This Row],[Date]])</f>
        <v>2023</v>
      </c>
      <c r="D297" s="2" t="str">
        <f>PROPER(TEXT(tab_event[[#This Row],[Date]],"mmm"))</f>
        <v>Oct</v>
      </c>
      <c r="E297" t="str">
        <f>_xlfn.XLOOKUP(tab_event[[#This Row],[Date]],tab_joursFeries[Date],tab_joursFeries[Célébration],"-",0)</f>
        <v>-</v>
      </c>
      <c r="F297" s="20"/>
      <c r="G297" s="20"/>
      <c r="H297" s="20"/>
      <c r="I297" s="20"/>
      <c r="J297" s="20"/>
      <c r="K297" s="20"/>
      <c r="L297" s="20"/>
      <c r="M297" s="20"/>
      <c r="N297" s="20"/>
      <c r="O297" s="20"/>
      <c r="P297" s="20"/>
      <c r="Q297" s="20"/>
      <c r="R297" s="20"/>
      <c r="S297" s="20"/>
    </row>
    <row r="298" spans="2:19" hidden="1" x14ac:dyDescent="0.25">
      <c r="B298" s="12" cm="1">
        <f t="array" ref="B298">DATE(Annee,1,ROW()-ROW(tab_event[#Headers]))</f>
        <v>45222</v>
      </c>
      <c r="C298" s="2">
        <f>YEAR(tab_event[[#This Row],[Date]])</f>
        <v>2023</v>
      </c>
      <c r="D298" s="2" t="str">
        <f>PROPER(TEXT(tab_event[[#This Row],[Date]],"mmm"))</f>
        <v>Oct</v>
      </c>
      <c r="E298" t="str">
        <f>_xlfn.XLOOKUP(tab_event[[#This Row],[Date]],tab_joursFeries[Date],tab_joursFeries[Célébration],"-",0)</f>
        <v>-</v>
      </c>
      <c r="F298" s="20"/>
      <c r="G298" s="20"/>
      <c r="H298" s="20"/>
      <c r="I298" s="20"/>
      <c r="J298" s="20"/>
      <c r="K298" s="20"/>
      <c r="L298" s="20"/>
      <c r="M298" s="20"/>
      <c r="N298" s="20"/>
      <c r="O298" s="20"/>
      <c r="P298" s="20"/>
      <c r="Q298" s="20"/>
      <c r="R298" s="20"/>
      <c r="S298" s="20"/>
    </row>
    <row r="299" spans="2:19" hidden="1" x14ac:dyDescent="0.25">
      <c r="B299" s="12" cm="1">
        <f t="array" ref="B299">DATE(Annee,1,ROW()-ROW(tab_event[#Headers]))</f>
        <v>45223</v>
      </c>
      <c r="C299" s="2">
        <f>YEAR(tab_event[[#This Row],[Date]])</f>
        <v>2023</v>
      </c>
      <c r="D299" s="2" t="str">
        <f>PROPER(TEXT(tab_event[[#This Row],[Date]],"mmm"))</f>
        <v>Oct</v>
      </c>
      <c r="E299" t="str">
        <f>_xlfn.XLOOKUP(tab_event[[#This Row],[Date]],tab_joursFeries[Date],tab_joursFeries[Célébration],"-",0)</f>
        <v>-</v>
      </c>
      <c r="F299" s="20"/>
      <c r="G299" s="20"/>
      <c r="H299" s="20"/>
      <c r="I299" s="20"/>
      <c r="J299" s="20"/>
      <c r="K299" s="20"/>
      <c r="L299" s="20"/>
      <c r="M299" s="20"/>
      <c r="N299" s="20"/>
      <c r="O299" s="20"/>
      <c r="P299" s="20"/>
      <c r="Q299" s="20"/>
      <c r="R299" s="20"/>
      <c r="S299" s="20"/>
    </row>
    <row r="300" spans="2:19" hidden="1" x14ac:dyDescent="0.25">
      <c r="B300" s="12" cm="1">
        <f t="array" ref="B300">DATE(Annee,1,ROW()-ROW(tab_event[#Headers]))</f>
        <v>45224</v>
      </c>
      <c r="C300" s="2">
        <f>YEAR(tab_event[[#This Row],[Date]])</f>
        <v>2023</v>
      </c>
      <c r="D300" s="2" t="str">
        <f>PROPER(TEXT(tab_event[[#This Row],[Date]],"mmm"))</f>
        <v>Oct</v>
      </c>
      <c r="E300" t="str">
        <f>_xlfn.XLOOKUP(tab_event[[#This Row],[Date]],tab_joursFeries[Date],tab_joursFeries[Célébration],"-",0)</f>
        <v>-</v>
      </c>
      <c r="F300" s="20"/>
      <c r="G300" s="20"/>
      <c r="H300" s="20"/>
      <c r="I300" s="20"/>
      <c r="J300" s="20"/>
      <c r="K300" s="20"/>
      <c r="L300" s="20"/>
      <c r="M300" s="20"/>
      <c r="N300" s="20"/>
      <c r="O300" s="20"/>
      <c r="P300" s="20"/>
      <c r="Q300" s="20"/>
      <c r="R300" s="20"/>
      <c r="S300" s="20"/>
    </row>
    <row r="301" spans="2:19" hidden="1" x14ac:dyDescent="0.25">
      <c r="B301" s="12" cm="1">
        <f t="array" ref="B301">DATE(Annee,1,ROW()-ROW(tab_event[#Headers]))</f>
        <v>45225</v>
      </c>
      <c r="C301" s="2">
        <f>YEAR(tab_event[[#This Row],[Date]])</f>
        <v>2023</v>
      </c>
      <c r="D301" s="2" t="str">
        <f>PROPER(TEXT(tab_event[[#This Row],[Date]],"mmm"))</f>
        <v>Oct</v>
      </c>
      <c r="E301" t="str">
        <f>_xlfn.XLOOKUP(tab_event[[#This Row],[Date]],tab_joursFeries[Date],tab_joursFeries[Célébration],"-",0)</f>
        <v>-</v>
      </c>
      <c r="F301" s="20"/>
      <c r="G301" s="20"/>
      <c r="H301" s="20"/>
      <c r="I301" s="20"/>
      <c r="J301" s="20"/>
      <c r="K301" s="20"/>
      <c r="L301" s="20"/>
      <c r="M301" s="20"/>
      <c r="N301" s="20"/>
      <c r="O301" s="20"/>
      <c r="P301" s="20"/>
      <c r="Q301" s="20"/>
      <c r="R301" s="20"/>
      <c r="S301" s="20"/>
    </row>
    <row r="302" spans="2:19" hidden="1" x14ac:dyDescent="0.25">
      <c r="B302" s="12" cm="1">
        <f t="array" ref="B302">DATE(Annee,1,ROW()-ROW(tab_event[#Headers]))</f>
        <v>45226</v>
      </c>
      <c r="C302" s="2">
        <f>YEAR(tab_event[[#This Row],[Date]])</f>
        <v>2023</v>
      </c>
      <c r="D302" s="2" t="str">
        <f>PROPER(TEXT(tab_event[[#This Row],[Date]],"mmm"))</f>
        <v>Oct</v>
      </c>
      <c r="E302" t="str">
        <f>_xlfn.XLOOKUP(tab_event[[#This Row],[Date]],tab_joursFeries[Date],tab_joursFeries[Célébration],"-",0)</f>
        <v>-</v>
      </c>
      <c r="F302" s="20"/>
      <c r="G302" s="20"/>
      <c r="H302" s="20"/>
      <c r="I302" s="20"/>
      <c r="J302" s="20"/>
      <c r="K302" s="20"/>
      <c r="L302" s="20"/>
      <c r="M302" s="20"/>
      <c r="N302" s="20"/>
      <c r="O302" s="20"/>
      <c r="P302" s="20"/>
      <c r="Q302" s="20"/>
      <c r="R302" s="20"/>
      <c r="S302" s="20"/>
    </row>
    <row r="303" spans="2:19" hidden="1" x14ac:dyDescent="0.25">
      <c r="B303" s="12" cm="1">
        <f t="array" ref="B303">DATE(Annee,1,ROW()-ROW(tab_event[#Headers]))</f>
        <v>45227</v>
      </c>
      <c r="C303" s="2">
        <f>YEAR(tab_event[[#This Row],[Date]])</f>
        <v>2023</v>
      </c>
      <c r="D303" s="2" t="str">
        <f>PROPER(TEXT(tab_event[[#This Row],[Date]],"mmm"))</f>
        <v>Oct</v>
      </c>
      <c r="E303" t="str">
        <f>_xlfn.XLOOKUP(tab_event[[#This Row],[Date]],tab_joursFeries[Date],tab_joursFeries[Célébration],"-",0)</f>
        <v>-</v>
      </c>
      <c r="F303" s="20"/>
      <c r="G303" s="20"/>
      <c r="H303" s="20"/>
      <c r="I303" s="20"/>
      <c r="J303" s="20"/>
      <c r="K303" s="20"/>
      <c r="L303" s="20"/>
      <c r="M303" s="20"/>
      <c r="N303" s="20"/>
      <c r="O303" s="20"/>
      <c r="P303" s="20"/>
      <c r="Q303" s="20"/>
      <c r="R303" s="20"/>
      <c r="S303" s="20"/>
    </row>
    <row r="304" spans="2:19" hidden="1" x14ac:dyDescent="0.25">
      <c r="B304" s="12" cm="1">
        <f t="array" ref="B304">DATE(Annee,1,ROW()-ROW(tab_event[#Headers]))</f>
        <v>45228</v>
      </c>
      <c r="C304" s="2">
        <f>YEAR(tab_event[[#This Row],[Date]])</f>
        <v>2023</v>
      </c>
      <c r="D304" s="2" t="str">
        <f>PROPER(TEXT(tab_event[[#This Row],[Date]],"mmm"))</f>
        <v>Oct</v>
      </c>
      <c r="E304" t="str">
        <f>_xlfn.XLOOKUP(tab_event[[#This Row],[Date]],tab_joursFeries[Date],tab_joursFeries[Célébration],"-",0)</f>
        <v>-</v>
      </c>
      <c r="F304" s="20"/>
      <c r="G304" s="20"/>
      <c r="H304" s="20"/>
      <c r="I304" s="20"/>
      <c r="J304" s="20"/>
      <c r="K304" s="20"/>
      <c r="L304" s="20"/>
      <c r="M304" s="20"/>
      <c r="N304" s="20"/>
      <c r="O304" s="20"/>
      <c r="P304" s="20"/>
      <c r="Q304" s="20"/>
      <c r="R304" s="20"/>
      <c r="S304" s="20"/>
    </row>
    <row r="305" spans="2:19" hidden="1" x14ac:dyDescent="0.25">
      <c r="B305" s="12" cm="1">
        <f t="array" ref="B305">DATE(Annee,1,ROW()-ROW(tab_event[#Headers]))</f>
        <v>45229</v>
      </c>
      <c r="C305" s="2">
        <f>YEAR(tab_event[[#This Row],[Date]])</f>
        <v>2023</v>
      </c>
      <c r="D305" s="2" t="str">
        <f>PROPER(TEXT(tab_event[[#This Row],[Date]],"mmm"))</f>
        <v>Oct</v>
      </c>
      <c r="E305" t="str">
        <f>_xlfn.XLOOKUP(tab_event[[#This Row],[Date]],tab_joursFeries[Date],tab_joursFeries[Célébration],"-",0)</f>
        <v>-</v>
      </c>
      <c r="F305" s="20"/>
      <c r="G305" s="20"/>
      <c r="H305" s="20"/>
      <c r="I305" s="20"/>
      <c r="J305" s="20"/>
      <c r="K305" s="20"/>
      <c r="L305" s="20"/>
      <c r="M305" s="20"/>
      <c r="N305" s="20"/>
      <c r="O305" s="20"/>
      <c r="P305" s="20"/>
      <c r="Q305" s="20"/>
      <c r="R305" s="20"/>
      <c r="S305" s="20"/>
    </row>
    <row r="306" spans="2:19" hidden="1" x14ac:dyDescent="0.25">
      <c r="B306" s="12" cm="1">
        <f t="array" ref="B306">DATE(Annee,1,ROW()-ROW(tab_event[#Headers]))</f>
        <v>45230</v>
      </c>
      <c r="C306" s="2">
        <f>YEAR(tab_event[[#This Row],[Date]])</f>
        <v>2023</v>
      </c>
      <c r="D306" s="2" t="str">
        <f>PROPER(TEXT(tab_event[[#This Row],[Date]],"mmm"))</f>
        <v>Oct</v>
      </c>
      <c r="E306" t="str">
        <f>_xlfn.XLOOKUP(tab_event[[#This Row],[Date]],tab_joursFeries[Date],tab_joursFeries[Célébration],"-",0)</f>
        <v>-</v>
      </c>
      <c r="F306" s="20"/>
      <c r="G306" s="20"/>
      <c r="H306" s="20"/>
      <c r="I306" s="20"/>
      <c r="J306" s="20"/>
      <c r="K306" s="20"/>
      <c r="L306" s="20"/>
      <c r="M306" s="20"/>
      <c r="N306" s="20"/>
      <c r="O306" s="20"/>
      <c r="P306" s="20"/>
      <c r="Q306" s="20"/>
      <c r="R306" s="20"/>
      <c r="S306" s="20"/>
    </row>
    <row r="307" spans="2:19" hidden="1" x14ac:dyDescent="0.25">
      <c r="B307" s="12" cm="1">
        <f t="array" ref="B307">DATE(Annee,1,ROW()-ROW(tab_event[#Headers]))</f>
        <v>45231</v>
      </c>
      <c r="C307" s="2">
        <f>YEAR(tab_event[[#This Row],[Date]])</f>
        <v>2023</v>
      </c>
      <c r="D307" s="2" t="str">
        <f>PROPER(TEXT(tab_event[[#This Row],[Date]],"mmm"))</f>
        <v>Nov</v>
      </c>
      <c r="E307" t="str">
        <f>_xlfn.XLOOKUP(tab_event[[#This Row],[Date]],tab_joursFeries[Date],tab_joursFeries[Célébration],"-",0)</f>
        <v>Toussaint</v>
      </c>
      <c r="F307" s="20"/>
      <c r="G307" s="20"/>
      <c r="H307" s="20"/>
      <c r="I307" s="20"/>
      <c r="J307" s="20"/>
      <c r="K307" s="20"/>
      <c r="L307" s="20"/>
      <c r="M307" s="20"/>
      <c r="N307" s="20"/>
      <c r="O307" s="20"/>
      <c r="P307" s="20"/>
      <c r="Q307" s="20"/>
      <c r="R307" s="20"/>
      <c r="S307" s="20"/>
    </row>
    <row r="308" spans="2:19" hidden="1" x14ac:dyDescent="0.25">
      <c r="B308" s="12" cm="1">
        <f t="array" ref="B308">DATE(Annee,1,ROW()-ROW(tab_event[#Headers]))</f>
        <v>45232</v>
      </c>
      <c r="C308" s="2">
        <f>YEAR(tab_event[[#This Row],[Date]])</f>
        <v>2023</v>
      </c>
      <c r="D308" s="2" t="str">
        <f>PROPER(TEXT(tab_event[[#This Row],[Date]],"mmm"))</f>
        <v>Nov</v>
      </c>
      <c r="E308" t="str">
        <f>_xlfn.XLOOKUP(tab_event[[#This Row],[Date]],tab_joursFeries[Date],tab_joursFeries[Célébration],"-",0)</f>
        <v>-</v>
      </c>
      <c r="F308" s="20"/>
      <c r="G308" s="20"/>
      <c r="H308" s="20"/>
      <c r="I308" s="20"/>
      <c r="J308" s="20"/>
      <c r="K308" s="20"/>
      <c r="L308" s="20"/>
      <c r="M308" s="20"/>
      <c r="N308" s="20"/>
      <c r="O308" s="20"/>
      <c r="P308" s="20"/>
      <c r="Q308" s="20"/>
      <c r="R308" s="20"/>
      <c r="S308" s="20"/>
    </row>
    <row r="309" spans="2:19" hidden="1" x14ac:dyDescent="0.25">
      <c r="B309" s="12" cm="1">
        <f t="array" ref="B309">DATE(Annee,1,ROW()-ROW(tab_event[#Headers]))</f>
        <v>45233</v>
      </c>
      <c r="C309" s="2">
        <f>YEAR(tab_event[[#This Row],[Date]])</f>
        <v>2023</v>
      </c>
      <c r="D309" s="2" t="str">
        <f>PROPER(TEXT(tab_event[[#This Row],[Date]],"mmm"))</f>
        <v>Nov</v>
      </c>
      <c r="E309" t="str">
        <f>_xlfn.XLOOKUP(tab_event[[#This Row],[Date]],tab_joursFeries[Date],tab_joursFeries[Célébration],"-",0)</f>
        <v>-</v>
      </c>
      <c r="F309" s="20"/>
      <c r="G309" s="20"/>
      <c r="H309" s="20"/>
      <c r="I309" s="20"/>
      <c r="J309" s="20"/>
      <c r="K309" s="20"/>
      <c r="L309" s="20"/>
      <c r="M309" s="20"/>
      <c r="N309" s="20"/>
      <c r="O309" s="20"/>
      <c r="P309" s="20"/>
      <c r="Q309" s="20"/>
      <c r="R309" s="20"/>
      <c r="S309" s="20"/>
    </row>
    <row r="310" spans="2:19" hidden="1" x14ac:dyDescent="0.25">
      <c r="B310" s="12" cm="1">
        <f t="array" ref="B310">DATE(Annee,1,ROW()-ROW(tab_event[#Headers]))</f>
        <v>45234</v>
      </c>
      <c r="C310" s="2">
        <f>YEAR(tab_event[[#This Row],[Date]])</f>
        <v>2023</v>
      </c>
      <c r="D310" s="2" t="str">
        <f>PROPER(TEXT(tab_event[[#This Row],[Date]],"mmm"))</f>
        <v>Nov</v>
      </c>
      <c r="E310" t="str">
        <f>_xlfn.XLOOKUP(tab_event[[#This Row],[Date]],tab_joursFeries[Date],tab_joursFeries[Célébration],"-",0)</f>
        <v>-</v>
      </c>
      <c r="F310" s="20"/>
      <c r="G310" s="20"/>
      <c r="H310" s="20"/>
      <c r="I310" s="20"/>
      <c r="J310" s="20"/>
      <c r="K310" s="20"/>
      <c r="L310" s="20"/>
      <c r="M310" s="20"/>
      <c r="N310" s="20"/>
      <c r="O310" s="20"/>
      <c r="P310" s="20"/>
      <c r="Q310" s="20"/>
      <c r="R310" s="20"/>
      <c r="S310" s="20"/>
    </row>
    <row r="311" spans="2:19" hidden="1" x14ac:dyDescent="0.25">
      <c r="B311" s="12" cm="1">
        <f t="array" ref="B311">DATE(Annee,1,ROW()-ROW(tab_event[#Headers]))</f>
        <v>45235</v>
      </c>
      <c r="C311" s="2">
        <f>YEAR(tab_event[[#This Row],[Date]])</f>
        <v>2023</v>
      </c>
      <c r="D311" s="2" t="str">
        <f>PROPER(TEXT(tab_event[[#This Row],[Date]],"mmm"))</f>
        <v>Nov</v>
      </c>
      <c r="E311" t="str">
        <f>_xlfn.XLOOKUP(tab_event[[#This Row],[Date]],tab_joursFeries[Date],tab_joursFeries[Célébration],"-",0)</f>
        <v>-</v>
      </c>
      <c r="F311" s="20"/>
      <c r="G311" s="20"/>
      <c r="H311" s="20"/>
      <c r="I311" s="20"/>
      <c r="J311" s="20"/>
      <c r="K311" s="20"/>
      <c r="L311" s="20"/>
      <c r="M311" s="20"/>
      <c r="N311" s="20"/>
      <c r="O311" s="20"/>
      <c r="P311" s="20"/>
      <c r="Q311" s="20"/>
      <c r="R311" s="20"/>
      <c r="S311" s="20"/>
    </row>
    <row r="312" spans="2:19" hidden="1" x14ac:dyDescent="0.25">
      <c r="B312" s="12" cm="1">
        <f t="array" ref="B312">DATE(Annee,1,ROW()-ROW(tab_event[#Headers]))</f>
        <v>45236</v>
      </c>
      <c r="C312" s="2">
        <f>YEAR(tab_event[[#This Row],[Date]])</f>
        <v>2023</v>
      </c>
      <c r="D312" s="2" t="str">
        <f>PROPER(TEXT(tab_event[[#This Row],[Date]],"mmm"))</f>
        <v>Nov</v>
      </c>
      <c r="E312" t="str">
        <f>_xlfn.XLOOKUP(tab_event[[#This Row],[Date]],tab_joursFeries[Date],tab_joursFeries[Célébration],"-",0)</f>
        <v>-</v>
      </c>
      <c r="F312" s="20"/>
      <c r="G312" s="20"/>
      <c r="H312" s="20"/>
      <c r="I312" s="20"/>
      <c r="J312" s="20"/>
      <c r="K312" s="20"/>
      <c r="L312" s="20"/>
      <c r="M312" s="20"/>
      <c r="N312" s="20"/>
      <c r="O312" s="20"/>
      <c r="P312" s="20"/>
      <c r="Q312" s="20"/>
      <c r="R312" s="20"/>
      <c r="S312" s="20"/>
    </row>
    <row r="313" spans="2:19" hidden="1" x14ac:dyDescent="0.25">
      <c r="B313" s="12" cm="1">
        <f t="array" ref="B313">DATE(Annee,1,ROW()-ROW(tab_event[#Headers]))</f>
        <v>45237</v>
      </c>
      <c r="C313" s="2">
        <f>YEAR(tab_event[[#This Row],[Date]])</f>
        <v>2023</v>
      </c>
      <c r="D313" s="2" t="str">
        <f>PROPER(TEXT(tab_event[[#This Row],[Date]],"mmm"))</f>
        <v>Nov</v>
      </c>
      <c r="E313" t="str">
        <f>_xlfn.XLOOKUP(tab_event[[#This Row],[Date]],tab_joursFeries[Date],tab_joursFeries[Célébration],"-",0)</f>
        <v>-</v>
      </c>
      <c r="F313" s="20"/>
      <c r="G313" s="20"/>
      <c r="H313" s="20"/>
      <c r="I313" s="20"/>
      <c r="J313" s="20"/>
      <c r="K313" s="20"/>
      <c r="L313" s="20"/>
      <c r="M313" s="20"/>
      <c r="N313" s="20"/>
      <c r="O313" s="20"/>
      <c r="P313" s="20"/>
      <c r="Q313" s="20"/>
      <c r="R313" s="20"/>
      <c r="S313" s="20"/>
    </row>
    <row r="314" spans="2:19" hidden="1" x14ac:dyDescent="0.25">
      <c r="B314" s="12" cm="1">
        <f t="array" ref="B314">DATE(Annee,1,ROW()-ROW(tab_event[#Headers]))</f>
        <v>45238</v>
      </c>
      <c r="C314" s="2">
        <f>YEAR(tab_event[[#This Row],[Date]])</f>
        <v>2023</v>
      </c>
      <c r="D314" s="2" t="str">
        <f>PROPER(TEXT(tab_event[[#This Row],[Date]],"mmm"))</f>
        <v>Nov</v>
      </c>
      <c r="E314" t="str">
        <f>_xlfn.XLOOKUP(tab_event[[#This Row],[Date]],tab_joursFeries[Date],tab_joursFeries[Célébration],"-",0)</f>
        <v>-</v>
      </c>
      <c r="F314" s="20"/>
      <c r="G314" s="20"/>
      <c r="H314" s="20"/>
      <c r="I314" s="20"/>
      <c r="J314" s="20"/>
      <c r="K314" s="20"/>
      <c r="L314" s="20"/>
      <c r="M314" s="20"/>
      <c r="N314" s="20"/>
      <c r="O314" s="20"/>
      <c r="P314" s="20"/>
      <c r="Q314" s="20"/>
      <c r="R314" s="20"/>
      <c r="S314" s="20"/>
    </row>
    <row r="315" spans="2:19" hidden="1" x14ac:dyDescent="0.25">
      <c r="B315" s="12" cm="1">
        <f t="array" ref="B315">DATE(Annee,1,ROW()-ROW(tab_event[#Headers]))</f>
        <v>45239</v>
      </c>
      <c r="C315" s="2">
        <f>YEAR(tab_event[[#This Row],[Date]])</f>
        <v>2023</v>
      </c>
      <c r="D315" s="2" t="str">
        <f>PROPER(TEXT(tab_event[[#This Row],[Date]],"mmm"))</f>
        <v>Nov</v>
      </c>
      <c r="E315" t="str">
        <f>_xlfn.XLOOKUP(tab_event[[#This Row],[Date]],tab_joursFeries[Date],tab_joursFeries[Célébration],"-",0)</f>
        <v>-</v>
      </c>
      <c r="F315" s="20"/>
      <c r="G315" s="20"/>
      <c r="H315" s="20"/>
      <c r="I315" s="20"/>
      <c r="J315" s="20"/>
      <c r="K315" s="20"/>
      <c r="L315" s="20"/>
      <c r="M315" s="20"/>
      <c r="N315" s="20"/>
      <c r="O315" s="20"/>
      <c r="P315" s="20"/>
      <c r="Q315" s="20"/>
      <c r="R315" s="20"/>
      <c r="S315" s="20"/>
    </row>
    <row r="316" spans="2:19" hidden="1" x14ac:dyDescent="0.25">
      <c r="B316" s="12" cm="1">
        <f t="array" ref="B316">DATE(Annee,1,ROW()-ROW(tab_event[#Headers]))</f>
        <v>45240</v>
      </c>
      <c r="C316" s="2">
        <f>YEAR(tab_event[[#This Row],[Date]])</f>
        <v>2023</v>
      </c>
      <c r="D316" s="2" t="str">
        <f>PROPER(TEXT(tab_event[[#This Row],[Date]],"mmm"))</f>
        <v>Nov</v>
      </c>
      <c r="E316" t="str">
        <f>_xlfn.XLOOKUP(tab_event[[#This Row],[Date]],tab_joursFeries[Date],tab_joursFeries[Célébration],"-",0)</f>
        <v>-</v>
      </c>
      <c r="F316" s="20"/>
      <c r="G316" s="20"/>
      <c r="H316" s="20"/>
      <c r="I316" s="20"/>
      <c r="J316" s="20"/>
      <c r="K316" s="20"/>
      <c r="L316" s="20"/>
      <c r="M316" s="20"/>
      <c r="N316" s="20"/>
      <c r="O316" s="20"/>
      <c r="P316" s="20"/>
      <c r="Q316" s="20"/>
      <c r="R316" s="20"/>
      <c r="S316" s="20"/>
    </row>
    <row r="317" spans="2:19" hidden="1" x14ac:dyDescent="0.25">
      <c r="B317" s="12" cm="1">
        <f t="array" ref="B317">DATE(Annee,1,ROW()-ROW(tab_event[#Headers]))</f>
        <v>45241</v>
      </c>
      <c r="C317" s="2">
        <f>YEAR(tab_event[[#This Row],[Date]])</f>
        <v>2023</v>
      </c>
      <c r="D317" s="2" t="str">
        <f>PROPER(TEXT(tab_event[[#This Row],[Date]],"mmm"))</f>
        <v>Nov</v>
      </c>
      <c r="E317" t="str">
        <f>_xlfn.XLOOKUP(tab_event[[#This Row],[Date]],tab_joursFeries[Date],tab_joursFeries[Célébration],"-",0)</f>
        <v>11 novembre</v>
      </c>
      <c r="F317" s="20"/>
      <c r="G317" s="20"/>
      <c r="H317" s="20"/>
      <c r="I317" s="20"/>
      <c r="J317" s="20"/>
      <c r="K317" s="20"/>
      <c r="L317" s="20"/>
      <c r="M317" s="20"/>
      <c r="N317" s="20"/>
      <c r="O317" s="20"/>
      <c r="P317" s="20"/>
      <c r="Q317" s="20"/>
      <c r="R317" s="20"/>
      <c r="S317" s="20"/>
    </row>
    <row r="318" spans="2:19" hidden="1" x14ac:dyDescent="0.25">
      <c r="B318" s="12" cm="1">
        <f t="array" ref="B318">DATE(Annee,1,ROW()-ROW(tab_event[#Headers]))</f>
        <v>45242</v>
      </c>
      <c r="C318" s="2">
        <f>YEAR(tab_event[[#This Row],[Date]])</f>
        <v>2023</v>
      </c>
      <c r="D318" s="2" t="str">
        <f>PROPER(TEXT(tab_event[[#This Row],[Date]],"mmm"))</f>
        <v>Nov</v>
      </c>
      <c r="E318" t="str">
        <f>_xlfn.XLOOKUP(tab_event[[#This Row],[Date]],tab_joursFeries[Date],tab_joursFeries[Célébration],"-",0)</f>
        <v>-</v>
      </c>
      <c r="F318" s="20"/>
      <c r="G318" s="20"/>
      <c r="H318" s="20"/>
      <c r="I318" s="20"/>
      <c r="J318" s="20"/>
      <c r="K318" s="20"/>
      <c r="L318" s="20"/>
      <c r="M318" s="20"/>
      <c r="N318" s="20"/>
      <c r="O318" s="20"/>
      <c r="P318" s="20"/>
      <c r="Q318" s="20"/>
      <c r="R318" s="20"/>
      <c r="S318" s="20"/>
    </row>
    <row r="319" spans="2:19" hidden="1" x14ac:dyDescent="0.25">
      <c r="B319" s="12" cm="1">
        <f t="array" ref="B319">DATE(Annee,1,ROW()-ROW(tab_event[#Headers]))</f>
        <v>45243</v>
      </c>
      <c r="C319" s="2">
        <f>YEAR(tab_event[[#This Row],[Date]])</f>
        <v>2023</v>
      </c>
      <c r="D319" s="2" t="str">
        <f>PROPER(TEXT(tab_event[[#This Row],[Date]],"mmm"))</f>
        <v>Nov</v>
      </c>
      <c r="E319" t="str">
        <f>_xlfn.XLOOKUP(tab_event[[#This Row],[Date]],tab_joursFeries[Date],tab_joursFeries[Célébration],"-",0)</f>
        <v>-</v>
      </c>
      <c r="F319" s="20"/>
      <c r="G319" s="20"/>
      <c r="H319" s="20"/>
      <c r="I319" s="20"/>
      <c r="J319" s="20"/>
      <c r="K319" s="20"/>
      <c r="L319" s="20"/>
      <c r="M319" s="20"/>
      <c r="N319" s="20"/>
      <c r="O319" s="20"/>
      <c r="P319" s="20"/>
      <c r="Q319" s="20"/>
      <c r="R319" s="20"/>
      <c r="S319" s="20"/>
    </row>
    <row r="320" spans="2:19" hidden="1" x14ac:dyDescent="0.25">
      <c r="B320" s="12" cm="1">
        <f t="array" ref="B320">DATE(Annee,1,ROW()-ROW(tab_event[#Headers]))</f>
        <v>45244</v>
      </c>
      <c r="C320" s="2">
        <f>YEAR(tab_event[[#This Row],[Date]])</f>
        <v>2023</v>
      </c>
      <c r="D320" s="2" t="str">
        <f>PROPER(TEXT(tab_event[[#This Row],[Date]],"mmm"))</f>
        <v>Nov</v>
      </c>
      <c r="E320" t="str">
        <f>_xlfn.XLOOKUP(tab_event[[#This Row],[Date]],tab_joursFeries[Date],tab_joursFeries[Célébration],"-",0)</f>
        <v>-</v>
      </c>
      <c r="F320" s="20"/>
      <c r="G320" s="20"/>
      <c r="H320" s="20"/>
      <c r="I320" s="20"/>
      <c r="J320" s="20"/>
      <c r="K320" s="20"/>
      <c r="L320" s="20"/>
      <c r="M320" s="20"/>
      <c r="N320" s="20"/>
      <c r="O320" s="20"/>
      <c r="P320" s="20"/>
      <c r="Q320" s="20"/>
      <c r="R320" s="20"/>
      <c r="S320" s="20"/>
    </row>
    <row r="321" spans="2:19" hidden="1" x14ac:dyDescent="0.25">
      <c r="B321" s="12" cm="1">
        <f t="array" ref="B321">DATE(Annee,1,ROW()-ROW(tab_event[#Headers]))</f>
        <v>45245</v>
      </c>
      <c r="C321" s="2">
        <f>YEAR(tab_event[[#This Row],[Date]])</f>
        <v>2023</v>
      </c>
      <c r="D321" s="2" t="str">
        <f>PROPER(TEXT(tab_event[[#This Row],[Date]],"mmm"))</f>
        <v>Nov</v>
      </c>
      <c r="E321" t="str">
        <f>_xlfn.XLOOKUP(tab_event[[#This Row],[Date]],tab_joursFeries[Date],tab_joursFeries[Célébration],"-",0)</f>
        <v>-</v>
      </c>
      <c r="F321" s="20"/>
      <c r="G321" s="20"/>
      <c r="H321" s="20"/>
      <c r="I321" s="20"/>
      <c r="J321" s="20"/>
      <c r="K321" s="20"/>
      <c r="L321" s="20"/>
      <c r="M321" s="20"/>
      <c r="N321" s="20"/>
      <c r="O321" s="20"/>
      <c r="P321" s="20"/>
      <c r="Q321" s="20"/>
      <c r="R321" s="20"/>
      <c r="S321" s="20"/>
    </row>
    <row r="322" spans="2:19" hidden="1" x14ac:dyDescent="0.25">
      <c r="B322" s="12" cm="1">
        <f t="array" ref="B322">DATE(Annee,1,ROW()-ROW(tab_event[#Headers]))</f>
        <v>45246</v>
      </c>
      <c r="C322" s="2">
        <f>YEAR(tab_event[[#This Row],[Date]])</f>
        <v>2023</v>
      </c>
      <c r="D322" s="2" t="str">
        <f>PROPER(TEXT(tab_event[[#This Row],[Date]],"mmm"))</f>
        <v>Nov</v>
      </c>
      <c r="E322" t="str">
        <f>_xlfn.XLOOKUP(tab_event[[#This Row],[Date]],tab_joursFeries[Date],tab_joursFeries[Célébration],"-",0)</f>
        <v>-</v>
      </c>
      <c r="F322" s="20"/>
      <c r="G322" s="20"/>
      <c r="H322" s="20"/>
      <c r="I322" s="20"/>
      <c r="J322" s="20"/>
      <c r="K322" s="20"/>
      <c r="L322" s="20"/>
      <c r="M322" s="20"/>
      <c r="N322" s="20"/>
      <c r="O322" s="20"/>
      <c r="P322" s="20"/>
      <c r="Q322" s="20"/>
      <c r="R322" s="20"/>
      <c r="S322" s="20"/>
    </row>
    <row r="323" spans="2:19" hidden="1" x14ac:dyDescent="0.25">
      <c r="B323" s="12" cm="1">
        <f t="array" ref="B323">DATE(Annee,1,ROW()-ROW(tab_event[#Headers]))</f>
        <v>45247</v>
      </c>
      <c r="C323" s="2">
        <f>YEAR(tab_event[[#This Row],[Date]])</f>
        <v>2023</v>
      </c>
      <c r="D323" s="2" t="str">
        <f>PROPER(TEXT(tab_event[[#This Row],[Date]],"mmm"))</f>
        <v>Nov</v>
      </c>
      <c r="E323" t="str">
        <f>_xlfn.XLOOKUP(tab_event[[#This Row],[Date]],tab_joursFeries[Date],tab_joursFeries[Célébration],"-",0)</f>
        <v>-</v>
      </c>
      <c r="F323" s="20"/>
      <c r="G323" s="20"/>
      <c r="H323" s="20"/>
      <c r="I323" s="20"/>
      <c r="J323" s="20"/>
      <c r="K323" s="20"/>
      <c r="L323" s="20"/>
      <c r="M323" s="20"/>
      <c r="N323" s="20"/>
      <c r="O323" s="20"/>
      <c r="P323" s="20"/>
      <c r="Q323" s="20"/>
      <c r="R323" s="20"/>
      <c r="S323" s="20"/>
    </row>
    <row r="324" spans="2:19" hidden="1" x14ac:dyDescent="0.25">
      <c r="B324" s="12" cm="1">
        <f t="array" ref="B324">DATE(Annee,1,ROW()-ROW(tab_event[#Headers]))</f>
        <v>45248</v>
      </c>
      <c r="C324" s="2">
        <f>YEAR(tab_event[[#This Row],[Date]])</f>
        <v>2023</v>
      </c>
      <c r="D324" s="2" t="str">
        <f>PROPER(TEXT(tab_event[[#This Row],[Date]],"mmm"))</f>
        <v>Nov</v>
      </c>
      <c r="E324" t="str">
        <f>_xlfn.XLOOKUP(tab_event[[#This Row],[Date]],tab_joursFeries[Date],tab_joursFeries[Célébration],"-",0)</f>
        <v>-</v>
      </c>
      <c r="F324" s="20"/>
      <c r="G324" s="20"/>
      <c r="H324" s="20"/>
      <c r="I324" s="20"/>
      <c r="J324" s="20"/>
      <c r="K324" s="20"/>
      <c r="L324" s="20"/>
      <c r="M324" s="20"/>
      <c r="N324" s="20"/>
      <c r="O324" s="20"/>
      <c r="P324" s="20"/>
      <c r="Q324" s="20"/>
      <c r="R324" s="20"/>
      <c r="S324" s="20"/>
    </row>
    <row r="325" spans="2:19" hidden="1" x14ac:dyDescent="0.25">
      <c r="B325" s="12" cm="1">
        <f t="array" ref="B325">DATE(Annee,1,ROW()-ROW(tab_event[#Headers]))</f>
        <v>45249</v>
      </c>
      <c r="C325" s="2">
        <f>YEAR(tab_event[[#This Row],[Date]])</f>
        <v>2023</v>
      </c>
      <c r="D325" s="2" t="str">
        <f>PROPER(TEXT(tab_event[[#This Row],[Date]],"mmm"))</f>
        <v>Nov</v>
      </c>
      <c r="E325" t="str">
        <f>_xlfn.XLOOKUP(tab_event[[#This Row],[Date]],tab_joursFeries[Date],tab_joursFeries[Célébration],"-",0)</f>
        <v>-</v>
      </c>
      <c r="F325" s="20"/>
      <c r="G325" s="20"/>
      <c r="H325" s="20"/>
      <c r="I325" s="20"/>
      <c r="J325" s="20"/>
      <c r="K325" s="20"/>
      <c r="L325" s="20"/>
      <c r="M325" s="20"/>
      <c r="N325" s="20"/>
      <c r="O325" s="20"/>
      <c r="P325" s="20"/>
      <c r="Q325" s="20"/>
      <c r="R325" s="20"/>
      <c r="S325" s="20"/>
    </row>
    <row r="326" spans="2:19" hidden="1" x14ac:dyDescent="0.25">
      <c r="B326" s="12" cm="1">
        <f t="array" ref="B326">DATE(Annee,1,ROW()-ROW(tab_event[#Headers]))</f>
        <v>45250</v>
      </c>
      <c r="C326" s="2">
        <f>YEAR(tab_event[[#This Row],[Date]])</f>
        <v>2023</v>
      </c>
      <c r="D326" s="2" t="str">
        <f>PROPER(TEXT(tab_event[[#This Row],[Date]],"mmm"))</f>
        <v>Nov</v>
      </c>
      <c r="E326" t="str">
        <f>_xlfn.XLOOKUP(tab_event[[#This Row],[Date]],tab_joursFeries[Date],tab_joursFeries[Célébration],"-",0)</f>
        <v>-</v>
      </c>
      <c r="F326" s="20"/>
      <c r="G326" s="20"/>
      <c r="H326" s="20"/>
      <c r="I326" s="20"/>
      <c r="J326" s="20"/>
      <c r="K326" s="20"/>
      <c r="L326" s="20"/>
      <c r="M326" s="20"/>
      <c r="N326" s="20"/>
      <c r="O326" s="20"/>
      <c r="P326" s="20"/>
      <c r="Q326" s="20"/>
      <c r="R326" s="20"/>
      <c r="S326" s="20"/>
    </row>
    <row r="327" spans="2:19" hidden="1" x14ac:dyDescent="0.25">
      <c r="B327" s="12" cm="1">
        <f t="array" ref="B327">DATE(Annee,1,ROW()-ROW(tab_event[#Headers]))</f>
        <v>45251</v>
      </c>
      <c r="C327" s="2">
        <f>YEAR(tab_event[[#This Row],[Date]])</f>
        <v>2023</v>
      </c>
      <c r="D327" s="2" t="str">
        <f>PROPER(TEXT(tab_event[[#This Row],[Date]],"mmm"))</f>
        <v>Nov</v>
      </c>
      <c r="E327" t="str">
        <f>_xlfn.XLOOKUP(tab_event[[#This Row],[Date]],tab_joursFeries[Date],tab_joursFeries[Célébration],"-",0)</f>
        <v>-</v>
      </c>
      <c r="F327" s="20"/>
      <c r="G327" s="20"/>
      <c r="H327" s="20"/>
      <c r="I327" s="20"/>
      <c r="J327" s="20"/>
      <c r="K327" s="20"/>
      <c r="L327" s="20"/>
      <c r="M327" s="20"/>
      <c r="N327" s="20"/>
      <c r="O327" s="20"/>
      <c r="P327" s="20"/>
      <c r="Q327" s="20"/>
      <c r="R327" s="20"/>
      <c r="S327" s="20"/>
    </row>
    <row r="328" spans="2:19" hidden="1" x14ac:dyDescent="0.25">
      <c r="B328" s="12" cm="1">
        <f t="array" ref="B328">DATE(Annee,1,ROW()-ROW(tab_event[#Headers]))</f>
        <v>45252</v>
      </c>
      <c r="C328" s="2">
        <f>YEAR(tab_event[[#This Row],[Date]])</f>
        <v>2023</v>
      </c>
      <c r="D328" s="2" t="str">
        <f>PROPER(TEXT(tab_event[[#This Row],[Date]],"mmm"))</f>
        <v>Nov</v>
      </c>
      <c r="E328" t="str">
        <f>_xlfn.XLOOKUP(tab_event[[#This Row],[Date]],tab_joursFeries[Date],tab_joursFeries[Célébration],"-",0)</f>
        <v>-</v>
      </c>
      <c r="F328" s="20"/>
      <c r="G328" s="20"/>
      <c r="H328" s="20"/>
      <c r="I328" s="20"/>
      <c r="J328" s="20"/>
      <c r="K328" s="20"/>
      <c r="L328" s="20"/>
      <c r="M328" s="20"/>
      <c r="N328" s="20"/>
      <c r="O328" s="20"/>
      <c r="P328" s="20"/>
      <c r="Q328" s="20"/>
      <c r="R328" s="20"/>
      <c r="S328" s="20"/>
    </row>
    <row r="329" spans="2:19" hidden="1" x14ac:dyDescent="0.25">
      <c r="B329" s="12" cm="1">
        <f t="array" ref="B329">DATE(Annee,1,ROW()-ROW(tab_event[#Headers]))</f>
        <v>45253</v>
      </c>
      <c r="C329" s="2">
        <f>YEAR(tab_event[[#This Row],[Date]])</f>
        <v>2023</v>
      </c>
      <c r="D329" s="2" t="str">
        <f>PROPER(TEXT(tab_event[[#This Row],[Date]],"mmm"))</f>
        <v>Nov</v>
      </c>
      <c r="E329" t="str">
        <f>_xlfn.XLOOKUP(tab_event[[#This Row],[Date]],tab_joursFeries[Date],tab_joursFeries[Célébration],"-",0)</f>
        <v>-</v>
      </c>
      <c r="F329" s="20"/>
      <c r="G329" s="20"/>
      <c r="H329" s="20"/>
      <c r="I329" s="20"/>
      <c r="J329" s="20"/>
      <c r="K329" s="20"/>
      <c r="L329" s="20"/>
      <c r="M329" s="20"/>
      <c r="N329" s="20"/>
      <c r="O329" s="20"/>
      <c r="P329" s="20"/>
      <c r="Q329" s="20"/>
      <c r="R329" s="20"/>
      <c r="S329" s="20"/>
    </row>
    <row r="330" spans="2:19" hidden="1" x14ac:dyDescent="0.25">
      <c r="B330" s="12" cm="1">
        <f t="array" ref="B330">DATE(Annee,1,ROW()-ROW(tab_event[#Headers]))</f>
        <v>45254</v>
      </c>
      <c r="C330" s="2">
        <f>YEAR(tab_event[[#This Row],[Date]])</f>
        <v>2023</v>
      </c>
      <c r="D330" s="2" t="str">
        <f>PROPER(TEXT(tab_event[[#This Row],[Date]],"mmm"))</f>
        <v>Nov</v>
      </c>
      <c r="E330" t="str">
        <f>_xlfn.XLOOKUP(tab_event[[#This Row],[Date]],tab_joursFeries[Date],tab_joursFeries[Célébration],"-",0)</f>
        <v>-</v>
      </c>
      <c r="F330" s="20"/>
      <c r="G330" s="20"/>
      <c r="H330" s="20"/>
      <c r="I330" s="20"/>
      <c r="J330" s="20"/>
      <c r="K330" s="20"/>
      <c r="L330" s="20"/>
      <c r="M330" s="20"/>
      <c r="N330" s="20"/>
      <c r="O330" s="20"/>
      <c r="P330" s="20"/>
      <c r="Q330" s="20"/>
      <c r="R330" s="20"/>
      <c r="S330" s="20"/>
    </row>
    <row r="331" spans="2:19" hidden="1" x14ac:dyDescent="0.25">
      <c r="B331" s="12" cm="1">
        <f t="array" ref="B331">DATE(Annee,1,ROW()-ROW(tab_event[#Headers]))</f>
        <v>45255</v>
      </c>
      <c r="C331" s="2">
        <f>YEAR(tab_event[[#This Row],[Date]])</f>
        <v>2023</v>
      </c>
      <c r="D331" s="2" t="str">
        <f>PROPER(TEXT(tab_event[[#This Row],[Date]],"mmm"))</f>
        <v>Nov</v>
      </c>
      <c r="E331" t="str">
        <f>_xlfn.XLOOKUP(tab_event[[#This Row],[Date]],tab_joursFeries[Date],tab_joursFeries[Célébration],"-",0)</f>
        <v>-</v>
      </c>
      <c r="F331" s="20"/>
      <c r="G331" s="20"/>
      <c r="H331" s="20"/>
      <c r="I331" s="20"/>
      <c r="J331" s="20"/>
      <c r="K331" s="20"/>
      <c r="L331" s="20"/>
      <c r="M331" s="20"/>
      <c r="N331" s="20"/>
      <c r="O331" s="20"/>
      <c r="P331" s="20"/>
      <c r="Q331" s="20"/>
      <c r="R331" s="20"/>
      <c r="S331" s="20"/>
    </row>
    <row r="332" spans="2:19" hidden="1" x14ac:dyDescent="0.25">
      <c r="B332" s="12" cm="1">
        <f t="array" ref="B332">DATE(Annee,1,ROW()-ROW(tab_event[#Headers]))</f>
        <v>45256</v>
      </c>
      <c r="C332" s="2">
        <f>YEAR(tab_event[[#This Row],[Date]])</f>
        <v>2023</v>
      </c>
      <c r="D332" s="2" t="str">
        <f>PROPER(TEXT(tab_event[[#This Row],[Date]],"mmm"))</f>
        <v>Nov</v>
      </c>
      <c r="E332" t="str">
        <f>_xlfn.XLOOKUP(tab_event[[#This Row],[Date]],tab_joursFeries[Date],tab_joursFeries[Célébration],"-",0)</f>
        <v>-</v>
      </c>
      <c r="F332" s="20"/>
      <c r="G332" s="20"/>
      <c r="H332" s="20"/>
      <c r="I332" s="20"/>
      <c r="J332" s="20"/>
      <c r="K332" s="20"/>
      <c r="L332" s="20"/>
      <c r="M332" s="20"/>
      <c r="N332" s="20"/>
      <c r="O332" s="20"/>
      <c r="P332" s="20"/>
      <c r="Q332" s="20"/>
      <c r="R332" s="20"/>
      <c r="S332" s="20"/>
    </row>
    <row r="333" spans="2:19" hidden="1" x14ac:dyDescent="0.25">
      <c r="B333" s="12" cm="1">
        <f t="array" ref="B333">DATE(Annee,1,ROW()-ROW(tab_event[#Headers]))</f>
        <v>45257</v>
      </c>
      <c r="C333" s="2">
        <f>YEAR(tab_event[[#This Row],[Date]])</f>
        <v>2023</v>
      </c>
      <c r="D333" s="2" t="str">
        <f>PROPER(TEXT(tab_event[[#This Row],[Date]],"mmm"))</f>
        <v>Nov</v>
      </c>
      <c r="E333" t="str">
        <f>_xlfn.XLOOKUP(tab_event[[#This Row],[Date]],tab_joursFeries[Date],tab_joursFeries[Célébration],"-",0)</f>
        <v>-</v>
      </c>
      <c r="F333" s="20"/>
      <c r="G333" s="20"/>
      <c r="H333" s="20"/>
      <c r="I333" s="20"/>
      <c r="J333" s="20"/>
      <c r="K333" s="20"/>
      <c r="L333" s="20"/>
      <c r="M333" s="20"/>
      <c r="N333" s="20"/>
      <c r="O333" s="20"/>
      <c r="P333" s="20"/>
      <c r="Q333" s="20"/>
      <c r="R333" s="20"/>
      <c r="S333" s="20"/>
    </row>
    <row r="334" spans="2:19" hidden="1" x14ac:dyDescent="0.25">
      <c r="B334" s="12" cm="1">
        <f t="array" ref="B334">DATE(Annee,1,ROW()-ROW(tab_event[#Headers]))</f>
        <v>45258</v>
      </c>
      <c r="C334" s="2">
        <f>YEAR(tab_event[[#This Row],[Date]])</f>
        <v>2023</v>
      </c>
      <c r="D334" s="2" t="str">
        <f>PROPER(TEXT(tab_event[[#This Row],[Date]],"mmm"))</f>
        <v>Nov</v>
      </c>
      <c r="E334" t="str">
        <f>_xlfn.XLOOKUP(tab_event[[#This Row],[Date]],tab_joursFeries[Date],tab_joursFeries[Célébration],"-",0)</f>
        <v>-</v>
      </c>
      <c r="F334" s="20"/>
      <c r="G334" s="20"/>
      <c r="H334" s="20"/>
      <c r="I334" s="20"/>
      <c r="J334" s="20"/>
      <c r="K334" s="20"/>
      <c r="L334" s="20"/>
      <c r="M334" s="20"/>
      <c r="N334" s="20"/>
      <c r="O334" s="20"/>
      <c r="P334" s="20"/>
      <c r="Q334" s="20"/>
      <c r="R334" s="20"/>
      <c r="S334" s="20"/>
    </row>
    <row r="335" spans="2:19" hidden="1" x14ac:dyDescent="0.25">
      <c r="B335" s="12" cm="1">
        <f t="array" ref="B335">DATE(Annee,1,ROW()-ROW(tab_event[#Headers]))</f>
        <v>45259</v>
      </c>
      <c r="C335" s="2">
        <f>YEAR(tab_event[[#This Row],[Date]])</f>
        <v>2023</v>
      </c>
      <c r="D335" s="2" t="str">
        <f>PROPER(TEXT(tab_event[[#This Row],[Date]],"mmm"))</f>
        <v>Nov</v>
      </c>
      <c r="E335" t="str">
        <f>_xlfn.XLOOKUP(tab_event[[#This Row],[Date]],tab_joursFeries[Date],tab_joursFeries[Célébration],"-",0)</f>
        <v>-</v>
      </c>
      <c r="F335" s="20"/>
      <c r="G335" s="20"/>
      <c r="H335" s="20"/>
      <c r="I335" s="20"/>
      <c r="J335" s="20"/>
      <c r="K335" s="20"/>
      <c r="L335" s="20"/>
      <c r="M335" s="20"/>
      <c r="N335" s="20"/>
      <c r="O335" s="20"/>
      <c r="P335" s="20"/>
      <c r="Q335" s="20"/>
      <c r="R335" s="20"/>
      <c r="S335" s="20"/>
    </row>
    <row r="336" spans="2:19" hidden="1" x14ac:dyDescent="0.25">
      <c r="B336" s="12" cm="1">
        <f t="array" ref="B336">DATE(Annee,1,ROW()-ROW(tab_event[#Headers]))</f>
        <v>45260</v>
      </c>
      <c r="C336" s="2">
        <f>YEAR(tab_event[[#This Row],[Date]])</f>
        <v>2023</v>
      </c>
      <c r="D336" s="2" t="str">
        <f>PROPER(TEXT(tab_event[[#This Row],[Date]],"mmm"))</f>
        <v>Nov</v>
      </c>
      <c r="E336" t="str">
        <f>_xlfn.XLOOKUP(tab_event[[#This Row],[Date]],tab_joursFeries[Date],tab_joursFeries[Célébration],"-",0)</f>
        <v>-</v>
      </c>
      <c r="F336" s="20"/>
      <c r="G336" s="20"/>
      <c r="H336" s="20"/>
      <c r="I336" s="20"/>
      <c r="J336" s="20"/>
      <c r="K336" s="20"/>
      <c r="L336" s="20"/>
      <c r="M336" s="20"/>
      <c r="N336" s="20"/>
      <c r="O336" s="20"/>
      <c r="P336" s="20"/>
      <c r="Q336" s="20"/>
      <c r="R336" s="20"/>
      <c r="S336" s="20"/>
    </row>
    <row r="337" spans="2:19" hidden="1" x14ac:dyDescent="0.25">
      <c r="B337" s="12" cm="1">
        <f t="array" ref="B337">DATE(Annee,1,ROW()-ROW(tab_event[#Headers]))</f>
        <v>45261</v>
      </c>
      <c r="C337" s="2">
        <f>YEAR(tab_event[[#This Row],[Date]])</f>
        <v>2023</v>
      </c>
      <c r="D337" s="2" t="str">
        <f>PROPER(TEXT(tab_event[[#This Row],[Date]],"mmm"))</f>
        <v>Déc</v>
      </c>
      <c r="E337" t="str">
        <f>_xlfn.XLOOKUP(tab_event[[#This Row],[Date]],tab_joursFeries[Date],tab_joursFeries[Célébration],"-",0)</f>
        <v>-</v>
      </c>
      <c r="F337" s="20"/>
      <c r="G337" s="20"/>
      <c r="H337" s="20"/>
      <c r="I337" s="20"/>
      <c r="J337" s="20"/>
      <c r="K337" s="20"/>
      <c r="L337" s="20"/>
      <c r="M337" s="20"/>
      <c r="N337" s="20"/>
      <c r="O337" s="20"/>
      <c r="P337" s="20"/>
      <c r="Q337" s="20"/>
      <c r="R337" s="20"/>
      <c r="S337" s="20"/>
    </row>
    <row r="338" spans="2:19" hidden="1" x14ac:dyDescent="0.25">
      <c r="B338" s="12" cm="1">
        <f t="array" ref="B338">DATE(Annee,1,ROW()-ROW(tab_event[#Headers]))</f>
        <v>45262</v>
      </c>
      <c r="C338" s="2">
        <f>YEAR(tab_event[[#This Row],[Date]])</f>
        <v>2023</v>
      </c>
      <c r="D338" s="2" t="str">
        <f>PROPER(TEXT(tab_event[[#This Row],[Date]],"mmm"))</f>
        <v>Déc</v>
      </c>
      <c r="E338" t="str">
        <f>_xlfn.XLOOKUP(tab_event[[#This Row],[Date]],tab_joursFeries[Date],tab_joursFeries[Célébration],"-",0)</f>
        <v>-</v>
      </c>
      <c r="F338" s="20"/>
      <c r="G338" s="20"/>
      <c r="H338" s="20"/>
      <c r="I338" s="20"/>
      <c r="J338" s="20"/>
      <c r="K338" s="20"/>
      <c r="L338" s="20"/>
      <c r="M338" s="20"/>
      <c r="N338" s="20"/>
      <c r="O338" s="20"/>
      <c r="P338" s="20"/>
      <c r="Q338" s="20"/>
      <c r="R338" s="20"/>
      <c r="S338" s="20"/>
    </row>
    <row r="339" spans="2:19" hidden="1" x14ac:dyDescent="0.25">
      <c r="B339" s="12" cm="1">
        <f t="array" ref="B339">DATE(Annee,1,ROW()-ROW(tab_event[#Headers]))</f>
        <v>45263</v>
      </c>
      <c r="C339" s="2">
        <f>YEAR(tab_event[[#This Row],[Date]])</f>
        <v>2023</v>
      </c>
      <c r="D339" s="2" t="str">
        <f>PROPER(TEXT(tab_event[[#This Row],[Date]],"mmm"))</f>
        <v>Déc</v>
      </c>
      <c r="E339" t="str">
        <f>_xlfn.XLOOKUP(tab_event[[#This Row],[Date]],tab_joursFeries[Date],tab_joursFeries[Célébration],"-",0)</f>
        <v>-</v>
      </c>
      <c r="F339" s="20"/>
      <c r="G339" s="20"/>
      <c r="H339" s="20"/>
      <c r="I339" s="20"/>
      <c r="J339" s="20"/>
      <c r="K339" s="20"/>
      <c r="L339" s="20"/>
      <c r="M339" s="20"/>
      <c r="N339" s="20"/>
      <c r="O339" s="20"/>
      <c r="P339" s="20"/>
      <c r="Q339" s="20"/>
      <c r="R339" s="20"/>
      <c r="S339" s="20"/>
    </row>
    <row r="340" spans="2:19" hidden="1" x14ac:dyDescent="0.25">
      <c r="B340" s="12" cm="1">
        <f t="array" ref="B340">DATE(Annee,1,ROW()-ROW(tab_event[#Headers]))</f>
        <v>45264</v>
      </c>
      <c r="C340" s="2">
        <f>YEAR(tab_event[[#This Row],[Date]])</f>
        <v>2023</v>
      </c>
      <c r="D340" s="2" t="str">
        <f>PROPER(TEXT(tab_event[[#This Row],[Date]],"mmm"))</f>
        <v>Déc</v>
      </c>
      <c r="E340" t="str">
        <f>_xlfn.XLOOKUP(tab_event[[#This Row],[Date]],tab_joursFeries[Date],tab_joursFeries[Célébration],"-",0)</f>
        <v>-</v>
      </c>
      <c r="F340" s="20"/>
      <c r="G340" s="20"/>
      <c r="H340" s="20"/>
      <c r="I340" s="20"/>
      <c r="J340" s="20"/>
      <c r="K340" s="20"/>
      <c r="L340" s="20"/>
      <c r="M340" s="20"/>
      <c r="N340" s="20"/>
      <c r="O340" s="20"/>
      <c r="P340" s="20"/>
      <c r="Q340" s="20"/>
      <c r="R340" s="20"/>
      <c r="S340" s="20"/>
    </row>
    <row r="341" spans="2:19" hidden="1" x14ac:dyDescent="0.25">
      <c r="B341" s="12" cm="1">
        <f t="array" ref="B341">DATE(Annee,1,ROW()-ROW(tab_event[#Headers]))</f>
        <v>45265</v>
      </c>
      <c r="C341" s="2">
        <f>YEAR(tab_event[[#This Row],[Date]])</f>
        <v>2023</v>
      </c>
      <c r="D341" s="2" t="str">
        <f>PROPER(TEXT(tab_event[[#This Row],[Date]],"mmm"))</f>
        <v>Déc</v>
      </c>
      <c r="E341" t="str">
        <f>_xlfn.XLOOKUP(tab_event[[#This Row],[Date]],tab_joursFeries[Date],tab_joursFeries[Célébration],"-",0)</f>
        <v>-</v>
      </c>
      <c r="F341" s="20"/>
      <c r="G341" s="20"/>
      <c r="H341" s="20"/>
      <c r="I341" s="20"/>
      <c r="J341" s="20"/>
      <c r="K341" s="20"/>
      <c r="L341" s="20"/>
      <c r="M341" s="20"/>
      <c r="N341" s="20"/>
      <c r="O341" s="20"/>
      <c r="P341" s="20"/>
      <c r="Q341" s="20"/>
      <c r="R341" s="20"/>
      <c r="S341" s="20"/>
    </row>
    <row r="342" spans="2:19" hidden="1" x14ac:dyDescent="0.25">
      <c r="B342" s="12" cm="1">
        <f t="array" ref="B342">DATE(Annee,1,ROW()-ROW(tab_event[#Headers]))</f>
        <v>45266</v>
      </c>
      <c r="C342" s="2">
        <f>YEAR(tab_event[[#This Row],[Date]])</f>
        <v>2023</v>
      </c>
      <c r="D342" s="2" t="str">
        <f>PROPER(TEXT(tab_event[[#This Row],[Date]],"mmm"))</f>
        <v>Déc</v>
      </c>
      <c r="E342" t="str">
        <f>_xlfn.XLOOKUP(tab_event[[#This Row],[Date]],tab_joursFeries[Date],tab_joursFeries[Célébration],"-",0)</f>
        <v>-</v>
      </c>
      <c r="F342" s="20"/>
      <c r="G342" s="20"/>
      <c r="H342" s="20"/>
      <c r="I342" s="20"/>
      <c r="J342" s="20"/>
      <c r="K342" s="20"/>
      <c r="L342" s="20"/>
      <c r="M342" s="20"/>
      <c r="N342" s="20"/>
      <c r="O342" s="20"/>
      <c r="P342" s="20"/>
      <c r="Q342" s="20"/>
      <c r="R342" s="20"/>
      <c r="S342" s="20"/>
    </row>
    <row r="343" spans="2:19" hidden="1" x14ac:dyDescent="0.25">
      <c r="B343" s="12" cm="1">
        <f t="array" ref="B343">DATE(Annee,1,ROW()-ROW(tab_event[#Headers]))</f>
        <v>45267</v>
      </c>
      <c r="C343" s="2">
        <f>YEAR(tab_event[[#This Row],[Date]])</f>
        <v>2023</v>
      </c>
      <c r="D343" s="2" t="str">
        <f>PROPER(TEXT(tab_event[[#This Row],[Date]],"mmm"))</f>
        <v>Déc</v>
      </c>
      <c r="E343" t="str">
        <f>_xlfn.XLOOKUP(tab_event[[#This Row],[Date]],tab_joursFeries[Date],tab_joursFeries[Célébration],"-",0)</f>
        <v>-</v>
      </c>
      <c r="F343" s="20"/>
      <c r="G343" s="20"/>
      <c r="H343" s="20"/>
      <c r="I343" s="20"/>
      <c r="J343" s="20"/>
      <c r="K343" s="20"/>
      <c r="L343" s="20"/>
      <c r="M343" s="20"/>
      <c r="N343" s="20"/>
      <c r="O343" s="20"/>
      <c r="P343" s="20"/>
      <c r="Q343" s="20"/>
      <c r="R343" s="20"/>
      <c r="S343" s="20"/>
    </row>
    <row r="344" spans="2:19" hidden="1" x14ac:dyDescent="0.25">
      <c r="B344" s="12" cm="1">
        <f t="array" ref="B344">DATE(Annee,1,ROW()-ROW(tab_event[#Headers]))</f>
        <v>45268</v>
      </c>
      <c r="C344" s="2">
        <f>YEAR(tab_event[[#This Row],[Date]])</f>
        <v>2023</v>
      </c>
      <c r="D344" s="2" t="str">
        <f>PROPER(TEXT(tab_event[[#This Row],[Date]],"mmm"))</f>
        <v>Déc</v>
      </c>
      <c r="E344" t="str">
        <f>_xlfn.XLOOKUP(tab_event[[#This Row],[Date]],tab_joursFeries[Date],tab_joursFeries[Célébration],"-",0)</f>
        <v>-</v>
      </c>
      <c r="F344" s="20"/>
      <c r="G344" s="20"/>
      <c r="H344" s="20"/>
      <c r="I344" s="20"/>
      <c r="J344" s="20"/>
      <c r="K344" s="20"/>
      <c r="L344" s="20"/>
      <c r="M344" s="20"/>
      <c r="N344" s="20"/>
      <c r="O344" s="20"/>
      <c r="P344" s="20"/>
      <c r="Q344" s="20"/>
      <c r="R344" s="20"/>
      <c r="S344" s="20"/>
    </row>
    <row r="345" spans="2:19" hidden="1" x14ac:dyDescent="0.25">
      <c r="B345" s="12" cm="1">
        <f t="array" ref="B345">DATE(Annee,1,ROW()-ROW(tab_event[#Headers]))</f>
        <v>45269</v>
      </c>
      <c r="C345" s="2">
        <f>YEAR(tab_event[[#This Row],[Date]])</f>
        <v>2023</v>
      </c>
      <c r="D345" s="2" t="str">
        <f>PROPER(TEXT(tab_event[[#This Row],[Date]],"mmm"))</f>
        <v>Déc</v>
      </c>
      <c r="E345" t="str">
        <f>_xlfn.XLOOKUP(tab_event[[#This Row],[Date]],tab_joursFeries[Date],tab_joursFeries[Célébration],"-",0)</f>
        <v>-</v>
      </c>
      <c r="F345" s="20"/>
      <c r="G345" s="20"/>
      <c r="H345" s="20"/>
      <c r="I345" s="20"/>
      <c r="J345" s="20"/>
      <c r="K345" s="20"/>
      <c r="L345" s="20"/>
      <c r="M345" s="20"/>
      <c r="N345" s="20"/>
      <c r="O345" s="20"/>
      <c r="P345" s="20"/>
      <c r="Q345" s="20"/>
      <c r="R345" s="20"/>
      <c r="S345" s="20"/>
    </row>
    <row r="346" spans="2:19" hidden="1" x14ac:dyDescent="0.25">
      <c r="B346" s="12" cm="1">
        <f t="array" ref="B346">DATE(Annee,1,ROW()-ROW(tab_event[#Headers]))</f>
        <v>45270</v>
      </c>
      <c r="C346" s="2">
        <f>YEAR(tab_event[[#This Row],[Date]])</f>
        <v>2023</v>
      </c>
      <c r="D346" s="2" t="str">
        <f>PROPER(TEXT(tab_event[[#This Row],[Date]],"mmm"))</f>
        <v>Déc</v>
      </c>
      <c r="E346" t="str">
        <f>_xlfn.XLOOKUP(tab_event[[#This Row],[Date]],tab_joursFeries[Date],tab_joursFeries[Célébration],"-",0)</f>
        <v>-</v>
      </c>
      <c r="F346" s="20"/>
      <c r="G346" s="20"/>
      <c r="H346" s="20"/>
      <c r="I346" s="20"/>
      <c r="J346" s="20"/>
      <c r="K346" s="20"/>
      <c r="L346" s="20"/>
      <c r="M346" s="20"/>
      <c r="N346" s="20"/>
      <c r="O346" s="20"/>
      <c r="P346" s="20"/>
      <c r="Q346" s="20"/>
      <c r="R346" s="20"/>
      <c r="S346" s="20"/>
    </row>
    <row r="347" spans="2:19" hidden="1" x14ac:dyDescent="0.25">
      <c r="B347" s="12" cm="1">
        <f t="array" ref="B347">DATE(Annee,1,ROW()-ROW(tab_event[#Headers]))</f>
        <v>45271</v>
      </c>
      <c r="C347" s="2">
        <f>YEAR(tab_event[[#This Row],[Date]])</f>
        <v>2023</v>
      </c>
      <c r="D347" s="2" t="str">
        <f>PROPER(TEXT(tab_event[[#This Row],[Date]],"mmm"))</f>
        <v>Déc</v>
      </c>
      <c r="E347" t="str">
        <f>_xlfn.XLOOKUP(tab_event[[#This Row],[Date]],tab_joursFeries[Date],tab_joursFeries[Célébration],"-",0)</f>
        <v>-</v>
      </c>
      <c r="F347" s="20"/>
      <c r="G347" s="20"/>
      <c r="H347" s="20"/>
      <c r="I347" s="20"/>
      <c r="J347" s="20"/>
      <c r="K347" s="20"/>
      <c r="L347" s="20"/>
      <c r="M347" s="20"/>
      <c r="N347" s="20"/>
      <c r="O347" s="20"/>
      <c r="P347" s="20"/>
      <c r="Q347" s="20"/>
      <c r="R347" s="20"/>
      <c r="S347" s="20"/>
    </row>
    <row r="348" spans="2:19" hidden="1" x14ac:dyDescent="0.25">
      <c r="B348" s="12" cm="1">
        <f t="array" ref="B348">DATE(Annee,1,ROW()-ROW(tab_event[#Headers]))</f>
        <v>45272</v>
      </c>
      <c r="C348" s="2">
        <f>YEAR(tab_event[[#This Row],[Date]])</f>
        <v>2023</v>
      </c>
      <c r="D348" s="2" t="str">
        <f>PROPER(TEXT(tab_event[[#This Row],[Date]],"mmm"))</f>
        <v>Déc</v>
      </c>
      <c r="E348" t="str">
        <f>_xlfn.XLOOKUP(tab_event[[#This Row],[Date]],tab_joursFeries[Date],tab_joursFeries[Célébration],"-",0)</f>
        <v>-</v>
      </c>
      <c r="F348" s="20"/>
      <c r="G348" s="20"/>
      <c r="H348" s="20"/>
      <c r="I348" s="20"/>
      <c r="J348" s="20"/>
      <c r="K348" s="20"/>
      <c r="L348" s="20"/>
      <c r="M348" s="20"/>
      <c r="N348" s="20"/>
      <c r="O348" s="20"/>
      <c r="P348" s="20"/>
      <c r="Q348" s="20"/>
      <c r="R348" s="20"/>
      <c r="S348" s="20"/>
    </row>
    <row r="349" spans="2:19" hidden="1" x14ac:dyDescent="0.25">
      <c r="B349" s="12" cm="1">
        <f t="array" ref="B349">DATE(Annee,1,ROW()-ROW(tab_event[#Headers]))</f>
        <v>45273</v>
      </c>
      <c r="C349" s="2">
        <f>YEAR(tab_event[[#This Row],[Date]])</f>
        <v>2023</v>
      </c>
      <c r="D349" s="2" t="str">
        <f>PROPER(TEXT(tab_event[[#This Row],[Date]],"mmm"))</f>
        <v>Déc</v>
      </c>
      <c r="E349" t="str">
        <f>_xlfn.XLOOKUP(tab_event[[#This Row],[Date]],tab_joursFeries[Date],tab_joursFeries[Célébration],"-",0)</f>
        <v>-</v>
      </c>
      <c r="F349" s="20"/>
      <c r="G349" s="20"/>
      <c r="H349" s="20"/>
      <c r="I349" s="20"/>
      <c r="J349" s="20"/>
      <c r="K349" s="20"/>
      <c r="L349" s="20"/>
      <c r="M349" s="20"/>
      <c r="N349" s="20"/>
      <c r="O349" s="20"/>
      <c r="P349" s="20"/>
      <c r="Q349" s="20"/>
      <c r="R349" s="20"/>
      <c r="S349" s="20"/>
    </row>
    <row r="350" spans="2:19" hidden="1" x14ac:dyDescent="0.25">
      <c r="B350" s="12" cm="1">
        <f t="array" ref="B350">DATE(Annee,1,ROW()-ROW(tab_event[#Headers]))</f>
        <v>45274</v>
      </c>
      <c r="C350" s="2">
        <f>YEAR(tab_event[[#This Row],[Date]])</f>
        <v>2023</v>
      </c>
      <c r="D350" s="2" t="str">
        <f>PROPER(TEXT(tab_event[[#This Row],[Date]],"mmm"))</f>
        <v>Déc</v>
      </c>
      <c r="E350" t="str">
        <f>_xlfn.XLOOKUP(tab_event[[#This Row],[Date]],tab_joursFeries[Date],tab_joursFeries[Célébration],"-",0)</f>
        <v>-</v>
      </c>
      <c r="F350" s="20"/>
      <c r="G350" s="20"/>
      <c r="H350" s="20"/>
      <c r="I350" s="20"/>
      <c r="J350" s="20"/>
      <c r="K350" s="20"/>
      <c r="L350" s="20"/>
      <c r="M350" s="20"/>
      <c r="N350" s="20"/>
      <c r="O350" s="20"/>
      <c r="P350" s="20"/>
      <c r="Q350" s="20"/>
      <c r="R350" s="20"/>
      <c r="S350" s="20"/>
    </row>
    <row r="351" spans="2:19" hidden="1" x14ac:dyDescent="0.25">
      <c r="B351" s="12" cm="1">
        <f t="array" ref="B351">DATE(Annee,1,ROW()-ROW(tab_event[#Headers]))</f>
        <v>45275</v>
      </c>
      <c r="C351" s="2">
        <f>YEAR(tab_event[[#This Row],[Date]])</f>
        <v>2023</v>
      </c>
      <c r="D351" s="2" t="str">
        <f>PROPER(TEXT(tab_event[[#This Row],[Date]],"mmm"))</f>
        <v>Déc</v>
      </c>
      <c r="E351" t="str">
        <f>_xlfn.XLOOKUP(tab_event[[#This Row],[Date]],tab_joursFeries[Date],tab_joursFeries[Célébration],"-",0)</f>
        <v>-</v>
      </c>
      <c r="F351" s="20"/>
      <c r="G351" s="20"/>
      <c r="H351" s="20"/>
      <c r="I351" s="20"/>
      <c r="J351" s="20"/>
      <c r="K351" s="20"/>
      <c r="L351" s="20"/>
      <c r="M351" s="20"/>
      <c r="N351" s="20"/>
      <c r="O351" s="20"/>
      <c r="P351" s="20"/>
      <c r="Q351" s="20"/>
      <c r="R351" s="20"/>
      <c r="S351" s="20"/>
    </row>
    <row r="352" spans="2:19" hidden="1" x14ac:dyDescent="0.25">
      <c r="B352" s="12" cm="1">
        <f t="array" ref="B352">DATE(Annee,1,ROW()-ROW(tab_event[#Headers]))</f>
        <v>45276</v>
      </c>
      <c r="C352" s="2">
        <f>YEAR(tab_event[[#This Row],[Date]])</f>
        <v>2023</v>
      </c>
      <c r="D352" s="2" t="str">
        <f>PROPER(TEXT(tab_event[[#This Row],[Date]],"mmm"))</f>
        <v>Déc</v>
      </c>
      <c r="E352" t="str">
        <f>_xlfn.XLOOKUP(tab_event[[#This Row],[Date]],tab_joursFeries[Date],tab_joursFeries[Célébration],"-",0)</f>
        <v>-</v>
      </c>
      <c r="F352" s="20"/>
      <c r="G352" s="20"/>
      <c r="H352" s="20"/>
      <c r="I352" s="20"/>
      <c r="J352" s="20"/>
      <c r="K352" s="20"/>
      <c r="L352" s="20"/>
      <c r="M352" s="20"/>
      <c r="N352" s="20"/>
      <c r="O352" s="20"/>
      <c r="P352" s="20"/>
      <c r="Q352" s="20"/>
      <c r="R352" s="20"/>
      <c r="S352" s="20"/>
    </row>
    <row r="353" spans="2:25" hidden="1" x14ac:dyDescent="0.25">
      <c r="B353" s="12" cm="1">
        <f t="array" ref="B353">DATE(Annee,1,ROW()-ROW(tab_event[#Headers]))</f>
        <v>45277</v>
      </c>
      <c r="C353" s="2">
        <f>YEAR(tab_event[[#This Row],[Date]])</f>
        <v>2023</v>
      </c>
      <c r="D353" s="2" t="str">
        <f>PROPER(TEXT(tab_event[[#This Row],[Date]],"mmm"))</f>
        <v>Déc</v>
      </c>
      <c r="E353" t="str">
        <f>_xlfn.XLOOKUP(tab_event[[#This Row],[Date]],tab_joursFeries[Date],tab_joursFeries[Célébration],"-",0)</f>
        <v>-</v>
      </c>
      <c r="F353" s="20"/>
      <c r="G353" s="20"/>
      <c r="H353" s="20"/>
      <c r="I353" s="20"/>
      <c r="J353" s="20"/>
      <c r="K353" s="20"/>
      <c r="L353" s="20"/>
      <c r="M353" s="20"/>
      <c r="N353" s="20"/>
      <c r="O353" s="20"/>
      <c r="P353" s="20"/>
      <c r="Q353" s="20"/>
      <c r="R353" s="20"/>
      <c r="S353" s="20"/>
    </row>
    <row r="354" spans="2:25" hidden="1" x14ac:dyDescent="0.25">
      <c r="B354" s="12" cm="1">
        <f t="array" ref="B354">DATE(Annee,1,ROW()-ROW(tab_event[#Headers]))</f>
        <v>45278</v>
      </c>
      <c r="C354" s="2">
        <f>YEAR(tab_event[[#This Row],[Date]])</f>
        <v>2023</v>
      </c>
      <c r="D354" s="2" t="str">
        <f>PROPER(TEXT(tab_event[[#This Row],[Date]],"mmm"))</f>
        <v>Déc</v>
      </c>
      <c r="E354" t="str">
        <f>_xlfn.XLOOKUP(tab_event[[#This Row],[Date]],tab_joursFeries[Date],tab_joursFeries[Célébration],"-",0)</f>
        <v>-</v>
      </c>
      <c r="F354" s="20"/>
      <c r="G354" s="20"/>
      <c r="H354" s="20"/>
      <c r="I354" s="20"/>
      <c r="J354" s="20"/>
      <c r="K354" s="20"/>
      <c r="L354" s="20"/>
      <c r="M354" s="20"/>
      <c r="N354" s="20"/>
      <c r="O354" s="20"/>
      <c r="P354" s="20"/>
      <c r="Q354" s="20"/>
      <c r="R354" s="20"/>
      <c r="S354" s="20"/>
    </row>
    <row r="355" spans="2:25" hidden="1" x14ac:dyDescent="0.25">
      <c r="B355" s="12" cm="1">
        <f t="array" ref="B355">DATE(Annee,1,ROW()-ROW(tab_event[#Headers]))</f>
        <v>45279</v>
      </c>
      <c r="C355" s="2">
        <f>YEAR(tab_event[[#This Row],[Date]])</f>
        <v>2023</v>
      </c>
      <c r="D355" s="2" t="str">
        <f>PROPER(TEXT(tab_event[[#This Row],[Date]],"mmm"))</f>
        <v>Déc</v>
      </c>
      <c r="E355" t="str">
        <f>_xlfn.XLOOKUP(tab_event[[#This Row],[Date]],tab_joursFeries[Date],tab_joursFeries[Célébration],"-",0)</f>
        <v>-</v>
      </c>
      <c r="F355" s="20"/>
      <c r="G355" s="20"/>
      <c r="H355" s="20"/>
      <c r="I355" s="20"/>
      <c r="J355" s="20"/>
      <c r="K355" s="20"/>
      <c r="L355" s="20"/>
      <c r="M355" s="20"/>
      <c r="N355" s="20"/>
      <c r="O355" s="20"/>
      <c r="P355" s="20"/>
      <c r="Q355" s="20"/>
      <c r="R355" s="20"/>
      <c r="S355" s="20"/>
    </row>
    <row r="356" spans="2:25" hidden="1" x14ac:dyDescent="0.25">
      <c r="B356" s="12" cm="1">
        <f t="array" ref="B356">DATE(Annee,1,ROW()-ROW(tab_event[#Headers]))</f>
        <v>45280</v>
      </c>
      <c r="C356" s="2">
        <f>YEAR(tab_event[[#This Row],[Date]])</f>
        <v>2023</v>
      </c>
      <c r="D356" s="2" t="str">
        <f>PROPER(TEXT(tab_event[[#This Row],[Date]],"mmm"))</f>
        <v>Déc</v>
      </c>
      <c r="E356" t="str">
        <f>_xlfn.XLOOKUP(tab_event[[#This Row],[Date]],tab_joursFeries[Date],tab_joursFeries[Célébration],"-",0)</f>
        <v>-</v>
      </c>
      <c r="F356" s="20"/>
      <c r="G356" s="20"/>
      <c r="H356" s="20"/>
      <c r="I356" s="20"/>
      <c r="J356" s="20"/>
      <c r="K356" s="20"/>
      <c r="L356" s="20"/>
      <c r="M356" s="20"/>
      <c r="N356" s="20"/>
      <c r="O356" s="20"/>
      <c r="P356" s="20"/>
      <c r="Q356" s="20"/>
      <c r="R356" s="20"/>
      <c r="S356" s="20"/>
    </row>
    <row r="357" spans="2:25" hidden="1" x14ac:dyDescent="0.25">
      <c r="B357" s="12" cm="1">
        <f t="array" ref="B357">DATE(Annee,1,ROW()-ROW(tab_event[#Headers]))</f>
        <v>45281</v>
      </c>
      <c r="C357" s="2">
        <f>YEAR(tab_event[[#This Row],[Date]])</f>
        <v>2023</v>
      </c>
      <c r="D357" s="2" t="str">
        <f>PROPER(TEXT(tab_event[[#This Row],[Date]],"mmm"))</f>
        <v>Déc</v>
      </c>
      <c r="E357" t="str">
        <f>_xlfn.XLOOKUP(tab_event[[#This Row],[Date]],tab_joursFeries[Date],tab_joursFeries[Célébration],"-",0)</f>
        <v>-</v>
      </c>
      <c r="F357" s="20"/>
      <c r="G357" s="20"/>
      <c r="H357" s="20"/>
      <c r="I357" s="20"/>
      <c r="J357" s="20"/>
      <c r="K357" s="20"/>
      <c r="L357" s="20"/>
      <c r="M357" s="20"/>
      <c r="N357" s="20"/>
      <c r="O357" s="20"/>
      <c r="P357" s="20"/>
      <c r="Q357" s="20"/>
      <c r="R357" s="20"/>
      <c r="S357" s="20"/>
    </row>
    <row r="358" spans="2:25" hidden="1" x14ac:dyDescent="0.25">
      <c r="B358" s="12" cm="1">
        <f t="array" ref="B358">DATE(Annee,1,ROW()-ROW(tab_event[#Headers]))</f>
        <v>45282</v>
      </c>
      <c r="C358" s="2">
        <f>YEAR(tab_event[[#This Row],[Date]])</f>
        <v>2023</v>
      </c>
      <c r="D358" s="2" t="str">
        <f>PROPER(TEXT(tab_event[[#This Row],[Date]],"mmm"))</f>
        <v>Déc</v>
      </c>
      <c r="E358" t="str">
        <f>_xlfn.XLOOKUP(tab_event[[#This Row],[Date]],tab_joursFeries[Date],tab_joursFeries[Célébration],"-",0)</f>
        <v>-</v>
      </c>
      <c r="F358" s="20"/>
      <c r="G358" s="20"/>
      <c r="H358" s="20"/>
      <c r="I358" s="20"/>
      <c r="J358" s="20"/>
      <c r="K358" s="20"/>
      <c r="L358" s="20"/>
      <c r="M358" s="20"/>
      <c r="N358" s="20"/>
      <c r="O358" s="20"/>
      <c r="P358" s="20"/>
      <c r="Q358" s="20"/>
      <c r="R358" s="20"/>
      <c r="S358" s="20"/>
    </row>
    <row r="359" spans="2:25" hidden="1" x14ac:dyDescent="0.25">
      <c r="B359" s="12" cm="1">
        <f t="array" ref="B359">DATE(Annee,1,ROW()-ROW(tab_event[#Headers]))</f>
        <v>45283</v>
      </c>
      <c r="C359" s="2">
        <f>YEAR(tab_event[[#This Row],[Date]])</f>
        <v>2023</v>
      </c>
      <c r="D359" s="2" t="str">
        <f>PROPER(TEXT(tab_event[[#This Row],[Date]],"mmm"))</f>
        <v>Déc</v>
      </c>
      <c r="E359" t="str">
        <f>_xlfn.XLOOKUP(tab_event[[#This Row],[Date]],tab_joursFeries[Date],tab_joursFeries[Célébration],"-",0)</f>
        <v>-</v>
      </c>
      <c r="F359" s="20"/>
      <c r="G359" s="20"/>
      <c r="H359" s="20"/>
      <c r="I359" s="20"/>
      <c r="J359" s="20"/>
      <c r="K359" s="20"/>
      <c r="L359" s="20"/>
      <c r="M359" s="20"/>
      <c r="N359" s="20"/>
      <c r="O359" s="20"/>
      <c r="P359" s="20"/>
      <c r="Q359" s="20"/>
      <c r="R359" s="20"/>
      <c r="S359" s="20"/>
    </row>
    <row r="360" spans="2:25" hidden="1" x14ac:dyDescent="0.25">
      <c r="B360" s="12" cm="1">
        <f t="array" ref="B360">DATE(Annee,1,ROW()-ROW(tab_event[#Headers]))</f>
        <v>45284</v>
      </c>
      <c r="C360" s="2">
        <f>YEAR(tab_event[[#This Row],[Date]])</f>
        <v>2023</v>
      </c>
      <c r="D360" s="2" t="str">
        <f>PROPER(TEXT(tab_event[[#This Row],[Date]],"mmm"))</f>
        <v>Déc</v>
      </c>
      <c r="E360" t="str">
        <f>_xlfn.XLOOKUP(tab_event[[#This Row],[Date]],tab_joursFeries[Date],tab_joursFeries[Célébration],"-",0)</f>
        <v>-</v>
      </c>
      <c r="F360" s="20"/>
      <c r="G360" s="20"/>
      <c r="H360" s="20"/>
      <c r="I360" s="20"/>
      <c r="J360" s="20"/>
      <c r="K360" s="20"/>
      <c r="L360" s="20"/>
      <c r="M360" s="20"/>
      <c r="N360" s="20"/>
      <c r="O360" s="20"/>
      <c r="P360" s="20"/>
      <c r="Q360" s="20"/>
      <c r="R360" s="20"/>
      <c r="S360" s="20"/>
    </row>
    <row r="361" spans="2:25" hidden="1" x14ac:dyDescent="0.25">
      <c r="B361" s="12" cm="1">
        <f t="array" ref="B361">DATE(Annee,1,ROW()-ROW(tab_event[#Headers]))</f>
        <v>45285</v>
      </c>
      <c r="C361" s="2">
        <f>YEAR(tab_event[[#This Row],[Date]])</f>
        <v>2023</v>
      </c>
      <c r="D361" s="2" t="str">
        <f>PROPER(TEXT(tab_event[[#This Row],[Date]],"mmm"))</f>
        <v>Déc</v>
      </c>
      <c r="E361" t="str">
        <f>_xlfn.XLOOKUP(tab_event[[#This Row],[Date]],tab_joursFeries[Date],tab_joursFeries[Célébration],"-",0)</f>
        <v>Jour de Noël</v>
      </c>
      <c r="F361" s="20"/>
      <c r="G361" s="20"/>
      <c r="H361" s="20"/>
      <c r="I361" s="20"/>
      <c r="J361" s="20"/>
      <c r="K361" s="20"/>
      <c r="L361" s="20"/>
      <c r="M361" s="20"/>
      <c r="N361" s="20"/>
      <c r="O361" s="20"/>
      <c r="P361" s="20"/>
      <c r="Q361" s="20"/>
      <c r="R361" s="20"/>
      <c r="S361" s="20"/>
    </row>
    <row r="362" spans="2:25" hidden="1" x14ac:dyDescent="0.25">
      <c r="B362" s="12" cm="1">
        <f t="array" ref="B362">DATE(Annee,1,ROW()-ROW(tab_event[#Headers]))</f>
        <v>45286</v>
      </c>
      <c r="C362" s="2">
        <f>YEAR(tab_event[[#This Row],[Date]])</f>
        <v>2023</v>
      </c>
      <c r="D362" s="2" t="str">
        <f>PROPER(TEXT(tab_event[[#This Row],[Date]],"mmm"))</f>
        <v>Déc</v>
      </c>
      <c r="E362" t="str">
        <f>_xlfn.XLOOKUP(tab_event[[#This Row],[Date]],tab_joursFeries[Date],tab_joursFeries[Célébration],"-",0)</f>
        <v>-</v>
      </c>
      <c r="F362" s="20"/>
      <c r="G362" s="20"/>
      <c r="H362" s="20"/>
      <c r="I362" s="20"/>
      <c r="J362" s="20"/>
      <c r="K362" s="20"/>
      <c r="L362" s="20"/>
      <c r="M362" s="20"/>
      <c r="N362" s="20"/>
      <c r="O362" s="20"/>
      <c r="P362" s="20"/>
      <c r="Q362" s="20"/>
      <c r="R362" s="20"/>
      <c r="S362" s="20"/>
    </row>
    <row r="363" spans="2:25" hidden="1" x14ac:dyDescent="0.25">
      <c r="B363" s="12" cm="1">
        <f t="array" ref="B363">DATE(Annee,1,ROW()-ROW(tab_event[#Headers]))</f>
        <v>45287</v>
      </c>
      <c r="C363" s="2">
        <f>YEAR(tab_event[[#This Row],[Date]])</f>
        <v>2023</v>
      </c>
      <c r="D363" s="2" t="str">
        <f>PROPER(TEXT(tab_event[[#This Row],[Date]],"mmm"))</f>
        <v>Déc</v>
      </c>
      <c r="E363" t="str">
        <f>_xlfn.XLOOKUP(tab_event[[#This Row],[Date]],tab_joursFeries[Date],tab_joursFeries[Célébration],"-",0)</f>
        <v>-</v>
      </c>
      <c r="F363" s="20"/>
      <c r="G363" s="20"/>
      <c r="H363" s="20"/>
      <c r="I363" s="20"/>
      <c r="J363" s="20"/>
      <c r="K363" s="20"/>
      <c r="L363" s="20"/>
      <c r="M363" s="20"/>
      <c r="N363" s="20"/>
      <c r="O363" s="20"/>
      <c r="P363" s="20"/>
      <c r="Q363" s="20"/>
      <c r="R363" s="20"/>
      <c r="S363" s="20"/>
    </row>
    <row r="364" spans="2:25" hidden="1" x14ac:dyDescent="0.25">
      <c r="B364" s="12" cm="1">
        <f t="array" ref="B364">DATE(Annee,1,ROW()-ROW(tab_event[#Headers]))</f>
        <v>45288</v>
      </c>
      <c r="C364" s="2">
        <f>YEAR(tab_event[[#This Row],[Date]])</f>
        <v>2023</v>
      </c>
      <c r="D364" s="2" t="str">
        <f>PROPER(TEXT(tab_event[[#This Row],[Date]],"mmm"))</f>
        <v>Déc</v>
      </c>
      <c r="E364" t="str">
        <f>_xlfn.XLOOKUP(tab_event[[#This Row],[Date]],tab_joursFeries[Date],tab_joursFeries[Célébration],"-",0)</f>
        <v>-</v>
      </c>
      <c r="F364" s="20"/>
      <c r="G364" s="20"/>
      <c r="H364" s="20"/>
      <c r="I364" s="20"/>
      <c r="J364" s="20"/>
      <c r="K364" s="20"/>
      <c r="L364" s="20"/>
      <c r="M364" s="20"/>
      <c r="N364" s="20"/>
      <c r="O364" s="20"/>
      <c r="P364" s="20"/>
      <c r="Q364" s="20"/>
      <c r="R364" s="20"/>
      <c r="S364" s="20"/>
    </row>
    <row r="365" spans="2:25" hidden="1" x14ac:dyDescent="0.25">
      <c r="B365" s="12" cm="1">
        <f t="array" ref="B365">DATE(Annee,1,ROW()-ROW(tab_event[#Headers]))</f>
        <v>45289</v>
      </c>
      <c r="C365" s="2">
        <f>YEAR(tab_event[[#This Row],[Date]])</f>
        <v>2023</v>
      </c>
      <c r="D365" s="2" t="str">
        <f>PROPER(TEXT(tab_event[[#This Row],[Date]],"mmm"))</f>
        <v>Déc</v>
      </c>
      <c r="E365" t="str">
        <f>_xlfn.XLOOKUP(tab_event[[#This Row],[Date]],tab_joursFeries[Date],tab_joursFeries[Célébration],"-",0)</f>
        <v>-</v>
      </c>
      <c r="F365" s="20"/>
      <c r="G365" s="20"/>
      <c r="H365" s="20"/>
      <c r="I365" s="20"/>
      <c r="J365" s="20"/>
      <c r="K365" s="20"/>
      <c r="L365" s="20"/>
      <c r="M365" s="20"/>
      <c r="N365" s="20"/>
      <c r="O365" s="20"/>
      <c r="P365" s="20"/>
      <c r="Q365" s="20"/>
      <c r="R365" s="20"/>
      <c r="S365" s="20"/>
    </row>
    <row r="366" spans="2:25" hidden="1" x14ac:dyDescent="0.25">
      <c r="B366" s="12" cm="1">
        <f t="array" ref="B366">DATE(Annee,1,ROW()-ROW(tab_event[#Headers]))</f>
        <v>45290</v>
      </c>
      <c r="C366" s="2">
        <f>YEAR(tab_event[[#This Row],[Date]])</f>
        <v>2023</v>
      </c>
      <c r="D366" s="2" t="str">
        <f>PROPER(TEXT(tab_event[[#This Row],[Date]],"mmm"))</f>
        <v>Déc</v>
      </c>
      <c r="E366" t="str">
        <f>_xlfn.XLOOKUP(tab_event[[#This Row],[Date]],tab_joursFeries[Date],tab_joursFeries[Célébration],"-",0)</f>
        <v>-</v>
      </c>
      <c r="F366" s="20"/>
      <c r="G366" s="20"/>
      <c r="H366" s="20"/>
      <c r="I366" s="20"/>
      <c r="J366" s="20"/>
      <c r="K366" s="20"/>
      <c r="L366" s="20"/>
      <c r="M366" s="20"/>
      <c r="N366" s="20"/>
      <c r="O366" s="20"/>
      <c r="P366" s="20"/>
      <c r="Q366" s="20"/>
      <c r="R366" s="20"/>
      <c r="S366" s="20"/>
    </row>
    <row r="367" spans="2:25" hidden="1" x14ac:dyDescent="0.25">
      <c r="B367" s="12" cm="1">
        <f t="array" ref="B367">DATE(Annee,1,ROW()-ROW(tab_event[#Headers]))</f>
        <v>45291</v>
      </c>
      <c r="C367" s="2">
        <f>YEAR(tab_event[[#This Row],[Date]])</f>
        <v>2023</v>
      </c>
      <c r="D367" s="2" t="str">
        <f>PROPER(TEXT(tab_event[[#This Row],[Date]],"mmm"))</f>
        <v>Déc</v>
      </c>
      <c r="E367" t="str">
        <f>_xlfn.XLOOKUP(tab_event[[#This Row],[Date]],tab_joursFeries[Date],tab_joursFeries[Célébration],"-",0)</f>
        <v>-</v>
      </c>
      <c r="F367" s="20"/>
      <c r="G367" s="20"/>
      <c r="H367" s="20"/>
      <c r="I367" s="20"/>
      <c r="J367" s="20"/>
      <c r="K367" s="20"/>
      <c r="L367" s="20"/>
      <c r="M367" s="20"/>
      <c r="N367" s="20"/>
      <c r="O367" s="20"/>
      <c r="P367" s="20"/>
      <c r="Q367" s="20"/>
      <c r="R367" s="20"/>
      <c r="S367" s="20"/>
    </row>
    <row r="368" spans="2:25" x14ac:dyDescent="0.25">
      <c r="B368" s="12" cm="1">
        <f t="array" ref="B368">DATE(Annee,1,ROW()-ROW(tab_event[#Headers]))</f>
        <v>45292</v>
      </c>
      <c r="C368" s="2">
        <f>YEAR(tab_event[[#This Row],[Date]])</f>
        <v>2024</v>
      </c>
      <c r="D368" s="2" t="str">
        <f>PROPER(TEXT(tab_event[[#This Row],[Date]],"mmm"))</f>
        <v>Janv</v>
      </c>
      <c r="E368" t="str">
        <f>_xlfn.XLOOKUP(tab_event[[#This Row],[Date]],tab_joursFeries[Date],tab_joursFeries[Célébration],"-",0)</f>
        <v>1er janvier</v>
      </c>
      <c r="F368" s="21"/>
      <c r="G368" s="21"/>
      <c r="H368" s="21"/>
      <c r="I368" s="21"/>
      <c r="J368" s="21"/>
      <c r="K368" s="21"/>
      <c r="L368" s="21"/>
      <c r="M368" s="21"/>
      <c r="N368" s="21"/>
      <c r="O368" s="21"/>
      <c r="P368" s="21"/>
      <c r="Q368" s="21"/>
      <c r="R368" s="21"/>
      <c r="S368" s="21"/>
      <c r="Y368" s="34"/>
    </row>
    <row r="369" spans="2:19" x14ac:dyDescent="0.25">
      <c r="B369" s="12" cm="1">
        <f t="array" ref="B369">DATE(Annee,1,ROW()-ROW(tab_event[#Headers]))</f>
        <v>45293</v>
      </c>
      <c r="C369" s="2">
        <f>YEAR(tab_event[[#This Row],[Date]])</f>
        <v>2024</v>
      </c>
      <c r="D369" s="2" t="str">
        <f>PROPER(TEXT(tab_event[[#This Row],[Date]],"mmm"))</f>
        <v>Janv</v>
      </c>
      <c r="E369" t="str">
        <f>_xlfn.XLOOKUP(tab_event[[#This Row],[Date]],tab_joursFeries[Date],tab_joursFeries[Célébration],"-",0)</f>
        <v>-</v>
      </c>
      <c r="F369" s="21"/>
      <c r="G369" s="21"/>
      <c r="H369" s="21"/>
      <c r="I369" s="21"/>
      <c r="J369" s="21"/>
      <c r="K369" s="21"/>
      <c r="L369" s="21"/>
      <c r="M369" s="21"/>
      <c r="N369" s="21"/>
      <c r="O369" s="21"/>
      <c r="P369" s="21"/>
      <c r="Q369" s="21"/>
      <c r="R369" s="21"/>
      <c r="S369" s="21"/>
    </row>
    <row r="370" spans="2:19" x14ac:dyDescent="0.25">
      <c r="B370" s="12" cm="1">
        <f t="array" ref="B370">DATE(Annee,1,ROW()-ROW(tab_event[#Headers]))</f>
        <v>45294</v>
      </c>
      <c r="C370" s="2">
        <f>YEAR(tab_event[[#This Row],[Date]])</f>
        <v>2024</v>
      </c>
      <c r="D370" s="2" t="str">
        <f>PROPER(TEXT(tab_event[[#This Row],[Date]],"mmm"))</f>
        <v>Janv</v>
      </c>
      <c r="E370" t="str">
        <f>_xlfn.XLOOKUP(tab_event[[#This Row],[Date]],tab_joursFeries[Date],tab_joursFeries[Célébration],"-",0)</f>
        <v>-</v>
      </c>
      <c r="F370" s="21"/>
      <c r="G370" s="21"/>
      <c r="H370" s="21"/>
      <c r="I370" s="21"/>
      <c r="J370" s="21">
        <v>1</v>
      </c>
      <c r="K370" s="21"/>
      <c r="L370" s="21"/>
      <c r="M370" s="21"/>
      <c r="N370" s="21"/>
      <c r="O370" s="21"/>
      <c r="P370" s="21"/>
      <c r="Q370" s="21"/>
      <c r="R370" s="21"/>
      <c r="S370" s="21"/>
    </row>
    <row r="371" spans="2:19" x14ac:dyDescent="0.25">
      <c r="B371" s="12" cm="1">
        <f t="array" ref="B371">DATE(Annee,1,ROW()-ROW(tab_event[#Headers]))</f>
        <v>45295</v>
      </c>
      <c r="C371" s="2">
        <f>YEAR(tab_event[[#This Row],[Date]])</f>
        <v>2024</v>
      </c>
      <c r="D371" s="2" t="str">
        <f>PROPER(TEXT(tab_event[[#This Row],[Date]],"mmm"))</f>
        <v>Janv</v>
      </c>
      <c r="E371" t="str">
        <f>_xlfn.XLOOKUP(tab_event[[#This Row],[Date]],tab_joursFeries[Date],tab_joursFeries[Célébration],"-",0)</f>
        <v>-</v>
      </c>
      <c r="F371" s="21"/>
      <c r="G371" s="21"/>
      <c r="H371" s="21"/>
      <c r="I371" s="21"/>
      <c r="J371" s="21"/>
      <c r="K371" s="21"/>
      <c r="L371" s="21"/>
      <c r="M371" s="21"/>
      <c r="N371" s="21"/>
      <c r="O371" s="21"/>
      <c r="P371" s="21"/>
      <c r="Q371" s="21"/>
      <c r="R371" s="21"/>
      <c r="S371" s="21"/>
    </row>
    <row r="372" spans="2:19" x14ac:dyDescent="0.25">
      <c r="B372" s="12" cm="1">
        <f t="array" ref="B372">DATE(Annee,1,ROW()-ROW(tab_event[#Headers]))</f>
        <v>45296</v>
      </c>
      <c r="C372" s="2">
        <f>YEAR(tab_event[[#This Row],[Date]])</f>
        <v>2024</v>
      </c>
      <c r="D372" s="2" t="str">
        <f>PROPER(TEXT(tab_event[[#This Row],[Date]],"mmm"))</f>
        <v>Janv</v>
      </c>
      <c r="E372" t="str">
        <f>_xlfn.XLOOKUP(tab_event[[#This Row],[Date]],tab_joursFeries[Date],tab_joursFeries[Célébration],"-",0)</f>
        <v>-</v>
      </c>
      <c r="F372" s="21"/>
      <c r="G372" s="21"/>
      <c r="H372" s="21"/>
      <c r="I372" s="21"/>
      <c r="J372" s="21"/>
      <c r="K372" s="21"/>
      <c r="L372" s="21"/>
      <c r="M372" s="21"/>
      <c r="N372" s="21"/>
      <c r="O372" s="21"/>
      <c r="P372" s="21"/>
      <c r="Q372" s="21"/>
      <c r="R372" s="21"/>
      <c r="S372" s="21"/>
    </row>
    <row r="373" spans="2:19" x14ac:dyDescent="0.25">
      <c r="B373" s="12" cm="1">
        <f t="array" ref="B373">DATE(Annee,1,ROW()-ROW(tab_event[#Headers]))</f>
        <v>45297</v>
      </c>
      <c r="C373" s="2">
        <f>YEAR(tab_event[[#This Row],[Date]])</f>
        <v>2024</v>
      </c>
      <c r="D373" s="2" t="str">
        <f>PROPER(TEXT(tab_event[[#This Row],[Date]],"mmm"))</f>
        <v>Janv</v>
      </c>
      <c r="E373" t="str">
        <f>_xlfn.XLOOKUP(tab_event[[#This Row],[Date]],tab_joursFeries[Date],tab_joursFeries[Célébration],"-",0)</f>
        <v>-</v>
      </c>
      <c r="F373" s="21"/>
      <c r="G373" s="21"/>
      <c r="H373" s="21"/>
      <c r="I373" s="21"/>
      <c r="J373" s="21"/>
      <c r="K373" s="21"/>
      <c r="L373" s="21"/>
      <c r="M373" s="21"/>
      <c r="N373" s="21"/>
      <c r="O373" s="21"/>
      <c r="P373" s="21"/>
      <c r="Q373" s="21"/>
      <c r="R373" s="21"/>
      <c r="S373" s="21"/>
    </row>
    <row r="374" spans="2:19" x14ac:dyDescent="0.25">
      <c r="B374" s="12" cm="1">
        <f t="array" ref="B374">DATE(Annee,1,ROW()-ROW(tab_event[#Headers]))</f>
        <v>45298</v>
      </c>
      <c r="C374" s="2">
        <f>YEAR(tab_event[[#This Row],[Date]])</f>
        <v>2024</v>
      </c>
      <c r="D374" s="2" t="str">
        <f>PROPER(TEXT(tab_event[[#This Row],[Date]],"mmm"))</f>
        <v>Janv</v>
      </c>
      <c r="E374" t="str">
        <f>_xlfn.XLOOKUP(tab_event[[#This Row],[Date]],tab_joursFeries[Date],tab_joursFeries[Célébration],"-",0)</f>
        <v>-</v>
      </c>
      <c r="F374" s="21"/>
      <c r="G374" s="21"/>
      <c r="H374" s="21"/>
      <c r="I374" s="21"/>
      <c r="J374" s="21"/>
      <c r="K374" s="21"/>
      <c r="L374" s="21"/>
      <c r="M374" s="21"/>
      <c r="N374" s="21"/>
      <c r="O374" s="21"/>
      <c r="P374" s="21"/>
      <c r="Q374" s="21"/>
      <c r="R374" s="21"/>
      <c r="S374" s="21"/>
    </row>
    <row r="375" spans="2:19" x14ac:dyDescent="0.25">
      <c r="B375" s="12" cm="1">
        <f t="array" ref="B375">DATE(Annee,1,ROW()-ROW(tab_event[#Headers]))</f>
        <v>45299</v>
      </c>
      <c r="C375" s="2">
        <f>YEAR(tab_event[[#This Row],[Date]])</f>
        <v>2024</v>
      </c>
      <c r="D375" s="2" t="str">
        <f>PROPER(TEXT(tab_event[[#This Row],[Date]],"mmm"))</f>
        <v>Janv</v>
      </c>
      <c r="E375" t="str">
        <f>_xlfn.XLOOKUP(tab_event[[#This Row],[Date]],tab_joursFeries[Date],tab_joursFeries[Célébration],"-",0)</f>
        <v>-</v>
      </c>
      <c r="F375" s="21"/>
      <c r="G375" s="21"/>
      <c r="H375" s="21"/>
      <c r="I375" s="21"/>
      <c r="J375" s="21"/>
      <c r="K375" s="21"/>
      <c r="L375" s="21"/>
      <c r="M375" s="21"/>
      <c r="N375" s="21"/>
      <c r="O375" s="21"/>
      <c r="P375" s="21"/>
      <c r="Q375" s="21"/>
      <c r="R375" s="21"/>
      <c r="S375" s="21"/>
    </row>
    <row r="376" spans="2:19" x14ac:dyDescent="0.25">
      <c r="B376" s="12" cm="1">
        <f t="array" ref="B376">DATE(Annee,1,ROW()-ROW(tab_event[#Headers]))</f>
        <v>45300</v>
      </c>
      <c r="C376" s="2">
        <f>YEAR(tab_event[[#This Row],[Date]])</f>
        <v>2024</v>
      </c>
      <c r="D376" s="2" t="str">
        <f>PROPER(TEXT(tab_event[[#This Row],[Date]],"mmm"))</f>
        <v>Janv</v>
      </c>
      <c r="E376" t="str">
        <f>_xlfn.XLOOKUP(tab_event[[#This Row],[Date]],tab_joursFeries[Date],tab_joursFeries[Célébration],"-",0)</f>
        <v>-</v>
      </c>
      <c r="F376" s="21"/>
      <c r="G376" s="21"/>
      <c r="H376" s="21"/>
      <c r="I376" s="21"/>
      <c r="J376" s="21"/>
      <c r="K376" s="21"/>
      <c r="L376" s="21"/>
      <c r="M376" s="21"/>
      <c r="N376" s="21"/>
      <c r="O376" s="21"/>
      <c r="P376" s="21"/>
      <c r="Q376" s="21"/>
      <c r="R376" s="21"/>
      <c r="S376" s="21"/>
    </row>
    <row r="377" spans="2:19" x14ac:dyDescent="0.25">
      <c r="B377" s="12" cm="1">
        <f t="array" ref="B377">DATE(Annee,1,ROW()-ROW(tab_event[#Headers]))</f>
        <v>45301</v>
      </c>
      <c r="C377" s="2">
        <f>YEAR(tab_event[[#This Row],[Date]])</f>
        <v>2024</v>
      </c>
      <c r="D377" s="2" t="str">
        <f>PROPER(TEXT(tab_event[[#This Row],[Date]],"mmm"))</f>
        <v>Janv</v>
      </c>
      <c r="E377" t="str">
        <f>_xlfn.XLOOKUP(tab_event[[#This Row],[Date]],tab_joursFeries[Date],tab_joursFeries[Célébration],"-",0)</f>
        <v>-</v>
      </c>
      <c r="F377" s="21"/>
      <c r="G377" s="21"/>
      <c r="H377" s="21"/>
      <c r="I377" s="21"/>
      <c r="J377" s="21"/>
      <c r="K377" s="21"/>
      <c r="L377" s="21"/>
      <c r="M377" s="21"/>
      <c r="N377" s="21">
        <v>1</v>
      </c>
      <c r="O377" s="21"/>
      <c r="P377" s="21"/>
      <c r="Q377" s="21"/>
      <c r="R377" s="21"/>
      <c r="S377" s="21"/>
    </row>
    <row r="378" spans="2:19" x14ac:dyDescent="0.25">
      <c r="B378" s="12" cm="1">
        <f t="array" ref="B378">DATE(Annee,1,ROW()-ROW(tab_event[#Headers]))</f>
        <v>45302</v>
      </c>
      <c r="C378" s="2">
        <f>YEAR(tab_event[[#This Row],[Date]])</f>
        <v>2024</v>
      </c>
      <c r="D378" s="2" t="str">
        <f>PROPER(TEXT(tab_event[[#This Row],[Date]],"mmm"))</f>
        <v>Janv</v>
      </c>
      <c r="E378" t="str">
        <f>_xlfn.XLOOKUP(tab_event[[#This Row],[Date]],tab_joursFeries[Date],tab_joursFeries[Célébration],"-",0)</f>
        <v>-</v>
      </c>
      <c r="F378" s="21"/>
      <c r="G378" s="21"/>
      <c r="H378" s="21"/>
      <c r="I378" s="21"/>
      <c r="J378" s="21"/>
      <c r="K378" s="21"/>
      <c r="L378" s="21"/>
      <c r="M378" s="21"/>
      <c r="N378" s="21"/>
      <c r="O378" s="21"/>
      <c r="P378" s="21"/>
      <c r="Q378" s="21"/>
      <c r="R378" s="21"/>
      <c r="S378" s="21"/>
    </row>
    <row r="379" spans="2:19" x14ac:dyDescent="0.25">
      <c r="B379" s="12" cm="1">
        <f t="array" ref="B379">DATE(Annee,1,ROW()-ROW(tab_event[#Headers]))</f>
        <v>45303</v>
      </c>
      <c r="C379" s="2">
        <f>YEAR(tab_event[[#This Row],[Date]])</f>
        <v>2024</v>
      </c>
      <c r="D379" s="2" t="str">
        <f>PROPER(TEXT(tab_event[[#This Row],[Date]],"mmm"))</f>
        <v>Janv</v>
      </c>
      <c r="E379" t="str">
        <f>_xlfn.XLOOKUP(tab_event[[#This Row],[Date]],tab_joursFeries[Date],tab_joursFeries[Célébration],"-",0)</f>
        <v>-</v>
      </c>
      <c r="F379" s="21"/>
      <c r="G379" s="21"/>
      <c r="H379" s="21"/>
      <c r="I379" s="21"/>
      <c r="J379" s="21"/>
      <c r="K379" s="21"/>
      <c r="L379" s="21"/>
      <c r="M379" s="21"/>
      <c r="N379" s="21"/>
      <c r="O379" s="21"/>
      <c r="P379" s="21"/>
      <c r="Q379" s="21"/>
      <c r="R379" s="21"/>
      <c r="S379" s="21"/>
    </row>
    <row r="380" spans="2:19" x14ac:dyDescent="0.25">
      <c r="B380" s="12" cm="1">
        <f t="array" ref="B380">DATE(Annee,1,ROW()-ROW(tab_event[#Headers]))</f>
        <v>45304</v>
      </c>
      <c r="C380" s="2">
        <f>YEAR(tab_event[[#This Row],[Date]])</f>
        <v>2024</v>
      </c>
      <c r="D380" s="2" t="str">
        <f>PROPER(TEXT(tab_event[[#This Row],[Date]],"mmm"))</f>
        <v>Janv</v>
      </c>
      <c r="E380" t="str">
        <f>_xlfn.XLOOKUP(tab_event[[#This Row],[Date]],tab_joursFeries[Date],tab_joursFeries[Célébration],"-",0)</f>
        <v>-</v>
      </c>
      <c r="F380" s="21"/>
      <c r="G380" s="21"/>
      <c r="H380" s="21"/>
      <c r="I380" s="21"/>
      <c r="J380" s="21"/>
      <c r="K380" s="21"/>
      <c r="L380" s="21"/>
      <c r="M380" s="21"/>
      <c r="N380" s="21"/>
      <c r="O380" s="21"/>
      <c r="P380" s="21"/>
      <c r="Q380" s="21"/>
      <c r="R380" s="21"/>
      <c r="S380" s="21"/>
    </row>
    <row r="381" spans="2:19" x14ac:dyDescent="0.25">
      <c r="B381" s="12" cm="1">
        <f t="array" ref="B381">DATE(Annee,1,ROW()-ROW(tab_event[#Headers]))</f>
        <v>45305</v>
      </c>
      <c r="C381" s="2">
        <f>YEAR(tab_event[[#This Row],[Date]])</f>
        <v>2024</v>
      </c>
      <c r="D381" s="2" t="str">
        <f>PROPER(TEXT(tab_event[[#This Row],[Date]],"mmm"))</f>
        <v>Janv</v>
      </c>
      <c r="E381" t="str">
        <f>_xlfn.XLOOKUP(tab_event[[#This Row],[Date]],tab_joursFeries[Date],tab_joursFeries[Célébration],"-",0)</f>
        <v>-</v>
      </c>
      <c r="F381" s="21"/>
      <c r="G381" s="21"/>
      <c r="H381" s="21"/>
      <c r="I381" s="21"/>
      <c r="J381" s="21"/>
      <c r="K381" s="21"/>
      <c r="L381" s="21"/>
      <c r="M381" s="21"/>
      <c r="N381" s="21"/>
      <c r="O381" s="21"/>
      <c r="P381" s="21"/>
      <c r="Q381" s="21"/>
      <c r="R381" s="21"/>
      <c r="S381" s="21"/>
    </row>
    <row r="382" spans="2:19" x14ac:dyDescent="0.25">
      <c r="B382" s="12" cm="1">
        <f t="array" ref="B382">DATE(Annee,1,ROW()-ROW(tab_event[#Headers]))</f>
        <v>45306</v>
      </c>
      <c r="C382" s="2">
        <f>YEAR(tab_event[[#This Row],[Date]])</f>
        <v>2024</v>
      </c>
      <c r="D382" s="2" t="str">
        <f>PROPER(TEXT(tab_event[[#This Row],[Date]],"mmm"))</f>
        <v>Janv</v>
      </c>
      <c r="E382" t="str">
        <f>_xlfn.XLOOKUP(tab_event[[#This Row],[Date]],tab_joursFeries[Date],tab_joursFeries[Célébration],"-",0)</f>
        <v>-</v>
      </c>
      <c r="F382" s="21"/>
      <c r="G382" s="21"/>
      <c r="H382" s="21"/>
      <c r="I382" s="21"/>
      <c r="J382" s="21">
        <v>1</v>
      </c>
      <c r="K382" s="21"/>
      <c r="L382" s="21"/>
      <c r="M382" s="21"/>
      <c r="N382" s="21"/>
      <c r="O382" s="21"/>
      <c r="P382" s="21"/>
      <c r="Q382" s="21"/>
      <c r="R382" s="21"/>
      <c r="S382" s="21"/>
    </row>
    <row r="383" spans="2:19" x14ac:dyDescent="0.25">
      <c r="B383" s="12" cm="1">
        <f t="array" ref="B383">DATE(Annee,1,ROW()-ROW(tab_event[#Headers]))</f>
        <v>45307</v>
      </c>
      <c r="C383" s="2">
        <f>YEAR(tab_event[[#This Row],[Date]])</f>
        <v>2024</v>
      </c>
      <c r="D383" s="2" t="str">
        <f>PROPER(TEXT(tab_event[[#This Row],[Date]],"mmm"))</f>
        <v>Janv</v>
      </c>
      <c r="E383" t="str">
        <f>_xlfn.XLOOKUP(tab_event[[#This Row],[Date]],tab_joursFeries[Date],tab_joursFeries[Célébration],"-",0)</f>
        <v>-</v>
      </c>
      <c r="F383" s="21"/>
      <c r="G383" s="21"/>
      <c r="H383" s="21"/>
      <c r="I383" s="21"/>
      <c r="J383" s="21">
        <v>1</v>
      </c>
      <c r="K383" s="21"/>
      <c r="L383" s="21"/>
      <c r="M383" s="21"/>
      <c r="N383" s="21"/>
      <c r="O383" s="21"/>
      <c r="P383" s="21"/>
      <c r="Q383" s="21"/>
      <c r="R383" s="21"/>
      <c r="S383" s="21"/>
    </row>
    <row r="384" spans="2:19" x14ac:dyDescent="0.25">
      <c r="B384" s="12" cm="1">
        <f t="array" ref="B384">DATE(Annee,1,ROW()-ROW(tab_event[#Headers]))</f>
        <v>45308</v>
      </c>
      <c r="C384" s="2">
        <f>YEAR(tab_event[[#This Row],[Date]])</f>
        <v>2024</v>
      </c>
      <c r="D384" s="2" t="str">
        <f>PROPER(TEXT(tab_event[[#This Row],[Date]],"mmm"))</f>
        <v>Janv</v>
      </c>
      <c r="E384" t="str">
        <f>_xlfn.XLOOKUP(tab_event[[#This Row],[Date]],tab_joursFeries[Date],tab_joursFeries[Célébration],"-",0)</f>
        <v>-</v>
      </c>
      <c r="F384" s="21"/>
      <c r="G384" s="21"/>
      <c r="H384" s="21"/>
      <c r="I384" s="21"/>
      <c r="J384" s="21"/>
      <c r="K384" s="21"/>
      <c r="L384" s="21">
        <v>1</v>
      </c>
      <c r="M384" s="21"/>
      <c r="N384" s="21"/>
      <c r="O384" s="21"/>
      <c r="P384" s="21"/>
      <c r="Q384" s="21"/>
      <c r="R384" s="21"/>
      <c r="S384" s="21"/>
    </row>
    <row r="385" spans="2:19" x14ac:dyDescent="0.25">
      <c r="B385" s="12" cm="1">
        <f t="array" ref="B385">DATE(Annee,1,ROW()-ROW(tab_event[#Headers]))</f>
        <v>45309</v>
      </c>
      <c r="C385" s="2">
        <f>YEAR(tab_event[[#This Row],[Date]])</f>
        <v>2024</v>
      </c>
      <c r="D385" s="2" t="str">
        <f>PROPER(TEXT(tab_event[[#This Row],[Date]],"mmm"))</f>
        <v>Janv</v>
      </c>
      <c r="E385" t="str">
        <f>_xlfn.XLOOKUP(tab_event[[#This Row],[Date]],tab_joursFeries[Date],tab_joursFeries[Célébration],"-",0)</f>
        <v>-</v>
      </c>
      <c r="F385" s="21"/>
      <c r="G385" s="21"/>
      <c r="H385" s="21"/>
      <c r="I385" s="21"/>
      <c r="J385" s="21"/>
      <c r="K385" s="21"/>
      <c r="L385" s="21"/>
      <c r="M385" s="21"/>
      <c r="N385" s="21"/>
      <c r="O385" s="21"/>
      <c r="P385" s="21">
        <v>1</v>
      </c>
      <c r="Q385" s="21"/>
      <c r="R385" s="21"/>
      <c r="S385" s="21"/>
    </row>
    <row r="386" spans="2:19" x14ac:dyDescent="0.25">
      <c r="B386" s="12" cm="1">
        <f t="array" ref="B386">DATE(Annee,1,ROW()-ROW(tab_event[#Headers]))</f>
        <v>45310</v>
      </c>
      <c r="C386" s="2">
        <f>YEAR(tab_event[[#This Row],[Date]])</f>
        <v>2024</v>
      </c>
      <c r="D386" s="2" t="str">
        <f>PROPER(TEXT(tab_event[[#This Row],[Date]],"mmm"))</f>
        <v>Janv</v>
      </c>
      <c r="E386" t="str">
        <f>_xlfn.XLOOKUP(tab_event[[#This Row],[Date]],tab_joursFeries[Date],tab_joursFeries[Célébration],"-",0)</f>
        <v>-</v>
      </c>
      <c r="F386" s="21"/>
      <c r="G386" s="21"/>
      <c r="H386" s="21">
        <v>2</v>
      </c>
      <c r="I386" s="21"/>
      <c r="J386" s="21"/>
      <c r="K386" s="21"/>
      <c r="L386" s="21"/>
      <c r="M386" s="21"/>
      <c r="N386" s="21"/>
      <c r="O386" s="21"/>
      <c r="P386" s="21"/>
      <c r="Q386" s="21"/>
      <c r="R386" s="21"/>
      <c r="S386" s="21"/>
    </row>
    <row r="387" spans="2:19" x14ac:dyDescent="0.25">
      <c r="B387" s="12" cm="1">
        <f t="array" ref="B387">DATE(Annee,1,ROW()-ROW(tab_event[#Headers]))</f>
        <v>45311</v>
      </c>
      <c r="C387" s="2">
        <f>YEAR(tab_event[[#This Row],[Date]])</f>
        <v>2024</v>
      </c>
      <c r="D387" s="2" t="str">
        <f>PROPER(TEXT(tab_event[[#This Row],[Date]],"mmm"))</f>
        <v>Janv</v>
      </c>
      <c r="E387" t="str">
        <f>_xlfn.XLOOKUP(tab_event[[#This Row],[Date]],tab_joursFeries[Date],tab_joursFeries[Célébration],"-",0)</f>
        <v>-</v>
      </c>
      <c r="F387" s="21"/>
      <c r="G387" s="21">
        <v>1</v>
      </c>
      <c r="H387" s="21"/>
      <c r="I387" s="21"/>
      <c r="J387" s="21"/>
      <c r="K387" s="21"/>
      <c r="L387" s="21"/>
      <c r="M387" s="21"/>
      <c r="N387" s="21"/>
      <c r="O387" s="21"/>
      <c r="P387" s="21"/>
      <c r="Q387" s="21"/>
      <c r="R387" s="21"/>
      <c r="S387" s="21"/>
    </row>
    <row r="388" spans="2:19" x14ac:dyDescent="0.25">
      <c r="B388" s="12" cm="1">
        <f t="array" ref="B388">DATE(Annee,1,ROW()-ROW(tab_event[#Headers]))</f>
        <v>45312</v>
      </c>
      <c r="C388" s="2">
        <f>YEAR(tab_event[[#This Row],[Date]])</f>
        <v>2024</v>
      </c>
      <c r="D388" s="2" t="str">
        <f>PROPER(TEXT(tab_event[[#This Row],[Date]],"mmm"))</f>
        <v>Janv</v>
      </c>
      <c r="E388" t="str">
        <f>_xlfn.XLOOKUP(tab_event[[#This Row],[Date]],tab_joursFeries[Date],tab_joursFeries[Célébration],"-",0)</f>
        <v>-</v>
      </c>
      <c r="F388" s="21"/>
      <c r="G388" s="21"/>
      <c r="H388" s="21"/>
      <c r="I388" s="21"/>
      <c r="J388" s="21"/>
      <c r="K388" s="21"/>
      <c r="L388" s="21"/>
      <c r="M388" s="21"/>
      <c r="N388" s="21"/>
      <c r="O388" s="21"/>
      <c r="P388" s="21"/>
      <c r="Q388" s="21"/>
      <c r="R388" s="21"/>
      <c r="S388" s="21"/>
    </row>
    <row r="389" spans="2:19" x14ac:dyDescent="0.25">
      <c r="B389" s="12" cm="1">
        <f t="array" ref="B389">DATE(Annee,1,ROW()-ROW(tab_event[#Headers]))</f>
        <v>45313</v>
      </c>
      <c r="C389" s="2">
        <f>YEAR(tab_event[[#This Row],[Date]])</f>
        <v>2024</v>
      </c>
      <c r="D389" s="2" t="str">
        <f>PROPER(TEXT(tab_event[[#This Row],[Date]],"mmm"))</f>
        <v>Janv</v>
      </c>
      <c r="E389" t="str">
        <f>_xlfn.XLOOKUP(tab_event[[#This Row],[Date]],tab_joursFeries[Date],tab_joursFeries[Célébration],"-",0)</f>
        <v>-</v>
      </c>
      <c r="F389" s="21"/>
      <c r="G389" s="21"/>
      <c r="H389" s="21"/>
      <c r="I389" s="21"/>
      <c r="J389" s="21"/>
      <c r="K389" s="21"/>
      <c r="L389" s="21"/>
      <c r="M389" s="21"/>
      <c r="N389" s="21"/>
      <c r="O389" s="21"/>
      <c r="P389" s="21"/>
      <c r="Q389" s="21"/>
      <c r="R389" s="21"/>
      <c r="S389" s="21"/>
    </row>
    <row r="390" spans="2:19" x14ac:dyDescent="0.25">
      <c r="B390" s="12" cm="1">
        <f t="array" ref="B390">DATE(Annee,1,ROW()-ROW(tab_event[#Headers]))</f>
        <v>45314</v>
      </c>
      <c r="C390" s="2">
        <f>YEAR(tab_event[[#This Row],[Date]])</f>
        <v>2024</v>
      </c>
      <c r="D390" s="2" t="str">
        <f>PROPER(TEXT(tab_event[[#This Row],[Date]],"mmm"))</f>
        <v>Janv</v>
      </c>
      <c r="E390" t="str">
        <f>_xlfn.XLOOKUP(tab_event[[#This Row],[Date]],tab_joursFeries[Date],tab_joursFeries[Célébration],"-",0)</f>
        <v>-</v>
      </c>
      <c r="F390" s="21"/>
      <c r="G390" s="21"/>
      <c r="H390" s="21"/>
      <c r="I390" s="21"/>
      <c r="J390" s="21"/>
      <c r="K390" s="21"/>
      <c r="L390" s="21"/>
      <c r="M390" s="21">
        <v>1</v>
      </c>
      <c r="N390" s="21"/>
      <c r="O390" s="21"/>
      <c r="P390" s="21">
        <v>1</v>
      </c>
      <c r="Q390" s="21"/>
      <c r="R390" s="21"/>
      <c r="S390" s="21"/>
    </row>
    <row r="391" spans="2:19" x14ac:dyDescent="0.25">
      <c r="B391" s="12" cm="1">
        <f t="array" ref="B391">DATE(Annee,1,ROW()-ROW(tab_event[#Headers]))</f>
        <v>45315</v>
      </c>
      <c r="C391" s="2">
        <f>YEAR(tab_event[[#This Row],[Date]])</f>
        <v>2024</v>
      </c>
      <c r="D391" s="2" t="str">
        <f>PROPER(TEXT(tab_event[[#This Row],[Date]],"mmm"))</f>
        <v>Janv</v>
      </c>
      <c r="E391" t="str">
        <f>_xlfn.XLOOKUP(tab_event[[#This Row],[Date]],tab_joursFeries[Date],tab_joursFeries[Célébration],"-",0)</f>
        <v>-</v>
      </c>
      <c r="F391" s="21"/>
      <c r="G391" s="21"/>
      <c r="H391" s="21"/>
      <c r="I391" s="21"/>
      <c r="J391" s="21"/>
      <c r="K391" s="21"/>
      <c r="L391" s="21"/>
      <c r="M391" s="21"/>
      <c r="N391" s="21"/>
      <c r="O391" s="21"/>
      <c r="P391" s="21"/>
      <c r="Q391" s="21"/>
      <c r="R391" s="21"/>
      <c r="S391" s="21"/>
    </row>
    <row r="392" spans="2:19" x14ac:dyDescent="0.25">
      <c r="B392" s="12" cm="1">
        <f t="array" ref="B392">DATE(Annee,1,ROW()-ROW(tab_event[#Headers]))</f>
        <v>45316</v>
      </c>
      <c r="C392" s="2">
        <f>YEAR(tab_event[[#This Row],[Date]])</f>
        <v>2024</v>
      </c>
      <c r="D392" s="2" t="str">
        <f>PROPER(TEXT(tab_event[[#This Row],[Date]],"mmm"))</f>
        <v>Janv</v>
      </c>
      <c r="E392" t="str">
        <f>_xlfn.XLOOKUP(tab_event[[#This Row],[Date]],tab_joursFeries[Date],tab_joursFeries[Célébration],"-",0)</f>
        <v>-</v>
      </c>
      <c r="F392" s="21"/>
      <c r="G392" s="21"/>
      <c r="H392" s="21"/>
      <c r="I392" s="21"/>
      <c r="J392" s="21"/>
      <c r="K392" s="21"/>
      <c r="L392" s="21"/>
      <c r="M392" s="21"/>
      <c r="N392" s="21"/>
      <c r="O392" s="21"/>
      <c r="P392" s="21">
        <v>1</v>
      </c>
      <c r="Q392" s="21"/>
      <c r="R392" s="21"/>
      <c r="S392" s="21"/>
    </row>
    <row r="393" spans="2:19" x14ac:dyDescent="0.25">
      <c r="B393" s="12" cm="1">
        <f t="array" ref="B393">DATE(Annee,1,ROW()-ROW(tab_event[#Headers]))</f>
        <v>45317</v>
      </c>
      <c r="C393" s="2">
        <f>YEAR(tab_event[[#This Row],[Date]])</f>
        <v>2024</v>
      </c>
      <c r="D393" s="2" t="str">
        <f>PROPER(TEXT(tab_event[[#This Row],[Date]],"mmm"))</f>
        <v>Janv</v>
      </c>
      <c r="E393" t="str">
        <f>_xlfn.XLOOKUP(tab_event[[#This Row],[Date]],tab_joursFeries[Date],tab_joursFeries[Célébration],"-",0)</f>
        <v>-</v>
      </c>
      <c r="F393" s="21">
        <v>1</v>
      </c>
      <c r="G393" s="21"/>
      <c r="H393" s="21"/>
      <c r="I393" s="21"/>
      <c r="J393" s="21"/>
      <c r="K393" s="21"/>
      <c r="L393" s="21"/>
      <c r="M393" s="21"/>
      <c r="N393" s="21"/>
      <c r="O393" s="21"/>
      <c r="P393" s="21">
        <v>1</v>
      </c>
      <c r="Q393" s="21"/>
      <c r="R393" s="21"/>
      <c r="S393" s="21"/>
    </row>
    <row r="394" spans="2:19" x14ac:dyDescent="0.25">
      <c r="B394" s="12" cm="1">
        <f t="array" ref="B394">DATE(Annee,1,ROW()-ROW(tab_event[#Headers]))</f>
        <v>45318</v>
      </c>
      <c r="C394" s="2">
        <f>YEAR(tab_event[[#This Row],[Date]])</f>
        <v>2024</v>
      </c>
      <c r="D394" s="2" t="str">
        <f>PROPER(TEXT(tab_event[[#This Row],[Date]],"mmm"))</f>
        <v>Janv</v>
      </c>
      <c r="E394" t="str">
        <f>_xlfn.XLOOKUP(tab_event[[#This Row],[Date]],tab_joursFeries[Date],tab_joursFeries[Célébration],"-",0)</f>
        <v>-</v>
      </c>
      <c r="F394" s="21"/>
      <c r="G394" s="21"/>
      <c r="H394" s="21"/>
      <c r="I394" s="21"/>
      <c r="J394" s="21"/>
      <c r="K394" s="21"/>
      <c r="L394" s="21"/>
      <c r="M394" s="21"/>
      <c r="N394" s="21"/>
      <c r="O394" s="21"/>
      <c r="P394" s="21"/>
      <c r="Q394" s="21"/>
      <c r="R394" s="21"/>
      <c r="S394" s="21"/>
    </row>
    <row r="395" spans="2:19" x14ac:dyDescent="0.25">
      <c r="B395" s="12" cm="1">
        <f t="array" ref="B395">DATE(Annee,1,ROW()-ROW(tab_event[#Headers]))</f>
        <v>45319</v>
      </c>
      <c r="C395" s="2">
        <f>YEAR(tab_event[[#This Row],[Date]])</f>
        <v>2024</v>
      </c>
      <c r="D395" s="2" t="str">
        <f>PROPER(TEXT(tab_event[[#This Row],[Date]],"mmm"))</f>
        <v>Janv</v>
      </c>
      <c r="E395" t="str">
        <f>_xlfn.XLOOKUP(tab_event[[#This Row],[Date]],tab_joursFeries[Date],tab_joursFeries[Célébration],"-",0)</f>
        <v>-</v>
      </c>
      <c r="F395" s="21"/>
      <c r="G395" s="21"/>
      <c r="H395" s="21"/>
      <c r="I395" s="21"/>
      <c r="J395" s="21"/>
      <c r="K395" s="21"/>
      <c r="L395" s="21"/>
      <c r="M395" s="21"/>
      <c r="N395" s="21">
        <v>1</v>
      </c>
      <c r="O395" s="21"/>
      <c r="P395" s="21"/>
      <c r="Q395" s="21"/>
      <c r="R395" s="21"/>
      <c r="S395" s="21"/>
    </row>
    <row r="396" spans="2:19" x14ac:dyDescent="0.25">
      <c r="B396" s="12" cm="1">
        <f t="array" ref="B396">DATE(Annee,1,ROW()-ROW(tab_event[#Headers]))</f>
        <v>45320</v>
      </c>
      <c r="C396" s="2">
        <f>YEAR(tab_event[[#This Row],[Date]])</f>
        <v>2024</v>
      </c>
      <c r="D396" s="2" t="str">
        <f>PROPER(TEXT(tab_event[[#This Row],[Date]],"mmm"))</f>
        <v>Janv</v>
      </c>
      <c r="E396" t="str">
        <f>_xlfn.XLOOKUP(tab_event[[#This Row],[Date]],tab_joursFeries[Date],tab_joursFeries[Célébration],"-",0)</f>
        <v>-</v>
      </c>
      <c r="F396" s="21"/>
      <c r="G396" s="21"/>
      <c r="H396" s="21"/>
      <c r="I396" s="21">
        <v>1</v>
      </c>
      <c r="J396" s="21"/>
      <c r="K396" s="21"/>
      <c r="L396" s="21"/>
      <c r="M396" s="21"/>
      <c r="N396" s="21"/>
      <c r="O396" s="21"/>
      <c r="P396" s="21"/>
      <c r="Q396" s="21"/>
      <c r="R396" s="21"/>
      <c r="S396" s="21"/>
    </row>
    <row r="397" spans="2:19" x14ac:dyDescent="0.25">
      <c r="B397" s="12" cm="1">
        <f t="array" ref="B397">DATE(Annee,1,ROW()-ROW(tab_event[#Headers]))</f>
        <v>45321</v>
      </c>
      <c r="C397" s="2">
        <f>YEAR(tab_event[[#This Row],[Date]])</f>
        <v>2024</v>
      </c>
      <c r="D397" s="2" t="str">
        <f>PROPER(TEXT(tab_event[[#This Row],[Date]],"mmm"))</f>
        <v>Janv</v>
      </c>
      <c r="E397" t="str">
        <f>_xlfn.XLOOKUP(tab_event[[#This Row],[Date]],tab_joursFeries[Date],tab_joursFeries[Célébration],"-",0)</f>
        <v>-</v>
      </c>
      <c r="F397" s="21"/>
      <c r="G397" s="21"/>
      <c r="H397" s="21"/>
      <c r="I397" s="21">
        <v>1</v>
      </c>
      <c r="J397" s="21"/>
      <c r="K397" s="21"/>
      <c r="L397" s="21"/>
      <c r="M397" s="21"/>
      <c r="N397" s="21"/>
      <c r="O397" s="21"/>
      <c r="P397" s="21"/>
      <c r="Q397" s="21"/>
      <c r="R397" s="21"/>
      <c r="S397" s="21"/>
    </row>
    <row r="398" spans="2:19" x14ac:dyDescent="0.25">
      <c r="B398" s="12" cm="1">
        <f t="array" ref="B398">DATE(Annee,1,ROW()-ROW(tab_event[#Headers]))</f>
        <v>45322</v>
      </c>
      <c r="C398" s="2">
        <f>YEAR(tab_event[[#This Row],[Date]])</f>
        <v>2024</v>
      </c>
      <c r="D398" s="2" t="str">
        <f>PROPER(TEXT(tab_event[[#This Row],[Date]],"mmm"))</f>
        <v>Janv</v>
      </c>
      <c r="E398" t="str">
        <f>_xlfn.XLOOKUP(tab_event[[#This Row],[Date]],tab_joursFeries[Date],tab_joursFeries[Célébration],"-",0)</f>
        <v>-</v>
      </c>
      <c r="F398" s="21"/>
      <c r="G398" s="21"/>
      <c r="H398" s="21"/>
      <c r="I398" s="21">
        <v>1</v>
      </c>
      <c r="J398" s="21"/>
      <c r="K398" s="21"/>
      <c r="L398" s="21"/>
      <c r="M398" s="21"/>
      <c r="N398" s="21"/>
      <c r="O398" s="21"/>
      <c r="P398" s="21"/>
      <c r="Q398" s="21"/>
      <c r="R398" s="21"/>
      <c r="S398" s="21"/>
    </row>
    <row r="399" spans="2:19" hidden="1" x14ac:dyDescent="0.25">
      <c r="B399" s="12" cm="1">
        <f t="array" ref="B399">DATE(Annee,1,ROW()-ROW(tab_event[#Headers]))</f>
        <v>45323</v>
      </c>
      <c r="C399" s="2">
        <f>YEAR(tab_event[[#This Row],[Date]])</f>
        <v>2024</v>
      </c>
      <c r="D399" s="2" t="str">
        <f>PROPER(TEXT(tab_event[[#This Row],[Date]],"mmm"))</f>
        <v>Févr</v>
      </c>
      <c r="E399" t="str">
        <f>_xlfn.XLOOKUP(tab_event[[#This Row],[Date]],tab_joursFeries[Date],tab_joursFeries[Célébration],"-",0)</f>
        <v>-</v>
      </c>
      <c r="F399" s="21"/>
      <c r="G399" s="21"/>
      <c r="H399" s="21"/>
      <c r="I399" s="21">
        <v>1</v>
      </c>
      <c r="J399" s="21"/>
      <c r="K399" s="21"/>
      <c r="L399" s="21"/>
      <c r="M399" s="21"/>
      <c r="N399" s="21"/>
      <c r="O399" s="21"/>
      <c r="P399" s="21">
        <v>1</v>
      </c>
      <c r="Q399" s="21"/>
      <c r="R399" s="21"/>
      <c r="S399" s="21"/>
    </row>
    <row r="400" spans="2:19" hidden="1" x14ac:dyDescent="0.25">
      <c r="B400" s="12" cm="1">
        <f t="array" ref="B400">DATE(Annee,1,ROW()-ROW(tab_event[#Headers]))</f>
        <v>45324</v>
      </c>
      <c r="C400" s="2">
        <f>YEAR(tab_event[[#This Row],[Date]])</f>
        <v>2024</v>
      </c>
      <c r="D400" s="2" t="str">
        <f>PROPER(TEXT(tab_event[[#This Row],[Date]],"mmm"))</f>
        <v>Févr</v>
      </c>
      <c r="E400" t="str">
        <f>_xlfn.XLOOKUP(tab_event[[#This Row],[Date]],tab_joursFeries[Date],tab_joursFeries[Célébration],"-",0)</f>
        <v>-</v>
      </c>
      <c r="F400" s="21"/>
      <c r="G400" s="21"/>
      <c r="H400" s="21"/>
      <c r="I400" s="21"/>
      <c r="J400" s="21"/>
      <c r="K400" s="21"/>
      <c r="L400" s="21"/>
      <c r="M400" s="21"/>
      <c r="N400" s="21"/>
      <c r="O400" s="21"/>
      <c r="P400" s="21">
        <v>1</v>
      </c>
      <c r="Q400" s="21"/>
      <c r="R400" s="21"/>
      <c r="S400" s="21"/>
    </row>
    <row r="401" spans="2:19" hidden="1" x14ac:dyDescent="0.25">
      <c r="B401" s="12" cm="1">
        <f t="array" ref="B401">DATE(Annee,1,ROW()-ROW(tab_event[#Headers]))</f>
        <v>45325</v>
      </c>
      <c r="C401" s="2">
        <f>YEAR(tab_event[[#This Row],[Date]])</f>
        <v>2024</v>
      </c>
      <c r="D401" s="2" t="str">
        <f>PROPER(TEXT(tab_event[[#This Row],[Date]],"mmm"))</f>
        <v>Févr</v>
      </c>
      <c r="E401" t="str">
        <f>_xlfn.XLOOKUP(tab_event[[#This Row],[Date]],tab_joursFeries[Date],tab_joursFeries[Célébration],"-",0)</f>
        <v>-</v>
      </c>
      <c r="F401" s="21"/>
      <c r="G401" s="21"/>
      <c r="H401" s="21"/>
      <c r="I401" s="21"/>
      <c r="J401" s="21"/>
      <c r="K401" s="21"/>
      <c r="L401" s="21"/>
      <c r="M401" s="21">
        <v>1</v>
      </c>
      <c r="N401" s="21"/>
      <c r="O401" s="21"/>
      <c r="P401" s="21">
        <v>1</v>
      </c>
      <c r="Q401" s="21"/>
      <c r="R401" s="21"/>
      <c r="S401" s="21"/>
    </row>
    <row r="402" spans="2:19" hidden="1" x14ac:dyDescent="0.25">
      <c r="B402" s="12" cm="1">
        <f t="array" ref="B402">DATE(Annee,1,ROW()-ROW(tab_event[#Headers]))</f>
        <v>45326</v>
      </c>
      <c r="C402" s="2">
        <f>YEAR(tab_event[[#This Row],[Date]])</f>
        <v>2024</v>
      </c>
      <c r="D402" s="2" t="str">
        <f>PROPER(TEXT(tab_event[[#This Row],[Date]],"mmm"))</f>
        <v>Févr</v>
      </c>
      <c r="E402" t="str">
        <f>_xlfn.XLOOKUP(tab_event[[#This Row],[Date]],tab_joursFeries[Date],tab_joursFeries[Célébration],"-",0)</f>
        <v>-</v>
      </c>
      <c r="F402" s="21"/>
      <c r="G402" s="21"/>
      <c r="H402" s="21"/>
      <c r="I402" s="21"/>
      <c r="J402" s="21"/>
      <c r="K402" s="21"/>
      <c r="L402" s="21"/>
      <c r="M402" s="21"/>
      <c r="N402" s="21"/>
      <c r="O402" s="21"/>
      <c r="P402" s="21"/>
      <c r="Q402" s="21"/>
      <c r="R402" s="21"/>
      <c r="S402" s="21"/>
    </row>
    <row r="403" spans="2:19" hidden="1" x14ac:dyDescent="0.25">
      <c r="B403" s="12" cm="1">
        <f t="array" ref="B403">DATE(Annee,1,ROW()-ROW(tab_event[#Headers]))</f>
        <v>45327</v>
      </c>
      <c r="C403" s="2">
        <f>YEAR(tab_event[[#This Row],[Date]])</f>
        <v>2024</v>
      </c>
      <c r="D403" s="2" t="str">
        <f>PROPER(TEXT(tab_event[[#This Row],[Date]],"mmm"))</f>
        <v>Févr</v>
      </c>
      <c r="E403" t="str">
        <f>_xlfn.XLOOKUP(tab_event[[#This Row],[Date]],tab_joursFeries[Date],tab_joursFeries[Célébration],"-",0)</f>
        <v>-</v>
      </c>
      <c r="F403" s="21"/>
      <c r="G403" s="21"/>
      <c r="H403" s="21"/>
      <c r="I403" s="21">
        <v>1</v>
      </c>
      <c r="J403" s="21"/>
      <c r="K403" s="21"/>
      <c r="L403" s="21"/>
      <c r="M403" s="21"/>
      <c r="N403" s="21"/>
      <c r="O403" s="21"/>
      <c r="P403" s="21"/>
      <c r="Q403" s="21"/>
      <c r="R403" s="21"/>
      <c r="S403" s="21"/>
    </row>
    <row r="404" spans="2:19" hidden="1" x14ac:dyDescent="0.25">
      <c r="B404" s="12" cm="1">
        <f t="array" ref="B404">DATE(Annee,1,ROW()-ROW(tab_event[#Headers]))</f>
        <v>45328</v>
      </c>
      <c r="C404" s="2">
        <f>YEAR(tab_event[[#This Row],[Date]])</f>
        <v>2024</v>
      </c>
      <c r="D404" s="2" t="str">
        <f>PROPER(TEXT(tab_event[[#This Row],[Date]],"mmm"))</f>
        <v>Févr</v>
      </c>
      <c r="E404" t="str">
        <f>_xlfn.XLOOKUP(tab_event[[#This Row],[Date]],tab_joursFeries[Date],tab_joursFeries[Célébration],"-",0)</f>
        <v>-</v>
      </c>
      <c r="F404" s="21"/>
      <c r="G404" s="21"/>
      <c r="H404" s="21"/>
      <c r="I404" s="21">
        <v>1</v>
      </c>
      <c r="J404" s="21"/>
      <c r="K404" s="21"/>
      <c r="L404" s="21"/>
      <c r="M404" s="21"/>
      <c r="N404" s="21"/>
      <c r="O404" s="21"/>
      <c r="P404" s="21"/>
      <c r="Q404" s="21"/>
      <c r="R404" s="21"/>
      <c r="S404" s="21"/>
    </row>
    <row r="405" spans="2:19" hidden="1" x14ac:dyDescent="0.25">
      <c r="B405" s="12" cm="1">
        <f t="array" ref="B405">DATE(Annee,1,ROW()-ROW(tab_event[#Headers]))</f>
        <v>45329</v>
      </c>
      <c r="C405" s="2">
        <f>YEAR(tab_event[[#This Row],[Date]])</f>
        <v>2024</v>
      </c>
      <c r="D405" s="2" t="str">
        <f>PROPER(TEXT(tab_event[[#This Row],[Date]],"mmm"))</f>
        <v>Févr</v>
      </c>
      <c r="E405" t="str">
        <f>_xlfn.XLOOKUP(tab_event[[#This Row],[Date]],tab_joursFeries[Date],tab_joursFeries[Célébration],"-",0)</f>
        <v>-</v>
      </c>
      <c r="F405" s="21"/>
      <c r="G405" s="21"/>
      <c r="H405" s="21"/>
      <c r="I405" s="21">
        <v>1</v>
      </c>
      <c r="J405" s="21"/>
      <c r="K405" s="21"/>
      <c r="L405" s="21"/>
      <c r="M405" s="21"/>
      <c r="N405" s="21"/>
      <c r="O405" s="21"/>
      <c r="P405" s="21"/>
      <c r="Q405" s="21"/>
      <c r="R405" s="21"/>
      <c r="S405" s="21"/>
    </row>
    <row r="406" spans="2:19" hidden="1" x14ac:dyDescent="0.25">
      <c r="B406" s="12" cm="1">
        <f t="array" ref="B406">DATE(Annee,1,ROW()-ROW(tab_event[#Headers]))</f>
        <v>45330</v>
      </c>
      <c r="C406" s="2">
        <f>YEAR(tab_event[[#This Row],[Date]])</f>
        <v>2024</v>
      </c>
      <c r="D406" s="2" t="str">
        <f>PROPER(TEXT(tab_event[[#This Row],[Date]],"mmm"))</f>
        <v>Févr</v>
      </c>
      <c r="E406" t="str">
        <f>_xlfn.XLOOKUP(tab_event[[#This Row],[Date]],tab_joursFeries[Date],tab_joursFeries[Célébration],"-",0)</f>
        <v>-</v>
      </c>
      <c r="F406" s="21"/>
      <c r="G406" s="21"/>
      <c r="H406" s="21"/>
      <c r="I406" s="21">
        <v>1</v>
      </c>
      <c r="J406" s="21"/>
      <c r="K406" s="21"/>
      <c r="L406" s="21"/>
      <c r="M406" s="21"/>
      <c r="N406" s="21"/>
      <c r="O406" s="21"/>
      <c r="P406" s="21"/>
      <c r="Q406" s="21"/>
      <c r="R406" s="21"/>
      <c r="S406" s="21"/>
    </row>
    <row r="407" spans="2:19" hidden="1" x14ac:dyDescent="0.25">
      <c r="B407" s="12" cm="1">
        <f t="array" ref="B407">DATE(Annee,1,ROW()-ROW(tab_event[#Headers]))</f>
        <v>45331</v>
      </c>
      <c r="C407" s="2">
        <f>YEAR(tab_event[[#This Row],[Date]])</f>
        <v>2024</v>
      </c>
      <c r="D407" s="2" t="str">
        <f>PROPER(TEXT(tab_event[[#This Row],[Date]],"mmm"))</f>
        <v>Févr</v>
      </c>
      <c r="E407" t="str">
        <f>_xlfn.XLOOKUP(tab_event[[#This Row],[Date]],tab_joursFeries[Date],tab_joursFeries[Célébration],"-",0)</f>
        <v>-</v>
      </c>
      <c r="F407" s="21"/>
      <c r="G407" s="21"/>
      <c r="H407" s="21"/>
      <c r="I407" s="21">
        <v>1</v>
      </c>
      <c r="J407" s="21"/>
      <c r="K407" s="21"/>
      <c r="L407" s="21"/>
      <c r="M407" s="21"/>
      <c r="N407" s="21"/>
      <c r="O407" s="21"/>
      <c r="P407" s="21">
        <v>1</v>
      </c>
      <c r="Q407" s="21"/>
      <c r="R407" s="21"/>
      <c r="S407" s="21"/>
    </row>
    <row r="408" spans="2:19" hidden="1" x14ac:dyDescent="0.25">
      <c r="B408" s="12" cm="1">
        <f t="array" ref="B408">DATE(Annee,1,ROW()-ROW(tab_event[#Headers]))</f>
        <v>45332</v>
      </c>
      <c r="C408" s="2">
        <f>YEAR(tab_event[[#This Row],[Date]])</f>
        <v>2024</v>
      </c>
      <c r="D408" s="2" t="str">
        <f>PROPER(TEXT(tab_event[[#This Row],[Date]],"mmm"))</f>
        <v>Févr</v>
      </c>
      <c r="E408" t="str">
        <f>_xlfn.XLOOKUP(tab_event[[#This Row],[Date]],tab_joursFeries[Date],tab_joursFeries[Célébration],"-",0)</f>
        <v>-</v>
      </c>
      <c r="F408" s="21"/>
      <c r="G408" s="21"/>
      <c r="H408" s="21"/>
      <c r="I408" s="21"/>
      <c r="J408" s="21"/>
      <c r="K408" s="21"/>
      <c r="L408" s="21"/>
      <c r="M408" s="21"/>
      <c r="N408" s="21"/>
      <c r="O408" s="21"/>
      <c r="P408" s="21"/>
      <c r="Q408" s="21"/>
      <c r="R408" s="21"/>
      <c r="S408" s="21"/>
    </row>
    <row r="409" spans="2:19" hidden="1" x14ac:dyDescent="0.25">
      <c r="B409" s="12" cm="1">
        <f t="array" ref="B409">DATE(Annee,1,ROW()-ROW(tab_event[#Headers]))</f>
        <v>45333</v>
      </c>
      <c r="C409" s="2">
        <f>YEAR(tab_event[[#This Row],[Date]])</f>
        <v>2024</v>
      </c>
      <c r="D409" s="2" t="str">
        <f>PROPER(TEXT(tab_event[[#This Row],[Date]],"mmm"))</f>
        <v>Févr</v>
      </c>
      <c r="E409" t="str">
        <f>_xlfn.XLOOKUP(tab_event[[#This Row],[Date]],tab_joursFeries[Date],tab_joursFeries[Célébration],"-",0)</f>
        <v>-</v>
      </c>
      <c r="F409" s="21"/>
      <c r="G409" s="21"/>
      <c r="H409" s="21"/>
      <c r="I409" s="21"/>
      <c r="J409" s="21"/>
      <c r="K409" s="21"/>
      <c r="L409" s="21"/>
      <c r="M409" s="21"/>
      <c r="N409" s="21"/>
      <c r="O409" s="21"/>
      <c r="P409" s="21"/>
      <c r="Q409" s="21"/>
      <c r="R409" s="21"/>
      <c r="S409" s="21"/>
    </row>
    <row r="410" spans="2:19" hidden="1" x14ac:dyDescent="0.25">
      <c r="B410" s="12" cm="1">
        <f t="array" ref="B410">DATE(Annee,1,ROW()-ROW(tab_event[#Headers]))</f>
        <v>45334</v>
      </c>
      <c r="C410" s="2">
        <f>YEAR(tab_event[[#This Row],[Date]])</f>
        <v>2024</v>
      </c>
      <c r="D410" s="2" t="str">
        <f>PROPER(TEXT(tab_event[[#This Row],[Date]],"mmm"))</f>
        <v>Févr</v>
      </c>
      <c r="E410" t="str">
        <f>_xlfn.XLOOKUP(tab_event[[#This Row],[Date]],tab_joursFeries[Date],tab_joursFeries[Célébration],"-",0)</f>
        <v>-</v>
      </c>
      <c r="F410" s="21"/>
      <c r="G410" s="21"/>
      <c r="H410" s="21"/>
      <c r="I410" s="21"/>
      <c r="J410" s="21"/>
      <c r="K410" s="21"/>
      <c r="L410" s="21"/>
      <c r="M410" s="21"/>
      <c r="N410" s="21"/>
      <c r="O410" s="21"/>
      <c r="P410" s="21"/>
      <c r="Q410" s="21"/>
      <c r="R410" s="21"/>
      <c r="S410" s="21"/>
    </row>
    <row r="411" spans="2:19" hidden="1" x14ac:dyDescent="0.25">
      <c r="B411" s="12" cm="1">
        <f t="array" ref="B411">DATE(Annee,1,ROW()-ROW(tab_event[#Headers]))</f>
        <v>45335</v>
      </c>
      <c r="C411" s="2">
        <f>YEAR(tab_event[[#This Row],[Date]])</f>
        <v>2024</v>
      </c>
      <c r="D411" s="2" t="str">
        <f>PROPER(TEXT(tab_event[[#This Row],[Date]],"mmm"))</f>
        <v>Févr</v>
      </c>
      <c r="E411" t="str">
        <f>_xlfn.XLOOKUP(tab_event[[#This Row],[Date]],tab_joursFeries[Date],tab_joursFeries[Célébration],"-",0)</f>
        <v>-</v>
      </c>
      <c r="F411" s="21"/>
      <c r="G411" s="21"/>
      <c r="H411" s="21"/>
      <c r="I411" s="21"/>
      <c r="J411" s="21"/>
      <c r="K411" s="21"/>
      <c r="L411" s="21"/>
      <c r="M411" s="21"/>
      <c r="N411" s="21"/>
      <c r="O411" s="21"/>
      <c r="P411" s="21"/>
      <c r="Q411" s="21"/>
      <c r="R411" s="21"/>
      <c r="S411" s="21"/>
    </row>
    <row r="412" spans="2:19" hidden="1" x14ac:dyDescent="0.25">
      <c r="B412" s="12" cm="1">
        <f t="array" ref="B412">DATE(Annee,1,ROW()-ROW(tab_event[#Headers]))</f>
        <v>45336</v>
      </c>
      <c r="C412" s="2">
        <f>YEAR(tab_event[[#This Row],[Date]])</f>
        <v>2024</v>
      </c>
      <c r="D412" s="2" t="str">
        <f>PROPER(TEXT(tab_event[[#This Row],[Date]],"mmm"))</f>
        <v>Févr</v>
      </c>
      <c r="E412" t="str">
        <f>_xlfn.XLOOKUP(tab_event[[#This Row],[Date]],tab_joursFeries[Date],tab_joursFeries[Célébration],"-",0)</f>
        <v>-</v>
      </c>
      <c r="F412" s="21"/>
      <c r="G412" s="21"/>
      <c r="H412" s="21"/>
      <c r="I412" s="21"/>
      <c r="J412" s="21"/>
      <c r="K412" s="21"/>
      <c r="L412" s="21">
        <v>1</v>
      </c>
      <c r="M412" s="21"/>
      <c r="N412" s="21"/>
      <c r="O412" s="21"/>
      <c r="P412" s="21"/>
      <c r="Q412" s="21"/>
      <c r="R412" s="21"/>
      <c r="S412" s="21"/>
    </row>
    <row r="413" spans="2:19" hidden="1" x14ac:dyDescent="0.25">
      <c r="B413" s="12" cm="1">
        <f t="array" ref="B413">DATE(Annee,1,ROW()-ROW(tab_event[#Headers]))</f>
        <v>45337</v>
      </c>
      <c r="C413" s="2">
        <f>YEAR(tab_event[[#This Row],[Date]])</f>
        <v>2024</v>
      </c>
      <c r="D413" s="2" t="str">
        <f>PROPER(TEXT(tab_event[[#This Row],[Date]],"mmm"))</f>
        <v>Févr</v>
      </c>
      <c r="E413" t="str">
        <f>_xlfn.XLOOKUP(tab_event[[#This Row],[Date]],tab_joursFeries[Date],tab_joursFeries[Célébration],"-",0)</f>
        <v>-</v>
      </c>
      <c r="F413" s="21"/>
      <c r="G413" s="21"/>
      <c r="H413" s="21"/>
      <c r="I413" s="21"/>
      <c r="J413" s="21"/>
      <c r="K413" s="21"/>
      <c r="L413" s="21"/>
      <c r="M413" s="21"/>
      <c r="N413" s="21"/>
      <c r="O413" s="21"/>
      <c r="P413" s="21">
        <v>1</v>
      </c>
      <c r="Q413" s="21"/>
      <c r="R413" s="21"/>
      <c r="S413" s="21"/>
    </row>
    <row r="414" spans="2:19" hidden="1" x14ac:dyDescent="0.25">
      <c r="B414" s="12" cm="1">
        <f t="array" ref="B414">DATE(Annee,1,ROW()-ROW(tab_event[#Headers]))</f>
        <v>45338</v>
      </c>
      <c r="C414" s="2">
        <f>YEAR(tab_event[[#This Row],[Date]])</f>
        <v>2024</v>
      </c>
      <c r="D414" s="2" t="str">
        <f>PROPER(TEXT(tab_event[[#This Row],[Date]],"mmm"))</f>
        <v>Févr</v>
      </c>
      <c r="E414" t="str">
        <f>_xlfn.XLOOKUP(tab_event[[#This Row],[Date]],tab_joursFeries[Date],tab_joursFeries[Célébration],"-",0)</f>
        <v>-</v>
      </c>
      <c r="F414" s="21">
        <v>1</v>
      </c>
      <c r="G414" s="21"/>
      <c r="H414" s="21"/>
      <c r="I414" s="21"/>
      <c r="J414" s="21"/>
      <c r="K414" s="21"/>
      <c r="L414" s="21"/>
      <c r="M414" s="21"/>
      <c r="N414" s="21"/>
      <c r="O414" s="21"/>
      <c r="P414" s="21">
        <v>1</v>
      </c>
      <c r="Q414" s="21"/>
      <c r="R414" s="21"/>
      <c r="S414" s="21"/>
    </row>
    <row r="415" spans="2:19" hidden="1" x14ac:dyDescent="0.25">
      <c r="B415" s="12" cm="1">
        <f t="array" ref="B415">DATE(Annee,1,ROW()-ROW(tab_event[#Headers]))</f>
        <v>45339</v>
      </c>
      <c r="C415" s="2">
        <f>YEAR(tab_event[[#This Row],[Date]])</f>
        <v>2024</v>
      </c>
      <c r="D415" s="2" t="str">
        <f>PROPER(TEXT(tab_event[[#This Row],[Date]],"mmm"))</f>
        <v>Févr</v>
      </c>
      <c r="E415" t="str">
        <f>_xlfn.XLOOKUP(tab_event[[#This Row],[Date]],tab_joursFeries[Date],tab_joursFeries[Célébration],"-",0)</f>
        <v>-</v>
      </c>
      <c r="F415" s="21"/>
      <c r="G415" s="21"/>
      <c r="H415" s="21"/>
      <c r="I415" s="21"/>
      <c r="J415" s="21"/>
      <c r="K415" s="21">
        <v>1</v>
      </c>
      <c r="L415" s="21"/>
      <c r="M415" s="21"/>
      <c r="N415" s="21"/>
      <c r="O415" s="21"/>
      <c r="P415" s="21"/>
      <c r="Q415" s="21"/>
      <c r="R415" s="21"/>
      <c r="S415" s="21"/>
    </row>
    <row r="416" spans="2:19" hidden="1" x14ac:dyDescent="0.25">
      <c r="B416" s="12" cm="1">
        <f t="array" ref="B416">DATE(Annee,1,ROW()-ROW(tab_event[#Headers]))</f>
        <v>45340</v>
      </c>
      <c r="C416" s="2">
        <f>YEAR(tab_event[[#This Row],[Date]])</f>
        <v>2024</v>
      </c>
      <c r="D416" s="2" t="str">
        <f>PROPER(TEXT(tab_event[[#This Row],[Date]],"mmm"))</f>
        <v>Févr</v>
      </c>
      <c r="E416" t="str">
        <f>_xlfn.XLOOKUP(tab_event[[#This Row],[Date]],tab_joursFeries[Date],tab_joursFeries[Célébration],"-",0)</f>
        <v>-</v>
      </c>
      <c r="F416" s="21"/>
      <c r="G416" s="21"/>
      <c r="H416" s="21"/>
      <c r="I416" s="21"/>
      <c r="J416" s="21"/>
      <c r="K416" s="21"/>
      <c r="L416" s="21"/>
      <c r="M416" s="21"/>
      <c r="N416" s="21"/>
      <c r="O416" s="21"/>
      <c r="P416" s="21"/>
      <c r="Q416" s="21"/>
      <c r="R416" s="21"/>
      <c r="S416" s="21"/>
    </row>
    <row r="417" spans="2:19" hidden="1" x14ac:dyDescent="0.25">
      <c r="B417" s="12" cm="1">
        <f t="array" ref="B417">DATE(Annee,1,ROW()-ROW(tab_event[#Headers]))</f>
        <v>45341</v>
      </c>
      <c r="C417" s="2">
        <f>YEAR(tab_event[[#This Row],[Date]])</f>
        <v>2024</v>
      </c>
      <c r="D417" s="2" t="str">
        <f>PROPER(TEXT(tab_event[[#This Row],[Date]],"mmm"))</f>
        <v>Févr</v>
      </c>
      <c r="E417" t="str">
        <f>_xlfn.XLOOKUP(tab_event[[#This Row],[Date]],tab_joursFeries[Date],tab_joursFeries[Célébration],"-",0)</f>
        <v>-</v>
      </c>
      <c r="F417" s="21"/>
      <c r="G417" s="21"/>
      <c r="H417" s="21"/>
      <c r="I417" s="21"/>
      <c r="J417" s="21"/>
      <c r="K417" s="21"/>
      <c r="L417" s="21"/>
      <c r="M417" s="21"/>
      <c r="N417" s="21"/>
      <c r="O417" s="21"/>
      <c r="P417" s="21"/>
      <c r="Q417" s="21"/>
      <c r="R417" s="21"/>
      <c r="S417" s="21"/>
    </row>
    <row r="418" spans="2:19" hidden="1" x14ac:dyDescent="0.25">
      <c r="B418" s="12" cm="1">
        <f t="array" ref="B418">DATE(Annee,1,ROW()-ROW(tab_event[#Headers]))</f>
        <v>45342</v>
      </c>
      <c r="C418" s="2">
        <f>YEAR(tab_event[[#This Row],[Date]])</f>
        <v>2024</v>
      </c>
      <c r="D418" s="2" t="str">
        <f>PROPER(TEXT(tab_event[[#This Row],[Date]],"mmm"))</f>
        <v>Févr</v>
      </c>
      <c r="E418" t="str">
        <f>_xlfn.XLOOKUP(tab_event[[#This Row],[Date]],tab_joursFeries[Date],tab_joursFeries[Célébration],"-",0)</f>
        <v>-</v>
      </c>
      <c r="F418" s="21"/>
      <c r="G418" s="21"/>
      <c r="H418" s="21"/>
      <c r="I418" s="21"/>
      <c r="J418" s="21">
        <v>1</v>
      </c>
      <c r="K418" s="21"/>
      <c r="L418" s="21"/>
      <c r="M418" s="21"/>
      <c r="N418" s="21"/>
      <c r="O418" s="21"/>
      <c r="P418" s="21"/>
      <c r="Q418" s="21"/>
      <c r="R418" s="21"/>
      <c r="S418" s="21"/>
    </row>
    <row r="419" spans="2:19" hidden="1" x14ac:dyDescent="0.25">
      <c r="B419" s="12" cm="1">
        <f t="array" ref="B419">DATE(Annee,1,ROW()-ROW(tab_event[#Headers]))</f>
        <v>45343</v>
      </c>
      <c r="C419" s="2">
        <f>YEAR(tab_event[[#This Row],[Date]])</f>
        <v>2024</v>
      </c>
      <c r="D419" s="2" t="str">
        <f>PROPER(TEXT(tab_event[[#This Row],[Date]],"mmm"))</f>
        <v>Févr</v>
      </c>
      <c r="E419" t="str">
        <f>_xlfn.XLOOKUP(tab_event[[#This Row],[Date]],tab_joursFeries[Date],tab_joursFeries[Célébration],"-",0)</f>
        <v>-</v>
      </c>
      <c r="F419" s="21"/>
      <c r="G419" s="21"/>
      <c r="H419" s="21"/>
      <c r="I419" s="21"/>
      <c r="J419" s="21"/>
      <c r="K419" s="21"/>
      <c r="L419" s="21"/>
      <c r="M419" s="21"/>
      <c r="N419" s="21"/>
      <c r="O419" s="21"/>
      <c r="P419" s="21"/>
      <c r="Q419" s="21"/>
      <c r="R419" s="21"/>
      <c r="S419" s="21"/>
    </row>
    <row r="420" spans="2:19" hidden="1" x14ac:dyDescent="0.25">
      <c r="B420" s="12" cm="1">
        <f t="array" ref="B420">DATE(Annee,1,ROW()-ROW(tab_event[#Headers]))</f>
        <v>45344</v>
      </c>
      <c r="C420" s="2">
        <f>YEAR(tab_event[[#This Row],[Date]])</f>
        <v>2024</v>
      </c>
      <c r="D420" s="2" t="str">
        <f>PROPER(TEXT(tab_event[[#This Row],[Date]],"mmm"))</f>
        <v>Févr</v>
      </c>
      <c r="E420" t="str">
        <f>_xlfn.XLOOKUP(tab_event[[#This Row],[Date]],tab_joursFeries[Date],tab_joursFeries[Célébration],"-",0)</f>
        <v>-</v>
      </c>
      <c r="F420" s="21"/>
      <c r="G420" s="21"/>
      <c r="H420" s="21"/>
      <c r="I420" s="21"/>
      <c r="J420" s="21"/>
      <c r="K420" s="21"/>
      <c r="L420" s="21"/>
      <c r="M420" s="21"/>
      <c r="N420" s="21"/>
      <c r="O420" s="21"/>
      <c r="P420" s="21"/>
      <c r="Q420" s="21"/>
      <c r="R420" s="21"/>
      <c r="S420" s="21"/>
    </row>
    <row r="421" spans="2:19" hidden="1" x14ac:dyDescent="0.25">
      <c r="B421" s="12" cm="1">
        <f t="array" ref="B421">DATE(Annee,1,ROW()-ROW(tab_event[#Headers]))</f>
        <v>45345</v>
      </c>
      <c r="C421" s="2">
        <f>YEAR(tab_event[[#This Row],[Date]])</f>
        <v>2024</v>
      </c>
      <c r="D421" s="2" t="str">
        <f>PROPER(TEXT(tab_event[[#This Row],[Date]],"mmm"))</f>
        <v>Févr</v>
      </c>
      <c r="E421" t="str">
        <f>_xlfn.XLOOKUP(tab_event[[#This Row],[Date]],tab_joursFeries[Date],tab_joursFeries[Célébration],"-",0)</f>
        <v>-</v>
      </c>
      <c r="F421" s="21"/>
      <c r="G421" s="21"/>
      <c r="H421" s="21"/>
      <c r="I421" s="21"/>
      <c r="J421" s="21"/>
      <c r="K421" s="21"/>
      <c r="L421" s="21"/>
      <c r="M421" s="21"/>
      <c r="N421" s="21"/>
      <c r="O421" s="21"/>
      <c r="P421" s="21"/>
      <c r="Q421" s="21"/>
      <c r="R421" s="21"/>
      <c r="S421" s="21"/>
    </row>
    <row r="422" spans="2:19" hidden="1" x14ac:dyDescent="0.25">
      <c r="B422" s="12" cm="1">
        <f t="array" ref="B422">DATE(Annee,1,ROW()-ROW(tab_event[#Headers]))</f>
        <v>45346</v>
      </c>
      <c r="C422" s="2">
        <f>YEAR(tab_event[[#This Row],[Date]])</f>
        <v>2024</v>
      </c>
      <c r="D422" s="2" t="str">
        <f>PROPER(TEXT(tab_event[[#This Row],[Date]],"mmm"))</f>
        <v>Févr</v>
      </c>
      <c r="E422" t="str">
        <f>_xlfn.XLOOKUP(tab_event[[#This Row],[Date]],tab_joursFeries[Date],tab_joursFeries[Célébration],"-",0)</f>
        <v>-</v>
      </c>
      <c r="F422" s="21"/>
      <c r="G422" s="21"/>
      <c r="H422" s="21"/>
      <c r="I422" s="21"/>
      <c r="J422" s="21"/>
      <c r="K422" s="21"/>
      <c r="L422" s="21"/>
      <c r="M422" s="21"/>
      <c r="N422" s="21"/>
      <c r="O422" s="21"/>
      <c r="P422" s="21"/>
      <c r="Q422" s="21"/>
      <c r="R422" s="21"/>
      <c r="S422" s="21"/>
    </row>
    <row r="423" spans="2:19" hidden="1" x14ac:dyDescent="0.25">
      <c r="B423" s="12" cm="1">
        <f t="array" ref="B423">DATE(Annee,1,ROW()-ROW(tab_event[#Headers]))</f>
        <v>45347</v>
      </c>
      <c r="C423" s="2">
        <f>YEAR(tab_event[[#This Row],[Date]])</f>
        <v>2024</v>
      </c>
      <c r="D423" s="2" t="str">
        <f>PROPER(TEXT(tab_event[[#This Row],[Date]],"mmm"))</f>
        <v>Févr</v>
      </c>
      <c r="E423" t="str">
        <f>_xlfn.XLOOKUP(tab_event[[#This Row],[Date]],tab_joursFeries[Date],tab_joursFeries[Célébration],"-",0)</f>
        <v>-</v>
      </c>
      <c r="F423" s="21"/>
      <c r="G423" s="21"/>
      <c r="H423" s="21"/>
      <c r="I423" s="21"/>
      <c r="J423" s="21"/>
      <c r="K423" s="21"/>
      <c r="L423" s="21"/>
      <c r="M423" s="21"/>
      <c r="N423" s="21"/>
      <c r="O423" s="21"/>
      <c r="P423" s="21"/>
      <c r="Q423" s="21"/>
      <c r="R423" s="21"/>
      <c r="S423" s="21"/>
    </row>
    <row r="424" spans="2:19" hidden="1" x14ac:dyDescent="0.25">
      <c r="B424" s="12" cm="1">
        <f t="array" ref="B424">DATE(Annee,1,ROW()-ROW(tab_event[#Headers]))</f>
        <v>45348</v>
      </c>
      <c r="C424" s="2">
        <f>YEAR(tab_event[[#This Row],[Date]])</f>
        <v>2024</v>
      </c>
      <c r="D424" s="2" t="str">
        <f>PROPER(TEXT(tab_event[[#This Row],[Date]],"mmm"))</f>
        <v>Févr</v>
      </c>
      <c r="E424" t="str">
        <f>_xlfn.XLOOKUP(tab_event[[#This Row],[Date]],tab_joursFeries[Date],tab_joursFeries[Célébration],"-",0)</f>
        <v>-</v>
      </c>
      <c r="F424" s="21"/>
      <c r="G424" s="21"/>
      <c r="H424" s="21"/>
      <c r="I424" s="21"/>
      <c r="J424" s="21"/>
      <c r="K424" s="21"/>
      <c r="L424" s="21"/>
      <c r="M424" s="21"/>
      <c r="N424" s="21"/>
      <c r="O424" s="21"/>
      <c r="P424" s="21"/>
      <c r="Q424" s="21">
        <v>1</v>
      </c>
      <c r="R424" s="21"/>
      <c r="S424" s="21"/>
    </row>
    <row r="425" spans="2:19" hidden="1" x14ac:dyDescent="0.25">
      <c r="B425" s="12" cm="1">
        <f t="array" ref="B425">DATE(Annee,1,ROW()-ROW(tab_event[#Headers]))</f>
        <v>45349</v>
      </c>
      <c r="C425" s="2">
        <f>YEAR(tab_event[[#This Row],[Date]])</f>
        <v>2024</v>
      </c>
      <c r="D425" s="2" t="str">
        <f>PROPER(TEXT(tab_event[[#This Row],[Date]],"mmm"))</f>
        <v>Févr</v>
      </c>
      <c r="E425" t="str">
        <f>_xlfn.XLOOKUP(tab_event[[#This Row],[Date]],tab_joursFeries[Date],tab_joursFeries[Célébration],"-",0)</f>
        <v>-</v>
      </c>
      <c r="F425" s="21"/>
      <c r="G425" s="21"/>
      <c r="H425" s="21"/>
      <c r="I425" s="21"/>
      <c r="J425" s="21"/>
      <c r="K425" s="21"/>
      <c r="L425" s="21"/>
      <c r="M425" s="21"/>
      <c r="N425" s="21"/>
      <c r="O425" s="21"/>
      <c r="P425" s="21"/>
      <c r="Q425" s="21">
        <v>1</v>
      </c>
      <c r="R425" s="21"/>
      <c r="S425" s="21"/>
    </row>
    <row r="426" spans="2:19" hidden="1" x14ac:dyDescent="0.25">
      <c r="B426" s="12" cm="1">
        <f t="array" ref="B426">DATE(Annee,1,ROW()-ROW(tab_event[#Headers]))</f>
        <v>45350</v>
      </c>
      <c r="C426" s="2">
        <f>YEAR(tab_event[[#This Row],[Date]])</f>
        <v>2024</v>
      </c>
      <c r="D426" s="2" t="str">
        <f>PROPER(TEXT(tab_event[[#This Row],[Date]],"mmm"))</f>
        <v>Févr</v>
      </c>
      <c r="E426" t="str">
        <f>_xlfn.XLOOKUP(tab_event[[#This Row],[Date]],tab_joursFeries[Date],tab_joursFeries[Célébration],"-",0)</f>
        <v>-</v>
      </c>
      <c r="F426" s="21"/>
      <c r="G426" s="21"/>
      <c r="H426" s="21"/>
      <c r="I426" s="21"/>
      <c r="J426" s="21"/>
      <c r="K426" s="21"/>
      <c r="L426" s="21"/>
      <c r="M426" s="21"/>
      <c r="N426" s="21"/>
      <c r="O426" s="21"/>
      <c r="P426" s="21"/>
      <c r="Q426" s="21">
        <v>1</v>
      </c>
      <c r="R426" s="21"/>
      <c r="S426" s="21"/>
    </row>
    <row r="427" spans="2:19" hidden="1" x14ac:dyDescent="0.25">
      <c r="B427" s="12" cm="1">
        <f t="array" ref="B427">DATE(Annee,1,ROW()-ROW(tab_event[#Headers]))</f>
        <v>45351</v>
      </c>
      <c r="C427" s="2">
        <f>YEAR(tab_event[[#This Row],[Date]])</f>
        <v>2024</v>
      </c>
      <c r="D427" s="2" t="str">
        <f>PROPER(TEXT(tab_event[[#This Row],[Date]],"mmm"))</f>
        <v>Févr</v>
      </c>
      <c r="E427" t="str">
        <f>_xlfn.XLOOKUP(tab_event[[#This Row],[Date]],tab_joursFeries[Date],tab_joursFeries[Célébration],"-",0)</f>
        <v>-</v>
      </c>
      <c r="F427" s="21"/>
      <c r="G427" s="21"/>
      <c r="H427" s="21"/>
      <c r="I427" s="21"/>
      <c r="J427" s="21"/>
      <c r="K427" s="21"/>
      <c r="L427" s="21"/>
      <c r="M427" s="21"/>
      <c r="N427" s="21"/>
      <c r="O427" s="21"/>
      <c r="P427" s="21"/>
      <c r="Q427" s="21">
        <v>1</v>
      </c>
      <c r="R427" s="21"/>
      <c r="S427" s="21"/>
    </row>
    <row r="428" spans="2:19" hidden="1" x14ac:dyDescent="0.25">
      <c r="B428" s="12" cm="1">
        <f t="array" ref="B428">DATE(Annee,1,ROW()-ROW(tab_event[#Headers]))</f>
        <v>45352</v>
      </c>
      <c r="C428" s="2">
        <f>YEAR(tab_event[[#This Row],[Date]])</f>
        <v>2024</v>
      </c>
      <c r="D428" s="2" t="str">
        <f>PROPER(TEXT(tab_event[[#This Row],[Date]],"mmm"))</f>
        <v>Mars</v>
      </c>
      <c r="E428" t="str">
        <f>_xlfn.XLOOKUP(tab_event[[#This Row],[Date]],tab_joursFeries[Date],tab_joursFeries[Célébration],"-",0)</f>
        <v>-</v>
      </c>
      <c r="F428" s="21"/>
      <c r="G428" s="21"/>
      <c r="H428" s="21"/>
      <c r="I428" s="21"/>
      <c r="J428" s="21"/>
      <c r="K428" s="21"/>
      <c r="L428" s="21"/>
      <c r="M428" s="21"/>
      <c r="N428" s="21"/>
      <c r="O428" s="21"/>
      <c r="P428" s="21"/>
      <c r="Q428" s="21">
        <v>1</v>
      </c>
      <c r="R428" s="21"/>
      <c r="S428" s="21"/>
    </row>
    <row r="429" spans="2:19" hidden="1" x14ac:dyDescent="0.25">
      <c r="B429" s="12" cm="1">
        <f t="array" ref="B429">DATE(Annee,1,ROW()-ROW(tab_event[#Headers]))</f>
        <v>45353</v>
      </c>
      <c r="C429" s="2">
        <f>YEAR(tab_event[[#This Row],[Date]])</f>
        <v>2024</v>
      </c>
      <c r="D429" s="2" t="str">
        <f>PROPER(TEXT(tab_event[[#This Row],[Date]],"mmm"))</f>
        <v>Mars</v>
      </c>
      <c r="E429" t="str">
        <f>_xlfn.XLOOKUP(tab_event[[#This Row],[Date]],tab_joursFeries[Date],tab_joursFeries[Célébration],"-",0)</f>
        <v>-</v>
      </c>
      <c r="F429" s="21"/>
      <c r="G429" s="21"/>
      <c r="H429" s="21"/>
      <c r="I429" s="21"/>
      <c r="J429" s="21"/>
      <c r="K429" s="21"/>
      <c r="L429" s="21"/>
      <c r="M429" s="21"/>
      <c r="N429" s="21"/>
      <c r="O429" s="21"/>
      <c r="P429" s="21"/>
      <c r="Q429" s="21">
        <v>1</v>
      </c>
      <c r="R429" s="21"/>
      <c r="S429" s="21"/>
    </row>
    <row r="430" spans="2:19" hidden="1" x14ac:dyDescent="0.25">
      <c r="B430" s="12" cm="1">
        <f t="array" ref="B430">DATE(Annee,1,ROW()-ROW(tab_event[#Headers]))</f>
        <v>45354</v>
      </c>
      <c r="C430" s="2">
        <f>YEAR(tab_event[[#This Row],[Date]])</f>
        <v>2024</v>
      </c>
      <c r="D430" s="2" t="str">
        <f>PROPER(TEXT(tab_event[[#This Row],[Date]],"mmm"))</f>
        <v>Mars</v>
      </c>
      <c r="E430" t="str">
        <f>_xlfn.XLOOKUP(tab_event[[#This Row],[Date]],tab_joursFeries[Date],tab_joursFeries[Célébration],"-",0)</f>
        <v>-</v>
      </c>
      <c r="F430" s="21"/>
      <c r="G430" s="21"/>
      <c r="H430" s="21"/>
      <c r="I430" s="21"/>
      <c r="J430" s="21"/>
      <c r="K430" s="21"/>
      <c r="L430" s="21"/>
      <c r="M430" s="21"/>
      <c r="N430" s="21"/>
      <c r="O430" s="21"/>
      <c r="P430" s="21"/>
      <c r="Q430" s="21">
        <v>1</v>
      </c>
      <c r="R430" s="21"/>
      <c r="S430" s="21"/>
    </row>
    <row r="431" spans="2:19" hidden="1" x14ac:dyDescent="0.25">
      <c r="B431" s="12" cm="1">
        <f t="array" ref="B431">DATE(Annee,1,ROW()-ROW(tab_event[#Headers]))</f>
        <v>45355</v>
      </c>
      <c r="C431" s="2">
        <f>YEAR(tab_event[[#This Row],[Date]])</f>
        <v>2024</v>
      </c>
      <c r="D431" s="2" t="str">
        <f>PROPER(TEXT(tab_event[[#This Row],[Date]],"mmm"))</f>
        <v>Mars</v>
      </c>
      <c r="E431" t="str">
        <f>_xlfn.XLOOKUP(tab_event[[#This Row],[Date]],tab_joursFeries[Date],tab_joursFeries[Célébration],"-",0)</f>
        <v>-</v>
      </c>
      <c r="F431" s="21"/>
      <c r="G431" s="21"/>
      <c r="H431" s="21"/>
      <c r="I431" s="21"/>
      <c r="J431" s="21"/>
      <c r="K431" s="21"/>
      <c r="L431" s="21"/>
      <c r="M431" s="21"/>
      <c r="N431" s="21"/>
      <c r="O431" s="21"/>
      <c r="P431" s="21"/>
      <c r="Q431" s="21"/>
      <c r="R431" s="21"/>
      <c r="S431" s="21"/>
    </row>
    <row r="432" spans="2:19" hidden="1" x14ac:dyDescent="0.25">
      <c r="B432" s="12" cm="1">
        <f t="array" ref="B432">DATE(Annee,1,ROW()-ROW(tab_event[#Headers]))</f>
        <v>45356</v>
      </c>
      <c r="C432" s="2">
        <f>YEAR(tab_event[[#This Row],[Date]])</f>
        <v>2024</v>
      </c>
      <c r="D432" s="2" t="str">
        <f>PROPER(TEXT(tab_event[[#This Row],[Date]],"mmm"))</f>
        <v>Mars</v>
      </c>
      <c r="E432" t="str">
        <f>_xlfn.XLOOKUP(tab_event[[#This Row],[Date]],tab_joursFeries[Date],tab_joursFeries[Célébration],"-",0)</f>
        <v>-</v>
      </c>
      <c r="F432" s="21"/>
      <c r="G432" s="21"/>
      <c r="H432" s="21"/>
      <c r="I432" s="21"/>
      <c r="J432" s="21">
        <v>1</v>
      </c>
      <c r="K432" s="21"/>
      <c r="L432" s="21"/>
      <c r="M432" s="21"/>
      <c r="N432" s="21"/>
      <c r="O432" s="21"/>
      <c r="P432" s="21"/>
      <c r="Q432" s="21"/>
      <c r="R432" s="21"/>
      <c r="S432" s="21"/>
    </row>
    <row r="433" spans="2:19" hidden="1" x14ac:dyDescent="0.25">
      <c r="B433" s="12" cm="1">
        <f t="array" ref="B433">DATE(Annee,1,ROW()-ROW(tab_event[#Headers]))</f>
        <v>45357</v>
      </c>
      <c r="C433" s="2">
        <f>YEAR(tab_event[[#This Row],[Date]])</f>
        <v>2024</v>
      </c>
      <c r="D433" s="2" t="str">
        <f>PROPER(TEXT(tab_event[[#This Row],[Date]],"mmm"))</f>
        <v>Mars</v>
      </c>
      <c r="E433" t="str">
        <f>_xlfn.XLOOKUP(tab_event[[#This Row],[Date]],tab_joursFeries[Date],tab_joursFeries[Célébration],"-",0)</f>
        <v>-</v>
      </c>
      <c r="F433" s="21"/>
      <c r="G433" s="21"/>
      <c r="H433" s="21"/>
      <c r="I433" s="21"/>
      <c r="J433" s="21">
        <v>1</v>
      </c>
      <c r="K433" s="21"/>
      <c r="L433" s="21"/>
      <c r="M433" s="21"/>
      <c r="N433" s="21"/>
      <c r="O433" s="21"/>
      <c r="P433" s="21"/>
      <c r="Q433" s="21"/>
      <c r="R433" s="21"/>
      <c r="S433" s="21"/>
    </row>
    <row r="434" spans="2:19" hidden="1" x14ac:dyDescent="0.25">
      <c r="B434" s="12" cm="1">
        <f t="array" ref="B434">DATE(Annee,1,ROW()-ROW(tab_event[#Headers]))</f>
        <v>45358</v>
      </c>
      <c r="C434" s="2">
        <f>YEAR(tab_event[[#This Row],[Date]])</f>
        <v>2024</v>
      </c>
      <c r="D434" s="2" t="str">
        <f>PROPER(TEXT(tab_event[[#This Row],[Date]],"mmm"))</f>
        <v>Mars</v>
      </c>
      <c r="E434" t="str">
        <f>_xlfn.XLOOKUP(tab_event[[#This Row],[Date]],tab_joursFeries[Date],tab_joursFeries[Célébration],"-",0)</f>
        <v>-</v>
      </c>
      <c r="F434" s="21"/>
      <c r="G434" s="21"/>
      <c r="H434" s="21"/>
      <c r="I434" s="21"/>
      <c r="J434" s="21"/>
      <c r="K434" s="21"/>
      <c r="L434" s="21"/>
      <c r="M434" s="21"/>
      <c r="N434" s="21"/>
      <c r="O434" s="21"/>
      <c r="P434" s="21">
        <v>1</v>
      </c>
      <c r="Q434" s="21"/>
      <c r="R434" s="21"/>
      <c r="S434" s="21"/>
    </row>
    <row r="435" spans="2:19" hidden="1" x14ac:dyDescent="0.25">
      <c r="B435" s="12" cm="1">
        <f t="array" ref="B435">DATE(Annee,1,ROW()-ROW(tab_event[#Headers]))</f>
        <v>45359</v>
      </c>
      <c r="C435" s="2">
        <f>YEAR(tab_event[[#This Row],[Date]])</f>
        <v>2024</v>
      </c>
      <c r="D435" s="2" t="str">
        <f>PROPER(TEXT(tab_event[[#This Row],[Date]],"mmm"))</f>
        <v>Mars</v>
      </c>
      <c r="E435" t="str">
        <f>_xlfn.XLOOKUP(tab_event[[#This Row],[Date]],tab_joursFeries[Date],tab_joursFeries[Célébration],"-",0)</f>
        <v>-</v>
      </c>
      <c r="F435" s="21">
        <v>1</v>
      </c>
      <c r="G435" s="21"/>
      <c r="H435" s="21"/>
      <c r="I435" s="21"/>
      <c r="J435" s="21"/>
      <c r="K435" s="21"/>
      <c r="L435" s="21"/>
      <c r="M435" s="21"/>
      <c r="N435" s="21"/>
      <c r="O435" s="21"/>
      <c r="P435" s="21">
        <v>1</v>
      </c>
      <c r="Q435" s="21"/>
      <c r="R435" s="21"/>
      <c r="S435" s="21"/>
    </row>
    <row r="436" spans="2:19" hidden="1" x14ac:dyDescent="0.25">
      <c r="B436" s="12" cm="1">
        <f t="array" ref="B436">DATE(Annee,1,ROW()-ROW(tab_event[#Headers]))</f>
        <v>45360</v>
      </c>
      <c r="C436" s="2">
        <f>YEAR(tab_event[[#This Row],[Date]])</f>
        <v>2024</v>
      </c>
      <c r="D436" s="2" t="str">
        <f>PROPER(TEXT(tab_event[[#This Row],[Date]],"mmm"))</f>
        <v>Mars</v>
      </c>
      <c r="E436" t="str">
        <f>_xlfn.XLOOKUP(tab_event[[#This Row],[Date]],tab_joursFeries[Date],tab_joursFeries[Célébration],"-",0)</f>
        <v>-</v>
      </c>
      <c r="F436" s="21"/>
      <c r="G436" s="21"/>
      <c r="H436" s="21"/>
      <c r="I436" s="21"/>
      <c r="J436" s="21"/>
      <c r="K436" s="21"/>
      <c r="L436" s="21"/>
      <c r="M436" s="21"/>
      <c r="N436" s="21"/>
      <c r="O436" s="21"/>
      <c r="P436" s="21"/>
      <c r="Q436" s="21"/>
      <c r="R436" s="21"/>
      <c r="S436" s="21"/>
    </row>
    <row r="437" spans="2:19" hidden="1" x14ac:dyDescent="0.25">
      <c r="B437" s="12" cm="1">
        <f t="array" ref="B437">DATE(Annee,1,ROW()-ROW(tab_event[#Headers]))</f>
        <v>45361</v>
      </c>
      <c r="C437" s="2">
        <f>YEAR(tab_event[[#This Row],[Date]])</f>
        <v>2024</v>
      </c>
      <c r="D437" s="2" t="str">
        <f>PROPER(TEXT(tab_event[[#This Row],[Date]],"mmm"))</f>
        <v>Mars</v>
      </c>
      <c r="E437" t="str">
        <f>_xlfn.XLOOKUP(tab_event[[#This Row],[Date]],tab_joursFeries[Date],tab_joursFeries[Célébration],"-",0)</f>
        <v>-</v>
      </c>
      <c r="F437" s="21"/>
      <c r="G437" s="21"/>
      <c r="H437" s="21"/>
      <c r="I437" s="21"/>
      <c r="J437" s="21"/>
      <c r="K437" s="21"/>
      <c r="L437" s="21"/>
      <c r="M437" s="21"/>
      <c r="N437" s="21"/>
      <c r="O437" s="21"/>
      <c r="P437" s="21"/>
      <c r="Q437" s="21"/>
      <c r="R437" s="21"/>
      <c r="S437" s="21"/>
    </row>
    <row r="438" spans="2:19" hidden="1" x14ac:dyDescent="0.25">
      <c r="B438" s="12" cm="1">
        <f t="array" ref="B438">DATE(Annee,1,ROW()-ROW(tab_event[#Headers]))</f>
        <v>45362</v>
      </c>
      <c r="C438" s="2">
        <f>YEAR(tab_event[[#This Row],[Date]])</f>
        <v>2024</v>
      </c>
      <c r="D438" s="2" t="str">
        <f>PROPER(TEXT(tab_event[[#This Row],[Date]],"mmm"))</f>
        <v>Mars</v>
      </c>
      <c r="E438" t="str">
        <f>_xlfn.XLOOKUP(tab_event[[#This Row],[Date]],tab_joursFeries[Date],tab_joursFeries[Célébration],"-",0)</f>
        <v>-</v>
      </c>
      <c r="F438" s="21"/>
      <c r="G438" s="21"/>
      <c r="H438" s="21"/>
      <c r="I438" s="21"/>
      <c r="J438" s="21"/>
      <c r="K438" s="21"/>
      <c r="L438" s="21"/>
      <c r="M438" s="21"/>
      <c r="N438" s="21"/>
      <c r="O438" s="21"/>
      <c r="P438" s="21"/>
      <c r="Q438" s="21"/>
      <c r="R438" s="21"/>
      <c r="S438" s="21"/>
    </row>
    <row r="439" spans="2:19" hidden="1" x14ac:dyDescent="0.25">
      <c r="B439" s="12" cm="1">
        <f t="array" ref="B439">DATE(Annee,1,ROW()-ROW(tab_event[#Headers]))</f>
        <v>45363</v>
      </c>
      <c r="C439" s="2">
        <f>YEAR(tab_event[[#This Row],[Date]])</f>
        <v>2024</v>
      </c>
      <c r="D439" s="2" t="str">
        <f>PROPER(TEXT(tab_event[[#This Row],[Date]],"mmm"))</f>
        <v>Mars</v>
      </c>
      <c r="E439" t="str">
        <f>_xlfn.XLOOKUP(tab_event[[#This Row],[Date]],tab_joursFeries[Date],tab_joursFeries[Célébration],"-",0)</f>
        <v>-</v>
      </c>
      <c r="F439" s="21"/>
      <c r="G439" s="21"/>
      <c r="H439" s="21"/>
      <c r="I439" s="21"/>
      <c r="J439" s="21"/>
      <c r="K439" s="21"/>
      <c r="L439" s="21"/>
      <c r="M439" s="21"/>
      <c r="N439" s="21"/>
      <c r="O439" s="21"/>
      <c r="P439" s="21">
        <v>1</v>
      </c>
      <c r="Q439" s="21"/>
      <c r="R439" s="21"/>
      <c r="S439" s="21"/>
    </row>
    <row r="440" spans="2:19" hidden="1" x14ac:dyDescent="0.25">
      <c r="B440" s="12" cm="1">
        <f t="array" ref="B440">DATE(Annee,1,ROW()-ROW(tab_event[#Headers]))</f>
        <v>45364</v>
      </c>
      <c r="C440" s="2">
        <f>YEAR(tab_event[[#This Row],[Date]])</f>
        <v>2024</v>
      </c>
      <c r="D440" s="2" t="str">
        <f>PROPER(TEXT(tab_event[[#This Row],[Date]],"mmm"))</f>
        <v>Mars</v>
      </c>
      <c r="E440" t="str">
        <f>_xlfn.XLOOKUP(tab_event[[#This Row],[Date]],tab_joursFeries[Date],tab_joursFeries[Célébration],"-",0)</f>
        <v>-</v>
      </c>
      <c r="F440" s="21"/>
      <c r="G440" s="21"/>
      <c r="H440" s="21"/>
      <c r="I440" s="21"/>
      <c r="J440" s="21"/>
      <c r="K440" s="21"/>
      <c r="L440" s="21">
        <v>1</v>
      </c>
      <c r="M440" s="21"/>
      <c r="N440" s="21"/>
      <c r="O440" s="21"/>
      <c r="P440" s="21"/>
      <c r="Q440" s="21"/>
      <c r="R440" s="21"/>
      <c r="S440" s="21"/>
    </row>
    <row r="441" spans="2:19" hidden="1" x14ac:dyDescent="0.25">
      <c r="B441" s="12" cm="1">
        <f t="array" ref="B441">DATE(Annee,1,ROW()-ROW(tab_event[#Headers]))</f>
        <v>45365</v>
      </c>
      <c r="C441" s="2">
        <f>YEAR(tab_event[[#This Row],[Date]])</f>
        <v>2024</v>
      </c>
      <c r="D441" s="2" t="str">
        <f>PROPER(TEXT(tab_event[[#This Row],[Date]],"mmm"))</f>
        <v>Mars</v>
      </c>
      <c r="E441" t="str">
        <f>_xlfn.XLOOKUP(tab_event[[#This Row],[Date]],tab_joursFeries[Date],tab_joursFeries[Célébration],"-",0)</f>
        <v>-</v>
      </c>
      <c r="F441" s="21">
        <v>1</v>
      </c>
      <c r="G441" s="21"/>
      <c r="H441" s="21"/>
      <c r="I441" s="21"/>
      <c r="J441" s="21"/>
      <c r="K441" s="21"/>
      <c r="L441" s="21"/>
      <c r="M441" s="21"/>
      <c r="N441" s="21"/>
      <c r="O441" s="21"/>
      <c r="P441" s="21"/>
      <c r="Q441" s="21"/>
      <c r="R441" s="21"/>
      <c r="S441" s="21"/>
    </row>
    <row r="442" spans="2:19" hidden="1" x14ac:dyDescent="0.25">
      <c r="B442" s="12" cm="1">
        <f t="array" ref="B442">DATE(Annee,1,ROW()-ROW(tab_event[#Headers]))</f>
        <v>45366</v>
      </c>
      <c r="C442" s="2">
        <f>YEAR(tab_event[[#This Row],[Date]])</f>
        <v>2024</v>
      </c>
      <c r="D442" s="2" t="str">
        <f>PROPER(TEXT(tab_event[[#This Row],[Date]],"mmm"))</f>
        <v>Mars</v>
      </c>
      <c r="E442" t="str">
        <f>_xlfn.XLOOKUP(tab_event[[#This Row],[Date]],tab_joursFeries[Date],tab_joursFeries[Célébration],"-",0)</f>
        <v>-</v>
      </c>
      <c r="F442" s="21"/>
      <c r="G442" s="21"/>
      <c r="H442" s="21"/>
      <c r="I442" s="21"/>
      <c r="J442" s="21"/>
      <c r="K442" s="21"/>
      <c r="L442" s="21"/>
      <c r="M442" s="21"/>
      <c r="N442" s="21"/>
      <c r="O442" s="21"/>
      <c r="P442" s="21">
        <v>1</v>
      </c>
      <c r="Q442" s="21"/>
      <c r="R442" s="21"/>
      <c r="S442" s="21"/>
    </row>
    <row r="443" spans="2:19" hidden="1" x14ac:dyDescent="0.25">
      <c r="B443" s="12" cm="1">
        <f t="array" ref="B443">DATE(Annee,1,ROW()-ROW(tab_event[#Headers]))</f>
        <v>45367</v>
      </c>
      <c r="C443" s="2">
        <f>YEAR(tab_event[[#This Row],[Date]])</f>
        <v>2024</v>
      </c>
      <c r="D443" s="2" t="str">
        <f>PROPER(TEXT(tab_event[[#This Row],[Date]],"mmm"))</f>
        <v>Mars</v>
      </c>
      <c r="E443" t="str">
        <f>_xlfn.XLOOKUP(tab_event[[#This Row],[Date]],tab_joursFeries[Date],tab_joursFeries[Célébration],"-",0)</f>
        <v>-</v>
      </c>
      <c r="F443" s="21"/>
      <c r="G443" s="21"/>
      <c r="H443" s="21"/>
      <c r="I443" s="21"/>
      <c r="J443" s="21"/>
      <c r="K443" s="21">
        <v>1</v>
      </c>
      <c r="L443" s="21"/>
      <c r="M443" s="21"/>
      <c r="N443" s="21"/>
      <c r="O443" s="21"/>
      <c r="P443" s="21"/>
      <c r="Q443" s="21"/>
      <c r="R443" s="21"/>
      <c r="S443" s="21"/>
    </row>
    <row r="444" spans="2:19" hidden="1" x14ac:dyDescent="0.25">
      <c r="B444" s="12" cm="1">
        <f t="array" ref="B444">DATE(Annee,1,ROW()-ROW(tab_event[#Headers]))</f>
        <v>45368</v>
      </c>
      <c r="C444" s="2">
        <f>YEAR(tab_event[[#This Row],[Date]])</f>
        <v>2024</v>
      </c>
      <c r="D444" s="2" t="str">
        <f>PROPER(TEXT(tab_event[[#This Row],[Date]],"mmm"))</f>
        <v>Mars</v>
      </c>
      <c r="E444" t="str">
        <f>_xlfn.XLOOKUP(tab_event[[#This Row],[Date]],tab_joursFeries[Date],tab_joursFeries[Célébration],"-",0)</f>
        <v>-</v>
      </c>
      <c r="F444" s="21"/>
      <c r="G444" s="21"/>
      <c r="H444" s="21"/>
      <c r="I444" s="21"/>
      <c r="J444" s="21"/>
      <c r="K444" s="21"/>
      <c r="L444" s="21"/>
      <c r="M444" s="21"/>
      <c r="N444" s="21">
        <v>1</v>
      </c>
      <c r="O444" s="21"/>
      <c r="P444" s="21">
        <v>1</v>
      </c>
      <c r="Q444" s="21"/>
      <c r="R444" s="21"/>
      <c r="S444" s="21"/>
    </row>
    <row r="445" spans="2:19" hidden="1" x14ac:dyDescent="0.25">
      <c r="B445" s="12" cm="1">
        <f t="array" ref="B445">DATE(Annee,1,ROW()-ROW(tab_event[#Headers]))</f>
        <v>45369</v>
      </c>
      <c r="C445" s="2">
        <f>YEAR(tab_event[[#This Row],[Date]])</f>
        <v>2024</v>
      </c>
      <c r="D445" s="2" t="str">
        <f>PROPER(TEXT(tab_event[[#This Row],[Date]],"mmm"))</f>
        <v>Mars</v>
      </c>
      <c r="E445" t="str">
        <f>_xlfn.XLOOKUP(tab_event[[#This Row],[Date]],tab_joursFeries[Date],tab_joursFeries[Célébration],"-",0)</f>
        <v>-</v>
      </c>
      <c r="F445" s="21"/>
      <c r="G445" s="21"/>
      <c r="H445" s="21"/>
      <c r="I445" s="21"/>
      <c r="J445" s="21">
        <v>1</v>
      </c>
      <c r="K445" s="21"/>
      <c r="L445" s="21"/>
      <c r="M445" s="21"/>
      <c r="N445" s="21"/>
      <c r="O445" s="21"/>
      <c r="P445" s="21"/>
      <c r="Q445" s="21"/>
      <c r="R445" s="21"/>
      <c r="S445" s="21"/>
    </row>
    <row r="446" spans="2:19" hidden="1" x14ac:dyDescent="0.25">
      <c r="B446" s="12" cm="1">
        <f t="array" ref="B446">DATE(Annee,1,ROW()-ROW(tab_event[#Headers]))</f>
        <v>45370</v>
      </c>
      <c r="C446" s="2">
        <f>YEAR(tab_event[[#This Row],[Date]])</f>
        <v>2024</v>
      </c>
      <c r="D446" s="2" t="str">
        <f>PROPER(TEXT(tab_event[[#This Row],[Date]],"mmm"))</f>
        <v>Mars</v>
      </c>
      <c r="E446" t="str">
        <f>_xlfn.XLOOKUP(tab_event[[#This Row],[Date]],tab_joursFeries[Date],tab_joursFeries[Célébration],"-",0)</f>
        <v>-</v>
      </c>
      <c r="F446" s="21"/>
      <c r="G446" s="21"/>
      <c r="H446" s="21"/>
      <c r="I446" s="21"/>
      <c r="J446" s="21"/>
      <c r="K446" s="21"/>
      <c r="L446" s="21"/>
      <c r="M446" s="21"/>
      <c r="N446" s="21"/>
      <c r="O446" s="21"/>
      <c r="P446" s="21"/>
      <c r="Q446" s="21"/>
      <c r="R446" s="21"/>
      <c r="S446" s="21"/>
    </row>
    <row r="447" spans="2:19" hidden="1" x14ac:dyDescent="0.25">
      <c r="B447" s="12" cm="1">
        <f t="array" ref="B447">DATE(Annee,1,ROW()-ROW(tab_event[#Headers]))</f>
        <v>45371</v>
      </c>
      <c r="C447" s="2">
        <f>YEAR(tab_event[[#This Row],[Date]])</f>
        <v>2024</v>
      </c>
      <c r="D447" s="2" t="str">
        <f>PROPER(TEXT(tab_event[[#This Row],[Date]],"mmm"))</f>
        <v>Mars</v>
      </c>
      <c r="E447" t="str">
        <f>_xlfn.XLOOKUP(tab_event[[#This Row],[Date]],tab_joursFeries[Date],tab_joursFeries[Célébration],"-",0)</f>
        <v>-</v>
      </c>
      <c r="F447" s="21"/>
      <c r="G447" s="21"/>
      <c r="H447" s="21"/>
      <c r="I447" s="21"/>
      <c r="J447" s="21"/>
      <c r="K447" s="21"/>
      <c r="L447" s="21"/>
      <c r="M447" s="21"/>
      <c r="N447" s="21"/>
      <c r="O447" s="21"/>
      <c r="P447" s="21">
        <v>1</v>
      </c>
      <c r="Q447" s="21"/>
      <c r="R447" s="21"/>
      <c r="S447" s="21"/>
    </row>
    <row r="448" spans="2:19" hidden="1" x14ac:dyDescent="0.25">
      <c r="B448" s="12" cm="1">
        <f t="array" ref="B448">DATE(Annee,1,ROW()-ROW(tab_event[#Headers]))</f>
        <v>45372</v>
      </c>
      <c r="C448" s="2">
        <f>YEAR(tab_event[[#This Row],[Date]])</f>
        <v>2024</v>
      </c>
      <c r="D448" s="2" t="str">
        <f>PROPER(TEXT(tab_event[[#This Row],[Date]],"mmm"))</f>
        <v>Mars</v>
      </c>
      <c r="E448" t="str">
        <f>_xlfn.XLOOKUP(tab_event[[#This Row],[Date]],tab_joursFeries[Date],tab_joursFeries[Célébration],"-",0)</f>
        <v>-</v>
      </c>
      <c r="F448" s="21"/>
      <c r="G448" s="21"/>
      <c r="H448" s="21"/>
      <c r="I448" s="21"/>
      <c r="J448" s="21"/>
      <c r="K448" s="21"/>
      <c r="L448" s="21"/>
      <c r="M448" s="21"/>
      <c r="N448" s="21"/>
      <c r="O448" s="21"/>
      <c r="P448" s="21">
        <v>1</v>
      </c>
      <c r="Q448" s="21"/>
      <c r="R448" s="21"/>
      <c r="S448" s="21"/>
    </row>
    <row r="449" spans="2:19" hidden="1" x14ac:dyDescent="0.25">
      <c r="B449" s="12" cm="1">
        <f t="array" ref="B449">DATE(Annee,1,ROW()-ROW(tab_event[#Headers]))</f>
        <v>45373</v>
      </c>
      <c r="C449" s="2">
        <f>YEAR(tab_event[[#This Row],[Date]])</f>
        <v>2024</v>
      </c>
      <c r="D449" s="2" t="str">
        <f>PROPER(TEXT(tab_event[[#This Row],[Date]],"mmm"))</f>
        <v>Mars</v>
      </c>
      <c r="E449" t="str">
        <f>_xlfn.XLOOKUP(tab_event[[#This Row],[Date]],tab_joursFeries[Date],tab_joursFeries[Célébration],"-",0)</f>
        <v>-</v>
      </c>
      <c r="F449" s="21">
        <v>1</v>
      </c>
      <c r="G449" s="21"/>
      <c r="H449" s="21"/>
      <c r="I449" s="21"/>
      <c r="J449" s="21"/>
      <c r="K449" s="21"/>
      <c r="L449" s="21"/>
      <c r="M449" s="21"/>
      <c r="N449" s="21"/>
      <c r="O449" s="21"/>
      <c r="P449" s="21">
        <v>1</v>
      </c>
      <c r="Q449" s="21"/>
      <c r="R449" s="21"/>
      <c r="S449" s="21"/>
    </row>
    <row r="450" spans="2:19" hidden="1" x14ac:dyDescent="0.25">
      <c r="B450" s="12" cm="1">
        <f t="array" ref="B450">DATE(Annee,1,ROW()-ROW(tab_event[#Headers]))</f>
        <v>45374</v>
      </c>
      <c r="C450" s="2">
        <f>YEAR(tab_event[[#This Row],[Date]])</f>
        <v>2024</v>
      </c>
      <c r="D450" s="2" t="str">
        <f>PROPER(TEXT(tab_event[[#This Row],[Date]],"mmm"))</f>
        <v>Mars</v>
      </c>
      <c r="E450" t="str">
        <f>_xlfn.XLOOKUP(tab_event[[#This Row],[Date]],tab_joursFeries[Date],tab_joursFeries[Célébration],"-",0)</f>
        <v>-</v>
      </c>
      <c r="F450" s="21">
        <v>1</v>
      </c>
      <c r="G450" s="21"/>
      <c r="H450" s="21"/>
      <c r="I450" s="21"/>
      <c r="J450" s="21"/>
      <c r="K450" s="21"/>
      <c r="L450" s="21"/>
      <c r="M450" s="21"/>
      <c r="N450" s="21"/>
      <c r="O450" s="21"/>
      <c r="P450" s="21"/>
      <c r="Q450" s="21"/>
      <c r="R450" s="21"/>
      <c r="S450" s="21"/>
    </row>
    <row r="451" spans="2:19" hidden="1" x14ac:dyDescent="0.25">
      <c r="B451" s="12" cm="1">
        <f t="array" ref="B451">DATE(Annee,1,ROW()-ROW(tab_event[#Headers]))</f>
        <v>45375</v>
      </c>
      <c r="C451" s="2">
        <f>YEAR(tab_event[[#This Row],[Date]])</f>
        <v>2024</v>
      </c>
      <c r="D451" s="2" t="str">
        <f>PROPER(TEXT(tab_event[[#This Row],[Date]],"mmm"))</f>
        <v>Mars</v>
      </c>
      <c r="E451" t="str">
        <f>_xlfn.XLOOKUP(tab_event[[#This Row],[Date]],tab_joursFeries[Date],tab_joursFeries[Célébration],"-",0)</f>
        <v>-</v>
      </c>
      <c r="F451" s="21"/>
      <c r="G451" s="21"/>
      <c r="H451" s="21"/>
      <c r="I451" s="21"/>
      <c r="J451" s="21"/>
      <c r="K451" s="21"/>
      <c r="L451" s="21"/>
      <c r="M451" s="21"/>
      <c r="N451" s="21"/>
      <c r="O451" s="21"/>
      <c r="P451" s="21"/>
      <c r="Q451" s="21"/>
      <c r="R451" s="21"/>
      <c r="S451" s="21"/>
    </row>
    <row r="452" spans="2:19" hidden="1" x14ac:dyDescent="0.25">
      <c r="B452" s="12" cm="1">
        <f t="array" ref="B452">DATE(Annee,1,ROW()-ROW(tab_event[#Headers]))</f>
        <v>45376</v>
      </c>
      <c r="C452" s="2">
        <f>YEAR(tab_event[[#This Row],[Date]])</f>
        <v>2024</v>
      </c>
      <c r="D452" s="2" t="str">
        <f>PROPER(TEXT(tab_event[[#This Row],[Date]],"mmm"))</f>
        <v>Mars</v>
      </c>
      <c r="E452" t="str">
        <f>_xlfn.XLOOKUP(tab_event[[#This Row],[Date]],tab_joursFeries[Date],tab_joursFeries[Célébration],"-",0)</f>
        <v>-</v>
      </c>
      <c r="F452" s="21"/>
      <c r="G452" s="21"/>
      <c r="H452" s="21"/>
      <c r="I452" s="21"/>
      <c r="J452" s="21"/>
      <c r="K452" s="21"/>
      <c r="L452" s="21"/>
      <c r="M452" s="21"/>
      <c r="N452" s="21"/>
      <c r="O452" s="21"/>
      <c r="P452" s="21"/>
      <c r="Q452" s="21"/>
      <c r="R452" s="21"/>
      <c r="S452" s="21"/>
    </row>
    <row r="453" spans="2:19" hidden="1" x14ac:dyDescent="0.25">
      <c r="B453" s="12" cm="1">
        <f t="array" ref="B453">DATE(Annee,1,ROW()-ROW(tab_event[#Headers]))</f>
        <v>45377</v>
      </c>
      <c r="C453" s="2">
        <f>YEAR(tab_event[[#This Row],[Date]])</f>
        <v>2024</v>
      </c>
      <c r="D453" s="2" t="str">
        <f>PROPER(TEXT(tab_event[[#This Row],[Date]],"mmm"))</f>
        <v>Mars</v>
      </c>
      <c r="E453" t="str">
        <f>_xlfn.XLOOKUP(tab_event[[#This Row],[Date]],tab_joursFeries[Date],tab_joursFeries[Célébration],"-",0)</f>
        <v>-</v>
      </c>
      <c r="F453" s="21"/>
      <c r="G453" s="21"/>
      <c r="H453" s="21"/>
      <c r="I453" s="21"/>
      <c r="J453" s="21"/>
      <c r="K453" s="21"/>
      <c r="L453" s="21"/>
      <c r="M453" s="21"/>
      <c r="N453" s="21"/>
      <c r="O453" s="21"/>
      <c r="P453" s="21"/>
      <c r="Q453" s="21"/>
      <c r="R453" s="21"/>
      <c r="S453" s="21"/>
    </row>
    <row r="454" spans="2:19" hidden="1" x14ac:dyDescent="0.25">
      <c r="B454" s="12" cm="1">
        <f t="array" ref="B454">DATE(Annee,1,ROW()-ROW(tab_event[#Headers]))</f>
        <v>45378</v>
      </c>
      <c r="C454" s="2">
        <f>YEAR(tab_event[[#This Row],[Date]])</f>
        <v>2024</v>
      </c>
      <c r="D454" s="2" t="str">
        <f>PROPER(TEXT(tab_event[[#This Row],[Date]],"mmm"))</f>
        <v>Mars</v>
      </c>
      <c r="E454" t="str">
        <f>_xlfn.XLOOKUP(tab_event[[#This Row],[Date]],tab_joursFeries[Date],tab_joursFeries[Célébration],"-",0)</f>
        <v>-</v>
      </c>
      <c r="F454" s="21"/>
      <c r="G454" s="21"/>
      <c r="H454" s="21"/>
      <c r="I454" s="21"/>
      <c r="J454" s="21"/>
      <c r="K454" s="21"/>
      <c r="L454" s="21"/>
      <c r="M454" s="21"/>
      <c r="N454" s="21"/>
      <c r="O454" s="21"/>
      <c r="P454" s="21">
        <v>1</v>
      </c>
      <c r="Q454" s="21"/>
      <c r="R454" s="21"/>
      <c r="S454" s="21"/>
    </row>
    <row r="455" spans="2:19" hidden="1" x14ac:dyDescent="0.25">
      <c r="B455" s="12" cm="1">
        <f t="array" ref="B455">DATE(Annee,1,ROW()-ROW(tab_event[#Headers]))</f>
        <v>45379</v>
      </c>
      <c r="C455" s="2">
        <f>YEAR(tab_event[[#This Row],[Date]])</f>
        <v>2024</v>
      </c>
      <c r="D455" s="2" t="str">
        <f>PROPER(TEXT(tab_event[[#This Row],[Date]],"mmm"))</f>
        <v>Mars</v>
      </c>
      <c r="E455" t="str">
        <f>_xlfn.XLOOKUP(tab_event[[#This Row],[Date]],tab_joursFeries[Date],tab_joursFeries[Célébration],"-",0)</f>
        <v>-</v>
      </c>
      <c r="F455" s="21"/>
      <c r="G455" s="21"/>
      <c r="H455" s="21"/>
      <c r="I455" s="21"/>
      <c r="J455" s="21"/>
      <c r="K455" s="21"/>
      <c r="L455" s="21"/>
      <c r="M455" s="21"/>
      <c r="N455" s="21"/>
      <c r="O455" s="21"/>
      <c r="P455" s="21">
        <v>1</v>
      </c>
      <c r="Q455" s="21"/>
      <c r="R455" s="21"/>
      <c r="S455" s="21"/>
    </row>
    <row r="456" spans="2:19" hidden="1" x14ac:dyDescent="0.25">
      <c r="B456" s="12" cm="1">
        <f t="array" ref="B456">DATE(Annee,1,ROW()-ROW(tab_event[#Headers]))</f>
        <v>45380</v>
      </c>
      <c r="C456" s="2">
        <f>YEAR(tab_event[[#This Row],[Date]])</f>
        <v>2024</v>
      </c>
      <c r="D456" s="2" t="str">
        <f>PROPER(TEXT(tab_event[[#This Row],[Date]],"mmm"))</f>
        <v>Mars</v>
      </c>
      <c r="E456" t="str">
        <f>_xlfn.XLOOKUP(tab_event[[#This Row],[Date]],tab_joursFeries[Date],tab_joursFeries[Célébration],"-",0)</f>
        <v>-</v>
      </c>
      <c r="F456" s="21"/>
      <c r="G456" s="21"/>
      <c r="H456" s="21">
        <v>2</v>
      </c>
      <c r="I456" s="21"/>
      <c r="J456" s="21"/>
      <c r="K456" s="21"/>
      <c r="L456" s="21"/>
      <c r="M456" s="21"/>
      <c r="N456" s="21"/>
      <c r="O456" s="21"/>
      <c r="P456" s="21"/>
      <c r="Q456" s="21"/>
      <c r="R456" s="21"/>
      <c r="S456" s="21"/>
    </row>
    <row r="457" spans="2:19" hidden="1" x14ac:dyDescent="0.25">
      <c r="B457" s="12" cm="1">
        <f t="array" ref="B457">DATE(Annee,1,ROW()-ROW(tab_event[#Headers]))</f>
        <v>45381</v>
      </c>
      <c r="C457" s="2">
        <f>YEAR(tab_event[[#This Row],[Date]])</f>
        <v>2024</v>
      </c>
      <c r="D457" s="2" t="str">
        <f>PROPER(TEXT(tab_event[[#This Row],[Date]],"mmm"))</f>
        <v>Mars</v>
      </c>
      <c r="E457" t="str">
        <f>_xlfn.XLOOKUP(tab_event[[#This Row],[Date]],tab_joursFeries[Date],tab_joursFeries[Célébration],"-",0)</f>
        <v>-</v>
      </c>
      <c r="F457" s="21"/>
      <c r="G457" s="21">
        <v>1</v>
      </c>
      <c r="H457" s="21"/>
      <c r="I457" s="21"/>
      <c r="J457" s="21"/>
      <c r="K457" s="21"/>
      <c r="L457" s="21"/>
      <c r="M457" s="21"/>
      <c r="N457" s="21"/>
      <c r="O457" s="21"/>
      <c r="P457" s="21"/>
      <c r="Q457" s="21"/>
      <c r="R457" s="21"/>
      <c r="S457" s="21"/>
    </row>
    <row r="458" spans="2:19" hidden="1" x14ac:dyDescent="0.25">
      <c r="B458" s="12" cm="1">
        <f t="array" ref="B458">DATE(Annee,1,ROW()-ROW(tab_event[#Headers]))</f>
        <v>45382</v>
      </c>
      <c r="C458" s="2">
        <f>YEAR(tab_event[[#This Row],[Date]])</f>
        <v>2024</v>
      </c>
      <c r="D458" s="2" t="str">
        <f>PROPER(TEXT(tab_event[[#This Row],[Date]],"mmm"))</f>
        <v>Mars</v>
      </c>
      <c r="E458" t="str">
        <f>_xlfn.XLOOKUP(tab_event[[#This Row],[Date]],tab_joursFeries[Date],tab_joursFeries[Célébration],"-",0)</f>
        <v>-</v>
      </c>
      <c r="F458" s="21"/>
      <c r="G458" s="21"/>
      <c r="H458" s="21"/>
      <c r="I458" s="21"/>
      <c r="J458" s="21"/>
      <c r="K458" s="21"/>
      <c r="L458" s="21"/>
      <c r="M458" s="21"/>
      <c r="N458" s="21"/>
      <c r="O458" s="21"/>
      <c r="P458" s="21"/>
      <c r="Q458" s="21"/>
      <c r="R458" s="21"/>
      <c r="S458" s="21"/>
    </row>
    <row r="459" spans="2:19" hidden="1" x14ac:dyDescent="0.25">
      <c r="B459" s="12" cm="1">
        <f t="array" ref="B459">DATE(Annee,1,ROW()-ROW(tab_event[#Headers]))</f>
        <v>45383</v>
      </c>
      <c r="C459" s="2">
        <f>YEAR(tab_event[[#This Row],[Date]])</f>
        <v>2024</v>
      </c>
      <c r="D459" s="2" t="str">
        <f>PROPER(TEXT(tab_event[[#This Row],[Date]],"mmm"))</f>
        <v>Avr</v>
      </c>
      <c r="E459" t="str">
        <f>_xlfn.XLOOKUP(tab_event[[#This Row],[Date]],tab_joursFeries[Date],tab_joursFeries[Célébration],"-",0)</f>
        <v>Lundi de Pâques</v>
      </c>
      <c r="F459" s="21"/>
      <c r="G459" s="21"/>
      <c r="H459" s="21"/>
      <c r="I459" s="21"/>
      <c r="J459" s="21"/>
      <c r="K459" s="21"/>
      <c r="L459" s="21"/>
      <c r="M459" s="21"/>
      <c r="N459" s="21"/>
      <c r="O459" s="21"/>
      <c r="P459" s="21"/>
      <c r="Q459" s="21"/>
      <c r="R459" s="21"/>
      <c r="S459" s="21"/>
    </row>
    <row r="460" spans="2:19" hidden="1" x14ac:dyDescent="0.25">
      <c r="B460" s="12" cm="1">
        <f t="array" ref="B460">DATE(Annee,1,ROW()-ROW(tab_event[#Headers]))</f>
        <v>45384</v>
      </c>
      <c r="C460" s="2">
        <f>YEAR(tab_event[[#This Row],[Date]])</f>
        <v>2024</v>
      </c>
      <c r="D460" s="2" t="str">
        <f>PROPER(TEXT(tab_event[[#This Row],[Date]],"mmm"))</f>
        <v>Avr</v>
      </c>
      <c r="E460" t="str">
        <f>_xlfn.XLOOKUP(tab_event[[#This Row],[Date]],tab_joursFeries[Date],tab_joursFeries[Célébration],"-",0)</f>
        <v>-</v>
      </c>
      <c r="F460" s="21"/>
      <c r="G460" s="21"/>
      <c r="H460" s="21"/>
      <c r="I460" s="21"/>
      <c r="J460" s="21"/>
      <c r="K460" s="21"/>
      <c r="L460" s="21"/>
      <c r="M460" s="21"/>
      <c r="N460" s="21"/>
      <c r="O460" s="21"/>
      <c r="P460" s="21"/>
      <c r="Q460" s="21"/>
      <c r="R460" s="21"/>
      <c r="S460" s="21"/>
    </row>
    <row r="461" spans="2:19" hidden="1" x14ac:dyDescent="0.25">
      <c r="B461" s="12" cm="1">
        <f t="array" ref="B461">DATE(Annee,1,ROW()-ROW(tab_event[#Headers]))</f>
        <v>45385</v>
      </c>
      <c r="C461" s="2">
        <f>YEAR(tab_event[[#This Row],[Date]])</f>
        <v>2024</v>
      </c>
      <c r="D461" s="2" t="str">
        <f>PROPER(TEXT(tab_event[[#This Row],[Date]],"mmm"))</f>
        <v>Avr</v>
      </c>
      <c r="E461" t="str">
        <f>_xlfn.XLOOKUP(tab_event[[#This Row],[Date]],tab_joursFeries[Date],tab_joursFeries[Célébration],"-",0)</f>
        <v>-</v>
      </c>
      <c r="F461" s="21"/>
      <c r="G461" s="21"/>
      <c r="H461" s="21"/>
      <c r="I461" s="21"/>
      <c r="J461" s="21"/>
      <c r="K461" s="21"/>
      <c r="L461" s="21"/>
      <c r="M461" s="21"/>
      <c r="N461" s="21"/>
      <c r="O461" s="21"/>
      <c r="P461" s="21"/>
      <c r="Q461" s="21"/>
      <c r="R461" s="21"/>
      <c r="S461" s="21"/>
    </row>
    <row r="462" spans="2:19" hidden="1" x14ac:dyDescent="0.25">
      <c r="B462" s="12" cm="1">
        <f t="array" ref="B462">DATE(Annee,1,ROW()-ROW(tab_event[#Headers]))</f>
        <v>45386</v>
      </c>
      <c r="C462" s="2">
        <f>YEAR(tab_event[[#This Row],[Date]])</f>
        <v>2024</v>
      </c>
      <c r="D462" s="2" t="str">
        <f>PROPER(TEXT(tab_event[[#This Row],[Date]],"mmm"))</f>
        <v>Avr</v>
      </c>
      <c r="E462" t="str">
        <f>_xlfn.XLOOKUP(tab_event[[#This Row],[Date]],tab_joursFeries[Date],tab_joursFeries[Célébration],"-",0)</f>
        <v>-</v>
      </c>
      <c r="F462" s="21"/>
      <c r="G462" s="21"/>
      <c r="H462" s="21"/>
      <c r="I462" s="21"/>
      <c r="J462" s="21"/>
      <c r="K462" s="21"/>
      <c r="L462" s="21"/>
      <c r="M462" s="21"/>
      <c r="N462" s="21"/>
      <c r="O462" s="21"/>
      <c r="P462" s="21"/>
      <c r="Q462" s="21"/>
      <c r="R462" s="21"/>
      <c r="S462" s="21"/>
    </row>
    <row r="463" spans="2:19" hidden="1" x14ac:dyDescent="0.25">
      <c r="B463" s="12" cm="1">
        <f t="array" ref="B463">DATE(Annee,1,ROW()-ROW(tab_event[#Headers]))</f>
        <v>45387</v>
      </c>
      <c r="C463" s="2">
        <f>YEAR(tab_event[[#This Row],[Date]])</f>
        <v>2024</v>
      </c>
      <c r="D463" s="2" t="str">
        <f>PROPER(TEXT(tab_event[[#This Row],[Date]],"mmm"))</f>
        <v>Avr</v>
      </c>
      <c r="E463" t="str">
        <f>_xlfn.XLOOKUP(tab_event[[#This Row],[Date]],tab_joursFeries[Date],tab_joursFeries[Célébration],"-",0)</f>
        <v>-</v>
      </c>
      <c r="F463" s="21"/>
      <c r="G463" s="21"/>
      <c r="H463" s="21"/>
      <c r="I463" s="21"/>
      <c r="J463" s="21"/>
      <c r="K463" s="21">
        <v>1</v>
      </c>
      <c r="L463" s="21"/>
      <c r="M463" s="21"/>
      <c r="N463" s="21">
        <v>1</v>
      </c>
      <c r="O463" s="21"/>
      <c r="P463" s="21"/>
      <c r="Q463" s="21"/>
      <c r="R463" s="21"/>
      <c r="S463" s="21"/>
    </row>
    <row r="464" spans="2:19" hidden="1" x14ac:dyDescent="0.25">
      <c r="B464" s="12" cm="1">
        <f t="array" ref="B464">DATE(Annee,1,ROW()-ROW(tab_event[#Headers]))</f>
        <v>45388</v>
      </c>
      <c r="C464" s="2">
        <f>YEAR(tab_event[[#This Row],[Date]])</f>
        <v>2024</v>
      </c>
      <c r="D464" s="2" t="str">
        <f>PROPER(TEXT(tab_event[[#This Row],[Date]],"mmm"))</f>
        <v>Avr</v>
      </c>
      <c r="E464" t="str">
        <f>_xlfn.XLOOKUP(tab_event[[#This Row],[Date]],tab_joursFeries[Date],tab_joursFeries[Célébration],"-",0)</f>
        <v>-</v>
      </c>
      <c r="F464" s="21"/>
      <c r="G464" s="21"/>
      <c r="H464" s="21"/>
      <c r="I464" s="21"/>
      <c r="J464" s="21"/>
      <c r="K464" s="21">
        <v>1</v>
      </c>
      <c r="L464" s="21"/>
      <c r="M464" s="21"/>
      <c r="N464" s="21"/>
      <c r="O464" s="21"/>
      <c r="P464" s="21">
        <v>1</v>
      </c>
      <c r="Q464" s="21"/>
      <c r="R464" s="21"/>
      <c r="S464" s="21"/>
    </row>
    <row r="465" spans="2:19" hidden="1" x14ac:dyDescent="0.25">
      <c r="B465" s="12" cm="1">
        <f t="array" ref="B465">DATE(Annee,1,ROW()-ROW(tab_event[#Headers]))</f>
        <v>45389</v>
      </c>
      <c r="C465" s="2">
        <f>YEAR(tab_event[[#This Row],[Date]])</f>
        <v>2024</v>
      </c>
      <c r="D465" s="2" t="str">
        <f>PROPER(TEXT(tab_event[[#This Row],[Date]],"mmm"))</f>
        <v>Avr</v>
      </c>
      <c r="E465" t="str">
        <f>_xlfn.XLOOKUP(tab_event[[#This Row],[Date]],tab_joursFeries[Date],tab_joursFeries[Célébration],"-",0)</f>
        <v>-</v>
      </c>
      <c r="F465" s="21"/>
      <c r="G465" s="21"/>
      <c r="H465" s="21"/>
      <c r="I465" s="21"/>
      <c r="J465" s="21"/>
      <c r="K465" s="21"/>
      <c r="L465" s="21"/>
      <c r="M465" s="21"/>
      <c r="N465" s="21"/>
      <c r="O465" s="21"/>
      <c r="P465" s="21"/>
      <c r="Q465" s="21"/>
      <c r="R465" s="21"/>
      <c r="S465" s="21"/>
    </row>
    <row r="466" spans="2:19" hidden="1" x14ac:dyDescent="0.25">
      <c r="B466" s="12" cm="1">
        <f t="array" ref="B466">DATE(Annee,1,ROW()-ROW(tab_event[#Headers]))</f>
        <v>45390</v>
      </c>
      <c r="C466" s="2">
        <f>YEAR(tab_event[[#This Row],[Date]])</f>
        <v>2024</v>
      </c>
      <c r="D466" s="2" t="str">
        <f>PROPER(TEXT(tab_event[[#This Row],[Date]],"mmm"))</f>
        <v>Avr</v>
      </c>
      <c r="E466" t="str">
        <f>_xlfn.XLOOKUP(tab_event[[#This Row],[Date]],tab_joursFeries[Date],tab_joursFeries[Célébration],"-",0)</f>
        <v>-</v>
      </c>
      <c r="F466" s="21"/>
      <c r="G466" s="21"/>
      <c r="H466" s="21">
        <v>2</v>
      </c>
      <c r="I466" s="21"/>
      <c r="J466" s="21"/>
      <c r="K466" s="21"/>
      <c r="L466" s="21"/>
      <c r="M466" s="21"/>
      <c r="N466" s="21"/>
      <c r="O466" s="21"/>
      <c r="P466" s="21">
        <v>1</v>
      </c>
      <c r="Q466" s="21"/>
      <c r="R466" s="21"/>
      <c r="S466" s="21"/>
    </row>
    <row r="467" spans="2:19" hidden="1" x14ac:dyDescent="0.25">
      <c r="B467" s="12" cm="1">
        <f t="array" ref="B467">DATE(Annee,1,ROW()-ROW(tab_event[#Headers]))</f>
        <v>45391</v>
      </c>
      <c r="C467" s="2">
        <f>YEAR(tab_event[[#This Row],[Date]])</f>
        <v>2024</v>
      </c>
      <c r="D467" s="2" t="str">
        <f>PROPER(TEXT(tab_event[[#This Row],[Date]],"mmm"))</f>
        <v>Avr</v>
      </c>
      <c r="E467" t="str">
        <f>_xlfn.XLOOKUP(tab_event[[#This Row],[Date]],tab_joursFeries[Date],tab_joursFeries[Célébration],"-",0)</f>
        <v>-</v>
      </c>
      <c r="F467" s="21"/>
      <c r="G467" s="21">
        <v>1</v>
      </c>
      <c r="H467" s="21"/>
      <c r="I467" s="21"/>
      <c r="J467" s="21"/>
      <c r="K467" s="21"/>
      <c r="L467" s="21"/>
      <c r="M467" s="21"/>
      <c r="N467" s="21"/>
      <c r="O467" s="21"/>
      <c r="P467" s="21"/>
      <c r="Q467" s="21"/>
      <c r="R467" s="21"/>
      <c r="S467" s="21"/>
    </row>
    <row r="468" spans="2:19" hidden="1" x14ac:dyDescent="0.25">
      <c r="B468" s="12" cm="1">
        <f t="array" ref="B468">DATE(Annee,1,ROW()-ROW(tab_event[#Headers]))</f>
        <v>45392</v>
      </c>
      <c r="C468" s="2">
        <f>YEAR(tab_event[[#This Row],[Date]])</f>
        <v>2024</v>
      </c>
      <c r="D468" s="2" t="str">
        <f>PROPER(TEXT(tab_event[[#This Row],[Date]],"mmm"))</f>
        <v>Avr</v>
      </c>
      <c r="E468" t="str">
        <f>_xlfn.XLOOKUP(tab_event[[#This Row],[Date]],tab_joursFeries[Date],tab_joursFeries[Célébration],"-",0)</f>
        <v>-</v>
      </c>
      <c r="F468" s="21"/>
      <c r="G468" s="21"/>
      <c r="H468" s="21"/>
      <c r="I468" s="21"/>
      <c r="J468" s="21"/>
      <c r="K468" s="21"/>
      <c r="L468" s="21">
        <v>1</v>
      </c>
      <c r="M468" s="21"/>
      <c r="N468" s="21"/>
      <c r="O468" s="21"/>
      <c r="P468" s="21"/>
      <c r="Q468" s="21"/>
      <c r="R468" s="21"/>
      <c r="S468" s="21"/>
    </row>
    <row r="469" spans="2:19" hidden="1" x14ac:dyDescent="0.25">
      <c r="B469" s="12" cm="1">
        <f t="array" ref="B469">DATE(Annee,1,ROW()-ROW(tab_event[#Headers]))</f>
        <v>45393</v>
      </c>
      <c r="C469" s="2">
        <f>YEAR(tab_event[[#This Row],[Date]])</f>
        <v>2024</v>
      </c>
      <c r="D469" s="2" t="str">
        <f>PROPER(TEXT(tab_event[[#This Row],[Date]],"mmm"))</f>
        <v>Avr</v>
      </c>
      <c r="E469" t="str">
        <f>_xlfn.XLOOKUP(tab_event[[#This Row],[Date]],tab_joursFeries[Date],tab_joursFeries[Célébration],"-",0)</f>
        <v>-</v>
      </c>
      <c r="F469" s="21"/>
      <c r="G469" s="21"/>
      <c r="H469" s="21"/>
      <c r="I469" s="21"/>
      <c r="J469" s="21"/>
      <c r="K469" s="21"/>
      <c r="L469" s="21"/>
      <c r="M469" s="21">
        <v>1</v>
      </c>
      <c r="N469" s="21"/>
      <c r="O469" s="21"/>
      <c r="P469" s="21"/>
      <c r="Q469" s="21"/>
      <c r="R469" s="21"/>
      <c r="S469" s="21"/>
    </row>
    <row r="470" spans="2:19" hidden="1" x14ac:dyDescent="0.25">
      <c r="B470" s="12" cm="1">
        <f t="array" ref="B470">DATE(Annee,1,ROW()-ROW(tab_event[#Headers]))</f>
        <v>45394</v>
      </c>
      <c r="C470" s="2">
        <f>YEAR(tab_event[[#This Row],[Date]])</f>
        <v>2024</v>
      </c>
      <c r="D470" s="2" t="str">
        <f>PROPER(TEXT(tab_event[[#This Row],[Date]],"mmm"))</f>
        <v>Avr</v>
      </c>
      <c r="E470" t="str">
        <f>_xlfn.XLOOKUP(tab_event[[#This Row],[Date]],tab_joursFeries[Date],tab_joursFeries[Célébration],"-",0)</f>
        <v>-</v>
      </c>
      <c r="F470" s="21"/>
      <c r="G470" s="21"/>
      <c r="H470" s="21"/>
      <c r="I470" s="21"/>
      <c r="J470" s="21"/>
      <c r="K470" s="21"/>
      <c r="L470" s="21"/>
      <c r="M470" s="21"/>
      <c r="N470" s="21"/>
      <c r="O470" s="21"/>
      <c r="P470" s="21"/>
      <c r="Q470" s="21"/>
      <c r="R470" s="21"/>
      <c r="S470" s="21"/>
    </row>
    <row r="471" spans="2:19" hidden="1" x14ac:dyDescent="0.25">
      <c r="B471" s="12" cm="1">
        <f t="array" ref="B471">DATE(Annee,1,ROW()-ROW(tab_event[#Headers]))</f>
        <v>45395</v>
      </c>
      <c r="C471" s="2">
        <f>YEAR(tab_event[[#This Row],[Date]])</f>
        <v>2024</v>
      </c>
      <c r="D471" s="2" t="str">
        <f>PROPER(TEXT(tab_event[[#This Row],[Date]],"mmm"))</f>
        <v>Avr</v>
      </c>
      <c r="E471" t="str">
        <f>_xlfn.XLOOKUP(tab_event[[#This Row],[Date]],tab_joursFeries[Date],tab_joursFeries[Célébration],"-",0)</f>
        <v>-</v>
      </c>
      <c r="F471" s="21"/>
      <c r="G471" s="21"/>
      <c r="H471" s="21"/>
      <c r="I471" s="21"/>
      <c r="J471" s="21"/>
      <c r="K471" s="21"/>
      <c r="L471" s="21"/>
      <c r="M471" s="21"/>
      <c r="N471" s="21">
        <v>1</v>
      </c>
      <c r="O471" s="21"/>
      <c r="P471" s="21"/>
      <c r="Q471" s="21"/>
      <c r="R471" s="21"/>
      <c r="S471" s="21"/>
    </row>
    <row r="472" spans="2:19" hidden="1" x14ac:dyDescent="0.25">
      <c r="B472" s="12" cm="1">
        <f t="array" ref="B472">DATE(Annee,1,ROW()-ROW(tab_event[#Headers]))</f>
        <v>45396</v>
      </c>
      <c r="C472" s="2">
        <f>YEAR(tab_event[[#This Row],[Date]])</f>
        <v>2024</v>
      </c>
      <c r="D472" s="2" t="str">
        <f>PROPER(TEXT(tab_event[[#This Row],[Date]],"mmm"))</f>
        <v>Avr</v>
      </c>
      <c r="E472" t="str">
        <f>_xlfn.XLOOKUP(tab_event[[#This Row],[Date]],tab_joursFeries[Date],tab_joursFeries[Célébration],"-",0)</f>
        <v>-</v>
      </c>
      <c r="F472" s="21"/>
      <c r="G472" s="21"/>
      <c r="H472" s="21"/>
      <c r="I472" s="21"/>
      <c r="J472" s="21"/>
      <c r="K472" s="21"/>
      <c r="L472" s="21"/>
      <c r="M472" s="21"/>
      <c r="N472" s="21"/>
      <c r="O472" s="21"/>
      <c r="P472" s="21"/>
      <c r="Q472" s="21"/>
      <c r="R472" s="21"/>
      <c r="S472" s="21"/>
    </row>
    <row r="473" spans="2:19" hidden="1" x14ac:dyDescent="0.25">
      <c r="B473" s="12" cm="1">
        <f t="array" ref="B473">DATE(Annee,1,ROW()-ROW(tab_event[#Headers]))</f>
        <v>45397</v>
      </c>
      <c r="C473" s="2">
        <f>YEAR(tab_event[[#This Row],[Date]])</f>
        <v>2024</v>
      </c>
      <c r="D473" s="2" t="str">
        <f>PROPER(TEXT(tab_event[[#This Row],[Date]],"mmm"))</f>
        <v>Avr</v>
      </c>
      <c r="E473" t="str">
        <f>_xlfn.XLOOKUP(tab_event[[#This Row],[Date]],tab_joursFeries[Date],tab_joursFeries[Célébration],"-",0)</f>
        <v>-</v>
      </c>
      <c r="F473" s="21"/>
      <c r="G473" s="21"/>
      <c r="H473" s="21"/>
      <c r="I473" s="21"/>
      <c r="J473" s="21"/>
      <c r="K473" s="21"/>
      <c r="L473" s="21"/>
      <c r="M473" s="21"/>
      <c r="N473" s="21"/>
      <c r="O473" s="21"/>
      <c r="P473" s="21"/>
      <c r="Q473" s="21"/>
      <c r="R473" s="21"/>
      <c r="S473" s="21"/>
    </row>
    <row r="474" spans="2:19" hidden="1" x14ac:dyDescent="0.25">
      <c r="B474" s="12" cm="1">
        <f t="array" ref="B474">DATE(Annee,1,ROW()-ROW(tab_event[#Headers]))</f>
        <v>45398</v>
      </c>
      <c r="C474" s="2">
        <f>YEAR(tab_event[[#This Row],[Date]])</f>
        <v>2024</v>
      </c>
      <c r="D474" s="2" t="str">
        <f>PROPER(TEXT(tab_event[[#This Row],[Date]],"mmm"))</f>
        <v>Avr</v>
      </c>
      <c r="E474" t="str">
        <f>_xlfn.XLOOKUP(tab_event[[#This Row],[Date]],tab_joursFeries[Date],tab_joursFeries[Célébration],"-",0)</f>
        <v>-</v>
      </c>
      <c r="F474" s="21"/>
      <c r="G474" s="21"/>
      <c r="H474" s="21"/>
      <c r="I474" s="21"/>
      <c r="J474" s="21"/>
      <c r="K474" s="21"/>
      <c r="L474" s="21"/>
      <c r="M474" s="21"/>
      <c r="N474" s="21"/>
      <c r="O474" s="21"/>
      <c r="P474" s="21">
        <v>1</v>
      </c>
      <c r="Q474" s="21"/>
      <c r="R474" s="21"/>
      <c r="S474" s="21"/>
    </row>
    <row r="475" spans="2:19" hidden="1" x14ac:dyDescent="0.25">
      <c r="B475" s="12" cm="1">
        <f t="array" ref="B475">DATE(Annee,1,ROW()-ROW(tab_event[#Headers]))</f>
        <v>45399</v>
      </c>
      <c r="C475" s="2">
        <f>YEAR(tab_event[[#This Row],[Date]])</f>
        <v>2024</v>
      </c>
      <c r="D475" s="2" t="str">
        <f>PROPER(TEXT(tab_event[[#This Row],[Date]],"mmm"))</f>
        <v>Avr</v>
      </c>
      <c r="E475" t="str">
        <f>_xlfn.XLOOKUP(tab_event[[#This Row],[Date]],tab_joursFeries[Date],tab_joursFeries[Célébration],"-",0)</f>
        <v>-</v>
      </c>
      <c r="F475" s="21"/>
      <c r="G475" s="21"/>
      <c r="H475" s="21"/>
      <c r="I475" s="21"/>
      <c r="J475" s="21"/>
      <c r="K475" s="21"/>
      <c r="L475" s="21"/>
      <c r="M475" s="21"/>
      <c r="N475" s="21"/>
      <c r="O475" s="21"/>
      <c r="P475" s="21">
        <v>1</v>
      </c>
      <c r="Q475" s="21"/>
      <c r="R475" s="21"/>
      <c r="S475" s="21"/>
    </row>
    <row r="476" spans="2:19" hidden="1" x14ac:dyDescent="0.25">
      <c r="B476" s="12" cm="1">
        <f t="array" ref="B476">DATE(Annee,1,ROW()-ROW(tab_event[#Headers]))</f>
        <v>45400</v>
      </c>
      <c r="C476" s="2">
        <f>YEAR(tab_event[[#This Row],[Date]])</f>
        <v>2024</v>
      </c>
      <c r="D476" s="2" t="str">
        <f>PROPER(TEXT(tab_event[[#This Row],[Date]],"mmm"))</f>
        <v>Avr</v>
      </c>
      <c r="E476" t="str">
        <f>_xlfn.XLOOKUP(tab_event[[#This Row],[Date]],tab_joursFeries[Date],tab_joursFeries[Célébration],"-",0)</f>
        <v>-</v>
      </c>
      <c r="F476" s="21"/>
      <c r="G476" s="21"/>
      <c r="H476" s="21"/>
      <c r="I476" s="21"/>
      <c r="J476" s="21"/>
      <c r="K476" s="21"/>
      <c r="L476" s="21"/>
      <c r="M476" s="21"/>
      <c r="N476" s="21"/>
      <c r="O476" s="21"/>
      <c r="P476" s="21">
        <v>1</v>
      </c>
      <c r="Q476" s="21"/>
      <c r="R476" s="21"/>
      <c r="S476" s="21"/>
    </row>
    <row r="477" spans="2:19" hidden="1" x14ac:dyDescent="0.25">
      <c r="B477" s="12" cm="1">
        <f t="array" ref="B477">DATE(Annee,1,ROW()-ROW(tab_event[#Headers]))</f>
        <v>45401</v>
      </c>
      <c r="C477" s="2">
        <f>YEAR(tab_event[[#This Row],[Date]])</f>
        <v>2024</v>
      </c>
      <c r="D477" s="2" t="str">
        <f>PROPER(TEXT(tab_event[[#This Row],[Date]],"mmm"))</f>
        <v>Avr</v>
      </c>
      <c r="E477" t="str">
        <f>_xlfn.XLOOKUP(tab_event[[#This Row],[Date]],tab_joursFeries[Date],tab_joursFeries[Célébration],"-",0)</f>
        <v>-</v>
      </c>
      <c r="F477" s="21">
        <v>1</v>
      </c>
      <c r="G477" s="21"/>
      <c r="H477" s="21"/>
      <c r="I477" s="21"/>
      <c r="J477" s="21"/>
      <c r="K477" s="21"/>
      <c r="L477" s="21"/>
      <c r="M477" s="21"/>
      <c r="N477" s="21"/>
      <c r="O477" s="21"/>
      <c r="P477" s="21">
        <v>1</v>
      </c>
      <c r="Q477" s="21"/>
      <c r="R477" s="21"/>
      <c r="S477" s="21"/>
    </row>
    <row r="478" spans="2:19" hidden="1" x14ac:dyDescent="0.25">
      <c r="B478" s="12" cm="1">
        <f t="array" ref="B478">DATE(Annee,1,ROW()-ROW(tab_event[#Headers]))</f>
        <v>45402</v>
      </c>
      <c r="C478" s="2">
        <f>YEAR(tab_event[[#This Row],[Date]])</f>
        <v>2024</v>
      </c>
      <c r="D478" s="2" t="str">
        <f>PROPER(TEXT(tab_event[[#This Row],[Date]],"mmm"))</f>
        <v>Avr</v>
      </c>
      <c r="E478" t="str">
        <f>_xlfn.XLOOKUP(tab_event[[#This Row],[Date]],tab_joursFeries[Date],tab_joursFeries[Célébration],"-",0)</f>
        <v>-</v>
      </c>
      <c r="F478" s="21"/>
      <c r="G478" s="21"/>
      <c r="H478" s="21"/>
      <c r="I478" s="21"/>
      <c r="J478" s="21"/>
      <c r="K478" s="21"/>
      <c r="L478" s="21"/>
      <c r="M478" s="21"/>
      <c r="N478" s="21"/>
      <c r="O478" s="21"/>
      <c r="P478" s="21"/>
      <c r="Q478" s="21"/>
      <c r="R478" s="21"/>
      <c r="S478" s="21"/>
    </row>
    <row r="479" spans="2:19" hidden="1" x14ac:dyDescent="0.25">
      <c r="B479" s="12" cm="1">
        <f t="array" ref="B479">DATE(Annee,1,ROW()-ROW(tab_event[#Headers]))</f>
        <v>45403</v>
      </c>
      <c r="C479" s="2">
        <f>YEAR(tab_event[[#This Row],[Date]])</f>
        <v>2024</v>
      </c>
      <c r="D479" s="2" t="str">
        <f>PROPER(TEXT(tab_event[[#This Row],[Date]],"mmm"))</f>
        <v>Avr</v>
      </c>
      <c r="E479" t="str">
        <f>_xlfn.XLOOKUP(tab_event[[#This Row],[Date]],tab_joursFeries[Date],tab_joursFeries[Célébration],"-",0)</f>
        <v>-</v>
      </c>
      <c r="F479" s="21"/>
      <c r="G479" s="21"/>
      <c r="H479" s="21"/>
      <c r="I479" s="21"/>
      <c r="J479" s="21"/>
      <c r="K479" s="21"/>
      <c r="L479" s="21"/>
      <c r="M479" s="21"/>
      <c r="N479" s="21"/>
      <c r="O479" s="21"/>
      <c r="P479" s="21"/>
      <c r="Q479" s="21"/>
      <c r="R479" s="21"/>
      <c r="S479" s="21"/>
    </row>
    <row r="480" spans="2:19" hidden="1" x14ac:dyDescent="0.25">
      <c r="B480" s="12" cm="1">
        <f t="array" ref="B480">DATE(Annee,1,ROW()-ROW(tab_event[#Headers]))</f>
        <v>45404</v>
      </c>
      <c r="C480" s="2">
        <f>YEAR(tab_event[[#This Row],[Date]])</f>
        <v>2024</v>
      </c>
      <c r="D480" s="2" t="str">
        <f>PROPER(TEXT(tab_event[[#This Row],[Date]],"mmm"))</f>
        <v>Avr</v>
      </c>
      <c r="E480" t="str">
        <f>_xlfn.XLOOKUP(tab_event[[#This Row],[Date]],tab_joursFeries[Date],tab_joursFeries[Célébration],"-",0)</f>
        <v>-</v>
      </c>
      <c r="F480" s="21"/>
      <c r="G480" s="21"/>
      <c r="H480" s="21"/>
      <c r="I480" s="21"/>
      <c r="J480" s="21"/>
      <c r="K480" s="21"/>
      <c r="L480" s="21"/>
      <c r="M480" s="21"/>
      <c r="N480" s="21"/>
      <c r="O480" s="21"/>
      <c r="P480" s="21"/>
      <c r="Q480" s="21"/>
      <c r="R480" s="21"/>
      <c r="S480" s="21"/>
    </row>
    <row r="481" spans="2:19" hidden="1" x14ac:dyDescent="0.25">
      <c r="B481" s="12" cm="1">
        <f t="array" ref="B481">DATE(Annee,1,ROW()-ROW(tab_event[#Headers]))</f>
        <v>45405</v>
      </c>
      <c r="C481" s="2">
        <f>YEAR(tab_event[[#This Row],[Date]])</f>
        <v>2024</v>
      </c>
      <c r="D481" s="2" t="str">
        <f>PROPER(TEXT(tab_event[[#This Row],[Date]],"mmm"))</f>
        <v>Avr</v>
      </c>
      <c r="E481" t="str">
        <f>_xlfn.XLOOKUP(tab_event[[#This Row],[Date]],tab_joursFeries[Date],tab_joursFeries[Célébration],"-",0)</f>
        <v>-</v>
      </c>
      <c r="F481" s="21"/>
      <c r="G481" s="21"/>
      <c r="H481" s="21"/>
      <c r="I481" s="21"/>
      <c r="J481" s="21">
        <v>1</v>
      </c>
      <c r="K481" s="21"/>
      <c r="L481" s="21"/>
      <c r="M481" s="21"/>
      <c r="N481" s="21"/>
      <c r="O481" s="21"/>
      <c r="P481" s="21"/>
      <c r="Q481" s="21"/>
      <c r="R481" s="21"/>
      <c r="S481" s="21"/>
    </row>
    <row r="482" spans="2:19" hidden="1" x14ac:dyDescent="0.25">
      <c r="B482" s="12" cm="1">
        <f t="array" ref="B482">DATE(Annee,1,ROW()-ROW(tab_event[#Headers]))</f>
        <v>45406</v>
      </c>
      <c r="C482" s="2">
        <f>YEAR(tab_event[[#This Row],[Date]])</f>
        <v>2024</v>
      </c>
      <c r="D482" s="2" t="str">
        <f>PROPER(TEXT(tab_event[[#This Row],[Date]],"mmm"))</f>
        <v>Avr</v>
      </c>
      <c r="E482" t="str">
        <f>_xlfn.XLOOKUP(tab_event[[#This Row],[Date]],tab_joursFeries[Date],tab_joursFeries[Célébration],"-",0)</f>
        <v>-</v>
      </c>
      <c r="F482" s="21"/>
      <c r="G482" s="21"/>
      <c r="H482" s="21"/>
      <c r="I482" s="21"/>
      <c r="J482" s="21">
        <v>1</v>
      </c>
      <c r="K482" s="21"/>
      <c r="L482" s="21"/>
      <c r="M482" s="21"/>
      <c r="N482" s="21"/>
      <c r="O482" s="21"/>
      <c r="P482" s="21"/>
      <c r="Q482" s="21"/>
      <c r="R482" s="21"/>
      <c r="S482" s="21"/>
    </row>
    <row r="483" spans="2:19" hidden="1" x14ac:dyDescent="0.25">
      <c r="B483" s="12" cm="1">
        <f t="array" ref="B483">DATE(Annee,1,ROW()-ROW(tab_event[#Headers]))</f>
        <v>45407</v>
      </c>
      <c r="C483" s="2">
        <f>YEAR(tab_event[[#This Row],[Date]])</f>
        <v>2024</v>
      </c>
      <c r="D483" s="2" t="str">
        <f>PROPER(TEXT(tab_event[[#This Row],[Date]],"mmm"))</f>
        <v>Avr</v>
      </c>
      <c r="E483" t="str">
        <f>_xlfn.XLOOKUP(tab_event[[#This Row],[Date]],tab_joursFeries[Date],tab_joursFeries[Célébration],"-",0)</f>
        <v>-</v>
      </c>
      <c r="F483" s="21"/>
      <c r="G483" s="21"/>
      <c r="H483" s="21"/>
      <c r="I483" s="21"/>
      <c r="J483" s="21"/>
      <c r="K483" s="21"/>
      <c r="L483" s="21"/>
      <c r="M483" s="21"/>
      <c r="N483" s="21"/>
      <c r="O483" s="21"/>
      <c r="P483" s="21"/>
      <c r="Q483" s="21"/>
      <c r="R483" s="21"/>
      <c r="S483" s="21"/>
    </row>
    <row r="484" spans="2:19" hidden="1" x14ac:dyDescent="0.25">
      <c r="B484" s="12" cm="1">
        <f t="array" ref="B484">DATE(Annee,1,ROW()-ROW(tab_event[#Headers]))</f>
        <v>45408</v>
      </c>
      <c r="C484" s="2">
        <f>YEAR(tab_event[[#This Row],[Date]])</f>
        <v>2024</v>
      </c>
      <c r="D484" s="2" t="str">
        <f>PROPER(TEXT(tab_event[[#This Row],[Date]],"mmm"))</f>
        <v>Avr</v>
      </c>
      <c r="E484" t="str">
        <f>_xlfn.XLOOKUP(tab_event[[#This Row],[Date]],tab_joursFeries[Date],tab_joursFeries[Célébration],"-",0)</f>
        <v>-</v>
      </c>
      <c r="F484" s="21"/>
      <c r="G484" s="21"/>
      <c r="H484" s="21"/>
      <c r="I484" s="21"/>
      <c r="J484" s="21"/>
      <c r="K484" s="21"/>
      <c r="L484" s="21"/>
      <c r="M484" s="21"/>
      <c r="N484" s="21"/>
      <c r="O484" s="21"/>
      <c r="P484" s="21"/>
      <c r="Q484" s="21"/>
      <c r="R484" s="21"/>
      <c r="S484" s="21"/>
    </row>
    <row r="485" spans="2:19" hidden="1" x14ac:dyDescent="0.25">
      <c r="B485" s="12" cm="1">
        <f t="array" ref="B485">DATE(Annee,1,ROW()-ROW(tab_event[#Headers]))</f>
        <v>45409</v>
      </c>
      <c r="C485" s="2">
        <f>YEAR(tab_event[[#This Row],[Date]])</f>
        <v>2024</v>
      </c>
      <c r="D485" s="2" t="str">
        <f>PROPER(TEXT(tab_event[[#This Row],[Date]],"mmm"))</f>
        <v>Avr</v>
      </c>
      <c r="E485" t="str">
        <f>_xlfn.XLOOKUP(tab_event[[#This Row],[Date]],tab_joursFeries[Date],tab_joursFeries[Célébration],"-",0)</f>
        <v>-</v>
      </c>
      <c r="F485" s="21">
        <v>1</v>
      </c>
      <c r="G485" s="21"/>
      <c r="H485" s="21"/>
      <c r="I485" s="21"/>
      <c r="J485" s="21"/>
      <c r="K485" s="21"/>
      <c r="L485" s="21"/>
      <c r="M485" s="21"/>
      <c r="N485" s="21"/>
      <c r="O485" s="21"/>
      <c r="P485" s="21">
        <v>1</v>
      </c>
      <c r="Q485" s="21"/>
      <c r="R485" s="21"/>
      <c r="S485" s="21"/>
    </row>
    <row r="486" spans="2:19" hidden="1" x14ac:dyDescent="0.25">
      <c r="B486" s="12" cm="1">
        <f t="array" ref="B486">DATE(Annee,1,ROW()-ROW(tab_event[#Headers]))</f>
        <v>45410</v>
      </c>
      <c r="C486" s="2">
        <f>YEAR(tab_event[[#This Row],[Date]])</f>
        <v>2024</v>
      </c>
      <c r="D486" s="2" t="str">
        <f>PROPER(TEXT(tab_event[[#This Row],[Date]],"mmm"))</f>
        <v>Avr</v>
      </c>
      <c r="E486" t="str">
        <f>_xlfn.XLOOKUP(tab_event[[#This Row],[Date]],tab_joursFeries[Date],tab_joursFeries[Célébration],"-",0)</f>
        <v>-</v>
      </c>
      <c r="F486" s="21"/>
      <c r="G486" s="21"/>
      <c r="H486" s="21"/>
      <c r="I486" s="21"/>
      <c r="J486" s="21"/>
      <c r="K486" s="21"/>
      <c r="L486" s="21"/>
      <c r="M486" s="21"/>
      <c r="N486" s="21"/>
      <c r="O486" s="21"/>
      <c r="P486" s="21"/>
      <c r="Q486" s="21"/>
      <c r="R486" s="21"/>
      <c r="S486" s="21"/>
    </row>
    <row r="487" spans="2:19" hidden="1" x14ac:dyDescent="0.25">
      <c r="B487" s="12" cm="1">
        <f t="array" ref="B487">DATE(Annee,1,ROW()-ROW(tab_event[#Headers]))</f>
        <v>45411</v>
      </c>
      <c r="C487" s="2">
        <f>YEAR(tab_event[[#This Row],[Date]])</f>
        <v>2024</v>
      </c>
      <c r="D487" s="2" t="str">
        <f>PROPER(TEXT(tab_event[[#This Row],[Date]],"mmm"))</f>
        <v>Avr</v>
      </c>
      <c r="E487" t="str">
        <f>_xlfn.XLOOKUP(tab_event[[#This Row],[Date]],tab_joursFeries[Date],tab_joursFeries[Célébration],"-",0)</f>
        <v>-</v>
      </c>
      <c r="F487" s="21"/>
      <c r="G487" s="21"/>
      <c r="H487" s="21"/>
      <c r="I487" s="21"/>
      <c r="J487" s="21"/>
      <c r="K487" s="21"/>
      <c r="L487" s="21"/>
      <c r="M487" s="21"/>
      <c r="N487" s="21"/>
      <c r="O487" s="21"/>
      <c r="P487" s="21"/>
      <c r="Q487" s="21">
        <v>1</v>
      </c>
      <c r="R487" s="21"/>
      <c r="S487" s="21"/>
    </row>
    <row r="488" spans="2:19" hidden="1" x14ac:dyDescent="0.25">
      <c r="B488" s="12" cm="1">
        <f t="array" ref="B488">DATE(Annee,1,ROW()-ROW(tab_event[#Headers]))</f>
        <v>45412</v>
      </c>
      <c r="C488" s="2">
        <f>YEAR(tab_event[[#This Row],[Date]])</f>
        <v>2024</v>
      </c>
      <c r="D488" s="2" t="str">
        <f>PROPER(TEXT(tab_event[[#This Row],[Date]],"mmm"))</f>
        <v>Avr</v>
      </c>
      <c r="E488" t="str">
        <f>_xlfn.XLOOKUP(tab_event[[#This Row],[Date]],tab_joursFeries[Date],tab_joursFeries[Célébration],"-",0)</f>
        <v>-</v>
      </c>
      <c r="F488" s="21"/>
      <c r="G488" s="21"/>
      <c r="H488" s="21"/>
      <c r="I488" s="21"/>
      <c r="J488" s="21"/>
      <c r="K488" s="21"/>
      <c r="L488" s="21"/>
      <c r="M488" s="21"/>
      <c r="N488" s="21"/>
      <c r="O488" s="21"/>
      <c r="P488" s="21"/>
      <c r="Q488" s="21">
        <v>1</v>
      </c>
      <c r="R488" s="21"/>
      <c r="S488" s="21"/>
    </row>
    <row r="489" spans="2:19" hidden="1" x14ac:dyDescent="0.25">
      <c r="B489" s="12" cm="1">
        <f t="array" ref="B489">DATE(Annee,1,ROW()-ROW(tab_event[#Headers]))</f>
        <v>45413</v>
      </c>
      <c r="C489" s="2">
        <f>YEAR(tab_event[[#This Row],[Date]])</f>
        <v>2024</v>
      </c>
      <c r="D489" s="2" t="str">
        <f>PROPER(TEXT(tab_event[[#This Row],[Date]],"mmm"))</f>
        <v>Mai</v>
      </c>
      <c r="E489" t="str">
        <f>_xlfn.XLOOKUP(tab_event[[#This Row],[Date]],tab_joursFeries[Date],tab_joursFeries[Célébration],"-",0)</f>
        <v>1er mai</v>
      </c>
      <c r="F489" s="21"/>
      <c r="G489" s="21"/>
      <c r="H489" s="21"/>
      <c r="I489" s="21"/>
      <c r="J489" s="21"/>
      <c r="K489" s="21"/>
      <c r="L489" s="21"/>
      <c r="M489" s="21"/>
      <c r="N489" s="21"/>
      <c r="O489" s="21"/>
      <c r="P489" s="21"/>
      <c r="Q489" s="21">
        <v>1</v>
      </c>
      <c r="R489" s="21"/>
      <c r="S489" s="21"/>
    </row>
    <row r="490" spans="2:19" hidden="1" x14ac:dyDescent="0.25">
      <c r="B490" s="12" cm="1">
        <f t="array" ref="B490">DATE(Annee,1,ROW()-ROW(tab_event[#Headers]))</f>
        <v>45414</v>
      </c>
      <c r="C490" s="2">
        <f>YEAR(tab_event[[#This Row],[Date]])</f>
        <v>2024</v>
      </c>
      <c r="D490" s="2" t="str">
        <f>PROPER(TEXT(tab_event[[#This Row],[Date]],"mmm"))</f>
        <v>Mai</v>
      </c>
      <c r="E490" t="str">
        <f>_xlfn.XLOOKUP(tab_event[[#This Row],[Date]],tab_joursFeries[Date],tab_joursFeries[Célébration],"-",0)</f>
        <v>-</v>
      </c>
      <c r="F490" s="21"/>
      <c r="G490" s="21"/>
      <c r="H490" s="21"/>
      <c r="I490" s="21"/>
      <c r="J490" s="21"/>
      <c r="K490" s="21"/>
      <c r="L490" s="21"/>
      <c r="M490" s="21"/>
      <c r="N490" s="21"/>
      <c r="O490" s="21"/>
      <c r="P490" s="21"/>
      <c r="Q490" s="21">
        <v>1</v>
      </c>
      <c r="R490" s="21"/>
      <c r="S490" s="21"/>
    </row>
    <row r="491" spans="2:19" hidden="1" x14ac:dyDescent="0.25">
      <c r="B491" s="12" cm="1">
        <f t="array" ref="B491">DATE(Annee,1,ROW()-ROW(tab_event[#Headers]))</f>
        <v>45415</v>
      </c>
      <c r="C491" s="2">
        <f>YEAR(tab_event[[#This Row],[Date]])</f>
        <v>2024</v>
      </c>
      <c r="D491" s="2" t="str">
        <f>PROPER(TEXT(tab_event[[#This Row],[Date]],"mmm"))</f>
        <v>Mai</v>
      </c>
      <c r="E491" t="str">
        <f>_xlfn.XLOOKUP(tab_event[[#This Row],[Date]],tab_joursFeries[Date],tab_joursFeries[Célébration],"-",0)</f>
        <v>-</v>
      </c>
      <c r="F491" s="21"/>
      <c r="G491" s="21"/>
      <c r="H491" s="21"/>
      <c r="I491" s="21"/>
      <c r="J491" s="21"/>
      <c r="K491" s="21"/>
      <c r="L491" s="21"/>
      <c r="M491" s="21"/>
      <c r="N491" s="21"/>
      <c r="O491" s="21"/>
      <c r="P491" s="21"/>
      <c r="Q491" s="21">
        <v>1</v>
      </c>
      <c r="R491" s="21"/>
      <c r="S491" s="21"/>
    </row>
    <row r="492" spans="2:19" hidden="1" x14ac:dyDescent="0.25">
      <c r="B492" s="12" cm="1">
        <f t="array" ref="B492">DATE(Annee,1,ROW()-ROW(tab_event[#Headers]))</f>
        <v>45416</v>
      </c>
      <c r="C492" s="2">
        <f>YEAR(tab_event[[#This Row],[Date]])</f>
        <v>2024</v>
      </c>
      <c r="D492" s="2" t="str">
        <f>PROPER(TEXT(tab_event[[#This Row],[Date]],"mmm"))</f>
        <v>Mai</v>
      </c>
      <c r="E492" t="str">
        <f>_xlfn.XLOOKUP(tab_event[[#This Row],[Date]],tab_joursFeries[Date],tab_joursFeries[Célébration],"-",0)</f>
        <v>-</v>
      </c>
      <c r="F492" s="21"/>
      <c r="G492" s="21"/>
      <c r="H492" s="21"/>
      <c r="I492" s="21"/>
      <c r="J492" s="21"/>
      <c r="K492" s="21"/>
      <c r="L492" s="21"/>
      <c r="M492" s="21"/>
      <c r="N492" s="21"/>
      <c r="O492" s="21"/>
      <c r="P492" s="21"/>
      <c r="Q492" s="21">
        <v>1</v>
      </c>
      <c r="R492" s="21"/>
      <c r="S492" s="21"/>
    </row>
    <row r="493" spans="2:19" hidden="1" x14ac:dyDescent="0.25">
      <c r="B493" s="12" cm="1">
        <f t="array" ref="B493">DATE(Annee,1,ROW()-ROW(tab_event[#Headers]))</f>
        <v>45417</v>
      </c>
      <c r="C493" s="2">
        <f>YEAR(tab_event[[#This Row],[Date]])</f>
        <v>2024</v>
      </c>
      <c r="D493" s="2" t="str">
        <f>PROPER(TEXT(tab_event[[#This Row],[Date]],"mmm"))</f>
        <v>Mai</v>
      </c>
      <c r="E493" t="str">
        <f>_xlfn.XLOOKUP(tab_event[[#This Row],[Date]],tab_joursFeries[Date],tab_joursFeries[Célébration],"-",0)</f>
        <v>-</v>
      </c>
      <c r="F493" s="21"/>
      <c r="G493" s="21"/>
      <c r="H493" s="21"/>
      <c r="I493" s="21"/>
      <c r="J493" s="21"/>
      <c r="K493" s="21"/>
      <c r="L493" s="21"/>
      <c r="M493" s="21"/>
      <c r="N493" s="21"/>
      <c r="O493" s="21"/>
      <c r="P493" s="21"/>
      <c r="Q493" s="21">
        <v>1</v>
      </c>
      <c r="R493" s="21"/>
      <c r="S493" s="21"/>
    </row>
    <row r="494" spans="2:19" hidden="1" x14ac:dyDescent="0.25">
      <c r="B494" s="12" cm="1">
        <f t="array" ref="B494">DATE(Annee,1,ROW()-ROW(tab_event[#Headers]))</f>
        <v>45418</v>
      </c>
      <c r="C494" s="2">
        <f>YEAR(tab_event[[#This Row],[Date]])</f>
        <v>2024</v>
      </c>
      <c r="D494" s="2" t="str">
        <f>PROPER(TEXT(tab_event[[#This Row],[Date]],"mmm"))</f>
        <v>Mai</v>
      </c>
      <c r="E494" t="str">
        <f>_xlfn.XLOOKUP(tab_event[[#This Row],[Date]],tab_joursFeries[Date],tab_joursFeries[Célébration],"-",0)</f>
        <v>-</v>
      </c>
      <c r="F494" s="21"/>
      <c r="G494" s="21"/>
      <c r="H494" s="21"/>
      <c r="I494" s="21"/>
      <c r="J494" s="21">
        <v>1</v>
      </c>
      <c r="K494" s="21"/>
      <c r="L494" s="21"/>
      <c r="M494" s="21"/>
      <c r="N494" s="21"/>
      <c r="O494" s="21"/>
      <c r="P494" s="21"/>
      <c r="Q494" s="21"/>
      <c r="R494" s="21"/>
      <c r="S494" s="21"/>
    </row>
    <row r="495" spans="2:19" hidden="1" x14ac:dyDescent="0.25">
      <c r="B495" s="12" cm="1">
        <f t="array" ref="B495">DATE(Annee,1,ROW()-ROW(tab_event[#Headers]))</f>
        <v>45419</v>
      </c>
      <c r="C495" s="2">
        <f>YEAR(tab_event[[#This Row],[Date]])</f>
        <v>2024</v>
      </c>
      <c r="D495" s="2" t="str">
        <f>PROPER(TEXT(tab_event[[#This Row],[Date]],"mmm"))</f>
        <v>Mai</v>
      </c>
      <c r="E495" t="str">
        <f>_xlfn.XLOOKUP(tab_event[[#This Row],[Date]],tab_joursFeries[Date],tab_joursFeries[Célébration],"-",0)</f>
        <v>-</v>
      </c>
      <c r="F495" s="21"/>
      <c r="G495" s="21"/>
      <c r="H495" s="21"/>
      <c r="I495" s="21"/>
      <c r="J495" s="21">
        <v>1</v>
      </c>
      <c r="K495" s="21"/>
      <c r="L495" s="21"/>
      <c r="M495" s="21"/>
      <c r="N495" s="21"/>
      <c r="O495" s="21"/>
      <c r="P495" s="21"/>
      <c r="Q495" s="21"/>
      <c r="R495" s="21"/>
      <c r="S495" s="21"/>
    </row>
    <row r="496" spans="2:19" hidden="1" x14ac:dyDescent="0.25">
      <c r="B496" s="12" cm="1">
        <f t="array" ref="B496">DATE(Annee,1,ROW()-ROW(tab_event[#Headers]))</f>
        <v>45420</v>
      </c>
      <c r="C496" s="2">
        <f>YEAR(tab_event[[#This Row],[Date]])</f>
        <v>2024</v>
      </c>
      <c r="D496" s="2" t="str">
        <f>PROPER(TEXT(tab_event[[#This Row],[Date]],"mmm"))</f>
        <v>Mai</v>
      </c>
      <c r="E496" t="str">
        <f>_xlfn.XLOOKUP(tab_event[[#This Row],[Date]],tab_joursFeries[Date],tab_joursFeries[Célébration],"-",0)</f>
        <v>8 mai</v>
      </c>
      <c r="F496" s="21"/>
      <c r="G496" s="21"/>
      <c r="H496" s="21"/>
      <c r="I496" s="21"/>
      <c r="J496" s="21"/>
      <c r="K496" s="21"/>
      <c r="L496" s="21"/>
      <c r="M496" s="21"/>
      <c r="N496" s="21"/>
      <c r="O496" s="21"/>
      <c r="P496" s="21"/>
      <c r="Q496" s="21">
        <v>1</v>
      </c>
      <c r="R496" s="21"/>
      <c r="S496" s="21"/>
    </row>
    <row r="497" spans="2:19" hidden="1" x14ac:dyDescent="0.25">
      <c r="B497" s="12" cm="1">
        <f t="array" ref="B497">DATE(Annee,1,ROW()-ROW(tab_event[#Headers]))</f>
        <v>45421</v>
      </c>
      <c r="C497" s="2">
        <f>YEAR(tab_event[[#This Row],[Date]])</f>
        <v>2024</v>
      </c>
      <c r="D497" s="2" t="str">
        <f>PROPER(TEXT(tab_event[[#This Row],[Date]],"mmm"))</f>
        <v>Mai</v>
      </c>
      <c r="E497" t="str">
        <f>_xlfn.XLOOKUP(tab_event[[#This Row],[Date]],tab_joursFeries[Date],tab_joursFeries[Célébration],"-",0)</f>
        <v>Ascension</v>
      </c>
      <c r="F497" s="21"/>
      <c r="G497" s="21"/>
      <c r="H497" s="21"/>
      <c r="I497" s="21"/>
      <c r="J497" s="21"/>
      <c r="K497" s="21"/>
      <c r="L497" s="21"/>
      <c r="M497" s="21"/>
      <c r="N497" s="21"/>
      <c r="O497" s="21"/>
      <c r="P497" s="21"/>
      <c r="Q497" s="21">
        <v>1</v>
      </c>
      <c r="R497" s="21"/>
      <c r="S497" s="21"/>
    </row>
    <row r="498" spans="2:19" hidden="1" x14ac:dyDescent="0.25">
      <c r="B498" s="12" cm="1">
        <f t="array" ref="B498">DATE(Annee,1,ROW()-ROW(tab_event[#Headers]))</f>
        <v>45422</v>
      </c>
      <c r="C498" s="2">
        <f>YEAR(tab_event[[#This Row],[Date]])</f>
        <v>2024</v>
      </c>
      <c r="D498" s="2" t="str">
        <f>PROPER(TEXT(tab_event[[#This Row],[Date]],"mmm"))</f>
        <v>Mai</v>
      </c>
      <c r="E498" t="str">
        <f>_xlfn.XLOOKUP(tab_event[[#This Row],[Date]],tab_joursFeries[Date],tab_joursFeries[Célébration],"-",0)</f>
        <v>-</v>
      </c>
      <c r="F498" s="21"/>
      <c r="G498" s="21"/>
      <c r="H498" s="21"/>
      <c r="I498" s="21"/>
      <c r="J498" s="21"/>
      <c r="K498" s="21"/>
      <c r="L498" s="21"/>
      <c r="M498" s="21"/>
      <c r="N498" s="21"/>
      <c r="O498" s="21"/>
      <c r="P498" s="21"/>
      <c r="Q498" s="21">
        <v>1</v>
      </c>
      <c r="R498" s="21"/>
      <c r="S498" s="21"/>
    </row>
    <row r="499" spans="2:19" hidden="1" x14ac:dyDescent="0.25">
      <c r="B499" s="12" cm="1">
        <f t="array" ref="B499">DATE(Annee,1,ROW()-ROW(tab_event[#Headers]))</f>
        <v>45423</v>
      </c>
      <c r="C499" s="2">
        <f>YEAR(tab_event[[#This Row],[Date]])</f>
        <v>2024</v>
      </c>
      <c r="D499" s="2" t="str">
        <f>PROPER(TEXT(tab_event[[#This Row],[Date]],"mmm"))</f>
        <v>Mai</v>
      </c>
      <c r="E499" t="str">
        <f>_xlfn.XLOOKUP(tab_event[[#This Row],[Date]],tab_joursFeries[Date],tab_joursFeries[Célébration],"-",0)</f>
        <v>-</v>
      </c>
      <c r="F499" s="21"/>
      <c r="G499" s="21"/>
      <c r="H499" s="21"/>
      <c r="I499" s="21"/>
      <c r="J499" s="21"/>
      <c r="K499" s="21"/>
      <c r="L499" s="21"/>
      <c r="M499" s="21"/>
      <c r="N499" s="21"/>
      <c r="O499" s="21"/>
      <c r="P499" s="21"/>
      <c r="Q499" s="21">
        <v>1</v>
      </c>
      <c r="R499" s="21"/>
      <c r="S499" s="21"/>
    </row>
    <row r="500" spans="2:19" hidden="1" x14ac:dyDescent="0.25">
      <c r="B500" s="12" cm="1">
        <f t="array" ref="B500">DATE(Annee,1,ROW()-ROW(tab_event[#Headers]))</f>
        <v>45424</v>
      </c>
      <c r="C500" s="2">
        <f>YEAR(tab_event[[#This Row],[Date]])</f>
        <v>2024</v>
      </c>
      <c r="D500" s="2" t="str">
        <f>PROPER(TEXT(tab_event[[#This Row],[Date]],"mmm"))</f>
        <v>Mai</v>
      </c>
      <c r="E500" t="str">
        <f>_xlfn.XLOOKUP(tab_event[[#This Row],[Date]],tab_joursFeries[Date],tab_joursFeries[Célébration],"-",0)</f>
        <v>-</v>
      </c>
      <c r="F500" s="21"/>
      <c r="G500" s="21"/>
      <c r="H500" s="21"/>
      <c r="I500" s="21"/>
      <c r="J500" s="21"/>
      <c r="K500" s="21"/>
      <c r="L500" s="21"/>
      <c r="M500" s="21"/>
      <c r="N500" s="21"/>
      <c r="O500" s="21"/>
      <c r="P500" s="21"/>
      <c r="Q500" s="21">
        <v>1</v>
      </c>
      <c r="R500" s="21"/>
      <c r="S500" s="21"/>
    </row>
    <row r="501" spans="2:19" hidden="1" x14ac:dyDescent="0.25">
      <c r="B501" s="12" cm="1">
        <f t="array" ref="B501">DATE(Annee,1,ROW()-ROW(tab_event[#Headers]))</f>
        <v>45425</v>
      </c>
      <c r="C501" s="2">
        <f>YEAR(tab_event[[#This Row],[Date]])</f>
        <v>2024</v>
      </c>
      <c r="D501" s="2" t="str">
        <f>PROPER(TEXT(tab_event[[#This Row],[Date]],"mmm"))</f>
        <v>Mai</v>
      </c>
      <c r="E501" t="str">
        <f>_xlfn.XLOOKUP(tab_event[[#This Row],[Date]],tab_joursFeries[Date],tab_joursFeries[Célébration],"-",0)</f>
        <v>-</v>
      </c>
      <c r="F501" s="21"/>
      <c r="G501" s="21"/>
      <c r="H501" s="21"/>
      <c r="I501" s="21">
        <v>1</v>
      </c>
      <c r="J501" s="21"/>
      <c r="K501" s="21"/>
      <c r="L501" s="21"/>
      <c r="M501" s="21"/>
      <c r="N501" s="21"/>
      <c r="O501" s="21"/>
      <c r="P501" s="21"/>
      <c r="Q501" s="21"/>
      <c r="R501" s="21"/>
      <c r="S501" s="21"/>
    </row>
    <row r="502" spans="2:19" hidden="1" x14ac:dyDescent="0.25">
      <c r="B502" s="12" cm="1">
        <f t="array" ref="B502">DATE(Annee,1,ROW()-ROW(tab_event[#Headers]))</f>
        <v>45426</v>
      </c>
      <c r="C502" s="2">
        <f>YEAR(tab_event[[#This Row],[Date]])</f>
        <v>2024</v>
      </c>
      <c r="D502" s="2" t="str">
        <f>PROPER(TEXT(tab_event[[#This Row],[Date]],"mmm"))</f>
        <v>Mai</v>
      </c>
      <c r="E502" t="str">
        <f>_xlfn.XLOOKUP(tab_event[[#This Row],[Date]],tab_joursFeries[Date],tab_joursFeries[Célébration],"-",0)</f>
        <v>-</v>
      </c>
      <c r="F502" s="21"/>
      <c r="G502" s="21"/>
      <c r="H502" s="21"/>
      <c r="I502" s="21">
        <v>1</v>
      </c>
      <c r="J502" s="21"/>
      <c r="K502" s="21"/>
      <c r="L502" s="21"/>
      <c r="M502" s="21"/>
      <c r="N502" s="21"/>
      <c r="O502" s="21"/>
      <c r="P502" s="21"/>
      <c r="Q502" s="21"/>
      <c r="R502" s="21"/>
      <c r="S502" s="21"/>
    </row>
    <row r="503" spans="2:19" hidden="1" x14ac:dyDescent="0.25">
      <c r="B503" s="12" cm="1">
        <f t="array" ref="B503">DATE(Annee,1,ROW()-ROW(tab_event[#Headers]))</f>
        <v>45427</v>
      </c>
      <c r="C503" s="2">
        <f>YEAR(tab_event[[#This Row],[Date]])</f>
        <v>2024</v>
      </c>
      <c r="D503" s="2" t="str">
        <f>PROPER(TEXT(tab_event[[#This Row],[Date]],"mmm"))</f>
        <v>Mai</v>
      </c>
      <c r="E503" t="str">
        <f>_xlfn.XLOOKUP(tab_event[[#This Row],[Date]],tab_joursFeries[Date],tab_joursFeries[Célébration],"-",0)</f>
        <v>-</v>
      </c>
      <c r="F503" s="21"/>
      <c r="G503" s="21"/>
      <c r="H503" s="21"/>
      <c r="I503" s="21">
        <v>1</v>
      </c>
      <c r="J503" s="21"/>
      <c r="K503" s="21"/>
      <c r="L503" s="21">
        <v>1</v>
      </c>
      <c r="M503" s="21"/>
      <c r="N503" s="21"/>
      <c r="O503" s="21"/>
      <c r="P503" s="21"/>
      <c r="Q503" s="21"/>
      <c r="R503" s="21"/>
      <c r="S503" s="21"/>
    </row>
    <row r="504" spans="2:19" hidden="1" x14ac:dyDescent="0.25">
      <c r="B504" s="12" cm="1">
        <f t="array" ref="B504">DATE(Annee,1,ROW()-ROW(tab_event[#Headers]))</f>
        <v>45428</v>
      </c>
      <c r="C504" s="2">
        <f>YEAR(tab_event[[#This Row],[Date]])</f>
        <v>2024</v>
      </c>
      <c r="D504" s="2" t="str">
        <f>PROPER(TEXT(tab_event[[#This Row],[Date]],"mmm"))</f>
        <v>Mai</v>
      </c>
      <c r="E504" t="str">
        <f>_xlfn.XLOOKUP(tab_event[[#This Row],[Date]],tab_joursFeries[Date],tab_joursFeries[Célébration],"-",0)</f>
        <v>-</v>
      </c>
      <c r="F504" s="21"/>
      <c r="G504" s="21"/>
      <c r="H504" s="21"/>
      <c r="I504" s="21">
        <v>1</v>
      </c>
      <c r="J504" s="21"/>
      <c r="K504" s="21"/>
      <c r="L504" s="21"/>
      <c r="M504" s="21"/>
      <c r="N504" s="21"/>
      <c r="O504" s="21"/>
      <c r="P504" s="21"/>
      <c r="Q504" s="21"/>
      <c r="R504" s="21"/>
      <c r="S504" s="21"/>
    </row>
    <row r="505" spans="2:19" hidden="1" x14ac:dyDescent="0.25">
      <c r="B505" s="12" cm="1">
        <f t="array" ref="B505">DATE(Annee,1,ROW()-ROW(tab_event[#Headers]))</f>
        <v>45429</v>
      </c>
      <c r="C505" s="2">
        <f>YEAR(tab_event[[#This Row],[Date]])</f>
        <v>2024</v>
      </c>
      <c r="D505" s="2" t="str">
        <f>PROPER(TEXT(tab_event[[#This Row],[Date]],"mmm"))</f>
        <v>Mai</v>
      </c>
      <c r="E505" t="str">
        <f>_xlfn.XLOOKUP(tab_event[[#This Row],[Date]],tab_joursFeries[Date],tab_joursFeries[Célébration],"-",0)</f>
        <v>-</v>
      </c>
      <c r="F505" s="21"/>
      <c r="G505" s="21"/>
      <c r="H505" s="21"/>
      <c r="I505" s="21">
        <v>1</v>
      </c>
      <c r="J505" s="21"/>
      <c r="K505" s="21"/>
      <c r="L505" s="21"/>
      <c r="M505" s="21">
        <v>1</v>
      </c>
      <c r="N505" s="21"/>
      <c r="O505" s="21"/>
      <c r="P505" s="21"/>
      <c r="Q505" s="21"/>
      <c r="R505" s="21"/>
      <c r="S505" s="21"/>
    </row>
    <row r="506" spans="2:19" hidden="1" x14ac:dyDescent="0.25">
      <c r="B506" s="12" cm="1">
        <f t="array" ref="B506">DATE(Annee,1,ROW()-ROW(tab_event[#Headers]))</f>
        <v>45430</v>
      </c>
      <c r="C506" s="2">
        <f>YEAR(tab_event[[#This Row],[Date]])</f>
        <v>2024</v>
      </c>
      <c r="D506" s="2" t="str">
        <f>PROPER(TEXT(tab_event[[#This Row],[Date]],"mmm"))</f>
        <v>Mai</v>
      </c>
      <c r="E506" t="str">
        <f>_xlfn.XLOOKUP(tab_event[[#This Row],[Date]],tab_joursFeries[Date],tab_joursFeries[Célébration],"-",0)</f>
        <v>-</v>
      </c>
      <c r="F506" s="21"/>
      <c r="G506" s="21"/>
      <c r="H506" s="21"/>
      <c r="I506" s="21"/>
      <c r="J506" s="21"/>
      <c r="K506" s="21"/>
      <c r="L506" s="21"/>
      <c r="M506" s="21"/>
      <c r="N506" s="21"/>
      <c r="O506" s="21"/>
      <c r="P506" s="21"/>
      <c r="Q506" s="21"/>
      <c r="R506" s="21"/>
      <c r="S506" s="21"/>
    </row>
    <row r="507" spans="2:19" hidden="1" x14ac:dyDescent="0.25">
      <c r="B507" s="12" cm="1">
        <f t="array" ref="B507">DATE(Annee,1,ROW()-ROW(tab_event[#Headers]))</f>
        <v>45431</v>
      </c>
      <c r="C507" s="2">
        <f>YEAR(tab_event[[#This Row],[Date]])</f>
        <v>2024</v>
      </c>
      <c r="D507" s="2" t="str">
        <f>PROPER(TEXT(tab_event[[#This Row],[Date]],"mmm"))</f>
        <v>Mai</v>
      </c>
      <c r="E507" t="str">
        <f>_xlfn.XLOOKUP(tab_event[[#This Row],[Date]],tab_joursFeries[Date],tab_joursFeries[Célébration],"-",0)</f>
        <v>-</v>
      </c>
      <c r="F507" s="21"/>
      <c r="G507" s="21"/>
      <c r="H507" s="21"/>
      <c r="I507" s="21"/>
      <c r="J507" s="21"/>
      <c r="K507" s="21"/>
      <c r="L507" s="21"/>
      <c r="M507" s="21"/>
      <c r="N507" s="21"/>
      <c r="O507" s="21"/>
      <c r="P507" s="21"/>
      <c r="Q507" s="21"/>
      <c r="R507" s="21"/>
      <c r="S507" s="21"/>
    </row>
    <row r="508" spans="2:19" hidden="1" x14ac:dyDescent="0.25">
      <c r="B508" s="12" cm="1">
        <f t="array" ref="B508">DATE(Annee,1,ROW()-ROW(tab_event[#Headers]))</f>
        <v>45432</v>
      </c>
      <c r="C508" s="2">
        <f>YEAR(tab_event[[#This Row],[Date]])</f>
        <v>2024</v>
      </c>
      <c r="D508" s="2" t="str">
        <f>PROPER(TEXT(tab_event[[#This Row],[Date]],"mmm"))</f>
        <v>Mai</v>
      </c>
      <c r="E508" t="str">
        <f>_xlfn.XLOOKUP(tab_event[[#This Row],[Date]],tab_joursFeries[Date],tab_joursFeries[Célébration],"-",0)</f>
        <v>Lundi de Pentecôte</v>
      </c>
      <c r="F508" s="21"/>
      <c r="G508" s="21"/>
      <c r="H508" s="21"/>
      <c r="I508" s="21"/>
      <c r="J508" s="21"/>
      <c r="K508" s="21"/>
      <c r="L508" s="21"/>
      <c r="M508" s="21"/>
      <c r="N508" s="21"/>
      <c r="O508" s="21"/>
      <c r="P508" s="21"/>
      <c r="Q508" s="21"/>
      <c r="R508" s="21"/>
      <c r="S508" s="21"/>
    </row>
    <row r="509" spans="2:19" hidden="1" x14ac:dyDescent="0.25">
      <c r="B509" s="12" cm="1">
        <f t="array" ref="B509">DATE(Annee,1,ROW()-ROW(tab_event[#Headers]))</f>
        <v>45433</v>
      </c>
      <c r="C509" s="2">
        <f>YEAR(tab_event[[#This Row],[Date]])</f>
        <v>2024</v>
      </c>
      <c r="D509" s="2" t="str">
        <f>PROPER(TEXT(tab_event[[#This Row],[Date]],"mmm"))</f>
        <v>Mai</v>
      </c>
      <c r="E509" t="str">
        <f>_xlfn.XLOOKUP(tab_event[[#This Row],[Date]],tab_joursFeries[Date],tab_joursFeries[Célébration],"-",0)</f>
        <v>-</v>
      </c>
      <c r="F509" s="21"/>
      <c r="G509" s="21"/>
      <c r="H509" s="21"/>
      <c r="I509" s="21"/>
      <c r="J509" s="21"/>
      <c r="K509" s="21"/>
      <c r="L509" s="21"/>
      <c r="M509" s="21">
        <v>1</v>
      </c>
      <c r="N509" s="21"/>
      <c r="O509" s="21"/>
      <c r="P509" s="21"/>
      <c r="Q509" s="21"/>
      <c r="R509" s="21"/>
      <c r="S509" s="21"/>
    </row>
    <row r="510" spans="2:19" hidden="1" x14ac:dyDescent="0.25">
      <c r="B510" s="12" cm="1">
        <f t="array" ref="B510">DATE(Annee,1,ROW()-ROW(tab_event[#Headers]))</f>
        <v>45434</v>
      </c>
      <c r="C510" s="2">
        <f>YEAR(tab_event[[#This Row],[Date]])</f>
        <v>2024</v>
      </c>
      <c r="D510" s="2" t="str">
        <f>PROPER(TEXT(tab_event[[#This Row],[Date]],"mmm"))</f>
        <v>Mai</v>
      </c>
      <c r="E510" t="str">
        <f>_xlfn.XLOOKUP(tab_event[[#This Row],[Date]],tab_joursFeries[Date],tab_joursFeries[Célébration],"-",0)</f>
        <v>-</v>
      </c>
      <c r="F510" s="21"/>
      <c r="G510" s="21"/>
      <c r="H510" s="21"/>
      <c r="I510" s="21"/>
      <c r="J510" s="21"/>
      <c r="K510" s="21"/>
      <c r="L510" s="21"/>
      <c r="M510" s="21"/>
      <c r="N510" s="21"/>
      <c r="O510" s="21"/>
      <c r="P510" s="21">
        <v>1</v>
      </c>
      <c r="Q510" s="21"/>
      <c r="R510" s="21"/>
      <c r="S510" s="21"/>
    </row>
    <row r="511" spans="2:19" hidden="1" x14ac:dyDescent="0.25">
      <c r="B511" s="12" cm="1">
        <f t="array" ref="B511">DATE(Annee,1,ROW()-ROW(tab_event[#Headers]))</f>
        <v>45435</v>
      </c>
      <c r="C511" s="2">
        <f>YEAR(tab_event[[#This Row],[Date]])</f>
        <v>2024</v>
      </c>
      <c r="D511" s="2" t="str">
        <f>PROPER(TEXT(tab_event[[#This Row],[Date]],"mmm"))</f>
        <v>Mai</v>
      </c>
      <c r="E511" t="str">
        <f>_xlfn.XLOOKUP(tab_event[[#This Row],[Date]],tab_joursFeries[Date],tab_joursFeries[Célébration],"-",0)</f>
        <v>-</v>
      </c>
      <c r="F511" s="21"/>
      <c r="G511" s="21"/>
      <c r="H511" s="21">
        <v>1</v>
      </c>
      <c r="I511" s="21"/>
      <c r="J511" s="21"/>
      <c r="K511" s="21"/>
      <c r="L511" s="21"/>
      <c r="M511" s="21"/>
      <c r="N511" s="21"/>
      <c r="O511" s="21"/>
      <c r="P511" s="21">
        <v>1</v>
      </c>
      <c r="Q511" s="21"/>
      <c r="R511" s="21"/>
      <c r="S511" s="21"/>
    </row>
    <row r="512" spans="2:19" hidden="1" x14ac:dyDescent="0.25">
      <c r="B512" s="12" cm="1">
        <f t="array" ref="B512">DATE(Annee,1,ROW()-ROW(tab_event[#Headers]))</f>
        <v>45436</v>
      </c>
      <c r="C512" s="2">
        <f>YEAR(tab_event[[#This Row],[Date]])</f>
        <v>2024</v>
      </c>
      <c r="D512" s="2" t="str">
        <f>PROPER(TEXT(tab_event[[#This Row],[Date]],"mmm"))</f>
        <v>Mai</v>
      </c>
      <c r="E512" t="str">
        <f>_xlfn.XLOOKUP(tab_event[[#This Row],[Date]],tab_joursFeries[Date],tab_joursFeries[Célébration],"-",0)</f>
        <v>-</v>
      </c>
      <c r="F512" s="21">
        <v>1</v>
      </c>
      <c r="G512" s="21"/>
      <c r="H512" s="21">
        <v>1</v>
      </c>
      <c r="I512" s="21"/>
      <c r="J512" s="21"/>
      <c r="K512" s="21"/>
      <c r="L512" s="21"/>
      <c r="M512" s="21"/>
      <c r="N512" s="21"/>
      <c r="O512" s="21"/>
      <c r="P512" s="21"/>
      <c r="Q512" s="21"/>
      <c r="R512" s="21"/>
      <c r="S512" s="21"/>
    </row>
    <row r="513" spans="2:19" hidden="1" x14ac:dyDescent="0.25">
      <c r="B513" s="12" cm="1">
        <f t="array" ref="B513">DATE(Annee,1,ROW()-ROW(tab_event[#Headers]))</f>
        <v>45437</v>
      </c>
      <c r="C513" s="2">
        <f>YEAR(tab_event[[#This Row],[Date]])</f>
        <v>2024</v>
      </c>
      <c r="D513" s="2" t="str">
        <f>PROPER(TEXT(tab_event[[#This Row],[Date]],"mmm"))</f>
        <v>Mai</v>
      </c>
      <c r="E513" t="str">
        <f>_xlfn.XLOOKUP(tab_event[[#This Row],[Date]],tab_joursFeries[Date],tab_joursFeries[Célébration],"-",0)</f>
        <v>-</v>
      </c>
      <c r="F513" s="21"/>
      <c r="G513" s="21"/>
      <c r="H513" s="21"/>
      <c r="I513" s="21"/>
      <c r="J513" s="21"/>
      <c r="K513" s="21"/>
      <c r="L513" s="21"/>
      <c r="M513" s="21"/>
      <c r="N513" s="21"/>
      <c r="O513" s="21"/>
      <c r="P513" s="21"/>
      <c r="Q513" s="21"/>
      <c r="R513" s="21"/>
      <c r="S513" s="21"/>
    </row>
    <row r="514" spans="2:19" hidden="1" x14ac:dyDescent="0.25">
      <c r="B514" s="12" cm="1">
        <f t="array" ref="B514">DATE(Annee,1,ROW()-ROW(tab_event[#Headers]))</f>
        <v>45438</v>
      </c>
      <c r="C514" s="2">
        <f>YEAR(tab_event[[#This Row],[Date]])</f>
        <v>2024</v>
      </c>
      <c r="D514" s="2" t="str">
        <f>PROPER(TEXT(tab_event[[#This Row],[Date]],"mmm"))</f>
        <v>Mai</v>
      </c>
      <c r="E514" t="str">
        <f>_xlfn.XLOOKUP(tab_event[[#This Row],[Date]],tab_joursFeries[Date],tab_joursFeries[Célébration],"-",0)</f>
        <v>-</v>
      </c>
      <c r="F514" s="21"/>
      <c r="G514" s="21"/>
      <c r="H514" s="21"/>
      <c r="I514" s="21"/>
      <c r="J514" s="21"/>
      <c r="K514" s="21"/>
      <c r="L514" s="21"/>
      <c r="M514" s="21"/>
      <c r="N514" s="21"/>
      <c r="O514" s="21"/>
      <c r="P514" s="21"/>
      <c r="Q514" s="21"/>
      <c r="R514" s="21"/>
      <c r="S514" s="21"/>
    </row>
    <row r="515" spans="2:19" hidden="1" x14ac:dyDescent="0.25">
      <c r="B515" s="12" cm="1">
        <f t="array" ref="B515">DATE(Annee,1,ROW()-ROW(tab_event[#Headers]))</f>
        <v>45439</v>
      </c>
      <c r="C515" s="2">
        <f>YEAR(tab_event[[#This Row],[Date]])</f>
        <v>2024</v>
      </c>
      <c r="D515" s="2" t="str">
        <f>PROPER(TEXT(tab_event[[#This Row],[Date]],"mmm"))</f>
        <v>Mai</v>
      </c>
      <c r="E515" t="str">
        <f>_xlfn.XLOOKUP(tab_event[[#This Row],[Date]],tab_joursFeries[Date],tab_joursFeries[Célébration],"-",0)</f>
        <v>-</v>
      </c>
      <c r="F515" s="21"/>
      <c r="G515" s="21"/>
      <c r="H515" s="21"/>
      <c r="I515" s="21"/>
      <c r="J515" s="21"/>
      <c r="K515" s="21"/>
      <c r="L515" s="21"/>
      <c r="M515" s="21"/>
      <c r="N515" s="21"/>
      <c r="O515" s="21"/>
      <c r="P515" s="21"/>
      <c r="Q515" s="21"/>
      <c r="R515" s="21"/>
      <c r="S515" s="21"/>
    </row>
    <row r="516" spans="2:19" hidden="1" x14ac:dyDescent="0.25">
      <c r="B516" s="12" cm="1">
        <f t="array" ref="B516">DATE(Annee,1,ROW()-ROW(tab_event[#Headers]))</f>
        <v>45440</v>
      </c>
      <c r="C516" s="2">
        <f>YEAR(tab_event[[#This Row],[Date]])</f>
        <v>2024</v>
      </c>
      <c r="D516" s="2" t="str">
        <f>PROPER(TEXT(tab_event[[#This Row],[Date]],"mmm"))</f>
        <v>Mai</v>
      </c>
      <c r="E516" t="str">
        <f>_xlfn.XLOOKUP(tab_event[[#This Row],[Date]],tab_joursFeries[Date],tab_joursFeries[Célébration],"-",0)</f>
        <v>-</v>
      </c>
      <c r="F516" s="21"/>
      <c r="G516" s="21"/>
      <c r="H516" s="21"/>
      <c r="I516" s="21"/>
      <c r="J516" s="21"/>
      <c r="K516" s="21">
        <v>1</v>
      </c>
      <c r="L516" s="21"/>
      <c r="M516" s="21"/>
      <c r="N516" s="21"/>
      <c r="O516" s="21"/>
      <c r="P516" s="21"/>
      <c r="Q516" s="21"/>
      <c r="R516" s="21"/>
      <c r="S516" s="21"/>
    </row>
    <row r="517" spans="2:19" hidden="1" x14ac:dyDescent="0.25">
      <c r="B517" s="12" cm="1">
        <f t="array" ref="B517">DATE(Annee,1,ROW()-ROW(tab_event[#Headers]))</f>
        <v>45441</v>
      </c>
      <c r="C517" s="2">
        <f>YEAR(tab_event[[#This Row],[Date]])</f>
        <v>2024</v>
      </c>
      <c r="D517" s="2" t="str">
        <f>PROPER(TEXT(tab_event[[#This Row],[Date]],"mmm"))</f>
        <v>Mai</v>
      </c>
      <c r="E517" t="str">
        <f>_xlfn.XLOOKUP(tab_event[[#This Row],[Date]],tab_joursFeries[Date],tab_joursFeries[Célébration],"-",0)</f>
        <v>-</v>
      </c>
      <c r="F517" s="21"/>
      <c r="G517" s="21"/>
      <c r="H517" s="21"/>
      <c r="I517" s="21"/>
      <c r="J517" s="21"/>
      <c r="K517" s="21">
        <v>1</v>
      </c>
      <c r="L517" s="21"/>
      <c r="M517" s="21"/>
      <c r="N517" s="21"/>
      <c r="O517" s="21"/>
      <c r="P517" s="21"/>
      <c r="Q517" s="21"/>
      <c r="R517" s="21"/>
      <c r="S517" s="21"/>
    </row>
    <row r="518" spans="2:19" hidden="1" x14ac:dyDescent="0.25">
      <c r="B518" s="12" cm="1">
        <f t="array" ref="B518">DATE(Annee,1,ROW()-ROW(tab_event[#Headers]))</f>
        <v>45442</v>
      </c>
      <c r="C518" s="2">
        <f>YEAR(tab_event[[#This Row],[Date]])</f>
        <v>2024</v>
      </c>
      <c r="D518" s="2" t="str">
        <f>PROPER(TEXT(tab_event[[#This Row],[Date]],"mmm"))</f>
        <v>Mai</v>
      </c>
      <c r="E518" t="str">
        <f>_xlfn.XLOOKUP(tab_event[[#This Row],[Date]],tab_joursFeries[Date],tab_joursFeries[Célébration],"-",0)</f>
        <v>-</v>
      </c>
      <c r="F518" s="21"/>
      <c r="G518" s="21"/>
      <c r="H518" s="21"/>
      <c r="I518" s="21"/>
      <c r="J518" s="21"/>
      <c r="K518" s="21">
        <v>1</v>
      </c>
      <c r="L518" s="21"/>
      <c r="M518" s="21"/>
      <c r="N518" s="21"/>
      <c r="O518" s="21"/>
      <c r="P518" s="21"/>
      <c r="Q518" s="21"/>
      <c r="R518" s="21"/>
      <c r="S518" s="21"/>
    </row>
    <row r="519" spans="2:19" hidden="1" x14ac:dyDescent="0.25">
      <c r="B519" s="12" cm="1">
        <f t="array" ref="B519">DATE(Annee,1,ROW()-ROW(tab_event[#Headers]))</f>
        <v>45443</v>
      </c>
      <c r="C519" s="2">
        <f>YEAR(tab_event[[#This Row],[Date]])</f>
        <v>2024</v>
      </c>
      <c r="D519" s="2" t="str">
        <f>PROPER(TEXT(tab_event[[#This Row],[Date]],"mmm"))</f>
        <v>Mai</v>
      </c>
      <c r="E519" t="str">
        <f>_xlfn.XLOOKUP(tab_event[[#This Row],[Date]],tab_joursFeries[Date],tab_joursFeries[Célébration],"-",0)</f>
        <v>-</v>
      </c>
      <c r="F519" s="21"/>
      <c r="G519" s="21"/>
      <c r="H519" s="21"/>
      <c r="I519" s="21"/>
      <c r="J519" s="21"/>
      <c r="K519" s="21">
        <v>1</v>
      </c>
      <c r="L519" s="21"/>
      <c r="M519" s="21">
        <v>1</v>
      </c>
      <c r="N519" s="21"/>
      <c r="O519" s="21"/>
      <c r="P519" s="21"/>
      <c r="Q519" s="21"/>
      <c r="R519" s="21"/>
      <c r="S519" s="21"/>
    </row>
    <row r="520" spans="2:19" hidden="1" x14ac:dyDescent="0.25">
      <c r="B520" s="12" cm="1">
        <f t="array" ref="B520">DATE(Annee,1,ROW()-ROW(tab_event[#Headers]))</f>
        <v>45444</v>
      </c>
      <c r="C520" s="2">
        <f>YEAR(tab_event[[#This Row],[Date]])</f>
        <v>2024</v>
      </c>
      <c r="D520" s="2" t="str">
        <f>PROPER(TEXT(tab_event[[#This Row],[Date]],"mmm"))</f>
        <v>Juin</v>
      </c>
      <c r="E520" t="str">
        <f>_xlfn.XLOOKUP(tab_event[[#This Row],[Date]],tab_joursFeries[Date],tab_joursFeries[Célébration],"-",0)</f>
        <v>-</v>
      </c>
      <c r="F520" s="21"/>
      <c r="G520" s="21"/>
      <c r="H520" s="21"/>
      <c r="I520" s="21"/>
      <c r="J520" s="21"/>
      <c r="K520" s="21"/>
      <c r="L520" s="21"/>
      <c r="M520" s="21">
        <v>1</v>
      </c>
      <c r="N520" s="21"/>
      <c r="O520" s="21"/>
      <c r="P520" s="21"/>
      <c r="Q520" s="21"/>
      <c r="R520" s="21"/>
      <c r="S520" s="21"/>
    </row>
    <row r="521" spans="2:19" hidden="1" x14ac:dyDescent="0.25">
      <c r="B521" s="12" cm="1">
        <f t="array" ref="B521">DATE(Annee,1,ROW()-ROW(tab_event[#Headers]))</f>
        <v>45445</v>
      </c>
      <c r="C521" s="2">
        <f>YEAR(tab_event[[#This Row],[Date]])</f>
        <v>2024</v>
      </c>
      <c r="D521" s="2" t="str">
        <f>PROPER(TEXT(tab_event[[#This Row],[Date]],"mmm"))</f>
        <v>Juin</v>
      </c>
      <c r="E521" t="str">
        <f>_xlfn.XLOOKUP(tab_event[[#This Row],[Date]],tab_joursFeries[Date],tab_joursFeries[Célébration],"-",0)</f>
        <v>-</v>
      </c>
      <c r="F521" s="21"/>
      <c r="G521" s="21"/>
      <c r="H521" s="21"/>
      <c r="I521" s="21"/>
      <c r="J521" s="21"/>
      <c r="K521" s="21"/>
      <c r="L521" s="21"/>
      <c r="M521" s="21"/>
      <c r="N521" s="21"/>
      <c r="O521" s="21"/>
      <c r="P521" s="21"/>
      <c r="Q521" s="21"/>
      <c r="R521" s="21"/>
      <c r="S521" s="21"/>
    </row>
    <row r="522" spans="2:19" hidden="1" x14ac:dyDescent="0.25">
      <c r="B522" s="12" cm="1">
        <f t="array" ref="B522">DATE(Annee,1,ROW()-ROW(tab_event[#Headers]))</f>
        <v>45446</v>
      </c>
      <c r="C522" s="2">
        <f>YEAR(tab_event[[#This Row],[Date]])</f>
        <v>2024</v>
      </c>
      <c r="D522" s="2" t="str">
        <f>PROPER(TEXT(tab_event[[#This Row],[Date]],"mmm"))</f>
        <v>Juin</v>
      </c>
      <c r="E522" t="str">
        <f>_xlfn.XLOOKUP(tab_event[[#This Row],[Date]],tab_joursFeries[Date],tab_joursFeries[Célébration],"-",0)</f>
        <v>-</v>
      </c>
      <c r="F522" s="21"/>
      <c r="G522" s="21"/>
      <c r="H522" s="21"/>
      <c r="I522" s="21"/>
      <c r="J522" s="21"/>
      <c r="K522" s="21"/>
      <c r="L522" s="21"/>
      <c r="M522" s="21"/>
      <c r="N522" s="21"/>
      <c r="O522" s="21"/>
      <c r="P522" s="21">
        <v>1</v>
      </c>
      <c r="Q522" s="21"/>
      <c r="R522" s="21"/>
      <c r="S522" s="21"/>
    </row>
    <row r="523" spans="2:19" hidden="1" x14ac:dyDescent="0.25">
      <c r="B523" s="12" cm="1">
        <f t="array" ref="B523">DATE(Annee,1,ROW()-ROW(tab_event[#Headers]))</f>
        <v>45447</v>
      </c>
      <c r="C523" s="2">
        <f>YEAR(tab_event[[#This Row],[Date]])</f>
        <v>2024</v>
      </c>
      <c r="D523" s="2" t="str">
        <f>PROPER(TEXT(tab_event[[#This Row],[Date]],"mmm"))</f>
        <v>Juin</v>
      </c>
      <c r="E523" t="str">
        <f>_xlfn.XLOOKUP(tab_event[[#This Row],[Date]],tab_joursFeries[Date],tab_joursFeries[Célébration],"-",0)</f>
        <v>-</v>
      </c>
      <c r="F523" s="21"/>
      <c r="G523" s="21"/>
      <c r="H523" s="21"/>
      <c r="I523" s="21"/>
      <c r="J523" s="21"/>
      <c r="K523" s="21"/>
      <c r="L523" s="21"/>
      <c r="M523" s="21">
        <v>1</v>
      </c>
      <c r="N523" s="21"/>
      <c r="O523" s="21"/>
      <c r="P523" s="21">
        <v>1</v>
      </c>
      <c r="Q523" s="21"/>
      <c r="R523" s="21"/>
      <c r="S523" s="21"/>
    </row>
    <row r="524" spans="2:19" hidden="1" x14ac:dyDescent="0.25">
      <c r="B524" s="12" cm="1">
        <f t="array" ref="B524">DATE(Annee,1,ROW()-ROW(tab_event[#Headers]))</f>
        <v>45448</v>
      </c>
      <c r="C524" s="2">
        <f>YEAR(tab_event[[#This Row],[Date]])</f>
        <v>2024</v>
      </c>
      <c r="D524" s="2" t="str">
        <f>PROPER(TEXT(tab_event[[#This Row],[Date]],"mmm"))</f>
        <v>Juin</v>
      </c>
      <c r="E524" t="str">
        <f>_xlfn.XLOOKUP(tab_event[[#This Row],[Date]],tab_joursFeries[Date],tab_joursFeries[Célébration],"-",0)</f>
        <v>-</v>
      </c>
      <c r="F524" s="21"/>
      <c r="G524" s="21"/>
      <c r="H524" s="21"/>
      <c r="I524" s="21"/>
      <c r="J524" s="21"/>
      <c r="K524" s="21"/>
      <c r="L524" s="21"/>
      <c r="M524" s="21"/>
      <c r="N524" s="21"/>
      <c r="O524" s="21"/>
      <c r="P524" s="21">
        <v>1</v>
      </c>
      <c r="Q524" s="21"/>
      <c r="R524" s="21"/>
      <c r="S524" s="21"/>
    </row>
    <row r="525" spans="2:19" hidden="1" x14ac:dyDescent="0.25">
      <c r="B525" s="12" cm="1">
        <f t="array" ref="B525">DATE(Annee,1,ROW()-ROW(tab_event[#Headers]))</f>
        <v>45449</v>
      </c>
      <c r="C525" s="2">
        <f>YEAR(tab_event[[#This Row],[Date]])</f>
        <v>2024</v>
      </c>
      <c r="D525" s="2" t="str">
        <f>PROPER(TEXT(tab_event[[#This Row],[Date]],"mmm"))</f>
        <v>Juin</v>
      </c>
      <c r="E525" t="str">
        <f>_xlfn.XLOOKUP(tab_event[[#This Row],[Date]],tab_joursFeries[Date],tab_joursFeries[Célébration],"-",0)</f>
        <v>-</v>
      </c>
      <c r="F525" s="21"/>
      <c r="G525" s="21"/>
      <c r="H525" s="21">
        <v>1</v>
      </c>
      <c r="I525" s="21"/>
      <c r="J525" s="21"/>
      <c r="K525" s="21"/>
      <c r="L525" s="21"/>
      <c r="M525" s="21"/>
      <c r="N525" s="21"/>
      <c r="O525" s="21"/>
      <c r="P525" s="21">
        <v>1</v>
      </c>
      <c r="Q525" s="21"/>
      <c r="R525" s="21"/>
      <c r="S525" s="21"/>
    </row>
    <row r="526" spans="2:19" hidden="1" x14ac:dyDescent="0.25">
      <c r="B526" s="12" cm="1">
        <f t="array" ref="B526">DATE(Annee,1,ROW()-ROW(tab_event[#Headers]))</f>
        <v>45450</v>
      </c>
      <c r="C526" s="2">
        <f>YEAR(tab_event[[#This Row],[Date]])</f>
        <v>2024</v>
      </c>
      <c r="D526" s="2" t="str">
        <f>PROPER(TEXT(tab_event[[#This Row],[Date]],"mmm"))</f>
        <v>Juin</v>
      </c>
      <c r="E526" t="str">
        <f>_xlfn.XLOOKUP(tab_event[[#This Row],[Date]],tab_joursFeries[Date],tab_joursFeries[Célébration],"-",0)</f>
        <v>-</v>
      </c>
      <c r="F526" s="21">
        <v>1</v>
      </c>
      <c r="G526" s="21"/>
      <c r="H526" s="21"/>
      <c r="I526" s="21"/>
      <c r="J526" s="21"/>
      <c r="K526" s="21"/>
      <c r="L526" s="21"/>
      <c r="M526" s="21"/>
      <c r="N526" s="21"/>
      <c r="O526" s="21"/>
      <c r="P526" s="21"/>
      <c r="Q526" s="21"/>
      <c r="R526" s="21"/>
      <c r="S526" s="21"/>
    </row>
    <row r="527" spans="2:19" hidden="1" x14ac:dyDescent="0.25">
      <c r="B527" s="12" cm="1">
        <f t="array" ref="B527">DATE(Annee,1,ROW()-ROW(tab_event[#Headers]))</f>
        <v>45451</v>
      </c>
      <c r="C527" s="2">
        <f>YEAR(tab_event[[#This Row],[Date]])</f>
        <v>2024</v>
      </c>
      <c r="D527" s="2" t="str">
        <f>PROPER(TEXT(tab_event[[#This Row],[Date]],"mmm"))</f>
        <v>Juin</v>
      </c>
      <c r="E527" t="str">
        <f>_xlfn.XLOOKUP(tab_event[[#This Row],[Date]],tab_joursFeries[Date],tab_joursFeries[Célébration],"-",0)</f>
        <v>-</v>
      </c>
      <c r="F527" s="21"/>
      <c r="G527" s="21"/>
      <c r="H527" s="21"/>
      <c r="I527" s="21"/>
      <c r="J527" s="21"/>
      <c r="K527" s="21"/>
      <c r="L527" s="21"/>
      <c r="M527" s="21"/>
      <c r="N527" s="21">
        <v>1</v>
      </c>
      <c r="O527" s="21"/>
      <c r="P527" s="21"/>
      <c r="Q527" s="21"/>
      <c r="R527" s="21"/>
      <c r="S527" s="21"/>
    </row>
    <row r="528" spans="2:19" hidden="1" x14ac:dyDescent="0.25">
      <c r="B528" s="12" cm="1">
        <f t="array" ref="B528">DATE(Annee,1,ROW()-ROW(tab_event[#Headers]))</f>
        <v>45452</v>
      </c>
      <c r="C528" s="2">
        <f>YEAR(tab_event[[#This Row],[Date]])</f>
        <v>2024</v>
      </c>
      <c r="D528" s="2" t="str">
        <f>PROPER(TEXT(tab_event[[#This Row],[Date]],"mmm"))</f>
        <v>Juin</v>
      </c>
      <c r="E528" t="str">
        <f>_xlfn.XLOOKUP(tab_event[[#This Row],[Date]],tab_joursFeries[Date],tab_joursFeries[Célébration],"-",0)</f>
        <v>-</v>
      </c>
      <c r="F528" s="21"/>
      <c r="G528" s="21"/>
      <c r="H528" s="21"/>
      <c r="I528" s="21"/>
      <c r="J528" s="21"/>
      <c r="K528" s="21"/>
      <c r="L528" s="21"/>
      <c r="M528" s="21"/>
      <c r="N528" s="21"/>
      <c r="O528" s="21"/>
      <c r="P528" s="21"/>
      <c r="Q528" s="21"/>
      <c r="R528" s="21"/>
      <c r="S528" s="21"/>
    </row>
    <row r="529" spans="2:19" hidden="1" x14ac:dyDescent="0.25">
      <c r="B529" s="12" cm="1">
        <f t="array" ref="B529">DATE(Annee,1,ROW()-ROW(tab_event[#Headers]))</f>
        <v>45453</v>
      </c>
      <c r="C529" s="2">
        <f>YEAR(tab_event[[#This Row],[Date]])</f>
        <v>2024</v>
      </c>
      <c r="D529" s="2" t="str">
        <f>PROPER(TEXT(tab_event[[#This Row],[Date]],"mmm"))</f>
        <v>Juin</v>
      </c>
      <c r="E529" t="str">
        <f>_xlfn.XLOOKUP(tab_event[[#This Row],[Date]],tab_joursFeries[Date],tab_joursFeries[Célébration],"-",0)</f>
        <v>-</v>
      </c>
      <c r="F529" s="21"/>
      <c r="G529" s="21"/>
      <c r="H529" s="21"/>
      <c r="I529" s="21"/>
      <c r="J529" s="21"/>
      <c r="K529" s="21"/>
      <c r="L529" s="21"/>
      <c r="M529" s="21"/>
      <c r="N529" s="21"/>
      <c r="O529" s="21"/>
      <c r="P529" s="21"/>
      <c r="Q529" s="21"/>
      <c r="R529" s="21"/>
      <c r="S529" s="21"/>
    </row>
    <row r="530" spans="2:19" hidden="1" x14ac:dyDescent="0.25">
      <c r="B530" s="12" cm="1">
        <f t="array" ref="B530">DATE(Annee,1,ROW()-ROW(tab_event[#Headers]))</f>
        <v>45454</v>
      </c>
      <c r="C530" s="2">
        <f>YEAR(tab_event[[#This Row],[Date]])</f>
        <v>2024</v>
      </c>
      <c r="D530" s="2" t="str">
        <f>PROPER(TEXT(tab_event[[#This Row],[Date]],"mmm"))</f>
        <v>Juin</v>
      </c>
      <c r="E530" t="str">
        <f>_xlfn.XLOOKUP(tab_event[[#This Row],[Date]],tab_joursFeries[Date],tab_joursFeries[Célébration],"-",0)</f>
        <v>-</v>
      </c>
      <c r="F530" s="21"/>
      <c r="G530" s="21"/>
      <c r="H530" s="21"/>
      <c r="I530" s="21"/>
      <c r="J530" s="21"/>
      <c r="K530" s="21"/>
      <c r="L530" s="21"/>
      <c r="M530" s="21"/>
      <c r="N530" s="21"/>
      <c r="O530" s="21"/>
      <c r="P530" s="21"/>
      <c r="Q530" s="21"/>
      <c r="R530" s="21"/>
      <c r="S530" s="21"/>
    </row>
    <row r="531" spans="2:19" hidden="1" x14ac:dyDescent="0.25">
      <c r="B531" s="12" cm="1">
        <f t="array" ref="B531">DATE(Annee,1,ROW()-ROW(tab_event[#Headers]))</f>
        <v>45455</v>
      </c>
      <c r="C531" s="2">
        <f>YEAR(tab_event[[#This Row],[Date]])</f>
        <v>2024</v>
      </c>
      <c r="D531" s="2" t="str">
        <f>PROPER(TEXT(tab_event[[#This Row],[Date]],"mmm"))</f>
        <v>Juin</v>
      </c>
      <c r="E531" t="str">
        <f>_xlfn.XLOOKUP(tab_event[[#This Row],[Date]],tab_joursFeries[Date],tab_joursFeries[Célébration],"-",0)</f>
        <v>-</v>
      </c>
      <c r="F531" s="21"/>
      <c r="G531" s="21"/>
      <c r="H531" s="21"/>
      <c r="I531" s="21"/>
      <c r="J531" s="21"/>
      <c r="K531" s="21"/>
      <c r="L531" s="21"/>
      <c r="M531" s="21"/>
      <c r="N531" s="21"/>
      <c r="O531" s="21"/>
      <c r="P531" s="21"/>
      <c r="Q531" s="21"/>
      <c r="R531" s="21"/>
      <c r="S531" s="21"/>
    </row>
    <row r="532" spans="2:19" hidden="1" x14ac:dyDescent="0.25">
      <c r="B532" s="12" cm="1">
        <f t="array" ref="B532">DATE(Annee,1,ROW()-ROW(tab_event[#Headers]))</f>
        <v>45456</v>
      </c>
      <c r="C532" s="2">
        <f>YEAR(tab_event[[#This Row],[Date]])</f>
        <v>2024</v>
      </c>
      <c r="D532" s="2" t="str">
        <f>PROPER(TEXT(tab_event[[#This Row],[Date]],"mmm"))</f>
        <v>Juin</v>
      </c>
      <c r="E532" t="str">
        <f>_xlfn.XLOOKUP(tab_event[[#This Row],[Date]],tab_joursFeries[Date],tab_joursFeries[Célébration],"-",0)</f>
        <v>-</v>
      </c>
      <c r="F532" s="21"/>
      <c r="G532" s="21"/>
      <c r="H532" s="21"/>
      <c r="I532" s="21"/>
      <c r="J532" s="21"/>
      <c r="K532" s="21"/>
      <c r="L532" s="21"/>
      <c r="M532" s="21"/>
      <c r="N532" s="21"/>
      <c r="O532" s="21"/>
      <c r="P532" s="21">
        <v>1</v>
      </c>
      <c r="Q532" s="21"/>
      <c r="R532" s="21"/>
      <c r="S532" s="21"/>
    </row>
    <row r="533" spans="2:19" hidden="1" x14ac:dyDescent="0.25">
      <c r="B533" s="12" cm="1">
        <f t="array" ref="B533">DATE(Annee,1,ROW()-ROW(tab_event[#Headers]))</f>
        <v>45457</v>
      </c>
      <c r="C533" s="2">
        <f>YEAR(tab_event[[#This Row],[Date]])</f>
        <v>2024</v>
      </c>
      <c r="D533" s="2" t="str">
        <f>PROPER(TEXT(tab_event[[#This Row],[Date]],"mmm"))</f>
        <v>Juin</v>
      </c>
      <c r="E533" t="str">
        <f>_xlfn.XLOOKUP(tab_event[[#This Row],[Date]],tab_joursFeries[Date],tab_joursFeries[Célébration],"-",0)</f>
        <v>-</v>
      </c>
      <c r="F533" s="21"/>
      <c r="G533" s="21"/>
      <c r="H533" s="21"/>
      <c r="I533" s="21"/>
      <c r="J533" s="21"/>
      <c r="K533" s="21"/>
      <c r="L533" s="21"/>
      <c r="M533" s="21"/>
      <c r="N533" s="21"/>
      <c r="O533" s="21"/>
      <c r="P533" s="21"/>
      <c r="Q533" s="21"/>
      <c r="R533" s="21"/>
      <c r="S533" s="21">
        <v>1</v>
      </c>
    </row>
    <row r="534" spans="2:19" hidden="1" x14ac:dyDescent="0.25">
      <c r="B534" s="12" cm="1">
        <f t="array" ref="B534">DATE(Annee,1,ROW()-ROW(tab_event[#Headers]))</f>
        <v>45458</v>
      </c>
      <c r="C534" s="2">
        <f>YEAR(tab_event[[#This Row],[Date]])</f>
        <v>2024</v>
      </c>
      <c r="D534" s="2" t="str">
        <f>PROPER(TEXT(tab_event[[#This Row],[Date]],"mmm"))</f>
        <v>Juin</v>
      </c>
      <c r="E534" t="str">
        <f>_xlfn.XLOOKUP(tab_event[[#This Row],[Date]],tab_joursFeries[Date],tab_joursFeries[Célébration],"-",0)</f>
        <v>-</v>
      </c>
      <c r="F534" s="21"/>
      <c r="G534" s="21"/>
      <c r="H534" s="21"/>
      <c r="I534" s="21"/>
      <c r="J534" s="21"/>
      <c r="K534" s="21"/>
      <c r="L534" s="21"/>
      <c r="M534" s="21"/>
      <c r="N534" s="21"/>
      <c r="O534" s="21"/>
      <c r="P534" s="21"/>
      <c r="Q534" s="21"/>
      <c r="R534" s="21"/>
      <c r="S534" s="21">
        <v>1</v>
      </c>
    </row>
    <row r="535" spans="2:19" hidden="1" x14ac:dyDescent="0.25">
      <c r="B535" s="12" cm="1">
        <f t="array" ref="B535">DATE(Annee,1,ROW()-ROW(tab_event[#Headers]))</f>
        <v>45459</v>
      </c>
      <c r="C535" s="2">
        <f>YEAR(tab_event[[#This Row],[Date]])</f>
        <v>2024</v>
      </c>
      <c r="D535" s="2" t="str">
        <f>PROPER(TEXT(tab_event[[#This Row],[Date]],"mmm"))</f>
        <v>Juin</v>
      </c>
      <c r="E535" t="str">
        <f>_xlfn.XLOOKUP(tab_event[[#This Row],[Date]],tab_joursFeries[Date],tab_joursFeries[Célébration],"-",0)</f>
        <v>-</v>
      </c>
      <c r="F535" s="21"/>
      <c r="G535" s="21"/>
      <c r="H535" s="21"/>
      <c r="I535" s="21"/>
      <c r="J535" s="21"/>
      <c r="K535" s="21"/>
      <c r="L535" s="21"/>
      <c r="M535" s="21"/>
      <c r="N535" s="21"/>
      <c r="O535" s="21"/>
      <c r="P535" s="21">
        <v>1</v>
      </c>
      <c r="Q535" s="21"/>
      <c r="R535" s="21"/>
      <c r="S535" s="21"/>
    </row>
    <row r="536" spans="2:19" hidden="1" x14ac:dyDescent="0.25">
      <c r="B536" s="12" cm="1">
        <f t="array" ref="B536">DATE(Annee,1,ROW()-ROW(tab_event[#Headers]))</f>
        <v>45460</v>
      </c>
      <c r="C536" s="2">
        <f>YEAR(tab_event[[#This Row],[Date]])</f>
        <v>2024</v>
      </c>
      <c r="D536" s="2" t="str">
        <f>PROPER(TEXT(tab_event[[#This Row],[Date]],"mmm"))</f>
        <v>Juin</v>
      </c>
      <c r="E536" t="str">
        <f>_xlfn.XLOOKUP(tab_event[[#This Row],[Date]],tab_joursFeries[Date],tab_joursFeries[Célébration],"-",0)</f>
        <v>-</v>
      </c>
      <c r="F536" s="21"/>
      <c r="G536" s="21"/>
      <c r="H536" s="21"/>
      <c r="I536" s="21"/>
      <c r="J536" s="21"/>
      <c r="K536" s="21"/>
      <c r="L536" s="21"/>
      <c r="M536" s="21"/>
      <c r="N536" s="21"/>
      <c r="O536" s="21"/>
      <c r="P536" s="21"/>
      <c r="Q536" s="21"/>
      <c r="R536" s="21"/>
      <c r="S536" s="21"/>
    </row>
    <row r="537" spans="2:19" hidden="1" x14ac:dyDescent="0.25">
      <c r="B537" s="12" cm="1">
        <f t="array" ref="B537">DATE(Annee,1,ROW()-ROW(tab_event[#Headers]))</f>
        <v>45461</v>
      </c>
      <c r="C537" s="2">
        <f>YEAR(tab_event[[#This Row],[Date]])</f>
        <v>2024</v>
      </c>
      <c r="D537" s="2" t="str">
        <f>PROPER(TEXT(tab_event[[#This Row],[Date]],"mmm"))</f>
        <v>Juin</v>
      </c>
      <c r="E537" t="str">
        <f>_xlfn.XLOOKUP(tab_event[[#This Row],[Date]],tab_joursFeries[Date],tab_joursFeries[Célébration],"-",0)</f>
        <v>-</v>
      </c>
      <c r="F537" s="21"/>
      <c r="G537" s="21"/>
      <c r="H537" s="21"/>
      <c r="I537" s="21"/>
      <c r="J537" s="21"/>
      <c r="K537" s="21"/>
      <c r="L537" s="21"/>
      <c r="M537" s="21">
        <v>1</v>
      </c>
      <c r="N537" s="21"/>
      <c r="O537" s="21"/>
      <c r="P537" s="21"/>
      <c r="Q537" s="21"/>
      <c r="R537" s="21"/>
      <c r="S537" s="21"/>
    </row>
    <row r="538" spans="2:19" hidden="1" x14ac:dyDescent="0.25">
      <c r="B538" s="12" cm="1">
        <f t="array" ref="B538">DATE(Annee,1,ROW()-ROW(tab_event[#Headers]))</f>
        <v>45462</v>
      </c>
      <c r="C538" s="2">
        <f>YEAR(tab_event[[#This Row],[Date]])</f>
        <v>2024</v>
      </c>
      <c r="D538" s="2" t="str">
        <f>PROPER(TEXT(tab_event[[#This Row],[Date]],"mmm"))</f>
        <v>Juin</v>
      </c>
      <c r="E538" t="str">
        <f>_xlfn.XLOOKUP(tab_event[[#This Row],[Date]],tab_joursFeries[Date],tab_joursFeries[Célébration],"-",0)</f>
        <v>-</v>
      </c>
      <c r="F538" s="21"/>
      <c r="G538" s="21"/>
      <c r="H538" s="21"/>
      <c r="I538" s="21"/>
      <c r="J538" s="21"/>
      <c r="K538" s="21"/>
      <c r="L538" s="21"/>
      <c r="M538" s="21"/>
      <c r="N538" s="21"/>
      <c r="O538" s="21"/>
      <c r="P538" s="21"/>
      <c r="Q538" s="21"/>
      <c r="R538" s="21"/>
      <c r="S538" s="21"/>
    </row>
    <row r="539" spans="2:19" hidden="1" x14ac:dyDescent="0.25">
      <c r="B539" s="12" cm="1">
        <f t="array" ref="B539">DATE(Annee,1,ROW()-ROW(tab_event[#Headers]))</f>
        <v>45463</v>
      </c>
      <c r="C539" s="2">
        <f>YEAR(tab_event[[#This Row],[Date]])</f>
        <v>2024</v>
      </c>
      <c r="D539" s="2" t="str">
        <f>PROPER(TEXT(tab_event[[#This Row],[Date]],"mmm"))</f>
        <v>Juin</v>
      </c>
      <c r="E539" t="str">
        <f>_xlfn.XLOOKUP(tab_event[[#This Row],[Date]],tab_joursFeries[Date],tab_joursFeries[Célébration],"-",0)</f>
        <v>-</v>
      </c>
      <c r="F539" s="21"/>
      <c r="G539" s="21"/>
      <c r="H539" s="21"/>
      <c r="I539" s="21"/>
      <c r="J539" s="21"/>
      <c r="K539" s="21"/>
      <c r="L539" s="21"/>
      <c r="M539" s="21"/>
      <c r="N539" s="21">
        <v>1</v>
      </c>
      <c r="O539" s="21"/>
      <c r="P539" s="21"/>
      <c r="Q539" s="21"/>
      <c r="R539" s="21"/>
      <c r="S539" s="21"/>
    </row>
    <row r="540" spans="2:19" hidden="1" x14ac:dyDescent="0.25">
      <c r="B540" s="12" cm="1">
        <f t="array" ref="B540">DATE(Annee,1,ROW()-ROW(tab_event[#Headers]))</f>
        <v>45464</v>
      </c>
      <c r="C540" s="2">
        <f>YEAR(tab_event[[#This Row],[Date]])</f>
        <v>2024</v>
      </c>
      <c r="D540" s="2" t="str">
        <f>PROPER(TEXT(tab_event[[#This Row],[Date]],"mmm"))</f>
        <v>Juin</v>
      </c>
      <c r="E540" t="str">
        <f>_xlfn.XLOOKUP(tab_event[[#This Row],[Date]],tab_joursFeries[Date],tab_joursFeries[Célébration],"-",0)</f>
        <v>-</v>
      </c>
      <c r="F540" s="21"/>
      <c r="G540" s="21"/>
      <c r="H540" s="21"/>
      <c r="I540" s="21"/>
      <c r="J540" s="21"/>
      <c r="K540" s="21"/>
      <c r="L540" s="21"/>
      <c r="M540" s="21"/>
      <c r="N540" s="21"/>
      <c r="O540" s="21"/>
      <c r="P540" s="21"/>
      <c r="Q540" s="21"/>
      <c r="R540" s="21"/>
      <c r="S540" s="21"/>
    </row>
    <row r="541" spans="2:19" hidden="1" x14ac:dyDescent="0.25">
      <c r="B541" s="12" cm="1">
        <f t="array" ref="B541">DATE(Annee,1,ROW()-ROW(tab_event[#Headers]))</f>
        <v>45465</v>
      </c>
      <c r="C541" s="2">
        <f>YEAR(tab_event[[#This Row],[Date]])</f>
        <v>2024</v>
      </c>
      <c r="D541" s="2" t="str">
        <f>PROPER(TEXT(tab_event[[#This Row],[Date]],"mmm"))</f>
        <v>Juin</v>
      </c>
      <c r="E541" t="str">
        <f>_xlfn.XLOOKUP(tab_event[[#This Row],[Date]],tab_joursFeries[Date],tab_joursFeries[Célébration],"-",0)</f>
        <v>-</v>
      </c>
      <c r="F541" s="21"/>
      <c r="G541" s="21"/>
      <c r="H541" s="21"/>
      <c r="I541" s="21"/>
      <c r="J541" s="21"/>
      <c r="K541" s="21"/>
      <c r="L541" s="21"/>
      <c r="M541" s="21"/>
      <c r="N541" s="21"/>
      <c r="O541" s="21"/>
      <c r="P541" s="21"/>
      <c r="Q541" s="21"/>
      <c r="R541" s="21"/>
      <c r="S541" s="21"/>
    </row>
    <row r="542" spans="2:19" hidden="1" x14ac:dyDescent="0.25">
      <c r="B542" s="12" cm="1">
        <f t="array" ref="B542">DATE(Annee,1,ROW()-ROW(tab_event[#Headers]))</f>
        <v>45466</v>
      </c>
      <c r="C542" s="2">
        <f>YEAR(tab_event[[#This Row],[Date]])</f>
        <v>2024</v>
      </c>
      <c r="D542" s="2" t="str">
        <f>PROPER(TEXT(tab_event[[#This Row],[Date]],"mmm"))</f>
        <v>Juin</v>
      </c>
      <c r="E542" t="str">
        <f>_xlfn.XLOOKUP(tab_event[[#This Row],[Date]],tab_joursFeries[Date],tab_joursFeries[Célébration],"-",0)</f>
        <v>-</v>
      </c>
      <c r="F542" s="21"/>
      <c r="G542" s="21"/>
      <c r="H542" s="21"/>
      <c r="I542" s="21"/>
      <c r="J542" s="21"/>
      <c r="K542" s="21"/>
      <c r="L542" s="21"/>
      <c r="M542" s="21"/>
      <c r="N542" s="21"/>
      <c r="O542" s="21"/>
      <c r="P542" s="21"/>
      <c r="Q542" s="21"/>
      <c r="R542" s="21"/>
      <c r="S542" s="21"/>
    </row>
    <row r="543" spans="2:19" hidden="1" x14ac:dyDescent="0.25">
      <c r="B543" s="12" cm="1">
        <f t="array" ref="B543">DATE(Annee,1,ROW()-ROW(tab_event[#Headers]))</f>
        <v>45467</v>
      </c>
      <c r="C543" s="2">
        <f>YEAR(tab_event[[#This Row],[Date]])</f>
        <v>2024</v>
      </c>
      <c r="D543" s="2" t="str">
        <f>PROPER(TEXT(tab_event[[#This Row],[Date]],"mmm"))</f>
        <v>Juin</v>
      </c>
      <c r="E543" t="str">
        <f>_xlfn.XLOOKUP(tab_event[[#This Row],[Date]],tab_joursFeries[Date],tab_joursFeries[Célébration],"-",0)</f>
        <v>-</v>
      </c>
      <c r="F543" s="21"/>
      <c r="G543" s="21"/>
      <c r="H543" s="21"/>
      <c r="I543" s="21"/>
      <c r="J543" s="21">
        <v>1</v>
      </c>
      <c r="K543" s="21"/>
      <c r="L543" s="21"/>
      <c r="M543" s="21"/>
      <c r="N543" s="21"/>
      <c r="O543" s="21"/>
      <c r="P543" s="21"/>
      <c r="Q543" s="21"/>
      <c r="R543" s="21"/>
      <c r="S543" s="21"/>
    </row>
    <row r="544" spans="2:19" hidden="1" x14ac:dyDescent="0.25">
      <c r="B544" s="12" cm="1">
        <f t="array" ref="B544">DATE(Annee,1,ROW()-ROW(tab_event[#Headers]))</f>
        <v>45468</v>
      </c>
      <c r="C544" s="2">
        <f>YEAR(tab_event[[#This Row],[Date]])</f>
        <v>2024</v>
      </c>
      <c r="D544" s="2" t="str">
        <f>PROPER(TEXT(tab_event[[#This Row],[Date]],"mmm"))</f>
        <v>Juin</v>
      </c>
      <c r="E544" t="str">
        <f>_xlfn.XLOOKUP(tab_event[[#This Row],[Date]],tab_joursFeries[Date],tab_joursFeries[Célébration],"-",0)</f>
        <v>-</v>
      </c>
      <c r="F544" s="21"/>
      <c r="G544" s="21"/>
      <c r="H544" s="21"/>
      <c r="I544" s="21"/>
      <c r="J544" s="21">
        <v>1</v>
      </c>
      <c r="K544" s="21"/>
      <c r="L544" s="21"/>
      <c r="M544" s="21"/>
      <c r="N544" s="21"/>
      <c r="O544" s="21"/>
      <c r="P544" s="21"/>
      <c r="Q544" s="21"/>
      <c r="R544" s="21"/>
      <c r="S544" s="21"/>
    </row>
    <row r="545" spans="2:19" hidden="1" x14ac:dyDescent="0.25">
      <c r="B545" s="12" cm="1">
        <f t="array" ref="B545">DATE(Annee,1,ROW()-ROW(tab_event[#Headers]))</f>
        <v>45469</v>
      </c>
      <c r="C545" s="2">
        <f>YEAR(tab_event[[#This Row],[Date]])</f>
        <v>2024</v>
      </c>
      <c r="D545" s="2" t="str">
        <f>PROPER(TEXT(tab_event[[#This Row],[Date]],"mmm"))</f>
        <v>Juin</v>
      </c>
      <c r="E545" t="str">
        <f>_xlfn.XLOOKUP(tab_event[[#This Row],[Date]],tab_joursFeries[Date],tab_joursFeries[Célébration],"-",0)</f>
        <v>-</v>
      </c>
      <c r="F545" s="21"/>
      <c r="G545" s="21"/>
      <c r="H545" s="21"/>
      <c r="I545" s="21"/>
      <c r="J545" s="21"/>
      <c r="K545" s="21"/>
      <c r="L545" s="21"/>
      <c r="M545" s="21"/>
      <c r="N545" s="21"/>
      <c r="O545" s="21"/>
      <c r="P545" s="21"/>
      <c r="Q545" s="21"/>
      <c r="R545" s="21"/>
      <c r="S545" s="21"/>
    </row>
    <row r="546" spans="2:19" hidden="1" x14ac:dyDescent="0.25">
      <c r="B546" s="12" cm="1">
        <f t="array" ref="B546">DATE(Annee,1,ROW()-ROW(tab_event[#Headers]))</f>
        <v>45470</v>
      </c>
      <c r="C546" s="2">
        <f>YEAR(tab_event[[#This Row],[Date]])</f>
        <v>2024</v>
      </c>
      <c r="D546" s="2" t="str">
        <f>PROPER(TEXT(tab_event[[#This Row],[Date]],"mmm"))</f>
        <v>Juin</v>
      </c>
      <c r="E546" t="str">
        <f>_xlfn.XLOOKUP(tab_event[[#This Row],[Date]],tab_joursFeries[Date],tab_joursFeries[Célébration],"-",0)</f>
        <v>-</v>
      </c>
      <c r="F546" s="21"/>
      <c r="G546" s="21"/>
      <c r="H546" s="21"/>
      <c r="I546" s="21"/>
      <c r="J546" s="21"/>
      <c r="K546" s="21"/>
      <c r="L546" s="21"/>
      <c r="M546" s="21"/>
      <c r="N546" s="21"/>
      <c r="O546" s="21"/>
      <c r="P546" s="21"/>
      <c r="Q546" s="21"/>
      <c r="R546" s="21"/>
      <c r="S546" s="21"/>
    </row>
    <row r="547" spans="2:19" hidden="1" x14ac:dyDescent="0.25">
      <c r="B547" s="12" cm="1">
        <f t="array" ref="B547">DATE(Annee,1,ROW()-ROW(tab_event[#Headers]))</f>
        <v>45471</v>
      </c>
      <c r="C547" s="2">
        <f>YEAR(tab_event[[#This Row],[Date]])</f>
        <v>2024</v>
      </c>
      <c r="D547" s="2" t="str">
        <f>PROPER(TEXT(tab_event[[#This Row],[Date]],"mmm"))</f>
        <v>Juin</v>
      </c>
      <c r="E547" t="str">
        <f>_xlfn.XLOOKUP(tab_event[[#This Row],[Date]],tab_joursFeries[Date],tab_joursFeries[Célébration],"-",0)</f>
        <v>-</v>
      </c>
      <c r="F547" s="21"/>
      <c r="G547" s="21"/>
      <c r="H547" s="21"/>
      <c r="I547" s="21"/>
      <c r="J547" s="21"/>
      <c r="K547" s="21">
        <v>1</v>
      </c>
      <c r="L547" s="21"/>
      <c r="M547" s="21"/>
      <c r="N547" s="21"/>
      <c r="O547" s="21"/>
      <c r="P547" s="21">
        <v>1</v>
      </c>
      <c r="Q547" s="21"/>
      <c r="R547" s="21"/>
      <c r="S547" s="21"/>
    </row>
    <row r="548" spans="2:19" hidden="1" x14ac:dyDescent="0.25">
      <c r="B548" s="12" cm="1">
        <f t="array" ref="B548">DATE(Annee,1,ROW()-ROW(tab_event[#Headers]))</f>
        <v>45472</v>
      </c>
      <c r="C548" s="2">
        <f>YEAR(tab_event[[#This Row],[Date]])</f>
        <v>2024</v>
      </c>
      <c r="D548" s="2" t="str">
        <f>PROPER(TEXT(tab_event[[#This Row],[Date]],"mmm"))</f>
        <v>Juin</v>
      </c>
      <c r="E548" t="str">
        <f>_xlfn.XLOOKUP(tab_event[[#This Row],[Date]],tab_joursFeries[Date],tab_joursFeries[Célébration],"-",0)</f>
        <v>-</v>
      </c>
      <c r="F548" s="21"/>
      <c r="G548" s="21"/>
      <c r="H548" s="21"/>
      <c r="I548" s="21"/>
      <c r="J548" s="21"/>
      <c r="K548" s="21"/>
      <c r="L548" s="21"/>
      <c r="M548" s="21"/>
      <c r="N548" s="21"/>
      <c r="O548" s="21">
        <v>1</v>
      </c>
      <c r="P548" s="21">
        <v>1</v>
      </c>
      <c r="Q548" s="21"/>
      <c r="R548" s="21"/>
      <c r="S548" s="21"/>
    </row>
    <row r="549" spans="2:19" hidden="1" x14ac:dyDescent="0.25">
      <c r="B549" s="12" cm="1">
        <f t="array" ref="B549">DATE(Annee,1,ROW()-ROW(tab_event[#Headers]))</f>
        <v>45473</v>
      </c>
      <c r="C549" s="2">
        <f>YEAR(tab_event[[#This Row],[Date]])</f>
        <v>2024</v>
      </c>
      <c r="D549" s="2" t="str">
        <f>PROPER(TEXT(tab_event[[#This Row],[Date]],"mmm"))</f>
        <v>Juin</v>
      </c>
      <c r="E549" t="str">
        <f>_xlfn.XLOOKUP(tab_event[[#This Row],[Date]],tab_joursFeries[Date],tab_joursFeries[Célébration],"-",0)</f>
        <v>-</v>
      </c>
      <c r="F549" s="21"/>
      <c r="G549" s="21"/>
      <c r="H549" s="21"/>
      <c r="I549" s="21"/>
      <c r="J549" s="21"/>
      <c r="K549" s="21"/>
      <c r="L549" s="21"/>
      <c r="M549" s="21"/>
      <c r="N549" s="21"/>
      <c r="O549" s="21"/>
      <c r="P549" s="21"/>
      <c r="Q549" s="21"/>
      <c r="R549" s="21"/>
      <c r="S549" s="21"/>
    </row>
    <row r="550" spans="2:19" hidden="1" x14ac:dyDescent="0.25">
      <c r="B550" s="12" cm="1">
        <f t="array" ref="B550">DATE(Annee,1,ROW()-ROW(tab_event[#Headers]))</f>
        <v>45474</v>
      </c>
      <c r="C550" s="2">
        <f>YEAR(tab_event[[#This Row],[Date]])</f>
        <v>2024</v>
      </c>
      <c r="D550" s="2" t="str">
        <f>PROPER(TEXT(tab_event[[#This Row],[Date]],"mmm"))</f>
        <v>Juil</v>
      </c>
      <c r="E550" t="str">
        <f>_xlfn.XLOOKUP(tab_event[[#This Row],[Date]],tab_joursFeries[Date],tab_joursFeries[Célébration],"-",0)</f>
        <v>-</v>
      </c>
      <c r="F550" s="21"/>
      <c r="G550" s="21"/>
      <c r="H550" s="21"/>
      <c r="I550" s="21"/>
      <c r="J550" s="21"/>
      <c r="K550" s="21"/>
      <c r="L550" s="21"/>
      <c r="M550" s="21"/>
      <c r="N550" s="21"/>
      <c r="O550" s="21"/>
      <c r="P550" s="21"/>
      <c r="Q550" s="21">
        <v>1</v>
      </c>
      <c r="R550" s="21"/>
      <c r="S550" s="21"/>
    </row>
    <row r="551" spans="2:19" hidden="1" x14ac:dyDescent="0.25">
      <c r="B551" s="12" cm="1">
        <f t="array" ref="B551">DATE(Annee,1,ROW()-ROW(tab_event[#Headers]))</f>
        <v>45475</v>
      </c>
      <c r="C551" s="2">
        <f>YEAR(tab_event[[#This Row],[Date]])</f>
        <v>2024</v>
      </c>
      <c r="D551" s="2" t="str">
        <f>PROPER(TEXT(tab_event[[#This Row],[Date]],"mmm"))</f>
        <v>Juil</v>
      </c>
      <c r="E551" t="str">
        <f>_xlfn.XLOOKUP(tab_event[[#This Row],[Date]],tab_joursFeries[Date],tab_joursFeries[Célébration],"-",0)</f>
        <v>-</v>
      </c>
      <c r="F551" s="21"/>
      <c r="G551" s="21"/>
      <c r="H551" s="21"/>
      <c r="I551" s="21"/>
      <c r="J551" s="21"/>
      <c r="K551" s="21"/>
      <c r="L551" s="21"/>
      <c r="M551" s="21"/>
      <c r="N551" s="21"/>
      <c r="O551" s="21"/>
      <c r="P551" s="21"/>
      <c r="Q551" s="21">
        <v>1</v>
      </c>
      <c r="R551" s="21"/>
      <c r="S551" s="21"/>
    </row>
    <row r="552" spans="2:19" hidden="1" x14ac:dyDescent="0.25">
      <c r="B552" s="12" cm="1">
        <f t="array" ref="B552">DATE(Annee,1,ROW()-ROW(tab_event[#Headers]))</f>
        <v>45476</v>
      </c>
      <c r="C552" s="2">
        <f>YEAR(tab_event[[#This Row],[Date]])</f>
        <v>2024</v>
      </c>
      <c r="D552" s="2" t="str">
        <f>PROPER(TEXT(tab_event[[#This Row],[Date]],"mmm"))</f>
        <v>Juil</v>
      </c>
      <c r="E552" t="str">
        <f>_xlfn.XLOOKUP(tab_event[[#This Row],[Date]],tab_joursFeries[Date],tab_joursFeries[Célébration],"-",0)</f>
        <v>-</v>
      </c>
      <c r="F552" s="21"/>
      <c r="G552" s="21"/>
      <c r="H552" s="21"/>
      <c r="I552" s="21"/>
      <c r="J552" s="21"/>
      <c r="K552" s="21"/>
      <c r="L552" s="21"/>
      <c r="M552" s="21"/>
      <c r="N552" s="21"/>
      <c r="O552" s="21"/>
      <c r="P552" s="21"/>
      <c r="Q552" s="21">
        <v>1</v>
      </c>
      <c r="R552" s="21"/>
      <c r="S552" s="21"/>
    </row>
    <row r="553" spans="2:19" hidden="1" x14ac:dyDescent="0.25">
      <c r="B553" s="12" cm="1">
        <f t="array" ref="B553">DATE(Annee,1,ROW()-ROW(tab_event[#Headers]))</f>
        <v>45477</v>
      </c>
      <c r="C553" s="2">
        <f>YEAR(tab_event[[#This Row],[Date]])</f>
        <v>2024</v>
      </c>
      <c r="D553" s="2" t="str">
        <f>PROPER(TEXT(tab_event[[#This Row],[Date]],"mmm"))</f>
        <v>Juil</v>
      </c>
      <c r="E553" t="str">
        <f>_xlfn.XLOOKUP(tab_event[[#This Row],[Date]],tab_joursFeries[Date],tab_joursFeries[Célébration],"-",0)</f>
        <v>-</v>
      </c>
      <c r="F553" s="21"/>
      <c r="G553" s="21"/>
      <c r="H553" s="21"/>
      <c r="I553" s="21"/>
      <c r="J553" s="21"/>
      <c r="K553" s="21"/>
      <c r="L553" s="21"/>
      <c r="M553" s="21"/>
      <c r="N553" s="21"/>
      <c r="O553" s="21"/>
      <c r="P553" s="21"/>
      <c r="Q553" s="21">
        <v>1</v>
      </c>
      <c r="R553" s="21"/>
      <c r="S553" s="21"/>
    </row>
    <row r="554" spans="2:19" hidden="1" x14ac:dyDescent="0.25">
      <c r="B554" s="12" cm="1">
        <f t="array" ref="B554">DATE(Annee,1,ROW()-ROW(tab_event[#Headers]))</f>
        <v>45478</v>
      </c>
      <c r="C554" s="2">
        <f>YEAR(tab_event[[#This Row],[Date]])</f>
        <v>2024</v>
      </c>
      <c r="D554" s="2" t="str">
        <f>PROPER(TEXT(tab_event[[#This Row],[Date]],"mmm"))</f>
        <v>Juil</v>
      </c>
      <c r="E554" t="str">
        <f>_xlfn.XLOOKUP(tab_event[[#This Row],[Date]],tab_joursFeries[Date],tab_joursFeries[Célébration],"-",0)</f>
        <v>-</v>
      </c>
      <c r="F554" s="21"/>
      <c r="G554" s="21"/>
      <c r="H554" s="21"/>
      <c r="I554" s="21"/>
      <c r="J554" s="21"/>
      <c r="K554" s="21"/>
      <c r="L554" s="21"/>
      <c r="M554" s="21"/>
      <c r="N554" s="21"/>
      <c r="O554" s="21"/>
      <c r="P554" s="21"/>
      <c r="Q554" s="21">
        <v>1</v>
      </c>
      <c r="R554" s="21"/>
      <c r="S554" s="21"/>
    </row>
    <row r="555" spans="2:19" hidden="1" x14ac:dyDescent="0.25">
      <c r="B555" s="12" cm="1">
        <f t="array" ref="B555">DATE(Annee,1,ROW()-ROW(tab_event[#Headers]))</f>
        <v>45479</v>
      </c>
      <c r="C555" s="2">
        <f>YEAR(tab_event[[#This Row],[Date]])</f>
        <v>2024</v>
      </c>
      <c r="D555" s="2" t="str">
        <f>PROPER(TEXT(tab_event[[#This Row],[Date]],"mmm"))</f>
        <v>Juil</v>
      </c>
      <c r="E555" t="str">
        <f>_xlfn.XLOOKUP(tab_event[[#This Row],[Date]],tab_joursFeries[Date],tab_joursFeries[Célébration],"-",0)</f>
        <v>-</v>
      </c>
      <c r="F555" s="21"/>
      <c r="G555" s="21"/>
      <c r="H555" s="21"/>
      <c r="I555" s="21"/>
      <c r="J555" s="21"/>
      <c r="K555" s="21"/>
      <c r="L555" s="21"/>
      <c r="M555" s="21"/>
      <c r="N555" s="21"/>
      <c r="O555" s="21"/>
      <c r="P555" s="21"/>
      <c r="Q555" s="21">
        <v>1</v>
      </c>
      <c r="R555" s="21"/>
      <c r="S555" s="21"/>
    </row>
    <row r="556" spans="2:19" hidden="1" x14ac:dyDescent="0.25">
      <c r="B556" s="12" cm="1">
        <f t="array" ref="B556">DATE(Annee,1,ROW()-ROW(tab_event[#Headers]))</f>
        <v>45480</v>
      </c>
      <c r="C556" s="2">
        <f>YEAR(tab_event[[#This Row],[Date]])</f>
        <v>2024</v>
      </c>
      <c r="D556" s="2" t="str">
        <f>PROPER(TEXT(tab_event[[#This Row],[Date]],"mmm"))</f>
        <v>Juil</v>
      </c>
      <c r="E556" t="str">
        <f>_xlfn.XLOOKUP(tab_event[[#This Row],[Date]],tab_joursFeries[Date],tab_joursFeries[Célébration],"-",0)</f>
        <v>-</v>
      </c>
      <c r="F556" s="21"/>
      <c r="G556" s="21"/>
      <c r="H556" s="21"/>
      <c r="I556" s="21"/>
      <c r="J556" s="21"/>
      <c r="K556" s="21"/>
      <c r="L556" s="21"/>
      <c r="M556" s="21"/>
      <c r="N556" s="21"/>
      <c r="O556" s="21"/>
      <c r="P556" s="21"/>
      <c r="Q556" s="21">
        <v>1</v>
      </c>
      <c r="R556" s="21"/>
      <c r="S556" s="21"/>
    </row>
    <row r="557" spans="2:19" hidden="1" x14ac:dyDescent="0.25">
      <c r="B557" s="12" cm="1">
        <f t="array" ref="B557">DATE(Annee,1,ROW()-ROW(tab_event[#Headers]))</f>
        <v>45481</v>
      </c>
      <c r="C557" s="2">
        <f>YEAR(tab_event[[#This Row],[Date]])</f>
        <v>2024</v>
      </c>
      <c r="D557" s="2" t="str">
        <f>PROPER(TEXT(tab_event[[#This Row],[Date]],"mmm"))</f>
        <v>Juil</v>
      </c>
      <c r="E557" t="str">
        <f>_xlfn.XLOOKUP(tab_event[[#This Row],[Date]],tab_joursFeries[Date],tab_joursFeries[Célébration],"-",0)</f>
        <v>-</v>
      </c>
      <c r="F557" s="21"/>
      <c r="G557" s="21"/>
      <c r="H557" s="21"/>
      <c r="I557" s="21"/>
      <c r="J557" s="21"/>
      <c r="K557" s="21"/>
      <c r="L557" s="21"/>
      <c r="M557" s="21"/>
      <c r="N557" s="21"/>
      <c r="O557" s="21"/>
      <c r="P557" s="21"/>
      <c r="Q557" s="21">
        <v>1</v>
      </c>
      <c r="R557" s="21"/>
      <c r="S557" s="21"/>
    </row>
    <row r="558" spans="2:19" hidden="1" x14ac:dyDescent="0.25">
      <c r="B558" s="12" cm="1">
        <f t="array" ref="B558">DATE(Annee,1,ROW()-ROW(tab_event[#Headers]))</f>
        <v>45482</v>
      </c>
      <c r="C558" s="2">
        <f>YEAR(tab_event[[#This Row],[Date]])</f>
        <v>2024</v>
      </c>
      <c r="D558" s="2" t="str">
        <f>PROPER(TEXT(tab_event[[#This Row],[Date]],"mmm"))</f>
        <v>Juil</v>
      </c>
      <c r="E558" t="str">
        <f>_xlfn.XLOOKUP(tab_event[[#This Row],[Date]],tab_joursFeries[Date],tab_joursFeries[Célébration],"-",0)</f>
        <v>-</v>
      </c>
      <c r="F558" s="21"/>
      <c r="G558" s="21"/>
      <c r="H558" s="21"/>
      <c r="I558" s="21"/>
      <c r="J558" s="21"/>
      <c r="K558" s="21"/>
      <c r="L558" s="21"/>
      <c r="M558" s="21"/>
      <c r="N558" s="21"/>
      <c r="O558" s="21"/>
      <c r="P558" s="21"/>
      <c r="Q558" s="21">
        <v>1</v>
      </c>
      <c r="R558" s="21"/>
      <c r="S558" s="21"/>
    </row>
    <row r="559" spans="2:19" hidden="1" x14ac:dyDescent="0.25">
      <c r="B559" s="12" cm="1">
        <f t="array" ref="B559">DATE(Annee,1,ROW()-ROW(tab_event[#Headers]))</f>
        <v>45483</v>
      </c>
      <c r="C559" s="2">
        <f>YEAR(tab_event[[#This Row],[Date]])</f>
        <v>2024</v>
      </c>
      <c r="D559" s="2" t="str">
        <f>PROPER(TEXT(tab_event[[#This Row],[Date]],"mmm"))</f>
        <v>Juil</v>
      </c>
      <c r="E559" t="str">
        <f>_xlfn.XLOOKUP(tab_event[[#This Row],[Date]],tab_joursFeries[Date],tab_joursFeries[Célébration],"-",0)</f>
        <v>-</v>
      </c>
      <c r="F559" s="21"/>
      <c r="G559" s="21"/>
      <c r="H559" s="21"/>
      <c r="I559" s="21"/>
      <c r="J559" s="21"/>
      <c r="K559" s="21"/>
      <c r="L559" s="21"/>
      <c r="M559" s="21"/>
      <c r="N559" s="21"/>
      <c r="O559" s="21"/>
      <c r="P559" s="21"/>
      <c r="Q559" s="21">
        <v>1</v>
      </c>
      <c r="R559" s="21"/>
      <c r="S559" s="21"/>
    </row>
    <row r="560" spans="2:19" hidden="1" x14ac:dyDescent="0.25">
      <c r="B560" s="12" cm="1">
        <f t="array" ref="B560">DATE(Annee,1,ROW()-ROW(tab_event[#Headers]))</f>
        <v>45484</v>
      </c>
      <c r="C560" s="2">
        <f>YEAR(tab_event[[#This Row],[Date]])</f>
        <v>2024</v>
      </c>
      <c r="D560" s="2" t="str">
        <f>PROPER(TEXT(tab_event[[#This Row],[Date]],"mmm"))</f>
        <v>Juil</v>
      </c>
      <c r="E560" t="str">
        <f>_xlfn.XLOOKUP(tab_event[[#This Row],[Date]],tab_joursFeries[Date],tab_joursFeries[Célébration],"-",0)</f>
        <v>-</v>
      </c>
      <c r="F560" s="21"/>
      <c r="G560" s="21"/>
      <c r="H560" s="21"/>
      <c r="I560" s="21"/>
      <c r="J560" s="21"/>
      <c r="K560" s="21"/>
      <c r="L560" s="21"/>
      <c r="M560" s="21"/>
      <c r="N560" s="21"/>
      <c r="O560" s="21"/>
      <c r="P560" s="21"/>
      <c r="Q560" s="21">
        <v>1</v>
      </c>
      <c r="R560" s="21"/>
      <c r="S560" s="21"/>
    </row>
    <row r="561" spans="2:19" hidden="1" x14ac:dyDescent="0.25">
      <c r="B561" s="12" cm="1">
        <f t="array" ref="B561">DATE(Annee,1,ROW()-ROW(tab_event[#Headers]))</f>
        <v>45485</v>
      </c>
      <c r="C561" s="2">
        <f>YEAR(tab_event[[#This Row],[Date]])</f>
        <v>2024</v>
      </c>
      <c r="D561" s="2" t="str">
        <f>PROPER(TEXT(tab_event[[#This Row],[Date]],"mmm"))</f>
        <v>Juil</v>
      </c>
      <c r="E561" t="str">
        <f>_xlfn.XLOOKUP(tab_event[[#This Row],[Date]],tab_joursFeries[Date],tab_joursFeries[Célébration],"-",0)</f>
        <v>-</v>
      </c>
      <c r="F561" s="21"/>
      <c r="G561" s="21"/>
      <c r="H561" s="21"/>
      <c r="I561" s="21"/>
      <c r="J561" s="21"/>
      <c r="K561" s="21"/>
      <c r="L561" s="21"/>
      <c r="M561" s="21"/>
      <c r="N561" s="21"/>
      <c r="O561" s="21"/>
      <c r="P561" s="21"/>
      <c r="Q561" s="21">
        <v>1</v>
      </c>
      <c r="R561" s="21"/>
      <c r="S561" s="21"/>
    </row>
    <row r="562" spans="2:19" hidden="1" x14ac:dyDescent="0.25">
      <c r="B562" s="12" cm="1">
        <f t="array" ref="B562">DATE(Annee,1,ROW()-ROW(tab_event[#Headers]))</f>
        <v>45486</v>
      </c>
      <c r="C562" s="2">
        <f>YEAR(tab_event[[#This Row],[Date]])</f>
        <v>2024</v>
      </c>
      <c r="D562" s="2" t="str">
        <f>PROPER(TEXT(tab_event[[#This Row],[Date]],"mmm"))</f>
        <v>Juil</v>
      </c>
      <c r="E562" t="str">
        <f>_xlfn.XLOOKUP(tab_event[[#This Row],[Date]],tab_joursFeries[Date],tab_joursFeries[Célébration],"-",0)</f>
        <v>-</v>
      </c>
      <c r="F562" s="21"/>
      <c r="G562" s="21"/>
      <c r="H562" s="21"/>
      <c r="I562" s="21"/>
      <c r="J562" s="21"/>
      <c r="K562" s="21"/>
      <c r="L562" s="21"/>
      <c r="M562" s="21"/>
      <c r="N562" s="21"/>
      <c r="O562" s="21"/>
      <c r="P562" s="21"/>
      <c r="Q562" s="21">
        <v>1</v>
      </c>
      <c r="R562" s="21"/>
      <c r="S562" s="21"/>
    </row>
    <row r="563" spans="2:19" hidden="1" x14ac:dyDescent="0.25">
      <c r="B563" s="12" cm="1">
        <f t="array" ref="B563">DATE(Annee,1,ROW()-ROW(tab_event[#Headers]))</f>
        <v>45487</v>
      </c>
      <c r="C563" s="2">
        <f>YEAR(tab_event[[#This Row],[Date]])</f>
        <v>2024</v>
      </c>
      <c r="D563" s="2" t="str">
        <f>PROPER(TEXT(tab_event[[#This Row],[Date]],"mmm"))</f>
        <v>Juil</v>
      </c>
      <c r="E563" t="str">
        <f>_xlfn.XLOOKUP(tab_event[[#This Row],[Date]],tab_joursFeries[Date],tab_joursFeries[Célébration],"-",0)</f>
        <v>14 juillet</v>
      </c>
      <c r="F563" s="21"/>
      <c r="G563" s="21"/>
      <c r="H563" s="21"/>
      <c r="I563" s="21"/>
      <c r="J563" s="21"/>
      <c r="K563" s="21"/>
      <c r="L563" s="21"/>
      <c r="M563" s="21"/>
      <c r="N563" s="21"/>
      <c r="O563" s="21"/>
      <c r="P563" s="21"/>
      <c r="Q563" s="21">
        <v>1</v>
      </c>
      <c r="R563" s="21"/>
      <c r="S563" s="21"/>
    </row>
    <row r="564" spans="2:19" hidden="1" x14ac:dyDescent="0.25">
      <c r="B564" s="12" cm="1">
        <f t="array" ref="B564">DATE(Annee,1,ROW()-ROW(tab_event[#Headers]))</f>
        <v>45488</v>
      </c>
      <c r="C564" s="2">
        <f>YEAR(tab_event[[#This Row],[Date]])</f>
        <v>2024</v>
      </c>
      <c r="D564" s="2" t="str">
        <f>PROPER(TEXT(tab_event[[#This Row],[Date]],"mmm"))</f>
        <v>Juil</v>
      </c>
      <c r="E564" t="str">
        <f>_xlfn.XLOOKUP(tab_event[[#This Row],[Date]],tab_joursFeries[Date],tab_joursFeries[Célébration],"-",0)</f>
        <v>-</v>
      </c>
      <c r="F564" s="21"/>
      <c r="G564" s="21"/>
      <c r="H564" s="21"/>
      <c r="I564" s="21"/>
      <c r="J564" s="21"/>
      <c r="K564" s="21"/>
      <c r="L564" s="21"/>
      <c r="M564" s="21"/>
      <c r="N564" s="21"/>
      <c r="O564" s="21"/>
      <c r="P564" s="21"/>
      <c r="Q564" s="21">
        <v>1</v>
      </c>
      <c r="R564" s="21"/>
      <c r="S564" s="21"/>
    </row>
    <row r="565" spans="2:19" hidden="1" x14ac:dyDescent="0.25">
      <c r="B565" s="12" cm="1">
        <f t="array" ref="B565">DATE(Annee,1,ROW()-ROW(tab_event[#Headers]))</f>
        <v>45489</v>
      </c>
      <c r="C565" s="2">
        <f>YEAR(tab_event[[#This Row],[Date]])</f>
        <v>2024</v>
      </c>
      <c r="D565" s="2" t="str">
        <f>PROPER(TEXT(tab_event[[#This Row],[Date]],"mmm"))</f>
        <v>Juil</v>
      </c>
      <c r="E565" t="str">
        <f>_xlfn.XLOOKUP(tab_event[[#This Row],[Date]],tab_joursFeries[Date],tab_joursFeries[Célébration],"-",0)</f>
        <v>-</v>
      </c>
      <c r="F565" s="21"/>
      <c r="G565" s="21"/>
      <c r="H565" s="21"/>
      <c r="I565" s="21"/>
      <c r="J565" s="21"/>
      <c r="K565" s="21"/>
      <c r="L565" s="21"/>
      <c r="M565" s="21"/>
      <c r="N565" s="21"/>
      <c r="O565" s="21"/>
      <c r="P565" s="21"/>
      <c r="Q565" s="21">
        <v>1</v>
      </c>
      <c r="R565" s="21"/>
      <c r="S565" s="21"/>
    </row>
    <row r="566" spans="2:19" hidden="1" x14ac:dyDescent="0.25">
      <c r="B566" s="12" cm="1">
        <f t="array" ref="B566">DATE(Annee,1,ROW()-ROW(tab_event[#Headers]))</f>
        <v>45490</v>
      </c>
      <c r="C566" s="2">
        <f>YEAR(tab_event[[#This Row],[Date]])</f>
        <v>2024</v>
      </c>
      <c r="D566" s="2" t="str">
        <f>PROPER(TEXT(tab_event[[#This Row],[Date]],"mmm"))</f>
        <v>Juil</v>
      </c>
      <c r="E566" t="str">
        <f>_xlfn.XLOOKUP(tab_event[[#This Row],[Date]],tab_joursFeries[Date],tab_joursFeries[Célébration],"-",0)</f>
        <v>-</v>
      </c>
      <c r="F566" s="21"/>
      <c r="G566" s="21"/>
      <c r="H566" s="21"/>
      <c r="I566" s="21"/>
      <c r="J566" s="21"/>
      <c r="K566" s="21"/>
      <c r="L566" s="21"/>
      <c r="M566" s="21"/>
      <c r="N566" s="21"/>
      <c r="O566" s="21"/>
      <c r="P566" s="21"/>
      <c r="Q566" s="21">
        <v>1</v>
      </c>
      <c r="R566" s="21"/>
      <c r="S566" s="21"/>
    </row>
    <row r="567" spans="2:19" hidden="1" x14ac:dyDescent="0.25">
      <c r="B567" s="12" cm="1">
        <f t="array" ref="B567">DATE(Annee,1,ROW()-ROW(tab_event[#Headers]))</f>
        <v>45491</v>
      </c>
      <c r="C567" s="2">
        <f>YEAR(tab_event[[#This Row],[Date]])</f>
        <v>2024</v>
      </c>
      <c r="D567" s="2" t="str">
        <f>PROPER(TEXT(tab_event[[#This Row],[Date]],"mmm"))</f>
        <v>Juil</v>
      </c>
      <c r="E567" t="str">
        <f>_xlfn.XLOOKUP(tab_event[[#This Row],[Date]],tab_joursFeries[Date],tab_joursFeries[Célébration],"-",0)</f>
        <v>-</v>
      </c>
      <c r="F567" s="21"/>
      <c r="G567" s="21"/>
      <c r="H567" s="21"/>
      <c r="I567" s="21"/>
      <c r="J567" s="21"/>
      <c r="K567" s="21"/>
      <c r="L567" s="21"/>
      <c r="M567" s="21"/>
      <c r="N567" s="21"/>
      <c r="O567" s="21"/>
      <c r="P567" s="21"/>
      <c r="Q567" s="21">
        <v>1</v>
      </c>
      <c r="R567" s="21"/>
      <c r="S567" s="21"/>
    </row>
    <row r="568" spans="2:19" hidden="1" x14ac:dyDescent="0.25">
      <c r="B568" s="12" cm="1">
        <f t="array" ref="B568">DATE(Annee,1,ROW()-ROW(tab_event[#Headers]))</f>
        <v>45492</v>
      </c>
      <c r="C568" s="2">
        <f>YEAR(tab_event[[#This Row],[Date]])</f>
        <v>2024</v>
      </c>
      <c r="D568" s="2" t="str">
        <f>PROPER(TEXT(tab_event[[#This Row],[Date]],"mmm"))</f>
        <v>Juil</v>
      </c>
      <c r="E568" t="str">
        <f>_xlfn.XLOOKUP(tab_event[[#This Row],[Date]],tab_joursFeries[Date],tab_joursFeries[Célébration],"-",0)</f>
        <v>-</v>
      </c>
      <c r="F568" s="21"/>
      <c r="G568" s="21"/>
      <c r="H568" s="21"/>
      <c r="I568" s="21"/>
      <c r="J568" s="21"/>
      <c r="K568" s="21"/>
      <c r="L568" s="21"/>
      <c r="M568" s="21"/>
      <c r="N568" s="21"/>
      <c r="O568" s="21"/>
      <c r="P568" s="21"/>
      <c r="Q568" s="21">
        <v>1</v>
      </c>
      <c r="R568" s="21"/>
      <c r="S568" s="21"/>
    </row>
    <row r="569" spans="2:19" hidden="1" x14ac:dyDescent="0.25">
      <c r="B569" s="12" cm="1">
        <f t="array" ref="B569">DATE(Annee,1,ROW()-ROW(tab_event[#Headers]))</f>
        <v>45493</v>
      </c>
      <c r="C569" s="2">
        <f>YEAR(tab_event[[#This Row],[Date]])</f>
        <v>2024</v>
      </c>
      <c r="D569" s="2" t="str">
        <f>PROPER(TEXT(tab_event[[#This Row],[Date]],"mmm"))</f>
        <v>Juil</v>
      </c>
      <c r="E569" t="str">
        <f>_xlfn.XLOOKUP(tab_event[[#This Row],[Date]],tab_joursFeries[Date],tab_joursFeries[Célébration],"-",0)</f>
        <v>-</v>
      </c>
      <c r="F569" s="21"/>
      <c r="G569" s="21"/>
      <c r="H569" s="21"/>
      <c r="I569" s="21"/>
      <c r="J569" s="21"/>
      <c r="K569" s="21"/>
      <c r="L569" s="21"/>
      <c r="M569" s="21"/>
      <c r="N569" s="21"/>
      <c r="O569" s="21"/>
      <c r="P569" s="21"/>
      <c r="Q569" s="21">
        <v>1</v>
      </c>
      <c r="R569" s="21"/>
      <c r="S569" s="21"/>
    </row>
    <row r="570" spans="2:19" hidden="1" x14ac:dyDescent="0.25">
      <c r="B570" s="12" cm="1">
        <f t="array" ref="B570">DATE(Annee,1,ROW()-ROW(tab_event[#Headers]))</f>
        <v>45494</v>
      </c>
      <c r="C570" s="2">
        <f>YEAR(tab_event[[#This Row],[Date]])</f>
        <v>2024</v>
      </c>
      <c r="D570" s="2" t="str">
        <f>PROPER(TEXT(tab_event[[#This Row],[Date]],"mmm"))</f>
        <v>Juil</v>
      </c>
      <c r="E570" t="str">
        <f>_xlfn.XLOOKUP(tab_event[[#This Row],[Date]],tab_joursFeries[Date],tab_joursFeries[Célébration],"-",0)</f>
        <v>-</v>
      </c>
      <c r="F570" s="21"/>
      <c r="G570" s="21"/>
      <c r="H570" s="21"/>
      <c r="I570" s="21"/>
      <c r="J570" s="21"/>
      <c r="K570" s="21"/>
      <c r="L570" s="21"/>
      <c r="M570" s="21"/>
      <c r="N570" s="21"/>
      <c r="O570" s="21"/>
      <c r="P570" s="21"/>
      <c r="Q570" s="21">
        <v>1</v>
      </c>
      <c r="R570" s="21"/>
      <c r="S570" s="21"/>
    </row>
    <row r="571" spans="2:19" hidden="1" x14ac:dyDescent="0.25">
      <c r="B571" s="12" cm="1">
        <f t="array" ref="B571">DATE(Annee,1,ROW()-ROW(tab_event[#Headers]))</f>
        <v>45495</v>
      </c>
      <c r="C571" s="2">
        <f>YEAR(tab_event[[#This Row],[Date]])</f>
        <v>2024</v>
      </c>
      <c r="D571" s="2" t="str">
        <f>PROPER(TEXT(tab_event[[#This Row],[Date]],"mmm"))</f>
        <v>Juil</v>
      </c>
      <c r="E571" t="str">
        <f>_xlfn.XLOOKUP(tab_event[[#This Row],[Date]],tab_joursFeries[Date],tab_joursFeries[Célébration],"-",0)</f>
        <v>-</v>
      </c>
      <c r="F571" s="21"/>
      <c r="G571" s="21"/>
      <c r="H571" s="21"/>
      <c r="I571" s="21"/>
      <c r="J571" s="21"/>
      <c r="K571" s="21"/>
      <c r="L571" s="21"/>
      <c r="M571" s="21"/>
      <c r="N571" s="21"/>
      <c r="O571" s="21"/>
      <c r="P571" s="21"/>
      <c r="Q571" s="21">
        <v>1</v>
      </c>
      <c r="R571" s="21"/>
      <c r="S571" s="21"/>
    </row>
    <row r="572" spans="2:19" hidden="1" x14ac:dyDescent="0.25">
      <c r="B572" s="12" cm="1">
        <f t="array" ref="B572">DATE(Annee,1,ROW()-ROW(tab_event[#Headers]))</f>
        <v>45496</v>
      </c>
      <c r="C572" s="2">
        <f>YEAR(tab_event[[#This Row],[Date]])</f>
        <v>2024</v>
      </c>
      <c r="D572" s="2" t="str">
        <f>PROPER(TEXT(tab_event[[#This Row],[Date]],"mmm"))</f>
        <v>Juil</v>
      </c>
      <c r="E572" t="str">
        <f>_xlfn.XLOOKUP(tab_event[[#This Row],[Date]],tab_joursFeries[Date],tab_joursFeries[Célébration],"-",0)</f>
        <v>-</v>
      </c>
      <c r="F572" s="21"/>
      <c r="G572" s="21"/>
      <c r="H572" s="21"/>
      <c r="I572" s="21"/>
      <c r="J572" s="21"/>
      <c r="K572" s="21"/>
      <c r="L572" s="21"/>
      <c r="M572" s="21"/>
      <c r="N572" s="21"/>
      <c r="O572" s="21"/>
      <c r="P572" s="21"/>
      <c r="Q572" s="21">
        <v>1</v>
      </c>
      <c r="R572" s="21"/>
      <c r="S572" s="21"/>
    </row>
    <row r="573" spans="2:19" hidden="1" x14ac:dyDescent="0.25">
      <c r="B573" s="12" cm="1">
        <f t="array" ref="B573">DATE(Annee,1,ROW()-ROW(tab_event[#Headers]))</f>
        <v>45497</v>
      </c>
      <c r="C573" s="2">
        <f>YEAR(tab_event[[#This Row],[Date]])</f>
        <v>2024</v>
      </c>
      <c r="D573" s="2" t="str">
        <f>PROPER(TEXT(tab_event[[#This Row],[Date]],"mmm"))</f>
        <v>Juil</v>
      </c>
      <c r="E573" t="str">
        <f>_xlfn.XLOOKUP(tab_event[[#This Row],[Date]],tab_joursFeries[Date],tab_joursFeries[Célébration],"-",0)</f>
        <v>-</v>
      </c>
      <c r="F573" s="21"/>
      <c r="G573" s="21"/>
      <c r="H573" s="21"/>
      <c r="I573" s="21"/>
      <c r="J573" s="21"/>
      <c r="K573" s="21"/>
      <c r="L573" s="21"/>
      <c r="M573" s="21"/>
      <c r="N573" s="21"/>
      <c r="O573" s="21"/>
      <c r="P573" s="21"/>
      <c r="Q573" s="21">
        <v>1</v>
      </c>
      <c r="R573" s="21"/>
      <c r="S573" s="21"/>
    </row>
    <row r="574" spans="2:19" hidden="1" x14ac:dyDescent="0.25">
      <c r="B574" s="12" cm="1">
        <f t="array" ref="B574">DATE(Annee,1,ROW()-ROW(tab_event[#Headers]))</f>
        <v>45498</v>
      </c>
      <c r="C574" s="2">
        <f>YEAR(tab_event[[#This Row],[Date]])</f>
        <v>2024</v>
      </c>
      <c r="D574" s="2" t="str">
        <f>PROPER(TEXT(tab_event[[#This Row],[Date]],"mmm"))</f>
        <v>Juil</v>
      </c>
      <c r="E574" t="str">
        <f>_xlfn.XLOOKUP(tab_event[[#This Row],[Date]],tab_joursFeries[Date],tab_joursFeries[Célébration],"-",0)</f>
        <v>-</v>
      </c>
      <c r="F574" s="21"/>
      <c r="G574" s="21"/>
      <c r="H574" s="21"/>
      <c r="I574" s="21"/>
      <c r="J574" s="21"/>
      <c r="K574" s="21"/>
      <c r="L574" s="21"/>
      <c r="M574" s="21"/>
      <c r="N574" s="21"/>
      <c r="O574" s="21"/>
      <c r="P574" s="21"/>
      <c r="Q574" s="21">
        <v>1</v>
      </c>
      <c r="R574" s="21"/>
      <c r="S574" s="21"/>
    </row>
    <row r="575" spans="2:19" hidden="1" x14ac:dyDescent="0.25">
      <c r="B575" s="12" cm="1">
        <f t="array" ref="B575">DATE(Annee,1,ROW()-ROW(tab_event[#Headers]))</f>
        <v>45499</v>
      </c>
      <c r="C575" s="2">
        <f>YEAR(tab_event[[#This Row],[Date]])</f>
        <v>2024</v>
      </c>
      <c r="D575" s="2" t="str">
        <f>PROPER(TEXT(tab_event[[#This Row],[Date]],"mmm"))</f>
        <v>Juil</v>
      </c>
      <c r="E575" t="str">
        <f>_xlfn.XLOOKUP(tab_event[[#This Row],[Date]],tab_joursFeries[Date],tab_joursFeries[Célébration],"-",0)</f>
        <v>-</v>
      </c>
      <c r="F575" s="21"/>
      <c r="G575" s="21"/>
      <c r="H575" s="21"/>
      <c r="I575" s="21"/>
      <c r="J575" s="21"/>
      <c r="K575" s="21"/>
      <c r="L575" s="21"/>
      <c r="M575" s="21"/>
      <c r="N575" s="21"/>
      <c r="O575" s="21"/>
      <c r="P575" s="21"/>
      <c r="Q575" s="21">
        <v>1</v>
      </c>
      <c r="R575" s="21"/>
      <c r="S575" s="21"/>
    </row>
    <row r="576" spans="2:19" hidden="1" x14ac:dyDescent="0.25">
      <c r="B576" s="12" cm="1">
        <f t="array" ref="B576">DATE(Annee,1,ROW()-ROW(tab_event[#Headers]))</f>
        <v>45500</v>
      </c>
      <c r="C576" s="2">
        <f>YEAR(tab_event[[#This Row],[Date]])</f>
        <v>2024</v>
      </c>
      <c r="D576" s="2" t="str">
        <f>PROPER(TEXT(tab_event[[#This Row],[Date]],"mmm"))</f>
        <v>Juil</v>
      </c>
      <c r="E576" t="str">
        <f>_xlfn.XLOOKUP(tab_event[[#This Row],[Date]],tab_joursFeries[Date],tab_joursFeries[Célébration],"-",0)</f>
        <v>-</v>
      </c>
      <c r="F576" s="21"/>
      <c r="G576" s="21"/>
      <c r="H576" s="21"/>
      <c r="I576" s="21"/>
      <c r="J576" s="21"/>
      <c r="K576" s="21"/>
      <c r="L576" s="21"/>
      <c r="M576" s="21"/>
      <c r="N576" s="21"/>
      <c r="O576" s="21"/>
      <c r="P576" s="21"/>
      <c r="Q576" s="21">
        <v>1</v>
      </c>
      <c r="R576" s="21"/>
      <c r="S576" s="21"/>
    </row>
    <row r="577" spans="2:19" hidden="1" x14ac:dyDescent="0.25">
      <c r="B577" s="12" cm="1">
        <f t="array" ref="B577">DATE(Annee,1,ROW()-ROW(tab_event[#Headers]))</f>
        <v>45501</v>
      </c>
      <c r="C577" s="2">
        <f>YEAR(tab_event[[#This Row],[Date]])</f>
        <v>2024</v>
      </c>
      <c r="D577" s="2" t="str">
        <f>PROPER(TEXT(tab_event[[#This Row],[Date]],"mmm"))</f>
        <v>Juil</v>
      </c>
      <c r="E577" t="str">
        <f>_xlfn.XLOOKUP(tab_event[[#This Row],[Date]],tab_joursFeries[Date],tab_joursFeries[Célébration],"-",0)</f>
        <v>-</v>
      </c>
      <c r="F577" s="21"/>
      <c r="G577" s="21"/>
      <c r="H577" s="21"/>
      <c r="I577" s="21"/>
      <c r="J577" s="21"/>
      <c r="K577" s="21"/>
      <c r="L577" s="21"/>
      <c r="M577" s="21"/>
      <c r="N577" s="21"/>
      <c r="O577" s="21"/>
      <c r="P577" s="21"/>
      <c r="Q577" s="21">
        <v>1</v>
      </c>
      <c r="R577" s="21"/>
      <c r="S577" s="21"/>
    </row>
    <row r="578" spans="2:19" hidden="1" x14ac:dyDescent="0.25">
      <c r="B578" s="12" cm="1">
        <f t="array" ref="B578">DATE(Annee,1,ROW()-ROW(tab_event[#Headers]))</f>
        <v>45502</v>
      </c>
      <c r="C578" s="2">
        <f>YEAR(tab_event[[#This Row],[Date]])</f>
        <v>2024</v>
      </c>
      <c r="D578" s="2" t="str">
        <f>PROPER(TEXT(tab_event[[#This Row],[Date]],"mmm"))</f>
        <v>Juil</v>
      </c>
      <c r="E578" t="str">
        <f>_xlfn.XLOOKUP(tab_event[[#This Row],[Date]],tab_joursFeries[Date],tab_joursFeries[Célébration],"-",0)</f>
        <v>-</v>
      </c>
      <c r="F578" s="21"/>
      <c r="G578" s="21"/>
      <c r="H578" s="21"/>
      <c r="I578" s="21"/>
      <c r="J578" s="21"/>
      <c r="K578" s="21"/>
      <c r="L578" s="21"/>
      <c r="M578" s="21"/>
      <c r="N578" s="21"/>
      <c r="O578" s="21"/>
      <c r="P578" s="21"/>
      <c r="Q578" s="21">
        <v>1</v>
      </c>
      <c r="R578" s="21"/>
      <c r="S578" s="21"/>
    </row>
    <row r="579" spans="2:19" hidden="1" x14ac:dyDescent="0.25">
      <c r="B579" s="12" cm="1">
        <f t="array" ref="B579">DATE(Annee,1,ROW()-ROW(tab_event[#Headers]))</f>
        <v>45503</v>
      </c>
      <c r="C579" s="2">
        <f>YEAR(tab_event[[#This Row],[Date]])</f>
        <v>2024</v>
      </c>
      <c r="D579" s="2" t="str">
        <f>PROPER(TEXT(tab_event[[#This Row],[Date]],"mmm"))</f>
        <v>Juil</v>
      </c>
      <c r="E579" t="str">
        <f>_xlfn.XLOOKUP(tab_event[[#This Row],[Date]],tab_joursFeries[Date],tab_joursFeries[Célébration],"-",0)</f>
        <v>-</v>
      </c>
      <c r="F579" s="21"/>
      <c r="G579" s="21"/>
      <c r="H579" s="21"/>
      <c r="I579" s="21"/>
      <c r="J579" s="21"/>
      <c r="K579" s="21"/>
      <c r="L579" s="21"/>
      <c r="M579" s="21"/>
      <c r="N579" s="21"/>
      <c r="O579" s="21"/>
      <c r="P579" s="21"/>
      <c r="Q579" s="21">
        <v>1</v>
      </c>
      <c r="R579" s="21"/>
      <c r="S579" s="21"/>
    </row>
    <row r="580" spans="2:19" hidden="1" x14ac:dyDescent="0.25">
      <c r="B580" s="12" cm="1">
        <f t="array" ref="B580">DATE(Annee,1,ROW()-ROW(tab_event[#Headers]))</f>
        <v>45504</v>
      </c>
      <c r="C580" s="2">
        <f>YEAR(tab_event[[#This Row],[Date]])</f>
        <v>2024</v>
      </c>
      <c r="D580" s="2" t="str">
        <f>PROPER(TEXT(tab_event[[#This Row],[Date]],"mmm"))</f>
        <v>Juil</v>
      </c>
      <c r="E580" t="str">
        <f>_xlfn.XLOOKUP(tab_event[[#This Row],[Date]],tab_joursFeries[Date],tab_joursFeries[Célébration],"-",0)</f>
        <v>-</v>
      </c>
      <c r="F580" s="21"/>
      <c r="G580" s="21"/>
      <c r="H580" s="21"/>
      <c r="I580" s="21"/>
      <c r="J580" s="21"/>
      <c r="K580" s="21"/>
      <c r="L580" s="21"/>
      <c r="M580" s="21"/>
      <c r="N580" s="21"/>
      <c r="O580" s="21"/>
      <c r="P580" s="21"/>
      <c r="Q580" s="21">
        <v>1</v>
      </c>
      <c r="R580" s="21"/>
      <c r="S580" s="21"/>
    </row>
    <row r="581" spans="2:19" hidden="1" x14ac:dyDescent="0.25">
      <c r="B581" s="12" cm="1">
        <f t="array" ref="B581">DATE(Annee,1,ROW()-ROW(tab_event[#Headers]))</f>
        <v>45505</v>
      </c>
      <c r="C581" s="2">
        <f>YEAR(tab_event[[#This Row],[Date]])</f>
        <v>2024</v>
      </c>
      <c r="D581" s="2" t="str">
        <f>PROPER(TEXT(tab_event[[#This Row],[Date]],"mmm"))</f>
        <v>Août</v>
      </c>
      <c r="E581" t="str">
        <f>_xlfn.XLOOKUP(tab_event[[#This Row],[Date]],tab_joursFeries[Date],tab_joursFeries[Célébration],"-",0)</f>
        <v>-</v>
      </c>
      <c r="F581" s="21"/>
      <c r="G581" s="21"/>
      <c r="H581" s="21"/>
      <c r="I581" s="21"/>
      <c r="J581" s="21"/>
      <c r="K581" s="21"/>
      <c r="L581" s="21"/>
      <c r="M581" s="21"/>
      <c r="N581" s="21"/>
      <c r="O581" s="21"/>
      <c r="P581" s="21"/>
      <c r="Q581" s="21">
        <v>1</v>
      </c>
      <c r="R581" s="21"/>
      <c r="S581" s="21"/>
    </row>
    <row r="582" spans="2:19" hidden="1" x14ac:dyDescent="0.25">
      <c r="B582" s="12" cm="1">
        <f t="array" ref="B582">DATE(Annee,1,ROW()-ROW(tab_event[#Headers]))</f>
        <v>45506</v>
      </c>
      <c r="C582" s="2">
        <f>YEAR(tab_event[[#This Row],[Date]])</f>
        <v>2024</v>
      </c>
      <c r="D582" s="2" t="str">
        <f>PROPER(TEXT(tab_event[[#This Row],[Date]],"mmm"))</f>
        <v>Août</v>
      </c>
      <c r="E582" t="str">
        <f>_xlfn.XLOOKUP(tab_event[[#This Row],[Date]],tab_joursFeries[Date],tab_joursFeries[Célébration],"-",0)</f>
        <v>-</v>
      </c>
      <c r="F582" s="21"/>
      <c r="G582" s="21"/>
      <c r="H582" s="21"/>
      <c r="I582" s="21"/>
      <c r="J582" s="21"/>
      <c r="K582" s="21"/>
      <c r="L582" s="21"/>
      <c r="M582" s="21"/>
      <c r="N582" s="21"/>
      <c r="O582" s="21"/>
      <c r="P582" s="21"/>
      <c r="Q582" s="21">
        <v>1</v>
      </c>
      <c r="R582" s="21"/>
      <c r="S582" s="21"/>
    </row>
    <row r="583" spans="2:19" hidden="1" x14ac:dyDescent="0.25">
      <c r="B583" s="12" cm="1">
        <f t="array" ref="B583">DATE(Annee,1,ROW()-ROW(tab_event[#Headers]))</f>
        <v>45507</v>
      </c>
      <c r="C583" s="2">
        <f>YEAR(tab_event[[#This Row],[Date]])</f>
        <v>2024</v>
      </c>
      <c r="D583" s="2" t="str">
        <f>PROPER(TEXT(tab_event[[#This Row],[Date]],"mmm"))</f>
        <v>Août</v>
      </c>
      <c r="E583" t="str">
        <f>_xlfn.XLOOKUP(tab_event[[#This Row],[Date]],tab_joursFeries[Date],tab_joursFeries[Célébration],"-",0)</f>
        <v>-</v>
      </c>
      <c r="F583" s="21"/>
      <c r="G583" s="21"/>
      <c r="H583" s="21"/>
      <c r="I583" s="21"/>
      <c r="J583" s="21"/>
      <c r="K583" s="21"/>
      <c r="L583" s="21"/>
      <c r="M583" s="21"/>
      <c r="N583" s="21"/>
      <c r="O583" s="21"/>
      <c r="P583" s="21"/>
      <c r="Q583" s="21">
        <v>1</v>
      </c>
      <c r="R583" s="21"/>
      <c r="S583" s="21"/>
    </row>
    <row r="584" spans="2:19" hidden="1" x14ac:dyDescent="0.25">
      <c r="B584" s="12" cm="1">
        <f t="array" ref="B584">DATE(Annee,1,ROW()-ROW(tab_event[#Headers]))</f>
        <v>45508</v>
      </c>
      <c r="C584" s="2">
        <f>YEAR(tab_event[[#This Row],[Date]])</f>
        <v>2024</v>
      </c>
      <c r="D584" s="2" t="str">
        <f>PROPER(TEXT(tab_event[[#This Row],[Date]],"mmm"))</f>
        <v>Août</v>
      </c>
      <c r="E584" t="str">
        <f>_xlfn.XLOOKUP(tab_event[[#This Row],[Date]],tab_joursFeries[Date],tab_joursFeries[Célébration],"-",0)</f>
        <v>-</v>
      </c>
      <c r="F584" s="21"/>
      <c r="G584" s="21"/>
      <c r="H584" s="21"/>
      <c r="I584" s="21"/>
      <c r="J584" s="21"/>
      <c r="K584" s="21"/>
      <c r="L584" s="21"/>
      <c r="M584" s="21"/>
      <c r="N584" s="21"/>
      <c r="O584" s="21"/>
      <c r="P584" s="21"/>
      <c r="Q584" s="21">
        <v>1</v>
      </c>
      <c r="R584" s="21"/>
      <c r="S584" s="21"/>
    </row>
    <row r="585" spans="2:19" hidden="1" x14ac:dyDescent="0.25">
      <c r="B585" s="12" cm="1">
        <f t="array" ref="B585">DATE(Annee,1,ROW()-ROW(tab_event[#Headers]))</f>
        <v>45509</v>
      </c>
      <c r="C585" s="2">
        <f>YEAR(tab_event[[#This Row],[Date]])</f>
        <v>2024</v>
      </c>
      <c r="D585" s="2" t="str">
        <f>PROPER(TEXT(tab_event[[#This Row],[Date]],"mmm"))</f>
        <v>Août</v>
      </c>
      <c r="E585" t="str">
        <f>_xlfn.XLOOKUP(tab_event[[#This Row],[Date]],tab_joursFeries[Date],tab_joursFeries[Célébration],"-",0)</f>
        <v>-</v>
      </c>
      <c r="F585" s="21"/>
      <c r="G585" s="21"/>
      <c r="H585" s="21"/>
      <c r="I585" s="21"/>
      <c r="J585" s="21"/>
      <c r="K585" s="21"/>
      <c r="L585" s="21"/>
      <c r="M585" s="21"/>
      <c r="N585" s="21"/>
      <c r="O585" s="21"/>
      <c r="P585" s="21"/>
      <c r="Q585" s="21">
        <v>1</v>
      </c>
      <c r="R585" s="21"/>
      <c r="S585" s="21"/>
    </row>
    <row r="586" spans="2:19" hidden="1" x14ac:dyDescent="0.25">
      <c r="B586" s="12" cm="1">
        <f t="array" ref="B586">DATE(Annee,1,ROW()-ROW(tab_event[#Headers]))</f>
        <v>45510</v>
      </c>
      <c r="C586" s="2">
        <f>YEAR(tab_event[[#This Row],[Date]])</f>
        <v>2024</v>
      </c>
      <c r="D586" s="2" t="str">
        <f>PROPER(TEXT(tab_event[[#This Row],[Date]],"mmm"))</f>
        <v>Août</v>
      </c>
      <c r="E586" t="str">
        <f>_xlfn.XLOOKUP(tab_event[[#This Row],[Date]],tab_joursFeries[Date],tab_joursFeries[Célébration],"-",0)</f>
        <v>-</v>
      </c>
      <c r="F586" s="21"/>
      <c r="G586" s="21"/>
      <c r="H586" s="21"/>
      <c r="I586" s="21"/>
      <c r="J586" s="21"/>
      <c r="K586" s="21"/>
      <c r="L586" s="21"/>
      <c r="M586" s="21"/>
      <c r="N586" s="21"/>
      <c r="O586" s="21"/>
      <c r="P586" s="21"/>
      <c r="Q586" s="21">
        <v>1</v>
      </c>
      <c r="R586" s="21"/>
      <c r="S586" s="21"/>
    </row>
    <row r="587" spans="2:19" hidden="1" x14ac:dyDescent="0.25">
      <c r="B587" s="12" cm="1">
        <f t="array" ref="B587">DATE(Annee,1,ROW()-ROW(tab_event[#Headers]))</f>
        <v>45511</v>
      </c>
      <c r="C587" s="2">
        <f>YEAR(tab_event[[#This Row],[Date]])</f>
        <v>2024</v>
      </c>
      <c r="D587" s="2" t="str">
        <f>PROPER(TEXT(tab_event[[#This Row],[Date]],"mmm"))</f>
        <v>Août</v>
      </c>
      <c r="E587" t="str">
        <f>_xlfn.XLOOKUP(tab_event[[#This Row],[Date]],tab_joursFeries[Date],tab_joursFeries[Célébration],"-",0)</f>
        <v>-</v>
      </c>
      <c r="F587" s="21"/>
      <c r="G587" s="21"/>
      <c r="H587" s="21"/>
      <c r="I587" s="21"/>
      <c r="J587" s="21"/>
      <c r="K587" s="21"/>
      <c r="L587" s="21"/>
      <c r="M587" s="21"/>
      <c r="N587" s="21"/>
      <c r="O587" s="21"/>
      <c r="P587" s="21"/>
      <c r="Q587" s="21">
        <v>1</v>
      </c>
      <c r="R587" s="21"/>
      <c r="S587" s="21"/>
    </row>
    <row r="588" spans="2:19" hidden="1" x14ac:dyDescent="0.25">
      <c r="B588" s="12" cm="1">
        <f t="array" ref="B588">DATE(Annee,1,ROW()-ROW(tab_event[#Headers]))</f>
        <v>45512</v>
      </c>
      <c r="C588" s="2">
        <f>YEAR(tab_event[[#This Row],[Date]])</f>
        <v>2024</v>
      </c>
      <c r="D588" s="2" t="str">
        <f>PROPER(TEXT(tab_event[[#This Row],[Date]],"mmm"))</f>
        <v>Août</v>
      </c>
      <c r="E588" t="str">
        <f>_xlfn.XLOOKUP(tab_event[[#This Row],[Date]],tab_joursFeries[Date],tab_joursFeries[Célébration],"-",0)</f>
        <v>-</v>
      </c>
      <c r="F588" s="21"/>
      <c r="G588" s="21"/>
      <c r="H588" s="21"/>
      <c r="I588" s="21"/>
      <c r="J588" s="21"/>
      <c r="K588" s="21"/>
      <c r="L588" s="21"/>
      <c r="M588" s="21"/>
      <c r="N588" s="21"/>
      <c r="O588" s="21"/>
      <c r="P588" s="21"/>
      <c r="Q588" s="21">
        <v>1</v>
      </c>
      <c r="R588" s="21"/>
      <c r="S588" s="21"/>
    </row>
    <row r="589" spans="2:19" hidden="1" x14ac:dyDescent="0.25">
      <c r="B589" s="12" cm="1">
        <f t="array" ref="B589">DATE(Annee,1,ROW()-ROW(tab_event[#Headers]))</f>
        <v>45513</v>
      </c>
      <c r="C589" s="2">
        <f>YEAR(tab_event[[#This Row],[Date]])</f>
        <v>2024</v>
      </c>
      <c r="D589" s="2" t="str">
        <f>PROPER(TEXT(tab_event[[#This Row],[Date]],"mmm"))</f>
        <v>Août</v>
      </c>
      <c r="E589" t="str">
        <f>_xlfn.XLOOKUP(tab_event[[#This Row],[Date]],tab_joursFeries[Date],tab_joursFeries[Célébration],"-",0)</f>
        <v>-</v>
      </c>
      <c r="F589" s="21"/>
      <c r="G589" s="21"/>
      <c r="H589" s="21"/>
      <c r="I589" s="21"/>
      <c r="J589" s="21"/>
      <c r="K589" s="21"/>
      <c r="L589" s="21"/>
      <c r="M589" s="21"/>
      <c r="N589" s="21"/>
      <c r="O589" s="21"/>
      <c r="P589" s="21"/>
      <c r="Q589" s="21">
        <v>1</v>
      </c>
      <c r="R589" s="21"/>
      <c r="S589" s="21"/>
    </row>
    <row r="590" spans="2:19" hidden="1" x14ac:dyDescent="0.25">
      <c r="B590" s="12" cm="1">
        <f t="array" ref="B590">DATE(Annee,1,ROW()-ROW(tab_event[#Headers]))</f>
        <v>45514</v>
      </c>
      <c r="C590" s="2">
        <f>YEAR(tab_event[[#This Row],[Date]])</f>
        <v>2024</v>
      </c>
      <c r="D590" s="2" t="str">
        <f>PROPER(TEXT(tab_event[[#This Row],[Date]],"mmm"))</f>
        <v>Août</v>
      </c>
      <c r="E590" t="str">
        <f>_xlfn.XLOOKUP(tab_event[[#This Row],[Date]],tab_joursFeries[Date],tab_joursFeries[Célébration],"-",0)</f>
        <v>-</v>
      </c>
      <c r="F590" s="21"/>
      <c r="G590" s="21"/>
      <c r="H590" s="21"/>
      <c r="I590" s="21"/>
      <c r="J590" s="21"/>
      <c r="K590" s="21"/>
      <c r="L590" s="21"/>
      <c r="M590" s="21"/>
      <c r="N590" s="21"/>
      <c r="O590" s="21"/>
      <c r="P590" s="21"/>
      <c r="Q590" s="21">
        <v>1</v>
      </c>
      <c r="R590" s="21"/>
      <c r="S590" s="21"/>
    </row>
    <row r="591" spans="2:19" hidden="1" x14ac:dyDescent="0.25">
      <c r="B591" s="12" cm="1">
        <f t="array" ref="B591">DATE(Annee,1,ROW()-ROW(tab_event[#Headers]))</f>
        <v>45515</v>
      </c>
      <c r="C591" s="2">
        <f>YEAR(tab_event[[#This Row],[Date]])</f>
        <v>2024</v>
      </c>
      <c r="D591" s="2" t="str">
        <f>PROPER(TEXT(tab_event[[#This Row],[Date]],"mmm"))</f>
        <v>Août</v>
      </c>
      <c r="E591" t="str">
        <f>_xlfn.XLOOKUP(tab_event[[#This Row],[Date]],tab_joursFeries[Date],tab_joursFeries[Célébration],"-",0)</f>
        <v>-</v>
      </c>
      <c r="F591" s="21"/>
      <c r="G591" s="21"/>
      <c r="H591" s="21"/>
      <c r="I591" s="21"/>
      <c r="J591" s="21"/>
      <c r="K591" s="21"/>
      <c r="L591" s="21"/>
      <c r="M591" s="21"/>
      <c r="N591" s="21"/>
      <c r="O591" s="21"/>
      <c r="P591" s="21"/>
      <c r="Q591" s="21">
        <v>1</v>
      </c>
      <c r="R591" s="21"/>
      <c r="S591" s="21"/>
    </row>
    <row r="592" spans="2:19" hidden="1" x14ac:dyDescent="0.25">
      <c r="B592" s="12" cm="1">
        <f t="array" ref="B592">DATE(Annee,1,ROW()-ROW(tab_event[#Headers]))</f>
        <v>45516</v>
      </c>
      <c r="C592" s="2">
        <f>YEAR(tab_event[[#This Row],[Date]])</f>
        <v>2024</v>
      </c>
      <c r="D592" s="2" t="str">
        <f>PROPER(TEXT(tab_event[[#This Row],[Date]],"mmm"))</f>
        <v>Août</v>
      </c>
      <c r="E592" t="str">
        <f>_xlfn.XLOOKUP(tab_event[[#This Row],[Date]],tab_joursFeries[Date],tab_joursFeries[Célébration],"-",0)</f>
        <v>-</v>
      </c>
      <c r="F592" s="21"/>
      <c r="G592" s="21"/>
      <c r="H592" s="21"/>
      <c r="I592" s="21"/>
      <c r="J592" s="21"/>
      <c r="K592" s="21"/>
      <c r="L592" s="21"/>
      <c r="M592" s="21"/>
      <c r="N592" s="21"/>
      <c r="O592" s="21"/>
      <c r="P592" s="21"/>
      <c r="Q592" s="21">
        <v>1</v>
      </c>
      <c r="R592" s="21"/>
      <c r="S592" s="21"/>
    </row>
    <row r="593" spans="2:19" hidden="1" x14ac:dyDescent="0.25">
      <c r="B593" s="12" cm="1">
        <f t="array" ref="B593">DATE(Annee,1,ROW()-ROW(tab_event[#Headers]))</f>
        <v>45517</v>
      </c>
      <c r="C593" s="2">
        <f>YEAR(tab_event[[#This Row],[Date]])</f>
        <v>2024</v>
      </c>
      <c r="D593" s="2" t="str">
        <f>PROPER(TEXT(tab_event[[#This Row],[Date]],"mmm"))</f>
        <v>Août</v>
      </c>
      <c r="E593" t="str">
        <f>_xlfn.XLOOKUP(tab_event[[#This Row],[Date]],tab_joursFeries[Date],tab_joursFeries[Célébration],"-",0)</f>
        <v>-</v>
      </c>
      <c r="F593" s="21"/>
      <c r="G593" s="21"/>
      <c r="H593" s="21"/>
      <c r="I593" s="21"/>
      <c r="J593" s="21"/>
      <c r="K593" s="21"/>
      <c r="L593" s="21"/>
      <c r="M593" s="21"/>
      <c r="N593" s="21"/>
      <c r="O593" s="21"/>
      <c r="P593" s="21"/>
      <c r="Q593" s="21">
        <v>1</v>
      </c>
      <c r="R593" s="21"/>
      <c r="S593" s="21"/>
    </row>
    <row r="594" spans="2:19" hidden="1" x14ac:dyDescent="0.25">
      <c r="B594" s="12" cm="1">
        <f t="array" ref="B594">DATE(Annee,1,ROW()-ROW(tab_event[#Headers]))</f>
        <v>45518</v>
      </c>
      <c r="C594" s="2">
        <f>YEAR(tab_event[[#This Row],[Date]])</f>
        <v>2024</v>
      </c>
      <c r="D594" s="2" t="str">
        <f>PROPER(TEXT(tab_event[[#This Row],[Date]],"mmm"))</f>
        <v>Août</v>
      </c>
      <c r="E594" t="str">
        <f>_xlfn.XLOOKUP(tab_event[[#This Row],[Date]],tab_joursFeries[Date],tab_joursFeries[Célébration],"-",0)</f>
        <v>-</v>
      </c>
      <c r="F594" s="21"/>
      <c r="G594" s="21"/>
      <c r="H594" s="21"/>
      <c r="I594" s="21"/>
      <c r="J594" s="21"/>
      <c r="K594" s="21"/>
      <c r="L594" s="21"/>
      <c r="M594" s="21"/>
      <c r="N594" s="21"/>
      <c r="O594" s="21"/>
      <c r="P594" s="21"/>
      <c r="Q594" s="21">
        <v>1</v>
      </c>
      <c r="R594" s="21"/>
      <c r="S594" s="21"/>
    </row>
    <row r="595" spans="2:19" hidden="1" x14ac:dyDescent="0.25">
      <c r="B595" s="12" cm="1">
        <f t="array" ref="B595">DATE(Annee,1,ROW()-ROW(tab_event[#Headers]))</f>
        <v>45519</v>
      </c>
      <c r="C595" s="2">
        <f>YEAR(tab_event[[#This Row],[Date]])</f>
        <v>2024</v>
      </c>
      <c r="D595" s="2" t="str">
        <f>PROPER(TEXT(tab_event[[#This Row],[Date]],"mmm"))</f>
        <v>Août</v>
      </c>
      <c r="E595" t="str">
        <f>_xlfn.XLOOKUP(tab_event[[#This Row],[Date]],tab_joursFeries[Date],tab_joursFeries[Célébration],"-",0)</f>
        <v>Assomption</v>
      </c>
      <c r="F595" s="21"/>
      <c r="G595" s="21"/>
      <c r="H595" s="21"/>
      <c r="I595" s="21"/>
      <c r="J595" s="21"/>
      <c r="K595" s="21"/>
      <c r="L595" s="21"/>
      <c r="M595" s="21"/>
      <c r="N595" s="21"/>
      <c r="O595" s="21"/>
      <c r="P595" s="21"/>
      <c r="Q595" s="21">
        <v>1</v>
      </c>
      <c r="R595" s="21"/>
      <c r="S595" s="21"/>
    </row>
    <row r="596" spans="2:19" hidden="1" x14ac:dyDescent="0.25">
      <c r="B596" s="12" cm="1">
        <f t="array" ref="B596">DATE(Annee,1,ROW()-ROW(tab_event[#Headers]))</f>
        <v>45520</v>
      </c>
      <c r="C596" s="2">
        <f>YEAR(tab_event[[#This Row],[Date]])</f>
        <v>2024</v>
      </c>
      <c r="D596" s="2" t="str">
        <f>PROPER(TEXT(tab_event[[#This Row],[Date]],"mmm"))</f>
        <v>Août</v>
      </c>
      <c r="E596" t="str">
        <f>_xlfn.XLOOKUP(tab_event[[#This Row],[Date]],tab_joursFeries[Date],tab_joursFeries[Célébration],"-",0)</f>
        <v>-</v>
      </c>
      <c r="F596" s="21"/>
      <c r="G596" s="21"/>
      <c r="H596" s="21"/>
      <c r="I596" s="21"/>
      <c r="J596" s="21"/>
      <c r="K596" s="21"/>
      <c r="L596" s="21"/>
      <c r="M596" s="21"/>
      <c r="N596" s="21"/>
      <c r="O596" s="21"/>
      <c r="P596" s="21"/>
      <c r="Q596" s="21">
        <v>1</v>
      </c>
      <c r="R596" s="21"/>
      <c r="S596" s="21"/>
    </row>
    <row r="597" spans="2:19" hidden="1" x14ac:dyDescent="0.25">
      <c r="B597" s="12" cm="1">
        <f t="array" ref="B597">DATE(Annee,1,ROW()-ROW(tab_event[#Headers]))</f>
        <v>45521</v>
      </c>
      <c r="C597" s="2">
        <f>YEAR(tab_event[[#This Row],[Date]])</f>
        <v>2024</v>
      </c>
      <c r="D597" s="2" t="str">
        <f>PROPER(TEXT(tab_event[[#This Row],[Date]],"mmm"))</f>
        <v>Août</v>
      </c>
      <c r="E597" t="str">
        <f>_xlfn.XLOOKUP(tab_event[[#This Row],[Date]],tab_joursFeries[Date],tab_joursFeries[Célébration],"-",0)</f>
        <v>-</v>
      </c>
      <c r="F597" s="21"/>
      <c r="G597" s="21"/>
      <c r="H597" s="21"/>
      <c r="I597" s="21"/>
      <c r="J597" s="21"/>
      <c r="K597" s="21"/>
      <c r="L597" s="21"/>
      <c r="M597" s="21"/>
      <c r="N597" s="21"/>
      <c r="O597" s="21"/>
      <c r="P597" s="21"/>
      <c r="Q597" s="21">
        <v>1</v>
      </c>
      <c r="R597" s="21"/>
      <c r="S597" s="21"/>
    </row>
    <row r="598" spans="2:19" hidden="1" x14ac:dyDescent="0.25">
      <c r="B598" s="12" cm="1">
        <f t="array" ref="B598">DATE(Annee,1,ROW()-ROW(tab_event[#Headers]))</f>
        <v>45522</v>
      </c>
      <c r="C598" s="2">
        <f>YEAR(tab_event[[#This Row],[Date]])</f>
        <v>2024</v>
      </c>
      <c r="D598" s="2" t="str">
        <f>PROPER(TEXT(tab_event[[#This Row],[Date]],"mmm"))</f>
        <v>Août</v>
      </c>
      <c r="E598" t="str">
        <f>_xlfn.XLOOKUP(tab_event[[#This Row],[Date]],tab_joursFeries[Date],tab_joursFeries[Célébration],"-",0)</f>
        <v>-</v>
      </c>
      <c r="F598" s="21"/>
      <c r="G598" s="21"/>
      <c r="H598" s="21"/>
      <c r="I598" s="21"/>
      <c r="J598" s="21"/>
      <c r="K598" s="21"/>
      <c r="L598" s="21"/>
      <c r="M598" s="21"/>
      <c r="N598" s="21"/>
      <c r="O598" s="21"/>
      <c r="P598" s="21"/>
      <c r="Q598" s="21">
        <v>1</v>
      </c>
      <c r="R598" s="21"/>
      <c r="S598" s="21"/>
    </row>
    <row r="599" spans="2:19" hidden="1" x14ac:dyDescent="0.25">
      <c r="B599" s="12" cm="1">
        <f t="array" ref="B599">DATE(Annee,1,ROW()-ROW(tab_event[#Headers]))</f>
        <v>45523</v>
      </c>
      <c r="C599" s="2">
        <f>YEAR(tab_event[[#This Row],[Date]])</f>
        <v>2024</v>
      </c>
      <c r="D599" s="2" t="str">
        <f>PROPER(TEXT(tab_event[[#This Row],[Date]],"mmm"))</f>
        <v>Août</v>
      </c>
      <c r="E599" t="str">
        <f>_xlfn.XLOOKUP(tab_event[[#This Row],[Date]],tab_joursFeries[Date],tab_joursFeries[Célébration],"-",0)</f>
        <v>-</v>
      </c>
      <c r="F599" s="21"/>
      <c r="G599" s="21"/>
      <c r="H599" s="21"/>
      <c r="I599" s="21"/>
      <c r="J599" s="21"/>
      <c r="K599" s="21"/>
      <c r="L599" s="21"/>
      <c r="M599" s="21"/>
      <c r="N599" s="21"/>
      <c r="O599" s="21"/>
      <c r="P599" s="21"/>
      <c r="Q599" s="21">
        <v>1</v>
      </c>
      <c r="R599" s="21"/>
      <c r="S599" s="21"/>
    </row>
    <row r="600" spans="2:19" hidden="1" x14ac:dyDescent="0.25">
      <c r="B600" s="12" cm="1">
        <f t="array" ref="B600">DATE(Annee,1,ROW()-ROW(tab_event[#Headers]))</f>
        <v>45524</v>
      </c>
      <c r="C600" s="2">
        <f>YEAR(tab_event[[#This Row],[Date]])</f>
        <v>2024</v>
      </c>
      <c r="D600" s="2" t="str">
        <f>PROPER(TEXT(tab_event[[#This Row],[Date]],"mmm"))</f>
        <v>Août</v>
      </c>
      <c r="E600" t="str">
        <f>_xlfn.XLOOKUP(tab_event[[#This Row],[Date]],tab_joursFeries[Date],tab_joursFeries[Célébration],"-",0)</f>
        <v>-</v>
      </c>
      <c r="F600" s="21"/>
      <c r="G600" s="21"/>
      <c r="H600" s="21"/>
      <c r="I600" s="21"/>
      <c r="J600" s="21"/>
      <c r="K600" s="21"/>
      <c r="L600" s="21"/>
      <c r="M600" s="21"/>
      <c r="N600" s="21"/>
      <c r="O600" s="21"/>
      <c r="P600" s="21"/>
      <c r="Q600" s="21">
        <v>1</v>
      </c>
      <c r="R600" s="21"/>
      <c r="S600" s="21"/>
    </row>
    <row r="601" spans="2:19" hidden="1" x14ac:dyDescent="0.25">
      <c r="B601" s="12" cm="1">
        <f t="array" ref="B601">DATE(Annee,1,ROW()-ROW(tab_event[#Headers]))</f>
        <v>45525</v>
      </c>
      <c r="C601" s="2">
        <f>YEAR(tab_event[[#This Row],[Date]])</f>
        <v>2024</v>
      </c>
      <c r="D601" s="2" t="str">
        <f>PROPER(TEXT(tab_event[[#This Row],[Date]],"mmm"))</f>
        <v>Août</v>
      </c>
      <c r="E601" t="str">
        <f>_xlfn.XLOOKUP(tab_event[[#This Row],[Date]],tab_joursFeries[Date],tab_joursFeries[Célébration],"-",0)</f>
        <v>-</v>
      </c>
      <c r="F601" s="21"/>
      <c r="G601" s="21"/>
      <c r="H601" s="21"/>
      <c r="I601" s="21"/>
      <c r="J601" s="21"/>
      <c r="K601" s="21"/>
      <c r="L601" s="21"/>
      <c r="M601" s="21"/>
      <c r="N601" s="21"/>
      <c r="O601" s="21"/>
      <c r="P601" s="21"/>
      <c r="Q601" s="21">
        <v>1</v>
      </c>
      <c r="R601" s="21"/>
      <c r="S601" s="21"/>
    </row>
    <row r="602" spans="2:19" hidden="1" x14ac:dyDescent="0.25">
      <c r="B602" s="12" cm="1">
        <f t="array" ref="B602">DATE(Annee,1,ROW()-ROW(tab_event[#Headers]))</f>
        <v>45526</v>
      </c>
      <c r="C602" s="2">
        <f>YEAR(tab_event[[#This Row],[Date]])</f>
        <v>2024</v>
      </c>
      <c r="D602" s="2" t="str">
        <f>PROPER(TEXT(tab_event[[#This Row],[Date]],"mmm"))</f>
        <v>Août</v>
      </c>
      <c r="E602" t="str">
        <f>_xlfn.XLOOKUP(tab_event[[#This Row],[Date]],tab_joursFeries[Date],tab_joursFeries[Célébration],"-",0)</f>
        <v>-</v>
      </c>
      <c r="F602" s="21"/>
      <c r="G602" s="21"/>
      <c r="H602" s="21"/>
      <c r="I602" s="21"/>
      <c r="J602" s="21"/>
      <c r="K602" s="21"/>
      <c r="L602" s="21"/>
      <c r="M602" s="21"/>
      <c r="N602" s="21"/>
      <c r="O602" s="21"/>
      <c r="P602" s="21"/>
      <c r="Q602" s="21">
        <v>1</v>
      </c>
      <c r="R602" s="21"/>
      <c r="S602" s="21"/>
    </row>
    <row r="603" spans="2:19" hidden="1" x14ac:dyDescent="0.25">
      <c r="B603" s="12" cm="1">
        <f t="array" ref="B603">DATE(Annee,1,ROW()-ROW(tab_event[#Headers]))</f>
        <v>45527</v>
      </c>
      <c r="C603" s="2">
        <f>YEAR(tab_event[[#This Row],[Date]])</f>
        <v>2024</v>
      </c>
      <c r="D603" s="2" t="str">
        <f>PROPER(TEXT(tab_event[[#This Row],[Date]],"mmm"))</f>
        <v>Août</v>
      </c>
      <c r="E603" t="str">
        <f>_xlfn.XLOOKUP(tab_event[[#This Row],[Date]],tab_joursFeries[Date],tab_joursFeries[Célébration],"-",0)</f>
        <v>-</v>
      </c>
      <c r="F603" s="21"/>
      <c r="G603" s="21"/>
      <c r="H603" s="21"/>
      <c r="I603" s="21"/>
      <c r="J603" s="21"/>
      <c r="K603" s="21"/>
      <c r="L603" s="21"/>
      <c r="M603" s="21"/>
      <c r="N603" s="21"/>
      <c r="O603" s="21"/>
      <c r="P603" s="21"/>
      <c r="Q603" s="21">
        <v>1</v>
      </c>
      <c r="R603" s="21"/>
      <c r="S603" s="21"/>
    </row>
    <row r="604" spans="2:19" hidden="1" x14ac:dyDescent="0.25">
      <c r="B604" s="12" cm="1">
        <f t="array" ref="B604">DATE(Annee,1,ROW()-ROW(tab_event[#Headers]))</f>
        <v>45528</v>
      </c>
      <c r="C604" s="2">
        <f>YEAR(tab_event[[#This Row],[Date]])</f>
        <v>2024</v>
      </c>
      <c r="D604" s="2" t="str">
        <f>PROPER(TEXT(tab_event[[#This Row],[Date]],"mmm"))</f>
        <v>Août</v>
      </c>
      <c r="E604" t="str">
        <f>_xlfn.XLOOKUP(tab_event[[#This Row],[Date]],tab_joursFeries[Date],tab_joursFeries[Célébration],"-",0)</f>
        <v>-</v>
      </c>
      <c r="F604" s="21"/>
      <c r="G604" s="21"/>
      <c r="H604" s="21"/>
      <c r="I604" s="21"/>
      <c r="J604" s="21"/>
      <c r="K604" s="21"/>
      <c r="L604" s="21"/>
      <c r="M604" s="21"/>
      <c r="N604" s="21"/>
      <c r="O604" s="21"/>
      <c r="P604" s="21"/>
      <c r="Q604" s="21">
        <v>1</v>
      </c>
      <c r="R604" s="21"/>
      <c r="S604" s="21"/>
    </row>
    <row r="605" spans="2:19" hidden="1" x14ac:dyDescent="0.25">
      <c r="B605" s="12" cm="1">
        <f t="array" ref="B605">DATE(Annee,1,ROW()-ROW(tab_event[#Headers]))</f>
        <v>45529</v>
      </c>
      <c r="C605" s="2">
        <f>YEAR(tab_event[[#This Row],[Date]])</f>
        <v>2024</v>
      </c>
      <c r="D605" s="2" t="str">
        <f>PROPER(TEXT(tab_event[[#This Row],[Date]],"mmm"))</f>
        <v>Août</v>
      </c>
      <c r="E605" t="str">
        <f>_xlfn.XLOOKUP(tab_event[[#This Row],[Date]],tab_joursFeries[Date],tab_joursFeries[Célébration],"-",0)</f>
        <v>-</v>
      </c>
      <c r="F605" s="21"/>
      <c r="G605" s="21"/>
      <c r="H605" s="21"/>
      <c r="I605" s="21"/>
      <c r="J605" s="21"/>
      <c r="K605" s="21"/>
      <c r="L605" s="21"/>
      <c r="M605" s="21"/>
      <c r="N605" s="21"/>
      <c r="O605" s="21"/>
      <c r="P605" s="21"/>
      <c r="Q605" s="21">
        <v>1</v>
      </c>
      <c r="R605" s="21"/>
      <c r="S605" s="21"/>
    </row>
    <row r="606" spans="2:19" hidden="1" x14ac:dyDescent="0.25">
      <c r="B606" s="12" cm="1">
        <f t="array" ref="B606">DATE(Annee,1,ROW()-ROW(tab_event[#Headers]))</f>
        <v>45530</v>
      </c>
      <c r="C606" s="2">
        <f>YEAR(tab_event[[#This Row],[Date]])</f>
        <v>2024</v>
      </c>
      <c r="D606" s="2" t="str">
        <f>PROPER(TEXT(tab_event[[#This Row],[Date]],"mmm"))</f>
        <v>Août</v>
      </c>
      <c r="E606" t="str">
        <f>_xlfn.XLOOKUP(tab_event[[#This Row],[Date]],tab_joursFeries[Date],tab_joursFeries[Célébration],"-",0)</f>
        <v>-</v>
      </c>
      <c r="F606" s="21"/>
      <c r="G606" s="21"/>
      <c r="H606" s="21"/>
      <c r="I606" s="21"/>
      <c r="J606" s="21"/>
      <c r="K606" s="21"/>
      <c r="L606" s="21"/>
      <c r="M606" s="21"/>
      <c r="N606" s="21"/>
      <c r="O606" s="21"/>
      <c r="P606" s="21"/>
      <c r="Q606" s="21">
        <v>1</v>
      </c>
      <c r="R606" s="21"/>
      <c r="S606" s="21"/>
    </row>
    <row r="607" spans="2:19" hidden="1" x14ac:dyDescent="0.25">
      <c r="B607" s="12" cm="1">
        <f t="array" ref="B607">DATE(Annee,1,ROW()-ROW(tab_event[#Headers]))</f>
        <v>45531</v>
      </c>
      <c r="C607" s="2">
        <f>YEAR(tab_event[[#This Row],[Date]])</f>
        <v>2024</v>
      </c>
      <c r="D607" s="2" t="str">
        <f>PROPER(TEXT(tab_event[[#This Row],[Date]],"mmm"))</f>
        <v>Août</v>
      </c>
      <c r="E607" t="str">
        <f>_xlfn.XLOOKUP(tab_event[[#This Row],[Date]],tab_joursFeries[Date],tab_joursFeries[Célébration],"-",0)</f>
        <v>-</v>
      </c>
      <c r="F607" s="21"/>
      <c r="G607" s="21"/>
      <c r="H607" s="21"/>
      <c r="I607" s="21"/>
      <c r="J607" s="21"/>
      <c r="K607" s="21">
        <v>1</v>
      </c>
      <c r="L607" s="21"/>
      <c r="M607" s="21"/>
      <c r="N607" s="21"/>
      <c r="O607" s="21"/>
      <c r="P607" s="21"/>
      <c r="Q607" s="21"/>
      <c r="R607" s="21"/>
      <c r="S607" s="21"/>
    </row>
    <row r="608" spans="2:19" hidden="1" x14ac:dyDescent="0.25">
      <c r="B608" s="12" cm="1">
        <f t="array" ref="B608">DATE(Annee,1,ROW()-ROW(tab_event[#Headers]))</f>
        <v>45532</v>
      </c>
      <c r="C608" s="2">
        <f>YEAR(tab_event[[#This Row],[Date]])</f>
        <v>2024</v>
      </c>
      <c r="D608" s="2" t="str">
        <f>PROPER(TEXT(tab_event[[#This Row],[Date]],"mmm"))</f>
        <v>Août</v>
      </c>
      <c r="E608" t="str">
        <f>_xlfn.XLOOKUP(tab_event[[#This Row],[Date]],tab_joursFeries[Date],tab_joursFeries[Célébration],"-",0)</f>
        <v>-</v>
      </c>
      <c r="F608" s="21"/>
      <c r="G608" s="21"/>
      <c r="H608" s="21"/>
      <c r="I608" s="21"/>
      <c r="J608" s="21"/>
      <c r="K608" s="21">
        <v>1</v>
      </c>
      <c r="L608" s="21"/>
      <c r="M608" s="21"/>
      <c r="N608" s="21"/>
      <c r="O608" s="21"/>
      <c r="P608" s="21"/>
      <c r="Q608" s="21"/>
      <c r="R608" s="21"/>
      <c r="S608" s="21"/>
    </row>
    <row r="609" spans="2:19" hidden="1" x14ac:dyDescent="0.25">
      <c r="B609" s="12" cm="1">
        <f t="array" ref="B609">DATE(Annee,1,ROW()-ROW(tab_event[#Headers]))</f>
        <v>45533</v>
      </c>
      <c r="C609" s="2">
        <f>YEAR(tab_event[[#This Row],[Date]])</f>
        <v>2024</v>
      </c>
      <c r="D609" s="2" t="str">
        <f>PROPER(TEXT(tab_event[[#This Row],[Date]],"mmm"))</f>
        <v>Août</v>
      </c>
      <c r="E609" t="str">
        <f>_xlfn.XLOOKUP(tab_event[[#This Row],[Date]],tab_joursFeries[Date],tab_joursFeries[Célébration],"-",0)</f>
        <v>-</v>
      </c>
      <c r="F609" s="21"/>
      <c r="G609" s="21"/>
      <c r="H609" s="21"/>
      <c r="I609" s="21"/>
      <c r="J609" s="21"/>
      <c r="K609" s="21">
        <v>1</v>
      </c>
      <c r="L609" s="21"/>
      <c r="M609" s="21"/>
      <c r="N609" s="21"/>
      <c r="O609" s="21"/>
      <c r="P609" s="21"/>
      <c r="Q609" s="21"/>
      <c r="R609" s="21"/>
      <c r="S609" s="21"/>
    </row>
    <row r="610" spans="2:19" hidden="1" x14ac:dyDescent="0.25">
      <c r="B610" s="12" cm="1">
        <f t="array" ref="B610">DATE(Annee,1,ROW()-ROW(tab_event[#Headers]))</f>
        <v>45534</v>
      </c>
      <c r="C610" s="2">
        <f>YEAR(tab_event[[#This Row],[Date]])</f>
        <v>2024</v>
      </c>
      <c r="D610" s="2" t="str">
        <f>PROPER(TEXT(tab_event[[#This Row],[Date]],"mmm"))</f>
        <v>Août</v>
      </c>
      <c r="E610" t="str">
        <f>_xlfn.XLOOKUP(tab_event[[#This Row],[Date]],tab_joursFeries[Date],tab_joursFeries[Célébration],"-",0)</f>
        <v>-</v>
      </c>
      <c r="F610" s="21"/>
      <c r="G610" s="21"/>
      <c r="H610" s="21"/>
      <c r="I610" s="21"/>
      <c r="J610" s="21"/>
      <c r="K610" s="21"/>
      <c r="L610" s="21"/>
      <c r="M610" s="21"/>
      <c r="N610" s="21"/>
      <c r="O610" s="21"/>
      <c r="P610" s="21"/>
      <c r="Q610" s="21"/>
      <c r="R610" s="21"/>
      <c r="S610" s="21"/>
    </row>
    <row r="611" spans="2:19" hidden="1" x14ac:dyDescent="0.25">
      <c r="B611" s="12" cm="1">
        <f t="array" ref="B611">DATE(Annee,1,ROW()-ROW(tab_event[#Headers]))</f>
        <v>45535</v>
      </c>
      <c r="C611" s="2">
        <f>YEAR(tab_event[[#This Row],[Date]])</f>
        <v>2024</v>
      </c>
      <c r="D611" s="2" t="str">
        <f>PROPER(TEXT(tab_event[[#This Row],[Date]],"mmm"))</f>
        <v>Août</v>
      </c>
      <c r="E611" t="str">
        <f>_xlfn.XLOOKUP(tab_event[[#This Row],[Date]],tab_joursFeries[Date],tab_joursFeries[Célébration],"-",0)</f>
        <v>-</v>
      </c>
      <c r="F611" s="21"/>
      <c r="G611" s="21"/>
      <c r="H611" s="21"/>
      <c r="I611" s="21"/>
      <c r="J611" s="21"/>
      <c r="K611" s="21"/>
      <c r="L611" s="21"/>
      <c r="M611" s="21"/>
      <c r="N611" s="21">
        <v>1</v>
      </c>
      <c r="O611" s="21"/>
      <c r="P611" s="21"/>
      <c r="Q611" s="21"/>
      <c r="R611" s="21"/>
      <c r="S611" s="21"/>
    </row>
    <row r="612" spans="2:19" hidden="1" x14ac:dyDescent="0.25">
      <c r="B612" s="12" cm="1">
        <f t="array" ref="B612">DATE(Annee,1,ROW()-ROW(tab_event[#Headers]))</f>
        <v>45536</v>
      </c>
      <c r="C612" s="2">
        <f>YEAR(tab_event[[#This Row],[Date]])</f>
        <v>2024</v>
      </c>
      <c r="D612" s="2" t="str">
        <f>PROPER(TEXT(tab_event[[#This Row],[Date]],"mmm"))</f>
        <v>Sept</v>
      </c>
      <c r="E612" t="str">
        <f>_xlfn.XLOOKUP(tab_event[[#This Row],[Date]],tab_joursFeries[Date],tab_joursFeries[Célébration],"-",0)</f>
        <v>-</v>
      </c>
      <c r="F612" s="21"/>
      <c r="G612" s="21"/>
      <c r="H612" s="21"/>
      <c r="I612" s="21"/>
      <c r="J612" s="21"/>
      <c r="K612" s="21"/>
      <c r="L612" s="21"/>
      <c r="M612" s="21"/>
      <c r="N612" s="21"/>
      <c r="O612" s="21"/>
      <c r="P612" s="21"/>
      <c r="Q612" s="21"/>
      <c r="R612" s="21"/>
      <c r="S612" s="21"/>
    </row>
    <row r="613" spans="2:19" hidden="1" x14ac:dyDescent="0.25">
      <c r="B613" s="12" cm="1">
        <f t="array" ref="B613">DATE(Annee,1,ROW()-ROW(tab_event[#Headers]))</f>
        <v>45537</v>
      </c>
      <c r="C613" s="2">
        <f>YEAR(tab_event[[#This Row],[Date]])</f>
        <v>2024</v>
      </c>
      <c r="D613" s="2" t="str">
        <f>PROPER(TEXT(tab_event[[#This Row],[Date]],"mmm"))</f>
        <v>Sept</v>
      </c>
      <c r="E613" t="str">
        <f>_xlfn.XLOOKUP(tab_event[[#This Row],[Date]],tab_joursFeries[Date],tab_joursFeries[Célébration],"-",0)</f>
        <v>-</v>
      </c>
      <c r="F613" s="21"/>
      <c r="G613" s="21"/>
      <c r="H613" s="21"/>
      <c r="I613" s="21"/>
      <c r="J613" s="21"/>
      <c r="K613" s="21"/>
      <c r="L613" s="21"/>
      <c r="M613" s="21"/>
      <c r="N613" s="21"/>
      <c r="O613" s="21"/>
      <c r="P613" s="21"/>
      <c r="Q613" s="21"/>
      <c r="R613" s="21"/>
      <c r="S613" s="21"/>
    </row>
    <row r="614" spans="2:19" hidden="1" x14ac:dyDescent="0.25">
      <c r="B614" s="12" cm="1">
        <f t="array" ref="B614">DATE(Annee,1,ROW()-ROW(tab_event[#Headers]))</f>
        <v>45538</v>
      </c>
      <c r="C614" s="2">
        <f>YEAR(tab_event[[#This Row],[Date]])</f>
        <v>2024</v>
      </c>
      <c r="D614" s="2" t="str">
        <f>PROPER(TEXT(tab_event[[#This Row],[Date]],"mmm"))</f>
        <v>Sept</v>
      </c>
      <c r="E614" t="str">
        <f>_xlfn.XLOOKUP(tab_event[[#This Row],[Date]],tab_joursFeries[Date],tab_joursFeries[Célébration],"-",0)</f>
        <v>-</v>
      </c>
      <c r="F614" s="21"/>
      <c r="G614" s="21"/>
      <c r="H614" s="21"/>
      <c r="I614" s="21"/>
      <c r="J614" s="21"/>
      <c r="K614" s="21"/>
      <c r="L614" s="21"/>
      <c r="M614" s="21"/>
      <c r="N614" s="21"/>
      <c r="O614" s="21"/>
      <c r="P614" s="21"/>
      <c r="Q614" s="21"/>
      <c r="R614" s="21"/>
      <c r="S614" s="21"/>
    </row>
    <row r="615" spans="2:19" hidden="1" x14ac:dyDescent="0.25">
      <c r="B615" s="12" cm="1">
        <f t="array" ref="B615">DATE(Annee,1,ROW()-ROW(tab_event[#Headers]))</f>
        <v>45539</v>
      </c>
      <c r="C615" s="2">
        <f>YEAR(tab_event[[#This Row],[Date]])</f>
        <v>2024</v>
      </c>
      <c r="D615" s="2" t="str">
        <f>PROPER(TEXT(tab_event[[#This Row],[Date]],"mmm"))</f>
        <v>Sept</v>
      </c>
      <c r="E615" t="str">
        <f>_xlfn.XLOOKUP(tab_event[[#This Row],[Date]],tab_joursFeries[Date],tab_joursFeries[Célébration],"-",0)</f>
        <v>-</v>
      </c>
      <c r="F615" s="21"/>
      <c r="G615" s="21"/>
      <c r="H615" s="21"/>
      <c r="I615" s="21"/>
      <c r="J615" s="21"/>
      <c r="K615" s="21"/>
      <c r="L615" s="21"/>
      <c r="M615" s="21"/>
      <c r="N615" s="21"/>
      <c r="O615" s="21"/>
      <c r="P615" s="21"/>
      <c r="Q615" s="21"/>
      <c r="R615" s="21"/>
      <c r="S615" s="21"/>
    </row>
    <row r="616" spans="2:19" hidden="1" x14ac:dyDescent="0.25">
      <c r="B616" s="12" cm="1">
        <f t="array" ref="B616">DATE(Annee,1,ROW()-ROW(tab_event[#Headers]))</f>
        <v>45540</v>
      </c>
      <c r="C616" s="2">
        <f>YEAR(tab_event[[#This Row],[Date]])</f>
        <v>2024</v>
      </c>
      <c r="D616" s="2" t="str">
        <f>PROPER(TEXT(tab_event[[#This Row],[Date]],"mmm"))</f>
        <v>Sept</v>
      </c>
      <c r="E616" t="str">
        <f>_xlfn.XLOOKUP(tab_event[[#This Row],[Date]],tab_joursFeries[Date],tab_joursFeries[Célébration],"-",0)</f>
        <v>-</v>
      </c>
      <c r="F616" s="21"/>
      <c r="G616" s="21"/>
      <c r="H616" s="21"/>
      <c r="I616" s="21"/>
      <c r="J616" s="21"/>
      <c r="K616" s="21"/>
      <c r="L616" s="21"/>
      <c r="M616" s="21"/>
      <c r="N616" s="21"/>
      <c r="O616" s="21"/>
      <c r="P616" s="21"/>
      <c r="Q616" s="21"/>
      <c r="R616" s="21"/>
      <c r="S616" s="21"/>
    </row>
    <row r="617" spans="2:19" hidden="1" x14ac:dyDescent="0.25">
      <c r="B617" s="12" cm="1">
        <f t="array" ref="B617">DATE(Annee,1,ROW()-ROW(tab_event[#Headers]))</f>
        <v>45541</v>
      </c>
      <c r="C617" s="2">
        <f>YEAR(tab_event[[#This Row],[Date]])</f>
        <v>2024</v>
      </c>
      <c r="D617" s="2" t="str">
        <f>PROPER(TEXT(tab_event[[#This Row],[Date]],"mmm"))</f>
        <v>Sept</v>
      </c>
      <c r="E617" t="str">
        <f>_xlfn.XLOOKUP(tab_event[[#This Row],[Date]],tab_joursFeries[Date],tab_joursFeries[Célébration],"-",0)</f>
        <v>-</v>
      </c>
      <c r="F617" s="21"/>
      <c r="G617" s="21"/>
      <c r="H617" s="21"/>
      <c r="I617" s="21"/>
      <c r="J617" s="21"/>
      <c r="K617" s="21"/>
      <c r="L617" s="21"/>
      <c r="M617" s="21"/>
      <c r="N617" s="21"/>
      <c r="O617" s="21"/>
      <c r="P617" s="21"/>
      <c r="Q617" s="21"/>
      <c r="R617" s="21"/>
      <c r="S617" s="21"/>
    </row>
    <row r="618" spans="2:19" hidden="1" x14ac:dyDescent="0.25">
      <c r="B618" s="12" cm="1">
        <f t="array" ref="B618">DATE(Annee,1,ROW()-ROW(tab_event[#Headers]))</f>
        <v>45542</v>
      </c>
      <c r="C618" s="2">
        <f>YEAR(tab_event[[#This Row],[Date]])</f>
        <v>2024</v>
      </c>
      <c r="D618" s="2" t="str">
        <f>PROPER(TEXT(tab_event[[#This Row],[Date]],"mmm"))</f>
        <v>Sept</v>
      </c>
      <c r="E618" t="str">
        <f>_xlfn.XLOOKUP(tab_event[[#This Row],[Date]],tab_joursFeries[Date],tab_joursFeries[Célébration],"-",0)</f>
        <v>-</v>
      </c>
      <c r="F618" s="21"/>
      <c r="G618" s="21"/>
      <c r="H618" s="21"/>
      <c r="I618" s="21"/>
      <c r="J618" s="21"/>
      <c r="K618" s="21"/>
      <c r="L618" s="21"/>
      <c r="M618" s="21"/>
      <c r="N618" s="21"/>
      <c r="O618" s="21"/>
      <c r="P618" s="21"/>
      <c r="Q618" s="21"/>
      <c r="R618" s="21"/>
      <c r="S618" s="21"/>
    </row>
    <row r="619" spans="2:19" hidden="1" x14ac:dyDescent="0.25">
      <c r="B619" s="12" cm="1">
        <f t="array" ref="B619">DATE(Annee,1,ROW()-ROW(tab_event[#Headers]))</f>
        <v>45543</v>
      </c>
      <c r="C619" s="2">
        <f>YEAR(tab_event[[#This Row],[Date]])</f>
        <v>2024</v>
      </c>
      <c r="D619" s="2" t="str">
        <f>PROPER(TEXT(tab_event[[#This Row],[Date]],"mmm"))</f>
        <v>Sept</v>
      </c>
      <c r="E619" t="str">
        <f>_xlfn.XLOOKUP(tab_event[[#This Row],[Date]],tab_joursFeries[Date],tab_joursFeries[Célébration],"-",0)</f>
        <v>-</v>
      </c>
      <c r="F619" s="21"/>
      <c r="G619" s="21"/>
      <c r="H619" s="21"/>
      <c r="I619" s="21"/>
      <c r="J619" s="21"/>
      <c r="K619" s="21"/>
      <c r="L619" s="21"/>
      <c r="M619" s="21"/>
      <c r="N619" s="21"/>
      <c r="O619" s="21"/>
      <c r="P619" s="21"/>
      <c r="Q619" s="21"/>
      <c r="R619" s="21"/>
      <c r="S619" s="21"/>
    </row>
    <row r="620" spans="2:19" hidden="1" x14ac:dyDescent="0.25">
      <c r="B620" s="12" cm="1">
        <f t="array" ref="B620">DATE(Annee,1,ROW()-ROW(tab_event[#Headers]))</f>
        <v>45544</v>
      </c>
      <c r="C620" s="2">
        <f>YEAR(tab_event[[#This Row],[Date]])</f>
        <v>2024</v>
      </c>
      <c r="D620" s="2" t="str">
        <f>PROPER(TEXT(tab_event[[#This Row],[Date]],"mmm"))</f>
        <v>Sept</v>
      </c>
      <c r="E620" t="str">
        <f>_xlfn.XLOOKUP(tab_event[[#This Row],[Date]],tab_joursFeries[Date],tab_joursFeries[Célébration],"-",0)</f>
        <v>-</v>
      </c>
      <c r="F620" s="21"/>
      <c r="G620" s="21"/>
      <c r="H620" s="21"/>
      <c r="I620" s="21"/>
      <c r="J620" s="21"/>
      <c r="K620" s="21"/>
      <c r="L620" s="21"/>
      <c r="M620" s="21"/>
      <c r="N620" s="21"/>
      <c r="O620" s="21"/>
      <c r="P620" s="21"/>
      <c r="Q620" s="21"/>
      <c r="R620" s="21"/>
      <c r="S620" s="21"/>
    </row>
    <row r="621" spans="2:19" hidden="1" x14ac:dyDescent="0.25">
      <c r="B621" s="12" cm="1">
        <f t="array" ref="B621">DATE(Annee,1,ROW()-ROW(tab_event[#Headers]))</f>
        <v>45545</v>
      </c>
      <c r="C621" s="2">
        <f>YEAR(tab_event[[#This Row],[Date]])</f>
        <v>2024</v>
      </c>
      <c r="D621" s="2" t="str">
        <f>PROPER(TEXT(tab_event[[#This Row],[Date]],"mmm"))</f>
        <v>Sept</v>
      </c>
      <c r="E621" t="str">
        <f>_xlfn.XLOOKUP(tab_event[[#This Row],[Date]],tab_joursFeries[Date],tab_joursFeries[Célébration],"-",0)</f>
        <v>-</v>
      </c>
      <c r="F621" s="21"/>
      <c r="G621" s="21"/>
      <c r="H621" s="21"/>
      <c r="I621" s="21"/>
      <c r="J621" s="21">
        <v>1</v>
      </c>
      <c r="K621" s="21"/>
      <c r="L621" s="21"/>
      <c r="M621" s="21"/>
      <c r="N621" s="21"/>
      <c r="O621" s="21"/>
      <c r="P621" s="21"/>
      <c r="Q621" s="21"/>
      <c r="R621" s="21"/>
      <c r="S621" s="21"/>
    </row>
    <row r="622" spans="2:19" hidden="1" x14ac:dyDescent="0.25">
      <c r="B622" s="12" cm="1">
        <f t="array" ref="B622">DATE(Annee,1,ROW()-ROW(tab_event[#Headers]))</f>
        <v>45546</v>
      </c>
      <c r="C622" s="2">
        <f>YEAR(tab_event[[#This Row],[Date]])</f>
        <v>2024</v>
      </c>
      <c r="D622" s="2" t="str">
        <f>PROPER(TEXT(tab_event[[#This Row],[Date]],"mmm"))</f>
        <v>Sept</v>
      </c>
      <c r="E622" t="str">
        <f>_xlfn.XLOOKUP(tab_event[[#This Row],[Date]],tab_joursFeries[Date],tab_joursFeries[Célébration],"-",0)</f>
        <v>-</v>
      </c>
      <c r="F622" s="21"/>
      <c r="G622" s="21"/>
      <c r="H622" s="21"/>
      <c r="I622" s="21"/>
      <c r="J622" s="21"/>
      <c r="K622" s="21"/>
      <c r="L622" s="21"/>
      <c r="M622" s="21"/>
      <c r="N622" s="21"/>
      <c r="O622" s="21"/>
      <c r="P622" s="21"/>
      <c r="Q622" s="21"/>
      <c r="R622" s="21"/>
      <c r="S622" s="21"/>
    </row>
    <row r="623" spans="2:19" hidden="1" x14ac:dyDescent="0.25">
      <c r="B623" s="12" cm="1">
        <f t="array" ref="B623">DATE(Annee,1,ROW()-ROW(tab_event[#Headers]))</f>
        <v>45547</v>
      </c>
      <c r="C623" s="2">
        <f>YEAR(tab_event[[#This Row],[Date]])</f>
        <v>2024</v>
      </c>
      <c r="D623" s="2" t="str">
        <f>PROPER(TEXT(tab_event[[#This Row],[Date]],"mmm"))</f>
        <v>Sept</v>
      </c>
      <c r="E623" t="str">
        <f>_xlfn.XLOOKUP(tab_event[[#This Row],[Date]],tab_joursFeries[Date],tab_joursFeries[Célébration],"-",0)</f>
        <v>-</v>
      </c>
      <c r="F623" s="21"/>
      <c r="G623" s="21"/>
      <c r="H623" s="21"/>
      <c r="I623" s="21"/>
      <c r="J623" s="21"/>
      <c r="K623" s="21"/>
      <c r="L623" s="21"/>
      <c r="M623" s="21"/>
      <c r="N623" s="21"/>
      <c r="O623" s="21"/>
      <c r="P623" s="21"/>
      <c r="Q623" s="21"/>
      <c r="R623" s="21"/>
      <c r="S623" s="21"/>
    </row>
    <row r="624" spans="2:19" hidden="1" x14ac:dyDescent="0.25">
      <c r="B624" s="12" cm="1">
        <f t="array" ref="B624">DATE(Annee,1,ROW()-ROW(tab_event[#Headers]))</f>
        <v>45548</v>
      </c>
      <c r="C624" s="2">
        <f>YEAR(tab_event[[#This Row],[Date]])</f>
        <v>2024</v>
      </c>
      <c r="D624" s="2" t="str">
        <f>PROPER(TEXT(tab_event[[#This Row],[Date]],"mmm"))</f>
        <v>Sept</v>
      </c>
      <c r="E624" t="str">
        <f>_xlfn.XLOOKUP(tab_event[[#This Row],[Date]],tab_joursFeries[Date],tab_joursFeries[Célébration],"-",0)</f>
        <v>-</v>
      </c>
      <c r="F624" s="21"/>
      <c r="G624" s="21"/>
      <c r="H624" s="21"/>
      <c r="I624" s="21"/>
      <c r="J624" s="21"/>
      <c r="K624" s="21">
        <v>1</v>
      </c>
      <c r="L624" s="21"/>
      <c r="M624" s="21"/>
      <c r="N624" s="21"/>
      <c r="O624" s="21"/>
      <c r="P624" s="21">
        <v>1</v>
      </c>
      <c r="Q624" s="21"/>
      <c r="R624" s="21"/>
      <c r="S624" s="21"/>
    </row>
    <row r="625" spans="2:19" hidden="1" x14ac:dyDescent="0.25">
      <c r="B625" s="12" cm="1">
        <f t="array" ref="B625">DATE(Annee,1,ROW()-ROW(tab_event[#Headers]))</f>
        <v>45549</v>
      </c>
      <c r="C625" s="2">
        <f>YEAR(tab_event[[#This Row],[Date]])</f>
        <v>2024</v>
      </c>
      <c r="D625" s="2" t="str">
        <f>PROPER(TEXT(tab_event[[#This Row],[Date]],"mmm"))</f>
        <v>Sept</v>
      </c>
      <c r="E625" t="str">
        <f>_xlfn.XLOOKUP(tab_event[[#This Row],[Date]],tab_joursFeries[Date],tab_joursFeries[Célébration],"-",0)</f>
        <v>-</v>
      </c>
      <c r="F625" s="21"/>
      <c r="G625" s="21"/>
      <c r="H625" s="21"/>
      <c r="I625" s="21"/>
      <c r="J625" s="21"/>
      <c r="K625" s="21"/>
      <c r="L625" s="21"/>
      <c r="M625" s="21"/>
      <c r="N625" s="21"/>
      <c r="O625" s="21"/>
      <c r="P625" s="21"/>
      <c r="Q625" s="21"/>
      <c r="R625" s="21"/>
      <c r="S625" s="21"/>
    </row>
    <row r="626" spans="2:19" hidden="1" x14ac:dyDescent="0.25">
      <c r="B626" s="12" cm="1">
        <f t="array" ref="B626">DATE(Annee,1,ROW()-ROW(tab_event[#Headers]))</f>
        <v>45550</v>
      </c>
      <c r="C626" s="2">
        <f>YEAR(tab_event[[#This Row],[Date]])</f>
        <v>2024</v>
      </c>
      <c r="D626" s="2" t="str">
        <f>PROPER(TEXT(tab_event[[#This Row],[Date]],"mmm"))</f>
        <v>Sept</v>
      </c>
      <c r="E626" t="str">
        <f>_xlfn.XLOOKUP(tab_event[[#This Row],[Date]],tab_joursFeries[Date],tab_joursFeries[Célébration],"-",0)</f>
        <v>-</v>
      </c>
      <c r="F626" s="21"/>
      <c r="G626" s="21"/>
      <c r="H626" s="21"/>
      <c r="I626" s="21"/>
      <c r="J626" s="21"/>
      <c r="K626" s="21"/>
      <c r="L626" s="21"/>
      <c r="M626" s="21"/>
      <c r="N626" s="21"/>
      <c r="O626" s="21"/>
      <c r="P626" s="21"/>
      <c r="Q626" s="21"/>
      <c r="R626" s="21"/>
      <c r="S626" s="21"/>
    </row>
    <row r="627" spans="2:19" hidden="1" x14ac:dyDescent="0.25">
      <c r="B627" s="12" cm="1">
        <f t="array" ref="B627">DATE(Annee,1,ROW()-ROW(tab_event[#Headers]))</f>
        <v>45551</v>
      </c>
      <c r="C627" s="2">
        <f>YEAR(tab_event[[#This Row],[Date]])</f>
        <v>2024</v>
      </c>
      <c r="D627" s="2" t="str">
        <f>PROPER(TEXT(tab_event[[#This Row],[Date]],"mmm"))</f>
        <v>Sept</v>
      </c>
      <c r="E627" t="str">
        <f>_xlfn.XLOOKUP(tab_event[[#This Row],[Date]],tab_joursFeries[Date],tab_joursFeries[Célébration],"-",0)</f>
        <v>-</v>
      </c>
      <c r="F627" s="21"/>
      <c r="G627" s="21"/>
      <c r="H627" s="21"/>
      <c r="I627" s="21"/>
      <c r="J627" s="21"/>
      <c r="K627" s="21"/>
      <c r="L627" s="21"/>
      <c r="M627" s="21"/>
      <c r="N627" s="21"/>
      <c r="O627" s="21"/>
      <c r="P627" s="21"/>
      <c r="Q627" s="21"/>
      <c r="R627" s="21">
        <v>1</v>
      </c>
      <c r="S627" s="21"/>
    </row>
    <row r="628" spans="2:19" hidden="1" x14ac:dyDescent="0.25">
      <c r="B628" s="12" cm="1">
        <f t="array" ref="B628">DATE(Annee,1,ROW()-ROW(tab_event[#Headers]))</f>
        <v>45552</v>
      </c>
      <c r="C628" s="2">
        <f>YEAR(tab_event[[#This Row],[Date]])</f>
        <v>2024</v>
      </c>
      <c r="D628" s="2" t="str">
        <f>PROPER(TEXT(tab_event[[#This Row],[Date]],"mmm"))</f>
        <v>Sept</v>
      </c>
      <c r="E628" t="str">
        <f>_xlfn.XLOOKUP(tab_event[[#This Row],[Date]],tab_joursFeries[Date],tab_joursFeries[Célébration],"-",0)</f>
        <v>-</v>
      </c>
      <c r="F628" s="21"/>
      <c r="G628" s="21"/>
      <c r="H628" s="21"/>
      <c r="I628" s="21"/>
      <c r="J628" s="21"/>
      <c r="K628" s="21"/>
      <c r="L628" s="21"/>
      <c r="M628" s="21"/>
      <c r="N628" s="21"/>
      <c r="O628" s="21"/>
      <c r="P628" s="21"/>
      <c r="Q628" s="21"/>
      <c r="R628" s="21">
        <v>1</v>
      </c>
      <c r="S628" s="21"/>
    </row>
    <row r="629" spans="2:19" hidden="1" x14ac:dyDescent="0.25">
      <c r="B629" s="12" cm="1">
        <f t="array" ref="B629">DATE(Annee,1,ROW()-ROW(tab_event[#Headers]))</f>
        <v>45553</v>
      </c>
      <c r="C629" s="2">
        <f>YEAR(tab_event[[#This Row],[Date]])</f>
        <v>2024</v>
      </c>
      <c r="D629" s="2" t="str">
        <f>PROPER(TEXT(tab_event[[#This Row],[Date]],"mmm"))</f>
        <v>Sept</v>
      </c>
      <c r="E629" t="str">
        <f>_xlfn.XLOOKUP(tab_event[[#This Row],[Date]],tab_joursFeries[Date],tab_joursFeries[Célébration],"-",0)</f>
        <v>-</v>
      </c>
      <c r="F629" s="21"/>
      <c r="G629" s="21"/>
      <c r="H629" s="21"/>
      <c r="I629" s="21"/>
      <c r="J629" s="21"/>
      <c r="K629" s="21"/>
      <c r="L629" s="21"/>
      <c r="M629" s="21"/>
      <c r="N629" s="21"/>
      <c r="O629" s="21"/>
      <c r="P629" s="21"/>
      <c r="Q629" s="21"/>
      <c r="R629" s="21">
        <v>1</v>
      </c>
      <c r="S629" s="21"/>
    </row>
    <row r="630" spans="2:19" hidden="1" x14ac:dyDescent="0.25">
      <c r="B630" s="12" cm="1">
        <f t="array" ref="B630">DATE(Annee,1,ROW()-ROW(tab_event[#Headers]))</f>
        <v>45554</v>
      </c>
      <c r="C630" s="2">
        <f>YEAR(tab_event[[#This Row],[Date]])</f>
        <v>2024</v>
      </c>
      <c r="D630" s="2" t="str">
        <f>PROPER(TEXT(tab_event[[#This Row],[Date]],"mmm"))</f>
        <v>Sept</v>
      </c>
      <c r="E630" t="str">
        <f>_xlfn.XLOOKUP(tab_event[[#This Row],[Date]],tab_joursFeries[Date],tab_joursFeries[Célébration],"-",0)</f>
        <v>-</v>
      </c>
      <c r="F630" s="21">
        <v>1</v>
      </c>
      <c r="G630" s="21"/>
      <c r="H630" s="21"/>
      <c r="I630" s="21"/>
      <c r="J630" s="21"/>
      <c r="K630" s="21"/>
      <c r="L630" s="21"/>
      <c r="M630" s="21"/>
      <c r="N630" s="21"/>
      <c r="O630" s="21"/>
      <c r="P630" s="21">
        <v>1</v>
      </c>
      <c r="Q630" s="21"/>
      <c r="R630" s="21">
        <v>1</v>
      </c>
      <c r="S630" s="21"/>
    </row>
    <row r="631" spans="2:19" hidden="1" x14ac:dyDescent="0.25">
      <c r="B631" s="12" cm="1">
        <f t="array" ref="B631">DATE(Annee,1,ROW()-ROW(tab_event[#Headers]))</f>
        <v>45555</v>
      </c>
      <c r="C631" s="2">
        <f>YEAR(tab_event[[#This Row],[Date]])</f>
        <v>2024</v>
      </c>
      <c r="D631" s="2" t="str">
        <f>PROPER(TEXT(tab_event[[#This Row],[Date]],"mmm"))</f>
        <v>Sept</v>
      </c>
      <c r="E631" t="str">
        <f>_xlfn.XLOOKUP(tab_event[[#This Row],[Date]],tab_joursFeries[Date],tab_joursFeries[Célébration],"-",0)</f>
        <v>-</v>
      </c>
      <c r="F631" s="21"/>
      <c r="G631" s="21"/>
      <c r="H631" s="21"/>
      <c r="I631" s="21"/>
      <c r="J631" s="21"/>
      <c r="K631" s="21"/>
      <c r="L631" s="21"/>
      <c r="M631" s="21"/>
      <c r="N631" s="21"/>
      <c r="O631" s="21"/>
      <c r="P631" s="21"/>
      <c r="Q631" s="21"/>
      <c r="R631" s="21"/>
      <c r="S631" s="21"/>
    </row>
    <row r="632" spans="2:19" hidden="1" x14ac:dyDescent="0.25">
      <c r="B632" s="12" cm="1">
        <f t="array" ref="B632">DATE(Annee,1,ROW()-ROW(tab_event[#Headers]))</f>
        <v>45556</v>
      </c>
      <c r="C632" s="2">
        <f>YEAR(tab_event[[#This Row],[Date]])</f>
        <v>2024</v>
      </c>
      <c r="D632" s="2" t="str">
        <f>PROPER(TEXT(tab_event[[#This Row],[Date]],"mmm"))</f>
        <v>Sept</v>
      </c>
      <c r="E632" t="str">
        <f>_xlfn.XLOOKUP(tab_event[[#This Row],[Date]],tab_joursFeries[Date],tab_joursFeries[Célébration],"-",0)</f>
        <v>-</v>
      </c>
      <c r="F632" s="21"/>
      <c r="G632" s="21"/>
      <c r="H632" s="21"/>
      <c r="I632" s="21"/>
      <c r="J632" s="21"/>
      <c r="K632" s="21"/>
      <c r="L632" s="21"/>
      <c r="M632" s="21"/>
      <c r="N632" s="21"/>
      <c r="O632" s="21"/>
      <c r="P632" s="21"/>
      <c r="Q632" s="21"/>
      <c r="R632" s="21"/>
      <c r="S632" s="21"/>
    </row>
    <row r="633" spans="2:19" hidden="1" x14ac:dyDescent="0.25">
      <c r="B633" s="12" cm="1">
        <f t="array" ref="B633">DATE(Annee,1,ROW()-ROW(tab_event[#Headers]))</f>
        <v>45557</v>
      </c>
      <c r="C633" s="2">
        <f>YEAR(tab_event[[#This Row],[Date]])</f>
        <v>2024</v>
      </c>
      <c r="D633" s="2" t="str">
        <f>PROPER(TEXT(tab_event[[#This Row],[Date]],"mmm"))</f>
        <v>Sept</v>
      </c>
      <c r="E633" t="str">
        <f>_xlfn.XLOOKUP(tab_event[[#This Row],[Date]],tab_joursFeries[Date],tab_joursFeries[Célébration],"-",0)</f>
        <v>-</v>
      </c>
      <c r="F633" s="21"/>
      <c r="G633" s="21"/>
      <c r="H633" s="21"/>
      <c r="I633" s="21"/>
      <c r="J633" s="21"/>
      <c r="K633" s="21"/>
      <c r="L633" s="21"/>
      <c r="M633" s="21"/>
      <c r="N633" s="21"/>
      <c r="O633" s="21"/>
      <c r="P633" s="21"/>
      <c r="Q633" s="21"/>
      <c r="R633" s="21"/>
      <c r="S633" s="21"/>
    </row>
    <row r="634" spans="2:19" hidden="1" x14ac:dyDescent="0.25">
      <c r="B634" s="12" cm="1">
        <f t="array" ref="B634">DATE(Annee,1,ROW()-ROW(tab_event[#Headers]))</f>
        <v>45558</v>
      </c>
      <c r="C634" s="2">
        <f>YEAR(tab_event[[#This Row],[Date]])</f>
        <v>2024</v>
      </c>
      <c r="D634" s="2" t="str">
        <f>PROPER(TEXT(tab_event[[#This Row],[Date]],"mmm"))</f>
        <v>Sept</v>
      </c>
      <c r="E634" t="str">
        <f>_xlfn.XLOOKUP(tab_event[[#This Row],[Date]],tab_joursFeries[Date],tab_joursFeries[Célébration],"-",0)</f>
        <v>-</v>
      </c>
      <c r="F634" s="21"/>
      <c r="G634" s="21"/>
      <c r="H634" s="21"/>
      <c r="I634" s="21">
        <v>1</v>
      </c>
      <c r="J634" s="21"/>
      <c r="K634" s="21"/>
      <c r="L634" s="21"/>
      <c r="M634" s="21"/>
      <c r="N634" s="21"/>
      <c r="O634" s="21"/>
      <c r="P634" s="21"/>
      <c r="Q634" s="21"/>
      <c r="R634" s="21"/>
      <c r="S634" s="21"/>
    </row>
    <row r="635" spans="2:19" hidden="1" x14ac:dyDescent="0.25">
      <c r="B635" s="12" cm="1">
        <f t="array" ref="B635">DATE(Annee,1,ROW()-ROW(tab_event[#Headers]))</f>
        <v>45559</v>
      </c>
      <c r="C635" s="2">
        <f>YEAR(tab_event[[#This Row],[Date]])</f>
        <v>2024</v>
      </c>
      <c r="D635" s="2" t="str">
        <f>PROPER(TEXT(tab_event[[#This Row],[Date]],"mmm"))</f>
        <v>Sept</v>
      </c>
      <c r="E635" t="str">
        <f>_xlfn.XLOOKUP(tab_event[[#This Row],[Date]],tab_joursFeries[Date],tab_joursFeries[Célébration],"-",0)</f>
        <v>-</v>
      </c>
      <c r="F635" s="21"/>
      <c r="G635" s="21"/>
      <c r="H635" s="21"/>
      <c r="I635" s="21">
        <v>1</v>
      </c>
      <c r="J635" s="21"/>
      <c r="K635" s="21"/>
      <c r="L635" s="21"/>
      <c r="M635" s="21"/>
      <c r="N635" s="21"/>
      <c r="O635" s="21"/>
      <c r="P635" s="21"/>
      <c r="Q635" s="21"/>
      <c r="R635" s="21"/>
      <c r="S635" s="21"/>
    </row>
    <row r="636" spans="2:19" hidden="1" x14ac:dyDescent="0.25">
      <c r="B636" s="12" cm="1">
        <f t="array" ref="B636">DATE(Annee,1,ROW()-ROW(tab_event[#Headers]))</f>
        <v>45560</v>
      </c>
      <c r="C636" s="2">
        <f>YEAR(tab_event[[#This Row],[Date]])</f>
        <v>2024</v>
      </c>
      <c r="D636" s="2" t="str">
        <f>PROPER(TEXT(tab_event[[#This Row],[Date]],"mmm"))</f>
        <v>Sept</v>
      </c>
      <c r="E636" t="str">
        <f>_xlfn.XLOOKUP(tab_event[[#This Row],[Date]],tab_joursFeries[Date],tab_joursFeries[Célébration],"-",0)</f>
        <v>-</v>
      </c>
      <c r="F636" s="21"/>
      <c r="G636" s="21"/>
      <c r="H636" s="21"/>
      <c r="I636" s="21">
        <v>1</v>
      </c>
      <c r="J636" s="21"/>
      <c r="K636" s="21"/>
      <c r="L636" s="21"/>
      <c r="M636" s="21"/>
      <c r="N636" s="21"/>
      <c r="O636" s="21"/>
      <c r="P636" s="21"/>
      <c r="Q636" s="21"/>
      <c r="R636" s="21"/>
      <c r="S636" s="21"/>
    </row>
    <row r="637" spans="2:19" hidden="1" x14ac:dyDescent="0.25">
      <c r="B637" s="12" cm="1">
        <f t="array" ref="B637">DATE(Annee,1,ROW()-ROW(tab_event[#Headers]))</f>
        <v>45561</v>
      </c>
      <c r="C637" s="2">
        <f>YEAR(tab_event[[#This Row],[Date]])</f>
        <v>2024</v>
      </c>
      <c r="D637" s="2" t="str">
        <f>PROPER(TEXT(tab_event[[#This Row],[Date]],"mmm"))</f>
        <v>Sept</v>
      </c>
      <c r="E637" t="str">
        <f>_xlfn.XLOOKUP(tab_event[[#This Row],[Date]],tab_joursFeries[Date],tab_joursFeries[Célébration],"-",0)</f>
        <v>-</v>
      </c>
      <c r="F637" s="21"/>
      <c r="G637" s="21"/>
      <c r="H637" s="21"/>
      <c r="I637" s="21">
        <v>1</v>
      </c>
      <c r="J637" s="21"/>
      <c r="K637" s="21"/>
      <c r="L637" s="21"/>
      <c r="M637" s="21"/>
      <c r="N637" s="21"/>
      <c r="O637" s="21"/>
      <c r="P637" s="21"/>
      <c r="Q637" s="21"/>
      <c r="R637" s="21"/>
      <c r="S637" s="21"/>
    </row>
    <row r="638" spans="2:19" hidden="1" x14ac:dyDescent="0.25">
      <c r="B638" s="12" cm="1">
        <f t="array" ref="B638">DATE(Annee,1,ROW()-ROW(tab_event[#Headers]))</f>
        <v>45562</v>
      </c>
      <c r="C638" s="2">
        <f>YEAR(tab_event[[#This Row],[Date]])</f>
        <v>2024</v>
      </c>
      <c r="D638" s="2" t="str">
        <f>PROPER(TEXT(tab_event[[#This Row],[Date]],"mmm"))</f>
        <v>Sept</v>
      </c>
      <c r="E638" t="str">
        <f>_xlfn.XLOOKUP(tab_event[[#This Row],[Date]],tab_joursFeries[Date],tab_joursFeries[Célébration],"-",0)</f>
        <v>-</v>
      </c>
      <c r="F638" s="21"/>
      <c r="G638" s="21"/>
      <c r="H638" s="21"/>
      <c r="I638" s="21">
        <v>1</v>
      </c>
      <c r="J638" s="21"/>
      <c r="K638" s="21"/>
      <c r="L638" s="21"/>
      <c r="M638" s="21"/>
      <c r="N638" s="21"/>
      <c r="O638" s="21"/>
      <c r="P638" s="21"/>
      <c r="Q638" s="21"/>
      <c r="R638" s="21"/>
      <c r="S638" s="21"/>
    </row>
    <row r="639" spans="2:19" hidden="1" x14ac:dyDescent="0.25">
      <c r="B639" s="12" cm="1">
        <f t="array" ref="B639">DATE(Annee,1,ROW()-ROW(tab_event[#Headers]))</f>
        <v>45563</v>
      </c>
      <c r="C639" s="2">
        <f>YEAR(tab_event[[#This Row],[Date]])</f>
        <v>2024</v>
      </c>
      <c r="D639" s="2" t="str">
        <f>PROPER(TEXT(tab_event[[#This Row],[Date]],"mmm"))</f>
        <v>Sept</v>
      </c>
      <c r="E639" t="str">
        <f>_xlfn.XLOOKUP(tab_event[[#This Row],[Date]],tab_joursFeries[Date],tab_joursFeries[Célébration],"-",0)</f>
        <v>-</v>
      </c>
      <c r="F639" s="21"/>
      <c r="G639" s="21"/>
      <c r="H639" s="21"/>
      <c r="I639" s="21"/>
      <c r="J639" s="21"/>
      <c r="K639" s="21"/>
      <c r="L639" s="21"/>
      <c r="M639" s="21"/>
      <c r="N639" s="21"/>
      <c r="O639" s="21"/>
      <c r="P639" s="21"/>
      <c r="Q639" s="21"/>
      <c r="R639" s="21"/>
      <c r="S639" s="21"/>
    </row>
    <row r="640" spans="2:19" hidden="1" x14ac:dyDescent="0.25">
      <c r="B640" s="12" cm="1">
        <f t="array" ref="B640">DATE(Annee,1,ROW()-ROW(tab_event[#Headers]))</f>
        <v>45564</v>
      </c>
      <c r="C640" s="2">
        <f>YEAR(tab_event[[#This Row],[Date]])</f>
        <v>2024</v>
      </c>
      <c r="D640" s="2" t="str">
        <f>PROPER(TEXT(tab_event[[#This Row],[Date]],"mmm"))</f>
        <v>Sept</v>
      </c>
      <c r="E640" t="str">
        <f>_xlfn.XLOOKUP(tab_event[[#This Row],[Date]],tab_joursFeries[Date],tab_joursFeries[Célébration],"-",0)</f>
        <v>-</v>
      </c>
      <c r="F640" s="21"/>
      <c r="G640" s="21"/>
      <c r="H640" s="21"/>
      <c r="I640" s="21"/>
      <c r="J640" s="21"/>
      <c r="K640" s="21"/>
      <c r="L640" s="21"/>
      <c r="M640" s="21"/>
      <c r="N640" s="21"/>
      <c r="O640" s="21"/>
      <c r="P640" s="21"/>
      <c r="Q640" s="21"/>
      <c r="R640" s="21"/>
      <c r="S640" s="21"/>
    </row>
    <row r="641" spans="2:19" hidden="1" x14ac:dyDescent="0.25">
      <c r="B641" s="12" cm="1">
        <f t="array" ref="B641">DATE(Annee,1,ROW()-ROW(tab_event[#Headers]))</f>
        <v>45565</v>
      </c>
      <c r="C641" s="2">
        <f>YEAR(tab_event[[#This Row],[Date]])</f>
        <v>2024</v>
      </c>
      <c r="D641" s="2" t="str">
        <f>PROPER(TEXT(tab_event[[#This Row],[Date]],"mmm"))</f>
        <v>Sept</v>
      </c>
      <c r="E641" t="str">
        <f>_xlfn.XLOOKUP(tab_event[[#This Row],[Date]],tab_joursFeries[Date],tab_joursFeries[Célébration],"-",0)</f>
        <v>-</v>
      </c>
      <c r="F641" s="21"/>
      <c r="G641" s="21"/>
      <c r="H641" s="21"/>
      <c r="I641" s="21"/>
      <c r="J641" s="21"/>
      <c r="K641" s="21"/>
      <c r="L641" s="21"/>
      <c r="M641" s="21"/>
      <c r="N641" s="21"/>
      <c r="O641" s="21"/>
      <c r="P641" s="21"/>
      <c r="Q641" s="21"/>
      <c r="R641" s="21"/>
      <c r="S641" s="21"/>
    </row>
    <row r="642" spans="2:19" hidden="1" x14ac:dyDescent="0.25">
      <c r="B642" s="12" cm="1">
        <f t="array" ref="B642">DATE(Annee,1,ROW()-ROW(tab_event[#Headers]))</f>
        <v>45566</v>
      </c>
      <c r="C642" s="2">
        <f>YEAR(tab_event[[#This Row],[Date]])</f>
        <v>2024</v>
      </c>
      <c r="D642" s="2" t="str">
        <f>PROPER(TEXT(tab_event[[#This Row],[Date]],"mmm"))</f>
        <v>Oct</v>
      </c>
      <c r="E642" t="str">
        <f>_xlfn.XLOOKUP(tab_event[[#This Row],[Date]],tab_joursFeries[Date],tab_joursFeries[Célébration],"-",0)</f>
        <v>-</v>
      </c>
      <c r="F642" s="21"/>
      <c r="G642" s="21"/>
      <c r="H642" s="21"/>
      <c r="I642" s="21"/>
      <c r="J642" s="21">
        <v>1</v>
      </c>
      <c r="K642" s="21"/>
      <c r="L642" s="21"/>
      <c r="M642" s="21"/>
      <c r="N642" s="21"/>
      <c r="O642" s="21"/>
      <c r="P642" s="21"/>
      <c r="Q642" s="21"/>
      <c r="R642" s="21"/>
      <c r="S642" s="21"/>
    </row>
    <row r="643" spans="2:19" hidden="1" x14ac:dyDescent="0.25">
      <c r="B643" s="12" cm="1">
        <f t="array" ref="B643">DATE(Annee,1,ROW()-ROW(tab_event[#Headers]))</f>
        <v>45567</v>
      </c>
      <c r="C643" s="2">
        <f>YEAR(tab_event[[#This Row],[Date]])</f>
        <v>2024</v>
      </c>
      <c r="D643" s="2" t="str">
        <f>PROPER(TEXT(tab_event[[#This Row],[Date]],"mmm"))</f>
        <v>Oct</v>
      </c>
      <c r="E643" t="str">
        <f>_xlfn.XLOOKUP(tab_event[[#This Row],[Date]],tab_joursFeries[Date],tab_joursFeries[Célébration],"-",0)</f>
        <v>-</v>
      </c>
      <c r="F643" s="21"/>
      <c r="G643" s="21"/>
      <c r="H643" s="21"/>
      <c r="I643" s="21"/>
      <c r="J643" s="21"/>
      <c r="K643" s="21"/>
      <c r="L643" s="21">
        <v>1</v>
      </c>
      <c r="M643" s="21"/>
      <c r="N643" s="21"/>
      <c r="O643" s="21"/>
      <c r="P643" s="21"/>
      <c r="Q643" s="21"/>
      <c r="R643" s="21"/>
      <c r="S643" s="21"/>
    </row>
    <row r="644" spans="2:19" hidden="1" x14ac:dyDescent="0.25">
      <c r="B644" s="12" cm="1">
        <f t="array" ref="B644">DATE(Annee,1,ROW()-ROW(tab_event[#Headers]))</f>
        <v>45568</v>
      </c>
      <c r="C644" s="2">
        <f>YEAR(tab_event[[#This Row],[Date]])</f>
        <v>2024</v>
      </c>
      <c r="D644" s="2" t="str">
        <f>PROPER(TEXT(tab_event[[#This Row],[Date]],"mmm"))</f>
        <v>Oct</v>
      </c>
      <c r="E644" t="str">
        <f>_xlfn.XLOOKUP(tab_event[[#This Row],[Date]],tab_joursFeries[Date],tab_joursFeries[Célébration],"-",0)</f>
        <v>-</v>
      </c>
      <c r="F644" s="21"/>
      <c r="G644" s="21"/>
      <c r="H644" s="21"/>
      <c r="I644" s="21"/>
      <c r="J644" s="21"/>
      <c r="K644" s="21"/>
      <c r="L644" s="21"/>
      <c r="M644" s="21"/>
      <c r="N644" s="21">
        <v>1</v>
      </c>
      <c r="O644" s="21"/>
      <c r="P644" s="21"/>
      <c r="Q644" s="21"/>
      <c r="R644" s="21"/>
      <c r="S644" s="21"/>
    </row>
    <row r="645" spans="2:19" hidden="1" x14ac:dyDescent="0.25">
      <c r="B645" s="12" cm="1">
        <f t="array" ref="B645">DATE(Annee,1,ROW()-ROW(tab_event[#Headers]))</f>
        <v>45569</v>
      </c>
      <c r="C645" s="2">
        <f>YEAR(tab_event[[#This Row],[Date]])</f>
        <v>2024</v>
      </c>
      <c r="D645" s="2" t="str">
        <f>PROPER(TEXT(tab_event[[#This Row],[Date]],"mmm"))</f>
        <v>Oct</v>
      </c>
      <c r="E645" t="str">
        <f>_xlfn.XLOOKUP(tab_event[[#This Row],[Date]],tab_joursFeries[Date],tab_joursFeries[Célébration],"-",0)</f>
        <v>-</v>
      </c>
      <c r="F645" s="21"/>
      <c r="G645" s="21"/>
      <c r="H645" s="21"/>
      <c r="I645" s="21"/>
      <c r="J645" s="21"/>
      <c r="K645" s="21"/>
      <c r="L645" s="21"/>
      <c r="M645" s="21"/>
      <c r="N645" s="21"/>
      <c r="O645" s="21"/>
      <c r="P645" s="21"/>
      <c r="Q645" s="21"/>
      <c r="R645" s="21"/>
      <c r="S645" s="21"/>
    </row>
    <row r="646" spans="2:19" hidden="1" x14ac:dyDescent="0.25">
      <c r="B646" s="12" cm="1">
        <f t="array" ref="B646">DATE(Annee,1,ROW()-ROW(tab_event[#Headers]))</f>
        <v>45570</v>
      </c>
      <c r="C646" s="2">
        <f>YEAR(tab_event[[#This Row],[Date]])</f>
        <v>2024</v>
      </c>
      <c r="D646" s="2" t="str">
        <f>PROPER(TEXT(tab_event[[#This Row],[Date]],"mmm"))</f>
        <v>Oct</v>
      </c>
      <c r="E646" t="str">
        <f>_xlfn.XLOOKUP(tab_event[[#This Row],[Date]],tab_joursFeries[Date],tab_joursFeries[Célébration],"-",0)</f>
        <v>-</v>
      </c>
      <c r="F646" s="21"/>
      <c r="G646" s="21"/>
      <c r="H646" s="21"/>
      <c r="I646" s="21"/>
      <c r="J646" s="21"/>
      <c r="K646" s="21"/>
      <c r="L646" s="21"/>
      <c r="M646" s="21"/>
      <c r="N646" s="21"/>
      <c r="O646" s="21"/>
      <c r="P646" s="21"/>
      <c r="Q646" s="21"/>
      <c r="R646" s="21"/>
      <c r="S646" s="21"/>
    </row>
    <row r="647" spans="2:19" hidden="1" x14ac:dyDescent="0.25">
      <c r="B647" s="12" cm="1">
        <f t="array" ref="B647">DATE(Annee,1,ROW()-ROW(tab_event[#Headers]))</f>
        <v>45571</v>
      </c>
      <c r="C647" s="2">
        <f>YEAR(tab_event[[#This Row],[Date]])</f>
        <v>2024</v>
      </c>
      <c r="D647" s="2" t="str">
        <f>PROPER(TEXT(tab_event[[#This Row],[Date]],"mmm"))</f>
        <v>Oct</v>
      </c>
      <c r="E647" t="str">
        <f>_xlfn.XLOOKUP(tab_event[[#This Row],[Date]],tab_joursFeries[Date],tab_joursFeries[Célébration],"-",0)</f>
        <v>-</v>
      </c>
      <c r="F647" s="21">
        <v>1</v>
      </c>
      <c r="G647" s="21"/>
      <c r="H647" s="21"/>
      <c r="I647" s="21"/>
      <c r="J647" s="21"/>
      <c r="K647" s="21"/>
      <c r="L647" s="21"/>
      <c r="M647" s="21"/>
      <c r="N647" s="21"/>
      <c r="O647" s="21"/>
      <c r="P647" s="21">
        <v>1</v>
      </c>
      <c r="Q647" s="21"/>
      <c r="R647" s="21"/>
      <c r="S647" s="21"/>
    </row>
    <row r="648" spans="2:19" hidden="1" x14ac:dyDescent="0.25">
      <c r="B648" s="12" cm="1">
        <f t="array" ref="B648">DATE(Annee,1,ROW()-ROW(tab_event[#Headers]))</f>
        <v>45572</v>
      </c>
      <c r="C648" s="2">
        <f>YEAR(tab_event[[#This Row],[Date]])</f>
        <v>2024</v>
      </c>
      <c r="D648" s="2" t="str">
        <f>PROPER(TEXT(tab_event[[#This Row],[Date]],"mmm"))</f>
        <v>Oct</v>
      </c>
      <c r="E648" t="str">
        <f>_xlfn.XLOOKUP(tab_event[[#This Row],[Date]],tab_joursFeries[Date],tab_joursFeries[Célébration],"-",0)</f>
        <v>-</v>
      </c>
      <c r="F648" s="21"/>
      <c r="G648" s="21"/>
      <c r="H648" s="21"/>
      <c r="I648" s="21"/>
      <c r="J648" s="21"/>
      <c r="K648" s="21"/>
      <c r="L648" s="21"/>
      <c r="M648" s="21"/>
      <c r="N648" s="21"/>
      <c r="O648" s="21"/>
      <c r="P648" s="21"/>
      <c r="Q648" s="21"/>
      <c r="R648" s="21"/>
      <c r="S648" s="21"/>
    </row>
    <row r="649" spans="2:19" hidden="1" x14ac:dyDescent="0.25">
      <c r="B649" s="12" cm="1">
        <f t="array" ref="B649">DATE(Annee,1,ROW()-ROW(tab_event[#Headers]))</f>
        <v>45573</v>
      </c>
      <c r="C649" s="2">
        <f>YEAR(tab_event[[#This Row],[Date]])</f>
        <v>2024</v>
      </c>
      <c r="D649" s="2" t="str">
        <f>PROPER(TEXT(tab_event[[#This Row],[Date]],"mmm"))</f>
        <v>Oct</v>
      </c>
      <c r="E649" t="str">
        <f>_xlfn.XLOOKUP(tab_event[[#This Row],[Date]],tab_joursFeries[Date],tab_joursFeries[Célébration],"-",0)</f>
        <v>-</v>
      </c>
      <c r="F649" s="21"/>
      <c r="G649" s="21"/>
      <c r="H649" s="21"/>
      <c r="I649" s="21"/>
      <c r="J649" s="21"/>
      <c r="K649" s="21"/>
      <c r="L649" s="21"/>
      <c r="M649" s="21"/>
      <c r="N649" s="21"/>
      <c r="O649" s="21"/>
      <c r="P649" s="21"/>
      <c r="Q649" s="21"/>
      <c r="R649" s="21"/>
      <c r="S649" s="21"/>
    </row>
    <row r="650" spans="2:19" hidden="1" x14ac:dyDescent="0.25">
      <c r="B650" s="12" cm="1">
        <f t="array" ref="B650">DATE(Annee,1,ROW()-ROW(tab_event[#Headers]))</f>
        <v>45574</v>
      </c>
      <c r="C650" s="2">
        <f>YEAR(tab_event[[#This Row],[Date]])</f>
        <v>2024</v>
      </c>
      <c r="D650" s="2" t="str">
        <f>PROPER(TEXT(tab_event[[#This Row],[Date]],"mmm"))</f>
        <v>Oct</v>
      </c>
      <c r="E650" t="str">
        <f>_xlfn.XLOOKUP(tab_event[[#This Row],[Date]],tab_joursFeries[Date],tab_joursFeries[Célébration],"-",0)</f>
        <v>-</v>
      </c>
      <c r="F650" s="21"/>
      <c r="G650" s="21"/>
      <c r="H650" s="21"/>
      <c r="I650" s="21"/>
      <c r="J650" s="21"/>
      <c r="K650" s="21"/>
      <c r="L650" s="21"/>
      <c r="M650" s="21"/>
      <c r="N650" s="21"/>
      <c r="O650" s="21"/>
      <c r="P650" s="21"/>
      <c r="Q650" s="21"/>
      <c r="R650" s="21"/>
      <c r="S650" s="21"/>
    </row>
    <row r="651" spans="2:19" hidden="1" x14ac:dyDescent="0.25">
      <c r="B651" s="12" cm="1">
        <f t="array" ref="B651">DATE(Annee,1,ROW()-ROW(tab_event[#Headers]))</f>
        <v>45575</v>
      </c>
      <c r="C651" s="2">
        <f>YEAR(tab_event[[#This Row],[Date]])</f>
        <v>2024</v>
      </c>
      <c r="D651" s="2" t="str">
        <f>PROPER(TEXT(tab_event[[#This Row],[Date]],"mmm"))</f>
        <v>Oct</v>
      </c>
      <c r="E651" t="str">
        <f>_xlfn.XLOOKUP(tab_event[[#This Row],[Date]],tab_joursFeries[Date],tab_joursFeries[Célébration],"-",0)</f>
        <v>-</v>
      </c>
      <c r="F651" s="21"/>
      <c r="G651" s="21"/>
      <c r="H651" s="21"/>
      <c r="I651" s="21"/>
      <c r="J651" s="21"/>
      <c r="K651" s="21"/>
      <c r="L651" s="21"/>
      <c r="M651" s="21"/>
      <c r="N651" s="21"/>
      <c r="O651" s="21"/>
      <c r="P651" s="21"/>
      <c r="Q651" s="21"/>
      <c r="R651" s="21"/>
      <c r="S651" s="21"/>
    </row>
    <row r="652" spans="2:19" hidden="1" x14ac:dyDescent="0.25">
      <c r="B652" s="12" cm="1">
        <f t="array" ref="B652">DATE(Annee,1,ROW()-ROW(tab_event[#Headers]))</f>
        <v>45576</v>
      </c>
      <c r="C652" s="2">
        <f>YEAR(tab_event[[#This Row],[Date]])</f>
        <v>2024</v>
      </c>
      <c r="D652" s="2" t="str">
        <f>PROPER(TEXT(tab_event[[#This Row],[Date]],"mmm"))</f>
        <v>Oct</v>
      </c>
      <c r="E652" t="str">
        <f>_xlfn.XLOOKUP(tab_event[[#This Row],[Date]],tab_joursFeries[Date],tab_joursFeries[Célébration],"-",0)</f>
        <v>-</v>
      </c>
      <c r="F652" s="21"/>
      <c r="G652" s="21"/>
      <c r="H652" s="21"/>
      <c r="I652" s="21"/>
      <c r="J652" s="21"/>
      <c r="K652" s="21"/>
      <c r="L652" s="21"/>
      <c r="M652" s="21"/>
      <c r="N652" s="21"/>
      <c r="O652" s="21"/>
      <c r="P652" s="21"/>
      <c r="Q652" s="21"/>
      <c r="R652" s="21"/>
      <c r="S652" s="21"/>
    </row>
    <row r="653" spans="2:19" hidden="1" x14ac:dyDescent="0.25">
      <c r="B653" s="12" cm="1">
        <f t="array" ref="B653">DATE(Annee,1,ROW()-ROW(tab_event[#Headers]))</f>
        <v>45577</v>
      </c>
      <c r="C653" s="2">
        <f>YEAR(tab_event[[#This Row],[Date]])</f>
        <v>2024</v>
      </c>
      <c r="D653" s="2" t="str">
        <f>PROPER(TEXT(tab_event[[#This Row],[Date]],"mmm"))</f>
        <v>Oct</v>
      </c>
      <c r="E653" t="str">
        <f>_xlfn.XLOOKUP(tab_event[[#This Row],[Date]],tab_joursFeries[Date],tab_joursFeries[Célébration],"-",0)</f>
        <v>-</v>
      </c>
      <c r="F653" s="21"/>
      <c r="G653" s="21"/>
      <c r="H653" s="21"/>
      <c r="I653" s="21"/>
      <c r="J653" s="21"/>
      <c r="K653" s="21"/>
      <c r="L653" s="21"/>
      <c r="M653" s="21"/>
      <c r="N653" s="21">
        <v>1</v>
      </c>
      <c r="O653" s="21"/>
      <c r="P653" s="21">
        <v>1</v>
      </c>
      <c r="Q653" s="21"/>
      <c r="R653" s="21"/>
      <c r="S653" s="21"/>
    </row>
    <row r="654" spans="2:19" hidden="1" x14ac:dyDescent="0.25">
      <c r="B654" s="12" cm="1">
        <f t="array" ref="B654">DATE(Annee,1,ROW()-ROW(tab_event[#Headers]))</f>
        <v>45578</v>
      </c>
      <c r="C654" s="2">
        <f>YEAR(tab_event[[#This Row],[Date]])</f>
        <v>2024</v>
      </c>
      <c r="D654" s="2" t="str">
        <f>PROPER(TEXT(tab_event[[#This Row],[Date]],"mmm"))</f>
        <v>Oct</v>
      </c>
      <c r="E654" t="str">
        <f>_xlfn.XLOOKUP(tab_event[[#This Row],[Date]],tab_joursFeries[Date],tab_joursFeries[Célébration],"-",0)</f>
        <v>-</v>
      </c>
      <c r="F654" s="21"/>
      <c r="G654" s="21"/>
      <c r="H654" s="21"/>
      <c r="I654" s="21"/>
      <c r="J654" s="21"/>
      <c r="K654" s="21"/>
      <c r="L654" s="21"/>
      <c r="M654" s="21"/>
      <c r="N654" s="21"/>
      <c r="O654" s="21"/>
      <c r="P654" s="21"/>
      <c r="Q654" s="21"/>
      <c r="R654" s="21"/>
      <c r="S654" s="21"/>
    </row>
    <row r="655" spans="2:19" hidden="1" x14ac:dyDescent="0.25">
      <c r="B655" s="12" cm="1">
        <f t="array" ref="B655">DATE(Annee,1,ROW()-ROW(tab_event[#Headers]))</f>
        <v>45579</v>
      </c>
      <c r="C655" s="2">
        <f>YEAR(tab_event[[#This Row],[Date]])</f>
        <v>2024</v>
      </c>
      <c r="D655" s="2" t="str">
        <f>PROPER(TEXT(tab_event[[#This Row],[Date]],"mmm"))</f>
        <v>Oct</v>
      </c>
      <c r="E655" t="str">
        <f>_xlfn.XLOOKUP(tab_event[[#This Row],[Date]],tab_joursFeries[Date],tab_joursFeries[Célébration],"-",0)</f>
        <v>-</v>
      </c>
      <c r="F655" s="21"/>
      <c r="G655" s="21"/>
      <c r="H655" s="21"/>
      <c r="I655" s="21"/>
      <c r="J655" s="21"/>
      <c r="K655" s="21"/>
      <c r="L655" s="21"/>
      <c r="M655" s="21"/>
      <c r="N655" s="21"/>
      <c r="O655" s="21"/>
      <c r="P655" s="21"/>
      <c r="Q655" s="21"/>
      <c r="R655" s="21"/>
      <c r="S655" s="21"/>
    </row>
    <row r="656" spans="2:19" hidden="1" x14ac:dyDescent="0.25">
      <c r="B656" s="12" cm="1">
        <f t="array" ref="B656">DATE(Annee,1,ROW()-ROW(tab_event[#Headers]))</f>
        <v>45580</v>
      </c>
      <c r="C656" s="2">
        <f>YEAR(tab_event[[#This Row],[Date]])</f>
        <v>2024</v>
      </c>
      <c r="D656" s="2" t="str">
        <f>PROPER(TEXT(tab_event[[#This Row],[Date]],"mmm"))</f>
        <v>Oct</v>
      </c>
      <c r="E656" t="str">
        <f>_xlfn.XLOOKUP(tab_event[[#This Row],[Date]],tab_joursFeries[Date],tab_joursFeries[Célébration],"-",0)</f>
        <v>-</v>
      </c>
      <c r="F656" s="21"/>
      <c r="G656" s="21"/>
      <c r="H656" s="21"/>
      <c r="I656" s="21"/>
      <c r="J656" s="21"/>
      <c r="K656" s="21"/>
      <c r="L656" s="21"/>
      <c r="M656" s="21"/>
      <c r="N656" s="21"/>
      <c r="O656" s="21"/>
      <c r="P656" s="21"/>
      <c r="Q656" s="21"/>
      <c r="R656" s="21"/>
      <c r="S656" s="21"/>
    </row>
    <row r="657" spans="2:19" hidden="1" x14ac:dyDescent="0.25">
      <c r="B657" s="12" cm="1">
        <f t="array" ref="B657">DATE(Annee,1,ROW()-ROW(tab_event[#Headers]))</f>
        <v>45581</v>
      </c>
      <c r="C657" s="2">
        <f>YEAR(tab_event[[#This Row],[Date]])</f>
        <v>2024</v>
      </c>
      <c r="D657" s="2" t="str">
        <f>PROPER(TEXT(tab_event[[#This Row],[Date]],"mmm"))</f>
        <v>Oct</v>
      </c>
      <c r="E657" t="str">
        <f>_xlfn.XLOOKUP(tab_event[[#This Row],[Date]],tab_joursFeries[Date],tab_joursFeries[Célébration],"-",0)</f>
        <v>-</v>
      </c>
      <c r="F657" s="21"/>
      <c r="G657" s="21"/>
      <c r="H657" s="21"/>
      <c r="I657" s="21"/>
      <c r="J657" s="21"/>
      <c r="K657" s="21"/>
      <c r="L657" s="21"/>
      <c r="M657" s="21"/>
      <c r="N657" s="21"/>
      <c r="O657" s="21"/>
      <c r="P657" s="21">
        <v>1</v>
      </c>
      <c r="Q657" s="21"/>
      <c r="R657" s="21"/>
      <c r="S657" s="21"/>
    </row>
    <row r="658" spans="2:19" hidden="1" x14ac:dyDescent="0.25">
      <c r="B658" s="12" cm="1">
        <f t="array" ref="B658">DATE(Annee,1,ROW()-ROW(tab_event[#Headers]))</f>
        <v>45582</v>
      </c>
      <c r="C658" s="2">
        <f>YEAR(tab_event[[#This Row],[Date]])</f>
        <v>2024</v>
      </c>
      <c r="D658" s="2" t="str">
        <f>PROPER(TEXT(tab_event[[#This Row],[Date]],"mmm"))</f>
        <v>Oct</v>
      </c>
      <c r="E658" t="str">
        <f>_xlfn.XLOOKUP(tab_event[[#This Row],[Date]],tab_joursFeries[Date],tab_joursFeries[Célébration],"-",0)</f>
        <v>-</v>
      </c>
      <c r="F658" s="21"/>
      <c r="G658" s="21"/>
      <c r="H658" s="21">
        <v>3</v>
      </c>
      <c r="I658" s="21"/>
      <c r="J658" s="21"/>
      <c r="K658" s="21"/>
      <c r="L658" s="21"/>
      <c r="M658" s="21"/>
      <c r="N658" s="21"/>
      <c r="O658" s="21"/>
      <c r="P658" s="21"/>
      <c r="Q658" s="21"/>
      <c r="R658" s="21"/>
      <c r="S658" s="21"/>
    </row>
    <row r="659" spans="2:19" hidden="1" x14ac:dyDescent="0.25">
      <c r="B659" s="12" cm="1">
        <f t="array" ref="B659">DATE(Annee,1,ROW()-ROW(tab_event[#Headers]))</f>
        <v>45583</v>
      </c>
      <c r="C659" s="2">
        <f>YEAR(tab_event[[#This Row],[Date]])</f>
        <v>2024</v>
      </c>
      <c r="D659" s="2" t="str">
        <f>PROPER(TEXT(tab_event[[#This Row],[Date]],"mmm"))</f>
        <v>Oct</v>
      </c>
      <c r="E659" t="str">
        <f>_xlfn.XLOOKUP(tab_event[[#This Row],[Date]],tab_joursFeries[Date],tab_joursFeries[Célébration],"-",0)</f>
        <v>-</v>
      </c>
      <c r="F659" s="21"/>
      <c r="G659" s="21"/>
      <c r="H659" s="21">
        <v>2</v>
      </c>
      <c r="I659" s="21"/>
      <c r="J659" s="21"/>
      <c r="K659" s="21"/>
      <c r="L659" s="21"/>
      <c r="M659" s="21"/>
      <c r="N659" s="21"/>
      <c r="O659" s="21"/>
      <c r="P659" s="21"/>
      <c r="Q659" s="21"/>
      <c r="R659" s="21"/>
      <c r="S659" s="21"/>
    </row>
    <row r="660" spans="2:19" hidden="1" x14ac:dyDescent="0.25">
      <c r="B660" s="12" cm="1">
        <f t="array" ref="B660">DATE(Annee,1,ROW()-ROW(tab_event[#Headers]))</f>
        <v>45584</v>
      </c>
      <c r="C660" s="2">
        <f>YEAR(tab_event[[#This Row],[Date]])</f>
        <v>2024</v>
      </c>
      <c r="D660" s="2" t="str">
        <f>PROPER(TEXT(tab_event[[#This Row],[Date]],"mmm"))</f>
        <v>Oct</v>
      </c>
      <c r="E660" t="str">
        <f>_xlfn.XLOOKUP(tab_event[[#This Row],[Date]],tab_joursFeries[Date],tab_joursFeries[Célébration],"-",0)</f>
        <v>-</v>
      </c>
      <c r="F660" s="21"/>
      <c r="G660" s="21">
        <v>1</v>
      </c>
      <c r="H660" s="21"/>
      <c r="I660" s="21"/>
      <c r="J660" s="21"/>
      <c r="K660" s="21"/>
      <c r="L660" s="21"/>
      <c r="M660" s="21"/>
      <c r="N660" s="21"/>
      <c r="O660" s="21"/>
      <c r="P660" s="21"/>
      <c r="Q660" s="21"/>
      <c r="R660" s="21"/>
      <c r="S660" s="21"/>
    </row>
    <row r="661" spans="2:19" hidden="1" x14ac:dyDescent="0.25">
      <c r="B661" s="12" cm="1">
        <f t="array" ref="B661">DATE(Annee,1,ROW()-ROW(tab_event[#Headers]))</f>
        <v>45585</v>
      </c>
      <c r="C661" s="2">
        <f>YEAR(tab_event[[#This Row],[Date]])</f>
        <v>2024</v>
      </c>
      <c r="D661" s="2" t="str">
        <f>PROPER(TEXT(tab_event[[#This Row],[Date]],"mmm"))</f>
        <v>Oct</v>
      </c>
      <c r="E661" t="str">
        <f>_xlfn.XLOOKUP(tab_event[[#This Row],[Date]],tab_joursFeries[Date],tab_joursFeries[Célébration],"-",0)</f>
        <v>-</v>
      </c>
      <c r="F661" s="21"/>
      <c r="G661" s="21"/>
      <c r="H661" s="21"/>
      <c r="I661" s="21"/>
      <c r="J661" s="21"/>
      <c r="K661" s="21"/>
      <c r="L661" s="21"/>
      <c r="M661" s="21"/>
      <c r="N661" s="21"/>
      <c r="O661" s="21"/>
      <c r="P661" s="21"/>
      <c r="Q661" s="21">
        <v>1</v>
      </c>
      <c r="R661" s="21"/>
      <c r="S661" s="21"/>
    </row>
    <row r="662" spans="2:19" hidden="1" x14ac:dyDescent="0.25">
      <c r="B662" s="12" cm="1">
        <f t="array" ref="B662">DATE(Annee,1,ROW()-ROW(tab_event[#Headers]))</f>
        <v>45586</v>
      </c>
      <c r="C662" s="2">
        <f>YEAR(tab_event[[#This Row],[Date]])</f>
        <v>2024</v>
      </c>
      <c r="D662" s="2" t="str">
        <f>PROPER(TEXT(tab_event[[#This Row],[Date]],"mmm"))</f>
        <v>Oct</v>
      </c>
      <c r="E662" t="str">
        <f>_xlfn.XLOOKUP(tab_event[[#This Row],[Date]],tab_joursFeries[Date],tab_joursFeries[Célébration],"-",0)</f>
        <v>-</v>
      </c>
      <c r="F662" s="21"/>
      <c r="G662" s="21"/>
      <c r="H662" s="21"/>
      <c r="I662" s="21"/>
      <c r="J662" s="21"/>
      <c r="K662" s="21"/>
      <c r="L662" s="21"/>
      <c r="M662" s="21"/>
      <c r="N662" s="21"/>
      <c r="O662" s="21"/>
      <c r="P662" s="21"/>
      <c r="Q662" s="21">
        <v>1</v>
      </c>
      <c r="R662" s="21"/>
      <c r="S662" s="21"/>
    </row>
    <row r="663" spans="2:19" hidden="1" x14ac:dyDescent="0.25">
      <c r="B663" s="12" cm="1">
        <f t="array" ref="B663">DATE(Annee,1,ROW()-ROW(tab_event[#Headers]))</f>
        <v>45587</v>
      </c>
      <c r="C663" s="2">
        <f>YEAR(tab_event[[#This Row],[Date]])</f>
        <v>2024</v>
      </c>
      <c r="D663" s="2" t="str">
        <f>PROPER(TEXT(tab_event[[#This Row],[Date]],"mmm"))</f>
        <v>Oct</v>
      </c>
      <c r="E663" t="str">
        <f>_xlfn.XLOOKUP(tab_event[[#This Row],[Date]],tab_joursFeries[Date],tab_joursFeries[Célébration],"-",0)</f>
        <v>-</v>
      </c>
      <c r="F663" s="21"/>
      <c r="G663" s="21"/>
      <c r="H663" s="21"/>
      <c r="I663" s="21"/>
      <c r="J663" s="21"/>
      <c r="K663" s="21"/>
      <c r="L663" s="21"/>
      <c r="M663" s="21"/>
      <c r="N663" s="21"/>
      <c r="O663" s="21"/>
      <c r="P663" s="21"/>
      <c r="Q663" s="21">
        <v>1</v>
      </c>
      <c r="R663" s="21"/>
      <c r="S663" s="21"/>
    </row>
    <row r="664" spans="2:19" hidden="1" x14ac:dyDescent="0.25">
      <c r="B664" s="12" cm="1">
        <f t="array" ref="B664">DATE(Annee,1,ROW()-ROW(tab_event[#Headers]))</f>
        <v>45588</v>
      </c>
      <c r="C664" s="2">
        <f>YEAR(tab_event[[#This Row],[Date]])</f>
        <v>2024</v>
      </c>
      <c r="D664" s="2" t="str">
        <f>PROPER(TEXT(tab_event[[#This Row],[Date]],"mmm"))</f>
        <v>Oct</v>
      </c>
      <c r="E664" t="str">
        <f>_xlfn.XLOOKUP(tab_event[[#This Row],[Date]],tab_joursFeries[Date],tab_joursFeries[Célébration],"-",0)</f>
        <v>-</v>
      </c>
      <c r="F664" s="21"/>
      <c r="G664" s="21"/>
      <c r="H664" s="21"/>
      <c r="I664" s="21"/>
      <c r="J664" s="21"/>
      <c r="K664" s="21"/>
      <c r="L664" s="21"/>
      <c r="M664" s="21"/>
      <c r="N664" s="21"/>
      <c r="O664" s="21"/>
      <c r="P664" s="21"/>
      <c r="Q664" s="21">
        <v>1</v>
      </c>
      <c r="R664" s="21"/>
      <c r="S664" s="21"/>
    </row>
    <row r="665" spans="2:19" hidden="1" x14ac:dyDescent="0.25">
      <c r="B665" s="12" cm="1">
        <f t="array" ref="B665">DATE(Annee,1,ROW()-ROW(tab_event[#Headers]))</f>
        <v>45589</v>
      </c>
      <c r="C665" s="2">
        <f>YEAR(tab_event[[#This Row],[Date]])</f>
        <v>2024</v>
      </c>
      <c r="D665" s="2" t="str">
        <f>PROPER(TEXT(tab_event[[#This Row],[Date]],"mmm"))</f>
        <v>Oct</v>
      </c>
      <c r="E665" t="str">
        <f>_xlfn.XLOOKUP(tab_event[[#This Row],[Date]],tab_joursFeries[Date],tab_joursFeries[Célébration],"-",0)</f>
        <v>-</v>
      </c>
      <c r="F665" s="21"/>
      <c r="G665" s="21"/>
      <c r="H665" s="21"/>
      <c r="I665" s="21"/>
      <c r="J665" s="21"/>
      <c r="K665" s="21"/>
      <c r="L665" s="21"/>
      <c r="M665" s="21"/>
      <c r="N665" s="21"/>
      <c r="O665" s="21"/>
      <c r="P665" s="21"/>
      <c r="Q665" s="21">
        <v>1</v>
      </c>
      <c r="R665" s="21"/>
      <c r="S665" s="21"/>
    </row>
    <row r="666" spans="2:19" hidden="1" x14ac:dyDescent="0.25">
      <c r="B666" s="12" cm="1">
        <f t="array" ref="B666">DATE(Annee,1,ROW()-ROW(tab_event[#Headers]))</f>
        <v>45590</v>
      </c>
      <c r="C666" s="2">
        <f>YEAR(tab_event[[#This Row],[Date]])</f>
        <v>2024</v>
      </c>
      <c r="D666" s="2" t="str">
        <f>PROPER(TEXT(tab_event[[#This Row],[Date]],"mmm"))</f>
        <v>Oct</v>
      </c>
      <c r="E666" t="str">
        <f>_xlfn.XLOOKUP(tab_event[[#This Row],[Date]],tab_joursFeries[Date],tab_joursFeries[Célébration],"-",0)</f>
        <v>-</v>
      </c>
      <c r="F666" s="21"/>
      <c r="G666" s="21"/>
      <c r="H666" s="21"/>
      <c r="I666" s="21"/>
      <c r="J666" s="21"/>
      <c r="K666" s="21"/>
      <c r="L666" s="21"/>
      <c r="M666" s="21"/>
      <c r="N666" s="21"/>
      <c r="O666" s="21"/>
      <c r="P666" s="21"/>
      <c r="Q666" s="21">
        <v>1</v>
      </c>
      <c r="R666" s="21"/>
      <c r="S666" s="21"/>
    </row>
    <row r="667" spans="2:19" hidden="1" x14ac:dyDescent="0.25">
      <c r="B667" s="12" cm="1">
        <f t="array" ref="B667">DATE(Annee,1,ROW()-ROW(tab_event[#Headers]))</f>
        <v>45591</v>
      </c>
      <c r="C667" s="2">
        <f>YEAR(tab_event[[#This Row],[Date]])</f>
        <v>2024</v>
      </c>
      <c r="D667" s="2" t="str">
        <f>PROPER(TEXT(tab_event[[#This Row],[Date]],"mmm"))</f>
        <v>Oct</v>
      </c>
      <c r="E667" t="str">
        <f>_xlfn.XLOOKUP(tab_event[[#This Row],[Date]],tab_joursFeries[Date],tab_joursFeries[Célébration],"-",0)</f>
        <v>-</v>
      </c>
      <c r="F667" s="21"/>
      <c r="G667" s="21"/>
      <c r="H667" s="21"/>
      <c r="I667" s="21"/>
      <c r="J667" s="21"/>
      <c r="K667" s="21"/>
      <c r="L667" s="21"/>
      <c r="M667" s="21"/>
      <c r="N667" s="21"/>
      <c r="O667" s="21"/>
      <c r="P667" s="21"/>
      <c r="Q667" s="21">
        <v>1</v>
      </c>
      <c r="R667" s="21"/>
      <c r="S667" s="21"/>
    </row>
    <row r="668" spans="2:19" hidden="1" x14ac:dyDescent="0.25">
      <c r="B668" s="12" cm="1">
        <f t="array" ref="B668">DATE(Annee,1,ROW()-ROW(tab_event[#Headers]))</f>
        <v>45592</v>
      </c>
      <c r="C668" s="2">
        <f>YEAR(tab_event[[#This Row],[Date]])</f>
        <v>2024</v>
      </c>
      <c r="D668" s="2" t="str">
        <f>PROPER(TEXT(tab_event[[#This Row],[Date]],"mmm"))</f>
        <v>Oct</v>
      </c>
      <c r="E668" t="str">
        <f>_xlfn.XLOOKUP(tab_event[[#This Row],[Date]],tab_joursFeries[Date],tab_joursFeries[Célébration],"-",0)</f>
        <v>-</v>
      </c>
      <c r="F668" s="21"/>
      <c r="G668" s="21"/>
      <c r="H668" s="21"/>
      <c r="I668" s="21"/>
      <c r="J668" s="21"/>
      <c r="K668" s="21"/>
      <c r="L668" s="21"/>
      <c r="M668" s="21"/>
      <c r="N668" s="21"/>
      <c r="O668" s="21"/>
      <c r="P668" s="21"/>
      <c r="Q668" s="21">
        <v>1</v>
      </c>
      <c r="R668" s="21"/>
      <c r="S668" s="21"/>
    </row>
    <row r="669" spans="2:19" hidden="1" x14ac:dyDescent="0.25">
      <c r="B669" s="12" cm="1">
        <f t="array" ref="B669">DATE(Annee,1,ROW()-ROW(tab_event[#Headers]))</f>
        <v>45593</v>
      </c>
      <c r="C669" s="2">
        <f>YEAR(tab_event[[#This Row],[Date]])</f>
        <v>2024</v>
      </c>
      <c r="D669" s="2" t="str">
        <f>PROPER(TEXT(tab_event[[#This Row],[Date]],"mmm"))</f>
        <v>Oct</v>
      </c>
      <c r="E669" t="str">
        <f>_xlfn.XLOOKUP(tab_event[[#This Row],[Date]],tab_joursFeries[Date],tab_joursFeries[Célébration],"-",0)</f>
        <v>-</v>
      </c>
      <c r="F669" s="21"/>
      <c r="G669" s="21"/>
      <c r="H669" s="21"/>
      <c r="I669" s="21"/>
      <c r="J669" s="21"/>
      <c r="K669" s="21"/>
      <c r="L669" s="21"/>
      <c r="M669" s="21"/>
      <c r="N669" s="21"/>
      <c r="O669" s="21"/>
      <c r="P669" s="21"/>
      <c r="Q669" s="21"/>
      <c r="R669" s="21"/>
      <c r="S669" s="21"/>
    </row>
    <row r="670" spans="2:19" hidden="1" x14ac:dyDescent="0.25">
      <c r="B670" s="12" cm="1">
        <f t="array" ref="B670">DATE(Annee,1,ROW()-ROW(tab_event[#Headers]))</f>
        <v>45594</v>
      </c>
      <c r="C670" s="2">
        <f>YEAR(tab_event[[#This Row],[Date]])</f>
        <v>2024</v>
      </c>
      <c r="D670" s="2" t="str">
        <f>PROPER(TEXT(tab_event[[#This Row],[Date]],"mmm"))</f>
        <v>Oct</v>
      </c>
      <c r="E670" t="str">
        <f>_xlfn.XLOOKUP(tab_event[[#This Row],[Date]],tab_joursFeries[Date],tab_joursFeries[Célébration],"-",0)</f>
        <v>-</v>
      </c>
      <c r="F670" s="21"/>
      <c r="G670" s="21"/>
      <c r="H670" s="21"/>
      <c r="I670" s="21"/>
      <c r="J670" s="21"/>
      <c r="K670" s="21"/>
      <c r="L670" s="21"/>
      <c r="M670" s="21"/>
      <c r="N670" s="21"/>
      <c r="O670" s="21"/>
      <c r="P670" s="21"/>
      <c r="Q670" s="21"/>
      <c r="R670" s="21"/>
      <c r="S670" s="21"/>
    </row>
    <row r="671" spans="2:19" hidden="1" x14ac:dyDescent="0.25">
      <c r="B671" s="12" cm="1">
        <f t="array" ref="B671">DATE(Annee,1,ROW()-ROW(tab_event[#Headers]))</f>
        <v>45595</v>
      </c>
      <c r="C671" s="2">
        <f>YEAR(tab_event[[#This Row],[Date]])</f>
        <v>2024</v>
      </c>
      <c r="D671" s="2" t="str">
        <f>PROPER(TEXT(tab_event[[#This Row],[Date]],"mmm"))</f>
        <v>Oct</v>
      </c>
      <c r="E671" t="str">
        <f>_xlfn.XLOOKUP(tab_event[[#This Row],[Date]],tab_joursFeries[Date],tab_joursFeries[Célébration],"-",0)</f>
        <v>-</v>
      </c>
      <c r="F671" s="21"/>
      <c r="G671" s="21"/>
      <c r="H671" s="21"/>
      <c r="I671" s="21"/>
      <c r="J671" s="21"/>
      <c r="K671" s="21"/>
      <c r="L671" s="21"/>
      <c r="M671" s="21"/>
      <c r="N671" s="21"/>
      <c r="O671" s="21"/>
      <c r="P671" s="21"/>
      <c r="Q671" s="21"/>
      <c r="R671" s="21"/>
      <c r="S671" s="21"/>
    </row>
    <row r="672" spans="2:19" hidden="1" x14ac:dyDescent="0.25">
      <c r="B672" s="12" cm="1">
        <f t="array" ref="B672">DATE(Annee,1,ROW()-ROW(tab_event[#Headers]))</f>
        <v>45596</v>
      </c>
      <c r="C672" s="2">
        <f>YEAR(tab_event[[#This Row],[Date]])</f>
        <v>2024</v>
      </c>
      <c r="D672" s="2" t="str">
        <f>PROPER(TEXT(tab_event[[#This Row],[Date]],"mmm"))</f>
        <v>Oct</v>
      </c>
      <c r="E672" t="str">
        <f>_xlfn.XLOOKUP(tab_event[[#This Row],[Date]],tab_joursFeries[Date],tab_joursFeries[Célébration],"-",0)</f>
        <v>-</v>
      </c>
      <c r="F672" s="21"/>
      <c r="G672" s="21"/>
      <c r="H672" s="21"/>
      <c r="I672" s="21"/>
      <c r="J672" s="21"/>
      <c r="K672" s="21"/>
      <c r="L672" s="21"/>
      <c r="M672" s="21"/>
      <c r="N672" s="21"/>
      <c r="O672" s="21"/>
      <c r="P672" s="21"/>
      <c r="Q672" s="21"/>
      <c r="R672" s="21"/>
      <c r="S672" s="21"/>
    </row>
    <row r="673" spans="2:19" hidden="1" x14ac:dyDescent="0.25">
      <c r="B673" s="12" cm="1">
        <f t="array" ref="B673">DATE(Annee,1,ROW()-ROW(tab_event[#Headers]))</f>
        <v>45597</v>
      </c>
      <c r="C673" s="2">
        <f>YEAR(tab_event[[#This Row],[Date]])</f>
        <v>2024</v>
      </c>
      <c r="D673" s="2" t="str">
        <f>PROPER(TEXT(tab_event[[#This Row],[Date]],"mmm"))</f>
        <v>Nov</v>
      </c>
      <c r="E673" t="str">
        <f>_xlfn.XLOOKUP(tab_event[[#This Row],[Date]],tab_joursFeries[Date],tab_joursFeries[Célébration],"-",0)</f>
        <v>Toussaint</v>
      </c>
      <c r="F673" s="21"/>
      <c r="G673" s="21"/>
      <c r="H673" s="21"/>
      <c r="I673" s="21"/>
      <c r="J673" s="21"/>
      <c r="K673" s="21"/>
      <c r="L673" s="21"/>
      <c r="M673" s="21"/>
      <c r="N673" s="21"/>
      <c r="O673" s="21"/>
      <c r="P673" s="21"/>
      <c r="Q673" s="21"/>
      <c r="R673" s="21"/>
      <c r="S673" s="21"/>
    </row>
    <row r="674" spans="2:19" hidden="1" x14ac:dyDescent="0.25">
      <c r="B674" s="12" cm="1">
        <f t="array" ref="B674">DATE(Annee,1,ROW()-ROW(tab_event[#Headers]))</f>
        <v>45598</v>
      </c>
      <c r="C674" s="2">
        <f>YEAR(tab_event[[#This Row],[Date]])</f>
        <v>2024</v>
      </c>
      <c r="D674" s="2" t="str">
        <f>PROPER(TEXT(tab_event[[#This Row],[Date]],"mmm"))</f>
        <v>Nov</v>
      </c>
      <c r="E674" t="str">
        <f>_xlfn.XLOOKUP(tab_event[[#This Row],[Date]],tab_joursFeries[Date],tab_joursFeries[Célébration],"-",0)</f>
        <v>-</v>
      </c>
      <c r="F674" s="21"/>
      <c r="G674" s="21"/>
      <c r="H674" s="21"/>
      <c r="I674" s="21"/>
      <c r="J674" s="21"/>
      <c r="K674" s="21"/>
      <c r="L674" s="21"/>
      <c r="M674" s="21"/>
      <c r="N674" s="21"/>
      <c r="O674" s="21"/>
      <c r="P674" s="21"/>
      <c r="Q674" s="21"/>
      <c r="R674" s="21"/>
      <c r="S674" s="21"/>
    </row>
    <row r="675" spans="2:19" hidden="1" x14ac:dyDescent="0.25">
      <c r="B675" s="12" cm="1">
        <f t="array" ref="B675">DATE(Annee,1,ROW()-ROW(tab_event[#Headers]))</f>
        <v>45599</v>
      </c>
      <c r="C675" s="2">
        <f>YEAR(tab_event[[#This Row],[Date]])</f>
        <v>2024</v>
      </c>
      <c r="D675" s="2" t="str">
        <f>PROPER(TEXT(tab_event[[#This Row],[Date]],"mmm"))</f>
        <v>Nov</v>
      </c>
      <c r="E675" t="str">
        <f>_xlfn.XLOOKUP(tab_event[[#This Row],[Date]],tab_joursFeries[Date],tab_joursFeries[Célébration],"-",0)</f>
        <v>-</v>
      </c>
      <c r="F675" s="21"/>
      <c r="G675" s="21"/>
      <c r="H675" s="21"/>
      <c r="I675" s="21"/>
      <c r="J675" s="21"/>
      <c r="K675" s="21"/>
      <c r="L675" s="21"/>
      <c r="M675" s="21"/>
      <c r="N675" s="21"/>
      <c r="O675" s="21"/>
      <c r="P675" s="21"/>
      <c r="Q675" s="21"/>
      <c r="R675" s="21"/>
      <c r="S675" s="21"/>
    </row>
    <row r="676" spans="2:19" hidden="1" x14ac:dyDescent="0.25">
      <c r="B676" s="12" cm="1">
        <f t="array" ref="B676">DATE(Annee,1,ROW()-ROW(tab_event[#Headers]))</f>
        <v>45600</v>
      </c>
      <c r="C676" s="2">
        <f>YEAR(tab_event[[#This Row],[Date]])</f>
        <v>2024</v>
      </c>
      <c r="D676" s="2" t="str">
        <f>PROPER(TEXT(tab_event[[#This Row],[Date]],"mmm"))</f>
        <v>Nov</v>
      </c>
      <c r="E676" t="str">
        <f>_xlfn.XLOOKUP(tab_event[[#This Row],[Date]],tab_joursFeries[Date],tab_joursFeries[Célébration],"-",0)</f>
        <v>-</v>
      </c>
      <c r="F676" s="21"/>
      <c r="G676" s="21"/>
      <c r="H676" s="21"/>
      <c r="I676" s="21">
        <v>1</v>
      </c>
      <c r="J676" s="21"/>
      <c r="K676" s="21"/>
      <c r="L676" s="21"/>
      <c r="M676" s="21"/>
      <c r="N676" s="21"/>
      <c r="O676" s="21"/>
      <c r="P676" s="21"/>
      <c r="Q676" s="21"/>
      <c r="R676" s="21"/>
      <c r="S676" s="21"/>
    </row>
    <row r="677" spans="2:19" hidden="1" x14ac:dyDescent="0.25">
      <c r="B677" s="12" cm="1">
        <f t="array" ref="B677">DATE(Annee,1,ROW()-ROW(tab_event[#Headers]))</f>
        <v>45601</v>
      </c>
      <c r="C677" s="2">
        <f>YEAR(tab_event[[#This Row],[Date]])</f>
        <v>2024</v>
      </c>
      <c r="D677" s="2" t="str">
        <f>PROPER(TEXT(tab_event[[#This Row],[Date]],"mmm"))</f>
        <v>Nov</v>
      </c>
      <c r="E677" t="str">
        <f>_xlfn.XLOOKUP(tab_event[[#This Row],[Date]],tab_joursFeries[Date],tab_joursFeries[Célébration],"-",0)</f>
        <v>-</v>
      </c>
      <c r="F677" s="21"/>
      <c r="G677" s="21"/>
      <c r="H677" s="21"/>
      <c r="I677" s="21">
        <v>1</v>
      </c>
      <c r="J677" s="21"/>
      <c r="K677" s="21"/>
      <c r="L677" s="21"/>
      <c r="M677" s="21"/>
      <c r="N677" s="21"/>
      <c r="O677" s="21"/>
      <c r="P677" s="21"/>
      <c r="Q677" s="21"/>
      <c r="R677" s="21"/>
      <c r="S677" s="21"/>
    </row>
    <row r="678" spans="2:19" hidden="1" x14ac:dyDescent="0.25">
      <c r="B678" s="12" cm="1">
        <f t="array" ref="B678">DATE(Annee,1,ROW()-ROW(tab_event[#Headers]))</f>
        <v>45602</v>
      </c>
      <c r="C678" s="2">
        <f>YEAR(tab_event[[#This Row],[Date]])</f>
        <v>2024</v>
      </c>
      <c r="D678" s="2" t="str">
        <f>PROPER(TEXT(tab_event[[#This Row],[Date]],"mmm"))</f>
        <v>Nov</v>
      </c>
      <c r="E678" t="str">
        <f>_xlfn.XLOOKUP(tab_event[[#This Row],[Date]],tab_joursFeries[Date],tab_joursFeries[Célébration],"-",0)</f>
        <v>-</v>
      </c>
      <c r="F678" s="21"/>
      <c r="G678" s="21"/>
      <c r="H678" s="21"/>
      <c r="I678" s="21">
        <v>1</v>
      </c>
      <c r="J678" s="21"/>
      <c r="K678" s="21"/>
      <c r="L678" s="21"/>
      <c r="M678" s="21"/>
      <c r="N678" s="21"/>
      <c r="O678" s="21"/>
      <c r="P678" s="21"/>
      <c r="Q678" s="21"/>
      <c r="R678" s="21"/>
      <c r="S678" s="21"/>
    </row>
    <row r="679" spans="2:19" hidden="1" x14ac:dyDescent="0.25">
      <c r="B679" s="12" cm="1">
        <f t="array" ref="B679">DATE(Annee,1,ROW()-ROW(tab_event[#Headers]))</f>
        <v>45603</v>
      </c>
      <c r="C679" s="2">
        <f>YEAR(tab_event[[#This Row],[Date]])</f>
        <v>2024</v>
      </c>
      <c r="D679" s="2" t="str">
        <f>PROPER(TEXT(tab_event[[#This Row],[Date]],"mmm"))</f>
        <v>Nov</v>
      </c>
      <c r="E679" t="str">
        <f>_xlfn.XLOOKUP(tab_event[[#This Row],[Date]],tab_joursFeries[Date],tab_joursFeries[Célébration],"-",0)</f>
        <v>-</v>
      </c>
      <c r="F679" s="21"/>
      <c r="G679" s="21"/>
      <c r="H679" s="21"/>
      <c r="I679" s="21">
        <v>1</v>
      </c>
      <c r="J679" s="21"/>
      <c r="K679" s="21"/>
      <c r="L679" s="21"/>
      <c r="M679" s="21"/>
      <c r="N679" s="21"/>
      <c r="O679" s="21"/>
      <c r="P679" s="21"/>
      <c r="Q679" s="21"/>
      <c r="R679" s="21"/>
      <c r="S679" s="21"/>
    </row>
    <row r="680" spans="2:19" hidden="1" x14ac:dyDescent="0.25">
      <c r="B680" s="12" cm="1">
        <f t="array" ref="B680">DATE(Annee,1,ROW()-ROW(tab_event[#Headers]))</f>
        <v>45604</v>
      </c>
      <c r="C680" s="2">
        <f>YEAR(tab_event[[#This Row],[Date]])</f>
        <v>2024</v>
      </c>
      <c r="D680" s="2" t="str">
        <f>PROPER(TEXT(tab_event[[#This Row],[Date]],"mmm"))</f>
        <v>Nov</v>
      </c>
      <c r="E680" t="str">
        <f>_xlfn.XLOOKUP(tab_event[[#This Row],[Date]],tab_joursFeries[Date],tab_joursFeries[Célébration],"-",0)</f>
        <v>-</v>
      </c>
      <c r="F680" s="21"/>
      <c r="G680" s="21"/>
      <c r="H680" s="21"/>
      <c r="I680" s="21">
        <v>1</v>
      </c>
      <c r="J680" s="21"/>
      <c r="K680" s="21"/>
      <c r="L680" s="21"/>
      <c r="M680" s="21"/>
      <c r="N680" s="21"/>
      <c r="O680" s="21"/>
      <c r="P680" s="21"/>
      <c r="Q680" s="21"/>
      <c r="R680" s="21"/>
      <c r="S680" s="21"/>
    </row>
    <row r="681" spans="2:19" hidden="1" x14ac:dyDescent="0.25">
      <c r="B681" s="12" cm="1">
        <f t="array" ref="B681">DATE(Annee,1,ROW()-ROW(tab_event[#Headers]))</f>
        <v>45605</v>
      </c>
      <c r="C681" s="2">
        <f>YEAR(tab_event[[#This Row],[Date]])</f>
        <v>2024</v>
      </c>
      <c r="D681" s="2" t="str">
        <f>PROPER(TEXT(tab_event[[#This Row],[Date]],"mmm"))</f>
        <v>Nov</v>
      </c>
      <c r="E681" t="str">
        <f>_xlfn.XLOOKUP(tab_event[[#This Row],[Date]],tab_joursFeries[Date],tab_joursFeries[Célébration],"-",0)</f>
        <v>-</v>
      </c>
      <c r="F681" s="21"/>
      <c r="G681" s="21"/>
      <c r="H681" s="21"/>
      <c r="I681" s="21"/>
      <c r="J681" s="21"/>
      <c r="K681" s="21"/>
      <c r="L681" s="21"/>
      <c r="M681" s="21"/>
      <c r="N681" s="21"/>
      <c r="O681" s="21"/>
      <c r="P681" s="21"/>
      <c r="Q681" s="21"/>
      <c r="R681" s="21"/>
      <c r="S681" s="21"/>
    </row>
    <row r="682" spans="2:19" hidden="1" x14ac:dyDescent="0.25">
      <c r="B682" s="12" cm="1">
        <f t="array" ref="B682">DATE(Annee,1,ROW()-ROW(tab_event[#Headers]))</f>
        <v>45606</v>
      </c>
      <c r="C682" s="2">
        <f>YEAR(tab_event[[#This Row],[Date]])</f>
        <v>2024</v>
      </c>
      <c r="D682" s="2" t="str">
        <f>PROPER(TEXT(tab_event[[#This Row],[Date]],"mmm"))</f>
        <v>Nov</v>
      </c>
      <c r="E682" t="str">
        <f>_xlfn.XLOOKUP(tab_event[[#This Row],[Date]],tab_joursFeries[Date],tab_joursFeries[Célébration],"-",0)</f>
        <v>-</v>
      </c>
      <c r="F682" s="21"/>
      <c r="G682" s="21"/>
      <c r="H682" s="21"/>
      <c r="I682" s="21"/>
      <c r="J682" s="21"/>
      <c r="K682" s="21"/>
      <c r="L682" s="21"/>
      <c r="M682" s="21"/>
      <c r="N682" s="21"/>
      <c r="O682" s="21"/>
      <c r="P682" s="21"/>
      <c r="Q682" s="21"/>
      <c r="R682" s="21"/>
      <c r="S682" s="21"/>
    </row>
    <row r="683" spans="2:19" hidden="1" x14ac:dyDescent="0.25">
      <c r="B683" s="12" cm="1">
        <f t="array" ref="B683">DATE(Annee,1,ROW()-ROW(tab_event[#Headers]))</f>
        <v>45607</v>
      </c>
      <c r="C683" s="2">
        <f>YEAR(tab_event[[#This Row],[Date]])</f>
        <v>2024</v>
      </c>
      <c r="D683" s="2" t="str">
        <f>PROPER(TEXT(tab_event[[#This Row],[Date]],"mmm"))</f>
        <v>Nov</v>
      </c>
      <c r="E683" t="str">
        <f>_xlfn.XLOOKUP(tab_event[[#This Row],[Date]],tab_joursFeries[Date],tab_joursFeries[Célébration],"-",0)</f>
        <v>11 novembre</v>
      </c>
      <c r="F683" s="21"/>
      <c r="G683" s="21"/>
      <c r="H683" s="21"/>
      <c r="I683" s="21"/>
      <c r="J683" s="21"/>
      <c r="K683" s="21"/>
      <c r="L683" s="21"/>
      <c r="M683" s="21"/>
      <c r="N683" s="21"/>
      <c r="O683" s="21"/>
      <c r="P683" s="21"/>
      <c r="Q683" s="21"/>
      <c r="R683" s="21"/>
      <c r="S683" s="21"/>
    </row>
    <row r="684" spans="2:19" hidden="1" x14ac:dyDescent="0.25">
      <c r="B684" s="12" cm="1">
        <f t="array" ref="B684">DATE(Annee,1,ROW()-ROW(tab_event[#Headers]))</f>
        <v>45608</v>
      </c>
      <c r="C684" s="2">
        <f>YEAR(tab_event[[#This Row],[Date]])</f>
        <v>2024</v>
      </c>
      <c r="D684" s="2" t="str">
        <f>PROPER(TEXT(tab_event[[#This Row],[Date]],"mmm"))</f>
        <v>Nov</v>
      </c>
      <c r="E684" t="str">
        <f>_xlfn.XLOOKUP(tab_event[[#This Row],[Date]],tab_joursFeries[Date],tab_joursFeries[Célébration],"-",0)</f>
        <v>-</v>
      </c>
      <c r="F684" s="21"/>
      <c r="G684" s="21"/>
      <c r="H684" s="21"/>
      <c r="I684" s="21"/>
      <c r="J684" s="21"/>
      <c r="K684" s="21"/>
      <c r="L684" s="21"/>
      <c r="M684" s="21"/>
      <c r="N684" s="21"/>
      <c r="O684" s="21"/>
      <c r="P684" s="21">
        <v>1</v>
      </c>
      <c r="Q684" s="21"/>
      <c r="R684" s="21"/>
      <c r="S684" s="21"/>
    </row>
    <row r="685" spans="2:19" hidden="1" x14ac:dyDescent="0.25">
      <c r="B685" s="12" cm="1">
        <f t="array" ref="B685">DATE(Annee,1,ROW()-ROW(tab_event[#Headers]))</f>
        <v>45609</v>
      </c>
      <c r="C685" s="2">
        <f>YEAR(tab_event[[#This Row],[Date]])</f>
        <v>2024</v>
      </c>
      <c r="D685" s="2" t="str">
        <f>PROPER(TEXT(tab_event[[#This Row],[Date]],"mmm"))</f>
        <v>Nov</v>
      </c>
      <c r="E685" t="str">
        <f>_xlfn.XLOOKUP(tab_event[[#This Row],[Date]],tab_joursFeries[Date],tab_joursFeries[Célébration],"-",0)</f>
        <v>-</v>
      </c>
      <c r="F685" s="21">
        <v>1</v>
      </c>
      <c r="G685" s="21"/>
      <c r="H685" s="21"/>
      <c r="I685" s="21"/>
      <c r="J685" s="21"/>
      <c r="K685" s="21"/>
      <c r="L685" s="21"/>
      <c r="M685" s="21"/>
      <c r="N685" s="21"/>
      <c r="O685" s="21"/>
      <c r="P685" s="21">
        <v>1</v>
      </c>
      <c r="Q685" s="21"/>
      <c r="R685" s="21"/>
      <c r="S685" s="21"/>
    </row>
    <row r="686" spans="2:19" hidden="1" x14ac:dyDescent="0.25">
      <c r="B686" s="12" cm="1">
        <f t="array" ref="B686">DATE(Annee,1,ROW()-ROW(tab_event[#Headers]))</f>
        <v>45610</v>
      </c>
      <c r="C686" s="2">
        <f>YEAR(tab_event[[#This Row],[Date]])</f>
        <v>2024</v>
      </c>
      <c r="D686" s="2" t="str">
        <f>PROPER(TEXT(tab_event[[#This Row],[Date]],"mmm"))</f>
        <v>Nov</v>
      </c>
      <c r="E686" t="str">
        <f>_xlfn.XLOOKUP(tab_event[[#This Row],[Date]],tab_joursFeries[Date],tab_joursFeries[Célébration],"-",0)</f>
        <v>-</v>
      </c>
      <c r="F686" s="21"/>
      <c r="G686" s="21"/>
      <c r="H686" s="21">
        <v>1</v>
      </c>
      <c r="I686" s="21"/>
      <c r="J686" s="21"/>
      <c r="K686" s="21"/>
      <c r="L686" s="21"/>
      <c r="M686" s="21"/>
      <c r="N686" s="21"/>
      <c r="O686" s="21"/>
      <c r="P686" s="21"/>
      <c r="Q686" s="21"/>
      <c r="R686" s="21"/>
      <c r="S686" s="21"/>
    </row>
    <row r="687" spans="2:19" hidden="1" x14ac:dyDescent="0.25">
      <c r="B687" s="12" cm="1">
        <f t="array" ref="B687">DATE(Annee,1,ROW()-ROW(tab_event[#Headers]))</f>
        <v>45611</v>
      </c>
      <c r="C687" s="2">
        <f>YEAR(tab_event[[#This Row],[Date]])</f>
        <v>2024</v>
      </c>
      <c r="D687" s="2" t="str">
        <f>PROPER(TEXT(tab_event[[#This Row],[Date]],"mmm"))</f>
        <v>Nov</v>
      </c>
      <c r="E687" t="str">
        <f>_xlfn.XLOOKUP(tab_event[[#This Row],[Date]],tab_joursFeries[Date],tab_joursFeries[Célébration],"-",0)</f>
        <v>-</v>
      </c>
      <c r="F687" s="21"/>
      <c r="G687" s="21"/>
      <c r="H687" s="21"/>
      <c r="I687" s="21"/>
      <c r="J687" s="21"/>
      <c r="K687" s="21"/>
      <c r="L687" s="21"/>
      <c r="M687" s="21"/>
      <c r="N687" s="21">
        <v>1</v>
      </c>
      <c r="O687" s="21"/>
      <c r="P687" s="21"/>
      <c r="Q687" s="21"/>
      <c r="R687" s="21"/>
      <c r="S687" s="21"/>
    </row>
    <row r="688" spans="2:19" hidden="1" x14ac:dyDescent="0.25">
      <c r="B688" s="12" cm="1">
        <f t="array" ref="B688">DATE(Annee,1,ROW()-ROW(tab_event[#Headers]))</f>
        <v>45612</v>
      </c>
      <c r="C688" s="2">
        <f>YEAR(tab_event[[#This Row],[Date]])</f>
        <v>2024</v>
      </c>
      <c r="D688" s="2" t="str">
        <f>PROPER(TEXT(tab_event[[#This Row],[Date]],"mmm"))</f>
        <v>Nov</v>
      </c>
      <c r="E688" t="str">
        <f>_xlfn.XLOOKUP(tab_event[[#This Row],[Date]],tab_joursFeries[Date],tab_joursFeries[Célébration],"-",0)</f>
        <v>-</v>
      </c>
      <c r="F688" s="21"/>
      <c r="G688" s="21"/>
      <c r="H688" s="21"/>
      <c r="I688" s="21"/>
      <c r="J688" s="21"/>
      <c r="K688" s="21"/>
      <c r="L688" s="21"/>
      <c r="M688" s="21"/>
      <c r="N688" s="21"/>
      <c r="O688" s="21"/>
      <c r="P688" s="21"/>
      <c r="Q688" s="21"/>
      <c r="R688" s="21"/>
      <c r="S688" s="21"/>
    </row>
    <row r="689" spans="2:19" hidden="1" x14ac:dyDescent="0.25">
      <c r="B689" s="12" cm="1">
        <f t="array" ref="B689">DATE(Annee,1,ROW()-ROW(tab_event[#Headers]))</f>
        <v>45613</v>
      </c>
      <c r="C689" s="2">
        <f>YEAR(tab_event[[#This Row],[Date]])</f>
        <v>2024</v>
      </c>
      <c r="D689" s="2" t="str">
        <f>PROPER(TEXT(tab_event[[#This Row],[Date]],"mmm"))</f>
        <v>Nov</v>
      </c>
      <c r="E689" t="str">
        <f>_xlfn.XLOOKUP(tab_event[[#This Row],[Date]],tab_joursFeries[Date],tab_joursFeries[Célébration],"-",0)</f>
        <v>-</v>
      </c>
      <c r="F689" s="21"/>
      <c r="G689" s="21"/>
      <c r="H689" s="21"/>
      <c r="I689" s="21"/>
      <c r="J689" s="21"/>
      <c r="K689" s="21"/>
      <c r="L689" s="21"/>
      <c r="M689" s="21"/>
      <c r="N689" s="21"/>
      <c r="O689" s="21"/>
      <c r="P689" s="21"/>
      <c r="Q689" s="21"/>
      <c r="R689" s="21"/>
      <c r="S689" s="21"/>
    </row>
    <row r="690" spans="2:19" hidden="1" x14ac:dyDescent="0.25">
      <c r="B690" s="12" cm="1">
        <f t="array" ref="B690">DATE(Annee,1,ROW()-ROW(tab_event[#Headers]))</f>
        <v>45614</v>
      </c>
      <c r="C690" s="2">
        <f>YEAR(tab_event[[#This Row],[Date]])</f>
        <v>2024</v>
      </c>
      <c r="D690" s="2" t="str">
        <f>PROPER(TEXT(tab_event[[#This Row],[Date]],"mmm"))</f>
        <v>Nov</v>
      </c>
      <c r="E690" t="str">
        <f>_xlfn.XLOOKUP(tab_event[[#This Row],[Date]],tab_joursFeries[Date],tab_joursFeries[Célébration],"-",0)</f>
        <v>-</v>
      </c>
      <c r="F690" s="21"/>
      <c r="G690" s="21"/>
      <c r="H690" s="21"/>
      <c r="I690" s="21">
        <v>1</v>
      </c>
      <c r="J690" s="21"/>
      <c r="K690" s="21"/>
      <c r="L690" s="21"/>
      <c r="M690" s="21"/>
      <c r="N690" s="21"/>
      <c r="O690" s="21"/>
      <c r="P690" s="21"/>
      <c r="Q690" s="21"/>
      <c r="R690" s="21"/>
      <c r="S690" s="21"/>
    </row>
    <row r="691" spans="2:19" hidden="1" x14ac:dyDescent="0.25">
      <c r="B691" s="12" cm="1">
        <f t="array" ref="B691">DATE(Annee,1,ROW()-ROW(tab_event[#Headers]))</f>
        <v>45615</v>
      </c>
      <c r="C691" s="2">
        <f>YEAR(tab_event[[#This Row],[Date]])</f>
        <v>2024</v>
      </c>
      <c r="D691" s="2" t="str">
        <f>PROPER(TEXT(tab_event[[#This Row],[Date]],"mmm"))</f>
        <v>Nov</v>
      </c>
      <c r="E691" t="str">
        <f>_xlfn.XLOOKUP(tab_event[[#This Row],[Date]],tab_joursFeries[Date],tab_joursFeries[Célébration],"-",0)</f>
        <v>-</v>
      </c>
      <c r="F691" s="21"/>
      <c r="G691" s="21"/>
      <c r="H691" s="21"/>
      <c r="I691" s="21">
        <v>1</v>
      </c>
      <c r="J691" s="21"/>
      <c r="K691" s="21"/>
      <c r="L691" s="21"/>
      <c r="M691" s="21"/>
      <c r="N691" s="21"/>
      <c r="O691" s="21"/>
      <c r="P691" s="21"/>
      <c r="Q691" s="21"/>
      <c r="R691" s="21"/>
      <c r="S691" s="21"/>
    </row>
    <row r="692" spans="2:19" hidden="1" x14ac:dyDescent="0.25">
      <c r="B692" s="12" cm="1">
        <f t="array" ref="B692">DATE(Annee,1,ROW()-ROW(tab_event[#Headers]))</f>
        <v>45616</v>
      </c>
      <c r="C692" s="2">
        <f>YEAR(tab_event[[#This Row],[Date]])</f>
        <v>2024</v>
      </c>
      <c r="D692" s="2" t="str">
        <f>PROPER(TEXT(tab_event[[#This Row],[Date]],"mmm"))</f>
        <v>Nov</v>
      </c>
      <c r="E692" t="str">
        <f>_xlfn.XLOOKUP(tab_event[[#This Row],[Date]],tab_joursFeries[Date],tab_joursFeries[Célébration],"-",0)</f>
        <v>-</v>
      </c>
      <c r="F692" s="21"/>
      <c r="G692" s="21"/>
      <c r="H692" s="21"/>
      <c r="I692" s="21">
        <v>1</v>
      </c>
      <c r="J692" s="21"/>
      <c r="K692" s="21"/>
      <c r="L692" s="21"/>
      <c r="M692" s="21"/>
      <c r="N692" s="21"/>
      <c r="O692" s="21"/>
      <c r="P692" s="21"/>
      <c r="Q692" s="21"/>
      <c r="R692" s="21"/>
      <c r="S692" s="21"/>
    </row>
    <row r="693" spans="2:19" hidden="1" x14ac:dyDescent="0.25">
      <c r="B693" s="12" cm="1">
        <f t="array" ref="B693">DATE(Annee,1,ROW()-ROW(tab_event[#Headers]))</f>
        <v>45617</v>
      </c>
      <c r="C693" s="2">
        <f>YEAR(tab_event[[#This Row],[Date]])</f>
        <v>2024</v>
      </c>
      <c r="D693" s="2" t="str">
        <f>PROPER(TEXT(tab_event[[#This Row],[Date]],"mmm"))</f>
        <v>Nov</v>
      </c>
      <c r="E693" t="str">
        <f>_xlfn.XLOOKUP(tab_event[[#This Row],[Date]],tab_joursFeries[Date],tab_joursFeries[Célébration],"-",0)</f>
        <v>-</v>
      </c>
      <c r="F693" s="21"/>
      <c r="G693" s="21"/>
      <c r="H693" s="21"/>
      <c r="I693" s="21">
        <v>1</v>
      </c>
      <c r="J693" s="21"/>
      <c r="K693" s="21"/>
      <c r="L693" s="21"/>
      <c r="M693" s="21"/>
      <c r="N693" s="21"/>
      <c r="O693" s="21"/>
      <c r="P693" s="21"/>
      <c r="Q693" s="21"/>
      <c r="R693" s="21"/>
      <c r="S693" s="21"/>
    </row>
    <row r="694" spans="2:19" hidden="1" x14ac:dyDescent="0.25">
      <c r="B694" s="12" cm="1">
        <f t="array" ref="B694">DATE(Annee,1,ROW()-ROW(tab_event[#Headers]))</f>
        <v>45618</v>
      </c>
      <c r="C694" s="2">
        <f>YEAR(tab_event[[#This Row],[Date]])</f>
        <v>2024</v>
      </c>
      <c r="D694" s="2" t="str">
        <f>PROPER(TEXT(tab_event[[#This Row],[Date]],"mmm"))</f>
        <v>Nov</v>
      </c>
      <c r="E694" t="str">
        <f>_xlfn.XLOOKUP(tab_event[[#This Row],[Date]],tab_joursFeries[Date],tab_joursFeries[Célébration],"-",0)</f>
        <v>-</v>
      </c>
      <c r="F694" s="21"/>
      <c r="G694" s="21"/>
      <c r="H694" s="21"/>
      <c r="I694" s="21">
        <v>1</v>
      </c>
      <c r="J694" s="21"/>
      <c r="K694" s="21"/>
      <c r="L694" s="21"/>
      <c r="M694" s="21"/>
      <c r="N694" s="21"/>
      <c r="O694" s="21"/>
      <c r="P694" s="21"/>
      <c r="Q694" s="21"/>
      <c r="R694" s="21"/>
      <c r="S694" s="21"/>
    </row>
    <row r="695" spans="2:19" hidden="1" x14ac:dyDescent="0.25">
      <c r="B695" s="12" cm="1">
        <f t="array" ref="B695">DATE(Annee,1,ROW()-ROW(tab_event[#Headers]))</f>
        <v>45619</v>
      </c>
      <c r="C695" s="2">
        <f>YEAR(tab_event[[#This Row],[Date]])</f>
        <v>2024</v>
      </c>
      <c r="D695" s="2" t="str">
        <f>PROPER(TEXT(tab_event[[#This Row],[Date]],"mmm"))</f>
        <v>Nov</v>
      </c>
      <c r="E695" t="str">
        <f>_xlfn.XLOOKUP(tab_event[[#This Row],[Date]],tab_joursFeries[Date],tab_joursFeries[Célébration],"-",0)</f>
        <v>-</v>
      </c>
      <c r="F695" s="21"/>
      <c r="G695" s="21"/>
      <c r="H695" s="21"/>
      <c r="I695" s="21"/>
      <c r="J695" s="21"/>
      <c r="K695" s="21"/>
      <c r="L695" s="21"/>
      <c r="M695" s="21"/>
      <c r="N695" s="21"/>
      <c r="O695" s="21"/>
      <c r="P695" s="21"/>
      <c r="Q695" s="21"/>
      <c r="R695" s="21"/>
      <c r="S695" s="21"/>
    </row>
    <row r="696" spans="2:19" hidden="1" x14ac:dyDescent="0.25">
      <c r="B696" s="12" cm="1">
        <f t="array" ref="B696">DATE(Annee,1,ROW()-ROW(tab_event[#Headers]))</f>
        <v>45620</v>
      </c>
      <c r="C696" s="2">
        <f>YEAR(tab_event[[#This Row],[Date]])</f>
        <v>2024</v>
      </c>
      <c r="D696" s="2" t="str">
        <f>PROPER(TEXT(tab_event[[#This Row],[Date]],"mmm"))</f>
        <v>Nov</v>
      </c>
      <c r="E696" t="str">
        <f>_xlfn.XLOOKUP(tab_event[[#This Row],[Date]],tab_joursFeries[Date],tab_joursFeries[Célébration],"-",0)</f>
        <v>-</v>
      </c>
      <c r="F696" s="21"/>
      <c r="G696" s="21"/>
      <c r="H696" s="21"/>
      <c r="I696" s="21"/>
      <c r="J696" s="21"/>
      <c r="K696" s="21"/>
      <c r="L696" s="21"/>
      <c r="M696" s="21"/>
      <c r="N696" s="21"/>
      <c r="O696" s="21"/>
      <c r="P696" s="21"/>
      <c r="Q696" s="21"/>
      <c r="R696" s="21"/>
      <c r="S696" s="21"/>
    </row>
    <row r="697" spans="2:19" hidden="1" x14ac:dyDescent="0.25">
      <c r="B697" s="12" cm="1">
        <f t="array" ref="B697">DATE(Annee,1,ROW()-ROW(tab_event[#Headers]))</f>
        <v>45621</v>
      </c>
      <c r="C697" s="2">
        <f>YEAR(tab_event[[#This Row],[Date]])</f>
        <v>2024</v>
      </c>
      <c r="D697" s="2" t="str">
        <f>PROPER(TEXT(tab_event[[#This Row],[Date]],"mmm"))</f>
        <v>Nov</v>
      </c>
      <c r="E697" t="str">
        <f>_xlfn.XLOOKUP(tab_event[[#This Row],[Date]],tab_joursFeries[Date],tab_joursFeries[Célébration],"-",0)</f>
        <v>-</v>
      </c>
      <c r="F697" s="21"/>
      <c r="G697" s="21"/>
      <c r="H697" s="21"/>
      <c r="I697" s="21"/>
      <c r="J697" s="21">
        <v>1</v>
      </c>
      <c r="K697" s="21"/>
      <c r="L697" s="21"/>
      <c r="M697" s="21"/>
      <c r="N697" s="21"/>
      <c r="O697" s="21"/>
      <c r="P697" s="21"/>
      <c r="Q697" s="21"/>
      <c r="R697" s="21"/>
      <c r="S697" s="21"/>
    </row>
    <row r="698" spans="2:19" hidden="1" x14ac:dyDescent="0.25">
      <c r="B698" s="12" cm="1">
        <f t="array" ref="B698">DATE(Annee,1,ROW()-ROW(tab_event[#Headers]))</f>
        <v>45622</v>
      </c>
      <c r="C698" s="2">
        <f>YEAR(tab_event[[#This Row],[Date]])</f>
        <v>2024</v>
      </c>
      <c r="D698" s="2" t="str">
        <f>PROPER(TEXT(tab_event[[#This Row],[Date]],"mmm"))</f>
        <v>Nov</v>
      </c>
      <c r="E698" t="str">
        <f>_xlfn.XLOOKUP(tab_event[[#This Row],[Date]],tab_joursFeries[Date],tab_joursFeries[Célébration],"-",0)</f>
        <v>-</v>
      </c>
      <c r="F698" s="21"/>
      <c r="G698" s="21"/>
      <c r="H698" s="21"/>
      <c r="I698" s="21"/>
      <c r="J698" s="21">
        <v>1</v>
      </c>
      <c r="K698" s="21"/>
      <c r="L698" s="21"/>
      <c r="M698" s="21"/>
      <c r="N698" s="21"/>
      <c r="O698" s="21"/>
      <c r="P698" s="21"/>
      <c r="Q698" s="21"/>
      <c r="R698" s="21"/>
      <c r="S698" s="21"/>
    </row>
    <row r="699" spans="2:19" hidden="1" x14ac:dyDescent="0.25">
      <c r="B699" s="12" cm="1">
        <f t="array" ref="B699">DATE(Annee,1,ROW()-ROW(tab_event[#Headers]))</f>
        <v>45623</v>
      </c>
      <c r="C699" s="2">
        <f>YEAR(tab_event[[#This Row],[Date]])</f>
        <v>2024</v>
      </c>
      <c r="D699" s="2" t="str">
        <f>PROPER(TEXT(tab_event[[#This Row],[Date]],"mmm"))</f>
        <v>Nov</v>
      </c>
      <c r="E699" t="str">
        <f>_xlfn.XLOOKUP(tab_event[[#This Row],[Date]],tab_joursFeries[Date],tab_joursFeries[Célébration],"-",0)</f>
        <v>-</v>
      </c>
      <c r="F699" s="21"/>
      <c r="G699" s="21"/>
      <c r="H699" s="21"/>
      <c r="I699" s="21"/>
      <c r="J699" s="21"/>
      <c r="K699" s="21"/>
      <c r="L699" s="21"/>
      <c r="M699" s="21"/>
      <c r="N699" s="21"/>
      <c r="O699" s="21"/>
      <c r="P699" s="21">
        <v>1</v>
      </c>
      <c r="Q699" s="21"/>
      <c r="R699" s="21"/>
      <c r="S699" s="21"/>
    </row>
    <row r="700" spans="2:19" hidden="1" x14ac:dyDescent="0.25">
      <c r="B700" s="12" cm="1">
        <f t="array" ref="B700">DATE(Annee,1,ROW()-ROW(tab_event[#Headers]))</f>
        <v>45624</v>
      </c>
      <c r="C700" s="2">
        <f>YEAR(tab_event[[#This Row],[Date]])</f>
        <v>2024</v>
      </c>
      <c r="D700" s="2" t="str">
        <f>PROPER(TEXT(tab_event[[#This Row],[Date]],"mmm"))</f>
        <v>Nov</v>
      </c>
      <c r="E700" t="str">
        <f>_xlfn.XLOOKUP(tab_event[[#This Row],[Date]],tab_joursFeries[Date],tab_joursFeries[Célébration],"-",0)</f>
        <v>-</v>
      </c>
      <c r="F700" s="21"/>
      <c r="G700" s="21"/>
      <c r="H700" s="21">
        <v>1</v>
      </c>
      <c r="I700" s="21"/>
      <c r="J700" s="21"/>
      <c r="K700" s="21"/>
      <c r="L700" s="21"/>
      <c r="M700" s="21"/>
      <c r="N700" s="21"/>
      <c r="O700" s="21"/>
      <c r="P700" s="21"/>
      <c r="Q700" s="21"/>
      <c r="R700" s="21"/>
      <c r="S700" s="21"/>
    </row>
    <row r="701" spans="2:19" hidden="1" x14ac:dyDescent="0.25">
      <c r="B701" s="12" cm="1">
        <f t="array" ref="B701">DATE(Annee,1,ROW()-ROW(tab_event[#Headers]))</f>
        <v>45625</v>
      </c>
      <c r="C701" s="2">
        <f>YEAR(tab_event[[#This Row],[Date]])</f>
        <v>2024</v>
      </c>
      <c r="D701" s="2" t="str">
        <f>PROPER(TEXT(tab_event[[#This Row],[Date]],"mmm"))</f>
        <v>Nov</v>
      </c>
      <c r="E701" t="str">
        <f>_xlfn.XLOOKUP(tab_event[[#This Row],[Date]],tab_joursFeries[Date],tab_joursFeries[Célébration],"-",0)</f>
        <v>-</v>
      </c>
      <c r="F701" s="21"/>
      <c r="G701" s="21"/>
      <c r="H701" s="21">
        <v>2</v>
      </c>
      <c r="I701" s="21"/>
      <c r="J701" s="21"/>
      <c r="K701" s="21"/>
      <c r="L701" s="21"/>
      <c r="M701" s="21"/>
      <c r="N701" s="21"/>
      <c r="O701" s="21"/>
      <c r="P701" s="21"/>
      <c r="Q701" s="21"/>
      <c r="R701" s="21"/>
      <c r="S701" s="21"/>
    </row>
    <row r="702" spans="2:19" hidden="1" x14ac:dyDescent="0.25">
      <c r="B702" s="12" cm="1">
        <f t="array" ref="B702">DATE(Annee,1,ROW()-ROW(tab_event[#Headers]))</f>
        <v>45626</v>
      </c>
      <c r="C702" s="2">
        <f>YEAR(tab_event[[#This Row],[Date]])</f>
        <v>2024</v>
      </c>
      <c r="D702" s="2" t="str">
        <f>PROPER(TEXT(tab_event[[#This Row],[Date]],"mmm"))</f>
        <v>Nov</v>
      </c>
      <c r="E702" t="str">
        <f>_xlfn.XLOOKUP(tab_event[[#This Row],[Date]],tab_joursFeries[Date],tab_joursFeries[Célébration],"-",0)</f>
        <v>-</v>
      </c>
      <c r="F702" s="21"/>
      <c r="G702" s="21">
        <v>1</v>
      </c>
      <c r="H702" s="21"/>
      <c r="I702" s="21"/>
      <c r="J702" s="21"/>
      <c r="K702" s="21"/>
      <c r="L702" s="21"/>
      <c r="M702" s="21"/>
      <c r="N702" s="21"/>
      <c r="O702" s="21"/>
      <c r="P702" s="21"/>
      <c r="Q702" s="21"/>
      <c r="R702" s="21"/>
      <c r="S702" s="21"/>
    </row>
    <row r="703" spans="2:19" hidden="1" x14ac:dyDescent="0.25">
      <c r="B703" s="12" cm="1">
        <f t="array" ref="B703">DATE(Annee,1,ROW()-ROW(tab_event[#Headers]))</f>
        <v>45627</v>
      </c>
      <c r="C703" s="2">
        <f>YEAR(tab_event[[#This Row],[Date]])</f>
        <v>2024</v>
      </c>
      <c r="D703" s="2" t="str">
        <f>PROPER(TEXT(tab_event[[#This Row],[Date]],"mmm"))</f>
        <v>Déc</v>
      </c>
      <c r="E703" t="str">
        <f>_xlfn.XLOOKUP(tab_event[[#This Row],[Date]],tab_joursFeries[Date],tab_joursFeries[Célébration],"-",0)</f>
        <v>-</v>
      </c>
      <c r="F703" s="21"/>
      <c r="G703" s="21"/>
      <c r="H703" s="21"/>
      <c r="I703" s="21"/>
      <c r="J703" s="21"/>
      <c r="K703" s="21"/>
      <c r="L703" s="21"/>
      <c r="M703" s="21"/>
      <c r="N703" s="21"/>
      <c r="O703" s="21"/>
      <c r="P703" s="21"/>
      <c r="Q703" s="21"/>
      <c r="R703" s="21"/>
      <c r="S703" s="21"/>
    </row>
    <row r="704" spans="2:19" hidden="1" x14ac:dyDescent="0.25">
      <c r="B704" s="12" cm="1">
        <f t="array" ref="B704">DATE(Annee,1,ROW()-ROW(tab_event[#Headers]))</f>
        <v>45628</v>
      </c>
      <c r="C704" s="2">
        <f>YEAR(tab_event[[#This Row],[Date]])</f>
        <v>2024</v>
      </c>
      <c r="D704" s="2" t="str">
        <f>PROPER(TEXT(tab_event[[#This Row],[Date]],"mmm"))</f>
        <v>Déc</v>
      </c>
      <c r="E704" t="str">
        <f>_xlfn.XLOOKUP(tab_event[[#This Row],[Date]],tab_joursFeries[Date],tab_joursFeries[Célébration],"-",0)</f>
        <v>-</v>
      </c>
      <c r="F704" s="21"/>
      <c r="G704" s="21"/>
      <c r="H704" s="21"/>
      <c r="I704" s="21"/>
      <c r="J704" s="21"/>
      <c r="K704" s="21"/>
      <c r="L704" s="21"/>
      <c r="M704" s="21"/>
      <c r="N704" s="21"/>
      <c r="O704" s="21"/>
      <c r="P704" s="21"/>
      <c r="Q704" s="21"/>
      <c r="R704" s="21">
        <v>1</v>
      </c>
      <c r="S704" s="21"/>
    </row>
    <row r="705" spans="2:19" hidden="1" x14ac:dyDescent="0.25">
      <c r="B705" s="12" cm="1">
        <f t="array" ref="B705">DATE(Annee,1,ROW()-ROW(tab_event[#Headers]))</f>
        <v>45629</v>
      </c>
      <c r="C705" s="2">
        <f>YEAR(tab_event[[#This Row],[Date]])</f>
        <v>2024</v>
      </c>
      <c r="D705" s="2" t="str">
        <f>PROPER(TEXT(tab_event[[#This Row],[Date]],"mmm"))</f>
        <v>Déc</v>
      </c>
      <c r="E705" t="str">
        <f>_xlfn.XLOOKUP(tab_event[[#This Row],[Date]],tab_joursFeries[Date],tab_joursFeries[Célébration],"-",0)</f>
        <v>-</v>
      </c>
      <c r="F705" s="21"/>
      <c r="G705" s="21"/>
      <c r="H705" s="21"/>
      <c r="I705" s="21"/>
      <c r="J705" s="21"/>
      <c r="K705" s="21"/>
      <c r="L705" s="21"/>
      <c r="M705" s="21"/>
      <c r="N705" s="21">
        <v>1</v>
      </c>
      <c r="O705" s="21"/>
      <c r="P705" s="21"/>
      <c r="Q705" s="21"/>
      <c r="R705" s="21">
        <v>1</v>
      </c>
      <c r="S705" s="21"/>
    </row>
    <row r="706" spans="2:19" hidden="1" x14ac:dyDescent="0.25">
      <c r="B706" s="12" cm="1">
        <f t="array" ref="B706">DATE(Annee,1,ROW()-ROW(tab_event[#Headers]))</f>
        <v>45630</v>
      </c>
      <c r="C706" s="2">
        <f>YEAR(tab_event[[#This Row],[Date]])</f>
        <v>2024</v>
      </c>
      <c r="D706" s="2" t="str">
        <f>PROPER(TEXT(tab_event[[#This Row],[Date]],"mmm"))</f>
        <v>Déc</v>
      </c>
      <c r="E706" t="str">
        <f>_xlfn.XLOOKUP(tab_event[[#This Row],[Date]],tab_joursFeries[Date],tab_joursFeries[Célébration],"-",0)</f>
        <v>-</v>
      </c>
      <c r="F706" s="21"/>
      <c r="G706" s="21"/>
      <c r="H706" s="21"/>
      <c r="I706" s="21"/>
      <c r="J706" s="21"/>
      <c r="K706" s="21"/>
      <c r="L706" s="21">
        <v>1</v>
      </c>
      <c r="M706" s="21"/>
      <c r="N706" s="21"/>
      <c r="O706" s="21"/>
      <c r="P706" s="21"/>
      <c r="Q706" s="21"/>
      <c r="R706" s="21">
        <v>1</v>
      </c>
      <c r="S706" s="21"/>
    </row>
    <row r="707" spans="2:19" hidden="1" x14ac:dyDescent="0.25">
      <c r="B707" s="12" cm="1">
        <f t="array" ref="B707">DATE(Annee,1,ROW()-ROW(tab_event[#Headers]))</f>
        <v>45631</v>
      </c>
      <c r="C707" s="2">
        <f>YEAR(tab_event[[#This Row],[Date]])</f>
        <v>2024</v>
      </c>
      <c r="D707" s="2" t="str">
        <f>PROPER(TEXT(tab_event[[#This Row],[Date]],"mmm"))</f>
        <v>Déc</v>
      </c>
      <c r="E707" t="str">
        <f>_xlfn.XLOOKUP(tab_event[[#This Row],[Date]],tab_joursFeries[Date],tab_joursFeries[Célébration],"-",0)</f>
        <v>-</v>
      </c>
      <c r="F707" s="21">
        <v>1</v>
      </c>
      <c r="G707" s="21"/>
      <c r="H707" s="21"/>
      <c r="I707" s="21"/>
      <c r="J707" s="21"/>
      <c r="K707" s="21"/>
      <c r="L707" s="21"/>
      <c r="M707" s="21"/>
      <c r="N707" s="21"/>
      <c r="O707" s="21"/>
      <c r="P707" s="21">
        <v>1</v>
      </c>
      <c r="Q707" s="21"/>
      <c r="R707" s="21">
        <v>1</v>
      </c>
      <c r="S707" s="21"/>
    </row>
    <row r="708" spans="2:19" hidden="1" x14ac:dyDescent="0.25">
      <c r="B708" s="12" cm="1">
        <f t="array" ref="B708">DATE(Annee,1,ROW()-ROW(tab_event[#Headers]))</f>
        <v>45632</v>
      </c>
      <c r="C708" s="2">
        <f>YEAR(tab_event[[#This Row],[Date]])</f>
        <v>2024</v>
      </c>
      <c r="D708" s="2" t="str">
        <f>PROPER(TEXT(tab_event[[#This Row],[Date]],"mmm"))</f>
        <v>Déc</v>
      </c>
      <c r="E708" t="str">
        <f>_xlfn.XLOOKUP(tab_event[[#This Row],[Date]],tab_joursFeries[Date],tab_joursFeries[Célébration],"-",0)</f>
        <v>-</v>
      </c>
      <c r="F708" s="21"/>
      <c r="G708" s="21"/>
      <c r="H708" s="21"/>
      <c r="I708" s="21"/>
      <c r="J708" s="21"/>
      <c r="K708" s="21"/>
      <c r="L708" s="21"/>
      <c r="M708" s="21"/>
      <c r="N708" s="21"/>
      <c r="O708" s="21"/>
      <c r="P708" s="21"/>
      <c r="Q708" s="21"/>
      <c r="R708" s="21">
        <v>1</v>
      </c>
      <c r="S708" s="21"/>
    </row>
    <row r="709" spans="2:19" hidden="1" x14ac:dyDescent="0.25">
      <c r="B709" s="12" cm="1">
        <f t="array" ref="B709">DATE(Annee,1,ROW()-ROW(tab_event[#Headers]))</f>
        <v>45633</v>
      </c>
      <c r="C709" s="2">
        <f>YEAR(tab_event[[#This Row],[Date]])</f>
        <v>2024</v>
      </c>
      <c r="D709" s="2" t="str">
        <f>PROPER(TEXT(tab_event[[#This Row],[Date]],"mmm"))</f>
        <v>Déc</v>
      </c>
      <c r="E709" t="str">
        <f>_xlfn.XLOOKUP(tab_event[[#This Row],[Date]],tab_joursFeries[Date],tab_joursFeries[Célébration],"-",0)</f>
        <v>-</v>
      </c>
      <c r="F709" s="21"/>
      <c r="G709" s="21"/>
      <c r="H709" s="21"/>
      <c r="I709" s="21"/>
      <c r="J709" s="21"/>
      <c r="K709" s="21"/>
      <c r="L709" s="21"/>
      <c r="M709" s="21"/>
      <c r="N709" s="21"/>
      <c r="O709" s="21"/>
      <c r="P709" s="21"/>
      <c r="Q709" s="21"/>
      <c r="R709" s="21"/>
      <c r="S709" s="21"/>
    </row>
    <row r="710" spans="2:19" hidden="1" x14ac:dyDescent="0.25">
      <c r="B710" s="12" cm="1">
        <f t="array" ref="B710">DATE(Annee,1,ROW()-ROW(tab_event[#Headers]))</f>
        <v>45634</v>
      </c>
      <c r="C710" s="2">
        <f>YEAR(tab_event[[#This Row],[Date]])</f>
        <v>2024</v>
      </c>
      <c r="D710" s="2" t="str">
        <f>PROPER(TEXT(tab_event[[#This Row],[Date]],"mmm"))</f>
        <v>Déc</v>
      </c>
      <c r="E710" t="str">
        <f>_xlfn.XLOOKUP(tab_event[[#This Row],[Date]],tab_joursFeries[Date],tab_joursFeries[Célébration],"-",0)</f>
        <v>-</v>
      </c>
      <c r="F710" s="21"/>
      <c r="G710" s="21"/>
      <c r="H710" s="21"/>
      <c r="I710" s="21"/>
      <c r="J710" s="21"/>
      <c r="K710" s="21"/>
      <c r="L710" s="21"/>
      <c r="M710" s="21"/>
      <c r="N710" s="21"/>
      <c r="O710" s="21"/>
      <c r="P710" s="21"/>
      <c r="Q710" s="21"/>
      <c r="R710" s="21"/>
      <c r="S710" s="21"/>
    </row>
    <row r="711" spans="2:19" hidden="1" x14ac:dyDescent="0.25">
      <c r="B711" s="12" cm="1">
        <f t="array" ref="B711">DATE(Annee,1,ROW()-ROW(tab_event[#Headers]))</f>
        <v>45635</v>
      </c>
      <c r="C711" s="2">
        <f>YEAR(tab_event[[#This Row],[Date]])</f>
        <v>2024</v>
      </c>
      <c r="D711" s="2" t="str">
        <f>PROPER(TEXT(tab_event[[#This Row],[Date]],"mmm"))</f>
        <v>Déc</v>
      </c>
      <c r="E711" t="str">
        <f>_xlfn.XLOOKUP(tab_event[[#This Row],[Date]],tab_joursFeries[Date],tab_joursFeries[Célébration],"-",0)</f>
        <v>-</v>
      </c>
      <c r="F711" s="21"/>
      <c r="G711" s="21"/>
      <c r="H711" s="21"/>
      <c r="I711" s="21">
        <v>1</v>
      </c>
      <c r="J711" s="21"/>
      <c r="K711" s="21"/>
      <c r="L711" s="21"/>
      <c r="M711" s="21"/>
      <c r="N711" s="21"/>
      <c r="O711" s="21"/>
      <c r="P711" s="21"/>
      <c r="Q711" s="21"/>
      <c r="R711" s="21"/>
      <c r="S711" s="21"/>
    </row>
    <row r="712" spans="2:19" hidden="1" x14ac:dyDescent="0.25">
      <c r="B712" s="12" cm="1">
        <f t="array" ref="B712">DATE(Annee,1,ROW()-ROW(tab_event[#Headers]))</f>
        <v>45636</v>
      </c>
      <c r="C712" s="2">
        <f>YEAR(tab_event[[#This Row],[Date]])</f>
        <v>2024</v>
      </c>
      <c r="D712" s="2" t="str">
        <f>PROPER(TEXT(tab_event[[#This Row],[Date]],"mmm"))</f>
        <v>Déc</v>
      </c>
      <c r="E712" t="str">
        <f>_xlfn.XLOOKUP(tab_event[[#This Row],[Date]],tab_joursFeries[Date],tab_joursFeries[Célébration],"-",0)</f>
        <v>-</v>
      </c>
      <c r="F712" s="21"/>
      <c r="G712" s="21"/>
      <c r="H712" s="21"/>
      <c r="I712" s="21">
        <v>1</v>
      </c>
      <c r="J712" s="21"/>
      <c r="K712" s="21"/>
      <c r="L712" s="21"/>
      <c r="M712" s="21"/>
      <c r="N712" s="21"/>
      <c r="O712" s="21"/>
      <c r="P712" s="21"/>
      <c r="Q712" s="21"/>
      <c r="R712" s="21"/>
      <c r="S712" s="21"/>
    </row>
    <row r="713" spans="2:19" hidden="1" x14ac:dyDescent="0.25">
      <c r="B713" s="12" cm="1">
        <f t="array" ref="B713">DATE(Annee,1,ROW()-ROW(tab_event[#Headers]))</f>
        <v>45637</v>
      </c>
      <c r="C713" s="2">
        <f>YEAR(tab_event[[#This Row],[Date]])</f>
        <v>2024</v>
      </c>
      <c r="D713" s="2" t="str">
        <f>PROPER(TEXT(tab_event[[#This Row],[Date]],"mmm"))</f>
        <v>Déc</v>
      </c>
      <c r="E713" t="str">
        <f>_xlfn.XLOOKUP(tab_event[[#This Row],[Date]],tab_joursFeries[Date],tab_joursFeries[Célébration],"-",0)</f>
        <v>-</v>
      </c>
      <c r="F713" s="21"/>
      <c r="G713" s="21"/>
      <c r="H713" s="21"/>
      <c r="I713" s="21">
        <v>1</v>
      </c>
      <c r="J713" s="21"/>
      <c r="K713" s="21"/>
      <c r="L713" s="21"/>
      <c r="M713" s="21"/>
      <c r="N713" s="21"/>
      <c r="O713" s="21"/>
      <c r="P713" s="21"/>
      <c r="Q713" s="21"/>
      <c r="R713" s="21"/>
      <c r="S713" s="21"/>
    </row>
    <row r="714" spans="2:19" hidden="1" x14ac:dyDescent="0.25">
      <c r="B714" s="12" cm="1">
        <f t="array" ref="B714">DATE(Annee,1,ROW()-ROW(tab_event[#Headers]))</f>
        <v>45638</v>
      </c>
      <c r="C714" s="2">
        <f>YEAR(tab_event[[#This Row],[Date]])</f>
        <v>2024</v>
      </c>
      <c r="D714" s="2" t="str">
        <f>PROPER(TEXT(tab_event[[#This Row],[Date]],"mmm"))</f>
        <v>Déc</v>
      </c>
      <c r="E714" t="str">
        <f>_xlfn.XLOOKUP(tab_event[[#This Row],[Date]],tab_joursFeries[Date],tab_joursFeries[Célébration],"-",0)</f>
        <v>-</v>
      </c>
      <c r="F714" s="21"/>
      <c r="G714" s="21"/>
      <c r="H714" s="21"/>
      <c r="I714" s="21">
        <v>1</v>
      </c>
      <c r="J714" s="21"/>
      <c r="K714" s="21"/>
      <c r="L714" s="21"/>
      <c r="M714" s="21"/>
      <c r="N714" s="21"/>
      <c r="O714" s="21"/>
      <c r="P714" s="21"/>
      <c r="Q714" s="21"/>
      <c r="R714" s="21"/>
      <c r="S714" s="21"/>
    </row>
    <row r="715" spans="2:19" hidden="1" x14ac:dyDescent="0.25">
      <c r="B715" s="12" cm="1">
        <f t="array" ref="B715">DATE(Annee,1,ROW()-ROW(tab_event[#Headers]))</f>
        <v>45639</v>
      </c>
      <c r="C715" s="2">
        <f>YEAR(tab_event[[#This Row],[Date]])</f>
        <v>2024</v>
      </c>
      <c r="D715" s="2" t="str">
        <f>PROPER(TEXT(tab_event[[#This Row],[Date]],"mmm"))</f>
        <v>Déc</v>
      </c>
      <c r="E715" t="str">
        <f>_xlfn.XLOOKUP(tab_event[[#This Row],[Date]],tab_joursFeries[Date],tab_joursFeries[Célébration],"-",0)</f>
        <v>-</v>
      </c>
      <c r="F715" s="21"/>
      <c r="G715" s="21"/>
      <c r="H715" s="21"/>
      <c r="I715" s="21">
        <v>1</v>
      </c>
      <c r="J715" s="21"/>
      <c r="K715" s="21"/>
      <c r="L715" s="21"/>
      <c r="M715" s="21"/>
      <c r="N715" s="21"/>
      <c r="O715" s="21"/>
      <c r="P715" s="21"/>
      <c r="Q715" s="21"/>
      <c r="R715" s="21"/>
      <c r="S715" s="21"/>
    </row>
    <row r="716" spans="2:19" hidden="1" x14ac:dyDescent="0.25">
      <c r="B716" s="12" cm="1">
        <f t="array" ref="B716">DATE(Annee,1,ROW()-ROW(tab_event[#Headers]))</f>
        <v>45640</v>
      </c>
      <c r="C716" s="2">
        <f>YEAR(tab_event[[#This Row],[Date]])</f>
        <v>2024</v>
      </c>
      <c r="D716" s="2" t="str">
        <f>PROPER(TEXT(tab_event[[#This Row],[Date]],"mmm"))</f>
        <v>Déc</v>
      </c>
      <c r="E716" t="str">
        <f>_xlfn.XLOOKUP(tab_event[[#This Row],[Date]],tab_joursFeries[Date],tab_joursFeries[Célébration],"-",0)</f>
        <v>-</v>
      </c>
      <c r="F716" s="21"/>
      <c r="G716" s="21"/>
      <c r="H716" s="21"/>
      <c r="I716" s="21"/>
      <c r="J716" s="21"/>
      <c r="K716" s="21"/>
      <c r="L716" s="21"/>
      <c r="M716" s="21"/>
      <c r="N716" s="21"/>
      <c r="O716" s="21"/>
      <c r="P716" s="21"/>
      <c r="Q716" s="21"/>
      <c r="R716" s="21"/>
      <c r="S716" s="21"/>
    </row>
    <row r="717" spans="2:19" hidden="1" x14ac:dyDescent="0.25">
      <c r="B717" s="12" cm="1">
        <f t="array" ref="B717">DATE(Annee,1,ROW()-ROW(tab_event[#Headers]))</f>
        <v>45641</v>
      </c>
      <c r="C717" s="2">
        <f>YEAR(tab_event[[#This Row],[Date]])</f>
        <v>2024</v>
      </c>
      <c r="D717" s="2" t="str">
        <f>PROPER(TEXT(tab_event[[#This Row],[Date]],"mmm"))</f>
        <v>Déc</v>
      </c>
      <c r="E717" t="str">
        <f>_xlfn.XLOOKUP(tab_event[[#This Row],[Date]],tab_joursFeries[Date],tab_joursFeries[Célébration],"-",0)</f>
        <v>-</v>
      </c>
      <c r="F717" s="21"/>
      <c r="G717" s="21"/>
      <c r="H717" s="21"/>
      <c r="I717" s="21"/>
      <c r="J717" s="21"/>
      <c r="K717" s="21"/>
      <c r="L717" s="21"/>
      <c r="M717" s="21"/>
      <c r="N717" s="21"/>
      <c r="O717" s="21"/>
      <c r="P717" s="21"/>
      <c r="Q717" s="21"/>
      <c r="R717" s="21"/>
      <c r="S717" s="21"/>
    </row>
    <row r="718" spans="2:19" hidden="1" x14ac:dyDescent="0.25">
      <c r="B718" s="12" cm="1">
        <f t="array" ref="B718">DATE(Annee,1,ROW()-ROW(tab_event[#Headers]))</f>
        <v>45642</v>
      </c>
      <c r="C718" s="2">
        <f>YEAR(tab_event[[#This Row],[Date]])</f>
        <v>2024</v>
      </c>
      <c r="D718" s="2" t="str">
        <f>PROPER(TEXT(tab_event[[#This Row],[Date]],"mmm"))</f>
        <v>Déc</v>
      </c>
      <c r="E718" t="str">
        <f>_xlfn.XLOOKUP(tab_event[[#This Row],[Date]],tab_joursFeries[Date],tab_joursFeries[Célébration],"-",0)</f>
        <v>-</v>
      </c>
      <c r="F718" s="21"/>
      <c r="G718" s="21"/>
      <c r="H718" s="21"/>
      <c r="I718" s="21"/>
      <c r="J718" s="21">
        <v>1</v>
      </c>
      <c r="K718" s="21"/>
      <c r="L718" s="21"/>
      <c r="M718" s="21"/>
      <c r="N718" s="21"/>
      <c r="O718" s="21"/>
      <c r="P718" s="21"/>
      <c r="Q718" s="21"/>
      <c r="R718" s="21"/>
      <c r="S718" s="21"/>
    </row>
    <row r="719" spans="2:19" hidden="1" x14ac:dyDescent="0.25">
      <c r="B719" s="12" cm="1">
        <f t="array" ref="B719">DATE(Annee,1,ROW()-ROW(tab_event[#Headers]))</f>
        <v>45643</v>
      </c>
      <c r="C719" s="2">
        <f>YEAR(tab_event[[#This Row],[Date]])</f>
        <v>2024</v>
      </c>
      <c r="D719" s="2" t="str">
        <f>PROPER(TEXT(tab_event[[#This Row],[Date]],"mmm"))</f>
        <v>Déc</v>
      </c>
      <c r="E719" t="str">
        <f>_xlfn.XLOOKUP(tab_event[[#This Row],[Date]],tab_joursFeries[Date],tab_joursFeries[Célébration],"-",0)</f>
        <v>-</v>
      </c>
      <c r="F719" s="21"/>
      <c r="G719" s="21"/>
      <c r="H719" s="21"/>
      <c r="I719" s="21"/>
      <c r="J719" s="21"/>
      <c r="K719" s="21"/>
      <c r="L719" s="21"/>
      <c r="M719" s="21"/>
      <c r="N719" s="21"/>
      <c r="O719" s="21"/>
      <c r="P719" s="21">
        <v>1</v>
      </c>
      <c r="Q719" s="21"/>
      <c r="R719" s="21"/>
      <c r="S719" s="21"/>
    </row>
    <row r="720" spans="2:19" hidden="1" x14ac:dyDescent="0.25">
      <c r="B720" s="12" cm="1">
        <f t="array" ref="B720">DATE(Annee,1,ROW()-ROW(tab_event[#Headers]))</f>
        <v>45644</v>
      </c>
      <c r="C720" s="2">
        <f>YEAR(tab_event[[#This Row],[Date]])</f>
        <v>2024</v>
      </c>
      <c r="D720" s="2" t="str">
        <f>PROPER(TEXT(tab_event[[#This Row],[Date]],"mmm"))</f>
        <v>Déc</v>
      </c>
      <c r="E720" t="str">
        <f>_xlfn.XLOOKUP(tab_event[[#This Row],[Date]],tab_joursFeries[Date],tab_joursFeries[Célébration],"-",0)</f>
        <v>-</v>
      </c>
      <c r="F720" s="21">
        <v>1</v>
      </c>
      <c r="G720" s="21"/>
      <c r="H720" s="21"/>
      <c r="I720" s="21"/>
      <c r="J720" s="21"/>
      <c r="K720" s="21"/>
      <c r="L720" s="21"/>
      <c r="M720" s="21"/>
      <c r="N720" s="21"/>
      <c r="O720" s="21"/>
      <c r="P720" s="21">
        <v>1</v>
      </c>
      <c r="Q720" s="21"/>
      <c r="R720" s="21"/>
      <c r="S720" s="21"/>
    </row>
    <row r="721" spans="2:19" hidden="1" x14ac:dyDescent="0.25">
      <c r="B721" s="12" cm="1">
        <f t="array" ref="B721">DATE(Annee,1,ROW()-ROW(tab_event[#Headers]))</f>
        <v>45645</v>
      </c>
      <c r="C721" s="2">
        <f>YEAR(tab_event[[#This Row],[Date]])</f>
        <v>2024</v>
      </c>
      <c r="D721" s="2" t="str">
        <f>PROPER(TEXT(tab_event[[#This Row],[Date]],"mmm"))</f>
        <v>Déc</v>
      </c>
      <c r="E721" t="str">
        <f>_xlfn.XLOOKUP(tab_event[[#This Row],[Date]],tab_joursFeries[Date],tab_joursFeries[Célébration],"-",0)</f>
        <v>-</v>
      </c>
      <c r="F721" s="21"/>
      <c r="G721" s="21"/>
      <c r="H721" s="21"/>
      <c r="I721" s="21"/>
      <c r="J721" s="21"/>
      <c r="K721" s="21"/>
      <c r="L721" s="21"/>
      <c r="M721" s="21"/>
      <c r="N721" s="21"/>
      <c r="O721" s="21"/>
      <c r="P721" s="21"/>
      <c r="Q721" s="21">
        <v>1</v>
      </c>
      <c r="R721" s="21"/>
      <c r="S721" s="21"/>
    </row>
    <row r="722" spans="2:19" hidden="1" x14ac:dyDescent="0.25">
      <c r="B722" s="12" cm="1">
        <f t="array" ref="B722">DATE(Annee,1,ROW()-ROW(tab_event[#Headers]))</f>
        <v>45646</v>
      </c>
      <c r="C722" s="2">
        <f>YEAR(tab_event[[#This Row],[Date]])</f>
        <v>2024</v>
      </c>
      <c r="D722" s="2" t="str">
        <f>PROPER(TEXT(tab_event[[#This Row],[Date]],"mmm"))</f>
        <v>Déc</v>
      </c>
      <c r="E722" t="str">
        <f>_xlfn.XLOOKUP(tab_event[[#This Row],[Date]],tab_joursFeries[Date],tab_joursFeries[Célébration],"-",0)</f>
        <v>-</v>
      </c>
      <c r="F722" s="21"/>
      <c r="G722" s="21"/>
      <c r="H722" s="21"/>
      <c r="I722" s="21"/>
      <c r="J722" s="21"/>
      <c r="K722" s="21"/>
      <c r="L722" s="21"/>
      <c r="M722" s="21"/>
      <c r="N722" s="21"/>
      <c r="O722" s="21"/>
      <c r="P722" s="21"/>
      <c r="Q722" s="21">
        <v>1</v>
      </c>
      <c r="R722" s="21"/>
      <c r="S722" s="21"/>
    </row>
    <row r="723" spans="2:19" hidden="1" x14ac:dyDescent="0.25">
      <c r="B723" s="12" cm="1">
        <f t="array" ref="B723">DATE(Annee,1,ROW()-ROW(tab_event[#Headers]))</f>
        <v>45647</v>
      </c>
      <c r="C723" s="2">
        <f>YEAR(tab_event[[#This Row],[Date]])</f>
        <v>2024</v>
      </c>
      <c r="D723" s="2" t="str">
        <f>PROPER(TEXT(tab_event[[#This Row],[Date]],"mmm"))</f>
        <v>Déc</v>
      </c>
      <c r="E723" t="str">
        <f>_xlfn.XLOOKUP(tab_event[[#This Row],[Date]],tab_joursFeries[Date],tab_joursFeries[Célébration],"-",0)</f>
        <v>-</v>
      </c>
      <c r="F723" s="21"/>
      <c r="G723" s="21"/>
      <c r="H723" s="21"/>
      <c r="I723" s="21"/>
      <c r="J723" s="21"/>
      <c r="K723" s="21"/>
      <c r="L723" s="21"/>
      <c r="M723" s="21"/>
      <c r="N723" s="21"/>
      <c r="O723" s="21"/>
      <c r="P723" s="21"/>
      <c r="Q723" s="21">
        <v>1</v>
      </c>
      <c r="R723" s="21"/>
      <c r="S723" s="21"/>
    </row>
    <row r="724" spans="2:19" hidden="1" x14ac:dyDescent="0.25">
      <c r="B724" s="12" cm="1">
        <f t="array" ref="B724">DATE(Annee,1,ROW()-ROW(tab_event[#Headers]))</f>
        <v>45648</v>
      </c>
      <c r="C724" s="2">
        <f>YEAR(tab_event[[#This Row],[Date]])</f>
        <v>2024</v>
      </c>
      <c r="D724" s="2" t="str">
        <f>PROPER(TEXT(tab_event[[#This Row],[Date]],"mmm"))</f>
        <v>Déc</v>
      </c>
      <c r="E724" t="str">
        <f>_xlfn.XLOOKUP(tab_event[[#This Row],[Date]],tab_joursFeries[Date],tab_joursFeries[Célébration],"-",0)</f>
        <v>-</v>
      </c>
      <c r="F724" s="21"/>
      <c r="G724" s="21"/>
      <c r="H724" s="21"/>
      <c r="I724" s="21"/>
      <c r="J724" s="21"/>
      <c r="K724" s="21"/>
      <c r="L724" s="21"/>
      <c r="M724" s="21"/>
      <c r="N724" s="21"/>
      <c r="O724" s="21"/>
      <c r="P724" s="21"/>
      <c r="Q724" s="21">
        <v>1</v>
      </c>
      <c r="R724" s="21"/>
      <c r="S724" s="21"/>
    </row>
    <row r="725" spans="2:19" hidden="1" x14ac:dyDescent="0.25">
      <c r="B725" s="12" cm="1">
        <f t="array" ref="B725">DATE(Annee,1,ROW()-ROW(tab_event[#Headers]))</f>
        <v>45649</v>
      </c>
      <c r="C725" s="2">
        <f>YEAR(tab_event[[#This Row],[Date]])</f>
        <v>2024</v>
      </c>
      <c r="D725" s="2" t="str">
        <f>PROPER(TEXT(tab_event[[#This Row],[Date]],"mmm"))</f>
        <v>Déc</v>
      </c>
      <c r="E725" t="str">
        <f>_xlfn.XLOOKUP(tab_event[[#This Row],[Date]],tab_joursFeries[Date],tab_joursFeries[Célébration],"-",0)</f>
        <v>-</v>
      </c>
      <c r="F725" s="21"/>
      <c r="G725" s="21"/>
      <c r="H725" s="21"/>
      <c r="I725" s="21"/>
      <c r="J725" s="21"/>
      <c r="K725" s="21"/>
      <c r="L725" s="21"/>
      <c r="M725" s="21"/>
      <c r="N725" s="21"/>
      <c r="O725" s="21"/>
      <c r="P725" s="21"/>
      <c r="Q725" s="21">
        <v>1</v>
      </c>
      <c r="R725" s="21"/>
      <c r="S725" s="21"/>
    </row>
    <row r="726" spans="2:19" hidden="1" x14ac:dyDescent="0.25">
      <c r="B726" s="12" cm="1">
        <f t="array" ref="B726">DATE(Annee,1,ROW()-ROW(tab_event[#Headers]))</f>
        <v>45650</v>
      </c>
      <c r="C726" s="2">
        <f>YEAR(tab_event[[#This Row],[Date]])</f>
        <v>2024</v>
      </c>
      <c r="D726" s="2" t="str">
        <f>PROPER(TEXT(tab_event[[#This Row],[Date]],"mmm"))</f>
        <v>Déc</v>
      </c>
      <c r="E726" t="str">
        <f>_xlfn.XLOOKUP(tab_event[[#This Row],[Date]],tab_joursFeries[Date],tab_joursFeries[Célébration],"-",0)</f>
        <v>-</v>
      </c>
      <c r="F726" s="21"/>
      <c r="G726" s="21"/>
      <c r="H726" s="21"/>
      <c r="I726" s="21"/>
      <c r="J726" s="21"/>
      <c r="K726" s="21"/>
      <c r="L726" s="21"/>
      <c r="M726" s="21"/>
      <c r="N726" s="21"/>
      <c r="O726" s="21"/>
      <c r="P726" s="21"/>
      <c r="Q726" s="21">
        <v>1</v>
      </c>
      <c r="R726" s="21"/>
      <c r="S726" s="21"/>
    </row>
    <row r="727" spans="2:19" hidden="1" x14ac:dyDescent="0.25">
      <c r="B727" s="12" cm="1">
        <f t="array" ref="B727">DATE(Annee,1,ROW()-ROW(tab_event[#Headers]))</f>
        <v>45651</v>
      </c>
      <c r="C727" s="2">
        <f>YEAR(tab_event[[#This Row],[Date]])</f>
        <v>2024</v>
      </c>
      <c r="D727" s="2" t="str">
        <f>PROPER(TEXT(tab_event[[#This Row],[Date]],"mmm"))</f>
        <v>Déc</v>
      </c>
      <c r="E727" t="str">
        <f>_xlfn.XLOOKUP(tab_event[[#This Row],[Date]],tab_joursFeries[Date],tab_joursFeries[Célébration],"-",0)</f>
        <v>Jour de Noël</v>
      </c>
      <c r="F727" s="21"/>
      <c r="G727" s="21"/>
      <c r="H727" s="21"/>
      <c r="I727" s="21"/>
      <c r="J727" s="21"/>
      <c r="K727" s="21"/>
      <c r="L727" s="21"/>
      <c r="M727" s="21"/>
      <c r="N727" s="21"/>
      <c r="O727" s="21"/>
      <c r="P727" s="21"/>
      <c r="Q727" s="21">
        <v>1</v>
      </c>
      <c r="R727" s="21"/>
      <c r="S727" s="21"/>
    </row>
    <row r="728" spans="2:19" hidden="1" x14ac:dyDescent="0.25">
      <c r="B728" s="12" cm="1">
        <f t="array" ref="B728">DATE(Annee,1,ROW()-ROW(tab_event[#Headers]))</f>
        <v>45652</v>
      </c>
      <c r="C728" s="2">
        <f>YEAR(tab_event[[#This Row],[Date]])</f>
        <v>2024</v>
      </c>
      <c r="D728" s="2" t="str">
        <f>PROPER(TEXT(tab_event[[#This Row],[Date]],"mmm"))</f>
        <v>Déc</v>
      </c>
      <c r="E728" t="str">
        <f>_xlfn.XLOOKUP(tab_event[[#This Row],[Date]],tab_joursFeries[Date],tab_joursFeries[Célébration],"-",0)</f>
        <v>-</v>
      </c>
      <c r="F728" s="21"/>
      <c r="G728" s="21"/>
      <c r="H728" s="21"/>
      <c r="I728" s="21"/>
      <c r="J728" s="21"/>
      <c r="K728" s="21"/>
      <c r="L728" s="21"/>
      <c r="M728" s="21"/>
      <c r="N728" s="21"/>
      <c r="O728" s="21"/>
      <c r="P728" s="21"/>
      <c r="Q728" s="21">
        <v>1</v>
      </c>
      <c r="R728" s="21"/>
      <c r="S728" s="21"/>
    </row>
    <row r="729" spans="2:19" hidden="1" x14ac:dyDescent="0.25">
      <c r="B729" s="12" cm="1">
        <f t="array" ref="B729">DATE(Annee,1,ROW()-ROW(tab_event[#Headers]))</f>
        <v>45653</v>
      </c>
      <c r="C729" s="2">
        <f>YEAR(tab_event[[#This Row],[Date]])</f>
        <v>2024</v>
      </c>
      <c r="D729" s="2" t="str">
        <f>PROPER(TEXT(tab_event[[#This Row],[Date]],"mmm"))</f>
        <v>Déc</v>
      </c>
      <c r="E729" t="str">
        <f>_xlfn.XLOOKUP(tab_event[[#This Row],[Date]],tab_joursFeries[Date],tab_joursFeries[Célébration],"-",0)</f>
        <v>-</v>
      </c>
      <c r="F729" s="21"/>
      <c r="G729" s="21"/>
      <c r="H729" s="21"/>
      <c r="I729" s="21"/>
      <c r="J729" s="21"/>
      <c r="K729" s="21"/>
      <c r="L729" s="21"/>
      <c r="M729" s="21"/>
      <c r="N729" s="21"/>
      <c r="O729" s="21"/>
      <c r="P729" s="21"/>
      <c r="Q729" s="21">
        <v>1</v>
      </c>
      <c r="R729" s="21"/>
      <c r="S729" s="21"/>
    </row>
    <row r="730" spans="2:19" hidden="1" x14ac:dyDescent="0.25">
      <c r="B730" s="12" cm="1">
        <f t="array" ref="B730">DATE(Annee,1,ROW()-ROW(tab_event[#Headers]))</f>
        <v>45654</v>
      </c>
      <c r="C730" s="2">
        <f>YEAR(tab_event[[#This Row],[Date]])</f>
        <v>2024</v>
      </c>
      <c r="D730" s="2" t="str">
        <f>PROPER(TEXT(tab_event[[#This Row],[Date]],"mmm"))</f>
        <v>Déc</v>
      </c>
      <c r="E730" t="str">
        <f>_xlfn.XLOOKUP(tab_event[[#This Row],[Date]],tab_joursFeries[Date],tab_joursFeries[Célébration],"-",0)</f>
        <v>-</v>
      </c>
      <c r="F730" s="21"/>
      <c r="G730" s="21"/>
      <c r="H730" s="21"/>
      <c r="I730" s="21"/>
      <c r="J730" s="21"/>
      <c r="K730" s="21"/>
      <c r="L730" s="21"/>
      <c r="M730" s="21"/>
      <c r="N730" s="21"/>
      <c r="O730" s="21"/>
      <c r="P730" s="21"/>
      <c r="Q730" s="21">
        <v>1</v>
      </c>
      <c r="R730" s="21"/>
      <c r="S730" s="21"/>
    </row>
    <row r="731" spans="2:19" hidden="1" x14ac:dyDescent="0.25">
      <c r="B731" s="12" cm="1">
        <f t="array" ref="B731">DATE(Annee,1,ROW()-ROW(tab_event[#Headers]))</f>
        <v>45655</v>
      </c>
      <c r="C731" s="2">
        <f>YEAR(tab_event[[#This Row],[Date]])</f>
        <v>2024</v>
      </c>
      <c r="D731" s="2" t="str">
        <f>PROPER(TEXT(tab_event[[#This Row],[Date]],"mmm"))</f>
        <v>Déc</v>
      </c>
      <c r="E731" t="str">
        <f>_xlfn.XLOOKUP(tab_event[[#This Row],[Date]],tab_joursFeries[Date],tab_joursFeries[Célébration],"-",0)</f>
        <v>-</v>
      </c>
      <c r="F731" s="21"/>
      <c r="G731" s="21"/>
      <c r="H731" s="21"/>
      <c r="I731" s="21"/>
      <c r="J731" s="21"/>
      <c r="K731" s="21"/>
      <c r="L731" s="21"/>
      <c r="M731" s="21"/>
      <c r="N731" s="21"/>
      <c r="O731" s="21"/>
      <c r="P731" s="21"/>
      <c r="Q731" s="21">
        <v>1</v>
      </c>
      <c r="R731" s="21"/>
      <c r="S731" s="21"/>
    </row>
    <row r="732" spans="2:19" hidden="1" x14ac:dyDescent="0.25">
      <c r="B732" s="12" cm="1">
        <f t="array" ref="B732">DATE(Annee,1,ROW()-ROW(tab_event[#Headers]))</f>
        <v>45656</v>
      </c>
      <c r="C732" s="2">
        <f>YEAR(tab_event[[#This Row],[Date]])</f>
        <v>2024</v>
      </c>
      <c r="D732" s="2" t="str">
        <f>PROPER(TEXT(tab_event[[#This Row],[Date]],"mmm"))</f>
        <v>Déc</v>
      </c>
      <c r="E732" t="str">
        <f>_xlfn.XLOOKUP(tab_event[[#This Row],[Date]],tab_joursFeries[Date],tab_joursFeries[Célébration],"-",0)</f>
        <v>-</v>
      </c>
      <c r="F732" s="21"/>
      <c r="G732" s="21"/>
      <c r="H732" s="21"/>
      <c r="I732" s="21"/>
      <c r="J732" s="21"/>
      <c r="K732" s="21"/>
      <c r="L732" s="21"/>
      <c r="M732" s="21"/>
      <c r="N732" s="21"/>
      <c r="O732" s="21"/>
      <c r="P732" s="21"/>
      <c r="Q732" s="21">
        <v>1</v>
      </c>
      <c r="R732" s="21"/>
      <c r="S732" s="21"/>
    </row>
    <row r="733" spans="2:19" hidden="1" x14ac:dyDescent="0.25">
      <c r="B733" s="12" cm="1">
        <f t="array" ref="B733">DATE(Annee,1,ROW()-ROW(tab_event[#Headers]))</f>
        <v>45657</v>
      </c>
      <c r="C733" s="2">
        <f>YEAR(tab_event[[#This Row],[Date]])</f>
        <v>2024</v>
      </c>
      <c r="D733" s="2" t="str">
        <f>PROPER(TEXT(tab_event[[#This Row],[Date]],"mmm"))</f>
        <v>Déc</v>
      </c>
      <c r="E733" t="str">
        <f>_xlfn.XLOOKUP(tab_event[[#This Row],[Date]],tab_joursFeries[Date],tab_joursFeries[Célébration],"-",0)</f>
        <v>-</v>
      </c>
      <c r="F733" s="21"/>
      <c r="G733" s="21"/>
      <c r="H733" s="21"/>
      <c r="I733" s="21"/>
      <c r="J733" s="21"/>
      <c r="K733" s="21"/>
      <c r="L733" s="21"/>
      <c r="M733" s="21"/>
      <c r="N733" s="21"/>
      <c r="O733" s="21"/>
      <c r="P733" s="21"/>
      <c r="Q733" s="21">
        <v>1</v>
      </c>
      <c r="R733" s="21"/>
      <c r="S733" s="21"/>
    </row>
  </sheetData>
  <phoneticPr fontId="9" type="noConversion"/>
  <conditionalFormatting sqref="B3:S733">
    <cfRule type="expression" dxfId="0" priority="1">
      <formula>WEEKDAY($B3,2)&gt;5</formula>
    </cfRule>
  </conditionalFormatting>
  <dataValidations count="1">
    <dataValidation type="list" allowBlank="1" showInputMessage="1" showErrorMessage="1" sqref="F2:S2" xr:uid="{1DB7EE72-E2CF-4DC0-AC41-451965B2519A}">
      <formula1>INDIRECT("Tab_occupation[Occupation]")</formula1>
    </dataValidation>
  </dataValidations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10E1DC-E1F2-49F5-A957-944EBAD0A867}">
  <dimension ref="B2:O74"/>
  <sheetViews>
    <sheetView workbookViewId="0">
      <selection activeCell="E3" sqref="E3"/>
    </sheetView>
  </sheetViews>
  <sheetFormatPr baseColWidth="10" defaultRowHeight="15" x14ac:dyDescent="0.25"/>
  <cols>
    <col min="2" max="2" width="10.7109375" customWidth="1"/>
    <col min="3" max="3" width="5.7109375" customWidth="1"/>
    <col min="4" max="5" width="20.7109375" customWidth="1"/>
    <col min="6" max="6" width="5.7109375" customWidth="1"/>
    <col min="7" max="7" width="10.7109375" customWidth="1"/>
    <col min="8" max="8" width="5.7109375" customWidth="1"/>
    <col min="9" max="9" width="20.7109375" bestFit="1" customWidth="1"/>
    <col min="10" max="10" width="21" bestFit="1" customWidth="1"/>
    <col min="11" max="11" width="5.7109375" customWidth="1"/>
    <col min="12" max="12" width="10.7109375" customWidth="1"/>
    <col min="13" max="13" width="5.7109375" customWidth="1"/>
    <col min="14" max="14" width="20.5703125" bestFit="1" customWidth="1"/>
    <col min="15" max="16" width="20.7109375" bestFit="1" customWidth="1"/>
  </cols>
  <sheetData>
    <row r="2" spans="2:15" ht="20.100000000000001" customHeight="1" x14ac:dyDescent="0.25">
      <c r="B2" t="s">
        <v>26</v>
      </c>
      <c r="C2" t="s">
        <v>34</v>
      </c>
      <c r="D2" t="s">
        <v>30</v>
      </c>
      <c r="E2" t="s">
        <v>35</v>
      </c>
      <c r="G2" t="s">
        <v>26</v>
      </c>
      <c r="H2" t="s">
        <v>34</v>
      </c>
      <c r="I2" t="s">
        <v>31</v>
      </c>
      <c r="J2" t="s">
        <v>60</v>
      </c>
      <c r="L2" t="s">
        <v>26</v>
      </c>
      <c r="M2" t="s">
        <v>34</v>
      </c>
      <c r="N2" t="s">
        <v>32</v>
      </c>
      <c r="O2" t="s">
        <v>59</v>
      </c>
    </row>
    <row r="3" spans="2:15" x14ac:dyDescent="0.25">
      <c r="B3" s="15" t="s">
        <v>40</v>
      </c>
      <c r="C3" s="1" t="str">
        <f>LEFT(Tableau7[[#This Row],[Mois]],1)</f>
        <v>J</v>
      </c>
      <c r="D3" cm="1">
        <f t="array" ref="D3">SUMIFS(tab_event[Saison tout public],tab_event[Année],annefocus,tab_event[Mois],Tableau7[[#This Row],[Mois]])</f>
        <v>1</v>
      </c>
      <c r="E3" s="2" cm="1">
        <f t="array" ref="E3">IF(PROPER(TEXT(datefocus,"mmm"))=Tableau7[[#This Row],[Mois]],Tableau7[[#This Row],[Saison tout public]],NA())</f>
        <v>1</v>
      </c>
      <c r="G3" s="15" t="s">
        <v>40</v>
      </c>
      <c r="H3" s="1" t="str">
        <f>LEFT(Tableau79[[#This Row],[Mois]],1)</f>
        <v>J</v>
      </c>
      <c r="I3" cm="1">
        <f t="array" ref="I3">SUMIFS(tab_event[Saison jeune public],tab_event[Année],annefocus,tab_event[Mois],Tableau79[[#This Row],[Mois]])</f>
        <v>1</v>
      </c>
      <c r="J3" s="2" cm="1">
        <f t="array" ref="J3">IF(PROPER(TEXT(datefocus,"mmm"))=Tableau79[[#This Row],[Mois]],Tableau79[[#This Row],[Saison jeune public]],NA())</f>
        <v>1</v>
      </c>
      <c r="L3" s="15" t="s">
        <v>40</v>
      </c>
      <c r="M3" s="1" t="str">
        <f>LEFT(Tableau7910[[#This Row],[Mois]],1)</f>
        <v>J</v>
      </c>
      <c r="N3" cm="1">
        <f t="array" ref="N3">SUMIFS(tab_event[Séance scolaire],tab_event[Année],annefocus,tab_event[Mois],Tableau7910[[#This Row],[Mois]])</f>
        <v>2</v>
      </c>
      <c r="O3" s="2" cm="1">
        <f t="array" ref="O3">IF(PROPER(TEXT(datefocus,"mmm"))=Tableau7910[[#This Row],[Mois]],Tableau7910[[#This Row],[Séance scolaire]],NA())</f>
        <v>2</v>
      </c>
    </row>
    <row r="4" spans="2:15" x14ac:dyDescent="0.25">
      <c r="B4" s="15" t="s">
        <v>41</v>
      </c>
      <c r="C4" s="1" t="str">
        <f>LEFT(Tableau7[[#This Row],[Mois]],1)</f>
        <v>F</v>
      </c>
      <c r="D4" cm="1">
        <f t="array" ref="D4">SUMIFS(tab_event[Saison tout public],tab_event[Année],annefocus,tab_event[Mois],Tableau7[[#This Row],[Mois]])</f>
        <v>1</v>
      </c>
      <c r="E4" s="2" t="e" cm="1">
        <f t="array" ref="E4">IF(PROPER(TEXT(datefocus,"mmm"))=Tableau7[[#This Row],[Mois]],Tableau7[[#This Row],[Saison tout public]],NA())</f>
        <v>#N/A</v>
      </c>
      <c r="G4" s="15" t="s">
        <v>41</v>
      </c>
      <c r="H4" s="1" t="str">
        <f>LEFT(Tableau79[[#This Row],[Mois]],1)</f>
        <v>F</v>
      </c>
      <c r="I4" cm="1">
        <f t="array" ref="I4">SUMIFS(tab_event[Saison jeune public],tab_event[Année],annefocus,tab_event[Mois],Tableau79[[#This Row],[Mois]])</f>
        <v>0</v>
      </c>
      <c r="J4" s="2" t="e" cm="1">
        <f t="array" ref="J4">IF(PROPER(TEXT(datefocus,"mmm"))=Tableau79[[#This Row],[Mois]],Tableau79[[#This Row],[Saison jeune public]],NA())</f>
        <v>#N/A</v>
      </c>
      <c r="L4" s="15" t="s">
        <v>41</v>
      </c>
      <c r="M4" s="1" t="str">
        <f>LEFT(Tableau7910[[#This Row],[Mois]],1)</f>
        <v>F</v>
      </c>
      <c r="N4" cm="1">
        <f t="array" ref="N4">SUMIFS(tab_event[Séance scolaire],tab_event[Année],annefocus,tab_event[Mois],Tableau7910[[#This Row],[Mois]])</f>
        <v>0</v>
      </c>
      <c r="O4" s="2" t="e" cm="1">
        <f t="array" ref="O4">IF(PROPER(TEXT(datefocus,"mmm"))=Tableau7910[[#This Row],[Mois]],Tableau7910[[#This Row],[Séance scolaire]],NA())</f>
        <v>#N/A</v>
      </c>
    </row>
    <row r="5" spans="2:15" x14ac:dyDescent="0.25">
      <c r="B5" s="15" t="s">
        <v>36</v>
      </c>
      <c r="C5" s="1" t="str">
        <f>LEFT(Tableau7[[#This Row],[Mois]],1)</f>
        <v>M</v>
      </c>
      <c r="D5" cm="1">
        <f t="array" ref="D5">SUMIFS(tab_event[Saison tout public],tab_event[Année],annefocus,tab_event[Mois],Tableau7[[#This Row],[Mois]])</f>
        <v>4</v>
      </c>
      <c r="E5" s="2" t="e" cm="1">
        <f t="array" ref="E5">IF(PROPER(TEXT(datefocus,"mmm"))=Tableau7[[#This Row],[Mois]],Tableau7[[#This Row],[Saison tout public]],NA())</f>
        <v>#N/A</v>
      </c>
      <c r="G5" s="15" t="s">
        <v>36</v>
      </c>
      <c r="H5" s="1" t="str">
        <f>LEFT(Tableau79[[#This Row],[Mois]],1)</f>
        <v>M</v>
      </c>
      <c r="I5" cm="1">
        <f t="array" ref="I5">SUMIFS(tab_event[Saison jeune public],tab_event[Année],annefocus,tab_event[Mois],Tableau79[[#This Row],[Mois]])</f>
        <v>1</v>
      </c>
      <c r="J5" s="2" t="e" cm="1">
        <f t="array" ref="J5">IF(PROPER(TEXT(datefocus,"mmm"))=Tableau79[[#This Row],[Mois]],Tableau79[[#This Row],[Saison jeune public]],NA())</f>
        <v>#N/A</v>
      </c>
      <c r="L5" s="15" t="s">
        <v>36</v>
      </c>
      <c r="M5" s="1" t="str">
        <f>LEFT(Tableau7910[[#This Row],[Mois]],1)</f>
        <v>M</v>
      </c>
      <c r="N5" cm="1">
        <f t="array" ref="N5">SUMIFS(tab_event[Séance scolaire],tab_event[Année],annefocus,tab_event[Mois],Tableau7910[[#This Row],[Mois]])</f>
        <v>2</v>
      </c>
      <c r="O5" s="2" t="e" cm="1">
        <f t="array" ref="O5">IF(PROPER(TEXT(datefocus,"mmm"))=Tableau7910[[#This Row],[Mois]],Tableau7910[[#This Row],[Séance scolaire]],NA())</f>
        <v>#N/A</v>
      </c>
    </row>
    <row r="6" spans="2:15" x14ac:dyDescent="0.25">
      <c r="B6" s="15" t="s">
        <v>42</v>
      </c>
      <c r="C6" s="1" t="str">
        <f>LEFT(Tableau7[[#This Row],[Mois]],1)</f>
        <v>A</v>
      </c>
      <c r="D6" cm="1">
        <f t="array" ref="D6">SUMIFS(tab_event[Saison tout public],tab_event[Année],annefocus,tab_event[Mois],Tableau7[[#This Row],[Mois]])</f>
        <v>2</v>
      </c>
      <c r="E6" s="2" t="e" cm="1">
        <f t="array" ref="E6">IF(PROPER(TEXT(datefocus,"mmm"))=Tableau7[[#This Row],[Mois]],Tableau7[[#This Row],[Saison tout public]],NA())</f>
        <v>#N/A</v>
      </c>
      <c r="G6" s="15" t="s">
        <v>42</v>
      </c>
      <c r="H6" s="1" t="str">
        <f>LEFT(Tableau79[[#This Row],[Mois]],1)</f>
        <v>A</v>
      </c>
      <c r="I6" cm="1">
        <f t="array" ref="I6">SUMIFS(tab_event[Saison jeune public],tab_event[Année],annefocus,tab_event[Mois],Tableau79[[#This Row],[Mois]])</f>
        <v>1</v>
      </c>
      <c r="J6" s="2" t="e" cm="1">
        <f t="array" ref="J6">IF(PROPER(TEXT(datefocus,"mmm"))=Tableau79[[#This Row],[Mois]],Tableau79[[#This Row],[Saison jeune public]],NA())</f>
        <v>#N/A</v>
      </c>
      <c r="L6" s="15" t="s">
        <v>42</v>
      </c>
      <c r="M6" s="1" t="str">
        <f>LEFT(Tableau7910[[#This Row],[Mois]],1)</f>
        <v>A</v>
      </c>
      <c r="N6" cm="1">
        <f t="array" ref="N6">SUMIFS(tab_event[Séance scolaire],tab_event[Année],annefocus,tab_event[Mois],Tableau7910[[#This Row],[Mois]])</f>
        <v>2</v>
      </c>
      <c r="O6" s="2" t="e" cm="1">
        <f t="array" ref="O6">IF(PROPER(TEXT(datefocus,"mmm"))=Tableau7910[[#This Row],[Mois]],Tableau7910[[#This Row],[Séance scolaire]],NA())</f>
        <v>#N/A</v>
      </c>
    </row>
    <row r="7" spans="2:15" x14ac:dyDescent="0.25">
      <c r="B7" s="15" t="s">
        <v>37</v>
      </c>
      <c r="C7" s="1" t="str">
        <f>LEFT(Tableau7[[#This Row],[Mois]],1)</f>
        <v>M</v>
      </c>
      <c r="D7" cm="1">
        <f t="array" ref="D7">SUMIFS(tab_event[Saison tout public],tab_event[Année],annefocus,tab_event[Mois],Tableau7[[#This Row],[Mois]])</f>
        <v>1</v>
      </c>
      <c r="E7" s="2" t="e" cm="1">
        <f t="array" ref="E7">IF(PROPER(TEXT(datefocus,"mmm"))=Tableau7[[#This Row],[Mois]],Tableau7[[#This Row],[Saison tout public]],NA())</f>
        <v>#N/A</v>
      </c>
      <c r="G7" s="15" t="s">
        <v>37</v>
      </c>
      <c r="H7" s="1" t="str">
        <f>LEFT(Tableau79[[#This Row],[Mois]],1)</f>
        <v>M</v>
      </c>
      <c r="I7" cm="1">
        <f t="array" ref="I7">SUMIFS(tab_event[Saison jeune public],tab_event[Année],annefocus,tab_event[Mois],Tableau79[[#This Row],[Mois]])</f>
        <v>0</v>
      </c>
      <c r="J7" s="2" t="e" cm="1">
        <f t="array" ref="J7">IF(PROPER(TEXT(datefocus,"mmm"))=Tableau79[[#This Row],[Mois]],Tableau79[[#This Row],[Saison jeune public]],NA())</f>
        <v>#N/A</v>
      </c>
      <c r="L7" s="15" t="s">
        <v>37</v>
      </c>
      <c r="M7" s="1" t="str">
        <f>LEFT(Tableau7910[[#This Row],[Mois]],1)</f>
        <v>M</v>
      </c>
      <c r="N7" cm="1">
        <f t="array" ref="N7">SUMIFS(tab_event[Séance scolaire],tab_event[Année],annefocus,tab_event[Mois],Tableau7910[[#This Row],[Mois]])</f>
        <v>2</v>
      </c>
      <c r="O7" s="2" t="e" cm="1">
        <f t="array" ref="O7">IF(PROPER(TEXT(datefocus,"mmm"))=Tableau7910[[#This Row],[Mois]],Tableau7910[[#This Row],[Séance scolaire]],NA())</f>
        <v>#N/A</v>
      </c>
    </row>
    <row r="8" spans="2:15" x14ac:dyDescent="0.25">
      <c r="B8" s="15" t="s">
        <v>38</v>
      </c>
      <c r="C8" s="1" t="str">
        <f>LEFT(Tableau7[[#This Row],[Mois]],1)</f>
        <v>J</v>
      </c>
      <c r="D8" cm="1">
        <f t="array" ref="D8">SUMIFS(tab_event[Saison tout public],tab_event[Année],annefocus,tab_event[Mois],Tableau7[[#This Row],[Mois]])</f>
        <v>1</v>
      </c>
      <c r="E8" s="2" t="e" cm="1">
        <f t="array" ref="E8">IF(PROPER(TEXT(datefocus,"mmm"))=Tableau7[[#This Row],[Mois]],Tableau7[[#This Row],[Saison tout public]],NA())</f>
        <v>#N/A</v>
      </c>
      <c r="G8" s="15" t="s">
        <v>38</v>
      </c>
      <c r="H8" s="1" t="str">
        <f>LEFT(Tableau79[[#This Row],[Mois]],1)</f>
        <v>J</v>
      </c>
      <c r="I8" cm="1">
        <f t="array" ref="I8">SUMIFS(tab_event[Saison jeune public],tab_event[Année],annefocus,tab_event[Mois],Tableau79[[#This Row],[Mois]])</f>
        <v>0</v>
      </c>
      <c r="J8" s="2" t="e" cm="1">
        <f t="array" ref="J8">IF(PROPER(TEXT(datefocus,"mmm"))=Tableau79[[#This Row],[Mois]],Tableau79[[#This Row],[Saison jeune public]],NA())</f>
        <v>#N/A</v>
      </c>
      <c r="L8" s="15" t="s">
        <v>38</v>
      </c>
      <c r="M8" s="1" t="str">
        <f>LEFT(Tableau7910[[#This Row],[Mois]],1)</f>
        <v>J</v>
      </c>
      <c r="N8" cm="1">
        <f t="array" ref="N8">SUMIFS(tab_event[Séance scolaire],tab_event[Année],annefocus,tab_event[Mois],Tableau7910[[#This Row],[Mois]])</f>
        <v>1</v>
      </c>
      <c r="O8" s="2" t="e" cm="1">
        <f t="array" ref="O8">IF(PROPER(TEXT(datefocus,"mmm"))=Tableau7910[[#This Row],[Mois]],Tableau7910[[#This Row],[Séance scolaire]],NA())</f>
        <v>#N/A</v>
      </c>
    </row>
    <row r="9" spans="2:15" x14ac:dyDescent="0.25">
      <c r="B9" s="15" t="s">
        <v>43</v>
      </c>
      <c r="C9" s="1" t="str">
        <f>LEFT(Tableau7[[#This Row],[Mois]],1)</f>
        <v>J</v>
      </c>
      <c r="D9" cm="1">
        <f t="array" ref="D9">SUMIFS(tab_event[Saison tout public],tab_event[Année],annefocus,tab_event[Mois],Tableau7[[#This Row],[Mois]])</f>
        <v>0</v>
      </c>
      <c r="E9" s="2" t="e" cm="1">
        <f t="array" ref="E9">IF(PROPER(TEXT(datefocus,"mmm"))=Tableau7[[#This Row],[Mois]],Tableau7[[#This Row],[Saison tout public]],NA())</f>
        <v>#N/A</v>
      </c>
      <c r="G9" s="15" t="s">
        <v>43</v>
      </c>
      <c r="H9" s="1" t="str">
        <f>LEFT(Tableau79[[#This Row],[Mois]],1)</f>
        <v>J</v>
      </c>
      <c r="I9" cm="1">
        <f t="array" ref="I9">SUMIFS(tab_event[Saison jeune public],tab_event[Année],annefocus,tab_event[Mois],Tableau79[[#This Row],[Mois]])</f>
        <v>0</v>
      </c>
      <c r="J9" s="2" t="e" cm="1">
        <f t="array" ref="J9">IF(PROPER(TEXT(datefocus,"mmm"))=Tableau79[[#This Row],[Mois]],Tableau79[[#This Row],[Saison jeune public]],NA())</f>
        <v>#N/A</v>
      </c>
      <c r="L9" s="15" t="s">
        <v>43</v>
      </c>
      <c r="M9" s="1" t="str">
        <f>LEFT(Tableau7910[[#This Row],[Mois]],1)</f>
        <v>J</v>
      </c>
      <c r="N9" cm="1">
        <f t="array" ref="N9">SUMIFS(tab_event[Séance scolaire],tab_event[Année],annefocus,tab_event[Mois],Tableau7910[[#This Row],[Mois]])</f>
        <v>0</v>
      </c>
      <c r="O9" s="2" t="e" cm="1">
        <f t="array" ref="O9">IF(PROPER(TEXT(datefocus,"mmm"))=Tableau7910[[#This Row],[Mois]],Tableau7910[[#This Row],[Séance scolaire]],NA())</f>
        <v>#N/A</v>
      </c>
    </row>
    <row r="10" spans="2:15" x14ac:dyDescent="0.25">
      <c r="B10" s="15" t="s">
        <v>39</v>
      </c>
      <c r="C10" s="1" t="str">
        <f>LEFT(Tableau7[[#This Row],[Mois]],1)</f>
        <v>A</v>
      </c>
      <c r="D10" cm="1">
        <f t="array" ref="D10">SUMIFS(tab_event[Saison tout public],tab_event[Année],annefocus,tab_event[Mois],Tableau7[[#This Row],[Mois]])</f>
        <v>0</v>
      </c>
      <c r="E10" s="2" t="e" cm="1">
        <f t="array" ref="E10">IF(PROPER(TEXT(datefocus,"mmm"))=Tableau7[[#This Row],[Mois]],Tableau7[[#This Row],[Saison tout public]],NA())</f>
        <v>#N/A</v>
      </c>
      <c r="G10" s="15" t="s">
        <v>39</v>
      </c>
      <c r="H10" s="1" t="str">
        <f>LEFT(Tableau79[[#This Row],[Mois]],1)</f>
        <v>A</v>
      </c>
      <c r="I10" cm="1">
        <f t="array" ref="I10">SUMIFS(tab_event[Saison jeune public],tab_event[Année],annefocus,tab_event[Mois],Tableau79[[#This Row],[Mois]])</f>
        <v>0</v>
      </c>
      <c r="J10" s="2" t="e" cm="1">
        <f t="array" ref="J10">IF(PROPER(TEXT(datefocus,"mmm"))=Tableau79[[#This Row],[Mois]],Tableau79[[#This Row],[Saison jeune public]],NA())</f>
        <v>#N/A</v>
      </c>
      <c r="L10" s="15" t="s">
        <v>39</v>
      </c>
      <c r="M10" s="1" t="str">
        <f>LEFT(Tableau7910[[#This Row],[Mois]],1)</f>
        <v>A</v>
      </c>
      <c r="N10" cm="1">
        <f t="array" ref="N10">SUMIFS(tab_event[Séance scolaire],tab_event[Année],annefocus,tab_event[Mois],Tableau7910[[#This Row],[Mois]])</f>
        <v>0</v>
      </c>
      <c r="O10" s="2" t="e" cm="1">
        <f t="array" ref="O10">IF(PROPER(TEXT(datefocus,"mmm"))=Tableau7910[[#This Row],[Mois]],Tableau7910[[#This Row],[Séance scolaire]],NA())</f>
        <v>#N/A</v>
      </c>
    </row>
    <row r="11" spans="2:15" x14ac:dyDescent="0.25">
      <c r="B11" s="15" t="s">
        <v>44</v>
      </c>
      <c r="C11" s="1" t="str">
        <f>LEFT(Tableau7[[#This Row],[Mois]],1)</f>
        <v>S</v>
      </c>
      <c r="D11" cm="1">
        <f t="array" ref="D11">SUMIFS(tab_event[Saison tout public],tab_event[Année],annefocus,tab_event[Mois],Tableau7[[#This Row],[Mois]])</f>
        <v>1</v>
      </c>
      <c r="E11" s="2" t="e" cm="1">
        <f t="array" ref="E11">IF(PROPER(TEXT(datefocus,"mmm"))=Tableau7[[#This Row],[Mois]],Tableau7[[#This Row],[Saison tout public]],NA())</f>
        <v>#N/A</v>
      </c>
      <c r="G11" s="15" t="s">
        <v>44</v>
      </c>
      <c r="H11" s="1" t="str">
        <f>LEFT(Tableau79[[#This Row],[Mois]],1)</f>
        <v>S</v>
      </c>
      <c r="I11" cm="1">
        <f t="array" ref="I11">SUMIFS(tab_event[Saison jeune public],tab_event[Année],annefocus,tab_event[Mois],Tableau79[[#This Row],[Mois]])</f>
        <v>0</v>
      </c>
      <c r="J11" s="2" t="e" cm="1">
        <f t="array" ref="J11">IF(PROPER(TEXT(datefocus,"mmm"))=Tableau79[[#This Row],[Mois]],Tableau79[[#This Row],[Saison jeune public]],NA())</f>
        <v>#N/A</v>
      </c>
      <c r="L11" s="15" t="s">
        <v>44</v>
      </c>
      <c r="M11" s="1" t="str">
        <f>LEFT(Tableau7910[[#This Row],[Mois]],1)</f>
        <v>S</v>
      </c>
      <c r="N11" cm="1">
        <f t="array" ref="N11">SUMIFS(tab_event[Séance scolaire],tab_event[Année],annefocus,tab_event[Mois],Tableau7910[[#This Row],[Mois]])</f>
        <v>0</v>
      </c>
      <c r="O11" s="2" t="e" cm="1">
        <f t="array" ref="O11">IF(PROPER(TEXT(datefocus,"mmm"))=Tableau7910[[#This Row],[Mois]],Tableau7910[[#This Row],[Séance scolaire]],NA())</f>
        <v>#N/A</v>
      </c>
    </row>
    <row r="12" spans="2:15" x14ac:dyDescent="0.25">
      <c r="B12" s="15" t="s">
        <v>45</v>
      </c>
      <c r="C12" s="1" t="str">
        <f>LEFT(Tableau7[[#This Row],[Mois]],1)</f>
        <v>O</v>
      </c>
      <c r="D12" cm="1">
        <f t="array" ref="D12">SUMIFS(tab_event[Saison tout public],tab_event[Année],annefocus,tab_event[Mois],Tableau7[[#This Row],[Mois]])</f>
        <v>1</v>
      </c>
      <c r="E12" s="2" t="e" cm="1">
        <f t="array" ref="E12">IF(PROPER(TEXT(datefocus,"mmm"))=Tableau7[[#This Row],[Mois]],Tableau7[[#This Row],[Saison tout public]],NA())</f>
        <v>#N/A</v>
      </c>
      <c r="G12" s="15" t="s">
        <v>45</v>
      </c>
      <c r="H12" s="1" t="str">
        <f>LEFT(Tableau79[[#This Row],[Mois]],1)</f>
        <v>O</v>
      </c>
      <c r="I12" cm="1">
        <f t="array" ref="I12">SUMIFS(tab_event[Saison jeune public],tab_event[Année],annefocus,tab_event[Mois],Tableau79[[#This Row],[Mois]])</f>
        <v>1</v>
      </c>
      <c r="J12" s="2" t="e" cm="1">
        <f t="array" ref="J12">IF(PROPER(TEXT(datefocus,"mmm"))=Tableau79[[#This Row],[Mois]],Tableau79[[#This Row],[Saison jeune public]],NA())</f>
        <v>#N/A</v>
      </c>
      <c r="L12" s="15" t="s">
        <v>45</v>
      </c>
      <c r="M12" s="1" t="str">
        <f>LEFT(Tableau7910[[#This Row],[Mois]],1)</f>
        <v>O</v>
      </c>
      <c r="N12" cm="1">
        <f t="array" ref="N12">SUMIFS(tab_event[Séance scolaire],tab_event[Année],annefocus,tab_event[Mois],Tableau7910[[#This Row],[Mois]])</f>
        <v>5</v>
      </c>
      <c r="O12" s="2" t="e" cm="1">
        <f t="array" ref="O12">IF(PROPER(TEXT(datefocus,"mmm"))=Tableau7910[[#This Row],[Mois]],Tableau7910[[#This Row],[Séance scolaire]],NA())</f>
        <v>#N/A</v>
      </c>
    </row>
    <row r="13" spans="2:15" x14ac:dyDescent="0.25">
      <c r="B13" s="15" t="s">
        <v>46</v>
      </c>
      <c r="C13" s="1" t="str">
        <f>LEFT(Tableau7[[#This Row],[Mois]],1)</f>
        <v>N</v>
      </c>
      <c r="D13" cm="1">
        <f t="array" ref="D13">SUMIFS(tab_event[Saison tout public],tab_event[Année],annefocus,tab_event[Mois],Tableau7[[#This Row],[Mois]])</f>
        <v>1</v>
      </c>
      <c r="E13" s="2" t="e" cm="1">
        <f t="array" ref="E13">IF(PROPER(TEXT(datefocus,"mmm"))=Tableau7[[#This Row],[Mois]],Tableau7[[#This Row],[Saison tout public]],NA())</f>
        <v>#N/A</v>
      </c>
      <c r="G13" s="15" t="s">
        <v>46</v>
      </c>
      <c r="H13" s="1" t="str">
        <f>LEFT(Tableau79[[#This Row],[Mois]],1)</f>
        <v>N</v>
      </c>
      <c r="I13" cm="1">
        <f t="array" ref="I13">SUMIFS(tab_event[Saison jeune public],tab_event[Année],annefocus,tab_event[Mois],Tableau79[[#This Row],[Mois]])</f>
        <v>1</v>
      </c>
      <c r="J13" s="2" t="e" cm="1">
        <f t="array" ref="J13">IF(PROPER(TEXT(datefocus,"mmm"))=Tableau79[[#This Row],[Mois]],Tableau79[[#This Row],[Saison jeune public]],NA())</f>
        <v>#N/A</v>
      </c>
      <c r="L13" s="15" t="s">
        <v>46</v>
      </c>
      <c r="M13" s="1" t="str">
        <f>LEFT(Tableau7910[[#This Row],[Mois]],1)</f>
        <v>N</v>
      </c>
      <c r="N13" cm="1">
        <f t="array" ref="N13">SUMIFS(tab_event[Séance scolaire],tab_event[Année],annefocus,tab_event[Mois],Tableau7910[[#This Row],[Mois]])</f>
        <v>4</v>
      </c>
      <c r="O13" s="2" t="e" cm="1">
        <f t="array" ref="O13">IF(PROPER(TEXT(datefocus,"mmm"))=Tableau7910[[#This Row],[Mois]],Tableau7910[[#This Row],[Séance scolaire]],NA())</f>
        <v>#N/A</v>
      </c>
    </row>
    <row r="14" spans="2:15" x14ac:dyDescent="0.25">
      <c r="B14" s="15" t="s">
        <v>47</v>
      </c>
      <c r="C14" s="1" t="str">
        <f>LEFT(Tableau7[[#This Row],[Mois]],1)</f>
        <v>D</v>
      </c>
      <c r="D14" cm="1">
        <f t="array" ref="D14">SUMIFS(tab_event[Saison tout public],tab_event[Année],annefocus,tab_event[Mois],Tableau7[[#This Row],[Mois]])</f>
        <v>2</v>
      </c>
      <c r="E14" s="2" t="e" cm="1">
        <f t="array" ref="E14">IF(PROPER(TEXT(datefocus,"mmm"))=Tableau7[[#This Row],[Mois]],Tableau7[[#This Row],[Saison tout public]],NA())</f>
        <v>#N/A</v>
      </c>
      <c r="G14" s="15" t="s">
        <v>47</v>
      </c>
      <c r="H14" s="1" t="str">
        <f>LEFT(Tableau79[[#This Row],[Mois]],1)</f>
        <v>D</v>
      </c>
      <c r="I14" cm="1">
        <f t="array" ref="I14">SUMIFS(tab_event[Saison jeune public],tab_event[Année],annefocus,tab_event[Mois],Tableau79[[#This Row],[Mois]])</f>
        <v>0</v>
      </c>
      <c r="J14" s="2" t="e" cm="1">
        <f t="array" ref="J14">IF(PROPER(TEXT(datefocus,"mmm"))=Tableau79[[#This Row],[Mois]],Tableau79[[#This Row],[Saison jeune public]],NA())</f>
        <v>#N/A</v>
      </c>
      <c r="L14" s="15" t="s">
        <v>47</v>
      </c>
      <c r="M14" s="1" t="str">
        <f>LEFT(Tableau7910[[#This Row],[Mois]],1)</f>
        <v>D</v>
      </c>
      <c r="N14" cm="1">
        <f t="array" ref="N14">SUMIFS(tab_event[Séance scolaire],tab_event[Année],annefocus,tab_event[Mois],Tableau7910[[#This Row],[Mois]])</f>
        <v>0</v>
      </c>
      <c r="O14" s="2" t="e" cm="1">
        <f t="array" ref="O14">IF(PROPER(TEXT(datefocus,"mmm"))=Tableau7910[[#This Row],[Mois]],Tableau7910[[#This Row],[Séance scolaire]],NA())</f>
        <v>#N/A</v>
      </c>
    </row>
    <row r="17" spans="2:15" ht="20.100000000000001" customHeight="1" x14ac:dyDescent="0.25">
      <c r="B17" t="s">
        <v>26</v>
      </c>
      <c r="C17" t="s">
        <v>34</v>
      </c>
      <c r="D17" t="s">
        <v>5</v>
      </c>
      <c r="E17" t="s">
        <v>49</v>
      </c>
      <c r="G17" t="s">
        <v>26</v>
      </c>
      <c r="H17" t="s">
        <v>34</v>
      </c>
      <c r="I17" t="s">
        <v>2</v>
      </c>
      <c r="J17" t="s">
        <v>57</v>
      </c>
      <c r="L17" t="s">
        <v>26</v>
      </c>
      <c r="M17" t="s">
        <v>34</v>
      </c>
      <c r="N17" t="s">
        <v>48</v>
      </c>
      <c r="O17" t="s">
        <v>58</v>
      </c>
    </row>
    <row r="18" spans="2:15" x14ac:dyDescent="0.25">
      <c r="B18" s="15" t="s">
        <v>40</v>
      </c>
      <c r="C18" s="1" t="str">
        <f>LEFT(Tableau711[[#This Row],[Mois]],1)</f>
        <v>J</v>
      </c>
      <c r="D18" cm="1">
        <f t="array" ref="D18">SUMIFS(tab_event[Résidence],tab_event[Année],annefocus,tab_event[Mois],Tableau711[[#This Row],[Mois]])</f>
        <v>3</v>
      </c>
      <c r="E18" s="2" cm="1">
        <f t="array" ref="E18">IF(PROPER(TEXT(datefocus,"mmm"))=Tableau711[[#This Row],[Mois]],Tableau711[[#This Row],[Résidence]],NA())</f>
        <v>3</v>
      </c>
      <c r="G18" s="15" t="s">
        <v>40</v>
      </c>
      <c r="H18" s="1" t="str">
        <f>LEFT(Tableau71112[[#This Row],[Mois]],1)</f>
        <v>J</v>
      </c>
      <c r="I18" cm="1">
        <f t="array" ref="I18">SUMIFS(tab_event[Cinéma],tab_event[Année],annefocus,tab_event[Mois],Tableau71112[[#This Row],[Mois]])</f>
        <v>3</v>
      </c>
      <c r="J18" s="2" cm="1">
        <f t="array" ref="J18">IF(PROPER(TEXT(datefocus,"mmm"))=Tableau71112[[#This Row],[Mois]],Tableau71112[[#This Row],[Cinéma]],NA())</f>
        <v>3</v>
      </c>
      <c r="L18" s="15" t="s">
        <v>40</v>
      </c>
      <c r="M18" s="1" t="str">
        <f>LEFT(Tableau71113[[#This Row],[Mois]],1)</f>
        <v>J</v>
      </c>
      <c r="N18" cm="1">
        <f t="array" ref="N18">SUMIFS(tab_event[[École de musique ]],tab_event[Année],annefocus,tab_event[Mois],Tableau71113[[#This Row],[Mois]])</f>
        <v>0</v>
      </c>
      <c r="O18" s="2" cm="1">
        <f t="array" ref="O18">IF(PROPER(TEXT(datefocus,"mmm"))=Tableau71113[[#This Row],[Mois]],Tableau71113[[#This Row],[École de musique]],NA())</f>
        <v>0</v>
      </c>
    </row>
    <row r="19" spans="2:15" x14ac:dyDescent="0.25">
      <c r="B19" s="15" t="s">
        <v>41</v>
      </c>
      <c r="C19" s="1" t="str">
        <f>LEFT(Tableau711[[#This Row],[Mois]],1)</f>
        <v>F</v>
      </c>
      <c r="D19" cm="1">
        <f t="array" ref="D19">SUMIFS(tab_event[Résidence],tab_event[Année],annefocus,tab_event[Mois],Tableau711[[#This Row],[Mois]])</f>
        <v>6</v>
      </c>
      <c r="E19" s="2" t="e" cm="1">
        <f t="array" ref="E19">IF(PROPER(TEXT(datefocus,"mmm"))=Tableau711[[#This Row],[Mois]],Tableau711[[#This Row],[Résidence]],NA())</f>
        <v>#N/A</v>
      </c>
      <c r="G19" s="15" t="s">
        <v>41</v>
      </c>
      <c r="H19" s="1" t="str">
        <f>LEFT(Tableau71112[[#This Row],[Mois]],1)</f>
        <v>F</v>
      </c>
      <c r="I19" cm="1">
        <f t="array" ref="I19">SUMIFS(tab_event[Cinéma],tab_event[Année],annefocus,tab_event[Mois],Tableau71112[[#This Row],[Mois]])</f>
        <v>1</v>
      </c>
      <c r="J19" s="2" t="e" cm="1">
        <f t="array" ref="J19">IF(PROPER(TEXT(datefocus,"mmm"))=Tableau71112[[#This Row],[Mois]],Tableau71112[[#This Row],[Cinéma]],NA())</f>
        <v>#N/A</v>
      </c>
      <c r="L19" s="15" t="s">
        <v>41</v>
      </c>
      <c r="M19" s="1" t="str">
        <f>LEFT(Tableau71113[[#This Row],[Mois]],1)</f>
        <v>F</v>
      </c>
      <c r="N19" cm="1">
        <f t="array" ref="N19">SUMIFS(tab_event[[École de musique ]],tab_event[Année],annefocus,tab_event[Mois],Tableau71113[[#This Row],[Mois]])</f>
        <v>1</v>
      </c>
      <c r="O19" s="2" t="e" cm="1">
        <f t="array" ref="O19">IF(PROPER(TEXT(datefocus,"mmm"))=Tableau71113[[#This Row],[Mois]],Tableau71113[[#This Row],[École de musique]],NA())</f>
        <v>#N/A</v>
      </c>
    </row>
    <row r="20" spans="2:15" x14ac:dyDescent="0.25">
      <c r="B20" s="15" t="s">
        <v>36</v>
      </c>
      <c r="C20" s="1" t="str">
        <f>LEFT(Tableau711[[#This Row],[Mois]],1)</f>
        <v>M</v>
      </c>
      <c r="D20" cm="1">
        <f t="array" ref="D20">SUMIFS(tab_event[Résidence],tab_event[Année],annefocus,tab_event[Mois],Tableau711[[#This Row],[Mois]])</f>
        <v>0</v>
      </c>
      <c r="E20" s="2" t="e" cm="1">
        <f t="array" ref="E20">IF(PROPER(TEXT(datefocus,"mmm"))=Tableau711[[#This Row],[Mois]],Tableau711[[#This Row],[Résidence]],NA())</f>
        <v>#N/A</v>
      </c>
      <c r="G20" s="15" t="s">
        <v>36</v>
      </c>
      <c r="H20" s="1" t="str">
        <f>LEFT(Tableau71112[[#This Row],[Mois]],1)</f>
        <v>M</v>
      </c>
      <c r="I20" cm="1">
        <f t="array" ref="I20">SUMIFS(tab_event[Cinéma],tab_event[Année],annefocus,tab_event[Mois],Tableau71112[[#This Row],[Mois]])</f>
        <v>3</v>
      </c>
      <c r="J20" s="2" t="e" cm="1">
        <f t="array" ref="J20">IF(PROPER(TEXT(datefocus,"mmm"))=Tableau71112[[#This Row],[Mois]],Tableau71112[[#This Row],[Cinéma]],NA())</f>
        <v>#N/A</v>
      </c>
      <c r="L20" s="15" t="s">
        <v>36</v>
      </c>
      <c r="M20" s="1" t="str">
        <f>LEFT(Tableau71113[[#This Row],[Mois]],1)</f>
        <v>M</v>
      </c>
      <c r="N20" cm="1">
        <f t="array" ref="N20">SUMIFS(tab_event[[École de musique ]],tab_event[Année],annefocus,tab_event[Mois],Tableau71113[[#This Row],[Mois]])</f>
        <v>1</v>
      </c>
      <c r="O20" s="2" t="e" cm="1">
        <f t="array" ref="O20">IF(PROPER(TEXT(datefocus,"mmm"))=Tableau71113[[#This Row],[Mois]],Tableau71113[[#This Row],[École de musique]],NA())</f>
        <v>#N/A</v>
      </c>
    </row>
    <row r="21" spans="2:15" x14ac:dyDescent="0.25">
      <c r="B21" s="15" t="s">
        <v>42</v>
      </c>
      <c r="C21" s="1" t="str">
        <f>LEFT(Tableau711[[#This Row],[Mois]],1)</f>
        <v>A</v>
      </c>
      <c r="D21" cm="1">
        <f t="array" ref="D21">SUMIFS(tab_event[Résidence],tab_event[Année],annefocus,tab_event[Mois],Tableau711[[#This Row],[Mois]])</f>
        <v>0</v>
      </c>
      <c r="E21" s="2" t="e" cm="1">
        <f t="array" ref="E21">IF(PROPER(TEXT(datefocus,"mmm"))=Tableau711[[#This Row],[Mois]],Tableau711[[#This Row],[Résidence]],NA())</f>
        <v>#N/A</v>
      </c>
      <c r="G21" s="15" t="s">
        <v>42</v>
      </c>
      <c r="H21" s="1" t="str">
        <f>LEFT(Tableau71112[[#This Row],[Mois]],1)</f>
        <v>A</v>
      </c>
      <c r="I21" cm="1">
        <f t="array" ref="I21">SUMIFS(tab_event[Cinéma],tab_event[Année],annefocus,tab_event[Mois],Tableau71112[[#This Row],[Mois]])</f>
        <v>2</v>
      </c>
      <c r="J21" s="2" t="e" cm="1">
        <f t="array" ref="J21">IF(PROPER(TEXT(datefocus,"mmm"))=Tableau71112[[#This Row],[Mois]],Tableau71112[[#This Row],[Cinéma]],NA())</f>
        <v>#N/A</v>
      </c>
      <c r="L21" s="15" t="s">
        <v>42</v>
      </c>
      <c r="M21" s="1" t="str">
        <f>LEFT(Tableau71113[[#This Row],[Mois]],1)</f>
        <v>A</v>
      </c>
      <c r="N21" cm="1">
        <f t="array" ref="N21">SUMIFS(tab_event[[École de musique ]],tab_event[Année],annefocus,tab_event[Mois],Tableau71113[[#This Row],[Mois]])</f>
        <v>2</v>
      </c>
      <c r="O21" s="2" t="e" cm="1">
        <f t="array" ref="O21">IF(PROPER(TEXT(datefocus,"mmm"))=Tableau71113[[#This Row],[Mois]],Tableau71113[[#This Row],[École de musique]],NA())</f>
        <v>#N/A</v>
      </c>
    </row>
    <row r="22" spans="2:15" x14ac:dyDescent="0.25">
      <c r="B22" s="15" t="s">
        <v>37</v>
      </c>
      <c r="C22" s="1" t="str">
        <f>LEFT(Tableau711[[#This Row],[Mois]],1)</f>
        <v>M</v>
      </c>
      <c r="D22" cm="1">
        <f t="array" ref="D22">SUMIFS(tab_event[Résidence],tab_event[Année],annefocus,tab_event[Mois],Tableau711[[#This Row],[Mois]])</f>
        <v>5</v>
      </c>
      <c r="E22" s="2" t="e" cm="1">
        <f t="array" ref="E22">IF(PROPER(TEXT(datefocus,"mmm"))=Tableau711[[#This Row],[Mois]],Tableau711[[#This Row],[Résidence]],NA())</f>
        <v>#N/A</v>
      </c>
      <c r="G22" s="15" t="s">
        <v>37</v>
      </c>
      <c r="H22" s="1" t="str">
        <f>LEFT(Tableau71112[[#This Row],[Mois]],1)</f>
        <v>M</v>
      </c>
      <c r="I22" cm="1">
        <f t="array" ref="I22">SUMIFS(tab_event[Cinéma],tab_event[Année],annefocus,tab_event[Mois],Tableau71112[[#This Row],[Mois]])</f>
        <v>2</v>
      </c>
      <c r="J22" s="2" t="e" cm="1">
        <f t="array" ref="J22">IF(PROPER(TEXT(datefocus,"mmm"))=Tableau71112[[#This Row],[Mois]],Tableau71112[[#This Row],[Cinéma]],NA())</f>
        <v>#N/A</v>
      </c>
      <c r="L22" s="15" t="s">
        <v>37</v>
      </c>
      <c r="M22" s="1" t="str">
        <f>LEFT(Tableau71113[[#This Row],[Mois]],1)</f>
        <v>M</v>
      </c>
      <c r="N22" cm="1">
        <f t="array" ref="N22">SUMIFS(tab_event[[École de musique ]],tab_event[Année],annefocus,tab_event[Mois],Tableau71113[[#This Row],[Mois]])</f>
        <v>4</v>
      </c>
      <c r="O22" s="2" t="e" cm="1">
        <f t="array" ref="O22">IF(PROPER(TEXT(datefocus,"mmm"))=Tableau71113[[#This Row],[Mois]],Tableau71113[[#This Row],[École de musique]],NA())</f>
        <v>#N/A</v>
      </c>
    </row>
    <row r="23" spans="2:15" x14ac:dyDescent="0.25">
      <c r="B23" s="15" t="s">
        <v>38</v>
      </c>
      <c r="C23" s="1" t="str">
        <f>LEFT(Tableau711[[#This Row],[Mois]],1)</f>
        <v>J</v>
      </c>
      <c r="D23" cm="1">
        <f t="array" ref="D23">SUMIFS(tab_event[Résidence],tab_event[Année],annefocus,tab_event[Mois],Tableau711[[#This Row],[Mois]])</f>
        <v>0</v>
      </c>
      <c r="E23" s="2" t="e" cm="1">
        <f t="array" ref="E23">IF(PROPER(TEXT(datefocus,"mmm"))=Tableau711[[#This Row],[Mois]],Tableau711[[#This Row],[Résidence]],NA())</f>
        <v>#N/A</v>
      </c>
      <c r="G23" s="15" t="s">
        <v>38</v>
      </c>
      <c r="H23" s="1" t="str">
        <f>LEFT(Tableau71112[[#This Row],[Mois]],1)</f>
        <v>J</v>
      </c>
      <c r="I23" cm="1">
        <f t="array" ref="I23">SUMIFS(tab_event[Cinéma],tab_event[Année],annefocus,tab_event[Mois],Tableau71112[[#This Row],[Mois]])</f>
        <v>2</v>
      </c>
      <c r="J23" s="2" t="e" cm="1">
        <f t="array" ref="J23">IF(PROPER(TEXT(datefocus,"mmm"))=Tableau71112[[#This Row],[Mois]],Tableau71112[[#This Row],[Cinéma]],NA())</f>
        <v>#N/A</v>
      </c>
      <c r="L23" s="15" t="s">
        <v>38</v>
      </c>
      <c r="M23" s="1" t="str">
        <f>LEFT(Tableau71113[[#This Row],[Mois]],1)</f>
        <v>J</v>
      </c>
      <c r="N23" cm="1">
        <f t="array" ref="N23">SUMIFS(tab_event[[École de musique ]],tab_event[Année],annefocus,tab_event[Mois],Tableau71113[[#This Row],[Mois]])</f>
        <v>1</v>
      </c>
      <c r="O23" s="2" t="e" cm="1">
        <f t="array" ref="O23">IF(PROPER(TEXT(datefocus,"mmm"))=Tableau71113[[#This Row],[Mois]],Tableau71113[[#This Row],[École de musique]],NA())</f>
        <v>#N/A</v>
      </c>
    </row>
    <row r="24" spans="2:15" x14ac:dyDescent="0.25">
      <c r="B24" s="15" t="s">
        <v>43</v>
      </c>
      <c r="C24" s="1" t="str">
        <f>LEFT(Tableau711[[#This Row],[Mois]],1)</f>
        <v>J</v>
      </c>
      <c r="D24" cm="1">
        <f t="array" ref="D24">SUMIFS(tab_event[Résidence],tab_event[Année],annefocus,tab_event[Mois],Tableau711[[#This Row],[Mois]])</f>
        <v>0</v>
      </c>
      <c r="E24" s="2" t="e" cm="1">
        <f t="array" ref="E24">IF(PROPER(TEXT(datefocus,"mmm"))=Tableau711[[#This Row],[Mois]],Tableau711[[#This Row],[Résidence]],NA())</f>
        <v>#N/A</v>
      </c>
      <c r="G24" s="15" t="s">
        <v>43</v>
      </c>
      <c r="H24" s="1" t="str">
        <f>LEFT(Tableau71112[[#This Row],[Mois]],1)</f>
        <v>J</v>
      </c>
      <c r="I24" cm="1">
        <f t="array" ref="I24">SUMIFS(tab_event[Cinéma],tab_event[Année],annefocus,tab_event[Mois],Tableau71112[[#This Row],[Mois]])</f>
        <v>0</v>
      </c>
      <c r="J24" s="2" t="e" cm="1">
        <f t="array" ref="J24">IF(PROPER(TEXT(datefocus,"mmm"))=Tableau71112[[#This Row],[Mois]],Tableau71112[[#This Row],[Cinéma]],NA())</f>
        <v>#N/A</v>
      </c>
      <c r="L24" s="15" t="s">
        <v>43</v>
      </c>
      <c r="M24" s="1" t="str">
        <f>LEFT(Tableau71113[[#This Row],[Mois]],1)</f>
        <v>J</v>
      </c>
      <c r="N24" cm="1">
        <f t="array" ref="N24">SUMIFS(tab_event[[École de musique ]],tab_event[Année],annefocus,tab_event[Mois],Tableau71113[[#This Row],[Mois]])</f>
        <v>0</v>
      </c>
      <c r="O24" s="2" t="e" cm="1">
        <f t="array" ref="O24">IF(PROPER(TEXT(datefocus,"mmm"))=Tableau71113[[#This Row],[Mois]],Tableau71113[[#This Row],[École de musique]],NA())</f>
        <v>#N/A</v>
      </c>
    </row>
    <row r="25" spans="2:15" x14ac:dyDescent="0.25">
      <c r="B25" s="15" t="s">
        <v>39</v>
      </c>
      <c r="C25" s="1" t="str">
        <f>LEFT(Tableau711[[#This Row],[Mois]],1)</f>
        <v>A</v>
      </c>
      <c r="D25" cm="1">
        <f t="array" ref="D25">SUMIFS(tab_event[Résidence],tab_event[Année],annefocus,tab_event[Mois],Tableau711[[#This Row],[Mois]])</f>
        <v>0</v>
      </c>
      <c r="E25" s="2" t="e" cm="1">
        <f t="array" ref="E25">IF(PROPER(TEXT(datefocus,"mmm"))=Tableau711[[#This Row],[Mois]],Tableau711[[#This Row],[Résidence]],NA())</f>
        <v>#N/A</v>
      </c>
      <c r="G25" s="15" t="s">
        <v>39</v>
      </c>
      <c r="H25" s="1" t="str">
        <f>LEFT(Tableau71112[[#This Row],[Mois]],1)</f>
        <v>A</v>
      </c>
      <c r="I25" cm="1">
        <f t="array" ref="I25">SUMIFS(tab_event[Cinéma],tab_event[Année],annefocus,tab_event[Mois],Tableau71112[[#This Row],[Mois]])</f>
        <v>0</v>
      </c>
      <c r="J25" s="2" t="e" cm="1">
        <f t="array" ref="J25">IF(PROPER(TEXT(datefocus,"mmm"))=Tableau71112[[#This Row],[Mois]],Tableau71112[[#This Row],[Cinéma]],NA())</f>
        <v>#N/A</v>
      </c>
      <c r="L25" s="15" t="s">
        <v>39</v>
      </c>
      <c r="M25" s="1" t="str">
        <f>LEFT(Tableau71113[[#This Row],[Mois]],1)</f>
        <v>A</v>
      </c>
      <c r="N25" cm="1">
        <f t="array" ref="N25">SUMIFS(tab_event[[École de musique ]],tab_event[Année],annefocus,tab_event[Mois],Tableau71113[[#This Row],[Mois]])</f>
        <v>3</v>
      </c>
      <c r="O25" s="2" t="e" cm="1">
        <f t="array" ref="O25">IF(PROPER(TEXT(datefocus,"mmm"))=Tableau71113[[#This Row],[Mois]],Tableau71113[[#This Row],[École de musique]],NA())</f>
        <v>#N/A</v>
      </c>
    </row>
    <row r="26" spans="2:15" x14ac:dyDescent="0.25">
      <c r="B26" s="15" t="s">
        <v>44</v>
      </c>
      <c r="C26" s="1" t="str">
        <f>LEFT(Tableau711[[#This Row],[Mois]],1)</f>
        <v>S</v>
      </c>
      <c r="D26" cm="1">
        <f t="array" ref="D26">SUMIFS(tab_event[Résidence],tab_event[Année],annefocus,tab_event[Mois],Tableau711[[#This Row],[Mois]])</f>
        <v>5</v>
      </c>
      <c r="E26" s="2" t="e" cm="1">
        <f t="array" ref="E26">IF(PROPER(TEXT(datefocus,"mmm"))=Tableau711[[#This Row],[Mois]],Tableau711[[#This Row],[Résidence]],NA())</f>
        <v>#N/A</v>
      </c>
      <c r="G26" s="15" t="s">
        <v>44</v>
      </c>
      <c r="H26" s="1" t="str">
        <f>LEFT(Tableau71112[[#This Row],[Mois]],1)</f>
        <v>S</v>
      </c>
      <c r="I26" cm="1">
        <f t="array" ref="I26">SUMIFS(tab_event[Cinéma],tab_event[Année],annefocus,tab_event[Mois],Tableau71112[[#This Row],[Mois]])</f>
        <v>1</v>
      </c>
      <c r="J26" s="2" t="e" cm="1">
        <f t="array" ref="J26">IF(PROPER(TEXT(datefocus,"mmm"))=Tableau71112[[#This Row],[Mois]],Tableau71112[[#This Row],[Cinéma]],NA())</f>
        <v>#N/A</v>
      </c>
      <c r="L26" s="15" t="s">
        <v>44</v>
      </c>
      <c r="M26" s="1" t="str">
        <f>LEFT(Tableau71113[[#This Row],[Mois]],1)</f>
        <v>S</v>
      </c>
      <c r="N26" cm="1">
        <f t="array" ref="N26">SUMIFS(tab_event[[École de musique ]],tab_event[Année],annefocus,tab_event[Mois],Tableau71113[[#This Row],[Mois]])</f>
        <v>1</v>
      </c>
      <c r="O26" s="2" t="e" cm="1">
        <f t="array" ref="O26">IF(PROPER(TEXT(datefocus,"mmm"))=Tableau71113[[#This Row],[Mois]],Tableau71113[[#This Row],[École de musique]],NA())</f>
        <v>#N/A</v>
      </c>
    </row>
    <row r="27" spans="2:15" x14ac:dyDescent="0.25">
      <c r="B27" s="15" t="s">
        <v>45</v>
      </c>
      <c r="C27" s="1" t="str">
        <f>LEFT(Tableau711[[#This Row],[Mois]],1)</f>
        <v>O</v>
      </c>
      <c r="D27" cm="1">
        <f t="array" ref="D27">SUMIFS(tab_event[Résidence],tab_event[Année],annefocus,tab_event[Mois],Tableau711[[#This Row],[Mois]])</f>
        <v>0</v>
      </c>
      <c r="E27" s="2" t="e" cm="1">
        <f t="array" ref="E27">IF(PROPER(TEXT(datefocus,"mmm"))=Tableau711[[#This Row],[Mois]],Tableau711[[#This Row],[Résidence]],NA())</f>
        <v>#N/A</v>
      </c>
      <c r="G27" s="15" t="s">
        <v>45</v>
      </c>
      <c r="H27" s="1" t="str">
        <f>LEFT(Tableau71112[[#This Row],[Mois]],1)</f>
        <v>O</v>
      </c>
      <c r="I27" cm="1">
        <f t="array" ref="I27">SUMIFS(tab_event[Cinéma],tab_event[Année],annefocus,tab_event[Mois],Tableau71112[[#This Row],[Mois]])</f>
        <v>1</v>
      </c>
      <c r="J27" s="2" t="e" cm="1">
        <f t="array" ref="J27">IF(PROPER(TEXT(datefocus,"mmm"))=Tableau71112[[#This Row],[Mois]],Tableau71112[[#This Row],[Cinéma]],NA())</f>
        <v>#N/A</v>
      </c>
      <c r="L27" s="15" t="s">
        <v>45</v>
      </c>
      <c r="M27" s="1" t="str">
        <f>LEFT(Tableau71113[[#This Row],[Mois]],1)</f>
        <v>O</v>
      </c>
      <c r="N27" cm="1">
        <f t="array" ref="N27">SUMIFS(tab_event[[École de musique ]],tab_event[Année],annefocus,tab_event[Mois],Tableau71113[[#This Row],[Mois]])</f>
        <v>0</v>
      </c>
      <c r="O27" s="2" t="e" cm="1">
        <f t="array" ref="O27">IF(PROPER(TEXT(datefocus,"mmm"))=Tableau71113[[#This Row],[Mois]],Tableau71113[[#This Row],[École de musique]],NA())</f>
        <v>#N/A</v>
      </c>
    </row>
    <row r="28" spans="2:15" x14ac:dyDescent="0.25">
      <c r="B28" s="15" t="s">
        <v>46</v>
      </c>
      <c r="C28" s="1" t="str">
        <f>LEFT(Tableau711[[#This Row],[Mois]],1)</f>
        <v>N</v>
      </c>
      <c r="D28" cm="1">
        <f t="array" ref="D28">SUMIFS(tab_event[Résidence],tab_event[Année],annefocus,tab_event[Mois],Tableau711[[#This Row],[Mois]])</f>
        <v>10</v>
      </c>
      <c r="E28" s="2" t="e" cm="1">
        <f t="array" ref="E28">IF(PROPER(TEXT(datefocus,"mmm"))=Tableau711[[#This Row],[Mois]],Tableau711[[#This Row],[Résidence]],NA())</f>
        <v>#N/A</v>
      </c>
      <c r="G28" s="15" t="s">
        <v>46</v>
      </c>
      <c r="H28" s="1" t="str">
        <f>LEFT(Tableau71112[[#This Row],[Mois]],1)</f>
        <v>N</v>
      </c>
      <c r="I28" cm="1">
        <f t="array" ref="I28">SUMIFS(tab_event[Cinéma],tab_event[Année],annefocus,tab_event[Mois],Tableau71112[[#This Row],[Mois]])</f>
        <v>2</v>
      </c>
      <c r="J28" s="2" t="e" cm="1">
        <f t="array" ref="J28">IF(PROPER(TEXT(datefocus,"mmm"))=Tableau71112[[#This Row],[Mois]],Tableau71112[[#This Row],[Cinéma]],NA())</f>
        <v>#N/A</v>
      </c>
      <c r="L28" s="15" t="s">
        <v>46</v>
      </c>
      <c r="M28" s="1" t="str">
        <f>LEFT(Tableau71113[[#This Row],[Mois]],1)</f>
        <v>N</v>
      </c>
      <c r="N28" cm="1">
        <f t="array" ref="N28">SUMIFS(tab_event[[École de musique ]],tab_event[Année],annefocus,tab_event[Mois],Tableau71113[[#This Row],[Mois]])</f>
        <v>0</v>
      </c>
      <c r="O28" s="2" t="e" cm="1">
        <f t="array" ref="O28">IF(PROPER(TEXT(datefocus,"mmm"))=Tableau71113[[#This Row],[Mois]],Tableau71113[[#This Row],[École de musique]],NA())</f>
        <v>#N/A</v>
      </c>
    </row>
    <row r="29" spans="2:15" x14ac:dyDescent="0.25">
      <c r="B29" s="15" t="s">
        <v>47</v>
      </c>
      <c r="C29" s="1" t="str">
        <f>LEFT(Tableau711[[#This Row],[Mois]],1)</f>
        <v>D</v>
      </c>
      <c r="D29" cm="1">
        <f t="array" ref="D29">SUMIFS(tab_event[Résidence],tab_event[Année],annefocus,tab_event[Mois],Tableau711[[#This Row],[Mois]])</f>
        <v>5</v>
      </c>
      <c r="E29" s="2" t="e" cm="1">
        <f t="array" ref="E29">IF(PROPER(TEXT(datefocus,"mmm"))=Tableau711[[#This Row],[Mois]],Tableau711[[#This Row],[Résidence]],NA())</f>
        <v>#N/A</v>
      </c>
      <c r="G29" s="15" t="s">
        <v>47</v>
      </c>
      <c r="H29" s="1" t="str">
        <f>LEFT(Tableau71112[[#This Row],[Mois]],1)</f>
        <v>D</v>
      </c>
      <c r="I29" cm="1">
        <f t="array" ref="I29">SUMIFS(tab_event[Cinéma],tab_event[Année],annefocus,tab_event[Mois],Tableau71112[[#This Row],[Mois]])</f>
        <v>1</v>
      </c>
      <c r="J29" s="2" t="e" cm="1">
        <f t="array" ref="J29">IF(PROPER(TEXT(datefocus,"mmm"))=Tableau71112[[#This Row],[Mois]],Tableau71112[[#This Row],[Cinéma]],NA())</f>
        <v>#N/A</v>
      </c>
      <c r="L29" s="15" t="s">
        <v>47</v>
      </c>
      <c r="M29" s="1" t="str">
        <f>LEFT(Tableau71113[[#This Row],[Mois]],1)</f>
        <v>D</v>
      </c>
      <c r="N29" cm="1">
        <f t="array" ref="N29">SUMIFS(tab_event[[École de musique ]],tab_event[Année],annefocus,tab_event[Mois],Tableau71113[[#This Row],[Mois]])</f>
        <v>0</v>
      </c>
      <c r="O29" s="2" t="e" cm="1">
        <f t="array" ref="O29">IF(PROPER(TEXT(datefocus,"mmm"))=Tableau71113[[#This Row],[Mois]],Tableau71113[[#This Row],[École de musique]],NA())</f>
        <v>#N/A</v>
      </c>
    </row>
    <row r="32" spans="2:15" ht="20.100000000000001" customHeight="1" x14ac:dyDescent="0.25">
      <c r="B32" t="s">
        <v>26</v>
      </c>
      <c r="C32" t="s">
        <v>34</v>
      </c>
      <c r="D32" t="s">
        <v>3</v>
      </c>
      <c r="E32" t="s">
        <v>55</v>
      </c>
      <c r="G32" t="s">
        <v>26</v>
      </c>
      <c r="H32" t="s">
        <v>34</v>
      </c>
      <c r="I32" t="s">
        <v>7</v>
      </c>
      <c r="J32" t="s">
        <v>50</v>
      </c>
      <c r="L32" t="s">
        <v>26</v>
      </c>
      <c r="M32" t="s">
        <v>34</v>
      </c>
      <c r="N32" t="s">
        <v>6</v>
      </c>
      <c r="O32" t="s">
        <v>56</v>
      </c>
    </row>
    <row r="33" spans="2:15" x14ac:dyDescent="0.25">
      <c r="B33" s="15" t="s">
        <v>40</v>
      </c>
      <c r="C33" s="1" t="str">
        <f>LEFT(Tableau71115[[#This Row],[Mois]],1)</f>
        <v>J</v>
      </c>
      <c r="D33" cm="1">
        <f t="array" ref="D33">SUMIFS(tab_event[Mercredi tous en scène],tab_event[Année],annefocus,tab_event[Mois],Tableau71115[[#This Row],[Mois]])</f>
        <v>1</v>
      </c>
      <c r="E33" s="2" cm="1">
        <f t="array" ref="E33">IF(PROPER(TEXT(datefocus,"mmm"))=Tableau71115[[#This Row],[Mois]],Tableau71115[[#This Row],[Mercredi tous en scène]],NA())</f>
        <v>1</v>
      </c>
      <c r="G33" s="15" t="s">
        <v>40</v>
      </c>
      <c r="H33" s="1" t="str">
        <f>LEFT(Tableau7111516[[#This Row],[Mois]],1)</f>
        <v>J</v>
      </c>
      <c r="I33" cm="1">
        <f t="array" ref="I33">SUMIFS(tab_event[Partenariat],tab_event[Année],annefocus,tab_event[Mois],Tableau7111516[[#This Row],[Mois]])</f>
        <v>1</v>
      </c>
      <c r="J33" s="2" cm="1">
        <f t="array" ref="J33">IF(PROPER(TEXT(datefocus,"mmm"))=Tableau7111516[[#This Row],[Mois]],Tableau7111516[[#This Row],[Partenariat]],NA())</f>
        <v>1</v>
      </c>
      <c r="L33" s="15" t="s">
        <v>40</v>
      </c>
      <c r="M33" s="1" t="str">
        <f>LEFT(Tableau711151617[[#This Row],[Mois]],1)</f>
        <v>J</v>
      </c>
      <c r="N33" cm="1">
        <f t="array" ref="N33">SUMIFS(tab_event[Mise à disposition],tab_event[Année],annefocus,tab_event[Mois],Tableau711151617[[#This Row],[Mois]])</f>
        <v>2</v>
      </c>
      <c r="O33" s="2" cm="1">
        <f t="array" ref="O33">IF(PROPER(TEXT(datefocus,"mmm"))=Tableau711151617[[#This Row],[Mois]],Tableau711151617[[#This Row],[Mise à disposition]],NA())</f>
        <v>2</v>
      </c>
    </row>
    <row r="34" spans="2:15" x14ac:dyDescent="0.25">
      <c r="B34" s="15" t="s">
        <v>41</v>
      </c>
      <c r="C34" s="1" t="str">
        <f>LEFT(Tableau71115[[#This Row],[Mois]],1)</f>
        <v>F</v>
      </c>
      <c r="D34" cm="1">
        <f t="array" ref="D34">SUMIFS(tab_event[Mercredi tous en scène],tab_event[Année],annefocus,tab_event[Mois],Tableau71115[[#This Row],[Mois]])</f>
        <v>1</v>
      </c>
      <c r="E34" s="2" t="e" cm="1">
        <f t="array" ref="E34">IF(PROPER(TEXT(datefocus,"mmm"))=Tableau71115[[#This Row],[Mois]],Tableau71115[[#This Row],[Mercredi tous en scène]],NA())</f>
        <v>#N/A</v>
      </c>
      <c r="G34" s="15" t="s">
        <v>41</v>
      </c>
      <c r="H34" s="1" t="str">
        <f>LEFT(Tableau7111516[[#This Row],[Mois]],1)</f>
        <v>F</v>
      </c>
      <c r="I34" cm="1">
        <f t="array" ref="I34">SUMIFS(tab_event[Partenariat],tab_event[Année],annefocus,tab_event[Mois],Tableau7111516[[#This Row],[Mois]])</f>
        <v>1</v>
      </c>
      <c r="J34" s="2" t="e" cm="1">
        <f t="array" ref="J34">IF(PROPER(TEXT(datefocus,"mmm"))=Tableau7111516[[#This Row],[Mois]],Tableau7111516[[#This Row],[Partenariat]],NA())</f>
        <v>#N/A</v>
      </c>
      <c r="L34" s="15" t="s">
        <v>41</v>
      </c>
      <c r="M34" s="1" t="str">
        <f>LEFT(Tableau711151617[[#This Row],[Mois]],1)</f>
        <v>F</v>
      </c>
      <c r="N34" cm="1">
        <f t="array" ref="N34">SUMIFS(tab_event[Mise à disposition],tab_event[Année],annefocus,tab_event[Mois],Tableau711151617[[#This Row],[Mois]])</f>
        <v>0</v>
      </c>
      <c r="O34" s="2" t="e" cm="1">
        <f t="array" ref="O34">IF(PROPER(TEXT(datefocus,"mmm"))=Tableau711151617[[#This Row],[Mois]],Tableau711151617[[#This Row],[Mise à disposition]],NA())</f>
        <v>#N/A</v>
      </c>
    </row>
    <row r="35" spans="2:15" x14ac:dyDescent="0.25">
      <c r="B35" s="15" t="s">
        <v>36</v>
      </c>
      <c r="C35" s="1" t="str">
        <f>LEFT(Tableau71115[[#This Row],[Mois]],1)</f>
        <v>M</v>
      </c>
      <c r="D35" cm="1">
        <f t="array" ref="D35">SUMIFS(tab_event[Mercredi tous en scène],tab_event[Année],annefocus,tab_event[Mois],Tableau71115[[#This Row],[Mois]])</f>
        <v>1</v>
      </c>
      <c r="E35" s="2" t="e" cm="1">
        <f t="array" ref="E35">IF(PROPER(TEXT(datefocus,"mmm"))=Tableau71115[[#This Row],[Mois]],Tableau71115[[#This Row],[Mercredi tous en scène]],NA())</f>
        <v>#N/A</v>
      </c>
      <c r="G35" s="15" t="s">
        <v>36</v>
      </c>
      <c r="H35" s="1" t="str">
        <f>LEFT(Tableau7111516[[#This Row],[Mois]],1)</f>
        <v>M</v>
      </c>
      <c r="I35" cm="1">
        <f t="array" ref="I35">SUMIFS(tab_event[Partenariat],tab_event[Année],annefocus,tab_event[Mois],Tableau7111516[[#This Row],[Mois]])</f>
        <v>0</v>
      </c>
      <c r="J35" s="2" t="e" cm="1">
        <f t="array" ref="J35">IF(PROPER(TEXT(datefocus,"mmm"))=Tableau7111516[[#This Row],[Mois]],Tableau7111516[[#This Row],[Partenariat]],NA())</f>
        <v>#N/A</v>
      </c>
      <c r="L35" s="15" t="s">
        <v>36</v>
      </c>
      <c r="M35" s="1" t="str">
        <f>LEFT(Tableau711151617[[#This Row],[Mois]],1)</f>
        <v>M</v>
      </c>
      <c r="N35" cm="1">
        <f t="array" ref="N35">SUMIFS(tab_event[Mise à disposition],tab_event[Année],annefocus,tab_event[Mois],Tableau711151617[[#This Row],[Mois]])</f>
        <v>1</v>
      </c>
      <c r="O35" s="2" t="e" cm="1">
        <f t="array" ref="O35">IF(PROPER(TEXT(datefocus,"mmm"))=Tableau711151617[[#This Row],[Mois]],Tableau711151617[[#This Row],[Mise à disposition]],NA())</f>
        <v>#N/A</v>
      </c>
    </row>
    <row r="36" spans="2:15" x14ac:dyDescent="0.25">
      <c r="B36" s="15" t="s">
        <v>42</v>
      </c>
      <c r="C36" s="1" t="str">
        <f>LEFT(Tableau71115[[#This Row],[Mois]],1)</f>
        <v>A</v>
      </c>
      <c r="D36" cm="1">
        <f t="array" ref="D36">SUMIFS(tab_event[Mercredi tous en scène],tab_event[Année],annefocus,tab_event[Mois],Tableau71115[[#This Row],[Mois]])</f>
        <v>1</v>
      </c>
      <c r="E36" s="2" t="e" cm="1">
        <f t="array" ref="E36">IF(PROPER(TEXT(datefocus,"mmm"))=Tableau71115[[#This Row],[Mois]],Tableau71115[[#This Row],[Mercredi tous en scène]],NA())</f>
        <v>#N/A</v>
      </c>
      <c r="G36" s="15" t="s">
        <v>42</v>
      </c>
      <c r="H36" s="1" t="str">
        <f>LEFT(Tableau7111516[[#This Row],[Mois]],1)</f>
        <v>A</v>
      </c>
      <c r="I36" cm="1">
        <f t="array" ref="I36">SUMIFS(tab_event[Partenariat],tab_event[Année],annefocus,tab_event[Mois],Tableau7111516[[#This Row],[Mois]])</f>
        <v>1</v>
      </c>
      <c r="J36" s="2" t="e" cm="1">
        <f t="array" ref="J36">IF(PROPER(TEXT(datefocus,"mmm"))=Tableau7111516[[#This Row],[Mois]],Tableau7111516[[#This Row],[Partenariat]],NA())</f>
        <v>#N/A</v>
      </c>
      <c r="L36" s="15" t="s">
        <v>42</v>
      </c>
      <c r="M36" s="1" t="str">
        <f>LEFT(Tableau711151617[[#This Row],[Mois]],1)</f>
        <v>A</v>
      </c>
      <c r="N36" cm="1">
        <f t="array" ref="N36">SUMIFS(tab_event[Mise à disposition],tab_event[Année],annefocus,tab_event[Mois],Tableau711151617[[#This Row],[Mois]])</f>
        <v>2</v>
      </c>
      <c r="O36" s="2" t="e" cm="1">
        <f t="array" ref="O36">IF(PROPER(TEXT(datefocus,"mmm"))=Tableau711151617[[#This Row],[Mois]],Tableau711151617[[#This Row],[Mise à disposition]],NA())</f>
        <v>#N/A</v>
      </c>
    </row>
    <row r="37" spans="2:15" x14ac:dyDescent="0.25">
      <c r="B37" s="15" t="s">
        <v>37</v>
      </c>
      <c r="C37" s="1" t="str">
        <f>LEFT(Tableau71115[[#This Row],[Mois]],1)</f>
        <v>M</v>
      </c>
      <c r="D37" cm="1">
        <f t="array" ref="D37">SUMIFS(tab_event[Mercredi tous en scène],tab_event[Année],annefocus,tab_event[Mois],Tableau71115[[#This Row],[Mois]])</f>
        <v>1</v>
      </c>
      <c r="E37" s="2" t="e" cm="1">
        <f t="array" ref="E37">IF(PROPER(TEXT(datefocus,"mmm"))=Tableau71115[[#This Row],[Mois]],Tableau71115[[#This Row],[Mercredi tous en scène]],NA())</f>
        <v>#N/A</v>
      </c>
      <c r="G37" s="15" t="s">
        <v>37</v>
      </c>
      <c r="H37" s="1" t="str">
        <f>LEFT(Tableau7111516[[#This Row],[Mois]],1)</f>
        <v>M</v>
      </c>
      <c r="I37" cm="1">
        <f t="array" ref="I37">SUMIFS(tab_event[Partenariat],tab_event[Année],annefocus,tab_event[Mois],Tableau7111516[[#This Row],[Mois]])</f>
        <v>3</v>
      </c>
      <c r="J37" s="2" t="e" cm="1">
        <f t="array" ref="J37">IF(PROPER(TEXT(datefocus,"mmm"))=Tableau7111516[[#This Row],[Mois]],Tableau7111516[[#This Row],[Partenariat]],NA())</f>
        <v>#N/A</v>
      </c>
      <c r="L37" s="15" t="s">
        <v>37</v>
      </c>
      <c r="M37" s="1" t="str">
        <f>LEFT(Tableau711151617[[#This Row],[Mois]],1)</f>
        <v>M</v>
      </c>
      <c r="N37" cm="1">
        <f t="array" ref="N37">SUMIFS(tab_event[Mise à disposition],tab_event[Année],annefocus,tab_event[Mois],Tableau711151617[[#This Row],[Mois]])</f>
        <v>0</v>
      </c>
      <c r="O37" s="2" t="e" cm="1">
        <f t="array" ref="O37">IF(PROPER(TEXT(datefocus,"mmm"))=Tableau711151617[[#This Row],[Mois]],Tableau711151617[[#This Row],[Mise à disposition]],NA())</f>
        <v>#N/A</v>
      </c>
    </row>
    <row r="38" spans="2:15" x14ac:dyDescent="0.25">
      <c r="B38" s="15" t="s">
        <v>38</v>
      </c>
      <c r="C38" s="1" t="str">
        <f>LEFT(Tableau71115[[#This Row],[Mois]],1)</f>
        <v>J</v>
      </c>
      <c r="D38" cm="1">
        <f t="array" ref="D38">SUMIFS(tab_event[Mercredi tous en scène],tab_event[Année],annefocus,tab_event[Mois],Tableau71115[[#This Row],[Mois]])</f>
        <v>0</v>
      </c>
      <c r="E38" s="2" t="e" cm="1">
        <f t="array" ref="E38">IF(PROPER(TEXT(datefocus,"mmm"))=Tableau71115[[#This Row],[Mois]],Tableau71115[[#This Row],[Mercredi tous en scène]],NA())</f>
        <v>#N/A</v>
      </c>
      <c r="G38" s="15" t="s">
        <v>38</v>
      </c>
      <c r="H38" s="1" t="str">
        <f>LEFT(Tableau7111516[[#This Row],[Mois]],1)</f>
        <v>J</v>
      </c>
      <c r="I38" cm="1">
        <f t="array" ref="I38">SUMIFS(tab_event[Partenariat],tab_event[Année],annefocus,tab_event[Mois],Tableau7111516[[#This Row],[Mois]])</f>
        <v>3</v>
      </c>
      <c r="J38" s="2" t="e" cm="1">
        <f t="array" ref="J38">IF(PROPER(TEXT(datefocus,"mmm"))=Tableau7111516[[#This Row],[Mois]],Tableau7111516[[#This Row],[Partenariat]],NA())</f>
        <v>#N/A</v>
      </c>
      <c r="L38" s="15" t="s">
        <v>38</v>
      </c>
      <c r="M38" s="1" t="str">
        <f>LEFT(Tableau711151617[[#This Row],[Mois]],1)</f>
        <v>J</v>
      </c>
      <c r="N38" cm="1">
        <f t="array" ref="N38">SUMIFS(tab_event[Mise à disposition],tab_event[Année],annefocus,tab_event[Mois],Tableau711151617[[#This Row],[Mois]])</f>
        <v>2</v>
      </c>
      <c r="O38" s="2" t="e" cm="1">
        <f t="array" ref="O38">IF(PROPER(TEXT(datefocus,"mmm"))=Tableau711151617[[#This Row],[Mois]],Tableau711151617[[#This Row],[Mise à disposition]],NA())</f>
        <v>#N/A</v>
      </c>
    </row>
    <row r="39" spans="2:15" x14ac:dyDescent="0.25">
      <c r="B39" s="15" t="s">
        <v>43</v>
      </c>
      <c r="C39" s="1" t="str">
        <f>LEFT(Tableau71115[[#This Row],[Mois]],1)</f>
        <v>J</v>
      </c>
      <c r="D39" cm="1">
        <f t="array" ref="D39">SUMIFS(tab_event[Mercredi tous en scène],tab_event[Année],annefocus,tab_event[Mois],Tableau71115[[#This Row],[Mois]])</f>
        <v>0</v>
      </c>
      <c r="E39" s="2" t="e" cm="1">
        <f t="array" ref="E39">IF(PROPER(TEXT(datefocus,"mmm"))=Tableau71115[[#This Row],[Mois]],Tableau71115[[#This Row],[Mercredi tous en scène]],NA())</f>
        <v>#N/A</v>
      </c>
      <c r="G39" s="15" t="s">
        <v>43</v>
      </c>
      <c r="H39" s="1" t="str">
        <f>LEFT(Tableau7111516[[#This Row],[Mois]],1)</f>
        <v>J</v>
      </c>
      <c r="I39" cm="1">
        <f t="array" ref="I39">SUMIFS(tab_event[Partenariat],tab_event[Année],annefocus,tab_event[Mois],Tableau7111516[[#This Row],[Mois]])</f>
        <v>0</v>
      </c>
      <c r="J39" s="2" t="e" cm="1">
        <f t="array" ref="J39">IF(PROPER(TEXT(datefocus,"mmm"))=Tableau7111516[[#This Row],[Mois]],Tableau7111516[[#This Row],[Partenariat]],NA())</f>
        <v>#N/A</v>
      </c>
      <c r="L39" s="15" t="s">
        <v>43</v>
      </c>
      <c r="M39" s="1" t="str">
        <f>LEFT(Tableau711151617[[#This Row],[Mois]],1)</f>
        <v>J</v>
      </c>
      <c r="N39" cm="1">
        <f t="array" ref="N39">SUMIFS(tab_event[Mise à disposition],tab_event[Année],annefocus,tab_event[Mois],Tableau711151617[[#This Row],[Mois]])</f>
        <v>0</v>
      </c>
      <c r="O39" s="2" t="e" cm="1">
        <f t="array" ref="O39">IF(PROPER(TEXT(datefocus,"mmm"))=Tableau711151617[[#This Row],[Mois]],Tableau711151617[[#This Row],[Mise à disposition]],NA())</f>
        <v>#N/A</v>
      </c>
    </row>
    <row r="40" spans="2:15" x14ac:dyDescent="0.25">
      <c r="B40" s="15" t="s">
        <v>39</v>
      </c>
      <c r="C40" s="1" t="str">
        <f>LEFT(Tableau71115[[#This Row],[Mois]],1)</f>
        <v>A</v>
      </c>
      <c r="D40" cm="1">
        <f t="array" ref="D40">SUMIFS(tab_event[Mercredi tous en scène],tab_event[Année],annefocus,tab_event[Mois],Tableau71115[[#This Row],[Mois]])</f>
        <v>0</v>
      </c>
      <c r="E40" s="2" t="e" cm="1">
        <f t="array" ref="E40">IF(PROPER(TEXT(datefocus,"mmm"))=Tableau71115[[#This Row],[Mois]],Tableau71115[[#This Row],[Mercredi tous en scène]],NA())</f>
        <v>#N/A</v>
      </c>
      <c r="G40" s="15" t="s">
        <v>39</v>
      </c>
      <c r="H40" s="1" t="str">
        <f>LEFT(Tableau7111516[[#This Row],[Mois]],1)</f>
        <v>A</v>
      </c>
      <c r="I40" cm="1">
        <f t="array" ref="I40">SUMIFS(tab_event[Partenariat],tab_event[Année],annefocus,tab_event[Mois],Tableau7111516[[#This Row],[Mois]])</f>
        <v>0</v>
      </c>
      <c r="J40" s="2" t="e" cm="1">
        <f t="array" ref="J40">IF(PROPER(TEXT(datefocus,"mmm"))=Tableau7111516[[#This Row],[Mois]],Tableau7111516[[#This Row],[Partenariat]],NA())</f>
        <v>#N/A</v>
      </c>
      <c r="L40" s="15" t="s">
        <v>39</v>
      </c>
      <c r="M40" s="1" t="str">
        <f>LEFT(Tableau711151617[[#This Row],[Mois]],1)</f>
        <v>A</v>
      </c>
      <c r="N40" cm="1">
        <f t="array" ref="N40">SUMIFS(tab_event[Mise à disposition],tab_event[Année],annefocus,tab_event[Mois],Tableau711151617[[#This Row],[Mois]])</f>
        <v>1</v>
      </c>
      <c r="O40" s="2" t="e" cm="1">
        <f t="array" ref="O40">IF(PROPER(TEXT(datefocus,"mmm"))=Tableau711151617[[#This Row],[Mois]],Tableau711151617[[#This Row],[Mise à disposition]],NA())</f>
        <v>#N/A</v>
      </c>
    </row>
    <row r="41" spans="2:15" x14ac:dyDescent="0.25">
      <c r="B41" s="15" t="s">
        <v>44</v>
      </c>
      <c r="C41" s="1" t="str">
        <f>LEFT(Tableau71115[[#This Row],[Mois]],1)</f>
        <v>S</v>
      </c>
      <c r="D41" cm="1">
        <f t="array" ref="D41">SUMIFS(tab_event[Mercredi tous en scène],tab_event[Année],annefocus,tab_event[Mois],Tableau71115[[#This Row],[Mois]])</f>
        <v>0</v>
      </c>
      <c r="E41" s="2" t="e" cm="1">
        <f t="array" ref="E41">IF(PROPER(TEXT(datefocus,"mmm"))=Tableau71115[[#This Row],[Mois]],Tableau71115[[#This Row],[Mercredi tous en scène]],NA())</f>
        <v>#N/A</v>
      </c>
      <c r="G41" s="15" t="s">
        <v>44</v>
      </c>
      <c r="H41" s="1" t="str">
        <f>LEFT(Tableau7111516[[#This Row],[Mois]],1)</f>
        <v>S</v>
      </c>
      <c r="I41" cm="1">
        <f t="array" ref="I41">SUMIFS(tab_event[Partenariat],tab_event[Année],annefocus,tab_event[Mois],Tableau7111516[[#This Row],[Mois]])</f>
        <v>0</v>
      </c>
      <c r="J41" s="2" t="e" cm="1">
        <f t="array" ref="J41">IF(PROPER(TEXT(datefocus,"mmm"))=Tableau7111516[[#This Row],[Mois]],Tableau7111516[[#This Row],[Partenariat]],NA())</f>
        <v>#N/A</v>
      </c>
      <c r="L41" s="15" t="s">
        <v>44</v>
      </c>
      <c r="M41" s="1" t="str">
        <f>LEFT(Tableau711151617[[#This Row],[Mois]],1)</f>
        <v>S</v>
      </c>
      <c r="N41" cm="1">
        <f t="array" ref="N41">SUMIFS(tab_event[Mise à disposition],tab_event[Année],annefocus,tab_event[Mois],Tableau711151617[[#This Row],[Mois]])</f>
        <v>0</v>
      </c>
      <c r="O41" s="2" t="e" cm="1">
        <f t="array" ref="O41">IF(PROPER(TEXT(datefocus,"mmm"))=Tableau711151617[[#This Row],[Mois]],Tableau711151617[[#This Row],[Mise à disposition]],NA())</f>
        <v>#N/A</v>
      </c>
    </row>
    <row r="42" spans="2:15" x14ac:dyDescent="0.25">
      <c r="B42" s="15" t="s">
        <v>45</v>
      </c>
      <c r="C42" s="1" t="str">
        <f>LEFT(Tableau71115[[#This Row],[Mois]],1)</f>
        <v>O</v>
      </c>
      <c r="D42" cm="1">
        <f t="array" ref="D42">SUMIFS(tab_event[Mercredi tous en scène],tab_event[Année],annefocus,tab_event[Mois],Tableau71115[[#This Row],[Mois]])</f>
        <v>1</v>
      </c>
      <c r="E42" s="2" t="e" cm="1">
        <f t="array" ref="E42">IF(PROPER(TEXT(datefocus,"mmm"))=Tableau71115[[#This Row],[Mois]],Tableau71115[[#This Row],[Mercredi tous en scène]],NA())</f>
        <v>#N/A</v>
      </c>
      <c r="G42" s="15" t="s">
        <v>45</v>
      </c>
      <c r="H42" s="1" t="str">
        <f>LEFT(Tableau7111516[[#This Row],[Mois]],1)</f>
        <v>O</v>
      </c>
      <c r="I42" cm="1">
        <f t="array" ref="I42">SUMIFS(tab_event[Partenariat],tab_event[Année],annefocus,tab_event[Mois],Tableau7111516[[#This Row],[Mois]])</f>
        <v>0</v>
      </c>
      <c r="J42" s="2" t="e" cm="1">
        <f t="array" ref="J42">IF(PROPER(TEXT(datefocus,"mmm"))=Tableau7111516[[#This Row],[Mois]],Tableau7111516[[#This Row],[Partenariat]],NA())</f>
        <v>#N/A</v>
      </c>
      <c r="L42" s="15" t="s">
        <v>45</v>
      </c>
      <c r="M42" s="1" t="str">
        <f>LEFT(Tableau711151617[[#This Row],[Mois]],1)</f>
        <v>O</v>
      </c>
      <c r="N42" cm="1">
        <f t="array" ref="N42">SUMIFS(tab_event[Mise à disposition],tab_event[Année],annefocus,tab_event[Mois],Tableau711151617[[#This Row],[Mois]])</f>
        <v>2</v>
      </c>
      <c r="O42" s="2" t="e" cm="1">
        <f t="array" ref="O42">IF(PROPER(TEXT(datefocus,"mmm"))=Tableau711151617[[#This Row],[Mois]],Tableau711151617[[#This Row],[Mise à disposition]],NA())</f>
        <v>#N/A</v>
      </c>
    </row>
    <row r="43" spans="2:15" x14ac:dyDescent="0.25">
      <c r="B43" s="15" t="s">
        <v>46</v>
      </c>
      <c r="C43" s="1" t="str">
        <f>LEFT(Tableau71115[[#This Row],[Mois]],1)</f>
        <v>N</v>
      </c>
      <c r="D43" cm="1">
        <f t="array" ref="D43">SUMIFS(tab_event[Mercredi tous en scène],tab_event[Année],annefocus,tab_event[Mois],Tableau71115[[#This Row],[Mois]])</f>
        <v>0</v>
      </c>
      <c r="E43" s="2" t="e" cm="1">
        <f t="array" ref="E43">IF(PROPER(TEXT(datefocus,"mmm"))=Tableau71115[[#This Row],[Mois]],Tableau71115[[#This Row],[Mercredi tous en scène]],NA())</f>
        <v>#N/A</v>
      </c>
      <c r="G43" s="15" t="s">
        <v>46</v>
      </c>
      <c r="H43" s="1" t="str">
        <f>LEFT(Tableau7111516[[#This Row],[Mois]],1)</f>
        <v>N</v>
      </c>
      <c r="I43" cm="1">
        <f t="array" ref="I43">SUMIFS(tab_event[Partenariat],tab_event[Année],annefocus,tab_event[Mois],Tableau7111516[[#This Row],[Mois]])</f>
        <v>0</v>
      </c>
      <c r="J43" s="2" t="e" cm="1">
        <f t="array" ref="J43">IF(PROPER(TEXT(datefocus,"mmm"))=Tableau7111516[[#This Row],[Mois]],Tableau7111516[[#This Row],[Partenariat]],NA())</f>
        <v>#N/A</v>
      </c>
      <c r="L43" s="15" t="s">
        <v>46</v>
      </c>
      <c r="M43" s="1" t="str">
        <f>LEFT(Tableau711151617[[#This Row],[Mois]],1)</f>
        <v>N</v>
      </c>
      <c r="N43" cm="1">
        <f t="array" ref="N43">SUMIFS(tab_event[Mise à disposition],tab_event[Année],annefocus,tab_event[Mois],Tableau711151617[[#This Row],[Mois]])</f>
        <v>1</v>
      </c>
      <c r="O43" s="2" t="e" cm="1">
        <f t="array" ref="O43">IF(PROPER(TEXT(datefocus,"mmm"))=Tableau711151617[[#This Row],[Mois]],Tableau711151617[[#This Row],[Mise à disposition]],NA())</f>
        <v>#N/A</v>
      </c>
    </row>
    <row r="44" spans="2:15" x14ac:dyDescent="0.25">
      <c r="B44" s="15" t="s">
        <v>47</v>
      </c>
      <c r="C44" s="1" t="str">
        <f>LEFT(Tableau71115[[#This Row],[Mois]],1)</f>
        <v>D</v>
      </c>
      <c r="D44" cm="1">
        <f t="array" ref="D44">SUMIFS(tab_event[Mercredi tous en scène],tab_event[Année],annefocus,tab_event[Mois],Tableau71115[[#This Row],[Mois]])</f>
        <v>1</v>
      </c>
      <c r="E44" s="2" t="e" cm="1">
        <f t="array" ref="E44">IF(PROPER(TEXT(datefocus,"mmm"))=Tableau71115[[#This Row],[Mois]],Tableau71115[[#This Row],[Mercredi tous en scène]],NA())</f>
        <v>#N/A</v>
      </c>
      <c r="G44" s="15" t="s">
        <v>47</v>
      </c>
      <c r="H44" s="1" t="str">
        <f>LEFT(Tableau7111516[[#This Row],[Mois]],1)</f>
        <v>D</v>
      </c>
      <c r="I44" cm="1">
        <f t="array" ref="I44">SUMIFS(tab_event[Partenariat],tab_event[Année],annefocus,tab_event[Mois],Tableau7111516[[#This Row],[Mois]])</f>
        <v>0</v>
      </c>
      <c r="J44" s="2" t="e" cm="1">
        <f t="array" ref="J44">IF(PROPER(TEXT(datefocus,"mmm"))=Tableau7111516[[#This Row],[Mois]],Tableau7111516[[#This Row],[Partenariat]],NA())</f>
        <v>#N/A</v>
      </c>
      <c r="L44" s="15" t="s">
        <v>47</v>
      </c>
      <c r="M44" s="1" t="str">
        <f>LEFT(Tableau711151617[[#This Row],[Mois]],1)</f>
        <v>D</v>
      </c>
      <c r="N44" cm="1">
        <f t="array" ref="N44">SUMIFS(tab_event[Mise à disposition],tab_event[Année],annefocus,tab_event[Mois],Tableau711151617[[#This Row],[Mois]])</f>
        <v>1</v>
      </c>
      <c r="O44" s="2" t="e" cm="1">
        <f t="array" ref="O44">IF(PROPER(TEXT(datefocus,"mmm"))=Tableau711151617[[#This Row],[Mois]],Tableau711151617[[#This Row],[Mise à disposition]],NA())</f>
        <v>#N/A</v>
      </c>
    </row>
    <row r="47" spans="2:15" ht="20.100000000000001" customHeight="1" x14ac:dyDescent="0.25">
      <c r="B47" t="s">
        <v>26</v>
      </c>
      <c r="C47" t="s">
        <v>34</v>
      </c>
      <c r="D47" t="s">
        <v>8</v>
      </c>
      <c r="E47" t="s">
        <v>54</v>
      </c>
      <c r="G47" t="s">
        <v>26</v>
      </c>
      <c r="H47" t="s">
        <v>34</v>
      </c>
      <c r="I47" t="s">
        <v>1</v>
      </c>
      <c r="J47" t="s">
        <v>53</v>
      </c>
      <c r="L47" t="s">
        <v>26</v>
      </c>
      <c r="M47" t="s">
        <v>34</v>
      </c>
      <c r="N47" t="s">
        <v>29</v>
      </c>
      <c r="O47" t="s">
        <v>52</v>
      </c>
    </row>
    <row r="48" spans="2:15" x14ac:dyDescent="0.25">
      <c r="B48" s="15" t="s">
        <v>40</v>
      </c>
      <c r="C48" s="1" t="str">
        <f>LEFT(Tableau7111518[[#This Row],[Mois]],1)</f>
        <v>J</v>
      </c>
      <c r="D48" cm="1">
        <f t="array" ref="D48">SUMIFS(tab_event[Location],tab_event[Année],annefocus,tab_event[Mois],Tableau7111518[[#This Row],[Mois]])</f>
        <v>0</v>
      </c>
      <c r="E48" s="2" cm="1">
        <f t="array" ref="E48">IF(PROPER(TEXT(datefocus,"mmm"))=Tableau7111518[[#This Row],[Mois]],Tableau7111518[[#This Row],[Location]],NA())</f>
        <v>0</v>
      </c>
      <c r="G48" s="15" t="s">
        <v>40</v>
      </c>
      <c r="H48" s="1" t="str">
        <f>LEFT(Tableau711151819[[#This Row],[Mois]],1)</f>
        <v>J</v>
      </c>
      <c r="I48" cm="1">
        <f t="array" ref="I48">SUMIFS(tab_event[Montage],tab_event[Année],annefocus,tab_event[Mois],Tableau711151819[[#This Row],[Mois]])</f>
        <v>4</v>
      </c>
      <c r="J48" s="2" cm="1">
        <f t="array" ref="J48">IF(PROPER(TEXT(datefocus,"mmm"))=Tableau711151819[[#This Row],[Mois]],Tableau711151819[[#This Row],[Montage]],NA())</f>
        <v>4</v>
      </c>
      <c r="L48" s="15" t="s">
        <v>40</v>
      </c>
      <c r="M48" s="1" t="str">
        <f>LEFT(Tableau71115181920[[#This Row],[Mois]],1)</f>
        <v>J</v>
      </c>
      <c r="N48" cm="1">
        <f t="array" ref="N48">SUMIFS(tab_event[Fermeture],tab_event[Année],annefocus,tab_event[Mois],Tableau71115181920[[#This Row],[Mois]])</f>
        <v>0</v>
      </c>
      <c r="O48" s="2" cm="1">
        <f t="array" ref="O48">IF(PROPER(TEXT(datefocus,"mmm"))=Tableau71115181920[[#This Row],[Mois]],Tableau71115181920[[#This Row],[Fermeture]],NA())</f>
        <v>0</v>
      </c>
    </row>
    <row r="49" spans="2:15" x14ac:dyDescent="0.25">
      <c r="B49" s="15" t="s">
        <v>41</v>
      </c>
      <c r="C49" s="1" t="str">
        <f>LEFT(Tableau7111518[[#This Row],[Mois]],1)</f>
        <v>F</v>
      </c>
      <c r="D49" cm="1">
        <f t="array" ref="D49">SUMIFS(tab_event[Location],tab_event[Année],annefocus,tab_event[Mois],Tableau7111518[[#This Row],[Mois]])</f>
        <v>0</v>
      </c>
      <c r="E49" s="2" t="e" cm="1">
        <f t="array" ref="E49">IF(PROPER(TEXT(datefocus,"mmm"))=Tableau7111518[[#This Row],[Mois]],Tableau7111518[[#This Row],[Location]],NA())</f>
        <v>#N/A</v>
      </c>
      <c r="G49" s="15" t="s">
        <v>41</v>
      </c>
      <c r="H49" s="1" t="str">
        <f>LEFT(Tableau711151819[[#This Row],[Mois]],1)</f>
        <v>F</v>
      </c>
      <c r="I49" cm="1">
        <f t="array" ref="I49">SUMIFS(tab_event[Montage],tab_event[Année],annefocus,tab_event[Mois],Tableau711151819[[#This Row],[Mois]])</f>
        <v>6</v>
      </c>
      <c r="J49" s="2" t="e" cm="1">
        <f t="array" ref="J49">IF(PROPER(TEXT(datefocus,"mmm"))=Tableau711151819[[#This Row],[Mois]],Tableau711151819[[#This Row],[Montage]],NA())</f>
        <v>#N/A</v>
      </c>
      <c r="L49" s="15" t="s">
        <v>41</v>
      </c>
      <c r="M49" s="1" t="str">
        <f>LEFT(Tableau71115181920[[#This Row],[Mois]],1)</f>
        <v>F</v>
      </c>
      <c r="N49" cm="1">
        <f t="array" ref="N49">SUMIFS(tab_event[Fermeture],tab_event[Année],annefocus,tab_event[Mois],Tableau71115181920[[#This Row],[Mois]])</f>
        <v>4</v>
      </c>
      <c r="O49" s="2" t="e" cm="1">
        <f t="array" ref="O49">IF(PROPER(TEXT(datefocus,"mmm"))=Tableau71115181920[[#This Row],[Mois]],Tableau71115181920[[#This Row],[Fermeture]],NA())</f>
        <v>#N/A</v>
      </c>
    </row>
    <row r="50" spans="2:15" x14ac:dyDescent="0.25">
      <c r="B50" s="15" t="s">
        <v>36</v>
      </c>
      <c r="C50" s="1" t="str">
        <f>LEFT(Tableau7111518[[#This Row],[Mois]],1)</f>
        <v>M</v>
      </c>
      <c r="D50" cm="1">
        <f t="array" ref="D50">SUMIFS(tab_event[Location],tab_event[Année],annefocus,tab_event[Mois],Tableau7111518[[#This Row],[Mois]])</f>
        <v>0</v>
      </c>
      <c r="E50" s="2" t="e" cm="1">
        <f t="array" ref="E50">IF(PROPER(TEXT(datefocus,"mmm"))=Tableau7111518[[#This Row],[Mois]],Tableau7111518[[#This Row],[Location]],NA())</f>
        <v>#N/A</v>
      </c>
      <c r="G50" s="15" t="s">
        <v>36</v>
      </c>
      <c r="H50" s="1" t="str">
        <f>LEFT(Tableau711151819[[#This Row],[Mois]],1)</f>
        <v>M</v>
      </c>
      <c r="I50" cm="1">
        <f t="array" ref="I50">SUMIFS(tab_event[Montage],tab_event[Année],annefocus,tab_event[Mois],Tableau711151819[[#This Row],[Mois]])</f>
        <v>10</v>
      </c>
      <c r="J50" s="2" t="e" cm="1">
        <f t="array" ref="J50">IF(PROPER(TEXT(datefocus,"mmm"))=Tableau711151819[[#This Row],[Mois]],Tableau711151819[[#This Row],[Montage]],NA())</f>
        <v>#N/A</v>
      </c>
      <c r="L50" s="15" t="s">
        <v>36</v>
      </c>
      <c r="M50" s="1" t="str">
        <f>LEFT(Tableau71115181920[[#This Row],[Mois]],1)</f>
        <v>M</v>
      </c>
      <c r="N50" cm="1">
        <f t="array" ref="N50">SUMIFS(tab_event[Fermeture],tab_event[Année],annefocus,tab_event[Mois],Tableau71115181920[[#This Row],[Mois]])</f>
        <v>3</v>
      </c>
      <c r="O50" s="2" t="e" cm="1">
        <f t="array" ref="O50">IF(PROPER(TEXT(datefocus,"mmm"))=Tableau71115181920[[#This Row],[Mois]],Tableau71115181920[[#This Row],[Fermeture]],NA())</f>
        <v>#N/A</v>
      </c>
    </row>
    <row r="51" spans="2:15" x14ac:dyDescent="0.25">
      <c r="B51" s="15" t="s">
        <v>42</v>
      </c>
      <c r="C51" s="1" t="str">
        <f>LEFT(Tableau7111518[[#This Row],[Mois]],1)</f>
        <v>A</v>
      </c>
      <c r="D51" cm="1">
        <f t="array" ref="D51">SUMIFS(tab_event[Location],tab_event[Année],annefocus,tab_event[Mois],Tableau7111518[[#This Row],[Mois]])</f>
        <v>0</v>
      </c>
      <c r="E51" s="2" t="e" cm="1">
        <f t="array" ref="E51">IF(PROPER(TEXT(datefocus,"mmm"))=Tableau7111518[[#This Row],[Mois]],Tableau7111518[[#This Row],[Location]],NA())</f>
        <v>#N/A</v>
      </c>
      <c r="G51" s="15" t="s">
        <v>42</v>
      </c>
      <c r="H51" s="1" t="str">
        <f>LEFT(Tableau711151819[[#This Row],[Mois]],1)</f>
        <v>A</v>
      </c>
      <c r="I51" cm="1">
        <f t="array" ref="I51">SUMIFS(tab_event[Montage],tab_event[Année],annefocus,tab_event[Mois],Tableau711151819[[#This Row],[Mois]])</f>
        <v>7</v>
      </c>
      <c r="J51" s="2" t="e" cm="1">
        <f t="array" ref="J51">IF(PROPER(TEXT(datefocus,"mmm"))=Tableau711151819[[#This Row],[Mois]],Tableau711151819[[#This Row],[Montage]],NA())</f>
        <v>#N/A</v>
      </c>
      <c r="L51" s="15" t="s">
        <v>42</v>
      </c>
      <c r="M51" s="1" t="str">
        <f>LEFT(Tableau71115181920[[#This Row],[Mois]],1)</f>
        <v>A</v>
      </c>
      <c r="N51" cm="1">
        <f t="array" ref="N51">SUMIFS(tab_event[Fermeture],tab_event[Année],annefocus,tab_event[Mois],Tableau71115181920[[#This Row],[Mois]])</f>
        <v>2</v>
      </c>
      <c r="O51" s="2" t="e" cm="1">
        <f t="array" ref="O51">IF(PROPER(TEXT(datefocus,"mmm"))=Tableau71115181920[[#This Row],[Mois]],Tableau71115181920[[#This Row],[Fermeture]],NA())</f>
        <v>#N/A</v>
      </c>
    </row>
    <row r="52" spans="2:15" x14ac:dyDescent="0.25">
      <c r="B52" s="15" t="s">
        <v>37</v>
      </c>
      <c r="C52" s="1" t="str">
        <f>LEFT(Tableau7111518[[#This Row],[Mois]],1)</f>
        <v>M</v>
      </c>
      <c r="D52" cm="1">
        <f t="array" ref="D52">SUMIFS(tab_event[Location],tab_event[Année],annefocus,tab_event[Mois],Tableau7111518[[#This Row],[Mois]])</f>
        <v>0</v>
      </c>
      <c r="E52" s="2" t="e" cm="1">
        <f t="array" ref="E52">IF(PROPER(TEXT(datefocus,"mmm"))=Tableau7111518[[#This Row],[Mois]],Tableau7111518[[#This Row],[Location]],NA())</f>
        <v>#N/A</v>
      </c>
      <c r="G52" s="15" t="s">
        <v>37</v>
      </c>
      <c r="H52" s="1" t="str">
        <f>LEFT(Tableau711151819[[#This Row],[Mois]],1)</f>
        <v>M</v>
      </c>
      <c r="I52" cm="1">
        <f t="array" ref="I52">SUMIFS(tab_event[Montage],tab_event[Année],annefocus,tab_event[Mois],Tableau711151819[[#This Row],[Mois]])</f>
        <v>2</v>
      </c>
      <c r="J52" s="2" t="e" cm="1">
        <f t="array" ref="J52">IF(PROPER(TEXT(datefocus,"mmm"))=Tableau711151819[[#This Row],[Mois]],Tableau711151819[[#This Row],[Montage]],NA())</f>
        <v>#N/A</v>
      </c>
      <c r="L52" s="15" t="s">
        <v>37</v>
      </c>
      <c r="M52" s="1" t="str">
        <f>LEFT(Tableau71115181920[[#This Row],[Mois]],1)</f>
        <v>M</v>
      </c>
      <c r="N52" cm="1">
        <f t="array" ref="N52">SUMIFS(tab_event[Fermeture],tab_event[Année],annefocus,tab_event[Mois],Tableau71115181920[[#This Row],[Mois]])</f>
        <v>10</v>
      </c>
      <c r="O52" s="2" t="e" cm="1">
        <f t="array" ref="O52">IF(PROPER(TEXT(datefocus,"mmm"))=Tableau71115181920[[#This Row],[Mois]],Tableau71115181920[[#This Row],[Fermeture]],NA())</f>
        <v>#N/A</v>
      </c>
    </row>
    <row r="53" spans="2:15" x14ac:dyDescent="0.25">
      <c r="B53" s="15" t="s">
        <v>38</v>
      </c>
      <c r="C53" s="1" t="str">
        <f>LEFT(Tableau7111518[[#This Row],[Mois]],1)</f>
        <v>J</v>
      </c>
      <c r="D53" cm="1">
        <f t="array" ref="D53">SUMIFS(tab_event[Location],tab_event[Année],annefocus,tab_event[Mois],Tableau7111518[[#This Row],[Mois]])</f>
        <v>1</v>
      </c>
      <c r="E53" s="2" t="e" cm="1">
        <f t="array" ref="E53">IF(PROPER(TEXT(datefocus,"mmm"))=Tableau7111518[[#This Row],[Mois]],Tableau7111518[[#This Row],[Location]],NA())</f>
        <v>#N/A</v>
      </c>
      <c r="G53" s="15" t="s">
        <v>38</v>
      </c>
      <c r="H53" s="1" t="str">
        <f>LEFT(Tableau711151819[[#This Row],[Mois]],1)</f>
        <v>J</v>
      </c>
      <c r="I53" cm="1">
        <f t="array" ref="I53">SUMIFS(tab_event[Montage],tab_event[Année],annefocus,tab_event[Mois],Tableau711151819[[#This Row],[Mois]])</f>
        <v>8</v>
      </c>
      <c r="J53" s="2" t="e" cm="1">
        <f t="array" ref="J53">IF(PROPER(TEXT(datefocus,"mmm"))=Tableau711151819[[#This Row],[Mois]],Tableau711151819[[#This Row],[Montage]],NA())</f>
        <v>#N/A</v>
      </c>
      <c r="L53" s="15" t="s">
        <v>38</v>
      </c>
      <c r="M53" s="1" t="str">
        <f>LEFT(Tableau71115181920[[#This Row],[Mois]],1)</f>
        <v>J</v>
      </c>
      <c r="N53" cm="1">
        <f t="array" ref="N53">SUMIFS(tab_event[Fermeture],tab_event[Année],annefocus,tab_event[Mois],Tableau71115181920[[#This Row],[Mois]])</f>
        <v>0</v>
      </c>
      <c r="O53" s="2" t="e" cm="1">
        <f t="array" ref="O53">IF(PROPER(TEXT(datefocus,"mmm"))=Tableau71115181920[[#This Row],[Mois]],Tableau71115181920[[#This Row],[Fermeture]],NA())</f>
        <v>#N/A</v>
      </c>
    </row>
    <row r="54" spans="2:15" x14ac:dyDescent="0.25">
      <c r="B54" s="15" t="s">
        <v>43</v>
      </c>
      <c r="C54" s="1" t="str">
        <f>LEFT(Tableau7111518[[#This Row],[Mois]],1)</f>
        <v>J</v>
      </c>
      <c r="D54" cm="1">
        <f t="array" ref="D54">SUMIFS(tab_event[Location],tab_event[Année],annefocus,tab_event[Mois],Tableau7111518[[#This Row],[Mois]])</f>
        <v>0</v>
      </c>
      <c r="E54" s="2" t="e" cm="1">
        <f t="array" ref="E54">IF(PROPER(TEXT(datefocus,"mmm"))=Tableau7111518[[#This Row],[Mois]],Tableau7111518[[#This Row],[Location]],NA())</f>
        <v>#N/A</v>
      </c>
      <c r="G54" s="15" t="s">
        <v>43</v>
      </c>
      <c r="H54" s="1" t="str">
        <f>LEFT(Tableau711151819[[#This Row],[Mois]],1)</f>
        <v>J</v>
      </c>
      <c r="I54" cm="1">
        <f t="array" ref="I54">SUMIFS(tab_event[Montage],tab_event[Année],annefocus,tab_event[Mois],Tableau711151819[[#This Row],[Mois]])</f>
        <v>0</v>
      </c>
      <c r="J54" s="2" t="e" cm="1">
        <f t="array" ref="J54">IF(PROPER(TEXT(datefocus,"mmm"))=Tableau711151819[[#This Row],[Mois]],Tableau711151819[[#This Row],[Montage]],NA())</f>
        <v>#N/A</v>
      </c>
      <c r="L54" s="15" t="s">
        <v>43</v>
      </c>
      <c r="M54" s="1" t="str">
        <f>LEFT(Tableau71115181920[[#This Row],[Mois]],1)</f>
        <v>J</v>
      </c>
      <c r="N54" cm="1">
        <f t="array" ref="N54">SUMIFS(tab_event[Fermeture],tab_event[Année],annefocus,tab_event[Mois],Tableau71115181920[[#This Row],[Mois]])</f>
        <v>31</v>
      </c>
      <c r="O54" s="2" t="e" cm="1">
        <f t="array" ref="O54">IF(PROPER(TEXT(datefocus,"mmm"))=Tableau71115181920[[#This Row],[Mois]],Tableau71115181920[[#This Row],[Fermeture]],NA())</f>
        <v>#N/A</v>
      </c>
    </row>
    <row r="55" spans="2:15" x14ac:dyDescent="0.25">
      <c r="B55" s="15" t="s">
        <v>39</v>
      </c>
      <c r="C55" s="1" t="str">
        <f>LEFT(Tableau7111518[[#This Row],[Mois]],1)</f>
        <v>A</v>
      </c>
      <c r="D55" cm="1">
        <f t="array" ref="D55">SUMIFS(tab_event[Location],tab_event[Année],annefocus,tab_event[Mois],Tableau7111518[[#This Row],[Mois]])</f>
        <v>0</v>
      </c>
      <c r="E55" s="2" t="e" cm="1">
        <f t="array" ref="E55">IF(PROPER(TEXT(datefocus,"mmm"))=Tableau7111518[[#This Row],[Mois]],Tableau7111518[[#This Row],[Location]],NA())</f>
        <v>#N/A</v>
      </c>
      <c r="G55" s="15" t="s">
        <v>39</v>
      </c>
      <c r="H55" s="1" t="str">
        <f>LEFT(Tableau711151819[[#This Row],[Mois]],1)</f>
        <v>A</v>
      </c>
      <c r="I55" cm="1">
        <f t="array" ref="I55">SUMIFS(tab_event[Montage],tab_event[Année],annefocus,tab_event[Mois],Tableau711151819[[#This Row],[Mois]])</f>
        <v>0</v>
      </c>
      <c r="J55" s="2" t="e" cm="1">
        <f t="array" ref="J55">IF(PROPER(TEXT(datefocus,"mmm"))=Tableau711151819[[#This Row],[Mois]],Tableau711151819[[#This Row],[Montage]],NA())</f>
        <v>#N/A</v>
      </c>
      <c r="L55" s="15" t="s">
        <v>39</v>
      </c>
      <c r="M55" s="1" t="str">
        <f>LEFT(Tableau71115181920[[#This Row],[Mois]],1)</f>
        <v>A</v>
      </c>
      <c r="N55" cm="1">
        <f t="array" ref="N55">SUMIFS(tab_event[Fermeture],tab_event[Année],annefocus,tab_event[Mois],Tableau71115181920[[#This Row],[Mois]])</f>
        <v>26</v>
      </c>
      <c r="O55" s="2" t="e" cm="1">
        <f t="array" ref="O55">IF(PROPER(TEXT(datefocus,"mmm"))=Tableau71115181920[[#This Row],[Mois]],Tableau71115181920[[#This Row],[Fermeture]],NA())</f>
        <v>#N/A</v>
      </c>
    </row>
    <row r="56" spans="2:15" x14ac:dyDescent="0.25">
      <c r="B56" s="15" t="s">
        <v>44</v>
      </c>
      <c r="C56" s="1" t="str">
        <f>LEFT(Tableau7111518[[#This Row],[Mois]],1)</f>
        <v>S</v>
      </c>
      <c r="D56" cm="1">
        <f t="array" ref="D56">SUMIFS(tab_event[Location],tab_event[Année],annefocus,tab_event[Mois],Tableau7111518[[#This Row],[Mois]])</f>
        <v>0</v>
      </c>
      <c r="E56" s="2" t="e" cm="1">
        <f t="array" ref="E56">IF(PROPER(TEXT(datefocus,"mmm"))=Tableau7111518[[#This Row],[Mois]],Tableau7111518[[#This Row],[Location]],NA())</f>
        <v>#N/A</v>
      </c>
      <c r="G56" s="15" t="s">
        <v>44</v>
      </c>
      <c r="H56" s="1" t="str">
        <f>LEFT(Tableau711151819[[#This Row],[Mois]],1)</f>
        <v>S</v>
      </c>
      <c r="I56" cm="1">
        <f t="array" ref="I56">SUMIFS(tab_event[Montage],tab_event[Année],annefocus,tab_event[Mois],Tableau711151819[[#This Row],[Mois]])</f>
        <v>2</v>
      </c>
      <c r="J56" s="2" t="e" cm="1">
        <f t="array" ref="J56">IF(PROPER(TEXT(datefocus,"mmm"))=Tableau711151819[[#This Row],[Mois]],Tableau711151819[[#This Row],[Montage]],NA())</f>
        <v>#N/A</v>
      </c>
      <c r="L56" s="15" t="s">
        <v>44</v>
      </c>
      <c r="M56" s="1" t="str">
        <f>LEFT(Tableau71115181920[[#This Row],[Mois]],1)</f>
        <v>S</v>
      </c>
      <c r="N56" cm="1">
        <f t="array" ref="N56">SUMIFS(tab_event[Fermeture],tab_event[Année],annefocus,tab_event[Mois],Tableau71115181920[[#This Row],[Mois]])</f>
        <v>0</v>
      </c>
      <c r="O56" s="2" t="e" cm="1">
        <f t="array" ref="O56">IF(PROPER(TEXT(datefocus,"mmm"))=Tableau71115181920[[#This Row],[Mois]],Tableau71115181920[[#This Row],[Fermeture]],NA())</f>
        <v>#N/A</v>
      </c>
    </row>
    <row r="57" spans="2:15" x14ac:dyDescent="0.25">
      <c r="B57" s="15" t="s">
        <v>45</v>
      </c>
      <c r="C57" s="1" t="str">
        <f>LEFT(Tableau7111518[[#This Row],[Mois]],1)</f>
        <v>O</v>
      </c>
      <c r="D57" cm="1">
        <f t="array" ref="D57">SUMIFS(tab_event[Location],tab_event[Année],annefocus,tab_event[Mois],Tableau7111518[[#This Row],[Mois]])</f>
        <v>0</v>
      </c>
      <c r="E57" s="2" t="e" cm="1">
        <f t="array" ref="E57">IF(PROPER(TEXT(datefocus,"mmm"))=Tableau7111518[[#This Row],[Mois]],Tableau7111518[[#This Row],[Location]],NA())</f>
        <v>#N/A</v>
      </c>
      <c r="G57" s="15" t="s">
        <v>45</v>
      </c>
      <c r="H57" s="1" t="str">
        <f>LEFT(Tableau711151819[[#This Row],[Mois]],1)</f>
        <v>O</v>
      </c>
      <c r="I57" cm="1">
        <f t="array" ref="I57">SUMIFS(tab_event[Montage],tab_event[Année],annefocus,tab_event[Mois],Tableau711151819[[#This Row],[Mois]])</f>
        <v>3</v>
      </c>
      <c r="J57" s="2" t="e" cm="1">
        <f t="array" ref="J57">IF(PROPER(TEXT(datefocus,"mmm"))=Tableau711151819[[#This Row],[Mois]],Tableau711151819[[#This Row],[Montage]],NA())</f>
        <v>#N/A</v>
      </c>
      <c r="L57" s="15" t="s">
        <v>45</v>
      </c>
      <c r="M57" s="1" t="str">
        <f>LEFT(Tableau71115181920[[#This Row],[Mois]],1)</f>
        <v>O</v>
      </c>
      <c r="N57" cm="1">
        <f t="array" ref="N57">SUMIFS(tab_event[Fermeture],tab_event[Année],annefocus,tab_event[Mois],Tableau71115181920[[#This Row],[Mois]])</f>
        <v>8</v>
      </c>
      <c r="O57" s="2" t="e" cm="1">
        <f t="array" ref="O57">IF(PROPER(TEXT(datefocus,"mmm"))=Tableau71115181920[[#This Row],[Mois]],Tableau71115181920[[#This Row],[Fermeture]],NA())</f>
        <v>#N/A</v>
      </c>
    </row>
    <row r="58" spans="2:15" x14ac:dyDescent="0.25">
      <c r="B58" s="15" t="s">
        <v>46</v>
      </c>
      <c r="C58" s="1" t="str">
        <f>LEFT(Tableau7111518[[#This Row],[Mois]],1)</f>
        <v>N</v>
      </c>
      <c r="D58" cm="1">
        <f t="array" ref="D58">SUMIFS(tab_event[Location],tab_event[Année],annefocus,tab_event[Mois],Tableau7111518[[#This Row],[Mois]])</f>
        <v>0</v>
      </c>
      <c r="E58" s="2" t="e" cm="1">
        <f t="array" ref="E58">IF(PROPER(TEXT(datefocus,"mmm"))=Tableau7111518[[#This Row],[Mois]],Tableau7111518[[#This Row],[Location]],NA())</f>
        <v>#N/A</v>
      </c>
      <c r="G58" s="15" t="s">
        <v>46</v>
      </c>
      <c r="H58" s="1" t="str">
        <f>LEFT(Tableau711151819[[#This Row],[Mois]],1)</f>
        <v>N</v>
      </c>
      <c r="I58" cm="1">
        <f t="array" ref="I58">SUMIFS(tab_event[Montage],tab_event[Année],annefocus,tab_event[Mois],Tableau711151819[[#This Row],[Mois]])</f>
        <v>3</v>
      </c>
      <c r="J58" s="2" t="e" cm="1">
        <f t="array" ref="J58">IF(PROPER(TEXT(datefocus,"mmm"))=Tableau711151819[[#This Row],[Mois]],Tableau711151819[[#This Row],[Montage]],NA())</f>
        <v>#N/A</v>
      </c>
      <c r="L58" s="15" t="s">
        <v>46</v>
      </c>
      <c r="M58" s="1" t="str">
        <f>LEFT(Tableau71115181920[[#This Row],[Mois]],1)</f>
        <v>N</v>
      </c>
      <c r="N58" cm="1">
        <f t="array" ref="N58">SUMIFS(tab_event[Fermeture],tab_event[Année],annefocus,tab_event[Mois],Tableau71115181920[[#This Row],[Mois]])</f>
        <v>0</v>
      </c>
      <c r="O58" s="2" t="e" cm="1">
        <f t="array" ref="O58">IF(PROPER(TEXT(datefocus,"mmm"))=Tableau71115181920[[#This Row],[Mois]],Tableau71115181920[[#This Row],[Fermeture]],NA())</f>
        <v>#N/A</v>
      </c>
    </row>
    <row r="59" spans="2:15" x14ac:dyDescent="0.25">
      <c r="B59" s="15" t="s">
        <v>47</v>
      </c>
      <c r="C59" s="1" t="str">
        <f>LEFT(Tableau7111518[[#This Row],[Mois]],1)</f>
        <v>D</v>
      </c>
      <c r="D59" cm="1">
        <f t="array" ref="D59">SUMIFS(tab_event[Location],tab_event[Année],annefocus,tab_event[Mois],Tableau7111518[[#This Row],[Mois]])</f>
        <v>0</v>
      </c>
      <c r="E59" s="2" t="e" cm="1">
        <f t="array" ref="E59">IF(PROPER(TEXT(datefocus,"mmm"))=Tableau7111518[[#This Row],[Mois]],Tableau7111518[[#This Row],[Location]],NA())</f>
        <v>#N/A</v>
      </c>
      <c r="G59" s="15" t="s">
        <v>47</v>
      </c>
      <c r="H59" s="1" t="str">
        <f>LEFT(Tableau711151819[[#This Row],[Mois]],1)</f>
        <v>D</v>
      </c>
      <c r="I59" cm="1">
        <f t="array" ref="I59">SUMIFS(tab_event[Montage],tab_event[Année],annefocus,tab_event[Mois],Tableau711151819[[#This Row],[Mois]])</f>
        <v>3</v>
      </c>
      <c r="J59" s="2" t="e" cm="1">
        <f t="array" ref="J59">IF(PROPER(TEXT(datefocus,"mmm"))=Tableau711151819[[#This Row],[Mois]],Tableau711151819[[#This Row],[Montage]],NA())</f>
        <v>#N/A</v>
      </c>
      <c r="L59" s="15" t="s">
        <v>47</v>
      </c>
      <c r="M59" s="1" t="str">
        <f>LEFT(Tableau71115181920[[#This Row],[Mois]],1)</f>
        <v>D</v>
      </c>
      <c r="N59" cm="1">
        <f t="array" ref="N59">SUMIFS(tab_event[Fermeture],tab_event[Année],annefocus,tab_event[Mois],Tableau71115181920[[#This Row],[Mois]])</f>
        <v>13</v>
      </c>
      <c r="O59" s="2" t="e" cm="1">
        <f t="array" ref="O59">IF(PROPER(TEXT(datefocus,"mmm"))=Tableau71115181920[[#This Row],[Mois]],Tableau71115181920[[#This Row],[Fermeture]],NA())</f>
        <v>#N/A</v>
      </c>
    </row>
    <row r="62" spans="2:15" ht="20.100000000000001" customHeight="1" x14ac:dyDescent="0.25">
      <c r="B62" t="s">
        <v>26</v>
      </c>
      <c r="C62" t="s">
        <v>34</v>
      </c>
      <c r="D62" t="s">
        <v>27</v>
      </c>
      <c r="E62" t="s">
        <v>61</v>
      </c>
      <c r="G62" t="s">
        <v>26</v>
      </c>
      <c r="H62" t="s">
        <v>34</v>
      </c>
      <c r="I62" t="s">
        <v>4</v>
      </c>
      <c r="J62" t="s">
        <v>62</v>
      </c>
    </row>
    <row r="63" spans="2:15" x14ac:dyDescent="0.25">
      <c r="B63" s="15" t="s">
        <v>40</v>
      </c>
      <c r="C63" s="1" t="str">
        <f>LEFT(Tableau711151821[[#This Row],[Mois]],1)</f>
        <v>J</v>
      </c>
      <c r="D63" cm="1">
        <f t="array" ref="D63">SUMIFS(tab_event[Exposition],tab_event[Année],annefocus,tab_event[Mois],Tableau711151821[[#This Row],[Mois]])</f>
        <v>0</v>
      </c>
      <c r="E63" s="2" cm="1">
        <f t="array" ref="E63">IF(PROPER(TEXT(datefocus,"mmm"))=Tableau711151821[[#This Row],[Mois]],Tableau711151821[[#This Row],[Exposition]],NA())</f>
        <v>0</v>
      </c>
      <c r="G63" s="15" t="s">
        <v>40</v>
      </c>
      <c r="H63" s="1" t="str">
        <f>LEFT(Tableau711151822[[#This Row],[Mois]],1)</f>
        <v>J</v>
      </c>
      <c r="I63" cm="1">
        <f t="array" ref="I63">SUMIFS(tab_event[Itinéraire Bis],tab_event[Année],annefocus,tab_event[Mois],Tableau711151822[[#This Row],[Mois]])</f>
        <v>0</v>
      </c>
      <c r="J63" s="2" cm="1">
        <f t="array" ref="J63">IF(PROPER(TEXT(datefocus,"mmm"))=Tableau711151822[[#This Row],[Mois]],Tableau711151822[[#This Row],[Itinéraire Bis]],NA())</f>
        <v>0</v>
      </c>
    </row>
    <row r="64" spans="2:15" x14ac:dyDescent="0.25">
      <c r="B64" s="15" t="s">
        <v>41</v>
      </c>
      <c r="C64" s="1" t="str">
        <f>LEFT(Tableau711151821[[#This Row],[Mois]],1)</f>
        <v>F</v>
      </c>
      <c r="D64" cm="1">
        <f t="array" ref="D64">SUMIFS(tab_event[Exposition],tab_event[Année],annefocus,tab_event[Mois],Tableau711151821[[#This Row],[Mois]])</f>
        <v>0</v>
      </c>
      <c r="E64" s="2" t="e" cm="1">
        <f t="array" ref="E64">IF(PROPER(TEXT(datefocus,"mmm"))=Tableau711151821[[#This Row],[Mois]],Tableau711151821[[#This Row],[Exposition]],NA())</f>
        <v>#N/A</v>
      </c>
      <c r="G64" s="15" t="s">
        <v>41</v>
      </c>
      <c r="H64" s="1" t="str">
        <f>LEFT(Tableau711151822[[#This Row],[Mois]],1)</f>
        <v>F</v>
      </c>
      <c r="I64" cm="1">
        <f t="array" ref="I64">SUMIFS(tab_event[Itinéraire Bis],tab_event[Année],annefocus,tab_event[Mois],Tableau711151822[[#This Row],[Mois]])</f>
        <v>0</v>
      </c>
      <c r="J64" s="2" t="e" cm="1">
        <f t="array" ref="J64">IF(PROPER(TEXT(datefocus,"mmm"))=Tableau711151822[[#This Row],[Mois]],Tableau711151822[[#This Row],[Itinéraire Bis]],NA())</f>
        <v>#N/A</v>
      </c>
    </row>
    <row r="65" spans="2:10" x14ac:dyDescent="0.25">
      <c r="B65" s="15" t="s">
        <v>36</v>
      </c>
      <c r="C65" s="1" t="str">
        <f>LEFT(Tableau711151821[[#This Row],[Mois]],1)</f>
        <v>M</v>
      </c>
      <c r="D65" cm="1">
        <f t="array" ref="D65">SUMIFS(tab_event[Exposition],tab_event[Année],annefocus,tab_event[Mois],Tableau711151821[[#This Row],[Mois]])</f>
        <v>0</v>
      </c>
      <c r="E65" s="2" t="e" cm="1">
        <f t="array" ref="E65">IF(PROPER(TEXT(datefocus,"mmm"))=Tableau711151821[[#This Row],[Mois]],Tableau711151821[[#This Row],[Exposition]],NA())</f>
        <v>#N/A</v>
      </c>
      <c r="G65" s="15" t="s">
        <v>36</v>
      </c>
      <c r="H65" s="1" t="str">
        <f>LEFT(Tableau711151822[[#This Row],[Mois]],1)</f>
        <v>M</v>
      </c>
      <c r="I65" cm="1">
        <f t="array" ref="I65">SUMIFS(tab_event[Itinéraire Bis],tab_event[Année],annefocus,tab_event[Mois],Tableau711151822[[#This Row],[Mois]])</f>
        <v>0</v>
      </c>
      <c r="J65" s="2" t="e" cm="1">
        <f t="array" ref="J65">IF(PROPER(TEXT(datefocus,"mmm"))=Tableau711151822[[#This Row],[Mois]],Tableau711151822[[#This Row],[Itinéraire Bis]],NA())</f>
        <v>#N/A</v>
      </c>
    </row>
    <row r="66" spans="2:10" x14ac:dyDescent="0.25">
      <c r="B66" s="15" t="s">
        <v>42</v>
      </c>
      <c r="C66" s="1" t="str">
        <f>LEFT(Tableau711151821[[#This Row],[Mois]],1)</f>
        <v>A</v>
      </c>
      <c r="D66" cm="1">
        <f t="array" ref="D66">SUMIFS(tab_event[Exposition],tab_event[Année],annefocus,tab_event[Mois],Tableau711151821[[#This Row],[Mois]])</f>
        <v>0</v>
      </c>
      <c r="E66" s="2" t="e" cm="1">
        <f t="array" ref="E66">IF(PROPER(TEXT(datefocus,"mmm"))=Tableau711151821[[#This Row],[Mois]],Tableau711151821[[#This Row],[Exposition]],NA())</f>
        <v>#N/A</v>
      </c>
      <c r="G66" s="15" t="s">
        <v>42</v>
      </c>
      <c r="H66" s="1" t="str">
        <f>LEFT(Tableau711151822[[#This Row],[Mois]],1)</f>
        <v>A</v>
      </c>
      <c r="I66" cm="1">
        <f t="array" ref="I66">SUMIFS(tab_event[Itinéraire Bis],tab_event[Année],annefocus,tab_event[Mois],Tableau711151822[[#This Row],[Mois]])</f>
        <v>0</v>
      </c>
      <c r="J66" s="2" t="e" cm="1">
        <f t="array" ref="J66">IF(PROPER(TEXT(datefocus,"mmm"))=Tableau711151822[[#This Row],[Mois]],Tableau711151822[[#This Row],[Itinéraire Bis]],NA())</f>
        <v>#N/A</v>
      </c>
    </row>
    <row r="67" spans="2:10" x14ac:dyDescent="0.25">
      <c r="B67" s="15" t="s">
        <v>37</v>
      </c>
      <c r="C67" s="1" t="str">
        <f>LEFT(Tableau711151821[[#This Row],[Mois]],1)</f>
        <v>M</v>
      </c>
      <c r="D67" cm="1">
        <f t="array" ref="D67">SUMIFS(tab_event[Exposition],tab_event[Année],annefocus,tab_event[Mois],Tableau711151821[[#This Row],[Mois]])</f>
        <v>0</v>
      </c>
      <c r="E67" s="2" t="e" cm="1">
        <f t="array" ref="E67">IF(PROPER(TEXT(datefocus,"mmm"))=Tableau711151821[[#This Row],[Mois]],Tableau711151821[[#This Row],[Exposition]],NA())</f>
        <v>#N/A</v>
      </c>
      <c r="G67" s="15" t="s">
        <v>37</v>
      </c>
      <c r="H67" s="1" t="str">
        <f>LEFT(Tableau711151822[[#This Row],[Mois]],1)</f>
        <v>M</v>
      </c>
      <c r="I67" cm="1">
        <f t="array" ref="I67">SUMIFS(tab_event[Itinéraire Bis],tab_event[Année],annefocus,tab_event[Mois],Tableau711151822[[#This Row],[Mois]])</f>
        <v>0</v>
      </c>
      <c r="J67" s="2" t="e" cm="1">
        <f t="array" ref="J67">IF(PROPER(TEXT(datefocus,"mmm"))=Tableau711151822[[#This Row],[Mois]],Tableau711151822[[#This Row],[Itinéraire Bis]],NA())</f>
        <v>#N/A</v>
      </c>
    </row>
    <row r="68" spans="2:10" x14ac:dyDescent="0.25">
      <c r="B68" s="15" t="s">
        <v>38</v>
      </c>
      <c r="C68" s="1" t="str">
        <f>LEFT(Tableau711151821[[#This Row],[Mois]],1)</f>
        <v>J</v>
      </c>
      <c r="D68" cm="1">
        <f t="array" ref="D68">SUMIFS(tab_event[Exposition],tab_event[Année],annefocus,tab_event[Mois],Tableau711151821[[#This Row],[Mois]])</f>
        <v>0</v>
      </c>
      <c r="E68" s="2" t="e" cm="1">
        <f t="array" ref="E68">IF(PROPER(TEXT(datefocus,"mmm"))=Tableau711151821[[#This Row],[Mois]],Tableau711151821[[#This Row],[Exposition]],NA())</f>
        <v>#N/A</v>
      </c>
      <c r="G68" s="15" t="s">
        <v>38</v>
      </c>
      <c r="H68" s="1" t="str">
        <f>LEFT(Tableau711151822[[#This Row],[Mois]],1)</f>
        <v>J</v>
      </c>
      <c r="I68" cm="1">
        <f t="array" ref="I68">SUMIFS(tab_event[Itinéraire Bis],tab_event[Année],annefocus,tab_event[Mois],Tableau711151822[[#This Row],[Mois]])</f>
        <v>2</v>
      </c>
      <c r="J68" s="2" t="e" cm="1">
        <f t="array" ref="J68">IF(PROPER(TEXT(datefocus,"mmm"))=Tableau711151822[[#This Row],[Mois]],Tableau711151822[[#This Row],[Itinéraire Bis]],NA())</f>
        <v>#N/A</v>
      </c>
    </row>
    <row r="69" spans="2:10" x14ac:dyDescent="0.25">
      <c r="B69" s="15" t="s">
        <v>43</v>
      </c>
      <c r="C69" s="1" t="str">
        <f>LEFT(Tableau711151821[[#This Row],[Mois]],1)</f>
        <v>J</v>
      </c>
      <c r="D69" cm="1">
        <f t="array" ref="D69">SUMIFS(tab_event[Exposition],tab_event[Année],annefocus,tab_event[Mois],Tableau711151821[[#This Row],[Mois]])</f>
        <v>0</v>
      </c>
      <c r="E69" s="2" t="e" cm="1">
        <f t="array" ref="E69">IF(PROPER(TEXT(datefocus,"mmm"))=Tableau711151821[[#This Row],[Mois]],Tableau711151821[[#This Row],[Exposition]],NA())</f>
        <v>#N/A</v>
      </c>
      <c r="G69" s="15" t="s">
        <v>43</v>
      </c>
      <c r="H69" s="1" t="str">
        <f>LEFT(Tableau711151822[[#This Row],[Mois]],1)</f>
        <v>J</v>
      </c>
      <c r="I69" cm="1">
        <f t="array" ref="I69">SUMIFS(tab_event[Itinéraire Bis],tab_event[Année],annefocus,tab_event[Mois],Tableau711151822[[#This Row],[Mois]])</f>
        <v>0</v>
      </c>
      <c r="J69" s="2" t="e" cm="1">
        <f t="array" ref="J69">IF(PROPER(TEXT(datefocus,"mmm"))=Tableau711151822[[#This Row],[Mois]],Tableau711151822[[#This Row],[Itinéraire Bis]],NA())</f>
        <v>#N/A</v>
      </c>
    </row>
    <row r="70" spans="2:10" x14ac:dyDescent="0.25">
      <c r="B70" s="15" t="s">
        <v>39</v>
      </c>
      <c r="C70" s="1" t="str">
        <f>LEFT(Tableau711151821[[#This Row],[Mois]],1)</f>
        <v>A</v>
      </c>
      <c r="D70" cm="1">
        <f t="array" ref="D70">SUMIFS(tab_event[Exposition],tab_event[Année],annefocus,tab_event[Mois],Tableau711151821[[#This Row],[Mois]])</f>
        <v>0</v>
      </c>
      <c r="E70" s="2" t="e" cm="1">
        <f t="array" ref="E70">IF(PROPER(TEXT(datefocus,"mmm"))=Tableau711151821[[#This Row],[Mois]],Tableau711151821[[#This Row],[Exposition]],NA())</f>
        <v>#N/A</v>
      </c>
      <c r="G70" s="15" t="s">
        <v>39</v>
      </c>
      <c r="H70" s="1" t="str">
        <f>LEFT(Tableau711151822[[#This Row],[Mois]],1)</f>
        <v>A</v>
      </c>
      <c r="I70" cm="1">
        <f t="array" ref="I70">SUMIFS(tab_event[Itinéraire Bis],tab_event[Année],annefocus,tab_event[Mois],Tableau711151822[[#This Row],[Mois]])</f>
        <v>0</v>
      </c>
      <c r="J70" s="2" t="e" cm="1">
        <f t="array" ref="J70">IF(PROPER(TEXT(datefocus,"mmm"))=Tableau711151822[[#This Row],[Mois]],Tableau711151822[[#This Row],[Itinéraire Bis]],NA())</f>
        <v>#N/A</v>
      </c>
    </row>
    <row r="71" spans="2:10" x14ac:dyDescent="0.25">
      <c r="B71" s="15" t="s">
        <v>44</v>
      </c>
      <c r="C71" s="1" t="str">
        <f>LEFT(Tableau711151821[[#This Row],[Mois]],1)</f>
        <v>S</v>
      </c>
      <c r="D71" cm="1">
        <f t="array" ref="D71">SUMIFS(tab_event[Exposition],tab_event[Année],annefocus,tab_event[Mois],Tableau711151821[[#This Row],[Mois]])</f>
        <v>4</v>
      </c>
      <c r="E71" s="2" t="e" cm="1">
        <f t="array" ref="E71">IF(PROPER(TEXT(datefocus,"mmm"))=Tableau711151821[[#This Row],[Mois]],Tableau711151821[[#This Row],[Exposition]],NA())</f>
        <v>#N/A</v>
      </c>
      <c r="G71" s="15" t="s">
        <v>44</v>
      </c>
      <c r="H71" s="1" t="str">
        <f>LEFT(Tableau711151822[[#This Row],[Mois]],1)</f>
        <v>S</v>
      </c>
      <c r="I71" cm="1">
        <f t="array" ref="I71">SUMIFS(tab_event[Itinéraire Bis],tab_event[Année],annefocus,tab_event[Mois],Tableau711151822[[#This Row],[Mois]])</f>
        <v>0</v>
      </c>
      <c r="J71" s="2" t="e" cm="1">
        <f t="array" ref="J71">IF(PROPER(TEXT(datefocus,"mmm"))=Tableau711151822[[#This Row],[Mois]],Tableau711151822[[#This Row],[Itinéraire Bis]],NA())</f>
        <v>#N/A</v>
      </c>
    </row>
    <row r="72" spans="2:10" x14ac:dyDescent="0.25">
      <c r="B72" s="15" t="s">
        <v>45</v>
      </c>
      <c r="C72" s="1" t="str">
        <f>LEFT(Tableau711151821[[#This Row],[Mois]],1)</f>
        <v>O</v>
      </c>
      <c r="D72" cm="1">
        <f t="array" ref="D72">SUMIFS(tab_event[Exposition],tab_event[Année],annefocus,tab_event[Mois],Tableau711151821[[#This Row],[Mois]])</f>
        <v>0</v>
      </c>
      <c r="E72" s="2" t="e" cm="1">
        <f t="array" ref="E72">IF(PROPER(TEXT(datefocus,"mmm"))=Tableau711151821[[#This Row],[Mois]],Tableau711151821[[#This Row],[Exposition]],NA())</f>
        <v>#N/A</v>
      </c>
      <c r="G72" s="15" t="s">
        <v>45</v>
      </c>
      <c r="H72" s="1" t="str">
        <f>LEFT(Tableau711151822[[#This Row],[Mois]],1)</f>
        <v>O</v>
      </c>
      <c r="I72" cm="1">
        <f t="array" ref="I72">SUMIFS(tab_event[Itinéraire Bis],tab_event[Année],annefocus,tab_event[Mois],Tableau711151822[[#This Row],[Mois]])</f>
        <v>0</v>
      </c>
      <c r="J72" s="2" t="e" cm="1">
        <f t="array" ref="J72">IF(PROPER(TEXT(datefocus,"mmm"))=Tableau711151822[[#This Row],[Mois]],Tableau711151822[[#This Row],[Itinéraire Bis]],NA())</f>
        <v>#N/A</v>
      </c>
    </row>
    <row r="73" spans="2:10" x14ac:dyDescent="0.25">
      <c r="B73" s="15" t="s">
        <v>46</v>
      </c>
      <c r="C73" s="1" t="str">
        <f>LEFT(Tableau711151821[[#This Row],[Mois]],1)</f>
        <v>N</v>
      </c>
      <c r="D73" cm="1">
        <f t="array" ref="D73">SUMIFS(tab_event[Exposition],tab_event[Année],annefocus,tab_event[Mois],Tableau711151821[[#This Row],[Mois]])</f>
        <v>0</v>
      </c>
      <c r="E73" s="2" t="e" cm="1">
        <f t="array" ref="E73">IF(PROPER(TEXT(datefocus,"mmm"))=Tableau711151821[[#This Row],[Mois]],Tableau711151821[[#This Row],[Exposition]],NA())</f>
        <v>#N/A</v>
      </c>
      <c r="G73" s="15" t="s">
        <v>46</v>
      </c>
      <c r="H73" s="1" t="str">
        <f>LEFT(Tableau711151822[[#This Row],[Mois]],1)</f>
        <v>N</v>
      </c>
      <c r="I73" cm="1">
        <f t="array" ref="I73">SUMIFS(tab_event[Itinéraire Bis],tab_event[Année],annefocus,tab_event[Mois],Tableau711151822[[#This Row],[Mois]])</f>
        <v>0</v>
      </c>
      <c r="J73" s="2" t="e" cm="1">
        <f t="array" ref="J73">IF(PROPER(TEXT(datefocus,"mmm"))=Tableau711151822[[#This Row],[Mois]],Tableau711151822[[#This Row],[Itinéraire Bis]],NA())</f>
        <v>#N/A</v>
      </c>
    </row>
    <row r="74" spans="2:10" x14ac:dyDescent="0.25">
      <c r="B74" s="15" t="s">
        <v>47</v>
      </c>
      <c r="C74" s="1" t="str">
        <f>LEFT(Tableau711151821[[#This Row],[Mois]],1)</f>
        <v>D</v>
      </c>
      <c r="D74" cm="1">
        <f t="array" ref="D74">SUMIFS(tab_event[Exposition],tab_event[Année],annefocus,tab_event[Mois],Tableau711151821[[#This Row],[Mois]])</f>
        <v>5</v>
      </c>
      <c r="E74" s="2" t="e" cm="1">
        <f t="array" ref="E74">IF(PROPER(TEXT(datefocus,"mmm"))=Tableau711151821[[#This Row],[Mois]],Tableau711151821[[#This Row],[Exposition]],NA())</f>
        <v>#N/A</v>
      </c>
      <c r="G74" s="15" t="s">
        <v>47</v>
      </c>
      <c r="H74" s="1" t="str">
        <f>LEFT(Tableau711151822[[#This Row],[Mois]],1)</f>
        <v>D</v>
      </c>
      <c r="I74" cm="1">
        <f t="array" ref="I74">SUMIFS(tab_event[Itinéraire Bis],tab_event[Année],annefocus,tab_event[Mois],Tableau711151822[[#This Row],[Mois]])</f>
        <v>0</v>
      </c>
      <c r="J74" s="2" t="e" cm="1">
        <f t="array" ref="J74">IF(PROPER(TEXT(datefocus,"mmm"))=Tableau711151822[[#This Row],[Mois]],Tableau711151822[[#This Row],[Itinéraire Bis]],NA())</f>
        <v>#N/A</v>
      </c>
    </row>
  </sheetData>
  <pageMargins left="0.7" right="0.7" top="0.75" bottom="0.75" header="0.3" footer="0.3"/>
  <tableParts count="14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3AC899-A43D-4188-91B2-04170E0211F0}">
  <dimension ref="B2:O17"/>
  <sheetViews>
    <sheetView tabSelected="1" workbookViewId="0">
      <selection activeCell="Q16" sqref="Q16"/>
    </sheetView>
  </sheetViews>
  <sheetFormatPr baseColWidth="10" defaultRowHeight="15" x14ac:dyDescent="0.25"/>
  <cols>
    <col min="1" max="1" width="5.7109375" customWidth="1"/>
    <col min="2" max="2" width="15.7109375" customWidth="1"/>
    <col min="3" max="3" width="5.7109375" customWidth="1"/>
    <col min="4" max="10" width="20.7109375" customWidth="1"/>
    <col min="11" max="13" width="3.7109375" customWidth="1"/>
    <col min="14" max="18" width="20.7109375" customWidth="1"/>
  </cols>
  <sheetData>
    <row r="2" spans="2:15" ht="24.95" customHeight="1" x14ac:dyDescent="0.25">
      <c r="B2" s="38" t="s">
        <v>51</v>
      </c>
      <c r="C2" s="38"/>
      <c r="D2" s="38"/>
      <c r="E2" s="38"/>
      <c r="F2" s="14" t="str">
        <f>"Année "&amp;Annee&amp;" - "&amp;Annee+1</f>
        <v>Année 2023 - 2024</v>
      </c>
      <c r="G2" s="14"/>
      <c r="H2" s="14"/>
      <c r="I2" s="14"/>
      <c r="J2" s="14"/>
      <c r="K2" s="14"/>
      <c r="L2" s="13"/>
      <c r="M2" s="13"/>
      <c r="N2" s="13"/>
      <c r="O2" s="13"/>
    </row>
    <row r="3" spans="2:15" x14ac:dyDescent="0.25">
      <c r="N3" s="35" t="s">
        <v>63</v>
      </c>
    </row>
    <row r="8" spans="2:15" ht="24.95" customHeight="1" x14ac:dyDescent="0.25">
      <c r="D8" s="23" t="s">
        <v>30</v>
      </c>
      <c r="E8" s="23" t="s">
        <v>31</v>
      </c>
      <c r="F8" s="23" t="s">
        <v>32</v>
      </c>
      <c r="G8" s="23" t="s">
        <v>5</v>
      </c>
      <c r="H8" s="23" t="s">
        <v>28</v>
      </c>
      <c r="I8" s="23" t="s">
        <v>1</v>
      </c>
      <c r="J8" s="23" t="s">
        <v>29</v>
      </c>
    </row>
    <row r="9" spans="2:15" ht="24.95" customHeight="1" x14ac:dyDescent="0.25">
      <c r="D9" s="24" cm="1">
        <f t="array" ref="D9">SUMIFS(tab_event[Saison tout public],tab_event[Année],annefocus)/joursouvresannuels</f>
        <v>4.2253521126760563E-2</v>
      </c>
      <c r="E9" s="24" cm="1">
        <f t="array" ref="E9">SUMIFS(tab_event[Saison jeune public],tab_event[Année],annefocus)/joursouvresannuels</f>
        <v>1.4084507042253521E-2</v>
      </c>
      <c r="F9" s="24" cm="1">
        <f t="array" ref="F9">SUMIFS(tab_event[Séance scolaire],tab_event[Année],annefocus)/joursouvresannuels</f>
        <v>5.0704225352112678E-2</v>
      </c>
      <c r="G9" s="25" cm="1">
        <f t="array" ref="G9">SUMIFS(tab_event[Résidence],tab_event[Année],annefocus)/joursouvresannuels</f>
        <v>9.5774647887323941E-2</v>
      </c>
      <c r="H9" s="25" cm="1">
        <f t="array" ref="H9">SUMIFS(tab_event[[École de musique ]],tab_event[Année],annefocus)/joursouvresannuels</f>
        <v>3.6619718309859155E-2</v>
      </c>
      <c r="I9" s="25" cm="1">
        <f t="array" ref="I9">SUMIFS(tab_event[Montage],tab_event[Année],annefocus)/joursouvresannuels</f>
        <v>0.13521126760563379</v>
      </c>
      <c r="J9" s="25" cm="1">
        <f t="array" ref="J9">SUMIFS(tab_event[Fermeture],tab_event[Année],annefocus)/joursouvresannuels</f>
        <v>0.27323943661971833</v>
      </c>
      <c r="K9" s="29"/>
      <c r="L9" s="31"/>
      <c r="N9" s="30" t="str">
        <f>"= "&amp;TEXT(SUM(D9:I9,D12:J12),"0,0%")&amp;" des jours ouvrés de l'année"</f>
        <v>= 53,8% des jours ouvrés de l'année</v>
      </c>
    </row>
    <row r="10" spans="2:15" x14ac:dyDescent="0.25">
      <c r="B10" s="15" t="s">
        <v>64</v>
      </c>
      <c r="D10" s="39" cm="1">
        <f t="array" ref="D10">SUBTOTAL(9,tab_event[Saison tout public])/NETWORKDAYS.INTL(datefocus,EOMONTH(datefocus,0),1,tab_joursFeries[Date])</f>
        <v>4.5454545454545456E-2</v>
      </c>
      <c r="E10" s="26"/>
      <c r="F10" s="26"/>
      <c r="G10" s="26"/>
      <c r="H10" s="26"/>
      <c r="I10" s="26"/>
      <c r="J10" s="26"/>
      <c r="K10" s="29"/>
      <c r="L10" s="31"/>
      <c r="N10" s="16"/>
    </row>
    <row r="11" spans="2:15" ht="24.95" customHeight="1" x14ac:dyDescent="0.25">
      <c r="B11" s="15"/>
      <c r="D11" s="27" t="s">
        <v>2</v>
      </c>
      <c r="E11" s="27" t="s">
        <v>3</v>
      </c>
      <c r="F11" s="27" t="s">
        <v>7</v>
      </c>
      <c r="G11" s="27" t="s">
        <v>8</v>
      </c>
      <c r="H11" s="27" t="s">
        <v>6</v>
      </c>
      <c r="I11" s="27" t="s">
        <v>4</v>
      </c>
      <c r="J11" s="27" t="s">
        <v>27</v>
      </c>
      <c r="K11" s="29"/>
      <c r="L11" s="31"/>
      <c r="N11" s="22" t="s">
        <v>33</v>
      </c>
    </row>
    <row r="12" spans="2:15" ht="24.95" customHeight="1" x14ac:dyDescent="0.25">
      <c r="D12" s="28" cm="1">
        <f t="array" ref="D12">SUMIFS(tab_event[Cinéma],tab_event[Année],annefocus)/joursouvresannuels</f>
        <v>5.0704225352112678E-2</v>
      </c>
      <c r="E12" s="28" cm="1">
        <f t="array" ref="E12">SUMIFS(tab_event[Mercredi tous en scène],tab_event[Année],annefocus)/joursouvresannuels</f>
        <v>1.9718309859154931E-2</v>
      </c>
      <c r="F12" s="28" cm="1">
        <f t="array" ref="F12">SUMIFS(tab_event[Partenariat],tab_event[Année],annefocus)/joursouvresannuels</f>
        <v>2.5352112676056339E-2</v>
      </c>
      <c r="G12" s="28" cm="1">
        <f t="array" ref="G12">SUMIFS(tab_event[Location],tab_event[Année],annefocus)/joursouvresannuels</f>
        <v>2.8169014084507044E-3</v>
      </c>
      <c r="H12" s="28" cm="1">
        <f t="array" ref="H12">SUMIFS(tab_event[Mise à disposition],tab_event[Année],annefocus)/joursouvresannuels</f>
        <v>3.3802816901408447E-2</v>
      </c>
      <c r="I12" s="28" cm="1">
        <f t="array" ref="I12">SUMIFS(tab_event[Itinéraire Bis],tab_event[Année],annefocus)/joursouvresannuels</f>
        <v>5.6338028169014088E-3</v>
      </c>
      <c r="J12" s="28" cm="1">
        <f t="array" ref="J12">SUMIFS(tab_event[Exposition],tab_event[Année],annefocus)/joursouvresannuels</f>
        <v>2.5352112676056339E-2</v>
      </c>
      <c r="K12" s="29"/>
      <c r="L12" s="32"/>
      <c r="M12" s="29"/>
      <c r="N12" s="17">
        <f>100%-SUM(D12:J12,D9:J9)</f>
        <v>0.18873239436619715</v>
      </c>
    </row>
    <row r="13" spans="2:15" x14ac:dyDescent="0.25">
      <c r="D13" cm="1">
        <f t="array" aca="1" ref="D13" ca="1">IF(SUBTOTAL(3,tab_event[Date])=COUNTA(tab_event[Date]),"",INDEX(tab_event[Date],MATCH(1,
SUBTOTAL(3,OFFSET(tab_event[Date],ROW(tab_event[Date])-MIN(ROW(tab_event[Date])),,1)),0)))</f>
        <v>45292</v>
      </c>
    </row>
    <row r="14" spans="2:15" ht="18" customHeight="1" x14ac:dyDescent="0.25">
      <c r="B14" s="33" t="str" cm="1">
        <f t="array" ref="B14">"Focus: "&amp;PROPER(TEXT(datefocus,"mmmm aaaa"))</f>
        <v>Focus: Janvier 2024</v>
      </c>
    </row>
    <row r="16" spans="2:15" x14ac:dyDescent="0.25">
      <c r="O16" s="24" cm="1">
        <f t="array" ref="O16">SUMIFS(tab_event[Saison tout public],tab_event[Mois],annefocus)/joursouvresannuels</f>
        <v>0</v>
      </c>
    </row>
    <row r="17" spans="15:15" x14ac:dyDescent="0.25">
      <c r="O17">
        <f>COUNTIFS(tab_event[Saison tout public],"1")</f>
        <v>15</v>
      </c>
    </row>
  </sheetData>
  <mergeCells count="1">
    <mergeCell ref="B2:E2"/>
  </mergeCells>
  <conditionalFormatting sqref="D12">
    <cfRule type="dataBar" priority="33">
      <dataBar>
        <cfvo type="num" val="0"/>
        <cfvo type="num" val="1"/>
        <color rgb="FF7030A0"/>
      </dataBar>
      <extLst>
        <ext xmlns:x14="http://schemas.microsoft.com/office/spreadsheetml/2009/9/main" uri="{B025F937-C7B1-47D3-B67F-A62EFF666E3E}">
          <x14:id>{840D52CF-8B3E-45D9-B525-08AC25EE1D00}</x14:id>
        </ext>
      </extLst>
    </cfRule>
  </conditionalFormatting>
  <conditionalFormatting sqref="D9:E9">
    <cfRule type="dataBar" priority="36">
      <dataBar>
        <cfvo type="num" val="0"/>
        <cfvo type="num" val="1"/>
        <color rgb="FF00B0F0"/>
      </dataBar>
      <extLst>
        <ext xmlns:x14="http://schemas.microsoft.com/office/spreadsheetml/2009/9/main" uri="{B025F937-C7B1-47D3-B67F-A62EFF666E3E}">
          <x14:id>{B8D1E25B-C362-4F33-8FB5-7DD79166E7AD}</x14:id>
        </ext>
      </extLst>
    </cfRule>
  </conditionalFormatting>
  <conditionalFormatting sqref="E12">
    <cfRule type="dataBar" priority="32">
      <dataBar>
        <cfvo type="num" val="0"/>
        <cfvo type="num" val="1"/>
        <color rgb="FFC5F0FF"/>
      </dataBar>
      <extLst>
        <ext xmlns:x14="http://schemas.microsoft.com/office/spreadsheetml/2009/9/main" uri="{B025F937-C7B1-47D3-B67F-A62EFF666E3E}">
          <x14:id>{B6305609-1506-4D8F-84DF-C829E54C2152}</x14:id>
        </ext>
      </extLst>
    </cfRule>
  </conditionalFormatting>
  <conditionalFormatting sqref="F9">
    <cfRule type="dataBar" priority="35">
      <dataBar>
        <cfvo type="num" val="0"/>
        <cfvo type="num" val="1"/>
        <color rgb="FF3B09B7"/>
      </dataBar>
      <extLst>
        <ext xmlns:x14="http://schemas.microsoft.com/office/spreadsheetml/2009/9/main" uri="{B025F937-C7B1-47D3-B67F-A62EFF666E3E}">
          <x14:id>{7DA09635-CA77-4B1C-84A5-880AFF651F0F}</x14:id>
        </ext>
      </extLst>
    </cfRule>
  </conditionalFormatting>
  <conditionalFormatting sqref="F12">
    <cfRule type="dataBar" priority="34">
      <dataBar>
        <cfvo type="num" val="0"/>
        <cfvo type="num" val="1"/>
        <color rgb="FFFF66FF"/>
      </dataBar>
      <extLst>
        <ext xmlns:x14="http://schemas.microsoft.com/office/spreadsheetml/2009/9/main" uri="{B025F937-C7B1-47D3-B67F-A62EFF666E3E}">
          <x14:id>{59EEC1BF-CC05-45A4-95E5-B66E7C025AB2}</x14:id>
        </ext>
      </extLst>
    </cfRule>
  </conditionalFormatting>
  <conditionalFormatting sqref="G9">
    <cfRule type="dataBar" priority="30">
      <dataBar>
        <cfvo type="num" val="0"/>
        <cfvo type="num" val="1"/>
        <color rgb="FFFFC000"/>
      </dataBar>
      <extLst>
        <ext xmlns:x14="http://schemas.microsoft.com/office/spreadsheetml/2009/9/main" uri="{B025F937-C7B1-47D3-B67F-A62EFF666E3E}">
          <x14:id>{B6168D42-2AA7-48C8-8C4C-F22E31237688}</x14:id>
        </ext>
      </extLst>
    </cfRule>
  </conditionalFormatting>
  <conditionalFormatting sqref="G12">
    <cfRule type="dataBar" priority="29">
      <dataBar>
        <cfvo type="num" val="0"/>
        <cfvo type="num" val="1"/>
        <color rgb="FFFF7C80"/>
      </dataBar>
      <extLst>
        <ext xmlns:x14="http://schemas.microsoft.com/office/spreadsheetml/2009/9/main" uri="{B025F937-C7B1-47D3-B67F-A62EFF666E3E}">
          <x14:id>{1E75592B-DBBA-4CA0-8F37-5A4D64C93E03}</x14:id>
        </ext>
      </extLst>
    </cfRule>
  </conditionalFormatting>
  <conditionalFormatting sqref="H9">
    <cfRule type="dataBar" priority="27">
      <dataBar>
        <cfvo type="num" val="0"/>
        <cfvo type="num" val="1"/>
        <color rgb="FF33CCFF"/>
      </dataBar>
      <extLst>
        <ext xmlns:x14="http://schemas.microsoft.com/office/spreadsheetml/2009/9/main" uri="{B025F937-C7B1-47D3-B67F-A62EFF666E3E}">
          <x14:id>{69ADDE5E-9329-4BF5-95A7-20CA32950FB5}</x14:id>
        </ext>
      </extLst>
    </cfRule>
  </conditionalFormatting>
  <conditionalFormatting sqref="H12">
    <cfRule type="dataBar" priority="31">
      <dataBar>
        <cfvo type="num" val="0"/>
        <cfvo type="num" val="1"/>
        <color theme="6" tint="-0.249977111117893"/>
      </dataBar>
      <extLst>
        <ext xmlns:x14="http://schemas.microsoft.com/office/spreadsheetml/2009/9/main" uri="{B025F937-C7B1-47D3-B67F-A62EFF666E3E}">
          <x14:id>{A6DBDE41-72D7-4477-9662-82F8EA1841FC}</x14:id>
        </ext>
      </extLst>
    </cfRule>
  </conditionalFormatting>
  <conditionalFormatting sqref="I9">
    <cfRule type="dataBar" priority="24">
      <dataBar>
        <cfvo type="num" val="0"/>
        <cfvo type="num" val="1"/>
        <color rgb="FFCC9900"/>
      </dataBar>
      <extLst>
        <ext xmlns:x14="http://schemas.microsoft.com/office/spreadsheetml/2009/9/main" uri="{B025F937-C7B1-47D3-B67F-A62EFF666E3E}">
          <x14:id>{01F72B86-AE49-45B8-A206-B09A846BAFB4}</x14:id>
        </ext>
      </extLst>
    </cfRule>
  </conditionalFormatting>
  <conditionalFormatting sqref="I12">
    <cfRule type="dataBar" priority="28">
      <dataBar>
        <cfvo type="num" val="0"/>
        <cfvo type="num" val="1"/>
        <color rgb="FFF60000"/>
      </dataBar>
      <extLst>
        <ext xmlns:x14="http://schemas.microsoft.com/office/spreadsheetml/2009/9/main" uri="{B025F937-C7B1-47D3-B67F-A62EFF666E3E}">
          <x14:id>{2B36CFF0-52C1-4322-88D2-EBC8E2087943}</x14:id>
        </ext>
      </extLst>
    </cfRule>
  </conditionalFormatting>
  <conditionalFormatting sqref="J9">
    <cfRule type="dataBar" priority="26">
      <dataBar>
        <cfvo type="num" val="0"/>
        <cfvo type="num" val="1"/>
        <color theme="0" tint="-0.499984740745262"/>
      </dataBar>
      <extLst>
        <ext xmlns:x14="http://schemas.microsoft.com/office/spreadsheetml/2009/9/main" uri="{B025F937-C7B1-47D3-B67F-A62EFF666E3E}">
          <x14:id>{02B4A9C4-1F66-41AA-A886-5800237664C4}</x14:id>
        </ext>
      </extLst>
    </cfRule>
  </conditionalFormatting>
  <conditionalFormatting sqref="J12">
    <cfRule type="dataBar" priority="25">
      <dataBar>
        <cfvo type="num" val="0"/>
        <cfvo type="num" val="1"/>
        <color rgb="FF99FF66"/>
      </dataBar>
      <extLst>
        <ext xmlns:x14="http://schemas.microsoft.com/office/spreadsheetml/2009/9/main" uri="{B025F937-C7B1-47D3-B67F-A62EFF666E3E}">
          <x14:id>{F60F41D6-084B-40E8-BA34-32E44CF550C9}</x14:id>
        </ext>
      </extLst>
    </cfRule>
  </conditionalFormatting>
  <conditionalFormatting sqref="N12">
    <cfRule type="dataBar" priority="23">
      <dataBar>
        <cfvo type="num" val="0"/>
        <cfvo type="num" val="1"/>
        <color theme="0" tint="-0.249977111117893"/>
      </dataBar>
      <extLst>
        <ext xmlns:x14="http://schemas.microsoft.com/office/spreadsheetml/2009/9/main" uri="{B025F937-C7B1-47D3-B67F-A62EFF666E3E}">
          <x14:id>{96CE4A4F-5077-4439-A29B-4FD9367E5EDC}</x14:id>
        </ext>
      </extLst>
    </cfRule>
  </conditionalFormatting>
  <conditionalFormatting sqref="O16">
    <cfRule type="dataBar" priority="1">
      <dataBar>
        <cfvo type="num" val="0"/>
        <cfvo type="num" val="1"/>
        <color rgb="FF00B0F0"/>
      </dataBar>
      <extLst>
        <ext xmlns:x14="http://schemas.microsoft.com/office/spreadsheetml/2009/9/main" uri="{B025F937-C7B1-47D3-B67F-A62EFF666E3E}">
          <x14:id>{3D9DC05F-8BEE-41D5-91C9-5CDA7B8FBDB9}</x14:id>
        </ext>
      </extLst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40D52CF-8B3E-45D9-B525-08AC25EE1D00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D12</xm:sqref>
        </x14:conditionalFormatting>
        <x14:conditionalFormatting xmlns:xm="http://schemas.microsoft.com/office/excel/2006/main">
          <x14:cfRule type="dataBar" id="{B8D1E25B-C362-4F33-8FB5-7DD79166E7AD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D9:E9</xm:sqref>
        </x14:conditionalFormatting>
        <x14:conditionalFormatting xmlns:xm="http://schemas.microsoft.com/office/excel/2006/main">
          <x14:cfRule type="dataBar" id="{B6305609-1506-4D8F-84DF-C829E54C215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E12</xm:sqref>
        </x14:conditionalFormatting>
        <x14:conditionalFormatting xmlns:xm="http://schemas.microsoft.com/office/excel/2006/main">
          <x14:cfRule type="dataBar" id="{7DA09635-CA77-4B1C-84A5-880AFF651F0F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F9</xm:sqref>
        </x14:conditionalFormatting>
        <x14:conditionalFormatting xmlns:xm="http://schemas.microsoft.com/office/excel/2006/main">
          <x14:cfRule type="dataBar" id="{59EEC1BF-CC05-45A4-95E5-B66E7C025AB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F12</xm:sqref>
        </x14:conditionalFormatting>
        <x14:conditionalFormatting xmlns:xm="http://schemas.microsoft.com/office/excel/2006/main">
          <x14:cfRule type="dataBar" id="{B6168D42-2AA7-48C8-8C4C-F22E31237688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G9</xm:sqref>
        </x14:conditionalFormatting>
        <x14:conditionalFormatting xmlns:xm="http://schemas.microsoft.com/office/excel/2006/main">
          <x14:cfRule type="dataBar" id="{1E75592B-DBBA-4CA0-8F37-5A4D64C93E0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G12</xm:sqref>
        </x14:conditionalFormatting>
        <x14:conditionalFormatting xmlns:xm="http://schemas.microsoft.com/office/excel/2006/main">
          <x14:cfRule type="dataBar" id="{69ADDE5E-9329-4BF5-95A7-20CA32950FB5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H9</xm:sqref>
        </x14:conditionalFormatting>
        <x14:conditionalFormatting xmlns:xm="http://schemas.microsoft.com/office/excel/2006/main">
          <x14:cfRule type="dataBar" id="{A6DBDE41-72D7-4477-9662-82F8EA1841FC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H12</xm:sqref>
        </x14:conditionalFormatting>
        <x14:conditionalFormatting xmlns:xm="http://schemas.microsoft.com/office/excel/2006/main">
          <x14:cfRule type="dataBar" id="{01F72B86-AE49-45B8-A206-B09A846BAFB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I9</xm:sqref>
        </x14:conditionalFormatting>
        <x14:conditionalFormatting xmlns:xm="http://schemas.microsoft.com/office/excel/2006/main">
          <x14:cfRule type="dataBar" id="{2B36CFF0-52C1-4322-88D2-EBC8E208794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I12</xm:sqref>
        </x14:conditionalFormatting>
        <x14:conditionalFormatting xmlns:xm="http://schemas.microsoft.com/office/excel/2006/main">
          <x14:cfRule type="dataBar" id="{02B4A9C4-1F66-41AA-A886-5800237664C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J9</xm:sqref>
        </x14:conditionalFormatting>
        <x14:conditionalFormatting xmlns:xm="http://schemas.microsoft.com/office/excel/2006/main">
          <x14:cfRule type="dataBar" id="{F60F41D6-084B-40E8-BA34-32E44CF550C9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J12</xm:sqref>
        </x14:conditionalFormatting>
        <x14:conditionalFormatting xmlns:xm="http://schemas.microsoft.com/office/excel/2006/main">
          <x14:cfRule type="dataBar" id="{96CE4A4F-5077-4439-A29B-4FD9367E5EDC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N12</xm:sqref>
        </x14:conditionalFormatting>
        <x14:conditionalFormatting xmlns:xm="http://schemas.microsoft.com/office/excel/2006/main">
          <x14:cfRule type="dataBar" id="{3D9DC05F-8BEE-41D5-91C9-5CDA7B8FBDB9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O16</xm:sqref>
        </x14:conditionalFormatting>
      </x14:conditionalFormattings>
    </ext>
    <ext xmlns:x15="http://schemas.microsoft.com/office/spreadsheetml/2010/11/main" uri="{3A4CF648-6AED-40f4-86FF-DC5316D8AED3}">
      <x14:slicerList xmlns:x14="http://schemas.microsoft.com/office/spreadsheetml/2009/9/main">
        <x14:slicer r:id="rId2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6C1D5BE-E96C-40E8-84DA-7BD9441B119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Paramètres</vt:lpstr>
      <vt:lpstr>Planification</vt:lpstr>
      <vt:lpstr>Calculs</vt:lpstr>
      <vt:lpstr>Calendrier</vt:lpstr>
      <vt:lpstr>Annee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GLAVE Lucien</dc:creator>
  <cp:lastModifiedBy>costumer3</cp:lastModifiedBy>
  <dcterms:created xsi:type="dcterms:W3CDTF">2024-08-20T09:25:38Z</dcterms:created>
  <dcterms:modified xsi:type="dcterms:W3CDTF">2024-10-03T09:12:12Z</dcterms:modified>
</cp:coreProperties>
</file>