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16"/>
  <workbookPr updateLinks="never"/>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4635FD81-69B3-4A49-85DD-5504FFC82D4D}" xr6:coauthVersionLast="47" xr6:coauthVersionMax="47" xr10:uidLastSave="{00000000-0000-0000-0000-000000000000}"/>
  <bookViews>
    <workbookView xWindow="-120" yWindow="-120" windowWidth="29040" windowHeight="15840" activeTab="1" xr2:uid="{00000000-000D-0000-FFFF-FFFF00000000}"/>
  </bookViews>
  <sheets>
    <sheet name="2023" sheetId="8" r:id="rId1"/>
    <sheet name="Statistiques" sheetId="10" r:id="rId2"/>
    <sheet name="Validation données" sheetId="5" r:id="rId3"/>
  </sheets>
  <definedNames>
    <definedName name="_xlnm._FilterDatabase" localSheetId="0" hidden="1">'2023'!$A$3:$G$148</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9" i="10" l="1"/>
  <c r="F10" i="10"/>
  <c r="F11" i="10"/>
  <c r="F12" i="10"/>
  <c r="F13" i="10"/>
  <c r="F14" i="10"/>
  <c r="F15" i="10"/>
  <c r="F16" i="10"/>
  <c r="F17" i="10"/>
  <c r="F18" i="10"/>
  <c r="F19" i="10"/>
  <c r="F20" i="10"/>
  <c r="F21" i="10"/>
  <c r="F22" i="10"/>
  <c r="F8" i="10"/>
  <c r="K3" i="8"/>
  <c r="D20" i="10"/>
  <c r="D19" i="10"/>
  <c r="D17" i="10"/>
  <c r="D16" i="10"/>
  <c r="D14" i="10"/>
  <c r="D13" i="10"/>
  <c r="D12" i="10"/>
  <c r="D11" i="10"/>
  <c r="D10" i="10"/>
  <c r="D9" i="10"/>
  <c r="D8" i="10"/>
  <c r="D22" i="10"/>
  <c r="D21" i="10"/>
  <c r="D18" i="10"/>
  <c r="D15" i="10"/>
  <c r="E22" i="10" l="1"/>
  <c r="D28" i="10" l="1"/>
  <c r="D27" i="10"/>
  <c r="E21" i="10"/>
  <c r="E20" i="10"/>
  <c r="E19" i="10"/>
  <c r="E18" i="10"/>
  <c r="E17" i="10"/>
  <c r="E16" i="10"/>
  <c r="E15" i="10"/>
  <c r="E14" i="10"/>
  <c r="E13" i="10"/>
  <c r="E12" i="10"/>
  <c r="E11" i="10"/>
  <c r="E10" i="10"/>
  <c r="E8" i="10" l="1"/>
  <c r="D23" i="10"/>
  <c r="D29" i="10"/>
  <c r="D30" i="10" s="1"/>
  <c r="D24" i="10"/>
  <c r="E9" i="10"/>
  <c r="E24" i="10" l="1"/>
</calcChain>
</file>

<file path=xl/sharedStrings.xml><?xml version="1.0" encoding="utf-8"?>
<sst xmlns="http://schemas.openxmlformats.org/spreadsheetml/2006/main" count="550" uniqueCount="223">
  <si>
    <t>A attribuer</t>
  </si>
  <si>
    <t>Non attribué</t>
  </si>
  <si>
    <t>Nom</t>
  </si>
  <si>
    <t>TS3</t>
  </si>
  <si>
    <t>ETP</t>
  </si>
  <si>
    <t>Dont situations à gérer  en binôme (incluant situations non encore attribuées)</t>
  </si>
  <si>
    <t>Soit total de situations à gérer dont co-référence</t>
  </si>
  <si>
    <t>Statistiques</t>
  </si>
  <si>
    <t>dont mesures concernant</t>
  </si>
  <si>
    <t>Activité</t>
  </si>
  <si>
    <t>Equitation</t>
  </si>
  <si>
    <t>Peinture</t>
  </si>
  <si>
    <t>Cuisine</t>
  </si>
  <si>
    <t>Handball</t>
  </si>
  <si>
    <t>Basket</t>
  </si>
  <si>
    <t>Foot</t>
  </si>
  <si>
    <t>Couture</t>
  </si>
  <si>
    <t>Piscine</t>
  </si>
  <si>
    <t>Volley</t>
  </si>
  <si>
    <t>Coloriage</t>
  </si>
  <si>
    <t>Course</t>
  </si>
  <si>
    <t>Judo</t>
  </si>
  <si>
    <t>Karaté</t>
  </si>
  <si>
    <t>Boxe</t>
  </si>
  <si>
    <t>Danse</t>
  </si>
  <si>
    <t>Jujitsu</t>
  </si>
  <si>
    <t>Guitare</t>
  </si>
  <si>
    <t>Trompette</t>
  </si>
  <si>
    <t>Batterie</t>
  </si>
  <si>
    <t>Rock</t>
  </si>
  <si>
    <t>Piano</t>
  </si>
  <si>
    <t>B. BILLOT</t>
  </si>
  <si>
    <t>B.BILLOT</t>
  </si>
  <si>
    <t>A. BRASSET</t>
  </si>
  <si>
    <t>A.BRASSET</t>
  </si>
  <si>
    <t>S.BERALLI</t>
  </si>
  <si>
    <t>A. EQUERRE (80%)</t>
  </si>
  <si>
    <t>A.EQUERRE</t>
  </si>
  <si>
    <t>S. BERALLI (80%)</t>
  </si>
  <si>
    <t>N. DEMADJI</t>
  </si>
  <si>
    <t>N.DEMADJI</t>
  </si>
  <si>
    <t>A. DA SILVA (80%)</t>
  </si>
  <si>
    <t>A.DA SILVA</t>
  </si>
  <si>
    <t>M. FABRELLE (80%)</t>
  </si>
  <si>
    <t>M.FABRELLE</t>
  </si>
  <si>
    <t>C. LILAS</t>
  </si>
  <si>
    <t>C.LILAS</t>
  </si>
  <si>
    <t>H. MORCE</t>
  </si>
  <si>
    <t>H.MORCE</t>
  </si>
  <si>
    <t>C. DESBOIS</t>
  </si>
  <si>
    <t>C.DESBOIS</t>
  </si>
  <si>
    <t>G. SADOINE</t>
  </si>
  <si>
    <t>G.SADOINE</t>
  </si>
  <si>
    <t>A. HARTMANN</t>
  </si>
  <si>
    <t>A.HARTMANN</t>
  </si>
  <si>
    <t>M. BAR</t>
  </si>
  <si>
    <t>M.BAR</t>
  </si>
  <si>
    <t>L. VERRIERE (80%)</t>
  </si>
  <si>
    <t>L.VERRIERE</t>
  </si>
  <si>
    <t>D. TARLEB (renfort)</t>
  </si>
  <si>
    <t>D.TARLEB</t>
  </si>
  <si>
    <t>Tuteur</t>
  </si>
  <si>
    <t>Nb d'enfants par tuteur</t>
  </si>
  <si>
    <t>Nb total d'enfants</t>
  </si>
  <si>
    <t>dont enfants suivis en binôme (parmi nombre en colonne D)</t>
  </si>
  <si>
    <t>tuteur 1</t>
  </si>
  <si>
    <t>tuteur 2</t>
  </si>
  <si>
    <t>Nb d'enfants suivi dont co-référence</t>
  </si>
  <si>
    <t>tip</t>
  </si>
  <si>
    <t>top</t>
  </si>
  <si>
    <t>cloup</t>
  </si>
  <si>
    <t>kop</t>
  </si>
  <si>
    <t>mip</t>
  </si>
  <si>
    <t>ddouf</t>
  </si>
  <si>
    <t>bip</t>
  </si>
  <si>
    <t>foup</t>
  </si>
  <si>
    <t>zap</t>
  </si>
  <si>
    <t>pol</t>
  </si>
  <si>
    <t>mok</t>
  </si>
  <si>
    <t>seb</t>
  </si>
  <si>
    <t>pam</t>
  </si>
  <si>
    <t>poc</t>
  </si>
  <si>
    <t>set</t>
  </si>
  <si>
    <t>zam</t>
  </si>
  <si>
    <t>pix</t>
  </si>
  <si>
    <t>wop</t>
  </si>
  <si>
    <t>rem</t>
  </si>
  <si>
    <t>dem</t>
  </si>
  <si>
    <t>duf</t>
  </si>
  <si>
    <t>dpo</t>
  </si>
  <si>
    <t>zpo</t>
  </si>
  <si>
    <t>adn</t>
  </si>
  <si>
    <t>erm</t>
  </si>
  <si>
    <t>ect</t>
  </si>
  <si>
    <t>ehu</t>
  </si>
  <si>
    <t>poz</t>
  </si>
  <si>
    <t>amet</t>
  </si>
  <si>
    <t>zip</t>
  </si>
  <si>
    <t>zvmu</t>
  </si>
  <si>
    <t>aqp</t>
  </si>
  <si>
    <t>powe</t>
  </si>
  <si>
    <t>zeb</t>
  </si>
  <si>
    <t>cuyd</t>
  </si>
  <si>
    <t>azm</t>
  </si>
  <si>
    <t>qup</t>
  </si>
  <si>
    <t>wof</t>
  </si>
  <si>
    <t>dre</t>
  </si>
  <si>
    <t>drh</t>
  </si>
  <si>
    <t>qxo</t>
  </si>
  <si>
    <t>mlo</t>
  </si>
  <si>
    <t>sre</t>
  </si>
  <si>
    <t>sco</t>
  </si>
  <si>
    <t>mef</t>
  </si>
  <si>
    <t>myt</t>
  </si>
  <si>
    <t>myv</t>
  </si>
  <si>
    <t>myn</t>
  </si>
  <si>
    <t>spo</t>
  </si>
  <si>
    <t>sme</t>
  </si>
  <si>
    <t>snu</t>
  </si>
  <si>
    <t>sni</t>
  </si>
  <si>
    <t>sno</t>
  </si>
  <si>
    <t>sru</t>
  </si>
  <si>
    <t>sri</t>
  </si>
  <si>
    <t>sro</t>
  </si>
  <si>
    <t>scu</t>
  </si>
  <si>
    <t>sci</t>
  </si>
  <si>
    <t>mko</t>
  </si>
  <si>
    <t>mki</t>
  </si>
  <si>
    <t>mku</t>
  </si>
  <si>
    <t>mvu</t>
  </si>
  <si>
    <t>mbu</t>
  </si>
  <si>
    <t>mru</t>
  </si>
  <si>
    <t>nui</t>
  </si>
  <si>
    <t>nut</t>
  </si>
  <si>
    <t>nug</t>
  </si>
  <si>
    <t>ntf</t>
  </si>
  <si>
    <t>nux</t>
  </si>
  <si>
    <t>nrx</t>
  </si>
  <si>
    <t>mbh</t>
  </si>
  <si>
    <t>muh</t>
  </si>
  <si>
    <t>mtf</t>
  </si>
  <si>
    <t>mtg</t>
  </si>
  <si>
    <t>sds</t>
  </si>
  <si>
    <t>sdc</t>
  </si>
  <si>
    <t>svf</t>
  </si>
  <si>
    <t>sth</t>
  </si>
  <si>
    <t>sgn</t>
  </si>
  <si>
    <t>xcv</t>
  </si>
  <si>
    <t>xbh</t>
  </si>
  <si>
    <t>xnu</t>
  </si>
  <si>
    <t>xgk</t>
  </si>
  <si>
    <t>zgy</t>
  </si>
  <si>
    <t>idj</t>
  </si>
  <si>
    <t>idn</t>
  </si>
  <si>
    <t>ign</t>
  </si>
  <si>
    <t>yhn</t>
  </si>
  <si>
    <t>rgv</t>
  </si>
  <si>
    <t>tdn</t>
  </si>
  <si>
    <t>zgx</t>
  </si>
  <si>
    <t>afn</t>
  </si>
  <si>
    <t>phx</t>
  </si>
  <si>
    <t>pfn</t>
  </si>
  <si>
    <t>pzk</t>
  </si>
  <si>
    <t>pmd</t>
  </si>
  <si>
    <t>un</t>
  </si>
  <si>
    <t>asx</t>
  </si>
  <si>
    <t>adv</t>
  </si>
  <si>
    <t>afb</t>
  </si>
  <si>
    <t>ahn</t>
  </si>
  <si>
    <t>ajk</t>
  </si>
  <si>
    <t>akl</t>
  </si>
  <si>
    <t>amp</t>
  </si>
  <si>
    <t>ate</t>
  </si>
  <si>
    <t>auy</t>
  </si>
  <si>
    <t>axf</t>
  </si>
  <si>
    <t>aws</t>
  </si>
  <si>
    <t>aqe</t>
  </si>
  <si>
    <t>ezx</t>
  </si>
  <si>
    <t>tsv</t>
  </si>
  <si>
    <t>yfs</t>
  </si>
  <si>
    <t>ug</t>
  </si>
  <si>
    <t>ihf</t>
  </si>
  <si>
    <t>und</t>
  </si>
  <si>
    <t>ybh</t>
  </si>
  <si>
    <t>yvg</t>
  </si>
  <si>
    <t>ycf</t>
  </si>
  <si>
    <t>ogg</t>
  </si>
  <si>
    <t>ynn</t>
  </si>
  <si>
    <t>ujj</t>
  </si>
  <si>
    <t>rff</t>
  </si>
  <si>
    <t>tgg</t>
  </si>
  <si>
    <t>yhh</t>
  </si>
  <si>
    <t>edd</t>
  </si>
  <si>
    <t>rss</t>
  </si>
  <si>
    <t>cff</t>
  </si>
  <si>
    <t>cgg</t>
  </si>
  <si>
    <t>chh</t>
  </si>
  <si>
    <t>vbb</t>
  </si>
  <si>
    <t>nhh</t>
  </si>
  <si>
    <t>jyy</t>
  </si>
  <si>
    <t>zee</t>
  </si>
  <si>
    <t>zss</t>
  </si>
  <si>
    <t>pll</t>
  </si>
  <si>
    <t>mll</t>
  </si>
  <si>
    <t>pkk</t>
  </si>
  <si>
    <t>eff</t>
  </si>
  <si>
    <t>C.LICAS</t>
  </si>
  <si>
    <t>L.BOTTIER</t>
  </si>
  <si>
    <t>L.KOMUCHI</t>
  </si>
  <si>
    <t>C.ARTEMIAUD</t>
  </si>
  <si>
    <t>tuteur</t>
  </si>
  <si>
    <t>activité</t>
  </si>
  <si>
    <t>N.DEKADJI</t>
  </si>
  <si>
    <t>Activités loisirs 2023</t>
  </si>
  <si>
    <t>Moyenne d'enfants par tuteur</t>
  </si>
  <si>
    <t xml:space="preserve">Dont situations à gérer  par 1 seul tuteur </t>
  </si>
  <si>
    <t>Colonne1</t>
  </si>
  <si>
    <t>S.BERALLI(80%)</t>
  </si>
  <si>
    <t>A.EQUERRE(80%)</t>
  </si>
  <si>
    <t>A.DASILVA(80%)</t>
  </si>
  <si>
    <t>M.FABRELLE(80%)</t>
  </si>
  <si>
    <t>L.VERRIERE(80%)</t>
  </si>
  <si>
    <t>D.TARLEB(renfort)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</si>
</sst>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4" x14ac:knownFonts="1">
    <font>
      <sz val="10"/>
      <color theme="1"/>
      <name val="Arial"/>
      <family val="2"/>
    </font>
    <font>
      <sz val="10"/>
      <color theme="1"/>
      <name val="Arial"/>
      <family val="2"/>
    </font>
    <font>
      <sz val="10"/>
      <color rgb="FF9C6500"/>
      <name val="Arial"/>
      <family val="2"/>
    </font>
    <font>
      <b/>
      <sz val="10"/>
      <color theme="1"/>
      <name val="Arial"/>
      <family val="2"/>
    </font>
    <font>
      <sz val="26"/>
      <color theme="1"/>
      <name val="Arial"/>
      <family val="2"/>
    </font>
    <font>
      <sz val="28"/>
      <color theme="1"/>
      <name val="Arial"/>
      <family val="2"/>
    </font>
    <font>
      <sz val="15"/>
      <color theme="1"/>
      <name val="Arial"/>
      <family val="2"/>
    </font>
    <font>
      <sz val="15"/>
      <name val="Arial"/>
      <family val="2"/>
    </font>
    <font>
      <b/>
      <sz val="15"/>
      <color theme="1"/>
      <name val="Arial"/>
      <family val="2"/>
    </font>
    <font>
      <sz val="12"/>
      <color theme="1"/>
      <name val="Arial"/>
      <family val="2"/>
    </font>
    <font>
      <b/>
      <sz val="15"/>
      <name val="Arial"/>
      <family val="2"/>
    </font>
    <font>
      <sz val="11"/>
      <color theme="1"/>
      <name val="Arial"/>
      <family val="2"/>
    </font>
    <font>
      <sz val="16"/>
      <color theme="1"/>
      <name val="Arial"/>
      <family val="2"/>
    </font>
    <font>
      <sz val="16"/>
      <color rgb="FFFF0000"/>
      <name val="Arial"/>
      <family val="2"/>
    </font>
    <font>
      <sz val="12"/>
      <name val="Arial"/>
      <family val="2"/>
    </font>
    <font>
      <b/>
      <sz val="11"/>
      <color theme="1"/>
      <name val="Arial"/>
      <family val="2"/>
    </font>
    <font>
      <b/>
      <sz val="12"/>
      <color theme="1"/>
      <name val="Arial"/>
      <family val="2"/>
    </font>
    <font>
      <sz val="8"/>
      <color theme="1"/>
      <name val="Arial"/>
      <family val="2"/>
    </font>
    <font>
      <b/>
      <sz val="12"/>
      <color rgb="FF7030A0"/>
      <name val="Arial"/>
      <family val="2"/>
    </font>
    <font>
      <b/>
      <sz val="11"/>
      <color theme="5"/>
      <name val="Arial"/>
      <family val="2"/>
    </font>
    <font>
      <sz val="9"/>
      <color theme="1"/>
      <name val="Arial"/>
      <family val="2"/>
    </font>
    <font>
      <b/>
      <sz val="16"/>
      <color theme="1"/>
      <name val="Arial"/>
      <family val="2"/>
    </font>
    <font>
      <b/>
      <sz val="16"/>
      <color rgb="FFFF0000"/>
      <name val="Arial"/>
      <family val="2"/>
    </font>
    <font>
      <b/>
      <sz val="14"/>
      <color theme="1"/>
      <name val="Arial"/>
      <family val="2"/>
    </font>
  </fonts>
  <fills count="13">
    <fill>
      <patternFill patternType="none"/>
    </fill>
    <fill>
      <patternFill patternType="gray125"/>
    </fill>
    <fill>
      <patternFill patternType="solid">
        <fgColor rgb="FFFFEB9C"/>
      </patternFill>
    </fill>
    <fill>
      <patternFill patternType="solid">
        <fgColor theme="4" tint="0.79998168889431442"/>
        <bgColor indexed="65"/>
      </patternFill>
    </fill>
    <fill>
      <patternFill patternType="solid">
        <fgColor theme="0" tint="-0.34998626667073579"/>
        <bgColor indexed="64"/>
      </patternFill>
    </fill>
    <fill>
      <patternFill patternType="solid">
        <fgColor theme="0"/>
        <bgColor indexed="64"/>
      </patternFill>
    </fill>
    <fill>
      <patternFill patternType="solid">
        <fgColor rgb="FFFF99FF"/>
        <bgColor indexed="64"/>
      </patternFill>
    </fill>
    <fill>
      <patternFill patternType="solid">
        <fgColor theme="5" tint="0.39997558519241921"/>
        <bgColor indexed="64"/>
      </patternFill>
    </fill>
    <fill>
      <patternFill patternType="solid">
        <fgColor rgb="FFFFFF00"/>
        <bgColor indexed="64"/>
      </patternFill>
    </fill>
    <fill>
      <patternFill patternType="solid">
        <fgColor theme="7" tint="0.79998168889431442"/>
        <bgColor indexed="64"/>
      </patternFill>
    </fill>
    <fill>
      <patternFill patternType="solid">
        <fgColor theme="4" tint="0.79998168889431442"/>
        <bgColor indexed="64"/>
      </patternFill>
    </fill>
    <fill>
      <patternFill patternType="solid">
        <fgColor theme="6" tint="0.79998168889431442"/>
        <bgColor indexed="64"/>
      </patternFill>
    </fill>
    <fill>
      <patternFill patternType="solid">
        <fgColor theme="9" tint="0.79998168889431442"/>
        <bgColor theme="9" tint="0.79998168889431442"/>
      </patternFill>
    </fill>
  </fills>
  <borders count="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right/>
      <top/>
      <bottom style="thin">
        <color indexed="64"/>
      </bottom>
      <diagonal/>
    </border>
    <border>
      <left/>
      <right/>
      <top style="thin">
        <color indexed="64"/>
      </top>
      <bottom/>
      <diagonal/>
    </border>
    <border>
      <left style="thin">
        <color theme="9" tint="0.39997558519241921"/>
      </left>
      <right style="thin">
        <color theme="9" tint="0.39997558519241921"/>
      </right>
      <top style="thin">
        <color theme="9" tint="0.39997558519241921"/>
      </top>
      <bottom style="thin">
        <color theme="9" tint="0.39997558519241921"/>
      </bottom>
      <diagonal/>
    </border>
  </borders>
  <cellStyleXfs count="4">
    <xf numFmtId="0" fontId="0" fillId="0" borderId="0"/>
    <xf numFmtId="9" fontId="1" fillId="0" borderId="0" applyFont="0" applyFill="0" applyBorder="0" applyAlignment="0" applyProtection="0"/>
    <xf numFmtId="0" fontId="2" fillId="2" borderId="0" applyNumberFormat="0" applyBorder="0" applyAlignment="0" applyProtection="0"/>
    <xf numFmtId="0" fontId="1" fillId="3" borderId="0" applyNumberFormat="0" applyBorder="0" applyAlignment="0" applyProtection="0"/>
  </cellStyleXfs>
  <cellXfs count="81">
    <xf numFmtId="0" fontId="0" fillId="0" borderId="0" xfId="0"/>
    <xf numFmtId="0" fontId="5" fillId="0" borderId="0" xfId="0" applyFont="1"/>
    <xf numFmtId="0" fontId="6" fillId="5" borderId="0" xfId="0" applyFont="1" applyFill="1" applyAlignment="1">
      <alignment horizontal="center" vertical="center" wrapText="1"/>
    </xf>
    <xf numFmtId="0" fontId="6" fillId="0" borderId="0" xfId="0" applyFont="1"/>
    <xf numFmtId="17" fontId="8" fillId="0" borderId="0" xfId="0" applyNumberFormat="1" applyFont="1"/>
    <xf numFmtId="14" fontId="6" fillId="0" borderId="0" xfId="0" applyNumberFormat="1" applyFont="1"/>
    <xf numFmtId="0" fontId="6" fillId="0" borderId="1" xfId="0" applyFont="1" applyBorder="1" applyAlignment="1">
      <alignment horizontal="center" vertical="center" wrapText="1"/>
    </xf>
    <xf numFmtId="0" fontId="6" fillId="5" borderId="1" xfId="0" applyFont="1" applyFill="1" applyBorder="1" applyAlignment="1">
      <alignment horizontal="center" vertical="center" wrapText="1"/>
    </xf>
    <xf numFmtId="0" fontId="6" fillId="6" borderId="1" xfId="3" applyFont="1" applyFill="1" applyBorder="1" applyAlignment="1">
      <alignment horizontal="center" vertical="center" wrapText="1"/>
    </xf>
    <xf numFmtId="0" fontId="6" fillId="6" borderId="1" xfId="0" applyFont="1" applyFill="1" applyBorder="1" applyAlignment="1">
      <alignment horizontal="center" vertical="center" wrapText="1"/>
    </xf>
    <xf numFmtId="0" fontId="6" fillId="10" borderId="1" xfId="3" applyFont="1" applyFill="1" applyBorder="1" applyAlignment="1">
      <alignment horizontal="center" vertical="center" wrapText="1"/>
    </xf>
    <xf numFmtId="0" fontId="6" fillId="5" borderId="1" xfId="3" applyFont="1" applyFill="1" applyBorder="1" applyAlignment="1">
      <alignment horizontal="center" vertical="center" wrapText="1"/>
    </xf>
    <xf numFmtId="0" fontId="6" fillId="5" borderId="1" xfId="3" applyNumberFormat="1" applyFont="1" applyFill="1" applyBorder="1" applyAlignment="1">
      <alignment horizontal="center" vertical="center" wrapText="1"/>
    </xf>
    <xf numFmtId="0" fontId="6" fillId="10" borderId="1" xfId="0" applyFont="1" applyFill="1" applyBorder="1" applyAlignment="1">
      <alignment horizontal="center" vertical="center" wrapText="1"/>
    </xf>
    <xf numFmtId="0" fontId="6" fillId="7" borderId="1" xfId="0" applyFont="1" applyFill="1" applyBorder="1" applyAlignment="1">
      <alignment horizontal="center" vertical="center" wrapText="1"/>
    </xf>
    <xf numFmtId="0" fontId="7" fillId="5" borderId="1" xfId="0" applyFont="1" applyFill="1" applyBorder="1" applyAlignment="1">
      <alignment horizontal="center" vertical="center" wrapText="1"/>
    </xf>
    <xf numFmtId="0" fontId="6" fillId="9" borderId="1" xfId="0" applyFont="1" applyFill="1" applyBorder="1" applyAlignment="1">
      <alignment horizontal="center" vertical="center" wrapText="1"/>
    </xf>
    <xf numFmtId="0" fontId="12" fillId="10" borderId="1" xfId="0" applyFont="1" applyFill="1" applyBorder="1" applyAlignment="1">
      <alignment horizontal="center" vertical="center" wrapText="1"/>
    </xf>
    <xf numFmtId="0" fontId="12" fillId="5" borderId="1" xfId="0" applyFont="1" applyFill="1" applyBorder="1" applyAlignment="1">
      <alignment horizontal="center" vertical="center" wrapText="1"/>
    </xf>
    <xf numFmtId="0" fontId="5" fillId="0" borderId="0" xfId="0" applyFont="1" applyAlignment="1">
      <alignment wrapText="1"/>
    </xf>
    <xf numFmtId="0" fontId="3" fillId="0" borderId="0" xfId="0" applyFont="1"/>
    <xf numFmtId="9" fontId="0" fillId="0" borderId="0" xfId="1" applyFont="1"/>
    <xf numFmtId="0" fontId="0" fillId="8" borderId="1" xfId="0" applyFill="1" applyBorder="1"/>
    <xf numFmtId="0" fontId="8" fillId="5" borderId="1" xfId="0" applyFont="1" applyFill="1" applyBorder="1" applyAlignment="1">
      <alignment horizontal="center" vertical="center" wrapText="1"/>
    </xf>
    <xf numFmtId="0" fontId="8" fillId="5" borderId="1" xfId="3" applyFont="1" applyFill="1" applyBorder="1" applyAlignment="1">
      <alignment horizontal="center" vertical="center" wrapText="1"/>
    </xf>
    <xf numFmtId="0" fontId="8" fillId="4" borderId="1" xfId="0" applyFont="1" applyFill="1" applyBorder="1" applyAlignment="1">
      <alignment horizontal="center" vertical="center" wrapText="1"/>
    </xf>
    <xf numFmtId="0" fontId="10" fillId="5" borderId="1" xfId="0" applyFont="1" applyFill="1" applyBorder="1" applyAlignment="1">
      <alignment horizontal="center" vertical="center" wrapText="1"/>
    </xf>
    <xf numFmtId="0" fontId="0" fillId="5" borderId="1" xfId="0" applyFill="1" applyBorder="1" applyAlignment="1">
      <alignment wrapText="1"/>
    </xf>
    <xf numFmtId="0" fontId="5" fillId="0" borderId="1" xfId="0" applyFont="1" applyBorder="1"/>
    <xf numFmtId="0" fontId="6" fillId="5" borderId="4" xfId="3" applyFont="1" applyFill="1" applyBorder="1" applyAlignment="1">
      <alignment horizontal="center" vertical="center" wrapText="1"/>
    </xf>
    <xf numFmtId="0" fontId="11" fillId="0" borderId="1" xfId="0" applyFont="1" applyBorder="1" applyAlignment="1">
      <alignment vertical="center"/>
    </xf>
    <xf numFmtId="0" fontId="11" fillId="11" borderId="1" xfId="0" applyFont="1" applyFill="1" applyBorder="1" applyAlignment="1">
      <alignment vertical="center"/>
    </xf>
    <xf numFmtId="0" fontId="11" fillId="11" borderId="1" xfId="0" applyFont="1" applyFill="1" applyBorder="1"/>
    <xf numFmtId="0" fontId="11" fillId="0" borderId="1" xfId="0" applyFont="1" applyBorder="1"/>
    <xf numFmtId="0" fontId="15" fillId="0" borderId="1" xfId="0" applyFont="1" applyBorder="1" applyAlignment="1">
      <alignment wrapText="1"/>
    </xf>
    <xf numFmtId="2" fontId="11" fillId="0" borderId="1" xfId="0" applyNumberFormat="1" applyFont="1" applyBorder="1"/>
    <xf numFmtId="0" fontId="16" fillId="0" borderId="1" xfId="0" applyFont="1" applyBorder="1" applyAlignment="1">
      <alignment wrapText="1"/>
    </xf>
    <xf numFmtId="0" fontId="16" fillId="0" borderId="1" xfId="0" applyFont="1" applyBorder="1" applyAlignment="1">
      <alignment horizontal="center" wrapText="1"/>
    </xf>
    <xf numFmtId="0" fontId="16" fillId="0" borderId="1" xfId="0" applyFont="1" applyBorder="1" applyAlignment="1">
      <alignment vertical="center" wrapText="1"/>
    </xf>
    <xf numFmtId="0" fontId="14" fillId="0" borderId="1" xfId="0" applyFont="1" applyBorder="1"/>
    <xf numFmtId="0" fontId="9" fillId="0" borderId="0" xfId="0" applyFont="1"/>
    <xf numFmtId="0" fontId="9" fillId="0" borderId="1" xfId="0" applyFont="1" applyBorder="1"/>
    <xf numFmtId="0" fontId="18" fillId="0" borderId="1" xfId="0" applyFont="1" applyBorder="1"/>
    <xf numFmtId="0" fontId="19" fillId="0" borderId="1" xfId="0" applyFont="1" applyBorder="1"/>
    <xf numFmtId="0" fontId="16" fillId="0" borderId="1" xfId="0" applyFont="1" applyBorder="1"/>
    <xf numFmtId="0" fontId="16" fillId="0" borderId="3" xfId="0" applyFont="1" applyBorder="1"/>
    <xf numFmtId="0" fontId="9" fillId="0" borderId="3" xfId="0" applyFont="1" applyBorder="1"/>
    <xf numFmtId="0" fontId="3" fillId="0" borderId="1" xfId="0" applyFont="1" applyBorder="1" applyAlignment="1">
      <alignment vertical="center" wrapText="1"/>
    </xf>
    <xf numFmtId="0" fontId="3" fillId="0" borderId="1" xfId="0" applyFont="1" applyBorder="1" applyAlignment="1">
      <alignment wrapText="1"/>
    </xf>
    <xf numFmtId="0" fontId="21" fillId="0" borderId="1" xfId="0" applyFont="1" applyBorder="1"/>
    <xf numFmtId="0" fontId="13" fillId="0" borderId="1" xfId="0" applyFont="1" applyBorder="1"/>
    <xf numFmtId="0" fontId="21" fillId="0" borderId="0" xfId="0" applyFont="1"/>
    <xf numFmtId="2" fontId="3" fillId="0" borderId="0" xfId="0" applyNumberFormat="1" applyFont="1"/>
    <xf numFmtId="0" fontId="11" fillId="5" borderId="1" xfId="0" applyFont="1" applyFill="1" applyBorder="1"/>
    <xf numFmtId="0" fontId="22" fillId="0" borderId="1" xfId="0" applyFont="1" applyBorder="1" applyAlignment="1">
      <alignment horizontal="center" vertical="center"/>
    </xf>
    <xf numFmtId="0" fontId="5" fillId="10" borderId="1" xfId="0" applyFont="1" applyFill="1" applyBorder="1"/>
    <xf numFmtId="0" fontId="6" fillId="0" borderId="4" xfId="0" applyFont="1" applyBorder="1" applyAlignment="1">
      <alignment horizontal="center" vertical="center" wrapText="1"/>
    </xf>
    <xf numFmtId="0" fontId="8" fillId="5" borderId="4" xfId="0" applyFont="1" applyFill="1" applyBorder="1" applyAlignment="1">
      <alignment horizontal="center" vertical="center" wrapText="1"/>
    </xf>
    <xf numFmtId="0" fontId="8" fillId="5" borderId="4" xfId="3" applyFont="1" applyFill="1" applyBorder="1" applyAlignment="1">
      <alignment horizontal="center" vertical="center" wrapText="1"/>
    </xf>
    <xf numFmtId="0" fontId="6" fillId="5" borderId="4" xfId="0" applyFont="1" applyFill="1" applyBorder="1" applyAlignment="1">
      <alignment horizontal="center" vertical="center" wrapText="1"/>
    </xf>
    <xf numFmtId="0" fontId="6" fillId="5" borderId="4" xfId="3" applyNumberFormat="1" applyFont="1" applyFill="1" applyBorder="1" applyAlignment="1">
      <alignment horizontal="center" vertical="center" wrapText="1"/>
    </xf>
    <xf numFmtId="0" fontId="9" fillId="0" borderId="1" xfId="0" applyFont="1" applyBorder="1" applyAlignment="1">
      <alignment horizontal="center" vertical="center" wrapText="1"/>
    </xf>
    <xf numFmtId="0" fontId="6" fillId="5" borderId="0" xfId="3" applyFont="1" applyFill="1" applyBorder="1" applyAlignment="1">
      <alignment horizontal="center" vertical="center" wrapText="1"/>
    </xf>
    <xf numFmtId="0" fontId="6" fillId="10" borderId="4" xfId="0" applyFont="1" applyFill="1" applyBorder="1" applyAlignment="1">
      <alignment horizontal="center" vertical="center" wrapText="1"/>
    </xf>
    <xf numFmtId="0" fontId="6" fillId="5" borderId="1" xfId="0" applyFont="1" applyFill="1" applyBorder="1" applyAlignment="1">
      <alignment horizontal="center" vertical="center"/>
    </xf>
    <xf numFmtId="0" fontId="6" fillId="5" borderId="1" xfId="0" applyFont="1" applyFill="1" applyBorder="1" applyAlignment="1">
      <alignment horizontal="center"/>
    </xf>
    <xf numFmtId="0" fontId="9" fillId="5" borderId="1" xfId="0" applyFont="1" applyFill="1" applyBorder="1" applyAlignment="1">
      <alignment horizontal="center" vertical="center" wrapText="1"/>
    </xf>
    <xf numFmtId="0" fontId="7" fillId="5" borderId="1" xfId="2" applyFont="1" applyFill="1" applyBorder="1" applyAlignment="1">
      <alignment horizontal="center" vertical="center" wrapText="1"/>
    </xf>
    <xf numFmtId="0" fontId="5" fillId="5" borderId="1" xfId="0" applyFont="1" applyFill="1" applyBorder="1"/>
    <xf numFmtId="0" fontId="23" fillId="5" borderId="1" xfId="0" applyFont="1" applyFill="1" applyBorder="1" applyAlignment="1">
      <alignment horizontal="center" vertical="center"/>
    </xf>
    <xf numFmtId="0" fontId="8" fillId="5" borderId="2" xfId="0" applyFont="1" applyFill="1" applyBorder="1" applyAlignment="1">
      <alignment horizontal="center" vertical="center" wrapText="1"/>
    </xf>
    <xf numFmtId="0" fontId="4" fillId="4" borderId="1" xfId="0" applyFont="1" applyFill="1" applyBorder="1" applyAlignment="1">
      <alignment horizontal="center" vertical="center"/>
    </xf>
    <xf numFmtId="0" fontId="17" fillId="0" borderId="0" xfId="0" applyFont="1" applyAlignment="1">
      <alignment horizontal="left" wrapText="1"/>
    </xf>
    <xf numFmtId="0" fontId="20" fillId="0" borderId="0" xfId="0" applyFont="1" applyAlignment="1">
      <alignment horizontal="left" vertical="top" wrapText="1"/>
    </xf>
    <xf numFmtId="0" fontId="11" fillId="0" borderId="5" xfId="0" applyFont="1" applyBorder="1" applyAlignment="1">
      <alignment wrapText="1"/>
    </xf>
    <xf numFmtId="0" fontId="11" fillId="11" borderId="5" xfId="0" applyFont="1" applyFill="1" applyBorder="1" applyAlignment="1">
      <alignment wrapText="1"/>
    </xf>
    <xf numFmtId="0" fontId="11" fillId="5" borderId="5" xfId="0" applyFont="1" applyFill="1" applyBorder="1" applyAlignment="1">
      <alignment wrapText="1"/>
    </xf>
    <xf numFmtId="0" fontId="11" fillId="0" borderId="6" xfId="0" applyFont="1" applyBorder="1" applyAlignment="1">
      <alignment wrapText="1"/>
    </xf>
    <xf numFmtId="0" fontId="11" fillId="5" borderId="7" xfId="0" applyFont="1" applyFill="1" applyBorder="1" applyAlignment="1">
      <alignment wrapText="1"/>
    </xf>
    <xf numFmtId="0" fontId="0" fillId="12" borderId="8" xfId="0" applyNumberFormat="1" applyFont="1" applyFill="1" applyBorder="1"/>
    <xf numFmtId="0" fontId="0" fillId="0" borderId="8" xfId="0" applyNumberFormat="1" applyFont="1" applyBorder="1"/>
  </cellXfs>
  <cellStyles count="4">
    <cellStyle name="20 % - Accent1" xfId="3" builtinId="30"/>
    <cellStyle name="Neutre" xfId="2" builtinId="28"/>
    <cellStyle name="Normal" xfId="0" builtinId="0"/>
    <cellStyle name="Pourcentage" xfId="1" builtinId="5"/>
  </cellStyles>
  <dxfs count="6">
    <dxf>
      <font>
        <b val="0"/>
        <i val="0"/>
        <strike val="0"/>
        <condense val="0"/>
        <extend val="0"/>
        <outline val="0"/>
        <shadow val="0"/>
        <u val="none"/>
        <vertAlign val="baseline"/>
        <sz val="11"/>
        <color theme="1"/>
        <name val="Arial"/>
        <family val="2"/>
        <scheme val="none"/>
      </font>
      <alignment horizontal="general" vertical="bottom" textRotation="0" wrapText="1" indent="0" justifyLastLine="0" shrinkToFit="0" readingOrder="0"/>
    </dxf>
    <dxf>
      <font>
        <b val="0"/>
        <i val="0"/>
        <strike val="0"/>
        <condense val="0"/>
        <extend val="0"/>
        <outline val="0"/>
        <shadow val="0"/>
        <u val="none"/>
        <vertAlign val="baseline"/>
        <sz val="11"/>
        <color theme="1"/>
        <name val="Arial"/>
        <family val="2"/>
        <scheme val="none"/>
      </font>
      <alignment horizontal="general" vertical="bottom" textRotation="0" wrapText="1" indent="0" justifyLastLine="0" shrinkToFit="0" readingOrder="0"/>
    </dxf>
    <dxf>
      <font>
        <b val="0"/>
        <i val="0"/>
        <strike val="0"/>
        <condense val="0"/>
        <extend val="0"/>
        <outline val="0"/>
        <shadow val="0"/>
        <u val="none"/>
        <vertAlign val="baseline"/>
        <sz val="11"/>
        <color theme="1"/>
        <name val="Arial"/>
        <family val="2"/>
        <scheme val="none"/>
      </font>
      <alignment horizontal="general" vertical="bottom" textRotation="0" wrapText="1" indent="0" justifyLastLine="0" shrinkToFit="0" readingOrder="0"/>
      <border diagonalUp="0" diagonalDown="0">
        <left/>
        <right/>
        <top style="thin">
          <color indexed="64"/>
        </top>
        <bottom style="thin">
          <color indexed="64"/>
        </bottom>
        <vertical/>
        <horizontal/>
      </border>
    </dxf>
    <dxf>
      <border outline="0">
        <top style="thin">
          <color indexed="64"/>
        </top>
      </border>
    </dxf>
    <dxf>
      <border outline="0">
        <bottom style="thin">
          <color indexed="64"/>
        </bottom>
      </border>
    </dxf>
    <dxf>
      <border outline="0">
        <left style="thin">
          <color indexed="64"/>
        </left>
        <right style="thin">
          <color indexed="64"/>
        </right>
        <top style="thin">
          <color indexed="64"/>
        </top>
        <bottom style="thin">
          <color indexed="64"/>
        </bottom>
      </border>
    </dxf>
  </dxfs>
  <tableStyles count="0" defaultTableStyle="TableStyleMedium2" defaultPivotStyle="PivotStyleLight16"/>
  <colors>
    <mruColors>
      <color rgb="FF5FE8FB"/>
      <color rgb="FFFF9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7</xdr:col>
      <xdr:colOff>719667</xdr:colOff>
      <xdr:row>5</xdr:row>
      <xdr:rowOff>105833</xdr:rowOff>
    </xdr:from>
    <xdr:to>
      <xdr:col>12</xdr:col>
      <xdr:colOff>84667</xdr:colOff>
      <xdr:row>7</xdr:row>
      <xdr:rowOff>63500</xdr:rowOff>
    </xdr:to>
    <xdr:sp macro="" textlink="">
      <xdr:nvSpPr>
        <xdr:cNvPr id="2" name="ZoneTexte 1">
          <a:extLst>
            <a:ext uri="{FF2B5EF4-FFF2-40B4-BE49-F238E27FC236}">
              <a16:creationId xmlns:a16="http://schemas.microsoft.com/office/drawing/2014/main" id="{B2581EE4-BB69-0A50-A604-CDA37585A22A}"/>
            </a:ext>
          </a:extLst>
        </xdr:cNvPr>
        <xdr:cNvSpPr txBox="1"/>
      </xdr:nvSpPr>
      <xdr:spPr>
        <a:xfrm>
          <a:off x="10276417" y="994833"/>
          <a:ext cx="6360583" cy="77258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Je joins un fichier Excel reprenant ma demande. Je souhaite en effet savoir, pour chaque tuteur, 1) combien d'enfants il suit seul, et 2) combien d'enfants il suit en binôme (qu'il soit lui-même en tuteur 1 ou tuteur 2, peu importe), de façon à pouvoir remplir la colonne F du 2e onglet du fichier joint</a:t>
          </a:r>
          <a:endParaRPr lang="fr-FR" sz="11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A7D8F8D1-1B74-421C-BB57-01DA5D896072}" name="Tableau1" displayName="Tableau1" ref="J9:J24" totalsRowShown="0" headerRowDxfId="0" dataDxfId="1" headerRowBorderDxfId="4" tableBorderDxfId="5" totalsRowBorderDxfId="3">
  <autoFilter ref="J9:J24" xr:uid="{A7D8F8D1-1B74-421C-BB57-01DA5D896072}"/>
  <tableColumns count="1">
    <tableColumn id="1" xr3:uid="{16188F0C-921A-4D97-B1EB-635A87B5EC3D}" name="Colonne1" dataDxfId="2"/>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K147"/>
  <sheetViews>
    <sheetView zoomScale="60" zoomScaleNormal="60" workbookViewId="0">
      <pane ySplit="3" topLeftCell="A14" activePane="bottomLeft" state="frozen"/>
      <selection pane="bottomLeft" activeCell="B18" sqref="B18"/>
    </sheetView>
  </sheetViews>
  <sheetFormatPr baseColWidth="10" defaultColWidth="11.42578125" defaultRowHeight="34.5" x14ac:dyDescent="0.45"/>
  <cols>
    <col min="1" max="1" width="23.85546875" style="1" customWidth="1"/>
    <col min="2" max="3" width="44.85546875" style="1" customWidth="1"/>
    <col min="4" max="4" width="25.140625" style="1" customWidth="1"/>
    <col min="5" max="5" width="31.140625" style="1" customWidth="1"/>
    <col min="6" max="6" width="30.5703125" style="1" customWidth="1"/>
    <col min="7" max="7" width="12.28515625" style="1" hidden="1" customWidth="1"/>
  </cols>
  <sheetData>
    <row r="1" spans="1:11" ht="47.25" customHeight="1" x14ac:dyDescent="0.2">
      <c r="A1" s="71" t="s">
        <v>213</v>
      </c>
      <c r="B1" s="71"/>
      <c r="C1" s="71"/>
      <c r="D1" s="71"/>
      <c r="E1" s="71"/>
      <c r="F1" s="71"/>
      <c r="G1" s="71"/>
    </row>
    <row r="2" spans="1:11" ht="40.5" customHeight="1" x14ac:dyDescent="0.3">
      <c r="A2" s="3"/>
      <c r="B2" s="3"/>
      <c r="C2" s="3"/>
      <c r="D2" s="4"/>
      <c r="E2" s="3"/>
      <c r="F2" s="3"/>
      <c r="G2" s="5">
        <v>44931</v>
      </c>
    </row>
    <row r="3" spans="1:11" ht="78.75" customHeight="1" x14ac:dyDescent="0.2">
      <c r="A3" s="25" t="s">
        <v>2</v>
      </c>
      <c r="B3" s="25" t="s">
        <v>65</v>
      </c>
      <c r="C3" s="25" t="s">
        <v>66</v>
      </c>
      <c r="D3" s="25" t="s">
        <v>9</v>
      </c>
      <c r="E3" s="25"/>
      <c r="F3" s="25"/>
      <c r="G3" s="25" t="s">
        <v>3</v>
      </c>
      <c r="K3">
        <f>COUNTIF('2023'!B4:B147,Statistiques!C8)</f>
        <v>12</v>
      </c>
    </row>
    <row r="4" spans="1:11" ht="75" customHeight="1" x14ac:dyDescent="0.45">
      <c r="A4" s="23" t="s">
        <v>91</v>
      </c>
      <c r="B4" s="7" t="s">
        <v>34</v>
      </c>
      <c r="C4" s="7"/>
      <c r="D4" s="7" t="s">
        <v>26</v>
      </c>
      <c r="G4" s="6"/>
    </row>
    <row r="5" spans="1:11" ht="75" customHeight="1" x14ac:dyDescent="0.45">
      <c r="A5" s="23" t="s">
        <v>166</v>
      </c>
      <c r="B5" s="7" t="s">
        <v>40</v>
      </c>
      <c r="C5" s="7"/>
      <c r="D5" s="7" t="s">
        <v>26</v>
      </c>
      <c r="G5" s="6"/>
    </row>
    <row r="6" spans="1:11" ht="75" customHeight="1" x14ac:dyDescent="0.45">
      <c r="A6" s="23" t="s">
        <v>167</v>
      </c>
      <c r="B6" s="7" t="s">
        <v>52</v>
      </c>
      <c r="C6" s="7"/>
      <c r="D6" s="7" t="s">
        <v>25</v>
      </c>
      <c r="G6" s="6"/>
    </row>
    <row r="7" spans="1:11" ht="75" customHeight="1" x14ac:dyDescent="0.45">
      <c r="A7" s="23" t="s">
        <v>159</v>
      </c>
      <c r="B7" s="67" t="s">
        <v>46</v>
      </c>
      <c r="C7" s="7"/>
      <c r="D7" s="7" t="s">
        <v>25</v>
      </c>
      <c r="G7" s="7"/>
    </row>
    <row r="8" spans="1:11" ht="75" customHeight="1" x14ac:dyDescent="0.45">
      <c r="A8" s="23" t="s">
        <v>168</v>
      </c>
      <c r="B8" s="11" t="s">
        <v>60</v>
      </c>
      <c r="C8" s="68"/>
      <c r="D8" s="7" t="s">
        <v>22</v>
      </c>
      <c r="G8" s="8"/>
    </row>
    <row r="9" spans="1:11" ht="75" customHeight="1" x14ac:dyDescent="0.45">
      <c r="A9" s="23" t="s">
        <v>169</v>
      </c>
      <c r="B9" s="7" t="s">
        <v>60</v>
      </c>
      <c r="C9" s="68"/>
      <c r="D9" s="7" t="s">
        <v>22</v>
      </c>
      <c r="G9" s="6"/>
    </row>
    <row r="10" spans="1:11" ht="73.5" customHeight="1" x14ac:dyDescent="0.45">
      <c r="A10" s="23" t="s">
        <v>170</v>
      </c>
      <c r="B10" s="7" t="s">
        <v>48</v>
      </c>
      <c r="C10" s="7"/>
      <c r="D10" s="7" t="s">
        <v>20</v>
      </c>
      <c r="G10" s="10"/>
    </row>
    <row r="11" spans="1:11" ht="75" customHeight="1" x14ac:dyDescent="0.45">
      <c r="A11" s="23" t="s">
        <v>96</v>
      </c>
      <c r="B11" s="7" t="s">
        <v>37</v>
      </c>
      <c r="C11" s="7" t="s">
        <v>50</v>
      </c>
      <c r="D11" s="7" t="s">
        <v>20</v>
      </c>
      <c r="G11" s="10"/>
    </row>
    <row r="12" spans="1:11" ht="75" customHeight="1" x14ac:dyDescent="0.45">
      <c r="A12" s="26" t="s">
        <v>171</v>
      </c>
      <c r="B12" s="7" t="s">
        <v>52</v>
      </c>
      <c r="C12" s="7" t="s">
        <v>54</v>
      </c>
      <c r="D12" s="7" t="s">
        <v>26</v>
      </c>
      <c r="G12" s="9"/>
    </row>
    <row r="13" spans="1:11" ht="75" customHeight="1" x14ac:dyDescent="0.45">
      <c r="A13" s="23" t="s">
        <v>176</v>
      </c>
      <c r="B13" s="7" t="s">
        <v>48</v>
      </c>
      <c r="C13" s="7"/>
      <c r="D13" s="7" t="s">
        <v>21</v>
      </c>
      <c r="G13" s="7"/>
    </row>
    <row r="14" spans="1:11" ht="75" customHeight="1" x14ac:dyDescent="0.45">
      <c r="A14" s="23" t="s">
        <v>99</v>
      </c>
      <c r="B14" s="7" t="s">
        <v>58</v>
      </c>
      <c r="C14" s="7"/>
      <c r="D14" s="7" t="s">
        <v>26</v>
      </c>
      <c r="G14" s="7"/>
    </row>
    <row r="15" spans="1:11" ht="75" customHeight="1" x14ac:dyDescent="0.45">
      <c r="A15" s="23" t="s">
        <v>165</v>
      </c>
      <c r="B15" s="7" t="s">
        <v>40</v>
      </c>
      <c r="C15" s="7" t="s">
        <v>35</v>
      </c>
      <c r="D15" s="7" t="s">
        <v>26</v>
      </c>
      <c r="G15" s="7"/>
    </row>
    <row r="16" spans="1:11" ht="75" customHeight="1" x14ac:dyDescent="0.45">
      <c r="A16" s="26" t="s">
        <v>172</v>
      </c>
      <c r="B16" s="7" t="s">
        <v>46</v>
      </c>
      <c r="C16" s="7" t="s">
        <v>50</v>
      </c>
      <c r="D16" s="7" t="s">
        <v>26</v>
      </c>
      <c r="G16" s="9"/>
    </row>
    <row r="17" spans="1:7" ht="75" customHeight="1" x14ac:dyDescent="0.45">
      <c r="A17" s="23" t="s">
        <v>173</v>
      </c>
      <c r="B17" s="7" t="s">
        <v>56</v>
      </c>
      <c r="C17" s="7"/>
      <c r="D17" s="7" t="s">
        <v>29</v>
      </c>
      <c r="G17" s="8"/>
    </row>
    <row r="18" spans="1:7" ht="75" customHeight="1" x14ac:dyDescent="0.45">
      <c r="A18" s="23" t="s">
        <v>175</v>
      </c>
      <c r="B18" s="7" t="s">
        <v>32</v>
      </c>
      <c r="C18" s="7"/>
      <c r="D18" s="7" t="s">
        <v>26</v>
      </c>
      <c r="G18" s="11"/>
    </row>
    <row r="19" spans="1:7" ht="75" customHeight="1" x14ac:dyDescent="0.45">
      <c r="A19" s="23" t="s">
        <v>174</v>
      </c>
      <c r="B19" s="7" t="s">
        <v>35</v>
      </c>
      <c r="C19" s="7"/>
      <c r="D19" s="7" t="s">
        <v>21</v>
      </c>
      <c r="G19" s="11"/>
    </row>
    <row r="20" spans="1:7" ht="75" customHeight="1" x14ac:dyDescent="0.45">
      <c r="A20" s="23" t="s">
        <v>103</v>
      </c>
      <c r="B20" s="7" t="s">
        <v>52</v>
      </c>
      <c r="C20" s="7"/>
      <c r="D20" s="7" t="s">
        <v>26</v>
      </c>
      <c r="G20" s="11"/>
    </row>
    <row r="21" spans="1:7" ht="75" customHeight="1" x14ac:dyDescent="0.45">
      <c r="A21" s="24" t="s">
        <v>103</v>
      </c>
      <c r="B21" s="7" t="s">
        <v>37</v>
      </c>
      <c r="C21" s="11"/>
      <c r="D21" s="12" t="s">
        <v>12</v>
      </c>
      <c r="G21" s="28"/>
    </row>
    <row r="22" spans="1:7" ht="75" customHeight="1" x14ac:dyDescent="0.45">
      <c r="A22" s="24" t="s">
        <v>74</v>
      </c>
      <c r="B22" s="11" t="s">
        <v>48</v>
      </c>
      <c r="C22" s="11"/>
      <c r="D22" s="12" t="s">
        <v>21</v>
      </c>
      <c r="G22" s="28"/>
    </row>
    <row r="23" spans="1:7" ht="75" customHeight="1" x14ac:dyDescent="0.45">
      <c r="A23" s="24" t="s">
        <v>194</v>
      </c>
      <c r="B23" s="11" t="s">
        <v>37</v>
      </c>
      <c r="C23" s="11"/>
      <c r="D23" s="12" t="s">
        <v>26</v>
      </c>
      <c r="G23" s="55"/>
    </row>
    <row r="24" spans="1:7" ht="75" customHeight="1" x14ac:dyDescent="0.45">
      <c r="A24" s="23" t="s">
        <v>195</v>
      </c>
      <c r="B24" s="7" t="s">
        <v>56</v>
      </c>
      <c r="C24" s="7"/>
      <c r="D24" s="7" t="s">
        <v>26</v>
      </c>
      <c r="G24" s="11"/>
    </row>
    <row r="25" spans="1:7" ht="75" customHeight="1" x14ac:dyDescent="0.45">
      <c r="A25" s="23" t="s">
        <v>196</v>
      </c>
      <c r="B25" s="7" t="s">
        <v>56</v>
      </c>
      <c r="C25" s="7"/>
      <c r="D25" s="7" t="s">
        <v>26</v>
      </c>
      <c r="G25" s="11"/>
    </row>
    <row r="26" spans="1:7" ht="75" customHeight="1" x14ac:dyDescent="0.45">
      <c r="A26" s="23" t="s">
        <v>70</v>
      </c>
      <c r="B26" s="7" t="s">
        <v>44</v>
      </c>
      <c r="C26" s="7"/>
      <c r="D26" s="7" t="s">
        <v>26</v>
      </c>
      <c r="G26" s="61"/>
    </row>
    <row r="27" spans="1:7" ht="75" customHeight="1" x14ac:dyDescent="0.45">
      <c r="A27" s="23" t="s">
        <v>102</v>
      </c>
      <c r="B27" s="7" t="s">
        <v>56</v>
      </c>
      <c r="C27" s="7"/>
      <c r="D27" s="7" t="s">
        <v>26</v>
      </c>
      <c r="G27" s="11"/>
    </row>
    <row r="28" spans="1:7" ht="75" customHeight="1" x14ac:dyDescent="0.45">
      <c r="A28" s="24" t="s">
        <v>73</v>
      </c>
      <c r="B28" s="11" t="s">
        <v>48</v>
      </c>
      <c r="C28" s="11"/>
      <c r="D28" s="12" t="s">
        <v>21</v>
      </c>
      <c r="G28" s="6"/>
    </row>
    <row r="29" spans="1:7" ht="75" customHeight="1" x14ac:dyDescent="0.45">
      <c r="A29" s="58" t="s">
        <v>87</v>
      </c>
      <c r="B29" s="59" t="s">
        <v>34</v>
      </c>
      <c r="C29" s="29"/>
      <c r="D29" s="60" t="s">
        <v>26</v>
      </c>
      <c r="G29" s="56"/>
    </row>
    <row r="30" spans="1:7" ht="75" customHeight="1" x14ac:dyDescent="0.45">
      <c r="A30" s="58" t="s">
        <v>89</v>
      </c>
      <c r="B30" s="59" t="s">
        <v>54</v>
      </c>
      <c r="C30" s="29"/>
      <c r="D30" s="60" t="s">
        <v>26</v>
      </c>
      <c r="G30" s="56"/>
    </row>
    <row r="31" spans="1:7" ht="75" customHeight="1" x14ac:dyDescent="0.45">
      <c r="A31" s="58" t="s">
        <v>106</v>
      </c>
      <c r="B31" s="29" t="s">
        <v>46</v>
      </c>
      <c r="C31" s="29"/>
      <c r="D31" s="60" t="s">
        <v>26</v>
      </c>
      <c r="G31" s="63"/>
    </row>
    <row r="32" spans="1:7" ht="75" customHeight="1" x14ac:dyDescent="0.45">
      <c r="A32" s="24" t="s">
        <v>107</v>
      </c>
      <c r="B32" s="11" t="s">
        <v>46</v>
      </c>
      <c r="C32" s="11"/>
      <c r="D32" s="12" t="s">
        <v>26</v>
      </c>
      <c r="G32" s="13"/>
    </row>
    <row r="33" spans="1:7" ht="75" customHeight="1" x14ac:dyDescent="0.45">
      <c r="A33" s="24" t="s">
        <v>88</v>
      </c>
      <c r="B33" s="7" t="s">
        <v>32</v>
      </c>
      <c r="C33" s="66"/>
      <c r="D33" s="7" t="s">
        <v>29</v>
      </c>
      <c r="G33" s="6"/>
    </row>
    <row r="34" spans="1:7" ht="78" customHeight="1" x14ac:dyDescent="0.45">
      <c r="A34" s="23" t="s">
        <v>93</v>
      </c>
      <c r="B34" s="7" t="s">
        <v>35</v>
      </c>
      <c r="C34" s="7"/>
      <c r="D34" s="7" t="s">
        <v>21</v>
      </c>
      <c r="G34" s="14"/>
    </row>
    <row r="35" spans="1:7" ht="75" customHeight="1" x14ac:dyDescent="0.45">
      <c r="A35" s="23" t="s">
        <v>192</v>
      </c>
      <c r="B35" s="7" t="s">
        <v>46</v>
      </c>
      <c r="C35" s="7"/>
      <c r="D35" s="7" t="s">
        <v>26</v>
      </c>
      <c r="G35" s="7"/>
    </row>
    <row r="36" spans="1:7" ht="75" customHeight="1" x14ac:dyDescent="0.45">
      <c r="A36" s="23" t="s">
        <v>205</v>
      </c>
      <c r="B36" s="7" t="s">
        <v>54</v>
      </c>
      <c r="C36" s="7" t="s">
        <v>46</v>
      </c>
      <c r="D36" s="7" t="s">
        <v>26</v>
      </c>
      <c r="G36" s="7"/>
    </row>
    <row r="37" spans="1:7" ht="75" customHeight="1" x14ac:dyDescent="0.45">
      <c r="A37" s="23" t="s">
        <v>94</v>
      </c>
      <c r="B37" s="7" t="s">
        <v>35</v>
      </c>
      <c r="C37" s="7"/>
      <c r="D37" s="7" t="s">
        <v>21</v>
      </c>
      <c r="G37" s="7"/>
    </row>
    <row r="38" spans="1:7" ht="75" customHeight="1" x14ac:dyDescent="0.45">
      <c r="A38" s="23" t="s">
        <v>92</v>
      </c>
      <c r="B38" s="7" t="s">
        <v>0</v>
      </c>
      <c r="C38" s="7"/>
      <c r="D38" s="7" t="s">
        <v>26</v>
      </c>
      <c r="G38" s="13"/>
    </row>
    <row r="39" spans="1:7" ht="75" customHeight="1" x14ac:dyDescent="0.45">
      <c r="A39" s="23" t="s">
        <v>177</v>
      </c>
      <c r="B39" s="7" t="s">
        <v>48</v>
      </c>
      <c r="C39" s="7"/>
      <c r="D39" s="7" t="s">
        <v>21</v>
      </c>
      <c r="G39" s="6"/>
    </row>
    <row r="40" spans="1:7" ht="75" customHeight="1" x14ac:dyDescent="0.45">
      <c r="A40" s="23" t="s">
        <v>75</v>
      </c>
      <c r="B40" s="11" t="s">
        <v>50</v>
      </c>
      <c r="C40" s="7"/>
      <c r="D40" s="7" t="s">
        <v>25</v>
      </c>
      <c r="G40" s="6"/>
    </row>
    <row r="41" spans="1:7" ht="75" customHeight="1" x14ac:dyDescent="0.45">
      <c r="A41" s="23" t="s">
        <v>152</v>
      </c>
      <c r="B41" s="7" t="s">
        <v>50</v>
      </c>
      <c r="C41" s="7"/>
      <c r="D41" s="7" t="s">
        <v>16</v>
      </c>
      <c r="G41" s="7"/>
    </row>
    <row r="42" spans="1:7" ht="75" customHeight="1" x14ac:dyDescent="0.45">
      <c r="A42" s="23" t="s">
        <v>153</v>
      </c>
      <c r="B42" s="7" t="s">
        <v>50</v>
      </c>
      <c r="C42" s="7"/>
      <c r="D42" s="7" t="s">
        <v>16</v>
      </c>
      <c r="G42" s="6"/>
    </row>
    <row r="43" spans="1:7" ht="66" customHeight="1" x14ac:dyDescent="0.45">
      <c r="A43" s="70" t="s">
        <v>154</v>
      </c>
      <c r="B43" s="7" t="s">
        <v>37</v>
      </c>
      <c r="C43" s="7"/>
      <c r="D43" s="7" t="s">
        <v>26</v>
      </c>
      <c r="G43" s="62"/>
    </row>
    <row r="44" spans="1:7" ht="57" customHeight="1" x14ac:dyDescent="0.45">
      <c r="A44" s="70" t="s">
        <v>181</v>
      </c>
      <c r="B44" s="7" t="s">
        <v>32</v>
      </c>
      <c r="C44" s="7"/>
      <c r="D44" s="7" t="s">
        <v>25</v>
      </c>
      <c r="G44" s="62"/>
    </row>
    <row r="45" spans="1:7" ht="75" customHeight="1" x14ac:dyDescent="0.45">
      <c r="A45" s="57" t="s">
        <v>199</v>
      </c>
      <c r="B45" s="7" t="s">
        <v>48</v>
      </c>
      <c r="C45" s="59"/>
      <c r="D45" s="7" t="s">
        <v>12</v>
      </c>
      <c r="G45" s="29"/>
    </row>
    <row r="46" spans="1:7" ht="75" customHeight="1" x14ac:dyDescent="0.45">
      <c r="A46" s="57" t="s">
        <v>71</v>
      </c>
      <c r="B46" s="59" t="s">
        <v>40</v>
      </c>
      <c r="C46" s="59"/>
      <c r="D46" s="59" t="s">
        <v>26</v>
      </c>
      <c r="G46" s="29"/>
    </row>
    <row r="47" spans="1:7" ht="75" customHeight="1" x14ac:dyDescent="0.45">
      <c r="A47" s="23" t="s">
        <v>138</v>
      </c>
      <c r="B47" s="7" t="s">
        <v>32</v>
      </c>
      <c r="C47" s="7"/>
      <c r="D47" s="7" t="s">
        <v>21</v>
      </c>
      <c r="G47" s="11"/>
    </row>
    <row r="48" spans="1:7" ht="75" customHeight="1" x14ac:dyDescent="0.45">
      <c r="A48" s="23" t="s">
        <v>130</v>
      </c>
      <c r="B48" s="7" t="s">
        <v>58</v>
      </c>
      <c r="C48" s="7"/>
      <c r="D48" s="7" t="s">
        <v>25</v>
      </c>
      <c r="G48" s="11"/>
    </row>
    <row r="49" spans="1:7" ht="75" customHeight="1" x14ac:dyDescent="0.45">
      <c r="A49" s="23" t="s">
        <v>112</v>
      </c>
      <c r="B49" s="7" t="s">
        <v>50</v>
      </c>
      <c r="C49" s="7"/>
      <c r="D49" s="7" t="s">
        <v>23</v>
      </c>
      <c r="G49" s="11"/>
    </row>
    <row r="50" spans="1:7" ht="75" customHeight="1" x14ac:dyDescent="0.45">
      <c r="A50" s="23" t="s">
        <v>72</v>
      </c>
      <c r="B50" s="7" t="s">
        <v>44</v>
      </c>
      <c r="C50" s="7"/>
      <c r="D50" s="7" t="s">
        <v>30</v>
      </c>
      <c r="G50" s="11"/>
    </row>
    <row r="51" spans="1:7" ht="75" customHeight="1" x14ac:dyDescent="0.45">
      <c r="A51" s="23" t="s">
        <v>127</v>
      </c>
      <c r="B51" s="7" t="s">
        <v>44</v>
      </c>
      <c r="C51" s="7"/>
      <c r="D51" s="7" t="s">
        <v>30</v>
      </c>
      <c r="G51" s="6"/>
    </row>
    <row r="52" spans="1:7" ht="75" customHeight="1" x14ac:dyDescent="0.45">
      <c r="A52" s="23" t="s">
        <v>126</v>
      </c>
      <c r="B52" s="7" t="s">
        <v>32</v>
      </c>
      <c r="C52" s="7"/>
      <c r="D52" s="7" t="s">
        <v>26</v>
      </c>
      <c r="G52" s="13"/>
    </row>
    <row r="53" spans="1:7" ht="75" customHeight="1" x14ac:dyDescent="0.45">
      <c r="A53" s="23" t="s">
        <v>128</v>
      </c>
      <c r="B53" s="7" t="s">
        <v>32</v>
      </c>
      <c r="C53" s="7"/>
      <c r="D53" s="7" t="s">
        <v>26</v>
      </c>
      <c r="G53" s="9"/>
    </row>
    <row r="54" spans="1:7" ht="75" customHeight="1" x14ac:dyDescent="0.45">
      <c r="A54" s="23" t="s">
        <v>203</v>
      </c>
      <c r="B54" s="7" t="s">
        <v>44</v>
      </c>
      <c r="C54" s="7" t="s">
        <v>35</v>
      </c>
      <c r="D54" s="7" t="s">
        <v>26</v>
      </c>
      <c r="G54" s="7"/>
    </row>
    <row r="55" spans="1:7" ht="75" customHeight="1" x14ac:dyDescent="0.45">
      <c r="A55" s="24" t="s">
        <v>109</v>
      </c>
      <c r="B55" s="7" t="s">
        <v>44</v>
      </c>
      <c r="C55" s="11"/>
      <c r="D55" s="12" t="s">
        <v>26</v>
      </c>
      <c r="G55" s="6"/>
    </row>
    <row r="56" spans="1:7" ht="75" customHeight="1" x14ac:dyDescent="0.45">
      <c r="A56" s="23" t="s">
        <v>78</v>
      </c>
      <c r="B56" s="11" t="s">
        <v>0</v>
      </c>
      <c r="C56" s="7"/>
      <c r="D56" s="7" t="s">
        <v>26</v>
      </c>
      <c r="G56" s="6"/>
    </row>
    <row r="57" spans="1:7" ht="75" customHeight="1" x14ac:dyDescent="0.45">
      <c r="A57" s="23" t="s">
        <v>131</v>
      </c>
      <c r="B57" s="7" t="s">
        <v>58</v>
      </c>
      <c r="C57" s="7"/>
      <c r="D57" s="7" t="s">
        <v>26</v>
      </c>
      <c r="G57" s="6"/>
    </row>
    <row r="58" spans="1:7" ht="75" customHeight="1" x14ac:dyDescent="0.45">
      <c r="A58" s="26" t="s">
        <v>140</v>
      </c>
      <c r="B58" s="7" t="s">
        <v>52</v>
      </c>
      <c r="C58" s="7"/>
      <c r="D58" s="7" t="s">
        <v>26</v>
      </c>
      <c r="G58" s="13"/>
    </row>
    <row r="59" spans="1:7" ht="72" customHeight="1" x14ac:dyDescent="0.45">
      <c r="A59" s="23" t="s">
        <v>141</v>
      </c>
      <c r="B59" s="7" t="s">
        <v>40</v>
      </c>
      <c r="C59" s="7"/>
      <c r="D59" s="7" t="s">
        <v>26</v>
      </c>
      <c r="G59" s="13"/>
    </row>
    <row r="60" spans="1:7" ht="75" customHeight="1" x14ac:dyDescent="0.45">
      <c r="A60" s="26" t="s">
        <v>139</v>
      </c>
      <c r="B60" s="7" t="s">
        <v>52</v>
      </c>
      <c r="C60" s="7"/>
      <c r="D60" s="7" t="s">
        <v>26</v>
      </c>
      <c r="G60" s="17"/>
    </row>
    <row r="61" spans="1:7" ht="75" customHeight="1" x14ac:dyDescent="0.45">
      <c r="A61" s="23" t="s">
        <v>129</v>
      </c>
      <c r="B61" s="7" t="s">
        <v>44</v>
      </c>
      <c r="C61" s="7"/>
      <c r="D61" s="7" t="s">
        <v>30</v>
      </c>
      <c r="G61" s="9"/>
    </row>
    <row r="62" spans="1:7" ht="75" customHeight="1" x14ac:dyDescent="0.45">
      <c r="A62" s="23" t="s">
        <v>115</v>
      </c>
      <c r="B62" s="7" t="s">
        <v>46</v>
      </c>
      <c r="C62" s="7" t="s">
        <v>35</v>
      </c>
      <c r="D62" s="7" t="s">
        <v>26</v>
      </c>
      <c r="G62" s="6"/>
    </row>
    <row r="63" spans="1:7" ht="75" customHeight="1" x14ac:dyDescent="0.45">
      <c r="A63" s="23" t="s">
        <v>113</v>
      </c>
      <c r="B63" s="7" t="s">
        <v>58</v>
      </c>
      <c r="C63" s="7"/>
      <c r="D63" s="7" t="s">
        <v>25</v>
      </c>
      <c r="G63" s="9"/>
    </row>
    <row r="64" spans="1:7" ht="75" customHeight="1" x14ac:dyDescent="0.45">
      <c r="A64" s="23" t="s">
        <v>114</v>
      </c>
      <c r="B64" s="15" t="s">
        <v>37</v>
      </c>
      <c r="C64" s="7"/>
      <c r="D64" s="7" t="s">
        <v>25</v>
      </c>
      <c r="G64" s="6"/>
    </row>
    <row r="65" spans="1:7" ht="60" customHeight="1" x14ac:dyDescent="0.45">
      <c r="A65" s="23" t="s">
        <v>198</v>
      </c>
      <c r="B65" s="7" t="s">
        <v>50</v>
      </c>
      <c r="C65" s="7" t="s">
        <v>46</v>
      </c>
      <c r="D65" s="7" t="s">
        <v>12</v>
      </c>
      <c r="G65" s="6"/>
    </row>
    <row r="66" spans="1:7" ht="60" customHeight="1" x14ac:dyDescent="0.45">
      <c r="A66" s="23" t="s">
        <v>137</v>
      </c>
      <c r="B66" s="7" t="s">
        <v>58</v>
      </c>
      <c r="C66" s="7"/>
      <c r="D66" s="7" t="s">
        <v>18</v>
      </c>
      <c r="G66" s="6"/>
    </row>
    <row r="67" spans="1:7" ht="63.75" customHeight="1" x14ac:dyDescent="0.45">
      <c r="A67" s="23" t="s">
        <v>135</v>
      </c>
      <c r="B67" s="7" t="s">
        <v>58</v>
      </c>
      <c r="C67" s="7"/>
      <c r="D67" s="7" t="s">
        <v>23</v>
      </c>
      <c r="G67" s="6"/>
    </row>
    <row r="68" spans="1:7" ht="78" customHeight="1" x14ac:dyDescent="0.45">
      <c r="A68" s="23" t="s">
        <v>134</v>
      </c>
      <c r="B68" s="7" t="s">
        <v>48</v>
      </c>
      <c r="C68" s="7"/>
      <c r="D68" s="7" t="s">
        <v>21</v>
      </c>
      <c r="G68" s="16"/>
    </row>
    <row r="69" spans="1:7" ht="75" customHeight="1" x14ac:dyDescent="0.45">
      <c r="A69" s="23" t="s">
        <v>132</v>
      </c>
      <c r="B69" s="7" t="s">
        <v>48</v>
      </c>
      <c r="C69" s="7"/>
      <c r="D69" s="7" t="s">
        <v>21</v>
      </c>
      <c r="G69" s="6"/>
    </row>
    <row r="70" spans="1:7" ht="75.75" customHeight="1" x14ac:dyDescent="0.45">
      <c r="A70" s="23" t="s">
        <v>133</v>
      </c>
      <c r="B70" s="7" t="s">
        <v>48</v>
      </c>
      <c r="C70" s="7"/>
      <c r="D70" s="7" t="s">
        <v>21</v>
      </c>
      <c r="G70" s="16"/>
    </row>
    <row r="71" spans="1:7" ht="75" customHeight="1" x14ac:dyDescent="0.45">
      <c r="A71" s="23" t="s">
        <v>136</v>
      </c>
      <c r="B71" s="7" t="s">
        <v>44</v>
      </c>
      <c r="C71" s="7" t="s">
        <v>40</v>
      </c>
      <c r="D71" s="7" t="s">
        <v>23</v>
      </c>
      <c r="G71" s="9"/>
    </row>
    <row r="72" spans="1:7" ht="75" customHeight="1" x14ac:dyDescent="0.45">
      <c r="A72" s="23" t="s">
        <v>186</v>
      </c>
      <c r="B72" s="7" t="s">
        <v>46</v>
      </c>
      <c r="C72" s="7" t="s">
        <v>40</v>
      </c>
      <c r="D72" s="7" t="s">
        <v>26</v>
      </c>
      <c r="G72" s="6"/>
    </row>
    <row r="73" spans="1:7" ht="75" customHeight="1" x14ac:dyDescent="0.45">
      <c r="A73" s="24" t="s">
        <v>80</v>
      </c>
      <c r="B73" s="11" t="s">
        <v>44</v>
      </c>
      <c r="C73" s="11"/>
      <c r="D73" s="12" t="s">
        <v>25</v>
      </c>
      <c r="G73" s="13"/>
    </row>
    <row r="74" spans="1:7" ht="75" customHeight="1" x14ac:dyDescent="0.45">
      <c r="A74" s="23" t="s">
        <v>161</v>
      </c>
      <c r="B74" s="7" t="s">
        <v>40</v>
      </c>
      <c r="C74" s="7"/>
      <c r="D74" s="7" t="s">
        <v>26</v>
      </c>
      <c r="G74" s="13"/>
    </row>
    <row r="75" spans="1:7" ht="75" customHeight="1" x14ac:dyDescent="0.45">
      <c r="A75" s="23" t="s">
        <v>160</v>
      </c>
      <c r="B75" s="7" t="s">
        <v>40</v>
      </c>
      <c r="C75" s="7"/>
      <c r="D75" s="7" t="s">
        <v>26</v>
      </c>
      <c r="G75" s="13"/>
    </row>
    <row r="76" spans="1:7" ht="75" customHeight="1" x14ac:dyDescent="0.45">
      <c r="A76" s="24" t="s">
        <v>84</v>
      </c>
      <c r="B76" s="64" t="s">
        <v>48</v>
      </c>
      <c r="C76" s="65"/>
      <c r="D76" s="64" t="s">
        <v>12</v>
      </c>
      <c r="G76" s="13"/>
    </row>
    <row r="77" spans="1:7" ht="75" customHeight="1" x14ac:dyDescent="0.45">
      <c r="A77" s="23" t="s">
        <v>204</v>
      </c>
      <c r="B77" s="7" t="s">
        <v>54</v>
      </c>
      <c r="C77" s="7" t="s">
        <v>46</v>
      </c>
      <c r="D77" s="7" t="s">
        <v>26</v>
      </c>
      <c r="G77" s="13"/>
    </row>
    <row r="78" spans="1:7" ht="60" customHeight="1" x14ac:dyDescent="0.45">
      <c r="A78" s="23" t="s">
        <v>202</v>
      </c>
      <c r="B78" s="7" t="s">
        <v>44</v>
      </c>
      <c r="C78" s="7" t="s">
        <v>35</v>
      </c>
      <c r="D78" s="7" t="s">
        <v>26</v>
      </c>
      <c r="G78" s="13"/>
    </row>
    <row r="79" spans="1:7" ht="75" customHeight="1" x14ac:dyDescent="0.45">
      <c r="A79" s="23" t="s">
        <v>163</v>
      </c>
      <c r="B79" s="7" t="s">
        <v>40</v>
      </c>
      <c r="C79" s="7" t="s">
        <v>35</v>
      </c>
      <c r="D79" s="7" t="s">
        <v>26</v>
      </c>
      <c r="G79" s="13"/>
    </row>
    <row r="80" spans="1:7" ht="75" customHeight="1" x14ac:dyDescent="0.2">
      <c r="A80" s="24" t="s">
        <v>81</v>
      </c>
      <c r="B80" s="7" t="s">
        <v>32</v>
      </c>
      <c r="C80" s="11" t="s">
        <v>60</v>
      </c>
      <c r="D80" s="12" t="s">
        <v>26</v>
      </c>
      <c r="E80"/>
      <c r="F80"/>
      <c r="G80" s="6"/>
    </row>
    <row r="81" spans="1:7" ht="84.75" customHeight="1" x14ac:dyDescent="0.45">
      <c r="A81" s="23" t="s">
        <v>77</v>
      </c>
      <c r="B81" s="11" t="s">
        <v>34</v>
      </c>
      <c r="C81" s="7"/>
      <c r="D81" s="7" t="s">
        <v>26</v>
      </c>
      <c r="G81" s="6"/>
    </row>
    <row r="82" spans="1:7" ht="75" customHeight="1" x14ac:dyDescent="0.45">
      <c r="A82" s="23" t="s">
        <v>100</v>
      </c>
      <c r="B82" s="7" t="s">
        <v>34</v>
      </c>
      <c r="C82" s="7"/>
      <c r="D82" s="7" t="s">
        <v>10</v>
      </c>
      <c r="G82" s="7"/>
    </row>
    <row r="83" spans="1:7" ht="75" customHeight="1" x14ac:dyDescent="0.45">
      <c r="A83" s="23" t="s">
        <v>95</v>
      </c>
      <c r="B83" s="7" t="s">
        <v>54</v>
      </c>
      <c r="C83" s="7"/>
      <c r="D83" s="7" t="s">
        <v>26</v>
      </c>
      <c r="G83" s="9"/>
    </row>
    <row r="84" spans="1:7" ht="75" customHeight="1" x14ac:dyDescent="0.45">
      <c r="A84" s="23" t="s">
        <v>95</v>
      </c>
      <c r="B84" s="11" t="s">
        <v>46</v>
      </c>
      <c r="C84" s="7" t="s">
        <v>56</v>
      </c>
      <c r="D84" s="7" t="s">
        <v>26</v>
      </c>
      <c r="G84" s="7"/>
    </row>
    <row r="85" spans="1:7" ht="75" customHeight="1" x14ac:dyDescent="0.45">
      <c r="A85" s="23" t="s">
        <v>162</v>
      </c>
      <c r="B85" s="7" t="s">
        <v>52</v>
      </c>
      <c r="C85" s="7"/>
      <c r="D85" s="7" t="s">
        <v>26</v>
      </c>
      <c r="G85" s="6"/>
    </row>
    <row r="86" spans="1:7" ht="75" customHeight="1" x14ac:dyDescent="0.45">
      <c r="A86" s="23" t="s">
        <v>104</v>
      </c>
      <c r="B86" s="7" t="s">
        <v>56</v>
      </c>
      <c r="C86" s="7" t="s">
        <v>35</v>
      </c>
      <c r="D86" s="7" t="s">
        <v>26</v>
      </c>
      <c r="G86" s="9"/>
    </row>
    <row r="87" spans="1:7" ht="75" customHeight="1" x14ac:dyDescent="0.45">
      <c r="A87" s="24" t="s">
        <v>108</v>
      </c>
      <c r="B87" s="7" t="s">
        <v>42</v>
      </c>
      <c r="C87" s="11"/>
      <c r="D87" s="12" t="s">
        <v>26</v>
      </c>
      <c r="G87" s="6"/>
    </row>
    <row r="88" spans="1:7" ht="75" customHeight="1" x14ac:dyDescent="0.45">
      <c r="A88" s="24" t="s">
        <v>86</v>
      </c>
      <c r="B88" s="7" t="s">
        <v>34</v>
      </c>
      <c r="C88" s="11"/>
      <c r="D88" s="12" t="s">
        <v>26</v>
      </c>
      <c r="G88" s="14"/>
    </row>
    <row r="89" spans="1:7" ht="75" customHeight="1" x14ac:dyDescent="0.45">
      <c r="A89" s="23" t="s">
        <v>189</v>
      </c>
      <c r="B89" s="7" t="s">
        <v>32</v>
      </c>
      <c r="C89" s="7"/>
      <c r="D89" s="7" t="s">
        <v>26</v>
      </c>
      <c r="G89" s="9"/>
    </row>
    <row r="90" spans="1:7" ht="76.5" customHeight="1" x14ac:dyDescent="0.45">
      <c r="A90" s="23" t="s">
        <v>156</v>
      </c>
      <c r="B90" s="7" t="s">
        <v>56</v>
      </c>
      <c r="C90" s="7"/>
      <c r="D90" s="7" t="s">
        <v>26</v>
      </c>
      <c r="G90" s="7"/>
    </row>
    <row r="91" spans="1:7" ht="75" customHeight="1" x14ac:dyDescent="0.45">
      <c r="A91" s="23" t="s">
        <v>193</v>
      </c>
      <c r="B91" s="11" t="s">
        <v>50</v>
      </c>
      <c r="C91" s="7"/>
      <c r="D91" s="7" t="s">
        <v>26</v>
      </c>
      <c r="G91" s="7"/>
    </row>
    <row r="92" spans="1:7" ht="75" customHeight="1" x14ac:dyDescent="0.45">
      <c r="A92" s="23" t="s">
        <v>125</v>
      </c>
      <c r="B92" s="7" t="s">
        <v>34</v>
      </c>
      <c r="C92" s="7"/>
      <c r="D92" s="7" t="s">
        <v>26</v>
      </c>
      <c r="G92" s="6"/>
    </row>
    <row r="93" spans="1:7" ht="86.25" customHeight="1" x14ac:dyDescent="0.45">
      <c r="A93" s="24" t="s">
        <v>111</v>
      </c>
      <c r="B93" s="11" t="s">
        <v>60</v>
      </c>
      <c r="C93" s="11"/>
      <c r="D93" s="12" t="s">
        <v>26</v>
      </c>
      <c r="G93" s="6"/>
    </row>
    <row r="94" spans="1:7" ht="75" customHeight="1" x14ac:dyDescent="0.45">
      <c r="A94" s="23" t="s">
        <v>111</v>
      </c>
      <c r="B94" s="7" t="s">
        <v>56</v>
      </c>
      <c r="C94" s="7"/>
      <c r="D94" s="7" t="s">
        <v>26</v>
      </c>
      <c r="G94" s="6"/>
    </row>
    <row r="95" spans="1:7" ht="75" customHeight="1" x14ac:dyDescent="0.45">
      <c r="A95" s="23" t="s">
        <v>124</v>
      </c>
      <c r="B95" s="7" t="s">
        <v>34</v>
      </c>
      <c r="C95" s="7"/>
      <c r="D95" s="7" t="s">
        <v>26</v>
      </c>
      <c r="G95" s="7"/>
    </row>
    <row r="96" spans="1:7" ht="75" customHeight="1" x14ac:dyDescent="0.45">
      <c r="A96" s="23" t="s">
        <v>143</v>
      </c>
      <c r="B96" s="7" t="s">
        <v>40</v>
      </c>
      <c r="C96" s="7" t="s">
        <v>50</v>
      </c>
      <c r="D96" s="7" t="s">
        <v>26</v>
      </c>
      <c r="G96" s="14"/>
    </row>
    <row r="97" spans="1:7" ht="75" customHeight="1" x14ac:dyDescent="0.45">
      <c r="A97" s="23" t="s">
        <v>142</v>
      </c>
      <c r="B97" s="7" t="s">
        <v>54</v>
      </c>
      <c r="C97" s="7"/>
      <c r="D97" s="7" t="s">
        <v>25</v>
      </c>
      <c r="G97" s="6"/>
    </row>
    <row r="98" spans="1:7" ht="75" customHeight="1" x14ac:dyDescent="0.45">
      <c r="A98" s="23" t="s">
        <v>79</v>
      </c>
      <c r="B98" s="7" t="s">
        <v>56</v>
      </c>
      <c r="C98" s="7"/>
      <c r="D98" s="7" t="s">
        <v>25</v>
      </c>
      <c r="G98" s="6"/>
    </row>
    <row r="99" spans="1:7" ht="75" customHeight="1" x14ac:dyDescent="0.45">
      <c r="A99" s="24" t="s">
        <v>82</v>
      </c>
      <c r="B99" s="7" t="s">
        <v>32</v>
      </c>
      <c r="C99" s="11" t="s">
        <v>60</v>
      </c>
      <c r="D99" s="12" t="s">
        <v>26</v>
      </c>
      <c r="G99" s="6"/>
    </row>
    <row r="100" spans="1:7" ht="75" customHeight="1" x14ac:dyDescent="0.45">
      <c r="A100" s="23" t="s">
        <v>146</v>
      </c>
      <c r="B100" s="7" t="s">
        <v>42</v>
      </c>
      <c r="C100" s="7"/>
      <c r="D100" s="7" t="s">
        <v>27</v>
      </c>
      <c r="G100" s="9"/>
    </row>
    <row r="101" spans="1:7" ht="75" customHeight="1" x14ac:dyDescent="0.45">
      <c r="A101" s="23" t="s">
        <v>117</v>
      </c>
      <c r="B101" s="7" t="s">
        <v>58</v>
      </c>
      <c r="C101" s="7"/>
      <c r="D101" s="7" t="s">
        <v>26</v>
      </c>
      <c r="G101" s="6"/>
    </row>
    <row r="102" spans="1:7" ht="75" customHeight="1" x14ac:dyDescent="0.45">
      <c r="A102" s="23" t="s">
        <v>119</v>
      </c>
      <c r="B102" s="7" t="s">
        <v>32</v>
      </c>
      <c r="C102" s="7"/>
      <c r="D102" s="7" t="s">
        <v>23</v>
      </c>
      <c r="G102" s="6"/>
    </row>
    <row r="103" spans="1:7" ht="75" customHeight="1" x14ac:dyDescent="0.45">
      <c r="A103" s="23" t="s">
        <v>120</v>
      </c>
      <c r="B103" s="18" t="s">
        <v>34</v>
      </c>
      <c r="C103" s="18"/>
      <c r="D103" s="18" t="s">
        <v>23</v>
      </c>
      <c r="G103" s="6"/>
    </row>
    <row r="104" spans="1:7" ht="75" customHeight="1" x14ac:dyDescent="0.45">
      <c r="A104" s="23" t="s">
        <v>118</v>
      </c>
      <c r="B104" s="7" t="s">
        <v>35</v>
      </c>
      <c r="C104" s="7"/>
      <c r="D104" s="7" t="s">
        <v>12</v>
      </c>
      <c r="G104" s="6"/>
    </row>
    <row r="105" spans="1:7" ht="75" customHeight="1" x14ac:dyDescent="0.45">
      <c r="A105" s="23" t="s">
        <v>116</v>
      </c>
      <c r="B105" s="7" t="s">
        <v>44</v>
      </c>
      <c r="C105" s="7"/>
      <c r="D105" s="7" t="s">
        <v>26</v>
      </c>
      <c r="G105" s="6"/>
    </row>
    <row r="106" spans="1:7" ht="75" customHeight="1" x14ac:dyDescent="0.45">
      <c r="A106" s="24" t="s">
        <v>110</v>
      </c>
      <c r="B106" s="7" t="s">
        <v>40</v>
      </c>
      <c r="C106" s="11"/>
      <c r="D106" s="12" t="s">
        <v>26</v>
      </c>
      <c r="G106" s="6"/>
    </row>
    <row r="107" spans="1:7" ht="75" customHeight="1" x14ac:dyDescent="0.45">
      <c r="A107" s="23" t="s">
        <v>122</v>
      </c>
      <c r="B107" s="7" t="s">
        <v>46</v>
      </c>
      <c r="C107" s="7"/>
      <c r="D107" s="7" t="s">
        <v>26</v>
      </c>
      <c r="G107" s="7"/>
    </row>
    <row r="108" spans="1:7" ht="75" customHeight="1" x14ac:dyDescent="0.45">
      <c r="A108" s="23" t="s">
        <v>123</v>
      </c>
      <c r="B108" s="7" t="s">
        <v>37</v>
      </c>
      <c r="C108" s="7"/>
      <c r="D108" s="7" t="s">
        <v>25</v>
      </c>
      <c r="G108" s="9"/>
    </row>
    <row r="109" spans="1:7" ht="75" customHeight="1" x14ac:dyDescent="0.45">
      <c r="A109" s="23" t="s">
        <v>121</v>
      </c>
      <c r="B109" s="7" t="s">
        <v>32</v>
      </c>
      <c r="C109" s="7"/>
      <c r="D109" s="7" t="s">
        <v>25</v>
      </c>
      <c r="G109" s="28"/>
    </row>
    <row r="110" spans="1:7" ht="75" customHeight="1" x14ac:dyDescent="0.45">
      <c r="A110" s="23" t="s">
        <v>145</v>
      </c>
      <c r="B110" s="7" t="s">
        <v>60</v>
      </c>
      <c r="C110" s="7"/>
      <c r="D110" s="7" t="s">
        <v>25</v>
      </c>
      <c r="G110" s="28"/>
    </row>
    <row r="111" spans="1:7" ht="75" customHeight="1" x14ac:dyDescent="0.45">
      <c r="A111" s="23" t="s">
        <v>144</v>
      </c>
      <c r="B111" s="7" t="s">
        <v>54</v>
      </c>
      <c r="C111" s="7" t="s">
        <v>48</v>
      </c>
      <c r="D111" s="7" t="s">
        <v>26</v>
      </c>
      <c r="G111" s="14"/>
    </row>
    <row r="112" spans="1:7" ht="75" customHeight="1" x14ac:dyDescent="0.45">
      <c r="A112" s="23" t="s">
        <v>157</v>
      </c>
      <c r="B112" s="7" t="s">
        <v>34</v>
      </c>
      <c r="C112" s="7"/>
      <c r="D112" s="7" t="s">
        <v>26</v>
      </c>
      <c r="G112" s="6"/>
    </row>
    <row r="113" spans="1:7" ht="75" customHeight="1" x14ac:dyDescent="0.45">
      <c r="A113" s="23" t="s">
        <v>190</v>
      </c>
      <c r="B113" s="7" t="s">
        <v>46</v>
      </c>
      <c r="C113" s="7"/>
      <c r="D113" s="7" t="s">
        <v>26</v>
      </c>
      <c r="G113" s="6"/>
    </row>
    <row r="114" spans="1:7" ht="75" customHeight="1" x14ac:dyDescent="0.45">
      <c r="A114" s="23" t="s">
        <v>68</v>
      </c>
      <c r="B114" s="7" t="s">
        <v>46</v>
      </c>
      <c r="C114" s="7"/>
      <c r="D114" s="7" t="s">
        <v>10</v>
      </c>
      <c r="G114" s="6"/>
    </row>
    <row r="115" spans="1:7" ht="75" customHeight="1" x14ac:dyDescent="0.45">
      <c r="A115" s="23" t="s">
        <v>69</v>
      </c>
      <c r="B115" s="7" t="s">
        <v>40</v>
      </c>
      <c r="C115" s="7" t="s">
        <v>50</v>
      </c>
      <c r="D115" s="7" t="s">
        <v>26</v>
      </c>
      <c r="G115" s="13"/>
    </row>
    <row r="116" spans="1:7" ht="75" customHeight="1" x14ac:dyDescent="0.45">
      <c r="A116" s="24" t="s">
        <v>69</v>
      </c>
      <c r="B116" s="11" t="s">
        <v>37</v>
      </c>
      <c r="C116" s="11"/>
      <c r="D116" s="12" t="s">
        <v>25</v>
      </c>
      <c r="G116" s="6"/>
    </row>
    <row r="117" spans="1:7" ht="75" customHeight="1" x14ac:dyDescent="0.45">
      <c r="A117" s="23" t="s">
        <v>178</v>
      </c>
      <c r="B117" s="7" t="s">
        <v>42</v>
      </c>
      <c r="C117" s="7"/>
      <c r="D117" s="7" t="s">
        <v>26</v>
      </c>
      <c r="G117" s="13"/>
    </row>
    <row r="118" spans="1:7" ht="75" customHeight="1" x14ac:dyDescent="0.45">
      <c r="A118" s="23" t="s">
        <v>180</v>
      </c>
      <c r="B118" s="7" t="s">
        <v>56</v>
      </c>
      <c r="C118" s="7"/>
      <c r="D118" s="7" t="s">
        <v>18</v>
      </c>
      <c r="G118" s="13"/>
    </row>
    <row r="119" spans="1:7" ht="86.25" customHeight="1" x14ac:dyDescent="0.45">
      <c r="A119" s="26" t="s">
        <v>188</v>
      </c>
      <c r="B119" s="7" t="s">
        <v>52</v>
      </c>
      <c r="C119" s="7"/>
      <c r="D119" s="7" t="s">
        <v>26</v>
      </c>
      <c r="G119" s="6"/>
    </row>
    <row r="120" spans="1:7" ht="75" customHeight="1" x14ac:dyDescent="0.45">
      <c r="A120" s="23" t="s">
        <v>188</v>
      </c>
      <c r="B120" s="11" t="s">
        <v>60</v>
      </c>
      <c r="C120" s="2"/>
      <c r="D120" s="7" t="s">
        <v>26</v>
      </c>
      <c r="G120" s="13"/>
    </row>
    <row r="121" spans="1:7" ht="75" customHeight="1" x14ac:dyDescent="0.45">
      <c r="A121" s="23" t="s">
        <v>164</v>
      </c>
      <c r="B121" s="7" t="s">
        <v>40</v>
      </c>
      <c r="C121" s="7" t="s">
        <v>35</v>
      </c>
      <c r="D121" s="7" t="s">
        <v>26</v>
      </c>
      <c r="G121" s="13"/>
    </row>
    <row r="122" spans="1:7" ht="93" customHeight="1" x14ac:dyDescent="0.45">
      <c r="A122" s="23" t="s">
        <v>182</v>
      </c>
      <c r="B122" s="7" t="s">
        <v>44</v>
      </c>
      <c r="C122" s="7" t="s">
        <v>32</v>
      </c>
      <c r="D122" s="7" t="s">
        <v>20</v>
      </c>
      <c r="G122" s="9"/>
    </row>
    <row r="123" spans="1:7" ht="75" customHeight="1" x14ac:dyDescent="0.45">
      <c r="A123" s="23" t="s">
        <v>197</v>
      </c>
      <c r="B123" s="7" t="s">
        <v>56</v>
      </c>
      <c r="C123" s="7"/>
      <c r="D123" s="7" t="s">
        <v>26</v>
      </c>
      <c r="G123" s="14"/>
    </row>
    <row r="124" spans="1:7" ht="75" customHeight="1" x14ac:dyDescent="0.45">
      <c r="A124" s="24" t="s">
        <v>105</v>
      </c>
      <c r="B124" s="11" t="s">
        <v>46</v>
      </c>
      <c r="C124" s="11"/>
      <c r="D124" s="12" t="s">
        <v>26</v>
      </c>
      <c r="G124" s="6"/>
    </row>
    <row r="125" spans="1:7" ht="75" customHeight="1" x14ac:dyDescent="0.45">
      <c r="A125" s="24" t="s">
        <v>85</v>
      </c>
      <c r="B125" s="64" t="s">
        <v>44</v>
      </c>
      <c r="C125" s="65"/>
      <c r="D125" s="64" t="s">
        <v>23</v>
      </c>
      <c r="G125" s="6"/>
    </row>
    <row r="126" spans="1:7" ht="75" customHeight="1" x14ac:dyDescent="0.45">
      <c r="A126" s="23" t="s">
        <v>148</v>
      </c>
      <c r="B126" s="7" t="s">
        <v>0</v>
      </c>
      <c r="C126" s="7"/>
      <c r="D126" s="7" t="s">
        <v>25</v>
      </c>
      <c r="G126" s="6"/>
    </row>
    <row r="127" spans="1:7" ht="75" customHeight="1" x14ac:dyDescent="0.45">
      <c r="A127" s="23" t="s">
        <v>147</v>
      </c>
      <c r="B127" s="7" t="s">
        <v>40</v>
      </c>
      <c r="C127" s="7"/>
      <c r="D127" s="7" t="s">
        <v>20</v>
      </c>
      <c r="G127" s="6"/>
    </row>
    <row r="128" spans="1:7" ht="87" customHeight="1" x14ac:dyDescent="0.45">
      <c r="A128" s="23" t="s">
        <v>150</v>
      </c>
      <c r="B128" s="7" t="s">
        <v>0</v>
      </c>
      <c r="C128" s="7"/>
      <c r="D128" s="7" t="s">
        <v>26</v>
      </c>
      <c r="G128" s="13"/>
    </row>
    <row r="129" spans="1:7" ht="72.75" customHeight="1" x14ac:dyDescent="0.45">
      <c r="A129" s="23" t="s">
        <v>149</v>
      </c>
      <c r="B129" s="59" t="s">
        <v>0</v>
      </c>
      <c r="C129" s="7"/>
      <c r="D129" s="7" t="s">
        <v>26</v>
      </c>
      <c r="G129" s="7"/>
    </row>
    <row r="130" spans="1:7" ht="75" customHeight="1" x14ac:dyDescent="0.45">
      <c r="A130" s="23" t="s">
        <v>183</v>
      </c>
      <c r="B130" s="7" t="s">
        <v>37</v>
      </c>
      <c r="C130" s="7"/>
      <c r="D130" s="7" t="s">
        <v>29</v>
      </c>
      <c r="G130" s="6"/>
    </row>
    <row r="131" spans="1:7" ht="75" customHeight="1" x14ac:dyDescent="0.45">
      <c r="A131" s="23" t="s">
        <v>185</v>
      </c>
      <c r="B131" s="7" t="s">
        <v>46</v>
      </c>
      <c r="C131" s="7" t="s">
        <v>40</v>
      </c>
      <c r="D131" s="7" t="s">
        <v>26</v>
      </c>
      <c r="G131" s="13"/>
    </row>
    <row r="132" spans="1:7" ht="72.75" customHeight="1" x14ac:dyDescent="0.45">
      <c r="A132" s="23" t="s">
        <v>179</v>
      </c>
      <c r="B132" s="7" t="s">
        <v>56</v>
      </c>
      <c r="C132" s="7"/>
      <c r="D132" s="7" t="s">
        <v>18</v>
      </c>
      <c r="G132" s="13"/>
    </row>
    <row r="133" spans="1:7" ht="72.75" customHeight="1" x14ac:dyDescent="0.45">
      <c r="A133" s="23" t="s">
        <v>191</v>
      </c>
      <c r="B133" s="7" t="s">
        <v>46</v>
      </c>
      <c r="C133" s="7"/>
      <c r="D133" s="7" t="s">
        <v>26</v>
      </c>
      <c r="G133" s="13"/>
    </row>
    <row r="134" spans="1:7" ht="75" customHeight="1" x14ac:dyDescent="0.45">
      <c r="A134" s="23" t="s">
        <v>155</v>
      </c>
      <c r="B134" s="7" t="s">
        <v>56</v>
      </c>
      <c r="C134" s="7" t="s">
        <v>58</v>
      </c>
      <c r="D134" s="7" t="s">
        <v>20</v>
      </c>
      <c r="G134" s="7"/>
    </row>
    <row r="135" spans="1:7" ht="75" customHeight="1" x14ac:dyDescent="0.45">
      <c r="A135" s="23" t="s">
        <v>187</v>
      </c>
      <c r="B135" s="7" t="s">
        <v>48</v>
      </c>
      <c r="C135" s="7"/>
      <c r="D135" s="7" t="s">
        <v>21</v>
      </c>
      <c r="G135" s="11"/>
    </row>
    <row r="136" spans="1:7" ht="75" customHeight="1" x14ac:dyDescent="0.45">
      <c r="A136" s="23" t="s">
        <v>184</v>
      </c>
      <c r="B136" s="7" t="s">
        <v>60</v>
      </c>
      <c r="C136" s="7"/>
      <c r="D136" s="7" t="s">
        <v>26</v>
      </c>
      <c r="G136" s="6"/>
    </row>
    <row r="137" spans="1:7" ht="75" customHeight="1" x14ac:dyDescent="0.45">
      <c r="A137" s="24" t="s">
        <v>83</v>
      </c>
      <c r="B137" s="7" t="s">
        <v>32</v>
      </c>
      <c r="C137" s="11" t="s">
        <v>60</v>
      </c>
      <c r="D137" s="12" t="s">
        <v>26</v>
      </c>
      <c r="G137" s="7"/>
    </row>
    <row r="138" spans="1:7" ht="75" customHeight="1" x14ac:dyDescent="0.45">
      <c r="A138" s="23" t="s">
        <v>76</v>
      </c>
      <c r="B138" s="11" t="s">
        <v>34</v>
      </c>
      <c r="C138" s="7"/>
      <c r="D138" s="7" t="s">
        <v>26</v>
      </c>
      <c r="G138" s="7"/>
    </row>
    <row r="139" spans="1:7" ht="75" customHeight="1" x14ac:dyDescent="0.45">
      <c r="A139" s="24" t="s">
        <v>76</v>
      </c>
      <c r="B139" s="64" t="s">
        <v>48</v>
      </c>
      <c r="C139" s="65"/>
      <c r="D139" s="64" t="s">
        <v>12</v>
      </c>
      <c r="G139" s="7"/>
    </row>
    <row r="140" spans="1:7" ht="75" customHeight="1" x14ac:dyDescent="0.45">
      <c r="A140" s="23" t="s">
        <v>101</v>
      </c>
      <c r="B140" s="7" t="s">
        <v>58</v>
      </c>
      <c r="C140" s="7"/>
      <c r="D140" s="7" t="s">
        <v>26</v>
      </c>
      <c r="G140" s="13"/>
    </row>
    <row r="141" spans="1:7" ht="75" customHeight="1" x14ac:dyDescent="0.45">
      <c r="A141" s="23" t="s">
        <v>200</v>
      </c>
      <c r="B141" s="7" t="s">
        <v>50</v>
      </c>
      <c r="C141" s="7"/>
      <c r="D141" s="7" t="s">
        <v>26</v>
      </c>
      <c r="G141" s="7"/>
    </row>
    <row r="142" spans="1:7" ht="75" customHeight="1" x14ac:dyDescent="0.45">
      <c r="A142" s="23" t="s">
        <v>158</v>
      </c>
      <c r="B142" s="7" t="s">
        <v>34</v>
      </c>
      <c r="C142" s="7"/>
      <c r="D142" s="7" t="s">
        <v>26</v>
      </c>
      <c r="G142" s="7"/>
    </row>
    <row r="143" spans="1:7" ht="75" customHeight="1" x14ac:dyDescent="0.45">
      <c r="A143" s="23" t="s">
        <v>151</v>
      </c>
      <c r="B143" s="7" t="s">
        <v>50</v>
      </c>
      <c r="C143" s="7"/>
      <c r="D143" s="7" t="s">
        <v>16</v>
      </c>
      <c r="G143" s="7"/>
    </row>
    <row r="144" spans="1:7" ht="75" customHeight="1" x14ac:dyDescent="0.45">
      <c r="A144" s="23" t="s">
        <v>97</v>
      </c>
      <c r="B144" s="7" t="s">
        <v>58</v>
      </c>
      <c r="C144" s="7"/>
      <c r="D144" s="7" t="s">
        <v>26</v>
      </c>
      <c r="G144" s="7"/>
    </row>
    <row r="145" spans="1:7" ht="75" customHeight="1" x14ac:dyDescent="0.45">
      <c r="A145" s="23" t="s">
        <v>90</v>
      </c>
      <c r="B145" s="7" t="s">
        <v>34</v>
      </c>
      <c r="C145" s="7"/>
      <c r="D145" s="7" t="s">
        <v>26</v>
      </c>
      <c r="G145" s="7"/>
    </row>
    <row r="146" spans="1:7" ht="75" customHeight="1" x14ac:dyDescent="0.45">
      <c r="A146" s="23" t="s">
        <v>201</v>
      </c>
      <c r="B146" s="11" t="s">
        <v>60</v>
      </c>
      <c r="C146" s="7"/>
      <c r="D146" s="7" t="s">
        <v>26</v>
      </c>
      <c r="G146" s="6"/>
    </row>
    <row r="147" spans="1:7" ht="75" customHeight="1" x14ac:dyDescent="0.45">
      <c r="A147" s="23" t="s">
        <v>98</v>
      </c>
      <c r="B147" s="7" t="s">
        <v>58</v>
      </c>
      <c r="C147" s="7"/>
      <c r="D147" s="7" t="s">
        <v>26</v>
      </c>
      <c r="G147" s="6"/>
    </row>
  </sheetData>
  <autoFilter ref="A3:G148" xr:uid="{00000000-0009-0000-0000-000000000000}">
    <sortState xmlns:xlrd2="http://schemas.microsoft.com/office/spreadsheetml/2017/richdata2" ref="A4:G148">
      <sortCondition ref="A3:A148"/>
    </sortState>
  </autoFilter>
  <sortState xmlns:xlrd2="http://schemas.microsoft.com/office/spreadsheetml/2017/richdata2" ref="A4:D147">
    <sortCondition ref="A3"/>
  </sortState>
  <mergeCells count="1">
    <mergeCell ref="A1:G1"/>
  </mergeCells>
  <pageMargins left="0.7" right="0.7" top="0.75" bottom="0.75" header="0.3" footer="0.3"/>
  <pageSetup paperSize="9" scale="33" fitToHeight="0" orientation="landscape" r:id="rId1"/>
  <extLst>
    <ext xmlns:x14="http://schemas.microsoft.com/office/spreadsheetml/2009/9/main" uri="{CCE6A557-97BC-4b89-ADB6-D9C93CAAB3DF}">
      <x14:dataValidations xmlns:xm="http://schemas.microsoft.com/office/excel/2006/main" count="3">
        <x14:dataValidation type="list" allowBlank="1" showInputMessage="1" showErrorMessage="1" xr:uid="{00000000-0002-0000-0000-000001000000}">
          <x14:formula1>
            <xm:f>'Validation données'!$D$2:$D$21</xm:f>
          </x14:formula1>
          <xm:sqref>E3</xm:sqref>
        </x14:dataValidation>
        <x14:dataValidation type="list" allowBlank="1" showInputMessage="1" showErrorMessage="1" xr:uid="{00000000-0002-0000-0000-000002000000}">
          <x14:formula1>
            <xm:f>'Validation données'!$D$2:$D$22</xm:f>
          </x14:formula1>
          <xm:sqref>B4:C42 B45:C147</xm:sqref>
        </x14:dataValidation>
        <x14:dataValidation type="list" allowBlank="1" showInputMessage="1" showErrorMessage="1" xr:uid="{00000000-0002-0000-0000-000004000000}">
          <x14:formula1>
            <xm:f>'Validation données'!$A$2:$A$22</xm:f>
          </x14:formula1>
          <xm:sqref>D4:D42 D45:D147</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pageSetUpPr fitToPage="1"/>
  </sheetPr>
  <dimension ref="C2:J55"/>
  <sheetViews>
    <sheetView tabSelected="1" topLeftCell="A2" zoomScale="90" zoomScaleNormal="90" workbookViewId="0">
      <selection activeCell="G8" sqref="G8:G22"/>
    </sheetView>
  </sheetViews>
  <sheetFormatPr baseColWidth="10" defaultRowHeight="12.75" x14ac:dyDescent="0.2"/>
  <cols>
    <col min="3" max="3" width="30.140625" customWidth="1"/>
    <col min="4" max="4" width="26.7109375" customWidth="1"/>
    <col min="5" max="5" width="19.28515625" customWidth="1"/>
    <col min="6" max="6" width="17.5703125" customWidth="1"/>
    <col min="7" max="7" width="26.7109375" customWidth="1"/>
    <col min="9" max="9" width="24.7109375" customWidth="1"/>
    <col min="10" max="10" width="45.85546875" customWidth="1"/>
  </cols>
  <sheetData>
    <row r="2" spans="3:10" ht="20.25" x14ac:dyDescent="0.3">
      <c r="D2" s="51" t="s">
        <v>7</v>
      </c>
    </row>
    <row r="7" spans="3:10" ht="51.75" x14ac:dyDescent="0.25">
      <c r="C7" s="36" t="s">
        <v>61</v>
      </c>
      <c r="D7" s="36" t="s">
        <v>62</v>
      </c>
      <c r="E7" s="37" t="s">
        <v>4</v>
      </c>
      <c r="F7" s="27" t="s">
        <v>64</v>
      </c>
    </row>
    <row r="8" spans="3:10" ht="14.25" x14ac:dyDescent="0.2">
      <c r="C8" s="79" t="s">
        <v>32</v>
      </c>
      <c r="D8" s="30">
        <f>COUNTIF('2023'!B4:C147,"B.BILLOT")</f>
        <v>13</v>
      </c>
      <c r="E8" s="30">
        <f>D8</f>
        <v>13</v>
      </c>
      <c r="F8" s="22">
        <f>COUNTIF('2023'!$B$4:$B$147,C8)+COUNTIF('2023'!$C$4:$C$147,C8)</f>
        <v>13</v>
      </c>
    </row>
    <row r="9" spans="3:10" ht="15" x14ac:dyDescent="0.25">
      <c r="C9" s="80" t="s">
        <v>34</v>
      </c>
      <c r="D9" s="30">
        <f>COUNTIF('2023'!B4:B147,"A.BRASSET")</f>
        <v>12</v>
      </c>
      <c r="E9" s="30">
        <f>D9</f>
        <v>12</v>
      </c>
      <c r="F9" s="22">
        <f>COUNTIF('2023'!$B$4:$B$147,C9)+COUNTIF('2023'!$C$4:$C$147,C9)</f>
        <v>12</v>
      </c>
      <c r="J9" s="77" t="s">
        <v>216</v>
      </c>
    </row>
    <row r="10" spans="3:10" ht="14.25" x14ac:dyDescent="0.2">
      <c r="C10" s="79" t="s">
        <v>217</v>
      </c>
      <c r="D10" s="31">
        <f>COUNTIF('2023'!B4:C147,"S.BERALLI")</f>
        <v>11</v>
      </c>
      <c r="E10" s="32">
        <f>(D10*100/80)</f>
        <v>13.75</v>
      </c>
      <c r="F10" s="22">
        <f>COUNTIF('2023'!$B$4:$B$147,C10)+COUNTIF('2023'!$C$4:$C$147,C10)</f>
        <v>0</v>
      </c>
      <c r="J10" s="74" t="s">
        <v>31</v>
      </c>
    </row>
    <row r="11" spans="3:10" ht="14.25" x14ac:dyDescent="0.2">
      <c r="C11" s="80" t="s">
        <v>218</v>
      </c>
      <c r="D11" s="31">
        <f>COUNTIF('2023'!B4:C147,"A.EQUERRE")</f>
        <v>8</v>
      </c>
      <c r="E11" s="32">
        <f>D11*100/80</f>
        <v>10</v>
      </c>
      <c r="F11" s="22">
        <f>COUNTIF('2023'!$B$4:$B$147,C11)+COUNTIF('2023'!$C$4:$C$147,C11)</f>
        <v>0</v>
      </c>
      <c r="J11" s="74" t="s">
        <v>33</v>
      </c>
    </row>
    <row r="12" spans="3:10" ht="14.25" x14ac:dyDescent="0.2">
      <c r="C12" s="79" t="s">
        <v>40</v>
      </c>
      <c r="D12" s="33">
        <f>COUNTIF('2023'!C4:E147,"N.DEMADJI")</f>
        <v>3</v>
      </c>
      <c r="E12" s="33">
        <f>D12</f>
        <v>3</v>
      </c>
      <c r="F12" s="22">
        <f>COUNTIF('2023'!$B$4:$B$147,C12)+COUNTIF('2023'!$C$4:$C$147,C12)</f>
        <v>15</v>
      </c>
      <c r="J12" s="75" t="s">
        <v>38</v>
      </c>
    </row>
    <row r="13" spans="3:10" ht="14.25" x14ac:dyDescent="0.2">
      <c r="C13" s="80" t="s">
        <v>219</v>
      </c>
      <c r="D13" s="32">
        <f>COUNTIF('2023'!B4:C147,"A.DA SILVA")</f>
        <v>3</v>
      </c>
      <c r="E13" s="32">
        <f>D13*100/80</f>
        <v>3.75</v>
      </c>
      <c r="F13" s="22">
        <f>COUNTIF('2023'!$B$4:$B$147,C13)+COUNTIF('2023'!$C$4:$C$147,C13)</f>
        <v>0</v>
      </c>
      <c r="J13" s="75" t="s">
        <v>36</v>
      </c>
    </row>
    <row r="14" spans="3:10" ht="14.25" x14ac:dyDescent="0.2">
      <c r="C14" s="79" t="s">
        <v>220</v>
      </c>
      <c r="D14" s="32">
        <f>COUNTIF('2023'!B4:C147,"M.FABRELLE")</f>
        <v>12</v>
      </c>
      <c r="E14" s="32">
        <f>D14*100/80</f>
        <v>15</v>
      </c>
      <c r="F14" s="22">
        <f>COUNTIF('2023'!$B$4:$B$147,C14)+COUNTIF('2023'!$C$4:$C$147,C14)</f>
        <v>0</v>
      </c>
      <c r="J14" s="74" t="s">
        <v>39</v>
      </c>
    </row>
    <row r="15" spans="3:10" ht="14.25" x14ac:dyDescent="0.2">
      <c r="C15" s="80" t="s">
        <v>46</v>
      </c>
      <c r="D15" s="33">
        <f>COUNTIF('2023'!B4:E147,"C.LILAS")</f>
        <v>17</v>
      </c>
      <c r="E15" s="33">
        <f t="shared" ref="E15:E20" si="0">D15</f>
        <v>17</v>
      </c>
      <c r="F15" s="22">
        <f>COUNTIF('2023'!$B$4:$B$147,C15)+COUNTIF('2023'!$C$4:$C$147,C15)</f>
        <v>17</v>
      </c>
      <c r="J15" s="75" t="s">
        <v>41</v>
      </c>
    </row>
    <row r="16" spans="3:10" ht="14.25" x14ac:dyDescent="0.2">
      <c r="C16" s="79" t="s">
        <v>48</v>
      </c>
      <c r="D16" s="53">
        <f>COUNTIF('2023'!B4:C147,"H.MORCE")</f>
        <v>13</v>
      </c>
      <c r="E16" s="33">
        <f t="shared" si="0"/>
        <v>13</v>
      </c>
      <c r="F16" s="22">
        <f>COUNTIF('2023'!$B$4:$B$147,C16)+COUNTIF('2023'!$C$4:$C$147,C16)</f>
        <v>13</v>
      </c>
      <c r="J16" s="75" t="s">
        <v>43</v>
      </c>
    </row>
    <row r="17" spans="3:10" ht="14.25" x14ac:dyDescent="0.2">
      <c r="C17" s="80" t="s">
        <v>50</v>
      </c>
      <c r="D17" s="33">
        <f>COUNTIF('2023'!B4:C147,"C.DESBOIS")</f>
        <v>12</v>
      </c>
      <c r="E17" s="33">
        <f t="shared" si="0"/>
        <v>12</v>
      </c>
      <c r="F17" s="22">
        <f>COUNTIF('2023'!$B$4:$B$147,C17)+COUNTIF('2023'!$C$4:$C$147,C17)</f>
        <v>12</v>
      </c>
      <c r="J17" s="74" t="s">
        <v>45</v>
      </c>
    </row>
    <row r="18" spans="3:10" ht="14.25" x14ac:dyDescent="0.2">
      <c r="C18" s="79" t="s">
        <v>52</v>
      </c>
      <c r="D18" s="33">
        <f>COUNTIF('2023'!B4:E147,"G.SADOINE")</f>
        <v>7</v>
      </c>
      <c r="E18" s="33">
        <f t="shared" si="0"/>
        <v>7</v>
      </c>
      <c r="F18" s="22">
        <f>COUNTIF('2023'!$B$4:$B$147,C18)+COUNTIF('2023'!$C$4:$C$147,C18)</f>
        <v>7</v>
      </c>
      <c r="J18" s="76" t="s">
        <v>47</v>
      </c>
    </row>
    <row r="19" spans="3:10" ht="14.25" x14ac:dyDescent="0.2">
      <c r="C19" s="80" t="s">
        <v>54</v>
      </c>
      <c r="D19" s="33">
        <f>COUNTIF('2023'!B4:C147,"A.HARTMANN")</f>
        <v>7</v>
      </c>
      <c r="E19" s="33">
        <f t="shared" si="0"/>
        <v>7</v>
      </c>
      <c r="F19" s="22">
        <f>COUNTIF('2023'!$B$4:$B$147,C19)+COUNTIF('2023'!$C$4:$C$147,C19)</f>
        <v>7</v>
      </c>
      <c r="J19" s="74" t="s">
        <v>49</v>
      </c>
    </row>
    <row r="20" spans="3:10" ht="14.25" x14ac:dyDescent="0.2">
      <c r="C20" s="79" t="s">
        <v>56</v>
      </c>
      <c r="D20" s="33">
        <f>COUNTIF('2023'!B5:C147,"M.BAR")</f>
        <v>13</v>
      </c>
      <c r="E20" s="33">
        <f t="shared" si="0"/>
        <v>13</v>
      </c>
      <c r="F20" s="22">
        <f>COUNTIF('2023'!$B$4:$B$147,C20)+COUNTIF('2023'!$C$4:$C$147,C20)</f>
        <v>13</v>
      </c>
      <c r="J20" s="74" t="s">
        <v>51</v>
      </c>
    </row>
    <row r="21" spans="3:10" ht="14.25" x14ac:dyDescent="0.2">
      <c r="C21" s="80" t="s">
        <v>221</v>
      </c>
      <c r="D21" s="32">
        <f>COUNTIF('2023'!B5:E147,"L.VERRIERE")</f>
        <v>11</v>
      </c>
      <c r="E21" s="32">
        <f>D21*100/80</f>
        <v>13.75</v>
      </c>
      <c r="F21" s="22">
        <f>COUNTIF('2023'!$B$4:$B$147,C21)+COUNTIF('2023'!$C$4:$C$147,C21)</f>
        <v>0</v>
      </c>
      <c r="J21" s="74" t="s">
        <v>53</v>
      </c>
    </row>
    <row r="22" spans="3:10" ht="14.25" x14ac:dyDescent="0.2">
      <c r="C22" s="79" t="s">
        <v>222</v>
      </c>
      <c r="D22" s="53">
        <f>COUNTIF('2023'!B5:E147,"D.TARLEB")</f>
        <v>10</v>
      </c>
      <c r="E22" s="53">
        <f>D22</f>
        <v>10</v>
      </c>
      <c r="F22" s="22">
        <f>COUNTIF('2023'!$B$4:$B$147,C22)+COUNTIF('2023'!$C$4:$C$147,C22)</f>
        <v>0</v>
      </c>
      <c r="J22" s="74" t="s">
        <v>55</v>
      </c>
    </row>
    <row r="23" spans="3:10" ht="30" x14ac:dyDescent="0.25">
      <c r="C23" s="34" t="s">
        <v>67</v>
      </c>
      <c r="D23" s="43">
        <f>SUM(D8:D22)</f>
        <v>152</v>
      </c>
      <c r="E23" s="33"/>
      <c r="J23" s="75" t="s">
        <v>57</v>
      </c>
    </row>
    <row r="24" spans="3:10" ht="30" x14ac:dyDescent="0.25">
      <c r="C24" s="34" t="s">
        <v>214</v>
      </c>
      <c r="D24" s="35">
        <f>AVERAGE(D8:D21)</f>
        <v>10.142857142857142</v>
      </c>
      <c r="E24" s="35">
        <f>AVERAGE(E8:E22)</f>
        <v>10.883333333333333</v>
      </c>
      <c r="J24" s="78" t="s">
        <v>59</v>
      </c>
    </row>
    <row r="27" spans="3:10" ht="20.25" x14ac:dyDescent="0.25">
      <c r="C27" s="38" t="s">
        <v>63</v>
      </c>
      <c r="D27" s="54">
        <f>ROWS('2023'!A4:A147)</f>
        <v>144</v>
      </c>
      <c r="E27" s="36"/>
      <c r="F27" s="69"/>
      <c r="H27" s="44"/>
      <c r="I27" s="41"/>
      <c r="J27" s="41"/>
    </row>
    <row r="28" spans="3:10" ht="34.5" x14ac:dyDescent="0.45">
      <c r="C28" s="47" t="s">
        <v>215</v>
      </c>
      <c r="D28" s="39">
        <f>COUNTBLANK('2023'!C4:C147)</f>
        <v>119</v>
      </c>
      <c r="E28" s="1"/>
      <c r="F28" s="1"/>
      <c r="H28" s="40"/>
      <c r="I28" s="45"/>
      <c r="J28" s="46"/>
    </row>
    <row r="29" spans="3:10" ht="38.25" x14ac:dyDescent="0.45">
      <c r="C29" s="47" t="s">
        <v>5</v>
      </c>
      <c r="D29" s="39">
        <f>D27-D28</f>
        <v>25</v>
      </c>
      <c r="E29" s="1"/>
      <c r="F29" s="1"/>
      <c r="H29" s="40"/>
      <c r="I29" s="44"/>
      <c r="J29" s="41"/>
    </row>
    <row r="30" spans="3:10" ht="36.75" customHeight="1" x14ac:dyDescent="0.25">
      <c r="C30" s="48" t="s">
        <v>6</v>
      </c>
      <c r="D30" s="42">
        <f>D28+(D29*2)</f>
        <v>169</v>
      </c>
      <c r="E30" s="72"/>
      <c r="F30" s="72"/>
      <c r="H30" s="40"/>
      <c r="I30" s="44"/>
      <c r="J30" s="41"/>
    </row>
    <row r="31" spans="3:10" ht="34.5" x14ac:dyDescent="0.45">
      <c r="C31" s="19"/>
      <c r="D31" s="1"/>
      <c r="E31" s="1"/>
      <c r="F31" s="1"/>
      <c r="H31" s="40"/>
      <c r="I31" s="44"/>
      <c r="J31" s="41"/>
    </row>
    <row r="32" spans="3:10" ht="62.25" customHeight="1" x14ac:dyDescent="0.25">
      <c r="C32" s="73"/>
      <c r="D32" s="73"/>
      <c r="E32" s="73"/>
      <c r="F32" s="73"/>
      <c r="G32" s="73"/>
      <c r="H32" s="40"/>
      <c r="I32" s="44"/>
      <c r="J32" s="41"/>
    </row>
    <row r="33" spans="3:10" ht="15.75" x14ac:dyDescent="0.25">
      <c r="H33" s="40"/>
      <c r="I33" s="44"/>
      <c r="J33" s="41"/>
    </row>
    <row r="34" spans="3:10" ht="15.75" x14ac:dyDescent="0.25">
      <c r="H34" s="40"/>
      <c r="I34" s="36"/>
      <c r="J34" s="41"/>
    </row>
    <row r="35" spans="3:10" ht="15.75" x14ac:dyDescent="0.25">
      <c r="H35" s="40"/>
      <c r="I35" s="44"/>
      <c r="J35" s="41"/>
    </row>
    <row r="36" spans="3:10" ht="15.75" x14ac:dyDescent="0.25">
      <c r="H36" s="40"/>
      <c r="I36" s="44"/>
      <c r="J36" s="41"/>
    </row>
    <row r="37" spans="3:10" ht="15.75" x14ac:dyDescent="0.25">
      <c r="C37" s="20"/>
      <c r="H37" s="40"/>
      <c r="I37" s="44"/>
      <c r="J37" s="41"/>
    </row>
    <row r="38" spans="3:10" ht="15.75" x14ac:dyDescent="0.25">
      <c r="H38" s="40"/>
      <c r="I38" s="44"/>
      <c r="J38" s="41"/>
    </row>
    <row r="39" spans="3:10" ht="15.75" x14ac:dyDescent="0.25">
      <c r="H39" s="40"/>
      <c r="I39" s="44"/>
      <c r="J39" s="41"/>
    </row>
    <row r="40" spans="3:10" ht="15.75" x14ac:dyDescent="0.25">
      <c r="H40" s="40"/>
      <c r="I40" s="44"/>
      <c r="J40" s="41"/>
    </row>
    <row r="41" spans="3:10" ht="15.75" x14ac:dyDescent="0.25">
      <c r="H41" s="40"/>
      <c r="I41" s="44"/>
      <c r="J41" s="41"/>
    </row>
    <row r="42" spans="3:10" ht="15.75" x14ac:dyDescent="0.25">
      <c r="H42" s="40"/>
      <c r="I42" s="44"/>
      <c r="J42" s="41"/>
    </row>
    <row r="43" spans="3:10" ht="40.5" customHeight="1" x14ac:dyDescent="0.25">
      <c r="I43" s="36"/>
      <c r="J43" s="41"/>
    </row>
    <row r="44" spans="3:10" ht="21.75" customHeight="1" x14ac:dyDescent="0.3">
      <c r="I44" s="49"/>
      <c r="J44" s="50"/>
    </row>
    <row r="48" spans="3:10" x14ac:dyDescent="0.2">
      <c r="H48" s="20" t="s">
        <v>8</v>
      </c>
      <c r="I48" s="20"/>
    </row>
    <row r="49" spans="8:9" x14ac:dyDescent="0.2">
      <c r="H49" s="20"/>
      <c r="I49" s="20"/>
    </row>
    <row r="50" spans="8:9" x14ac:dyDescent="0.2">
      <c r="H50" s="20"/>
      <c r="I50" s="20"/>
    </row>
    <row r="51" spans="8:9" x14ac:dyDescent="0.2">
      <c r="H51" s="20"/>
      <c r="I51" s="20"/>
    </row>
    <row r="52" spans="8:9" x14ac:dyDescent="0.2">
      <c r="I52" s="20"/>
    </row>
    <row r="53" spans="8:9" x14ac:dyDescent="0.2">
      <c r="I53" s="20"/>
    </row>
    <row r="54" spans="8:9" x14ac:dyDescent="0.2">
      <c r="I54" s="52"/>
    </row>
    <row r="55" spans="8:9" x14ac:dyDescent="0.2">
      <c r="I55" s="52"/>
    </row>
  </sheetData>
  <mergeCells count="2">
    <mergeCell ref="E30:F30"/>
    <mergeCell ref="C32:G32"/>
  </mergeCells>
  <pageMargins left="0.25" right="0.25" top="0.75" bottom="0.75" header="0.3" footer="0.3"/>
  <pageSetup paperSize="9" scale="44" orientation="portrait" r:id="rId1"/>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37"/>
  <sheetViews>
    <sheetView workbookViewId="0">
      <selection activeCell="D17" sqref="D17"/>
    </sheetView>
  </sheetViews>
  <sheetFormatPr baseColWidth="10" defaultRowHeight="12.75" x14ac:dyDescent="0.2"/>
  <cols>
    <col min="1" max="1" width="14.85546875" customWidth="1"/>
  </cols>
  <sheetData>
    <row r="1" spans="1:4" x14ac:dyDescent="0.2">
      <c r="A1" s="20" t="s">
        <v>211</v>
      </c>
      <c r="D1" s="20" t="s">
        <v>210</v>
      </c>
    </row>
    <row r="2" spans="1:4" x14ac:dyDescent="0.2">
      <c r="A2" t="s">
        <v>20</v>
      </c>
      <c r="D2" t="s">
        <v>34</v>
      </c>
    </row>
    <row r="3" spans="1:4" x14ac:dyDescent="0.2">
      <c r="A3" t="s">
        <v>21</v>
      </c>
      <c r="D3" t="s">
        <v>37</v>
      </c>
    </row>
    <row r="4" spans="1:4" x14ac:dyDescent="0.2">
      <c r="A4" t="s">
        <v>22</v>
      </c>
      <c r="D4" t="s">
        <v>42</v>
      </c>
    </row>
    <row r="5" spans="1:4" x14ac:dyDescent="0.2">
      <c r="A5" t="s">
        <v>23</v>
      </c>
      <c r="D5" t="s">
        <v>212</v>
      </c>
    </row>
    <row r="6" spans="1:4" x14ac:dyDescent="0.2">
      <c r="A6" t="s">
        <v>24</v>
      </c>
      <c r="D6" t="s">
        <v>54</v>
      </c>
    </row>
    <row r="7" spans="1:4" x14ac:dyDescent="0.2">
      <c r="A7" t="s">
        <v>25</v>
      </c>
      <c r="D7" t="s">
        <v>32</v>
      </c>
    </row>
    <row r="8" spans="1:4" x14ac:dyDescent="0.2">
      <c r="A8" t="s">
        <v>26</v>
      </c>
      <c r="D8" t="s">
        <v>209</v>
      </c>
    </row>
    <row r="9" spans="1:4" x14ac:dyDescent="0.2">
      <c r="A9" t="s">
        <v>27</v>
      </c>
      <c r="D9" t="s">
        <v>206</v>
      </c>
    </row>
    <row r="10" spans="1:4" x14ac:dyDescent="0.2">
      <c r="A10" t="s">
        <v>28</v>
      </c>
      <c r="D10" t="s">
        <v>50</v>
      </c>
    </row>
    <row r="11" spans="1:4" x14ac:dyDescent="0.2">
      <c r="A11" t="s">
        <v>29</v>
      </c>
      <c r="D11" t="s">
        <v>52</v>
      </c>
    </row>
    <row r="12" spans="1:4" x14ac:dyDescent="0.2">
      <c r="A12" t="s">
        <v>30</v>
      </c>
      <c r="D12" t="s">
        <v>48</v>
      </c>
    </row>
    <row r="13" spans="1:4" x14ac:dyDescent="0.2">
      <c r="A13" t="s">
        <v>19</v>
      </c>
      <c r="D13" t="s">
        <v>207</v>
      </c>
    </row>
    <row r="14" spans="1:4" x14ac:dyDescent="0.2">
      <c r="A14" t="s">
        <v>18</v>
      </c>
      <c r="D14" t="s">
        <v>58</v>
      </c>
    </row>
    <row r="15" spans="1:4" x14ac:dyDescent="0.2">
      <c r="A15" t="s">
        <v>17</v>
      </c>
      <c r="D15" t="s">
        <v>44</v>
      </c>
    </row>
    <row r="16" spans="1:4" x14ac:dyDescent="0.2">
      <c r="A16" t="s">
        <v>10</v>
      </c>
      <c r="D16" t="s">
        <v>56</v>
      </c>
    </row>
    <row r="17" spans="1:4" x14ac:dyDescent="0.2">
      <c r="A17" t="s">
        <v>11</v>
      </c>
      <c r="D17" t="s">
        <v>35</v>
      </c>
    </row>
    <row r="18" spans="1:4" x14ac:dyDescent="0.2">
      <c r="A18" t="s">
        <v>12</v>
      </c>
      <c r="D18" t="s">
        <v>40</v>
      </c>
    </row>
    <row r="19" spans="1:4" x14ac:dyDescent="0.2">
      <c r="A19" t="s">
        <v>13</v>
      </c>
      <c r="D19" t="s">
        <v>0</v>
      </c>
    </row>
    <row r="20" spans="1:4" x14ac:dyDescent="0.2">
      <c r="A20" t="s">
        <v>14</v>
      </c>
      <c r="D20" t="s">
        <v>1</v>
      </c>
    </row>
    <row r="21" spans="1:4" x14ac:dyDescent="0.2">
      <c r="A21" t="s">
        <v>15</v>
      </c>
      <c r="D21" t="s">
        <v>60</v>
      </c>
    </row>
    <row r="22" spans="1:4" x14ac:dyDescent="0.2">
      <c r="A22" t="s">
        <v>16</v>
      </c>
      <c r="D22" t="s">
        <v>208</v>
      </c>
    </row>
    <row r="37" s="21" customFormat="1" x14ac:dyDescent="0.2"/>
  </sheetData>
  <dataValidations count="1">
    <dataValidation type="list" allowBlank="1" showInputMessage="1" showErrorMessage="1" sqref="D2:D18" xr:uid="{00000000-0002-0000-0500-000000000000}">
      <formula1>$D$2:$D$18</formula1>
    </dataValidation>
  </dataValidations>
  <pageMargins left="0.7" right="0.7" top="0.75" bottom="0.75" header="0.3" footer="0.3"/>
  <pageSetup paperSize="9"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FE6F62B6-ED24-4BE1-B88F-679BA821A47D}">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2023</vt:lpstr>
      <vt:lpstr>Statistiques</vt:lpstr>
      <vt:lpstr>Validation données</vt:lpstr>
    </vt:vector>
  </TitlesOfParts>
  <Company>Le Grand Lyon</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Amélie REMISE</dc:creator>
  <cp:lastModifiedBy>DjiDji .</cp:lastModifiedBy>
  <cp:lastPrinted>2023-11-24T12:58:02Z</cp:lastPrinted>
  <dcterms:created xsi:type="dcterms:W3CDTF">2023-01-04T14:57:28Z</dcterms:created>
  <dcterms:modified xsi:type="dcterms:W3CDTF">2023-11-27T22:50:13Z</dcterms:modified>
</cp:coreProperties>
</file>