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8"/>
  <workbookPr filterPrivacy="1" codeName="ThisWorkbook" defaultThemeVersion="124226"/>
  <xr:revisionPtr revIDLastSave="0" documentId="13_ncr:1_{1399DE28-4E52-4437-87B6-40A9F06BB2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6" i="1" l="1" a="1"/>
  <c r="AC6" i="1" s="1"/>
  <c r="AC7" i="1" a="1"/>
  <c r="AC7" i="1" s="1"/>
  <c r="AC5" i="1" a="1"/>
  <c r="AC5" i="1" s="1"/>
  <c r="AB6" i="1" a="1"/>
  <c r="AB6" i="1" s="1"/>
  <c r="AB7" i="1" a="1"/>
  <c r="AB7" i="1" s="1"/>
  <c r="AB5" i="1" a="1"/>
  <c r="AB5" i="1" s="1"/>
  <c r="AA5" i="1" a="1"/>
  <c r="AA5" i="1" s="1"/>
  <c r="AA6" i="1" a="1"/>
  <c r="AA6" i="1" s="1"/>
  <c r="AA7" i="1" a="1"/>
  <c r="AA7" i="1" s="1"/>
  <c r="AC20" i="1" a="1"/>
  <c r="AC20" i="1" s="1"/>
  <c r="AB20" i="1" a="1"/>
  <c r="AB20" i="1" s="1"/>
  <c r="AA20" i="1" a="1"/>
  <c r="AA20" i="1" s="1"/>
  <c r="AC32" i="1" a="1"/>
  <c r="AC32" i="1" s="1"/>
  <c r="AB32" i="1" a="1"/>
  <c r="AB32" i="1" s="1"/>
  <c r="AA32" i="1" a="1"/>
  <c r="AA32" i="1" s="1"/>
  <c r="AA30" i="1" a="1"/>
  <c r="AA30" i="1" s="1"/>
  <c r="AB30" i="1" a="1"/>
  <c r="AB30" i="1"/>
  <c r="AC30" i="1" a="1"/>
  <c r="AC30" i="1" s="1"/>
  <c r="AA31" i="1" a="1"/>
  <c r="AA31" i="1"/>
  <c r="AB31" i="1" a="1"/>
  <c r="AB31" i="1" s="1"/>
  <c r="AC31" i="1" a="1"/>
  <c r="AC31" i="1"/>
  <c r="AC29" i="1" a="1"/>
  <c r="AC29" i="1" s="1"/>
  <c r="AB29" i="1" a="1"/>
  <c r="AB29" i="1" s="1"/>
  <c r="AA29" i="1" a="1"/>
  <c r="AA29" i="1" s="1"/>
  <c r="AB24" i="1" a="1"/>
  <c r="AB24" i="1" s="1"/>
  <c r="AC24" i="1" a="1"/>
  <c r="AC24" i="1"/>
  <c r="AB25" i="1" a="1"/>
  <c r="AB25" i="1" s="1"/>
  <c r="AC25" i="1" a="1"/>
  <c r="AC25" i="1" s="1"/>
  <c r="AC23" i="1" a="1"/>
  <c r="AC23" i="1" s="1"/>
  <c r="AB23" i="1" a="1"/>
  <c r="AB23" i="1" s="1"/>
  <c r="AA24" i="1" a="1"/>
  <c r="AA24" i="1" s="1"/>
  <c r="AA25" i="1" a="1"/>
  <c r="AA25" i="1" s="1"/>
  <c r="AA23" i="1" a="1"/>
  <c r="AA23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2" i="1"/>
  <c r="AC26" i="1"/>
  <c r="AB26" i="1"/>
  <c r="AA2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<sst xmlns="http://schemas.openxmlformats.org/spreadsheetml/2006/main" count="488" uniqueCount="253">
  <si>
    <t>Num empl.</t>
  </si>
  <si>
    <t>Nom</t>
  </si>
  <si>
    <t>Prénom</t>
  </si>
  <si>
    <t>N° licence</t>
  </si>
  <si>
    <t>Club</t>
  </si>
  <si>
    <t>Catégorie</t>
  </si>
  <si>
    <t>Sexe</t>
  </si>
  <si>
    <t>Classement</t>
  </si>
  <si>
    <t>Espèces</t>
  </si>
  <si>
    <t>Longueurs</t>
  </si>
  <si>
    <t>Poids</t>
  </si>
  <si>
    <t>PgE</t>
  </si>
  <si>
    <t>PgL</t>
  </si>
  <si>
    <t>PgP</t>
  </si>
  <si>
    <t>Liste esp.</t>
  </si>
  <si>
    <t>P-15</t>
  </si>
  <si>
    <t>GdeVive</t>
  </si>
  <si>
    <t>nb Poissons</t>
  </si>
  <si>
    <t>Pds total</t>
  </si>
  <si>
    <t>NOM 1</t>
  </si>
  <si>
    <t>PRENOM 1</t>
  </si>
  <si>
    <t>CLUB 1</t>
  </si>
  <si>
    <t>P</t>
  </si>
  <si>
    <t>M</t>
  </si>
  <si>
    <t>,BAR FRANC,BAR FRANC</t>
  </si>
  <si>
    <t>,25,25</t>
  </si>
  <si>
    <t>,166,166</t>
  </si>
  <si>
    <t>NOM 2</t>
  </si>
  <si>
    <t>PRENOM 2</t>
  </si>
  <si>
    <t>CLUB 2</t>
  </si>
  <si>
    <t>,BALISTE</t>
  </si>
  <si>
    <t>,24</t>
  </si>
  <si>
    <t>,332</t>
  </si>
  <si>
    <t>NOM 3</t>
  </si>
  <si>
    <t>PRENOM 3</t>
  </si>
  <si>
    <t>CLUB 3</t>
  </si>
  <si>
    <t>,BAR MOUCHETE,BAR MOUCHETE,BAR MOUCHETE</t>
  </si>
  <si>
    <t>,25,16,28</t>
  </si>
  <si>
    <t>,166,44,232</t>
  </si>
  <si>
    <t>NOM 4</t>
  </si>
  <si>
    <t>PRENOM 4</t>
  </si>
  <si>
    <t>CLUB 4</t>
  </si>
  <si>
    <t>F</t>
  </si>
  <si>
    <t>,BAR FRANC,BAR FRANC,BAR FRANC</t>
  </si>
  <si>
    <t>,25,25,1</t>
  </si>
  <si>
    <t>,166,166,1</t>
  </si>
  <si>
    <t>NOM 5</t>
  </si>
  <si>
    <t>PRENOM 5</t>
  </si>
  <si>
    <t>CLUB 5</t>
  </si>
  <si>
    <t>,BALISTE,BALISTE</t>
  </si>
  <si>
    <t>,24,1</t>
  </si>
  <si>
    <t>,332,1</t>
  </si>
  <si>
    <t>NOM 6</t>
  </si>
  <si>
    <t>PRENOM 6</t>
  </si>
  <si>
    <t>CLUB 6</t>
  </si>
  <si>
    <t>NOM 7</t>
  </si>
  <si>
    <t>PRENOM 7</t>
  </si>
  <si>
    <t>CLUB 7</t>
  </si>
  <si>
    <t>B</t>
  </si>
  <si>
    <t>,26,26</t>
  </si>
  <si>
    <t>,186,186</t>
  </si>
  <si>
    <t>NOM 8</t>
  </si>
  <si>
    <t>PRENOM 8</t>
  </si>
  <si>
    <t>CLUB 8</t>
  </si>
  <si>
    <t>,BONITE</t>
  </si>
  <si>
    <t>,31</t>
  </si>
  <si>
    <t>,372</t>
  </si>
  <si>
    <t>NOM 9</t>
  </si>
  <si>
    <t>PRENOM 9</t>
  </si>
  <si>
    <t>CLUB 12</t>
  </si>
  <si>
    <t>,RAYE</t>
  </si>
  <si>
    <t>,25</t>
  </si>
  <si>
    <t>,246</t>
  </si>
  <si>
    <t>NOM 10</t>
  </si>
  <si>
    <t>PRENOM 10</t>
  </si>
  <si>
    <t>NOM 11</t>
  </si>
  <si>
    <t>PRENOM 11</t>
  </si>
  <si>
    <t>NOM 12</t>
  </si>
  <si>
    <t>PRENOM 12</t>
  </si>
  <si>
    <t>,25,16,29</t>
  </si>
  <si>
    <t>,166,44,233</t>
  </si>
  <si>
    <t>NOM 13</t>
  </si>
  <si>
    <t>PRENOM 13</t>
  </si>
  <si>
    <t>,25,25,2</t>
  </si>
  <si>
    <t>,166,166,2</t>
  </si>
  <si>
    <t>NOM 14</t>
  </si>
  <si>
    <t>PRENOM 14</t>
  </si>
  <si>
    <t>CLUB 14</t>
  </si>
  <si>
    <t>NOM 15</t>
  </si>
  <si>
    <t>PRENOM 15</t>
  </si>
  <si>
    <t>CLUB 15</t>
  </si>
  <si>
    <t>NOM 16</t>
  </si>
  <si>
    <t>PRENOM 16</t>
  </si>
  <si>
    <t>CLUB 16</t>
  </si>
  <si>
    <t>,26,27</t>
  </si>
  <si>
    <t>,186,187</t>
  </si>
  <si>
    <t>NOM 17</t>
  </si>
  <si>
    <t>PRENOM 17</t>
  </si>
  <si>
    <t>CLUB 17</t>
  </si>
  <si>
    <t>,19</t>
  </si>
  <si>
    <t>,120</t>
  </si>
  <si>
    <t>NOM 18</t>
  </si>
  <si>
    <t>PRENOM 18</t>
  </si>
  <si>
    <t>CLUB 18</t>
  </si>
  <si>
    <t>,13</t>
  </si>
  <si>
    <t>,6</t>
  </si>
  <si>
    <t>NOM 19</t>
  </si>
  <si>
    <t>PRENOM 19</t>
  </si>
  <si>
    <t>CLUB 19</t>
  </si>
  <si>
    <t>C</t>
  </si>
  <si>
    <t>,25,27</t>
  </si>
  <si>
    <t>,166,168</t>
  </si>
  <si>
    <t>NOM 20</t>
  </si>
  <si>
    <t>PRENOM 20</t>
  </si>
  <si>
    <t>CLUB 20</t>
  </si>
  <si>
    <t>NOM 21</t>
  </si>
  <si>
    <t>PRENOM 21</t>
  </si>
  <si>
    <t>CLUB 21</t>
  </si>
  <si>
    <t>,25,16,30</t>
  </si>
  <si>
    <t>,166,44,234</t>
  </si>
  <si>
    <t>NOM 22</t>
  </si>
  <si>
    <t>PRENOM 22</t>
  </si>
  <si>
    <t>CLUB 22</t>
  </si>
  <si>
    <t>,25,25,3</t>
  </si>
  <si>
    <t>,166,166,3</t>
  </si>
  <si>
    <t>NOM 23</t>
  </si>
  <si>
    <t>PRENOM 23</t>
  </si>
  <si>
    <t>CLUB 23</t>
  </si>
  <si>
    <t>NOM 24</t>
  </si>
  <si>
    <t>PRENOM 24</t>
  </si>
  <si>
    <t>CLUB 24</t>
  </si>
  <si>
    <t>NOM 25</t>
  </si>
  <si>
    <t>PRENOM 25</t>
  </si>
  <si>
    <t>CLUB 25</t>
  </si>
  <si>
    <t>J</t>
  </si>
  <si>
    <t>,26,28</t>
  </si>
  <si>
    <t>,186,188</t>
  </si>
  <si>
    <t>NOM 26</t>
  </si>
  <si>
    <t>PRENOM 26</t>
  </si>
  <si>
    <t>CLUB 26</t>
  </si>
  <si>
    <t>,7</t>
  </si>
  <si>
    <t>,132</t>
  </si>
  <si>
    <t>NOM 27</t>
  </si>
  <si>
    <t>PRENOM 27</t>
  </si>
  <si>
    <t>CLUB 27</t>
  </si>
  <si>
    <t>,1</t>
  </si>
  <si>
    <t>,258</t>
  </si>
  <si>
    <t>NOM 28</t>
  </si>
  <si>
    <t>PRENOM 28</t>
  </si>
  <si>
    <t>CLUB 28</t>
  </si>
  <si>
    <t>,25,28</t>
  </si>
  <si>
    <t>,166,169</t>
  </si>
  <si>
    <t>NOM 29</t>
  </si>
  <si>
    <t>PRENOM 29</t>
  </si>
  <si>
    <t>CLUB 29</t>
  </si>
  <si>
    <t>NOM 30</t>
  </si>
  <si>
    <t>PRENOM 30</t>
  </si>
  <si>
    <t>CLUB 30</t>
  </si>
  <si>
    <t>,25,16,31</t>
  </si>
  <si>
    <t>,166,44,235</t>
  </si>
  <si>
    <t>NOM 31</t>
  </si>
  <si>
    <t>PRENOM 31</t>
  </si>
  <si>
    <t>CLUB 31</t>
  </si>
  <si>
    <t>S</t>
  </si>
  <si>
    <t>,25,25,4</t>
  </si>
  <si>
    <t>,166,166,4</t>
  </si>
  <si>
    <t>NOM 32</t>
  </si>
  <si>
    <t>PRENOM 32</t>
  </si>
  <si>
    <t>CLUB 32</t>
  </si>
  <si>
    <t>NOM 33</t>
  </si>
  <si>
    <t>PRENOM 33</t>
  </si>
  <si>
    <t>CLUB 33</t>
  </si>
  <si>
    <t>NOM 34</t>
  </si>
  <si>
    <t>PRENOM 34</t>
  </si>
  <si>
    <t>CLUB 34</t>
  </si>
  <si>
    <t>,26,29</t>
  </si>
  <si>
    <t>,186,189</t>
  </si>
  <si>
    <t>NOM 35</t>
  </si>
  <si>
    <t>PRENOM 35</t>
  </si>
  <si>
    <t>CLUB 35</t>
  </si>
  <si>
    <t>,5</t>
  </si>
  <si>
    <t>,384</t>
  </si>
  <si>
    <t>NOM 36</t>
  </si>
  <si>
    <t>PRENOM 36</t>
  </si>
  <si>
    <t>CLUB 36</t>
  </si>
  <si>
    <t>,BAR FRANC,BAR FRANC,BAR FRANC,BAR FRANC,BAR FRANC,BAR FRANC,BAR FRANC,BAR FRANC,BAR FRANC,BAR FRANC,BAR FRANC,BAR FRANC,BAR FRANC,BAR FRANC,BAR FRANC,BAR FRANC,BAR FRANC,BAR FRANC,BAR FRANC,BAR FRANC,BAR FRANC,BAR FRANC,BAR FRANC,BAR FRANC,BAR FRANC,,RAYE,RAYE,RAYE,RAYE,RAYE,RAYE,RAYE,RAYE,RAYE,RAYE,RAYE,RAYE,RAYE,RAYE,RAYE,RAYE,RAYE,RAYE,RAYE,RAYE,RAYE,RAYE,RAYE,RAYE,RAYE,RAYE,RAYE</t>
  </si>
  <si>
    <t>,1,1,1,1,1,1,1,1,1,1,1,1,1,1,1,1,1,1,1,1,1,1,1,1,1,,25,1,1,1,1,1,1,1,1,1,1,1,1,1,1,1,1,1,1,1,1,1,1,1,1,1,1</t>
  </si>
  <si>
    <t>,1,1,1,1,1,1,1,1,1,1,1,1,1,1,1,1,1,1,1,1,1,1,1,1,1,,246,1,1,1,1,1,1,1,1,1,1,1,1,1,1,1,1,1,1,1,1,1,1,1,1,1,1</t>
  </si>
  <si>
    <t>NOM 37</t>
  </si>
  <si>
    <t>PRENOM 37</t>
  </si>
  <si>
    <t>CLUB 37</t>
  </si>
  <si>
    <t>V</t>
  </si>
  <si>
    <t>,25,29</t>
  </si>
  <si>
    <t>,166,170</t>
  </si>
  <si>
    <t>NOM 38</t>
  </si>
  <si>
    <t>PRENOM 38</t>
  </si>
  <si>
    <t>CLUB 38</t>
  </si>
  <si>
    <t>NOM 39</t>
  </si>
  <si>
    <t>PRENOM 39</t>
  </si>
  <si>
    <t>CLUB 39</t>
  </si>
  <si>
    <t>,25,16,32</t>
  </si>
  <si>
    <t>,166,44,236</t>
  </si>
  <si>
    <t>NOM 40</t>
  </si>
  <si>
    <t>PRENOM 40</t>
  </si>
  <si>
    <t>CLUB 40</t>
  </si>
  <si>
    <t>,TURBOT</t>
  </si>
  <si>
    <t>,281</t>
  </si>
  <si>
    <t>NOM 41</t>
  </si>
  <si>
    <t>PRENOM 41</t>
  </si>
  <si>
    <t>CLUB 41</t>
  </si>
  <si>
    <t>NOM 42</t>
  </si>
  <si>
    <t>PRENOM 42</t>
  </si>
  <si>
    <t>CLUB 42</t>
  </si>
  <si>
    <t>NOM 43</t>
  </si>
  <si>
    <t>PRENOM 43</t>
  </si>
  <si>
    <t>CLUB 43</t>
  </si>
  <si>
    <t>,Aucune</t>
  </si>
  <si>
    <t>,0</t>
  </si>
  <si>
    <t>NOM 44</t>
  </si>
  <si>
    <t>PRENOM 44</t>
  </si>
  <si>
    <t>CLUB 44</t>
  </si>
  <si>
    <t>NOM 45</t>
  </si>
  <si>
    <t>PRENOM 45</t>
  </si>
  <si>
    <t>CLUB 45</t>
  </si>
  <si>
    <t>resultats</t>
  </si>
  <si>
    <t>meilleur Poussin</t>
  </si>
  <si>
    <t>meilleur Benjamin</t>
  </si>
  <si>
    <t>meilleur Minime</t>
  </si>
  <si>
    <t>meilleur Cadet</t>
  </si>
  <si>
    <t>meilleur Junior</t>
  </si>
  <si>
    <t>meilleur Jeune (P, B, M, C, J)</t>
  </si>
  <si>
    <t>Meilleur Senior</t>
  </si>
  <si>
    <t>Meilleur Veterant</t>
  </si>
  <si>
    <t>Meilleures Femme ( S et V )</t>
  </si>
  <si>
    <t>Meilleur toutes Categories</t>
  </si>
  <si>
    <t>BAR MOUCHETE</t>
  </si>
  <si>
    <t xml:space="preserve">3 BAR MOUCHETE, </t>
  </si>
  <si>
    <t>BONITE</t>
  </si>
  <si>
    <t xml:space="preserve">1 BONITE, </t>
  </si>
  <si>
    <t>BAR FRANC</t>
  </si>
  <si>
    <t xml:space="preserve">2 BAR FRANC, </t>
  </si>
  <si>
    <t xml:space="preserve">3 BAR FRANC, </t>
  </si>
  <si>
    <t>BALISTE</t>
  </si>
  <si>
    <t xml:space="preserve">2 BALISTE, </t>
  </si>
  <si>
    <t xml:space="preserve">1 BALISTE, </t>
  </si>
  <si>
    <t>RAYE</t>
  </si>
  <si>
    <t xml:space="preserve">25 BAR FRANC, 27 RAYE, </t>
  </si>
  <si>
    <t>TURBOT</t>
  </si>
  <si>
    <t xml:space="preserve">1 TURBOT, </t>
  </si>
  <si>
    <t xml:space="preserve">1 RAYE, </t>
  </si>
  <si>
    <t xml:space="preserve">1 Aucune, </t>
  </si>
  <si>
    <t>Jeune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</si>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</sst>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2" borderId="4" xfId="0" applyFont="1" applyFill="1" applyBorder="1" applyAlignment="1">
      <alignment vertical="center" textRotation="45" wrapText="1"/>
    </xf>
    <xf numFmtId="0" fontId="1" fillId="2" borderId="1" xfId="0" applyFont="1" applyFill="1" applyBorder="1" applyAlignment="1">
      <alignment vertical="center" textRotation="45" wrapText="1"/>
    </xf>
    <xf numFmtId="0" fontId="1" fillId="3" borderId="1" xfId="0" applyFont="1" applyFill="1" applyBorder="1" applyAlignment="1">
      <alignment vertical="center" textRotation="45" wrapText="1"/>
    </xf>
    <xf numFmtId="0" fontId="1" fillId="4" borderId="1" xfId="0" applyFont="1" applyFill="1" applyBorder="1" applyAlignment="1">
      <alignment vertical="center" textRotation="45" wrapText="1"/>
    </xf>
    <xf numFmtId="0" fontId="1" fillId="4" borderId="2" xfId="0" applyFont="1" applyFill="1" applyBorder="1" applyAlignment="1">
      <alignment vertical="center" textRotation="45" wrapText="1"/>
    </xf>
    <xf numFmtId="0" fontId="2" fillId="0" borderId="0" xfId="0" applyFont="1" applyAlignment="1">
      <alignment vertical="center" textRotation="45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textRotation="45" wrapText="1"/>
    </xf>
    <xf numFmtId="0" fontId="2" fillId="0" borderId="8" xfId="0" applyFont="1" applyBorder="1" applyAlignment="1">
      <alignment horizontal="left" vertical="center"/>
    </xf>
    <xf numFmtId="0" fontId="2" fillId="5" borderId="0" xfId="0" applyFont="1" applyFill="1"/>
    <xf numFmtId="0" fontId="2" fillId="6" borderId="0" xfId="0" applyFont="1" applyFill="1"/>
  </cellXfs>
  <cellStyles count="1">
    <cellStyle name="Normal" xfId="0" builtinId="0"/>
  </cellStyles>
  <dxfs count="26"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general" vertical="center" textRotation="45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inscriptions" displayName="tb_inscriptions" ref="A1:U46" totalsRowShown="0" headerRowDxfId="25" dataDxfId="23" headerRowBorderDxfId="24" tableBorderDxfId="22" totalsRowBorderDxfId="21">
  <autoFilter ref="A1:U46" xr:uid="{00000000-0009-0000-0100-000001000000}"/>
  <sortState xmlns:xlrd2="http://schemas.microsoft.com/office/spreadsheetml/2017/richdata2" ref="A2:S46">
    <sortCondition ref="H1:H46"/>
  </sortState>
  <tableColumns count="21">
    <tableColumn id="1" xr3:uid="{00000000-0010-0000-0000-000001000000}" name="Num empl." dataDxfId="20"/>
    <tableColumn id="2" xr3:uid="{00000000-0010-0000-0000-000002000000}" name="Nom" dataDxfId="19"/>
    <tableColumn id="3" xr3:uid="{00000000-0010-0000-0000-000003000000}" name="Prénom" dataDxfId="18"/>
    <tableColumn id="4" xr3:uid="{00000000-0010-0000-0000-000004000000}" name="N° licence" dataDxfId="17"/>
    <tableColumn id="5" xr3:uid="{00000000-0010-0000-0000-000005000000}" name="Club" dataDxfId="16"/>
    <tableColumn id="6" xr3:uid="{00000000-0010-0000-0000-000006000000}" name="Catégorie" dataDxfId="15"/>
    <tableColumn id="19" xr3:uid="{00000000-0010-0000-0000-000013000000}" name="Sexe" dataDxfId="14"/>
    <tableColumn id="13" xr3:uid="{00000000-0010-0000-0000-00000D000000}" name="Classement" dataDxfId="13"/>
    <tableColumn id="7" xr3:uid="{00000000-0010-0000-0000-000007000000}" name="Espèces" dataDxfId="12"/>
    <tableColumn id="8" xr3:uid="{00000000-0010-0000-0000-000008000000}" name="Longueurs" dataDxfId="11"/>
    <tableColumn id="9" xr3:uid="{00000000-0010-0000-0000-000009000000}" name="Poids" dataDxfId="10"/>
    <tableColumn id="10" xr3:uid="{00000000-0010-0000-0000-00000A000000}" name="PgE" dataDxfId="9"/>
    <tableColumn id="11" xr3:uid="{00000000-0010-0000-0000-00000B000000}" name="PgL" dataDxfId="8"/>
    <tableColumn id="12" xr3:uid="{00000000-0010-0000-0000-00000C000000}" name="PgP" dataDxfId="7"/>
    <tableColumn id="14" xr3:uid="{00000000-0010-0000-0000-00000E000000}" name="Liste esp." dataDxfId="6"/>
    <tableColumn id="15" xr3:uid="{00000000-0010-0000-0000-00000F000000}" name="P-15" dataDxfId="5"/>
    <tableColumn id="16" xr3:uid="{00000000-0010-0000-0000-000010000000}" name="GdeVive" dataDxfId="4"/>
    <tableColumn id="17" xr3:uid="{00000000-0010-0000-0000-000011000000}" name="nb Poissons" dataDxfId="3"/>
    <tableColumn id="18" xr3:uid="{00000000-0010-0000-0000-000012000000}" name="Pds total" dataDxfId="2"/>
    <tableColumn id="20" xr3:uid="{00000000-0010-0000-0000-000014000000}" name="Jeune" dataDxfId="1">
      <calculatedColumnFormula>IF(OR(tb_inscriptions[[#This Row],[Catégorie]]="P",tb_inscriptions[[#This Row],[Catégorie]]="B",tb_inscriptions[[#This Row],[Catégorie]]="M",tb_inscriptions[[#This Row],[Catégorie]]="C",tb_inscriptions[[#This Row],[Catégorie]]="J"),"J","")</calculatedColumnFormula>
    </tableColumn>
    <tableColumn id="21" xr3:uid="{00000000-0010-0000-0000-000015000000}" name="Femme" dataDxfId="0">
      <calculatedColumnFormula>IF(AND(tb_inscriptions[[#This Row],[Sexe]]="F",OR(tb_inscriptions[[#This Row],[Catégorie]]="S",tb_inscriptions[[#This Row],[Catégorie]]="V")),"F","")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46"/>
  <sheetViews>
    <sheetView tabSelected="1" topLeftCell="B1" workbookViewId="0">
      <selection activeCell="AA5" sqref="AA5"/>
    </sheetView>
  </sheetViews>
  <sheetFormatPr baseColWidth="10" defaultColWidth="8.85546875" defaultRowHeight="13.9" customHeight="1" x14ac:dyDescent="0.2"/>
  <cols>
    <col min="1" max="1" width="9.140625" style="4" bestFit="1" customWidth="1"/>
    <col min="2" max="2" width="9.140625" style="5" bestFit="1" customWidth="1"/>
    <col min="3" max="3" width="10.85546875" style="5" bestFit="1" customWidth="1"/>
    <col min="4" max="4" width="9.140625" style="6" bestFit="1" customWidth="1"/>
    <col min="5" max="5" width="9.140625" style="5" bestFit="1" customWidth="1"/>
    <col min="6" max="8" width="9.140625" style="6" bestFit="1" customWidth="1"/>
    <col min="9" max="9" width="3.28515625" style="5" hidden="1" customWidth="1"/>
    <col min="10" max="10" width="3" style="5" hidden="1" customWidth="1"/>
    <col min="11" max="11" width="4.7109375" style="5" hidden="1" customWidth="1"/>
    <col min="12" max="13" width="3.5703125" style="5" hidden="1" customWidth="1"/>
    <col min="14" max="14" width="4" style="5" hidden="1" customWidth="1"/>
    <col min="15" max="15" width="21.42578125" style="5" hidden="1" customWidth="1"/>
    <col min="16" max="19" width="8.140625" style="5" hidden="1" customWidth="1"/>
    <col min="20" max="23" width="8.85546875" style="3"/>
    <col min="24" max="24" width="22.7109375" style="3" bestFit="1" customWidth="1"/>
    <col min="25" max="25" width="3" style="3" customWidth="1"/>
    <col min="26" max="26" width="3.140625" style="3" customWidth="1"/>
    <col min="27" max="27" width="12" style="3" customWidth="1"/>
    <col min="28" max="28" width="12.140625" style="3" customWidth="1"/>
    <col min="29" max="29" width="12.7109375" style="3" customWidth="1"/>
    <col min="30" max="16384" width="8.85546875" style="3"/>
  </cols>
  <sheetData>
    <row r="1" spans="1:29" s="15" customFormat="1" ht="69" customHeight="1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2" t="s">
        <v>9</v>
      </c>
      <c r="K1" s="12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4" t="s">
        <v>18</v>
      </c>
      <c r="T1" s="17" t="s">
        <v>251</v>
      </c>
      <c r="U1" s="17" t="s">
        <v>252</v>
      </c>
    </row>
    <row r="2" spans="1:29" s="2" customFormat="1" ht="13.9" customHeight="1" thickBot="1" x14ac:dyDescent="0.3">
      <c r="A2">
        <v>39</v>
      </c>
      <c r="B2" t="s">
        <v>197</v>
      </c>
      <c r="C2" t="s">
        <v>198</v>
      </c>
      <c r="D2">
        <v>39</v>
      </c>
      <c r="E2" t="s">
        <v>199</v>
      </c>
      <c r="F2" t="s">
        <v>191</v>
      </c>
      <c r="G2" t="s">
        <v>23</v>
      </c>
      <c r="H2">
        <v>1</v>
      </c>
      <c r="I2" t="s">
        <v>36</v>
      </c>
      <c r="J2" t="s">
        <v>200</v>
      </c>
      <c r="K2" t="s">
        <v>201</v>
      </c>
      <c r="L2" t="s">
        <v>235</v>
      </c>
      <c r="M2">
        <v>32</v>
      </c>
      <c r="N2">
        <v>236</v>
      </c>
      <c r="O2" t="s">
        <v>236</v>
      </c>
      <c r="P2">
        <v>0</v>
      </c>
      <c r="Q2">
        <v>0</v>
      </c>
      <c r="R2" s="1">
        <v>3</v>
      </c>
      <c r="S2" s="1">
        <v>446</v>
      </c>
      <c r="T2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2" s="16" t="str">
        <f>IF(AND(tb_inscriptions[[#This Row],[Sexe]]="F",OR(tb_inscriptions[[#This Row],[Catégorie]]="S",tb_inscriptions[[#This Row],[Catégorie]]="V")),"F","")</f>
        <v/>
      </c>
    </row>
    <row r="3" spans="1:29" ht="13.9" customHeight="1" thickBot="1" x14ac:dyDescent="0.3">
      <c r="A3">
        <v>30</v>
      </c>
      <c r="B3" t="s">
        <v>155</v>
      </c>
      <c r="C3" t="s">
        <v>156</v>
      </c>
      <c r="D3">
        <v>30</v>
      </c>
      <c r="E3" t="s">
        <v>157</v>
      </c>
      <c r="F3" t="s">
        <v>109</v>
      </c>
      <c r="G3" t="s">
        <v>42</v>
      </c>
      <c r="H3">
        <v>2</v>
      </c>
      <c r="I3" t="s">
        <v>36</v>
      </c>
      <c r="J3" t="s">
        <v>158</v>
      </c>
      <c r="K3" t="s">
        <v>159</v>
      </c>
      <c r="L3" t="s">
        <v>235</v>
      </c>
      <c r="M3">
        <v>31</v>
      </c>
      <c r="N3">
        <v>235</v>
      </c>
      <c r="O3" t="s">
        <v>236</v>
      </c>
      <c r="P3">
        <v>0</v>
      </c>
      <c r="Q3">
        <v>0</v>
      </c>
      <c r="R3" s="1">
        <v>3</v>
      </c>
      <c r="S3" s="1">
        <v>445</v>
      </c>
      <c r="T3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" s="16" t="str">
        <f>IF(AND(tb_inscriptions[[#This Row],[Sexe]]="F",OR(tb_inscriptions[[#This Row],[Catégorie]]="S",tb_inscriptions[[#This Row],[Catégorie]]="V")),"F","")</f>
        <v/>
      </c>
      <c r="Y3" s="7"/>
      <c r="Z3" s="8" t="s">
        <v>224</v>
      </c>
      <c r="AA3" s="9"/>
    </row>
    <row r="4" spans="1:29" ht="13.9" customHeight="1" thickBot="1" x14ac:dyDescent="0.3">
      <c r="A4">
        <v>21</v>
      </c>
      <c r="B4" t="s">
        <v>115</v>
      </c>
      <c r="C4" t="s">
        <v>116</v>
      </c>
      <c r="D4">
        <v>21</v>
      </c>
      <c r="E4" t="s">
        <v>117</v>
      </c>
      <c r="F4" t="s">
        <v>109</v>
      </c>
      <c r="G4" t="s">
        <v>23</v>
      </c>
      <c r="H4">
        <v>3</v>
      </c>
      <c r="I4" t="s">
        <v>36</v>
      </c>
      <c r="J4" t="s">
        <v>118</v>
      </c>
      <c r="K4" t="s">
        <v>119</v>
      </c>
      <c r="L4" t="s">
        <v>235</v>
      </c>
      <c r="M4">
        <v>30</v>
      </c>
      <c r="N4">
        <v>234</v>
      </c>
      <c r="O4" t="s">
        <v>236</v>
      </c>
      <c r="P4">
        <v>0</v>
      </c>
      <c r="Q4">
        <v>0</v>
      </c>
      <c r="R4" s="1">
        <v>3</v>
      </c>
      <c r="S4" s="1">
        <v>444</v>
      </c>
      <c r="T4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4" s="16" t="str">
        <f>IF(AND(tb_inscriptions[[#This Row],[Sexe]]="F",OR(tb_inscriptions[[#This Row],[Catégorie]]="S",tb_inscriptions[[#This Row],[Catégorie]]="V")),"F","")</f>
        <v/>
      </c>
    </row>
    <row r="5" spans="1:29" ht="13.9" customHeight="1" thickBot="1" x14ac:dyDescent="0.3">
      <c r="A5">
        <v>12</v>
      </c>
      <c r="B5" t="s">
        <v>77</v>
      </c>
      <c r="C5" t="s">
        <v>78</v>
      </c>
      <c r="D5">
        <v>12</v>
      </c>
      <c r="E5" t="s">
        <v>69</v>
      </c>
      <c r="F5" t="s">
        <v>109</v>
      </c>
      <c r="G5" t="s">
        <v>42</v>
      </c>
      <c r="H5">
        <v>3</v>
      </c>
      <c r="I5" t="s">
        <v>36</v>
      </c>
      <c r="J5" t="s">
        <v>79</v>
      </c>
      <c r="K5" t="s">
        <v>80</v>
      </c>
      <c r="L5" t="s">
        <v>235</v>
      </c>
      <c r="M5">
        <v>29</v>
      </c>
      <c r="N5">
        <v>233</v>
      </c>
      <c r="O5" t="s">
        <v>236</v>
      </c>
      <c r="P5">
        <v>0</v>
      </c>
      <c r="Q5">
        <v>0</v>
      </c>
      <c r="R5" s="1">
        <v>3</v>
      </c>
      <c r="S5" s="1">
        <v>443</v>
      </c>
      <c r="T5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5" s="16" t="str">
        <f>IF(AND(tb_inscriptions[[#This Row],[Sexe]]="F",OR(tb_inscriptions[[#This Row],[Catégorie]]="S",tb_inscriptions[[#This Row],[Catégorie]]="V")),"F","")</f>
        <v/>
      </c>
      <c r="W5" s="3" t="s">
        <v>22</v>
      </c>
      <c r="X5" s="18" t="s">
        <v>225</v>
      </c>
      <c r="Y5" s="2"/>
      <c r="Z5" s="2"/>
      <c r="AA5" s="19" t="str" cm="1">
        <f t="array" ref="AA5">IF(ROW()-4&lt;SUMPRODUCT((tb_inscriptions[Catégorie]="p")*(tb_inscriptions[Classement]=MIN(IF(tb_inscriptions[Catégorie]="p",tb_inscriptions[Classement]))))+1,INDEX(tb_inscriptions[Nom],SMALL(IF(tb_inscriptions[Catégorie]=$W$5,ROW(tb_inscriptions[Catégorie])-1),ROWS($1:1))),"")</f>
        <v>NOM 5</v>
      </c>
      <c r="AB5" s="19" t="str" cm="1">
        <f t="array" ref="AB5">IF(ROW()-4&lt;SUMPRODUCT((tb_inscriptions[Catégorie]="p")*(tb_inscriptions[Classement]=MIN(IF(tb_inscriptions[Catégorie]="p",tb_inscriptions[Classement]))))+1,INDEX(tb_inscriptions[Prénom],SMALL(IF(tb_inscriptions[Catégorie]=$W$5,ROW(tb_inscriptions[Catégorie])-1),ROWS($1:1))),"")</f>
        <v>PRENOM 5</v>
      </c>
      <c r="AC5" s="19" t="str" cm="1">
        <f t="array" ref="AC5">IF(ROW()-4&lt;SUMPRODUCT((tb_inscriptions[Catégorie]="p")*(tb_inscriptions[Classement]=MIN(IF(tb_inscriptions[Catégorie]="p",tb_inscriptions[Classement]))))+1,INDEX(tb_inscriptions[Club],SMALL(IF(tb_inscriptions[Catégorie]=$W$5,ROW(tb_inscriptions[Catégorie])-1),ROWS($1:1))),"")</f>
        <v>CLUB 5</v>
      </c>
    </row>
    <row r="6" spans="1:29" ht="13.9" customHeight="1" x14ac:dyDescent="0.25">
      <c r="A6">
        <v>3</v>
      </c>
      <c r="B6" t="s">
        <v>33</v>
      </c>
      <c r="C6" t="s">
        <v>34</v>
      </c>
      <c r="D6">
        <v>3</v>
      </c>
      <c r="E6" t="s">
        <v>35</v>
      </c>
      <c r="F6" t="s">
        <v>23</v>
      </c>
      <c r="G6" t="s">
        <v>23</v>
      </c>
      <c r="H6">
        <v>5</v>
      </c>
      <c r="I6" t="s">
        <v>36</v>
      </c>
      <c r="J6" t="s">
        <v>37</v>
      </c>
      <c r="K6" t="s">
        <v>38</v>
      </c>
      <c r="L6" t="s">
        <v>235</v>
      </c>
      <c r="M6">
        <v>28</v>
      </c>
      <c r="N6">
        <v>232</v>
      </c>
      <c r="O6" t="s">
        <v>236</v>
      </c>
      <c r="P6">
        <v>0</v>
      </c>
      <c r="Q6">
        <v>0</v>
      </c>
      <c r="R6" s="1">
        <v>3</v>
      </c>
      <c r="S6" s="1">
        <v>442</v>
      </c>
      <c r="T6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6" s="16" t="str">
        <f>IF(AND(tb_inscriptions[[#This Row],[Sexe]]="F",OR(tb_inscriptions[[#This Row],[Catégorie]]="S",tb_inscriptions[[#This Row],[Catégorie]]="V")),"F","")</f>
        <v/>
      </c>
      <c r="X6" s="2"/>
      <c r="Y6" s="2"/>
      <c r="Z6" s="2"/>
      <c r="AA6" s="19" t="str" cm="1">
        <f t="array" ref="AA6">IF(ROW()-4&lt;SUMPRODUCT((tb_inscriptions[Catégorie]="p")*(tb_inscriptions[Classement]=MIN(IF(tb_inscriptions[Catégorie]="p",tb_inscriptions[Classement]))))+1,INDEX(tb_inscriptions[Nom],SMALL(IF(tb_inscriptions[Catégorie]=$W$5,ROW(tb_inscriptions[Catégorie])-1),ROWS($1:2))),"")</f>
        <v>NOM 6</v>
      </c>
      <c r="AB6" s="19" t="str" cm="1">
        <f t="array" ref="AB6">IF(ROW()-4&lt;SUMPRODUCT((tb_inscriptions[Catégorie]="p")*(tb_inscriptions[Classement]=MIN(IF(tb_inscriptions[Catégorie]="p",tb_inscriptions[Classement]))))+1,INDEX(tb_inscriptions[Prénom],SMALL(IF(tb_inscriptions[Catégorie]=$W$5,ROW(tb_inscriptions[Catégorie])-1),ROWS($1:2))),"")</f>
        <v>PRENOM 6</v>
      </c>
      <c r="AC6" s="19" t="str" cm="1">
        <f t="array" ref="AC6">IF(ROW()-4&lt;SUMPRODUCT((tb_inscriptions[Catégorie]="p")*(tb_inscriptions[Classement]=MIN(IF(tb_inscriptions[Catégorie]="p",tb_inscriptions[Classement]))))+1,INDEX(tb_inscriptions[Club],SMALL(IF(tb_inscriptions[Catégorie]=$W$5,ROW(tb_inscriptions[Catégorie])-1),ROWS($1:2))),"")</f>
        <v>CLUB 6</v>
      </c>
    </row>
    <row r="7" spans="1:29" ht="13.9" customHeight="1" thickBot="1" x14ac:dyDescent="0.3">
      <c r="A7">
        <v>35</v>
      </c>
      <c r="B7" t="s">
        <v>177</v>
      </c>
      <c r="C7" t="s">
        <v>178</v>
      </c>
      <c r="D7">
        <v>35</v>
      </c>
      <c r="E7" t="s">
        <v>179</v>
      </c>
      <c r="F7" t="s">
        <v>163</v>
      </c>
      <c r="G7" t="s">
        <v>42</v>
      </c>
      <c r="H7">
        <v>6</v>
      </c>
      <c r="I7" t="s">
        <v>64</v>
      </c>
      <c r="J7" t="s">
        <v>180</v>
      </c>
      <c r="K7" t="s">
        <v>181</v>
      </c>
      <c r="L7" t="s">
        <v>237</v>
      </c>
      <c r="M7">
        <v>5</v>
      </c>
      <c r="N7">
        <v>384</v>
      </c>
      <c r="O7" t="s">
        <v>238</v>
      </c>
      <c r="P7">
        <v>0</v>
      </c>
      <c r="Q7">
        <v>0</v>
      </c>
      <c r="R7" s="1">
        <v>1</v>
      </c>
      <c r="S7" s="1">
        <v>384</v>
      </c>
      <c r="T7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7" s="16" t="str">
        <f>IF(AND(tb_inscriptions[[#This Row],[Sexe]]="F",OR(tb_inscriptions[[#This Row],[Catégorie]]="S",tb_inscriptions[[#This Row],[Catégorie]]="V")),"F","")</f>
        <v>F</v>
      </c>
      <c r="X7" s="2"/>
      <c r="Y7" s="2"/>
      <c r="Z7" s="2"/>
      <c r="AA7" s="19" t="str" cm="1">
        <f t="array" ref="AA7">IF(ROW()-4&lt;SUMPRODUCT((tb_inscriptions[Catégorie]="p")*(tb_inscriptions[Classement]=MIN(IF(tb_inscriptions[Catégorie]="p",tb_inscriptions[Classement]))))+1,INDEX(tb_inscriptions[Nom],SMALL(IF(tb_inscriptions[Catégorie]=$W$5,ROW(tb_inscriptions[Catégorie])-1),ROWS($1:3))),"")</f>
        <v/>
      </c>
      <c r="AB7" s="19" t="str" cm="1">
        <f t="array" ref="AB7">IF(ROW()-4&lt;SUMPRODUCT((tb_inscriptions[Catégorie]="p")*(tb_inscriptions[Classement]=MIN(IF(tb_inscriptions[Catégorie]="p",tb_inscriptions[Classement]))))+1,INDEX(tb_inscriptions[Prénom],SMALL(IF(tb_inscriptions[Catégorie]=$W$5,ROW(tb_inscriptions[Catégorie])-1),ROWS($1:3))),"")</f>
        <v/>
      </c>
      <c r="AC7" s="19" t="str" cm="1">
        <f t="array" ref="AC7">IF(ROW()-4&lt;SUMPRODUCT((tb_inscriptions[Catégorie]="p")*(tb_inscriptions[Classement]=MIN(IF(tb_inscriptions[Catégorie]="p",tb_inscriptions[Classement]))))+1,INDEX(tb_inscriptions[Club],SMALL(IF(tb_inscriptions[Catégorie]=$W$5,ROW(tb_inscriptions[Catégorie])-1),ROWS($1:3))),"")</f>
        <v/>
      </c>
    </row>
    <row r="8" spans="1:29" ht="13.9" customHeight="1" thickBot="1" x14ac:dyDescent="0.3">
      <c r="A8">
        <v>34</v>
      </c>
      <c r="B8" t="s">
        <v>172</v>
      </c>
      <c r="C8" t="s">
        <v>173</v>
      </c>
      <c r="D8">
        <v>34</v>
      </c>
      <c r="E8" t="s">
        <v>174</v>
      </c>
      <c r="F8" t="s">
        <v>163</v>
      </c>
      <c r="G8" t="s">
        <v>42</v>
      </c>
      <c r="H8">
        <v>7</v>
      </c>
      <c r="I8" t="s">
        <v>24</v>
      </c>
      <c r="J8" t="s">
        <v>175</v>
      </c>
      <c r="K8" t="s">
        <v>176</v>
      </c>
      <c r="L8" t="s">
        <v>239</v>
      </c>
      <c r="M8">
        <v>29</v>
      </c>
      <c r="N8">
        <v>189</v>
      </c>
      <c r="O8" t="s">
        <v>240</v>
      </c>
      <c r="P8">
        <v>0</v>
      </c>
      <c r="Q8">
        <v>0</v>
      </c>
      <c r="R8" s="1">
        <v>2</v>
      </c>
      <c r="S8" s="1">
        <v>375</v>
      </c>
      <c r="T8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8" s="16" t="str">
        <f>IF(AND(tb_inscriptions[[#This Row],[Sexe]]="F",OR(tb_inscriptions[[#This Row],[Catégorie]]="S",tb_inscriptions[[#This Row],[Catégorie]]="V")),"F","")</f>
        <v>F</v>
      </c>
      <c r="W8" s="3" t="s">
        <v>58</v>
      </c>
      <c r="X8" s="18" t="s">
        <v>226</v>
      </c>
      <c r="Y8" s="2"/>
      <c r="Z8" s="2"/>
      <c r="AA8" s="20"/>
      <c r="AB8" s="20"/>
      <c r="AC8" s="20"/>
    </row>
    <row r="9" spans="1:29" ht="13.9" customHeight="1" x14ac:dyDescent="0.25">
      <c r="A9">
        <v>25</v>
      </c>
      <c r="B9" t="s">
        <v>131</v>
      </c>
      <c r="C9" t="s">
        <v>132</v>
      </c>
      <c r="D9">
        <v>25</v>
      </c>
      <c r="E9" t="s">
        <v>133</v>
      </c>
      <c r="F9" t="s">
        <v>134</v>
      </c>
      <c r="G9" t="s">
        <v>23</v>
      </c>
      <c r="H9">
        <v>8</v>
      </c>
      <c r="I9" t="s">
        <v>24</v>
      </c>
      <c r="J9" t="s">
        <v>135</v>
      </c>
      <c r="K9" t="s">
        <v>136</v>
      </c>
      <c r="L9" t="s">
        <v>239</v>
      </c>
      <c r="M9">
        <v>28</v>
      </c>
      <c r="N9">
        <v>188</v>
      </c>
      <c r="O9" t="s">
        <v>240</v>
      </c>
      <c r="P9">
        <v>0</v>
      </c>
      <c r="Q9">
        <v>0</v>
      </c>
      <c r="R9" s="1">
        <v>2</v>
      </c>
      <c r="S9" s="1">
        <v>374</v>
      </c>
      <c r="T9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9" s="16" t="str">
        <f>IF(AND(tb_inscriptions[[#This Row],[Sexe]]="F",OR(tb_inscriptions[[#This Row],[Catégorie]]="S",tb_inscriptions[[#This Row],[Catégorie]]="V")),"F","")</f>
        <v/>
      </c>
      <c r="X9" s="2"/>
      <c r="Y9" s="2"/>
      <c r="Z9" s="2"/>
      <c r="AA9" s="20"/>
      <c r="AB9" s="20"/>
      <c r="AC9" s="20"/>
    </row>
    <row r="10" spans="1:29" ht="13.9" customHeight="1" thickBot="1" x14ac:dyDescent="0.3">
      <c r="A10">
        <v>16</v>
      </c>
      <c r="B10" t="s">
        <v>91</v>
      </c>
      <c r="C10" t="s">
        <v>92</v>
      </c>
      <c r="D10">
        <v>16</v>
      </c>
      <c r="E10" t="s">
        <v>93</v>
      </c>
      <c r="F10" t="s">
        <v>23</v>
      </c>
      <c r="G10" t="s">
        <v>42</v>
      </c>
      <c r="H10">
        <v>9</v>
      </c>
      <c r="I10" t="s">
        <v>24</v>
      </c>
      <c r="J10" t="s">
        <v>94</v>
      </c>
      <c r="K10" t="s">
        <v>95</v>
      </c>
      <c r="L10" t="s">
        <v>239</v>
      </c>
      <c r="M10">
        <v>27</v>
      </c>
      <c r="N10">
        <v>187</v>
      </c>
      <c r="O10" t="s">
        <v>240</v>
      </c>
      <c r="P10">
        <v>0</v>
      </c>
      <c r="Q10">
        <v>0</v>
      </c>
      <c r="R10" s="1">
        <v>2</v>
      </c>
      <c r="S10" s="1">
        <v>373</v>
      </c>
      <c r="T10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0" s="16" t="str">
        <f>IF(AND(tb_inscriptions[[#This Row],[Sexe]]="F",OR(tb_inscriptions[[#This Row],[Catégorie]]="S",tb_inscriptions[[#This Row],[Catégorie]]="V")),"F","")</f>
        <v/>
      </c>
      <c r="X10" s="2"/>
      <c r="Y10" s="2"/>
      <c r="Z10" s="2"/>
      <c r="AA10" s="20"/>
      <c r="AB10" s="20"/>
      <c r="AC10" s="20"/>
    </row>
    <row r="11" spans="1:29" ht="13.9" customHeight="1" thickBot="1" x14ac:dyDescent="0.3">
      <c r="A11">
        <v>8</v>
      </c>
      <c r="B11" t="s">
        <v>61</v>
      </c>
      <c r="C11" t="s">
        <v>62</v>
      </c>
      <c r="D11">
        <v>8</v>
      </c>
      <c r="E11" t="s">
        <v>63</v>
      </c>
      <c r="F11" t="s">
        <v>58</v>
      </c>
      <c r="G11" t="s">
        <v>23</v>
      </c>
      <c r="H11">
        <v>10</v>
      </c>
      <c r="I11" t="s">
        <v>64</v>
      </c>
      <c r="J11" t="s">
        <v>65</v>
      </c>
      <c r="K11" t="s">
        <v>66</v>
      </c>
      <c r="L11" t="s">
        <v>237</v>
      </c>
      <c r="M11">
        <v>31</v>
      </c>
      <c r="N11">
        <v>372</v>
      </c>
      <c r="O11" t="s">
        <v>238</v>
      </c>
      <c r="P11">
        <v>0</v>
      </c>
      <c r="Q11">
        <v>0</v>
      </c>
      <c r="R11" s="1">
        <v>1</v>
      </c>
      <c r="S11" s="1">
        <v>372</v>
      </c>
      <c r="T11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1" s="16" t="str">
        <f>IF(AND(tb_inscriptions[[#This Row],[Sexe]]="F",OR(tb_inscriptions[[#This Row],[Catégorie]]="S",tb_inscriptions[[#This Row],[Catégorie]]="V")),"F","")</f>
        <v/>
      </c>
      <c r="W11" s="3" t="s">
        <v>23</v>
      </c>
      <c r="X11" s="18" t="s">
        <v>227</v>
      </c>
      <c r="Y11" s="2"/>
      <c r="Z11" s="2"/>
      <c r="AA11" s="19"/>
      <c r="AB11" s="19"/>
      <c r="AC11" s="19"/>
    </row>
    <row r="12" spans="1:29" ht="13.9" customHeight="1" x14ac:dyDescent="0.25">
      <c r="A12">
        <v>7</v>
      </c>
      <c r="B12" t="s">
        <v>55</v>
      </c>
      <c r="C12" t="s">
        <v>56</v>
      </c>
      <c r="D12">
        <v>7</v>
      </c>
      <c r="E12" t="s">
        <v>57</v>
      </c>
      <c r="F12" t="s">
        <v>58</v>
      </c>
      <c r="G12" t="s">
        <v>23</v>
      </c>
      <c r="H12">
        <v>11</v>
      </c>
      <c r="I12" t="s">
        <v>24</v>
      </c>
      <c r="J12" t="s">
        <v>59</v>
      </c>
      <c r="K12" t="s">
        <v>60</v>
      </c>
      <c r="L12" t="s">
        <v>239</v>
      </c>
      <c r="M12">
        <v>26</v>
      </c>
      <c r="N12">
        <v>186</v>
      </c>
      <c r="O12" t="s">
        <v>240</v>
      </c>
      <c r="P12">
        <v>0</v>
      </c>
      <c r="Q12">
        <v>0</v>
      </c>
      <c r="R12" s="1">
        <v>2</v>
      </c>
      <c r="S12" s="1">
        <v>372</v>
      </c>
      <c r="T12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2" s="16" t="str">
        <f>IF(AND(tb_inscriptions[[#This Row],[Sexe]]="F",OR(tb_inscriptions[[#This Row],[Catégorie]]="S",tb_inscriptions[[#This Row],[Catégorie]]="V")),"F","")</f>
        <v/>
      </c>
      <c r="X12" s="2"/>
      <c r="Y12" s="2"/>
      <c r="Z12" s="2"/>
      <c r="AA12" s="19"/>
      <c r="AB12" s="19"/>
      <c r="AC12" s="19"/>
    </row>
    <row r="13" spans="1:29" ht="13.9" customHeight="1" thickBot="1" x14ac:dyDescent="0.3">
      <c r="A13">
        <v>37</v>
      </c>
      <c r="B13" t="s">
        <v>188</v>
      </c>
      <c r="C13" t="s">
        <v>189</v>
      </c>
      <c r="D13">
        <v>37</v>
      </c>
      <c r="E13" t="s">
        <v>190</v>
      </c>
      <c r="F13" t="s">
        <v>191</v>
      </c>
      <c r="G13" t="s">
        <v>23</v>
      </c>
      <c r="H13">
        <v>12</v>
      </c>
      <c r="I13" t="s">
        <v>24</v>
      </c>
      <c r="J13" t="s">
        <v>192</v>
      </c>
      <c r="K13" t="s">
        <v>193</v>
      </c>
      <c r="L13" t="s">
        <v>239</v>
      </c>
      <c r="M13">
        <v>29</v>
      </c>
      <c r="N13">
        <v>170</v>
      </c>
      <c r="O13" t="s">
        <v>240</v>
      </c>
      <c r="P13">
        <v>0</v>
      </c>
      <c r="Q13">
        <v>0</v>
      </c>
      <c r="R13" s="1">
        <v>2</v>
      </c>
      <c r="S13" s="1">
        <v>336</v>
      </c>
      <c r="T13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13" s="16" t="str">
        <f>IF(AND(tb_inscriptions[[#This Row],[Sexe]]="F",OR(tb_inscriptions[[#This Row],[Catégorie]]="S",tb_inscriptions[[#This Row],[Catégorie]]="V")),"F","")</f>
        <v/>
      </c>
      <c r="X13" s="2"/>
      <c r="Y13" s="2"/>
      <c r="Z13" s="2"/>
      <c r="AA13" s="19"/>
      <c r="AB13" s="19"/>
      <c r="AC13" s="19"/>
    </row>
    <row r="14" spans="1:29" ht="13.9" customHeight="1" thickBot="1" x14ac:dyDescent="0.3">
      <c r="A14">
        <v>31</v>
      </c>
      <c r="B14" t="s">
        <v>160</v>
      </c>
      <c r="C14" t="s">
        <v>161</v>
      </c>
      <c r="D14">
        <v>31</v>
      </c>
      <c r="E14" t="s">
        <v>162</v>
      </c>
      <c r="F14" t="s">
        <v>163</v>
      </c>
      <c r="G14" t="s">
        <v>23</v>
      </c>
      <c r="H14">
        <v>13</v>
      </c>
      <c r="I14" t="s">
        <v>43</v>
      </c>
      <c r="J14" t="s">
        <v>164</v>
      </c>
      <c r="K14" t="s">
        <v>165</v>
      </c>
      <c r="L14" t="s">
        <v>239</v>
      </c>
      <c r="M14">
        <v>25</v>
      </c>
      <c r="N14">
        <v>166</v>
      </c>
      <c r="O14" t="s">
        <v>241</v>
      </c>
      <c r="P14">
        <v>0</v>
      </c>
      <c r="Q14">
        <v>0</v>
      </c>
      <c r="R14" s="1">
        <v>3</v>
      </c>
      <c r="S14" s="1">
        <v>336</v>
      </c>
      <c r="T14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14" s="16" t="str">
        <f>IF(AND(tb_inscriptions[[#This Row],[Sexe]]="F",OR(tb_inscriptions[[#This Row],[Catégorie]]="S",tb_inscriptions[[#This Row],[Catégorie]]="V")),"F","")</f>
        <v/>
      </c>
      <c r="W14" s="3" t="s">
        <v>109</v>
      </c>
      <c r="X14" s="18" t="s">
        <v>228</v>
      </c>
      <c r="Y14" s="2"/>
      <c r="Z14" s="2"/>
      <c r="AA14" s="20"/>
      <c r="AB14" s="20"/>
      <c r="AC14" s="20"/>
    </row>
    <row r="15" spans="1:29" ht="13.9" customHeight="1" x14ac:dyDescent="0.25">
      <c r="A15">
        <v>28</v>
      </c>
      <c r="B15" t="s">
        <v>147</v>
      </c>
      <c r="C15" t="s">
        <v>148</v>
      </c>
      <c r="D15">
        <v>28</v>
      </c>
      <c r="E15" t="s">
        <v>149</v>
      </c>
      <c r="F15" t="s">
        <v>134</v>
      </c>
      <c r="G15" t="s">
        <v>42</v>
      </c>
      <c r="H15">
        <v>14</v>
      </c>
      <c r="I15" t="s">
        <v>24</v>
      </c>
      <c r="J15" t="s">
        <v>150</v>
      </c>
      <c r="K15" t="s">
        <v>151</v>
      </c>
      <c r="L15" t="s">
        <v>239</v>
      </c>
      <c r="M15">
        <v>28</v>
      </c>
      <c r="N15">
        <v>169</v>
      </c>
      <c r="O15" t="s">
        <v>240</v>
      </c>
      <c r="P15">
        <v>0</v>
      </c>
      <c r="Q15">
        <v>0</v>
      </c>
      <c r="R15" s="1">
        <v>2</v>
      </c>
      <c r="S15" s="1">
        <v>335</v>
      </c>
      <c r="T15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5" s="16" t="str">
        <f>IF(AND(tb_inscriptions[[#This Row],[Sexe]]="F",OR(tb_inscriptions[[#This Row],[Catégorie]]="S",tb_inscriptions[[#This Row],[Catégorie]]="V")),"F","")</f>
        <v/>
      </c>
      <c r="X15" s="2"/>
      <c r="Y15" s="2"/>
      <c r="Z15" s="2"/>
      <c r="AA15" s="20"/>
      <c r="AB15" s="20"/>
      <c r="AC15" s="20"/>
    </row>
    <row r="16" spans="1:29" ht="13.9" customHeight="1" thickBot="1" x14ac:dyDescent="0.3">
      <c r="A16">
        <v>22</v>
      </c>
      <c r="B16" t="s">
        <v>120</v>
      </c>
      <c r="C16" t="s">
        <v>121</v>
      </c>
      <c r="D16">
        <v>22</v>
      </c>
      <c r="E16" t="s">
        <v>122</v>
      </c>
      <c r="F16" t="s">
        <v>109</v>
      </c>
      <c r="G16" t="s">
        <v>42</v>
      </c>
      <c r="H16">
        <v>15</v>
      </c>
      <c r="I16" t="s">
        <v>43</v>
      </c>
      <c r="J16" t="s">
        <v>123</v>
      </c>
      <c r="K16" t="s">
        <v>124</v>
      </c>
      <c r="L16" t="s">
        <v>239</v>
      </c>
      <c r="M16">
        <v>25</v>
      </c>
      <c r="N16">
        <v>166</v>
      </c>
      <c r="O16" t="s">
        <v>241</v>
      </c>
      <c r="P16">
        <v>0</v>
      </c>
      <c r="Q16">
        <v>0</v>
      </c>
      <c r="R16" s="1">
        <v>3</v>
      </c>
      <c r="S16" s="1">
        <v>335</v>
      </c>
      <c r="T16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6" s="16" t="str">
        <f>IF(AND(tb_inscriptions[[#This Row],[Sexe]]="F",OR(tb_inscriptions[[#This Row],[Catégorie]]="S",tb_inscriptions[[#This Row],[Catégorie]]="V")),"F","")</f>
        <v/>
      </c>
      <c r="X16" s="2"/>
      <c r="Y16" s="2"/>
      <c r="Z16" s="2"/>
      <c r="AA16" s="20"/>
      <c r="AB16" s="20"/>
      <c r="AC16" s="20"/>
    </row>
    <row r="17" spans="1:29" ht="13.9" customHeight="1" thickBot="1" x14ac:dyDescent="0.3">
      <c r="A17">
        <v>19</v>
      </c>
      <c r="B17" t="s">
        <v>106</v>
      </c>
      <c r="C17" t="s">
        <v>107</v>
      </c>
      <c r="D17">
        <v>19</v>
      </c>
      <c r="E17" t="s">
        <v>108</v>
      </c>
      <c r="F17" t="s">
        <v>109</v>
      </c>
      <c r="G17" t="s">
        <v>23</v>
      </c>
      <c r="H17">
        <v>16</v>
      </c>
      <c r="I17" t="s">
        <v>24</v>
      </c>
      <c r="J17" t="s">
        <v>110</v>
      </c>
      <c r="K17" t="s">
        <v>111</v>
      </c>
      <c r="L17" t="s">
        <v>239</v>
      </c>
      <c r="M17">
        <v>27</v>
      </c>
      <c r="N17">
        <v>168</v>
      </c>
      <c r="O17" t="s">
        <v>240</v>
      </c>
      <c r="P17">
        <v>0</v>
      </c>
      <c r="Q17">
        <v>0</v>
      </c>
      <c r="R17" s="1">
        <v>2</v>
      </c>
      <c r="S17" s="1">
        <v>334</v>
      </c>
      <c r="T17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7" s="16" t="str">
        <f>IF(AND(tb_inscriptions[[#This Row],[Sexe]]="F",OR(tb_inscriptions[[#This Row],[Catégorie]]="S",tb_inscriptions[[#This Row],[Catégorie]]="V")),"F","")</f>
        <v/>
      </c>
      <c r="W17" s="3" t="s">
        <v>134</v>
      </c>
      <c r="X17" s="18" t="s">
        <v>229</v>
      </c>
      <c r="Y17" s="2"/>
      <c r="Z17" s="2"/>
      <c r="AA17" s="19"/>
      <c r="AB17" s="19"/>
      <c r="AC17" s="19"/>
    </row>
    <row r="18" spans="1:29" ht="13.9" customHeight="1" x14ac:dyDescent="0.25">
      <c r="A18">
        <v>13</v>
      </c>
      <c r="B18" t="s">
        <v>81</v>
      </c>
      <c r="C18" t="s">
        <v>82</v>
      </c>
      <c r="D18">
        <v>13</v>
      </c>
      <c r="E18" t="s">
        <v>69</v>
      </c>
      <c r="F18" t="s">
        <v>23</v>
      </c>
      <c r="G18" t="s">
        <v>23</v>
      </c>
      <c r="H18">
        <v>17</v>
      </c>
      <c r="I18" t="s">
        <v>43</v>
      </c>
      <c r="J18" t="s">
        <v>83</v>
      </c>
      <c r="K18" t="s">
        <v>84</v>
      </c>
      <c r="L18" t="s">
        <v>239</v>
      </c>
      <c r="M18">
        <v>25</v>
      </c>
      <c r="N18">
        <v>166</v>
      </c>
      <c r="O18" t="s">
        <v>241</v>
      </c>
      <c r="P18">
        <v>0</v>
      </c>
      <c r="Q18">
        <v>0</v>
      </c>
      <c r="R18" s="1">
        <v>3</v>
      </c>
      <c r="S18" s="1">
        <v>334</v>
      </c>
      <c r="T18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8" s="16" t="str">
        <f>IF(AND(tb_inscriptions[[#This Row],[Sexe]]="F",OR(tb_inscriptions[[#This Row],[Catégorie]]="S",tb_inscriptions[[#This Row],[Catégorie]]="V")),"F","")</f>
        <v/>
      </c>
      <c r="X18" s="2"/>
      <c r="Y18" s="2"/>
      <c r="Z18" s="2"/>
      <c r="AA18" s="19"/>
      <c r="AB18" s="19"/>
      <c r="AC18" s="19"/>
    </row>
    <row r="19" spans="1:29" ht="13.9" customHeight="1" thickBot="1" x14ac:dyDescent="0.3">
      <c r="A19">
        <v>5</v>
      </c>
      <c r="B19" t="s">
        <v>46</v>
      </c>
      <c r="C19" t="s">
        <v>47</v>
      </c>
      <c r="D19">
        <v>5</v>
      </c>
      <c r="E19" t="s">
        <v>48</v>
      </c>
      <c r="F19" t="s">
        <v>22</v>
      </c>
      <c r="G19" t="s">
        <v>42</v>
      </c>
      <c r="H19">
        <v>18</v>
      </c>
      <c r="I19" t="s">
        <v>49</v>
      </c>
      <c r="J19" t="s">
        <v>50</v>
      </c>
      <c r="K19" t="s">
        <v>51</v>
      </c>
      <c r="L19" t="s">
        <v>242</v>
      </c>
      <c r="M19">
        <v>24</v>
      </c>
      <c r="N19">
        <v>332</v>
      </c>
      <c r="O19" t="s">
        <v>243</v>
      </c>
      <c r="P19">
        <v>1</v>
      </c>
      <c r="Q19">
        <v>0</v>
      </c>
      <c r="R19" s="1">
        <v>2</v>
      </c>
      <c r="S19" s="1">
        <v>333</v>
      </c>
      <c r="T19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19" s="16" t="str">
        <f>IF(AND(tb_inscriptions[[#This Row],[Sexe]]="F",OR(tb_inscriptions[[#This Row],[Catégorie]]="S",tb_inscriptions[[#This Row],[Catégorie]]="V")),"F","")</f>
        <v/>
      </c>
      <c r="X19" s="2"/>
      <c r="Y19" s="2"/>
      <c r="Z19" s="2"/>
      <c r="AA19" s="19"/>
      <c r="AB19" s="19"/>
      <c r="AC19" s="19"/>
    </row>
    <row r="20" spans="1:29" ht="13.9" customHeight="1" thickBot="1" x14ac:dyDescent="0.3">
      <c r="A20">
        <v>6</v>
      </c>
      <c r="B20" t="s">
        <v>52</v>
      </c>
      <c r="C20" t="s">
        <v>53</v>
      </c>
      <c r="D20">
        <v>6</v>
      </c>
      <c r="E20" t="s">
        <v>54</v>
      </c>
      <c r="F20" t="s">
        <v>22</v>
      </c>
      <c r="G20" t="s">
        <v>42</v>
      </c>
      <c r="H20">
        <v>18</v>
      </c>
      <c r="I20" t="s">
        <v>49</v>
      </c>
      <c r="J20" t="s">
        <v>50</v>
      </c>
      <c r="K20" t="s">
        <v>51</v>
      </c>
      <c r="L20" t="s">
        <v>242</v>
      </c>
      <c r="M20">
        <v>24</v>
      </c>
      <c r="N20">
        <v>332</v>
      </c>
      <c r="O20" t="s">
        <v>243</v>
      </c>
      <c r="P20">
        <v>1</v>
      </c>
      <c r="Q20">
        <v>0</v>
      </c>
      <c r="R20" s="1">
        <v>2</v>
      </c>
      <c r="S20" s="1">
        <v>333</v>
      </c>
      <c r="T20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20" s="16" t="str">
        <f>IF(AND(tb_inscriptions[[#This Row],[Sexe]]="F",OR(tb_inscriptions[[#This Row],[Catégorie]]="S",tb_inscriptions[[#This Row],[Catégorie]]="V")),"F","")</f>
        <v/>
      </c>
      <c r="W20" s="3" t="s">
        <v>134</v>
      </c>
      <c r="X20" s="18" t="s">
        <v>230</v>
      </c>
      <c r="Y20" s="2"/>
      <c r="Z20" s="2"/>
      <c r="AA20" s="20" t="str" cm="1">
        <f t="array" ref="AA20">IFERROR(INDEX(tb_inscriptions[Nom],SMALL(IF(tb_inscriptions[Jeune]="j",ROW(tb_inscriptions[Catégorie])-1),ROWS($1:1))),"")</f>
        <v>NOM 30</v>
      </c>
      <c r="AB20" s="20" t="str" cm="1">
        <f t="array" ref="AB20">IFERROR(INDEX(tb_inscriptions[Prénom],SMALL(IF(tb_inscriptions[Jeune]="j",ROW(tb_inscriptions[Catégorie])-1),ROWS($1:1))),"")</f>
        <v>PRENOM 30</v>
      </c>
      <c r="AC20" s="20" t="str" cm="1">
        <f t="array" ref="AC20">IFERROR(INDEX(tb_inscriptions[Club],SMALL(IF(tb_inscriptions[Jeune]="j",ROW(tb_inscriptions[Catégorie])-1),ROWS($1:1))),"")</f>
        <v>CLUB 30</v>
      </c>
    </row>
    <row r="21" spans="1:29" ht="13.9" customHeight="1" x14ac:dyDescent="0.25">
      <c r="A21">
        <v>14</v>
      </c>
      <c r="B21" t="s">
        <v>85</v>
      </c>
      <c r="C21" t="s">
        <v>86</v>
      </c>
      <c r="D21">
        <v>14</v>
      </c>
      <c r="E21" t="s">
        <v>87</v>
      </c>
      <c r="F21" t="s">
        <v>23</v>
      </c>
      <c r="G21" t="s">
        <v>23</v>
      </c>
      <c r="H21">
        <v>18</v>
      </c>
      <c r="I21" t="s">
        <v>49</v>
      </c>
      <c r="J21" t="s">
        <v>50</v>
      </c>
      <c r="K21" t="s">
        <v>51</v>
      </c>
      <c r="L21" t="s">
        <v>242</v>
      </c>
      <c r="M21">
        <v>24</v>
      </c>
      <c r="N21">
        <v>332</v>
      </c>
      <c r="O21" t="s">
        <v>243</v>
      </c>
      <c r="P21">
        <v>1</v>
      </c>
      <c r="Q21">
        <v>0</v>
      </c>
      <c r="R21" s="1">
        <v>2</v>
      </c>
      <c r="S21" s="1">
        <v>333</v>
      </c>
      <c r="T21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21" s="16" t="str">
        <f>IF(AND(tb_inscriptions[[#This Row],[Sexe]]="F",OR(tb_inscriptions[[#This Row],[Catégorie]]="S",tb_inscriptions[[#This Row],[Catégorie]]="V")),"F","")</f>
        <v/>
      </c>
      <c r="X21" s="2"/>
      <c r="Y21" s="2"/>
      <c r="Z21" s="2"/>
      <c r="AA21" s="20"/>
      <c r="AB21" s="20"/>
      <c r="AC21" s="20"/>
    </row>
    <row r="22" spans="1:29" ht="13.9" customHeight="1" thickBot="1" x14ac:dyDescent="0.3">
      <c r="A22">
        <v>15</v>
      </c>
      <c r="B22" t="s">
        <v>88</v>
      </c>
      <c r="C22" t="s">
        <v>89</v>
      </c>
      <c r="D22">
        <v>15</v>
      </c>
      <c r="E22" t="s">
        <v>90</v>
      </c>
      <c r="F22" t="s">
        <v>23</v>
      </c>
      <c r="G22" t="s">
        <v>23</v>
      </c>
      <c r="H22">
        <v>18</v>
      </c>
      <c r="I22" t="s">
        <v>49</v>
      </c>
      <c r="J22" t="s">
        <v>50</v>
      </c>
      <c r="K22" t="s">
        <v>51</v>
      </c>
      <c r="L22" t="s">
        <v>242</v>
      </c>
      <c r="M22">
        <v>24</v>
      </c>
      <c r="N22">
        <v>332</v>
      </c>
      <c r="O22" t="s">
        <v>243</v>
      </c>
      <c r="P22">
        <v>1</v>
      </c>
      <c r="Q22">
        <v>0</v>
      </c>
      <c r="R22" s="1">
        <v>2</v>
      </c>
      <c r="S22" s="1">
        <v>333</v>
      </c>
      <c r="T22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22" s="16" t="str">
        <f>IF(AND(tb_inscriptions[[#This Row],[Sexe]]="F",OR(tb_inscriptions[[#This Row],[Catégorie]]="S",tb_inscriptions[[#This Row],[Catégorie]]="V")),"F","")</f>
        <v/>
      </c>
      <c r="X22" s="2"/>
      <c r="Y22" s="2"/>
      <c r="Z22" s="2"/>
      <c r="AA22" s="20"/>
      <c r="AB22" s="20"/>
      <c r="AC22" s="20"/>
    </row>
    <row r="23" spans="1:29" ht="13.9" customHeight="1" thickBot="1" x14ac:dyDescent="0.3">
      <c r="A23">
        <v>23</v>
      </c>
      <c r="B23" t="s">
        <v>125</v>
      </c>
      <c r="C23" t="s">
        <v>126</v>
      </c>
      <c r="D23">
        <v>23</v>
      </c>
      <c r="E23" t="s">
        <v>127</v>
      </c>
      <c r="F23" t="s">
        <v>109</v>
      </c>
      <c r="G23" t="s">
        <v>42</v>
      </c>
      <c r="H23">
        <v>18</v>
      </c>
      <c r="I23" t="s">
        <v>49</v>
      </c>
      <c r="J23" t="s">
        <v>50</v>
      </c>
      <c r="K23" t="s">
        <v>51</v>
      </c>
      <c r="L23" t="s">
        <v>242</v>
      </c>
      <c r="M23">
        <v>24</v>
      </c>
      <c r="N23">
        <v>332</v>
      </c>
      <c r="O23" t="s">
        <v>243</v>
      </c>
      <c r="P23">
        <v>1</v>
      </c>
      <c r="Q23">
        <v>0</v>
      </c>
      <c r="R23" s="1">
        <v>2</v>
      </c>
      <c r="S23" s="1">
        <v>333</v>
      </c>
      <c r="T23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23" s="16" t="str">
        <f>IF(AND(tb_inscriptions[[#This Row],[Sexe]]="F",OR(tb_inscriptions[[#This Row],[Catégorie]]="S",tb_inscriptions[[#This Row],[Catégorie]]="V")),"F","")</f>
        <v/>
      </c>
      <c r="W23" s="3" t="s">
        <v>163</v>
      </c>
      <c r="X23" s="18" t="s">
        <v>231</v>
      </c>
      <c r="Y23" s="2"/>
      <c r="Z23" s="2"/>
      <c r="AA23" s="19" t="str" cm="1">
        <f t="array" ref="AA23">IFERROR(INDEX(tb_inscriptions[Nom],SMALL(IF(tb_inscriptions[Catégorie]=$W$23,ROW(tb_inscriptions[Catégorie])-1),ROWS($1:1))),"")</f>
        <v>NOM 35</v>
      </c>
      <c r="AB23" s="19" t="str" cm="1">
        <f t="array" ref="AB23">IFERROR(INDEX(tb_inscriptions[Prénom],SMALL(IF(tb_inscriptions[Catégorie]=$W$23,ROW(tb_inscriptions[Catégorie])-1),ROWS($1:1))),"")</f>
        <v>PRENOM 35</v>
      </c>
      <c r="AC23" s="19" t="str" cm="1">
        <f t="array" ref="AC23">IFERROR(INDEX(tb_inscriptions[Club],SMALL(IF(tb_inscriptions[Catégorie]=$W$23,ROW(tb_inscriptions[Catégorie])-1),ROWS($1:1))),"")</f>
        <v>CLUB 35</v>
      </c>
    </row>
    <row r="24" spans="1:29" ht="13.9" customHeight="1" x14ac:dyDescent="0.25">
      <c r="A24">
        <v>24</v>
      </c>
      <c r="B24" t="s">
        <v>128</v>
      </c>
      <c r="C24" t="s">
        <v>129</v>
      </c>
      <c r="D24">
        <v>24</v>
      </c>
      <c r="E24" t="s">
        <v>130</v>
      </c>
      <c r="F24" t="s">
        <v>109</v>
      </c>
      <c r="G24" t="s">
        <v>42</v>
      </c>
      <c r="H24">
        <v>18</v>
      </c>
      <c r="I24" t="s">
        <v>49</v>
      </c>
      <c r="J24" t="s">
        <v>50</v>
      </c>
      <c r="K24" t="s">
        <v>51</v>
      </c>
      <c r="L24" t="s">
        <v>242</v>
      </c>
      <c r="M24">
        <v>24</v>
      </c>
      <c r="N24">
        <v>332</v>
      </c>
      <c r="O24" t="s">
        <v>243</v>
      </c>
      <c r="P24">
        <v>1</v>
      </c>
      <c r="Q24">
        <v>0</v>
      </c>
      <c r="R24" s="1">
        <v>2</v>
      </c>
      <c r="S24" s="1">
        <v>333</v>
      </c>
      <c r="T24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24" s="16" t="str">
        <f>IF(AND(tb_inscriptions[[#This Row],[Sexe]]="F",OR(tb_inscriptions[[#This Row],[Catégorie]]="S",tb_inscriptions[[#This Row],[Catégorie]]="V")),"F","")</f>
        <v/>
      </c>
      <c r="X24" s="2"/>
      <c r="Y24" s="2"/>
      <c r="Z24" s="2"/>
      <c r="AA24" s="19" t="str" cm="1">
        <f t="array" ref="AA24">IFERROR(INDEX(tb_inscriptions[Nom],SMALL(IF(tb_inscriptions[Catégorie]=$W$23,ROW(tb_inscriptions[Catégorie])-1),ROWS($1:2))),"")</f>
        <v>NOM 34</v>
      </c>
      <c r="AB24" s="19" t="str" cm="1">
        <f t="array" ref="AB24">IFERROR(INDEX(tb_inscriptions[Prénom],SMALL(IF(tb_inscriptions[Catégorie]=$W$23,ROW(tb_inscriptions[Catégorie])-1),ROWS($1:2))),"")</f>
        <v>PRENOM 34</v>
      </c>
      <c r="AC24" s="19" t="str" cm="1">
        <f t="array" ref="AC24">IFERROR(INDEX(tb_inscriptions[Club],SMALL(IF(tb_inscriptions[Catégorie]=$W$23,ROW(tb_inscriptions[Catégorie])-1),ROWS($1:2))),"")</f>
        <v>CLUB 34</v>
      </c>
    </row>
    <row r="25" spans="1:29" ht="13.9" customHeight="1" thickBot="1" x14ac:dyDescent="0.3">
      <c r="A25">
        <v>32</v>
      </c>
      <c r="B25" t="s">
        <v>166</v>
      </c>
      <c r="C25" t="s">
        <v>167</v>
      </c>
      <c r="D25">
        <v>32</v>
      </c>
      <c r="E25" t="s">
        <v>168</v>
      </c>
      <c r="F25" t="s">
        <v>163</v>
      </c>
      <c r="G25" t="s">
        <v>23</v>
      </c>
      <c r="H25">
        <v>18</v>
      </c>
      <c r="I25" t="s">
        <v>49</v>
      </c>
      <c r="J25" t="s">
        <v>50</v>
      </c>
      <c r="K25" t="s">
        <v>51</v>
      </c>
      <c r="L25" t="s">
        <v>242</v>
      </c>
      <c r="M25">
        <v>24</v>
      </c>
      <c r="N25">
        <v>332</v>
      </c>
      <c r="O25" t="s">
        <v>243</v>
      </c>
      <c r="P25">
        <v>1</v>
      </c>
      <c r="Q25">
        <v>0</v>
      </c>
      <c r="R25" s="1">
        <v>2</v>
      </c>
      <c r="S25" s="1">
        <v>333</v>
      </c>
      <c r="T25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25" s="16" t="str">
        <f>IF(AND(tb_inscriptions[[#This Row],[Sexe]]="F",OR(tb_inscriptions[[#This Row],[Catégorie]]="S",tb_inscriptions[[#This Row],[Catégorie]]="V")),"F","")</f>
        <v/>
      </c>
      <c r="X25" s="2"/>
      <c r="Y25" s="2"/>
      <c r="Z25" s="2"/>
      <c r="AA25" s="19" t="str" cm="1">
        <f t="array" ref="AA25">IFERROR(INDEX(tb_inscriptions[Nom],SMALL(IF(tb_inscriptions[Catégorie]=$W$23,ROW(tb_inscriptions[Catégorie])-1),ROWS($1:3))),"")</f>
        <v>NOM 31</v>
      </c>
      <c r="AB25" s="19" t="str" cm="1">
        <f t="array" ref="AB25">IFERROR(INDEX(tb_inscriptions[Prénom],SMALL(IF(tb_inscriptions[Catégorie]=$W$23,ROW(tb_inscriptions[Catégorie])-1),ROWS($1:3))),"")</f>
        <v>PRENOM 31</v>
      </c>
      <c r="AC25" s="19" t="str" cm="1">
        <f t="array" ref="AC25">IFERROR(INDEX(tb_inscriptions[Club],SMALL(IF(tb_inscriptions[Catégorie]=$W$23,ROW(tb_inscriptions[Catégorie])-1),ROWS($1:3))),"")</f>
        <v>CLUB 31</v>
      </c>
    </row>
    <row r="26" spans="1:29" ht="13.9" customHeight="1" thickBot="1" x14ac:dyDescent="0.3">
      <c r="A26">
        <v>33</v>
      </c>
      <c r="B26" t="s">
        <v>169</v>
      </c>
      <c r="C26" t="s">
        <v>170</v>
      </c>
      <c r="D26">
        <v>33</v>
      </c>
      <c r="E26" t="s">
        <v>171</v>
      </c>
      <c r="F26" t="s">
        <v>163</v>
      </c>
      <c r="G26" t="s">
        <v>23</v>
      </c>
      <c r="H26">
        <v>18</v>
      </c>
      <c r="I26" t="s">
        <v>49</v>
      </c>
      <c r="J26" t="s">
        <v>50</v>
      </c>
      <c r="K26" t="s">
        <v>51</v>
      </c>
      <c r="L26" t="s">
        <v>242</v>
      </c>
      <c r="M26">
        <v>24</v>
      </c>
      <c r="N26">
        <v>332</v>
      </c>
      <c r="O26" t="s">
        <v>243</v>
      </c>
      <c r="P26">
        <v>1</v>
      </c>
      <c r="Q26">
        <v>0</v>
      </c>
      <c r="R26" s="1">
        <v>2</v>
      </c>
      <c r="S26" s="1">
        <v>333</v>
      </c>
      <c r="T26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26" s="16" t="str">
        <f>IF(AND(tb_inscriptions[[#This Row],[Sexe]]="F",OR(tb_inscriptions[[#This Row],[Catégorie]]="S",tb_inscriptions[[#This Row],[Catégorie]]="V")),"F","")</f>
        <v/>
      </c>
      <c r="W26" s="3" t="s">
        <v>191</v>
      </c>
      <c r="X26" s="18" t="s">
        <v>232</v>
      </c>
      <c r="Y26" s="2"/>
      <c r="Z26" s="2"/>
      <c r="AA26" s="20" t="str">
        <f>IFERROR(INDEX(tb_inscriptions[],MATCH(W26,tb_inscriptions[Catégorie],0),2),"")</f>
        <v>NOM 39</v>
      </c>
      <c r="AB26" s="20" t="str">
        <f>IFERROR(INDEX(tb_inscriptions[],MATCH(W26,tb_inscriptions[Catégorie],0),3),"")</f>
        <v>PRENOM 39</v>
      </c>
      <c r="AC26" s="20" t="str">
        <f>IFERROR(INDEX(tb_inscriptions[],MATCH(W26,tb_inscriptions[Catégorie],0),5),"")</f>
        <v>CLUB 39</v>
      </c>
    </row>
    <row r="27" spans="1:29" ht="13.9" customHeight="1" x14ac:dyDescent="0.25">
      <c r="A27">
        <v>41</v>
      </c>
      <c r="B27" t="s">
        <v>207</v>
      </c>
      <c r="C27" t="s">
        <v>208</v>
      </c>
      <c r="D27">
        <v>41</v>
      </c>
      <c r="E27" t="s">
        <v>209</v>
      </c>
      <c r="F27" t="s">
        <v>191</v>
      </c>
      <c r="G27" t="s">
        <v>42</v>
      </c>
      <c r="H27">
        <v>18</v>
      </c>
      <c r="I27" t="s">
        <v>49</v>
      </c>
      <c r="J27" t="s">
        <v>50</v>
      </c>
      <c r="K27" t="s">
        <v>51</v>
      </c>
      <c r="L27" t="s">
        <v>242</v>
      </c>
      <c r="M27">
        <v>24</v>
      </c>
      <c r="N27">
        <v>332</v>
      </c>
      <c r="O27" t="s">
        <v>243</v>
      </c>
      <c r="P27">
        <v>1</v>
      </c>
      <c r="Q27">
        <v>0</v>
      </c>
      <c r="R27" s="1">
        <v>2</v>
      </c>
      <c r="S27" s="1">
        <v>333</v>
      </c>
      <c r="T27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27" s="16" t="str">
        <f>IF(AND(tb_inscriptions[[#This Row],[Sexe]]="F",OR(tb_inscriptions[[#This Row],[Catégorie]]="S",tb_inscriptions[[#This Row],[Catégorie]]="V")),"F","")</f>
        <v>F</v>
      </c>
      <c r="X27" s="2"/>
      <c r="Y27" s="2"/>
      <c r="Z27" s="2"/>
      <c r="AA27" s="20"/>
      <c r="AB27" s="20"/>
      <c r="AC27" s="20"/>
    </row>
    <row r="28" spans="1:29" ht="13.9" customHeight="1" thickBot="1" x14ac:dyDescent="0.3">
      <c r="A28">
        <v>42</v>
      </c>
      <c r="B28" t="s">
        <v>210</v>
      </c>
      <c r="C28" t="s">
        <v>211</v>
      </c>
      <c r="D28">
        <v>42</v>
      </c>
      <c r="E28" t="s">
        <v>212</v>
      </c>
      <c r="F28" t="s">
        <v>191</v>
      </c>
      <c r="G28" t="s">
        <v>42</v>
      </c>
      <c r="H28">
        <v>18</v>
      </c>
      <c r="I28" t="s">
        <v>49</v>
      </c>
      <c r="J28" t="s">
        <v>50</v>
      </c>
      <c r="K28" t="s">
        <v>51</v>
      </c>
      <c r="L28" t="s">
        <v>242</v>
      </c>
      <c r="M28">
        <v>24</v>
      </c>
      <c r="N28">
        <v>332</v>
      </c>
      <c r="O28" t="s">
        <v>243</v>
      </c>
      <c r="P28">
        <v>1</v>
      </c>
      <c r="Q28">
        <v>0</v>
      </c>
      <c r="R28" s="1">
        <v>2</v>
      </c>
      <c r="S28" s="1">
        <v>333</v>
      </c>
      <c r="T28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28" s="16" t="str">
        <f>IF(AND(tb_inscriptions[[#This Row],[Sexe]]="F",OR(tb_inscriptions[[#This Row],[Catégorie]]="S",tb_inscriptions[[#This Row],[Catégorie]]="V")),"F","")</f>
        <v>F</v>
      </c>
      <c r="X28" s="2"/>
      <c r="Y28" s="2"/>
      <c r="Z28" s="2"/>
      <c r="AA28" s="20"/>
      <c r="AB28" s="20"/>
      <c r="AC28" s="20"/>
    </row>
    <row r="29" spans="1:29" ht="13.9" customHeight="1" thickBot="1" x14ac:dyDescent="0.3">
      <c r="A29">
        <v>4</v>
      </c>
      <c r="B29" t="s">
        <v>39</v>
      </c>
      <c r="C29" t="s">
        <v>40</v>
      </c>
      <c r="D29">
        <v>4</v>
      </c>
      <c r="E29" t="s">
        <v>41</v>
      </c>
      <c r="F29" t="s">
        <v>22</v>
      </c>
      <c r="G29" t="s">
        <v>42</v>
      </c>
      <c r="H29">
        <v>28</v>
      </c>
      <c r="I29" t="s">
        <v>43</v>
      </c>
      <c r="J29" t="s">
        <v>44</v>
      </c>
      <c r="K29" t="s">
        <v>45</v>
      </c>
      <c r="L29" t="s">
        <v>239</v>
      </c>
      <c r="M29">
        <v>25</v>
      </c>
      <c r="N29">
        <v>166</v>
      </c>
      <c r="O29" t="s">
        <v>241</v>
      </c>
      <c r="P29">
        <v>1</v>
      </c>
      <c r="Q29">
        <v>0</v>
      </c>
      <c r="R29" s="1">
        <v>3</v>
      </c>
      <c r="S29" s="1">
        <v>333</v>
      </c>
      <c r="T29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29" s="16" t="str">
        <f>IF(AND(tb_inscriptions[[#This Row],[Sexe]]="F",OR(tb_inscriptions[[#This Row],[Catégorie]]="S",tb_inscriptions[[#This Row],[Catégorie]]="V")),"F","")</f>
        <v/>
      </c>
      <c r="W29" s="3" t="s">
        <v>42</v>
      </c>
      <c r="X29" s="18" t="s">
        <v>233</v>
      </c>
      <c r="Y29" s="2"/>
      <c r="Z29" s="2"/>
      <c r="AA29" s="19" t="str" cm="1">
        <f t="array" ref="AA29">IFERROR(INDEX(tb_inscriptions[Nom],SMALL(IF(tb_inscriptions[Femme]="f",ROW(tb_inscriptions[Catégorie])-1),ROWS($1:1))),"")</f>
        <v>NOM 35</v>
      </c>
      <c r="AB29" s="19" t="str" cm="1">
        <f t="array" ref="AB29">IFERROR(INDEX(tb_inscriptions[Prénom],SMALL(IF(tb_inscriptions[Femme]="f",ROW(tb_inscriptions[Catégorie])-1),ROWS($1:1))),"")</f>
        <v>PRENOM 35</v>
      </c>
      <c r="AC29" s="19" t="str" cm="1">
        <f t="array" ref="AC29">IFERROR(INDEX(tb_inscriptions[Club],SMALL(IF(tb_inscriptions[Femme]="f",ROW(tb_inscriptions[Catégorie])-1),ROWS($1:1))),"")</f>
        <v>CLUB 35</v>
      </c>
    </row>
    <row r="30" spans="1:29" ht="13.9" customHeight="1" x14ac:dyDescent="0.25">
      <c r="A30">
        <v>2</v>
      </c>
      <c r="B30" t="s">
        <v>27</v>
      </c>
      <c r="C30" t="s">
        <v>28</v>
      </c>
      <c r="D30">
        <v>2</v>
      </c>
      <c r="E30" t="s">
        <v>29</v>
      </c>
      <c r="F30" t="s">
        <v>22</v>
      </c>
      <c r="G30" t="s">
        <v>23</v>
      </c>
      <c r="H30">
        <v>29</v>
      </c>
      <c r="I30" t="s">
        <v>30</v>
      </c>
      <c r="J30" t="s">
        <v>31</v>
      </c>
      <c r="K30" t="s">
        <v>32</v>
      </c>
      <c r="L30" t="s">
        <v>242</v>
      </c>
      <c r="M30">
        <v>24</v>
      </c>
      <c r="N30">
        <v>332</v>
      </c>
      <c r="O30" t="s">
        <v>244</v>
      </c>
      <c r="P30">
        <v>0</v>
      </c>
      <c r="Q30">
        <v>0</v>
      </c>
      <c r="R30" s="1">
        <v>1</v>
      </c>
      <c r="S30" s="1">
        <v>332</v>
      </c>
      <c r="T30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0" s="16" t="str">
        <f>IF(AND(tb_inscriptions[[#This Row],[Sexe]]="F",OR(tb_inscriptions[[#This Row],[Catégorie]]="S",tb_inscriptions[[#This Row],[Catégorie]]="V")),"F","")</f>
        <v/>
      </c>
      <c r="X30" s="2"/>
      <c r="Y30" s="2"/>
      <c r="Z30" s="2"/>
      <c r="AA30" s="19" t="str" cm="1">
        <f t="array" ref="AA30">IFERROR(INDEX(tb_inscriptions[Nom],SMALL(IF(tb_inscriptions[Femme]="f",ROW(tb_inscriptions[Catégorie])-1),ROWS($1:2))),"")</f>
        <v>NOM 34</v>
      </c>
      <c r="AB30" s="19" t="str" cm="1">
        <f t="array" ref="AB30">IFERROR(INDEX(tb_inscriptions[Prénom],SMALL(IF(tb_inscriptions[Femme]="f",ROW(tb_inscriptions[Catégorie])-1),ROWS($1:2))),"")</f>
        <v>PRENOM 34</v>
      </c>
      <c r="AC30" s="19" t="str" cm="1">
        <f t="array" ref="AC30">IFERROR(INDEX(tb_inscriptions[Club],SMALL(IF(tb_inscriptions[Femme]="f",ROW(tb_inscriptions[Catégorie])-1),ROWS($1:2))),"")</f>
        <v>CLUB 34</v>
      </c>
    </row>
    <row r="31" spans="1:29" ht="13.9" customHeight="1" thickBot="1" x14ac:dyDescent="0.3">
      <c r="A31">
        <v>11</v>
      </c>
      <c r="B31" t="s">
        <v>75</v>
      </c>
      <c r="C31" t="s">
        <v>76</v>
      </c>
      <c r="D31">
        <v>11</v>
      </c>
      <c r="E31" t="s">
        <v>21</v>
      </c>
      <c r="F31" t="s">
        <v>58</v>
      </c>
      <c r="G31" t="s">
        <v>42</v>
      </c>
      <c r="H31">
        <v>29</v>
      </c>
      <c r="I31" t="s">
        <v>30</v>
      </c>
      <c r="J31" t="s">
        <v>31</v>
      </c>
      <c r="K31" t="s">
        <v>32</v>
      </c>
      <c r="L31" t="s">
        <v>242</v>
      </c>
      <c r="M31">
        <v>24</v>
      </c>
      <c r="N31">
        <v>332</v>
      </c>
      <c r="O31" t="s">
        <v>244</v>
      </c>
      <c r="P31">
        <v>0</v>
      </c>
      <c r="Q31">
        <v>0</v>
      </c>
      <c r="R31" s="1">
        <v>1</v>
      </c>
      <c r="S31" s="1">
        <v>332</v>
      </c>
      <c r="T31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1" s="16" t="str">
        <f>IF(AND(tb_inscriptions[[#This Row],[Sexe]]="F",OR(tb_inscriptions[[#This Row],[Catégorie]]="S",tb_inscriptions[[#This Row],[Catégorie]]="V")),"F","")</f>
        <v/>
      </c>
      <c r="X31" s="2"/>
      <c r="Y31" s="2"/>
      <c r="Z31" s="2"/>
      <c r="AA31" s="19" t="str" cm="1">
        <f t="array" ref="AA31">IFERROR(INDEX(tb_inscriptions[Nom],SMALL(IF(tb_inscriptions[Femme]="f",ROW(tb_inscriptions[Catégorie])-1),ROWS($1:3))),"")</f>
        <v>NOM 41</v>
      </c>
      <c r="AB31" s="19" t="str" cm="1">
        <f t="array" ref="AB31">IFERROR(INDEX(tb_inscriptions[Prénom],SMALL(IF(tb_inscriptions[Femme]="f",ROW(tb_inscriptions[Catégorie])-1),ROWS($1:3))),"")</f>
        <v>PRENOM 41</v>
      </c>
      <c r="AC31" s="19" t="str" cm="1">
        <f t="array" ref="AC31">IFERROR(INDEX(tb_inscriptions[Club],SMALL(IF(tb_inscriptions[Femme]="f",ROW(tb_inscriptions[Catégorie])-1),ROWS($1:3))),"")</f>
        <v>CLUB 41</v>
      </c>
    </row>
    <row r="32" spans="1:29" ht="13.9" customHeight="1" thickBot="1" x14ac:dyDescent="0.3">
      <c r="A32">
        <v>20</v>
      </c>
      <c r="B32" t="s">
        <v>112</v>
      </c>
      <c r="C32" t="s">
        <v>113</v>
      </c>
      <c r="D32">
        <v>20</v>
      </c>
      <c r="E32" t="s">
        <v>114</v>
      </c>
      <c r="F32" t="s">
        <v>109</v>
      </c>
      <c r="G32" t="s">
        <v>23</v>
      </c>
      <c r="H32">
        <v>29</v>
      </c>
      <c r="I32" t="s">
        <v>30</v>
      </c>
      <c r="J32" t="s">
        <v>31</v>
      </c>
      <c r="K32" t="s">
        <v>32</v>
      </c>
      <c r="L32" t="s">
        <v>242</v>
      </c>
      <c r="M32">
        <v>24</v>
      </c>
      <c r="N32">
        <v>332</v>
      </c>
      <c r="O32" t="s">
        <v>244</v>
      </c>
      <c r="P32">
        <v>0</v>
      </c>
      <c r="Q32">
        <v>0</v>
      </c>
      <c r="R32" s="1">
        <v>1</v>
      </c>
      <c r="S32" s="1">
        <v>332</v>
      </c>
      <c r="T32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2" s="16" t="str">
        <f>IF(AND(tb_inscriptions[[#This Row],[Sexe]]="F",OR(tb_inscriptions[[#This Row],[Catégorie]]="S",tb_inscriptions[[#This Row],[Catégorie]]="V")),"F","")</f>
        <v/>
      </c>
      <c r="X32" s="18" t="s">
        <v>234</v>
      </c>
      <c r="Y32" s="2"/>
      <c r="Z32" s="2"/>
      <c r="AA32" s="20" t="str" cm="1">
        <f t="array" ref="AA32">IFERROR(INDEX(tb_inscriptions[Nom],SMALL(IF(tb_inscriptions[Classement]=1,ROW(tb_inscriptions[Catégorie])-1),ROWS($1:1))),"")</f>
        <v>NOM 39</v>
      </c>
      <c r="AB32" s="20" t="str" cm="1">
        <f t="array" ref="AB32">IFERROR(INDEX(tb_inscriptions[Prénom],SMALL(IF(tb_inscriptions[Classement]=1,ROW(tb_inscriptions[Catégorie])-1),ROWS($1:1))),"")</f>
        <v>PRENOM 39</v>
      </c>
      <c r="AC32" s="20" t="str" cm="1">
        <f t="array" ref="AC32">IFERROR(INDEX(tb_inscriptions[Club],SMALL(IF(tb_inscriptions[Classement]=1,ROW(tb_inscriptions[Catégorie])-1),ROWS($1:1))),"")</f>
        <v>CLUB 39</v>
      </c>
    </row>
    <row r="33" spans="1:29" ht="13.9" customHeight="1" x14ac:dyDescent="0.25">
      <c r="A33">
        <v>29</v>
      </c>
      <c r="B33" t="s">
        <v>152</v>
      </c>
      <c r="C33" t="s">
        <v>153</v>
      </c>
      <c r="D33">
        <v>29</v>
      </c>
      <c r="E33" t="s">
        <v>154</v>
      </c>
      <c r="F33" t="s">
        <v>134</v>
      </c>
      <c r="G33" t="s">
        <v>42</v>
      </c>
      <c r="H33">
        <v>29</v>
      </c>
      <c r="I33" t="s">
        <v>30</v>
      </c>
      <c r="J33" t="s">
        <v>31</v>
      </c>
      <c r="K33" t="s">
        <v>32</v>
      </c>
      <c r="L33" t="s">
        <v>242</v>
      </c>
      <c r="M33">
        <v>24</v>
      </c>
      <c r="N33">
        <v>332</v>
      </c>
      <c r="O33" t="s">
        <v>244</v>
      </c>
      <c r="P33">
        <v>0</v>
      </c>
      <c r="Q33">
        <v>0</v>
      </c>
      <c r="R33" s="1">
        <v>1</v>
      </c>
      <c r="S33" s="1">
        <v>332</v>
      </c>
      <c r="T33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3" s="16" t="str">
        <f>IF(AND(tb_inscriptions[[#This Row],[Sexe]]="F",OR(tb_inscriptions[[#This Row],[Catégorie]]="S",tb_inscriptions[[#This Row],[Catégorie]]="V")),"F","")</f>
        <v/>
      </c>
      <c r="AA33" s="20"/>
      <c r="AB33" s="20"/>
      <c r="AC33" s="20"/>
    </row>
    <row r="34" spans="1:29" ht="13.9" customHeight="1" x14ac:dyDescent="0.25">
      <c r="A34">
        <v>38</v>
      </c>
      <c r="B34" t="s">
        <v>194</v>
      </c>
      <c r="C34" t="s">
        <v>195</v>
      </c>
      <c r="D34">
        <v>38</v>
      </c>
      <c r="E34" t="s">
        <v>196</v>
      </c>
      <c r="F34" t="s">
        <v>191</v>
      </c>
      <c r="G34" t="s">
        <v>23</v>
      </c>
      <c r="H34">
        <v>29</v>
      </c>
      <c r="I34" t="s">
        <v>30</v>
      </c>
      <c r="J34" t="s">
        <v>31</v>
      </c>
      <c r="K34" t="s">
        <v>32</v>
      </c>
      <c r="L34" t="s">
        <v>242</v>
      </c>
      <c r="M34">
        <v>24</v>
      </c>
      <c r="N34">
        <v>332</v>
      </c>
      <c r="O34" t="s">
        <v>244</v>
      </c>
      <c r="P34">
        <v>0</v>
      </c>
      <c r="Q34">
        <v>0</v>
      </c>
      <c r="R34" s="1">
        <v>1</v>
      </c>
      <c r="S34" s="1">
        <v>332</v>
      </c>
      <c r="T34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34" s="16" t="str">
        <f>IF(AND(tb_inscriptions[[#This Row],[Sexe]]="F",OR(tb_inscriptions[[#This Row],[Catégorie]]="S",tb_inscriptions[[#This Row],[Catégorie]]="V")),"F","")</f>
        <v/>
      </c>
      <c r="AA34" s="20"/>
      <c r="AB34" s="20"/>
      <c r="AC34" s="20"/>
    </row>
    <row r="35" spans="1:29" ht="13.9" customHeight="1" x14ac:dyDescent="0.25">
      <c r="A35">
        <v>1</v>
      </c>
      <c r="B35" t="s">
        <v>19</v>
      </c>
      <c r="C35" t="s">
        <v>20</v>
      </c>
      <c r="D35">
        <v>1</v>
      </c>
      <c r="E35" t="s">
        <v>21</v>
      </c>
      <c r="F35" t="s">
        <v>22</v>
      </c>
      <c r="G35" t="s">
        <v>23</v>
      </c>
      <c r="H35">
        <v>34</v>
      </c>
      <c r="I35" t="s">
        <v>24</v>
      </c>
      <c r="J35" t="s">
        <v>25</v>
      </c>
      <c r="K35" t="s">
        <v>26</v>
      </c>
      <c r="L35" t="s">
        <v>239</v>
      </c>
      <c r="M35">
        <v>25</v>
      </c>
      <c r="N35">
        <v>166</v>
      </c>
      <c r="O35" t="s">
        <v>240</v>
      </c>
      <c r="P35">
        <v>0</v>
      </c>
      <c r="Q35">
        <v>0</v>
      </c>
      <c r="R35" s="1">
        <v>2</v>
      </c>
      <c r="S35" s="1">
        <v>332</v>
      </c>
      <c r="T35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5" s="16" t="str">
        <f>IF(AND(tb_inscriptions[[#This Row],[Sexe]]="F",OR(tb_inscriptions[[#This Row],[Catégorie]]="S",tb_inscriptions[[#This Row],[Catégorie]]="V")),"F","")</f>
        <v/>
      </c>
    </row>
    <row r="36" spans="1:29" ht="13.9" customHeight="1" x14ac:dyDescent="0.25">
      <c r="A36">
        <v>10</v>
      </c>
      <c r="B36" t="s">
        <v>73</v>
      </c>
      <c r="C36" t="s">
        <v>74</v>
      </c>
      <c r="D36">
        <v>10</v>
      </c>
      <c r="E36" t="s">
        <v>21</v>
      </c>
      <c r="F36" t="s">
        <v>58</v>
      </c>
      <c r="G36" t="s">
        <v>42</v>
      </c>
      <c r="H36">
        <v>34</v>
      </c>
      <c r="I36" t="s">
        <v>24</v>
      </c>
      <c r="J36" t="s">
        <v>25</v>
      </c>
      <c r="K36" t="s">
        <v>26</v>
      </c>
      <c r="L36" t="s">
        <v>239</v>
      </c>
      <c r="M36">
        <v>25</v>
      </c>
      <c r="N36">
        <v>166</v>
      </c>
      <c r="O36" t="s">
        <v>240</v>
      </c>
      <c r="P36">
        <v>0</v>
      </c>
      <c r="Q36">
        <v>0</v>
      </c>
      <c r="R36" s="1">
        <v>2</v>
      </c>
      <c r="S36" s="1">
        <v>332</v>
      </c>
      <c r="T36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6" s="16" t="str">
        <f>IF(AND(tb_inscriptions[[#This Row],[Sexe]]="F",OR(tb_inscriptions[[#This Row],[Catégorie]]="S",tb_inscriptions[[#This Row],[Catégorie]]="V")),"F","")</f>
        <v/>
      </c>
    </row>
    <row r="37" spans="1:29" ht="13.9" customHeight="1" x14ac:dyDescent="0.25">
      <c r="A37">
        <v>36</v>
      </c>
      <c r="B37" t="s">
        <v>182</v>
      </c>
      <c r="C37" t="s">
        <v>183</v>
      </c>
      <c r="D37">
        <v>36</v>
      </c>
      <c r="E37" t="s">
        <v>184</v>
      </c>
      <c r="F37" t="s">
        <v>134</v>
      </c>
      <c r="G37" t="s">
        <v>42</v>
      </c>
      <c r="H37">
        <v>36</v>
      </c>
      <c r="I37" t="s">
        <v>185</v>
      </c>
      <c r="J37" t="s">
        <v>186</v>
      </c>
      <c r="K37" t="s">
        <v>187</v>
      </c>
      <c r="L37" t="s">
        <v>245</v>
      </c>
      <c r="M37">
        <v>25</v>
      </c>
      <c r="N37">
        <v>246</v>
      </c>
      <c r="O37" t="s">
        <v>246</v>
      </c>
      <c r="P37">
        <v>51</v>
      </c>
      <c r="Q37">
        <v>0</v>
      </c>
      <c r="R37" s="1">
        <v>52</v>
      </c>
      <c r="S37" s="1">
        <v>297</v>
      </c>
      <c r="T37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7" s="16" t="str">
        <f>IF(AND(tb_inscriptions[[#This Row],[Sexe]]="F",OR(tb_inscriptions[[#This Row],[Catégorie]]="S",tb_inscriptions[[#This Row],[Catégorie]]="V")),"F","")</f>
        <v/>
      </c>
    </row>
    <row r="38" spans="1:29" ht="13.9" customHeight="1" x14ac:dyDescent="0.25">
      <c r="A38">
        <v>40</v>
      </c>
      <c r="B38" t="s">
        <v>202</v>
      </c>
      <c r="C38" t="s">
        <v>203</v>
      </c>
      <c r="D38">
        <v>40</v>
      </c>
      <c r="E38" t="s">
        <v>204</v>
      </c>
      <c r="F38" t="s">
        <v>191</v>
      </c>
      <c r="G38" t="s">
        <v>42</v>
      </c>
      <c r="H38">
        <v>37</v>
      </c>
      <c r="I38" t="s">
        <v>205</v>
      </c>
      <c r="J38" t="s">
        <v>71</v>
      </c>
      <c r="K38" t="s">
        <v>206</v>
      </c>
      <c r="L38" t="s">
        <v>247</v>
      </c>
      <c r="M38">
        <v>25</v>
      </c>
      <c r="N38">
        <v>281</v>
      </c>
      <c r="O38" t="s">
        <v>248</v>
      </c>
      <c r="P38">
        <v>0</v>
      </c>
      <c r="Q38">
        <v>0</v>
      </c>
      <c r="R38" s="1">
        <v>1</v>
      </c>
      <c r="S38" s="1">
        <v>281</v>
      </c>
      <c r="T38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38" s="16" t="str">
        <f>IF(AND(tb_inscriptions[[#This Row],[Sexe]]="F",OR(tb_inscriptions[[#This Row],[Catégorie]]="S",tb_inscriptions[[#This Row],[Catégorie]]="V")),"F","")</f>
        <v>F</v>
      </c>
    </row>
    <row r="39" spans="1:29" ht="13.9" customHeight="1" x14ac:dyDescent="0.25">
      <c r="A39">
        <v>27</v>
      </c>
      <c r="B39" t="s">
        <v>142</v>
      </c>
      <c r="C39" t="s">
        <v>143</v>
      </c>
      <c r="D39">
        <v>27</v>
      </c>
      <c r="E39" t="s">
        <v>144</v>
      </c>
      <c r="F39" t="s">
        <v>134</v>
      </c>
      <c r="G39" t="s">
        <v>23</v>
      </c>
      <c r="H39">
        <v>38</v>
      </c>
      <c r="I39" t="s">
        <v>70</v>
      </c>
      <c r="J39" t="s">
        <v>145</v>
      </c>
      <c r="K39" t="s">
        <v>146</v>
      </c>
      <c r="L39" t="s">
        <v>245</v>
      </c>
      <c r="M39">
        <v>1</v>
      </c>
      <c r="N39">
        <v>258</v>
      </c>
      <c r="O39" t="s">
        <v>249</v>
      </c>
      <c r="P39">
        <v>0</v>
      </c>
      <c r="Q39">
        <v>0</v>
      </c>
      <c r="R39" s="1">
        <v>1</v>
      </c>
      <c r="S39" s="1">
        <v>258</v>
      </c>
      <c r="T39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39" s="16" t="str">
        <f>IF(AND(tb_inscriptions[[#This Row],[Sexe]]="F",OR(tb_inscriptions[[#This Row],[Catégorie]]="S",tb_inscriptions[[#This Row],[Catégorie]]="V")),"F","")</f>
        <v/>
      </c>
    </row>
    <row r="40" spans="1:29" ht="13.9" customHeight="1" x14ac:dyDescent="0.25">
      <c r="A40">
        <v>9</v>
      </c>
      <c r="B40" t="s">
        <v>67</v>
      </c>
      <c r="C40" t="s">
        <v>68</v>
      </c>
      <c r="D40">
        <v>9</v>
      </c>
      <c r="E40" t="s">
        <v>69</v>
      </c>
      <c r="F40" t="s">
        <v>58</v>
      </c>
      <c r="G40" t="s">
        <v>23</v>
      </c>
      <c r="H40">
        <v>39</v>
      </c>
      <c r="I40" t="s">
        <v>70</v>
      </c>
      <c r="J40" t="s">
        <v>71</v>
      </c>
      <c r="K40" t="s">
        <v>72</v>
      </c>
      <c r="L40" t="s">
        <v>245</v>
      </c>
      <c r="M40">
        <v>25</v>
      </c>
      <c r="N40">
        <v>246</v>
      </c>
      <c r="O40" t="s">
        <v>249</v>
      </c>
      <c r="P40">
        <v>0</v>
      </c>
      <c r="Q40">
        <v>0</v>
      </c>
      <c r="R40" s="1">
        <v>1</v>
      </c>
      <c r="S40" s="1">
        <v>246</v>
      </c>
      <c r="T40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40" s="16" t="str">
        <f>IF(AND(tb_inscriptions[[#This Row],[Sexe]]="F",OR(tb_inscriptions[[#This Row],[Catégorie]]="S",tb_inscriptions[[#This Row],[Catégorie]]="V")),"F","")</f>
        <v/>
      </c>
    </row>
    <row r="41" spans="1:29" ht="13.9" customHeight="1" x14ac:dyDescent="0.25">
      <c r="A41">
        <v>26</v>
      </c>
      <c r="B41" t="s">
        <v>137</v>
      </c>
      <c r="C41" t="s">
        <v>138</v>
      </c>
      <c r="D41">
        <v>26</v>
      </c>
      <c r="E41" t="s">
        <v>139</v>
      </c>
      <c r="F41" t="s">
        <v>134</v>
      </c>
      <c r="G41" t="s">
        <v>23</v>
      </c>
      <c r="H41">
        <v>40</v>
      </c>
      <c r="I41" t="s">
        <v>64</v>
      </c>
      <c r="J41" t="s">
        <v>140</v>
      </c>
      <c r="K41" t="s">
        <v>141</v>
      </c>
      <c r="L41" t="s">
        <v>237</v>
      </c>
      <c r="M41">
        <v>7</v>
      </c>
      <c r="N41">
        <v>132</v>
      </c>
      <c r="O41" t="s">
        <v>238</v>
      </c>
      <c r="P41">
        <v>0</v>
      </c>
      <c r="Q41">
        <v>0</v>
      </c>
      <c r="R41" s="1">
        <v>1</v>
      </c>
      <c r="S41" s="1">
        <v>132</v>
      </c>
      <c r="T41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41" s="16" t="str">
        <f>IF(AND(tb_inscriptions[[#This Row],[Sexe]]="F",OR(tb_inscriptions[[#This Row],[Catégorie]]="S",tb_inscriptions[[#This Row],[Catégorie]]="V")),"F","")</f>
        <v/>
      </c>
    </row>
    <row r="42" spans="1:29" ht="13.9" customHeight="1" x14ac:dyDescent="0.25">
      <c r="A42">
        <v>17</v>
      </c>
      <c r="B42" t="s">
        <v>96</v>
      </c>
      <c r="C42" t="s">
        <v>97</v>
      </c>
      <c r="D42">
        <v>17</v>
      </c>
      <c r="E42" t="s">
        <v>98</v>
      </c>
      <c r="F42" t="s">
        <v>23</v>
      </c>
      <c r="G42" t="s">
        <v>42</v>
      </c>
      <c r="H42">
        <v>41</v>
      </c>
      <c r="I42" t="s">
        <v>64</v>
      </c>
      <c r="J42" t="s">
        <v>99</v>
      </c>
      <c r="K42" t="s">
        <v>100</v>
      </c>
      <c r="L42" t="s">
        <v>237</v>
      </c>
      <c r="M42">
        <v>19</v>
      </c>
      <c r="N42">
        <v>120</v>
      </c>
      <c r="O42" t="s">
        <v>238</v>
      </c>
      <c r="P42">
        <v>0</v>
      </c>
      <c r="Q42">
        <v>0</v>
      </c>
      <c r="R42" s="1">
        <v>1</v>
      </c>
      <c r="S42" s="1">
        <v>120</v>
      </c>
      <c r="T42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42" s="16" t="str">
        <f>IF(AND(tb_inscriptions[[#This Row],[Sexe]]="F",OR(tb_inscriptions[[#This Row],[Catégorie]]="S",tb_inscriptions[[#This Row],[Catégorie]]="V")),"F","")</f>
        <v/>
      </c>
    </row>
    <row r="43" spans="1:29" ht="13.9" customHeight="1" x14ac:dyDescent="0.25">
      <c r="A43">
        <v>18</v>
      </c>
      <c r="B43" t="s">
        <v>101</v>
      </c>
      <c r="C43" t="s">
        <v>102</v>
      </c>
      <c r="D43">
        <v>18</v>
      </c>
      <c r="E43" t="s">
        <v>103</v>
      </c>
      <c r="F43" t="s">
        <v>23</v>
      </c>
      <c r="G43" t="s">
        <v>42</v>
      </c>
      <c r="H43">
        <v>42</v>
      </c>
      <c r="I43" t="s">
        <v>70</v>
      </c>
      <c r="J43" t="s">
        <v>104</v>
      </c>
      <c r="K43" t="s">
        <v>105</v>
      </c>
      <c r="L43" t="s">
        <v>245</v>
      </c>
      <c r="M43">
        <v>13</v>
      </c>
      <c r="N43">
        <v>6</v>
      </c>
      <c r="O43" t="s">
        <v>249</v>
      </c>
      <c r="P43">
        <v>0</v>
      </c>
      <c r="Q43">
        <v>0</v>
      </c>
      <c r="R43" s="1">
        <v>1</v>
      </c>
      <c r="S43" s="1">
        <v>6</v>
      </c>
      <c r="T43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>J</v>
      </c>
      <c r="U43" s="16" t="str">
        <f>IF(AND(tb_inscriptions[[#This Row],[Sexe]]="F",OR(tb_inscriptions[[#This Row],[Catégorie]]="S",tb_inscriptions[[#This Row],[Catégorie]]="V")),"F","")</f>
        <v/>
      </c>
    </row>
    <row r="44" spans="1:29" ht="13.9" customHeight="1" x14ac:dyDescent="0.25">
      <c r="A44">
        <v>43</v>
      </c>
      <c r="B44" t="s">
        <v>213</v>
      </c>
      <c r="C44" t="s">
        <v>214</v>
      </c>
      <c r="D44">
        <v>43</v>
      </c>
      <c r="E44" t="s">
        <v>215</v>
      </c>
      <c r="F44" t="s">
        <v>163</v>
      </c>
      <c r="G44" t="s">
        <v>42</v>
      </c>
      <c r="H44">
        <v>43</v>
      </c>
      <c r="I44" t="s">
        <v>216</v>
      </c>
      <c r="J44" t="s">
        <v>217</v>
      </c>
      <c r="K44" t="s">
        <v>217</v>
      </c>
      <c r="L44"/>
      <c r="M44"/>
      <c r="N44"/>
      <c r="O44" t="s">
        <v>250</v>
      </c>
      <c r="P44">
        <v>0</v>
      </c>
      <c r="Q44">
        <v>0</v>
      </c>
      <c r="R44" s="1">
        <v>0</v>
      </c>
      <c r="S44" s="1">
        <v>0</v>
      </c>
      <c r="T44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44" s="16" t="str">
        <f>IF(AND(tb_inscriptions[[#This Row],[Sexe]]="F",OR(tb_inscriptions[[#This Row],[Catégorie]]="S",tb_inscriptions[[#This Row],[Catégorie]]="V")),"F","")</f>
        <v>F</v>
      </c>
    </row>
    <row r="45" spans="1:29" ht="13.9" customHeight="1" x14ac:dyDescent="0.25">
      <c r="A45">
        <v>44</v>
      </c>
      <c r="B45" t="s">
        <v>218</v>
      </c>
      <c r="C45" t="s">
        <v>219</v>
      </c>
      <c r="D45">
        <v>44</v>
      </c>
      <c r="E45" t="s">
        <v>220</v>
      </c>
      <c r="F45" t="s">
        <v>163</v>
      </c>
      <c r="G45" t="s">
        <v>23</v>
      </c>
      <c r="H45">
        <v>43</v>
      </c>
      <c r="I45" t="s">
        <v>216</v>
      </c>
      <c r="J45" t="s">
        <v>217</v>
      </c>
      <c r="K45" t="s">
        <v>217</v>
      </c>
      <c r="L45"/>
      <c r="M45"/>
      <c r="N45"/>
      <c r="O45" t="s">
        <v>250</v>
      </c>
      <c r="P45">
        <v>0</v>
      </c>
      <c r="Q45">
        <v>0</v>
      </c>
      <c r="R45" s="1">
        <v>0</v>
      </c>
      <c r="S45" s="1">
        <v>0</v>
      </c>
      <c r="T45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45" s="16" t="str">
        <f>IF(AND(tb_inscriptions[[#This Row],[Sexe]]="F",OR(tb_inscriptions[[#This Row],[Catégorie]]="S",tb_inscriptions[[#This Row],[Catégorie]]="V")),"F","")</f>
        <v/>
      </c>
    </row>
    <row r="46" spans="1:29" ht="13.9" customHeight="1" x14ac:dyDescent="0.25">
      <c r="A46">
        <v>45</v>
      </c>
      <c r="B46" t="s">
        <v>221</v>
      </c>
      <c r="C46" t="s">
        <v>222</v>
      </c>
      <c r="D46">
        <v>45</v>
      </c>
      <c r="E46" t="s">
        <v>223</v>
      </c>
      <c r="F46" t="s">
        <v>163</v>
      </c>
      <c r="G46" t="s">
        <v>23</v>
      </c>
      <c r="H46">
        <v>43</v>
      </c>
      <c r="I46" t="s">
        <v>216</v>
      </c>
      <c r="J46" t="s">
        <v>217</v>
      </c>
      <c r="K46" t="s">
        <v>217</v>
      </c>
      <c r="L46"/>
      <c r="M46"/>
      <c r="N46"/>
      <c r="O46" t="s">
        <v>250</v>
      </c>
      <c r="P46">
        <v>0</v>
      </c>
      <c r="Q46">
        <v>0</v>
      </c>
      <c r="R46" s="1">
        <v>0</v>
      </c>
      <c r="S46" s="1">
        <v>0</v>
      </c>
      <c r="T46" s="16" t="str">
        <f>IF(OR(tb_inscriptions[[#This Row],[Catégorie]]="P",tb_inscriptions[[#This Row],[Catégorie]]="B",tb_inscriptions[[#This Row],[Catégorie]]="M",tb_inscriptions[[#This Row],[Catégorie]]="C",tb_inscriptions[[#This Row],[Catégorie]]="J"),"J","")</f>
        <v/>
      </c>
      <c r="U46" s="16" t="str">
        <f>IF(AND(tb_inscriptions[[#This Row],[Sexe]]="F",OR(tb_inscriptions[[#This Row],[Catégorie]]="S",tb_inscriptions[[#This Row],[Catégorie]]="V")),"F","")</f>
        <v/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2023-07-08T09:56:19Z</dcterms:modified>
</cp:coreProperties>
</file>