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hidePivotFieldList="1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45ECF96A-7732-4F2F-8949-872B14F44B2C}" xr6:coauthVersionLast="47" xr6:coauthVersionMax="47" xr10:uidLastSave="{00000000-0000-0000-0000-000000000000}"/>
  <bookViews>
    <workbookView xWindow="-120" yWindow="-120" windowWidth="24240" windowHeight="13140" tabRatio="407" xr2:uid="{00000000-000D-0000-FFFF-FFFF00000000}"/>
  </bookViews>
  <sheets>
    <sheet name="FEUILLE PERIMETRE 1" sheetId="6" r:id="rId1"/>
    <sheet name="VERSION" sheetId="11" r:id="rId2"/>
    <sheet name="LISTE" sheetId="7" state="hidden" r:id="rId3"/>
  </sheets>
  <externalReferences>
    <externalReference r:id="rId4"/>
    <externalReference r:id="rId5"/>
    <externalReference r:id="rId6"/>
    <externalReference r:id="rId7"/>
  </externalReferences>
  <definedNames>
    <definedName name="_1__123Graph_ACHART_1" hidden="1">'[1]1.1 Title'!$N$8:$N$21</definedName>
    <definedName name="_2__123Graph_BCHART_1" hidden="1">'[1]1.1 Title'!$O$8:$O$21</definedName>
    <definedName name="_3__123Graph_CCHART_1" hidden="1">'[1]1.1 Title'!$P$8:$P$21</definedName>
    <definedName name="_4__123Graph_XCHART_1" hidden="1">'[1]1.1 Title'!$M$8:$M$21</definedName>
    <definedName name="_xlnm._FilterDatabase" localSheetId="0" hidden="1">'FEUILLE PERIMETRE 1'!$C$6:$W$89</definedName>
    <definedName name="a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aa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Actions">#REF!</definedName>
    <definedName name="Activities">#REF!</definedName>
    <definedName name="ActivityWeights">#REF!</definedName>
    <definedName name="ActualDates" localSheetId="0">#REF!</definedName>
    <definedName name="ActualDates">#REF!</definedName>
    <definedName name="Admin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Admin2" hidden="1">{"PageGarde1",#N/A,TRUE,"Page de garde";"Page0_1",#N/A,TRUE,"0.1 Fiche Descriptif Programme";"Page0_2",#N/A,TRUE,"0.2 Organisation";"Page1_1",#N/A,TRUE,"1.1 Faits Marquants";"Page1_2",#N/A,TRUE,"1.2 Décisions-Actions";"Page1_3",#N/A,TRUE,"1.3 Indicateur Satisfaction";"Page2_1",#N/A,TRUE,"2.1 Planning Directeur";"Page2_2",#N/A,TRUE,"2.2 Jalons Contractuels";"Page2_3",#N/A,TRUE,"2.3 IMD-IRD";"Page2_4",#N/A,TRUE,"2.4 Avancement Jalons";"Page2_5",#N/A,TRUE,"2.5 DFT";"Page2_6",#N/A,TRUE,"2.6 Obligations Client";"Page3_1",#N/A,TRUE,"3.1 Risques";"Page3_2",#N/A,TRUE,"3.2 Opportunités";"4_Performances",#N/A,TRUE,"4 Perfs et Exigences Critiques";"Page5_Charges",#N/A,TRUE,"5 Charges-Capacité";"6 Proch Etapes",#N/A,TRUE,"6 Proch. Etapes";"7 Reporting Spec",#N/A,TRUE,"7 Reporting Spec.";"Chap8",#N/A,TRUE,"Chap8";"Page8_1",#N/A,TRUE,"8.1 COP-CEP";"Page8_2",#N/A,TRUE,"8.2 CPP-CPE ";"Page8_3",#N/A,TRUE,"8.3 CPP-CPE par WP";"Page8_4",#N/A,TRUE,"8.4 Dépenses CPR-PPS";"Page8_5",#N/A,TRUE,"8.5 Compte d'Exploitation";"Page8_6",#N/A,TRUE,"8.6 Rentabilité"}</definedName>
    <definedName name="admin3" hidden="1">{"PageGarde1",#N/A,TRUE,"Page de garde";"Page0_1",#N/A,TRUE,"0.1 Fiche Descriptif Programme";"Page0_2",#N/A,TRUE,"0.2 Organisation";"Page1_1",#N/A,TRUE,"1.1 Faits Marquants";"Page1_2",#N/A,TRUE,"1.2 Décisions-Actions";"Page1_3",#N/A,TRUE,"1.3 Indicateur Satisfaction";"Page2_1",#N/A,TRUE,"2.1 Planning Directeur";"Page2_2",#N/A,TRUE,"2.2 Jalons Contractuels";"Page2_3",#N/A,TRUE,"2.3 IMD-IRD";"Page2_4",#N/A,TRUE,"2.4 Avancement Jalons";"Page2_5",#N/A,TRUE,"2.5 DFT";"Page2_6",#N/A,TRUE,"2.6 Obligations Client";"Page3_1",#N/A,TRUE,"3.1 Risques";"Page3_2",#N/A,TRUE,"3.2 Opportunités";"4_Performances",#N/A,TRUE,"4 Perfs et Exigences Critiques";"Page5_Charges",#N/A,TRUE,"5 Charges-Capacité";"6 Proch Etapes",#N/A,TRUE,"6 Proch. Etapes";"7 Reporting Spec",#N/A,TRUE,"7 Reporting Spec.";"Chap8",#N/A,TRUE,"Chap8";"Page8_1",#N/A,TRUE,"8.1 COP-CEP";"Page8_2",#N/A,TRUE,"8.2 CPP-CPE ";"Page8_3",#N/A,TRUE,"8.3 CPP-CPE par WP";"Page8_4",#N/A,TRUE,"8.4 Dépenses CPR-PPS";"Page8_5",#N/A,TRUE,"8.5 Compte d'Exploitation";"Page8_6",#N/A,TRUE,"8.6 Rentabilité"}</definedName>
    <definedName name="are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Author">[2]Synthesis!$L$4</definedName>
    <definedName name="bb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bf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ategories">#REF!</definedName>
    <definedName name="cc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cde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dzde" hidden="1">{"PageGarde1",#N/A,TRUE,"Page de garde";"Page0_1",#N/A,TRUE,"0.1 Fiche Descriptif Programme";"Page0_2",#N/A,TRUE,"0.2 Organisation";"Page1_1",#N/A,TRUE,"1.1 Faits Marquants";"Page1_2",#N/A,TRUE,"1.2 Décisions-Actions";"Page1_3",#N/A,TRUE,"1.3 Indicateur Satisfaction";"Page2_1",#N/A,TRUE,"2.1 Planning Directeur";"Page2_2",#N/A,TRUE,"2.2 Jalons Contractuels";"Page2_3",#N/A,TRUE,"2.3 IMD-IRD";"Page2_4",#N/A,TRUE,"2.4 Avancement Jalons";"Page2_5",#N/A,TRUE,"2.5 DFT";"Page2_6",#N/A,TRUE,"2.6 Obligations Client";"Page3_1",#N/A,TRUE,"3.1 Risques";"Page3_2",#N/A,TRUE,"3.2 Opportunités";"4_Performances",#N/A,TRUE,"4 Perfs et Exigences Critiques";"Page5_Charges",#N/A,TRUE,"5 Charges-Capacité";"6 Proch Etapes",#N/A,TRUE,"6 Proch. Etapes";"7 Reporting Spec",#N/A,TRUE,"7 Reporting Spec.";"Chap8",#N/A,TRUE,"Chap8";"Page8_1",#N/A,TRUE,"8.1 COP-CEP";"Page8_2",#N/A,TRUE,"8.2 CPP-CPE ";"Page8_3",#N/A,TRUE,"8.3 CPP-CPE par WP";"Page8_4",#N/A,TRUE,"8.4 Dépenses CPR-PPS";"Page8_5",#N/A,TRUE,"8.5 Compte d'Exploitation";"Page8_6",#N/A,TRUE,"8.6 Rentabilité"}</definedName>
    <definedName name="cdzdz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odir.A380.4.1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odir.A380.4.2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omments">#REF!</definedName>
    <definedName name="CurrentPhase">[2]Synthesis!$D$22</definedName>
    <definedName name="czcez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zdez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zece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data">#REF!</definedName>
    <definedName name="dates">[3]Data!$C$3:$CA$3</definedName>
    <definedName name="DCR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DCRx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dd" hidden="1">{"PageGarde1",#N/A,TRUE,"Page de garde";"Page0_1",#N/A,TRUE,"0.1 Fiche Descriptif Programme";"Page0_2",#N/A,TRUE,"0.2 Organisation";"Page1_1",#N/A,TRUE,"1.1 Faits Marquants";"Page1_2",#N/A,TRUE,"1.2 Décisions-Actions";"Page1_3",#N/A,TRUE,"1.3 Indicateur Satisfaction";"Page2_1",#N/A,TRUE,"2.1 Planning Directeur";"Page2_2",#N/A,TRUE,"2.2 Jalons Contractuels";"Page2_3",#N/A,TRUE,"2.3 IMD-IRD";"Page2_4",#N/A,TRUE,"2.4 Avancement Jalons";"Page2_5",#N/A,TRUE,"2.5 DFT";"Page2_6",#N/A,TRUE,"2.6 Obligations Client";"Page3_1",#N/A,TRUE,"3.1 Risques";"Page3_2",#N/A,TRUE,"3.2 Opportunités";"4_Performances",#N/A,TRUE,"4 Perfs et Exigences Critiques";"Page5_Charges",#N/A,TRUE,"5 Charges-Capacité";"6 Proch Etapes",#N/A,TRUE,"6 Proch. Etapes";"7 Reporting Spec",#N/A,TRUE,"7 Reporting Spec.";"Chap8",#N/A,TRUE,"Chap8";"Page8_1",#N/A,TRUE,"8.1 COP-CEP";"Page8_2",#N/A,TRUE,"8.2 CPP-CPE ";"Page8_3",#N/A,TRUE,"8.3 CPP-CPE par WP";"Page8_4",#N/A,TRUE,"8.4 Dépenses CPR-PPS";"Page8_5",#N/A,TRUE,"8.5 Compte d'Exploitation";"Page8_6",#N/A,TRUE,"8.6 Rentabilité"}</definedName>
    <definedName name="DetectionPhases">[2]Resources!$K$6:$K$15</definedName>
    <definedName name="dezde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dfgg" hidden="1">{"PageGarde1",#N/A,TRUE,"Page de garde";"Page0_1",#N/A,TRUE,"0.1 Fiche Descriptif Programme";"Page0_2",#N/A,TRUE,"0.2 Organisation";"Page1_1",#N/A,TRUE,"1.1 Faits Marquants";"Page1_2",#N/A,TRUE,"1.2 Décisions-Actions";"Page1_3",#N/A,TRUE,"1.3 Indicateur Satisfaction";"Page2_1",#N/A,TRUE,"2.1 Planning Directeur";"Page2_2",#N/A,TRUE,"2.2 Jalons Contractuels";"Page2_3",#N/A,TRUE,"2.3 IMD-IRD";"Page2_4",#N/A,TRUE,"2.4 Avancement Jalons";"Page2_5",#N/A,TRUE,"2.5 DFT";"Page2_6",#N/A,TRUE,"2.6 Obligations Client";"Page3_1",#N/A,TRUE,"3.1 Risques";"Page3_2",#N/A,TRUE,"3.2 Opportunités";"4_Performances",#N/A,TRUE,"4 Perfs et Exigences Critiques";"Page5_Charges",#N/A,TRUE,"5 Charges-Capacité";"6 Proch Etapes",#N/A,TRUE,"6 Proch. Etapes";"7 Reporting Spec",#N/A,TRUE,"7 Reporting Spec.";"Chap8",#N/A,TRUE,"Chap8";"Page8_1",#N/A,TRUE,"8.1 COP-CEP";"Page8_2",#N/A,TRUE,"8.2 CPP-CPE ";"Page8_3",#N/A,TRUE,"8.3 CPP-CPE par WP";"Page8_4",#N/A,TRUE,"8.4 Dépenses CPR-PPS";"Page8_5",#N/A,TRUE,"8.5 Compte d'Exploitation";"Page8_6",#N/A,TRUE,"8.6 Rentabilité"}</definedName>
    <definedName name="DocType">[2]Synthesis!$D$23</definedName>
    <definedName name="DocTypeList">[2]Resources!$F$6:$F$40</definedName>
    <definedName name="EEE">#REF!</definedName>
    <definedName name="effectiveUpdatedDate">'[3]Detailed progress'!$C$4</definedName>
    <definedName name="endDate" localSheetId="0">#REF!</definedName>
    <definedName name="endDate">#REF!</definedName>
    <definedName name="ForecastDates" localSheetId="0">#REF!</definedName>
    <definedName name="ForecastDates">#REF!</definedName>
    <definedName name="GraphDates">[3]Data!$D$3:$CA$3</definedName>
    <definedName name="header">#REF!</definedName>
    <definedName name="HTML_CodePage" hidden="1">1252</definedName>
    <definedName name="HTML_Control" hidden="1">{"'Affichage'!$A$1:$AI$34"}</definedName>
    <definedName name="HTML_Description" hidden="1">""</definedName>
    <definedName name="HTML_Email" hidden="1">""</definedName>
    <definedName name="HTML_Header" hidden="1">"Indicateurs RD"</definedName>
    <definedName name="HTML_LastUpdate" hidden="1">"06/09/2000"</definedName>
    <definedName name="HTML_LineAfter" hidden="1">FALSE</definedName>
    <definedName name="HTML_LineBefore" hidden="1">FALSE</definedName>
    <definedName name="HTML_Name" hidden="1">"A. LE PUT"</definedName>
    <definedName name="HTML_OBDlg2" hidden="1">TRUE</definedName>
    <definedName name="HTML_OBDlg4" hidden="1">TRUE</definedName>
    <definedName name="HTML_OS" hidden="1">0</definedName>
    <definedName name="HTML_PathFile" hidden="1">"K:\Tmp\MAT\MonHTML.htm"</definedName>
    <definedName name="HTML_Title" hidden="1">"Indicateurs RD"</definedName>
    <definedName name="InjectionData">[2]Resources!$I$6:$J$11</definedName>
    <definedName name="InjectionPhases">[2]Resources!$J$6:$J$11</definedName>
    <definedName name="method" localSheetId="0">#REF!</definedName>
    <definedName name="method">#REF!</definedName>
    <definedName name="PROCESS">[4]Liste!$B$3:$B$32</definedName>
    <definedName name="Progress">#REF!</definedName>
    <definedName name="Responsibles" localSheetId="0">#REF!</definedName>
    <definedName name="Responsibles">#REF!</definedName>
    <definedName name="revision" localSheetId="0">#REF!</definedName>
    <definedName name="revision">#REF!</definedName>
    <definedName name="rrrr">#REF!</definedName>
    <definedName name="startDate" localSheetId="0">#REF!</definedName>
    <definedName name="startDate">#REF!</definedName>
    <definedName name="Status" localSheetId="0">#REF!</definedName>
    <definedName name="Status">#REF!</definedName>
    <definedName name="Steps">#REF!</definedName>
    <definedName name="TargetDates" localSheetId="0">#REF!</definedName>
    <definedName name="TargetDates">#REF!</definedName>
    <definedName name="Total">[2]Export4Capitalisation!$31:$31</definedName>
    <definedName name="Trend" localSheetId="0">#REF!</definedName>
    <definedName name="Trend">#REF!</definedName>
    <definedName name="updateDate">'[3]Detailed progress'!$C$3</definedName>
    <definedName name="Weeks">[3]Data!$C$2:$CA$2</definedName>
    <definedName name="Weights">#REF!</definedName>
    <definedName name="zzz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1" i="6" l="1"/>
  <c r="J20" i="6"/>
  <c r="J23" i="6"/>
  <c r="J27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1" i="6"/>
  <c r="J22" i="6"/>
  <c r="J24" i="6"/>
  <c r="J25" i="6"/>
  <c r="J26" i="6"/>
  <c r="J28" i="6"/>
  <c r="J29" i="6"/>
  <c r="J30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E8" i="6"/>
  <c r="AI11" i="6" l="1"/>
  <c r="AH11" i="6"/>
  <c r="AG11" i="6"/>
  <c r="AF11" i="6"/>
  <c r="AE11" i="6"/>
  <c r="AD11" i="6"/>
  <c r="AC11" i="6"/>
  <c r="AB11" i="6"/>
  <c r="AA11" i="6"/>
  <c r="Z11" i="6"/>
  <c r="Y11" i="6"/>
  <c r="X11" i="6"/>
  <c r="AI9" i="6"/>
  <c r="AH9" i="6"/>
  <c r="AG9" i="6"/>
  <c r="AF9" i="6"/>
  <c r="AE9" i="6"/>
  <c r="AD9" i="6"/>
  <c r="AC9" i="6"/>
  <c r="AB9" i="6"/>
  <c r="AA9" i="6"/>
  <c r="Z9" i="6"/>
  <c r="Y9" i="6"/>
  <c r="X9" i="6"/>
  <c r="AI7" i="6"/>
  <c r="AH7" i="6"/>
  <c r="AG7" i="6"/>
  <c r="AF7" i="6"/>
  <c r="AE7" i="6"/>
  <c r="AD7" i="6"/>
  <c r="AC7" i="6"/>
  <c r="AB7" i="6"/>
  <c r="AA7" i="6"/>
  <c r="Z7" i="6"/>
  <c r="Y7" i="6"/>
  <c r="X7" i="6"/>
  <c r="O38" i="6" l="1"/>
  <c r="O39" i="6"/>
  <c r="O40" i="6"/>
  <c r="O41" i="6"/>
  <c r="O42" i="6"/>
  <c r="O43" i="6"/>
  <c r="O44" i="6"/>
  <c r="O45" i="6"/>
  <c r="O46" i="6"/>
  <c r="O47" i="6"/>
  <c r="O48" i="6"/>
  <c r="O49" i="6"/>
  <c r="P38" i="6"/>
  <c r="P39" i="6"/>
  <c r="P41" i="6"/>
  <c r="P42" i="6"/>
  <c r="P43" i="6"/>
  <c r="P44" i="6"/>
  <c r="P45" i="6"/>
  <c r="P46" i="6"/>
  <c r="P47" i="6"/>
  <c r="P48" i="6"/>
  <c r="P49" i="6"/>
  <c r="Q41" i="6"/>
  <c r="Q42" i="6"/>
  <c r="Q43" i="6"/>
  <c r="Q44" i="6"/>
  <c r="Q45" i="6"/>
  <c r="Q46" i="6"/>
  <c r="Q47" i="6"/>
  <c r="Q48" i="6"/>
  <c r="R41" i="6"/>
  <c r="R42" i="6"/>
  <c r="R43" i="6"/>
  <c r="R44" i="6"/>
  <c r="R45" i="6"/>
  <c r="R46" i="6"/>
  <c r="R47" i="6"/>
  <c r="R48" i="6"/>
  <c r="O50" i="6"/>
  <c r="O51" i="6"/>
  <c r="O52" i="6"/>
  <c r="O53" i="6"/>
  <c r="O54" i="6"/>
  <c r="O55" i="6"/>
  <c r="O56" i="6"/>
  <c r="O57" i="6"/>
  <c r="O58" i="6"/>
  <c r="O59" i="6"/>
  <c r="O60" i="6"/>
  <c r="O61" i="6"/>
  <c r="P50" i="6"/>
  <c r="P51" i="6"/>
  <c r="P52" i="6"/>
  <c r="P53" i="6"/>
  <c r="P54" i="6"/>
  <c r="P55" i="6"/>
  <c r="P56" i="6"/>
  <c r="P57" i="6"/>
  <c r="P58" i="6"/>
  <c r="P59" i="6"/>
  <c r="P60" i="6"/>
  <c r="P61" i="6"/>
  <c r="Q50" i="6"/>
  <c r="Q51" i="6"/>
  <c r="Q52" i="6"/>
  <c r="Q53" i="6"/>
  <c r="Q54" i="6"/>
  <c r="Q55" i="6"/>
  <c r="Q56" i="6"/>
  <c r="Q57" i="6"/>
  <c r="Q58" i="6"/>
  <c r="Q59" i="6"/>
  <c r="Q60" i="6"/>
  <c r="Q61" i="6"/>
  <c r="R50" i="6"/>
  <c r="R51" i="6"/>
  <c r="R52" i="6"/>
  <c r="R53" i="6"/>
  <c r="R54" i="6"/>
  <c r="R55" i="6"/>
  <c r="R56" i="6"/>
  <c r="R57" i="6"/>
  <c r="R58" i="6"/>
  <c r="R59" i="6"/>
  <c r="R60" i="6"/>
  <c r="R61" i="6"/>
  <c r="O62" i="6"/>
  <c r="O63" i="6"/>
  <c r="O64" i="6"/>
  <c r="O65" i="6"/>
  <c r="O66" i="6"/>
  <c r="O67" i="6"/>
  <c r="O68" i="6"/>
  <c r="O69" i="6"/>
  <c r="O70" i="6"/>
  <c r="O71" i="6"/>
  <c r="O72" i="6"/>
  <c r="O73" i="6"/>
  <c r="P62" i="6"/>
  <c r="P63" i="6"/>
  <c r="P64" i="6"/>
  <c r="P65" i="6"/>
  <c r="P66" i="6"/>
  <c r="P67" i="6"/>
  <c r="P68" i="6"/>
  <c r="P69" i="6"/>
  <c r="P70" i="6"/>
  <c r="P71" i="6"/>
  <c r="P72" i="6"/>
  <c r="P73" i="6"/>
  <c r="Q62" i="6"/>
  <c r="Q63" i="6"/>
  <c r="Q64" i="6"/>
  <c r="Q65" i="6"/>
  <c r="Q66" i="6"/>
  <c r="Q67" i="6"/>
  <c r="Q68" i="6"/>
  <c r="Q69" i="6"/>
  <c r="Q70" i="6"/>
  <c r="Q71" i="6"/>
  <c r="Q72" i="6"/>
  <c r="Q73" i="6"/>
  <c r="R62" i="6"/>
  <c r="R63" i="6"/>
  <c r="R64" i="6"/>
  <c r="R65" i="6"/>
  <c r="R66" i="6"/>
  <c r="R67" i="6"/>
  <c r="R68" i="6"/>
  <c r="R69" i="6"/>
  <c r="R70" i="6"/>
  <c r="R71" i="6"/>
  <c r="R72" i="6"/>
  <c r="R73" i="6"/>
  <c r="O24" i="6" l="1"/>
  <c r="X8" i="6" l="1"/>
  <c r="Y8" i="6" s="1"/>
  <c r="Z8" i="6" s="1"/>
  <c r="AA8" i="6" s="1"/>
  <c r="AB8" i="6" s="1"/>
  <c r="AC8" i="6" s="1"/>
  <c r="AD8" i="6" s="1"/>
  <c r="AE8" i="6" s="1"/>
  <c r="AF8" i="6" s="1"/>
  <c r="P17" i="6"/>
  <c r="P19" i="6"/>
  <c r="P20" i="6"/>
  <c r="P29" i="6"/>
  <c r="P74" i="6"/>
  <c r="P78" i="6"/>
  <c r="P82" i="6"/>
  <c r="P85" i="6"/>
  <c r="P7" i="6"/>
  <c r="AG8" i="6" l="1"/>
  <c r="H3" i="6"/>
  <c r="O8" i="6"/>
  <c r="O9" i="6"/>
  <c r="O10" i="6"/>
  <c r="O11" i="6"/>
  <c r="O12" i="6"/>
  <c r="O13" i="6"/>
  <c r="O14" i="6"/>
  <c r="O15" i="6"/>
  <c r="O16" i="6"/>
  <c r="O17" i="6"/>
  <c r="Q17" i="6"/>
  <c r="R17" i="6"/>
  <c r="O18" i="6"/>
  <c r="O19" i="6"/>
  <c r="O20" i="6"/>
  <c r="O21" i="6"/>
  <c r="O22" i="6"/>
  <c r="O23" i="6"/>
  <c r="O25" i="6"/>
  <c r="O26" i="6"/>
  <c r="O27" i="6"/>
  <c r="O28" i="6"/>
  <c r="O29" i="6"/>
  <c r="O30" i="6"/>
  <c r="O31" i="6"/>
  <c r="O32" i="6"/>
  <c r="O33" i="6"/>
  <c r="O34" i="6"/>
  <c r="O35" i="6"/>
  <c r="O36" i="6"/>
  <c r="O37" i="6"/>
  <c r="O74" i="6"/>
  <c r="O75" i="6"/>
  <c r="O76" i="6"/>
  <c r="O77" i="6"/>
  <c r="O78" i="6"/>
  <c r="Q78" i="6"/>
  <c r="R78" i="6"/>
  <c r="O79" i="6"/>
  <c r="O80" i="6"/>
  <c r="O81" i="6"/>
  <c r="O82" i="6"/>
  <c r="Q82" i="6"/>
  <c r="R82" i="6"/>
  <c r="O83" i="6"/>
  <c r="O84" i="6"/>
  <c r="O85" i="6"/>
  <c r="O86" i="6"/>
  <c r="O87" i="6"/>
  <c r="O88" i="6"/>
  <c r="O89" i="6"/>
  <c r="AH8" i="6" l="1"/>
  <c r="R7" i="6"/>
  <c r="Q7" i="6"/>
  <c r="AI8" i="6" l="1"/>
  <c r="O7" i="6"/>
  <c r="E9" i="6"/>
  <c r="E10" i="6" l="1"/>
  <c r="X10" i="6" l="1"/>
  <c r="E11" i="6"/>
  <c r="E12" i="6" s="1"/>
  <c r="Y10" i="6" l="1"/>
  <c r="E13" i="6"/>
  <c r="E14" i="6" s="1"/>
  <c r="Z10" i="6" l="1"/>
  <c r="E15" i="6"/>
  <c r="AA10" i="6" l="1"/>
  <c r="E16" i="6"/>
  <c r="AB10" i="6" l="1"/>
  <c r="E17" i="6"/>
  <c r="X12" i="6" l="1"/>
  <c r="AC10" i="6"/>
  <c r="E18" i="6"/>
  <c r="AD10" i="6" l="1"/>
  <c r="Y12" i="6"/>
  <c r="X13" i="6"/>
  <c r="E19" i="6"/>
  <c r="Z12" i="6" l="1"/>
  <c r="Y13" i="6"/>
  <c r="AE10" i="6"/>
  <c r="E20" i="6"/>
  <c r="AF10" i="6" l="1"/>
  <c r="AA12" i="6"/>
  <c r="Z13" i="6"/>
  <c r="E21" i="6"/>
  <c r="AB12" i="6" l="1"/>
  <c r="AA13" i="6"/>
  <c r="AG10" i="6"/>
  <c r="E22" i="6"/>
  <c r="AH10" i="6" l="1"/>
  <c r="AC12" i="6"/>
  <c r="AB13" i="6"/>
  <c r="E23" i="6"/>
  <c r="E24" i="6" l="1"/>
  <c r="AD12" i="6"/>
  <c r="AC13" i="6"/>
  <c r="AI10" i="6"/>
  <c r="E25" i="6"/>
  <c r="AE12" i="6" l="1"/>
  <c r="AD13" i="6"/>
  <c r="E26" i="6"/>
  <c r="AF12" i="6" l="1"/>
  <c r="AE13" i="6"/>
  <c r="E27" i="6"/>
  <c r="AG12" i="6" l="1"/>
  <c r="AF13" i="6"/>
  <c r="E28" i="6"/>
  <c r="AH12" i="6" l="1"/>
  <c r="AG13" i="6"/>
  <c r="E29" i="6"/>
  <c r="AI12" i="6" l="1"/>
  <c r="AI13" i="6" s="1"/>
  <c r="AH13" i="6"/>
  <c r="E30" i="6"/>
  <c r="E31" i="6" l="1"/>
  <c r="E32" i="6" l="1"/>
  <c r="E33" i="6" l="1"/>
  <c r="E34" i="6" l="1"/>
  <c r="E35" i="6" l="1"/>
  <c r="E36" i="6" l="1"/>
  <c r="E37" i="6" l="1"/>
  <c r="E38" i="6" s="1"/>
  <c r="E39" i="6" s="1"/>
  <c r="E40" i="6" s="1"/>
  <c r="E41" i="6" s="1"/>
  <c r="E42" i="6" l="1"/>
  <c r="E43" i="6" s="1"/>
  <c r="E44" i="6" s="1"/>
  <c r="E45" i="6" s="1"/>
  <c r="E46" i="6" s="1"/>
  <c r="E47" i="6" s="1"/>
  <c r="E48" i="6" s="1"/>
  <c r="E49" i="6" s="1"/>
  <c r="E62" i="6"/>
  <c r="E63" i="6" s="1"/>
  <c r="E64" i="6" s="1"/>
  <c r="E65" i="6" s="1"/>
  <c r="E66" i="6" s="1"/>
  <c r="E67" i="6" s="1"/>
  <c r="E68" i="6" s="1"/>
  <c r="E69" i="6" s="1"/>
  <c r="E70" i="6" s="1"/>
  <c r="E71" i="6" s="1"/>
  <c r="E72" i="6" s="1"/>
  <c r="E73" i="6" s="1"/>
  <c r="E50" i="6"/>
  <c r="E51" i="6" s="1"/>
  <c r="E52" i="6" s="1"/>
  <c r="E53" i="6" s="1"/>
  <c r="E54" i="6" s="1"/>
  <c r="E55" i="6" s="1"/>
  <c r="E56" i="6" s="1"/>
  <c r="E57" i="6" s="1"/>
  <c r="E58" i="6" s="1"/>
  <c r="E59" i="6" s="1"/>
  <c r="E60" i="6" s="1"/>
  <c r="E61" i="6" s="1"/>
  <c r="E74" i="6"/>
  <c r="E75" i="6" l="1"/>
  <c r="Q20" i="6"/>
  <c r="Q74" i="6"/>
  <c r="E76" i="6" l="1"/>
  <c r="R74" i="6"/>
  <c r="R20" i="6"/>
  <c r="Q29" i="6"/>
  <c r="Q85" i="6"/>
  <c r="E77" i="6" l="1"/>
  <c r="R85" i="6"/>
  <c r="R29" i="6"/>
  <c r="E78" i="6" l="1"/>
  <c r="E79" i="6" l="1"/>
  <c r="E80" i="6" l="1"/>
  <c r="E81" i="6" l="1"/>
  <c r="E82" i="6" l="1"/>
  <c r="E83" i="6" l="1"/>
  <c r="E84" i="6" l="1"/>
  <c r="E85" i="6" l="1"/>
  <c r="E86" i="6" l="1"/>
  <c r="E87" i="6" l="1"/>
  <c r="E88" i="6" l="1"/>
  <c r="M46" i="6" l="1"/>
  <c r="M68" i="6"/>
  <c r="M71" i="6"/>
  <c r="M60" i="6"/>
  <c r="M56" i="6"/>
  <c r="S40" i="6"/>
  <c r="M73" i="6"/>
  <c r="E89" i="6"/>
  <c r="U40" i="6" l="1"/>
  <c r="V40" i="6" s="1"/>
  <c r="P14" i="6"/>
  <c r="P40" i="6"/>
  <c r="M58" i="6"/>
  <c r="M61" i="6"/>
  <c r="M57" i="6"/>
  <c r="M44" i="6"/>
  <c r="M64" i="6"/>
  <c r="M43" i="6"/>
  <c r="M50" i="6"/>
  <c r="M38" i="6"/>
  <c r="M72" i="6"/>
  <c r="M54" i="6"/>
  <c r="M67" i="6"/>
  <c r="M62" i="6"/>
  <c r="M53" i="6"/>
  <c r="M63" i="6"/>
  <c r="M66" i="6"/>
  <c r="M52" i="6"/>
  <c r="M51" i="6"/>
  <c r="M70" i="6"/>
  <c r="M42" i="6"/>
  <c r="M41" i="6"/>
  <c r="M65" i="6"/>
  <c r="M19" i="6"/>
  <c r="Q19" i="6" l="1"/>
  <c r="R19" i="6" s="1"/>
  <c r="Q14" i="6"/>
  <c r="R14" i="6" s="1"/>
  <c r="Q49" i="6"/>
  <c r="R49" i="6" s="1"/>
  <c r="T40" i="6"/>
  <c r="Q40" i="6"/>
  <c r="R40" i="6" s="1"/>
  <c r="Q39" i="6"/>
  <c r="R39" i="6" s="1"/>
  <c r="Q38" i="6"/>
  <c r="R38" i="6" s="1"/>
  <c r="P8" i="6"/>
  <c r="Q8" i="6" s="1"/>
  <c r="R8" i="6" s="1"/>
  <c r="P16" i="6"/>
  <c r="Q16" i="6" s="1"/>
  <c r="R16" i="6" s="1"/>
  <c r="P86" i="6"/>
  <c r="P10" i="6"/>
  <c r="M79" i="6"/>
  <c r="P79" i="6"/>
  <c r="M34" i="6"/>
  <c r="P34" i="6"/>
  <c r="P25" i="6"/>
  <c r="P9" i="6"/>
  <c r="M87" i="6"/>
  <c r="P87" i="6"/>
  <c r="M26" i="6"/>
  <c r="P26" i="6"/>
  <c r="M77" i="6"/>
  <c r="P77" i="6"/>
  <c r="M33" i="6"/>
  <c r="P33" i="6"/>
  <c r="M22" i="6"/>
  <c r="P22" i="6"/>
  <c r="P89" i="6"/>
  <c r="M76" i="6"/>
  <c r="P76" i="6"/>
  <c r="P30" i="6"/>
  <c r="P21" i="6"/>
  <c r="M88" i="6"/>
  <c r="P88" i="6"/>
  <c r="P32" i="6"/>
  <c r="M75" i="6"/>
  <c r="P75" i="6"/>
  <c r="P31" i="6"/>
  <c r="P23" i="6"/>
  <c r="M83" i="6"/>
  <c r="P83" i="6"/>
  <c r="M84" i="6"/>
  <c r="P84" i="6"/>
  <c r="M28" i="6"/>
  <c r="P28" i="6"/>
  <c r="M35" i="6"/>
  <c r="P35" i="6"/>
  <c r="M80" i="6"/>
  <c r="P80" i="6"/>
  <c r="P37" i="6"/>
  <c r="M81" i="6"/>
  <c r="P81" i="6"/>
  <c r="M36" i="6"/>
  <c r="P36" i="6"/>
  <c r="P27" i="6"/>
  <c r="P11" i="6"/>
  <c r="N40" i="6" l="1"/>
  <c r="M40" i="6" s="1"/>
  <c r="Q18" i="6"/>
  <c r="R18" i="6" s="1"/>
  <c r="Q15" i="6"/>
  <c r="R15" i="6" s="1"/>
  <c r="Q13" i="6"/>
  <c r="R13" i="6" s="1"/>
  <c r="Q86" i="6"/>
  <c r="R86" i="6" s="1"/>
  <c r="M24" i="6"/>
  <c r="P24" i="6"/>
  <c r="Q24" i="6" s="1"/>
  <c r="Q87" i="6"/>
  <c r="Q34" i="6"/>
  <c r="Q33" i="6"/>
  <c r="R33" i="6" s="1"/>
  <c r="Q30" i="6"/>
  <c r="Q75" i="6"/>
  <c r="Q37" i="6"/>
  <c r="R37" i="6" s="1"/>
  <c r="Q88" i="6"/>
  <c r="Q84" i="6"/>
  <c r="Q83" i="6"/>
  <c r="Q10" i="6"/>
  <c r="Q21" i="6"/>
  <c r="R21" i="6" s="1"/>
  <c r="Q26" i="6"/>
  <c r="Q9" i="6"/>
  <c r="R9" i="6" s="1"/>
  <c r="Q31" i="6"/>
  <c r="R31" i="6" s="1"/>
  <c r="Q81" i="6"/>
  <c r="R81" i="6" s="1"/>
  <c r="Q11" i="6"/>
  <c r="R11" i="6" s="1"/>
  <c r="Q77" i="6"/>
  <c r="R77" i="6" s="1"/>
  <c r="Q23" i="6"/>
  <c r="R23" i="6" s="1"/>
  <c r="Q35" i="6"/>
  <c r="Q79" i="6"/>
  <c r="R79" i="6" s="1"/>
  <c r="Q89" i="6"/>
  <c r="Q25" i="6"/>
  <c r="Q27" i="6"/>
  <c r="R27" i="6" s="1"/>
  <c r="Q32" i="6"/>
  <c r="R32" i="6" s="1"/>
  <c r="Q76" i="6"/>
  <c r="R76" i="6" s="1"/>
  <c r="Q28" i="6"/>
  <c r="Q36" i="6"/>
  <c r="R36" i="6" s="1"/>
  <c r="Q22" i="6"/>
  <c r="R22" i="6" s="1"/>
  <c r="Q80" i="6"/>
  <c r="R75" i="6" l="1"/>
  <c r="R87" i="6"/>
  <c r="R24" i="6"/>
  <c r="R30" i="6"/>
  <c r="R34" i="6"/>
  <c r="R84" i="6"/>
  <c r="R88" i="6"/>
  <c r="R83" i="6"/>
  <c r="R10" i="6"/>
  <c r="R26" i="6"/>
  <c r="R35" i="6"/>
  <c r="R28" i="6"/>
  <c r="R89" i="6"/>
  <c r="R80" i="6"/>
  <c r="R25" i="6"/>
  <c r="M7" i="6"/>
  <c r="M8" i="6"/>
  <c r="M9" i="6"/>
  <c r="M10" i="6"/>
  <c r="M11" i="6"/>
  <c r="M12" i="6"/>
  <c r="M13" i="6"/>
  <c r="M14" i="6"/>
  <c r="M15" i="6"/>
  <c r="M16" i="6"/>
  <c r="M17" i="6"/>
  <c r="M18" i="6"/>
  <c r="M20" i="6"/>
  <c r="M21" i="6"/>
  <c r="M23" i="6"/>
  <c r="M25" i="6"/>
  <c r="M27" i="6"/>
  <c r="M29" i="6"/>
  <c r="M30" i="6"/>
  <c r="M31" i="6"/>
  <c r="M32" i="6"/>
  <c r="M37" i="6"/>
  <c r="M45" i="6"/>
  <c r="M47" i="6"/>
  <c r="M48" i="6"/>
  <c r="M49" i="6"/>
  <c r="M55" i="6"/>
  <c r="M59" i="6"/>
  <c r="M69" i="6"/>
  <c r="M74" i="6"/>
  <c r="M78" i="6"/>
  <c r="M82" i="6"/>
  <c r="M85" i="6"/>
  <c r="M86" i="6"/>
  <c r="M89" i="6"/>
  <c r="P18" i="6"/>
  <c r="P15" i="6"/>
  <c r="Q12" i="6"/>
  <c r="R12" i="6"/>
  <c r="P12" i="6"/>
  <c r="P13" i="6"/>
  <c r="M2" i="6"/>
  <c r="M3" i="6"/>
  <c r="D7" i="6"/>
  <c r="N7" i="6"/>
  <c r="S7" i="6"/>
  <c r="T7" i="6"/>
  <c r="U7" i="6"/>
  <c r="V7" i="6"/>
  <c r="D8" i="6"/>
  <c r="N8" i="6"/>
  <c r="S8" i="6"/>
  <c r="T8" i="6"/>
  <c r="U8" i="6"/>
  <c r="V8" i="6"/>
  <c r="D9" i="6"/>
  <c r="N9" i="6"/>
  <c r="S9" i="6"/>
  <c r="T9" i="6"/>
  <c r="U9" i="6"/>
  <c r="V9" i="6"/>
  <c r="D10" i="6"/>
  <c r="N10" i="6"/>
  <c r="S10" i="6"/>
  <c r="T10" i="6"/>
  <c r="U10" i="6"/>
  <c r="V10" i="6"/>
  <c r="D11" i="6"/>
  <c r="N11" i="6"/>
  <c r="S11" i="6"/>
  <c r="T11" i="6"/>
  <c r="U11" i="6"/>
  <c r="V11" i="6"/>
  <c r="D12" i="6"/>
  <c r="N12" i="6"/>
  <c r="S12" i="6"/>
  <c r="T12" i="6"/>
  <c r="U12" i="6"/>
  <c r="V12" i="6"/>
  <c r="D13" i="6"/>
  <c r="N13" i="6"/>
  <c r="S13" i="6"/>
  <c r="T13" i="6"/>
  <c r="U13" i="6"/>
  <c r="V13" i="6"/>
  <c r="D14" i="6"/>
  <c r="N14" i="6"/>
  <c r="S14" i="6"/>
  <c r="T14" i="6"/>
  <c r="U14" i="6"/>
  <c r="V14" i="6"/>
  <c r="D15" i="6"/>
  <c r="N15" i="6"/>
  <c r="S15" i="6"/>
  <c r="T15" i="6"/>
  <c r="U15" i="6"/>
  <c r="V15" i="6"/>
  <c r="D16" i="6"/>
  <c r="N16" i="6"/>
  <c r="S16" i="6"/>
  <c r="T16" i="6"/>
  <c r="U16" i="6"/>
  <c r="V16" i="6"/>
  <c r="D17" i="6"/>
  <c r="N17" i="6"/>
  <c r="S17" i="6"/>
  <c r="T17" i="6"/>
  <c r="U17" i="6"/>
  <c r="V17" i="6"/>
  <c r="D18" i="6"/>
  <c r="N18" i="6"/>
  <c r="S18" i="6"/>
  <c r="T18" i="6"/>
  <c r="U18" i="6"/>
  <c r="V18" i="6"/>
  <c r="D19" i="6"/>
  <c r="N19" i="6"/>
  <c r="S19" i="6"/>
  <c r="T19" i="6"/>
  <c r="U19" i="6"/>
  <c r="V19" i="6"/>
  <c r="D20" i="6"/>
  <c r="N20" i="6"/>
  <c r="S20" i="6"/>
  <c r="T20" i="6"/>
  <c r="U20" i="6"/>
  <c r="V20" i="6"/>
  <c r="D21" i="6"/>
  <c r="N21" i="6"/>
  <c r="S21" i="6"/>
  <c r="T21" i="6"/>
  <c r="U21" i="6"/>
  <c r="V21" i="6"/>
  <c r="D22" i="6"/>
  <c r="N22" i="6"/>
  <c r="S22" i="6"/>
  <c r="T22" i="6"/>
  <c r="U22" i="6"/>
  <c r="V22" i="6"/>
  <c r="D23" i="6"/>
  <c r="N23" i="6"/>
  <c r="S23" i="6"/>
  <c r="T23" i="6"/>
  <c r="U23" i="6"/>
  <c r="V23" i="6"/>
  <c r="D24" i="6"/>
  <c r="N24" i="6"/>
  <c r="S24" i="6"/>
  <c r="T24" i="6"/>
  <c r="U24" i="6"/>
  <c r="V24" i="6"/>
  <c r="D25" i="6"/>
  <c r="N25" i="6"/>
  <c r="S25" i="6"/>
  <c r="T25" i="6"/>
  <c r="U25" i="6"/>
  <c r="V25" i="6"/>
  <c r="D26" i="6"/>
  <c r="N26" i="6"/>
  <c r="S26" i="6"/>
  <c r="T26" i="6"/>
  <c r="U26" i="6"/>
  <c r="V26" i="6"/>
  <c r="D27" i="6"/>
  <c r="N27" i="6"/>
  <c r="S27" i="6"/>
  <c r="T27" i="6"/>
  <c r="U27" i="6"/>
  <c r="V27" i="6"/>
  <c r="D28" i="6"/>
  <c r="N28" i="6"/>
  <c r="S28" i="6"/>
  <c r="T28" i="6"/>
  <c r="U28" i="6"/>
  <c r="V28" i="6"/>
  <c r="D29" i="6"/>
  <c r="N29" i="6"/>
  <c r="S29" i="6"/>
  <c r="T29" i="6"/>
  <c r="U29" i="6"/>
  <c r="V29" i="6"/>
  <c r="D30" i="6"/>
  <c r="N30" i="6"/>
  <c r="S30" i="6"/>
  <c r="T30" i="6"/>
  <c r="U30" i="6"/>
  <c r="V30" i="6"/>
  <c r="D31" i="6"/>
  <c r="N31" i="6"/>
  <c r="S31" i="6"/>
  <c r="T31" i="6"/>
  <c r="U31" i="6"/>
  <c r="V31" i="6"/>
  <c r="D32" i="6"/>
  <c r="N32" i="6"/>
  <c r="S32" i="6"/>
  <c r="T32" i="6"/>
  <c r="U32" i="6"/>
  <c r="V32" i="6"/>
  <c r="D33" i="6"/>
  <c r="N33" i="6"/>
  <c r="S33" i="6"/>
  <c r="T33" i="6"/>
  <c r="U33" i="6"/>
  <c r="V33" i="6"/>
  <c r="D34" i="6"/>
  <c r="N34" i="6"/>
  <c r="S34" i="6"/>
  <c r="T34" i="6"/>
  <c r="U34" i="6"/>
  <c r="V34" i="6"/>
  <c r="D35" i="6"/>
  <c r="N35" i="6"/>
  <c r="S35" i="6"/>
  <c r="T35" i="6"/>
  <c r="U35" i="6"/>
  <c r="V35" i="6"/>
  <c r="D36" i="6"/>
  <c r="N36" i="6"/>
  <c r="S36" i="6"/>
  <c r="T36" i="6"/>
  <c r="U36" i="6"/>
  <c r="V36" i="6"/>
  <c r="D37" i="6"/>
  <c r="N37" i="6"/>
  <c r="S37" i="6"/>
  <c r="T37" i="6"/>
  <c r="U37" i="6"/>
  <c r="V37" i="6"/>
  <c r="D38" i="6"/>
  <c r="N38" i="6"/>
  <c r="S38" i="6"/>
  <c r="T38" i="6"/>
  <c r="U38" i="6"/>
  <c r="V38" i="6"/>
  <c r="D39" i="6"/>
  <c r="M39" i="6"/>
  <c r="N39" i="6"/>
  <c r="S39" i="6"/>
  <c r="T39" i="6"/>
  <c r="U39" i="6"/>
  <c r="V39" i="6"/>
  <c r="D40" i="6"/>
  <c r="D41" i="6"/>
  <c r="N41" i="6"/>
  <c r="S41" i="6"/>
  <c r="T41" i="6"/>
  <c r="U41" i="6"/>
  <c r="V41" i="6"/>
  <c r="D42" i="6"/>
  <c r="N42" i="6"/>
  <c r="S42" i="6"/>
  <c r="T42" i="6"/>
  <c r="U42" i="6"/>
  <c r="V42" i="6"/>
  <c r="D43" i="6"/>
  <c r="N43" i="6"/>
  <c r="S43" i="6"/>
  <c r="T43" i="6"/>
  <c r="U43" i="6"/>
  <c r="V43" i="6"/>
  <c r="D44" i="6"/>
  <c r="N44" i="6"/>
  <c r="S44" i="6"/>
  <c r="T44" i="6"/>
  <c r="U44" i="6"/>
  <c r="V44" i="6"/>
  <c r="D45" i="6"/>
  <c r="N45" i="6"/>
  <c r="S45" i="6"/>
  <c r="T45" i="6"/>
  <c r="U45" i="6"/>
  <c r="V45" i="6"/>
  <c r="D46" i="6"/>
  <c r="N46" i="6"/>
  <c r="S46" i="6"/>
  <c r="T46" i="6"/>
  <c r="U46" i="6"/>
  <c r="V46" i="6"/>
  <c r="D47" i="6"/>
  <c r="N47" i="6"/>
  <c r="S47" i="6"/>
  <c r="T47" i="6"/>
  <c r="U47" i="6"/>
  <c r="V47" i="6"/>
  <c r="D48" i="6"/>
  <c r="N48" i="6"/>
  <c r="S48" i="6"/>
  <c r="T48" i="6"/>
  <c r="U48" i="6"/>
  <c r="V48" i="6"/>
  <c r="D49" i="6"/>
  <c r="N49" i="6"/>
  <c r="S49" i="6"/>
  <c r="T49" i="6"/>
  <c r="U49" i="6"/>
  <c r="V49" i="6"/>
  <c r="D50" i="6"/>
  <c r="N50" i="6"/>
  <c r="S50" i="6"/>
  <c r="T50" i="6"/>
  <c r="U50" i="6"/>
  <c r="V50" i="6"/>
  <c r="D51" i="6"/>
  <c r="N51" i="6"/>
  <c r="S51" i="6"/>
  <c r="T51" i="6"/>
  <c r="U51" i="6"/>
  <c r="V51" i="6"/>
  <c r="D52" i="6"/>
  <c r="N52" i="6"/>
  <c r="S52" i="6"/>
  <c r="T52" i="6"/>
  <c r="U52" i="6"/>
  <c r="V52" i="6"/>
  <c r="D53" i="6"/>
  <c r="N53" i="6"/>
  <c r="S53" i="6"/>
  <c r="T53" i="6"/>
  <c r="U53" i="6"/>
  <c r="V53" i="6"/>
  <c r="D54" i="6"/>
  <c r="N54" i="6"/>
  <c r="S54" i="6"/>
  <c r="T54" i="6"/>
  <c r="U54" i="6"/>
  <c r="V54" i="6"/>
  <c r="D55" i="6"/>
  <c r="N55" i="6"/>
  <c r="S55" i="6"/>
  <c r="T55" i="6"/>
  <c r="U55" i="6"/>
  <c r="V55" i="6"/>
  <c r="D56" i="6"/>
  <c r="N56" i="6"/>
  <c r="S56" i="6"/>
  <c r="T56" i="6"/>
  <c r="U56" i="6"/>
  <c r="V56" i="6"/>
  <c r="D57" i="6"/>
  <c r="N57" i="6"/>
  <c r="S57" i="6"/>
  <c r="T57" i="6"/>
  <c r="U57" i="6"/>
  <c r="V57" i="6"/>
  <c r="D58" i="6"/>
  <c r="N58" i="6"/>
  <c r="S58" i="6"/>
  <c r="T58" i="6"/>
  <c r="U58" i="6"/>
  <c r="V58" i="6"/>
  <c r="D59" i="6"/>
  <c r="N59" i="6"/>
  <c r="S59" i="6"/>
  <c r="T59" i="6"/>
  <c r="U59" i="6"/>
  <c r="V59" i="6"/>
  <c r="D60" i="6"/>
  <c r="N60" i="6"/>
  <c r="S60" i="6"/>
  <c r="T60" i="6"/>
  <c r="U60" i="6"/>
  <c r="V60" i="6"/>
  <c r="D61" i="6"/>
  <c r="N61" i="6"/>
  <c r="S61" i="6"/>
  <c r="T61" i="6"/>
  <c r="U61" i="6"/>
  <c r="V61" i="6"/>
  <c r="D62" i="6"/>
  <c r="N62" i="6"/>
  <c r="S62" i="6"/>
  <c r="T62" i="6"/>
  <c r="U62" i="6"/>
  <c r="V62" i="6"/>
  <c r="D63" i="6"/>
  <c r="N63" i="6"/>
  <c r="S63" i="6"/>
  <c r="T63" i="6"/>
  <c r="U63" i="6"/>
  <c r="V63" i="6"/>
  <c r="D64" i="6"/>
  <c r="N64" i="6"/>
  <c r="S64" i="6"/>
  <c r="T64" i="6"/>
  <c r="U64" i="6"/>
  <c r="V64" i="6"/>
  <c r="D65" i="6"/>
  <c r="N65" i="6"/>
  <c r="S65" i="6"/>
  <c r="T65" i="6"/>
  <c r="U65" i="6"/>
  <c r="V65" i="6"/>
  <c r="D66" i="6"/>
  <c r="N66" i="6"/>
  <c r="S66" i="6"/>
  <c r="T66" i="6"/>
  <c r="U66" i="6"/>
  <c r="V66" i="6"/>
  <c r="D67" i="6"/>
  <c r="N67" i="6"/>
  <c r="S67" i="6"/>
  <c r="T67" i="6"/>
  <c r="U67" i="6"/>
  <c r="V67" i="6"/>
  <c r="D68" i="6"/>
  <c r="N68" i="6"/>
  <c r="S68" i="6"/>
  <c r="T68" i="6"/>
  <c r="U68" i="6"/>
  <c r="V68" i="6"/>
  <c r="D69" i="6"/>
  <c r="N69" i="6"/>
  <c r="S69" i="6"/>
  <c r="T69" i="6"/>
  <c r="U69" i="6"/>
  <c r="V69" i="6"/>
  <c r="D70" i="6"/>
  <c r="N70" i="6"/>
  <c r="S70" i="6"/>
  <c r="T70" i="6"/>
  <c r="U70" i="6"/>
  <c r="V70" i="6"/>
  <c r="D71" i="6"/>
  <c r="N71" i="6"/>
  <c r="S71" i="6"/>
  <c r="T71" i="6"/>
  <c r="U71" i="6"/>
  <c r="V71" i="6"/>
  <c r="D72" i="6"/>
  <c r="N72" i="6"/>
  <c r="S72" i="6"/>
  <c r="T72" i="6"/>
  <c r="U72" i="6"/>
  <c r="V72" i="6"/>
  <c r="D73" i="6"/>
  <c r="N73" i="6"/>
  <c r="S73" i="6"/>
  <c r="T73" i="6"/>
  <c r="U73" i="6"/>
  <c r="V73" i="6"/>
  <c r="D74" i="6"/>
  <c r="N74" i="6"/>
  <c r="S74" i="6"/>
  <c r="T74" i="6"/>
  <c r="U74" i="6"/>
  <c r="V74" i="6"/>
  <c r="D75" i="6"/>
  <c r="N75" i="6"/>
  <c r="S75" i="6"/>
  <c r="T75" i="6"/>
  <c r="U75" i="6"/>
  <c r="V75" i="6"/>
  <c r="D76" i="6"/>
  <c r="N76" i="6"/>
  <c r="S76" i="6"/>
  <c r="T76" i="6"/>
  <c r="U76" i="6"/>
  <c r="V76" i="6"/>
  <c r="D77" i="6"/>
  <c r="N77" i="6"/>
  <c r="S77" i="6"/>
  <c r="T77" i="6"/>
  <c r="U77" i="6"/>
  <c r="V77" i="6"/>
  <c r="D78" i="6"/>
  <c r="N78" i="6"/>
  <c r="S78" i="6"/>
  <c r="T78" i="6"/>
  <c r="U78" i="6"/>
  <c r="V78" i="6"/>
  <c r="D79" i="6"/>
  <c r="N79" i="6"/>
  <c r="S79" i="6"/>
  <c r="T79" i="6"/>
  <c r="U79" i="6"/>
  <c r="V79" i="6"/>
  <c r="D80" i="6"/>
  <c r="N80" i="6"/>
  <c r="S80" i="6"/>
  <c r="T80" i="6"/>
  <c r="U80" i="6"/>
  <c r="V80" i="6"/>
  <c r="D81" i="6"/>
  <c r="N81" i="6"/>
  <c r="S81" i="6"/>
  <c r="T81" i="6"/>
  <c r="U81" i="6"/>
  <c r="V81" i="6"/>
  <c r="D82" i="6"/>
  <c r="N82" i="6"/>
  <c r="S82" i="6"/>
  <c r="T82" i="6"/>
  <c r="U82" i="6"/>
  <c r="V82" i="6"/>
  <c r="D83" i="6"/>
  <c r="N83" i="6"/>
  <c r="S83" i="6"/>
  <c r="T83" i="6"/>
  <c r="U83" i="6"/>
  <c r="V83" i="6"/>
  <c r="D84" i="6"/>
  <c r="N84" i="6"/>
  <c r="S84" i="6"/>
  <c r="T84" i="6"/>
  <c r="U84" i="6"/>
  <c r="V84" i="6"/>
  <c r="D85" i="6"/>
  <c r="N85" i="6"/>
  <c r="S85" i="6"/>
  <c r="T85" i="6"/>
  <c r="U85" i="6"/>
  <c r="V85" i="6"/>
  <c r="D86" i="6"/>
  <c r="N86" i="6"/>
  <c r="S86" i="6"/>
  <c r="T86" i="6"/>
  <c r="U86" i="6"/>
  <c r="V86" i="6"/>
  <c r="D87" i="6"/>
  <c r="N87" i="6"/>
  <c r="S87" i="6"/>
  <c r="T87" i="6"/>
  <c r="U87" i="6"/>
  <c r="V87" i="6"/>
  <c r="D88" i="6"/>
  <c r="N88" i="6"/>
  <c r="S88" i="6"/>
  <c r="T88" i="6"/>
  <c r="U88" i="6"/>
  <c r="V88" i="6"/>
  <c r="D89" i="6"/>
  <c r="N89" i="6"/>
  <c r="S89" i="6"/>
  <c r="T89" i="6"/>
  <c r="U89" i="6"/>
  <c r="V89" i="6"/>
</calcChain>
</file>

<file path=xl/sharedStrings.xml><?xml version="1.0" encoding="utf-8"?>
<sst xmlns="http://schemas.openxmlformats.org/spreadsheetml/2006/main" count="50" uniqueCount="45">
  <si>
    <t>ACTIVITE</t>
  </si>
  <si>
    <t>AVANCEMENT CONSOLIDE (Niveau 1 et 2)</t>
  </si>
  <si>
    <t>RANG DU NIVEAU 1</t>
  </si>
  <si>
    <t>RANG DU NIVEAU 2</t>
  </si>
  <si>
    <t>avancement pondéré unitaire
NIVEAU 3</t>
  </si>
  <si>
    <t>SOMME_POIDS conditionnée
NIVEAUX 1 &amp; 2</t>
  </si>
  <si>
    <t>TOTAL REF</t>
  </si>
  <si>
    <t>avancement pondéré unitaire
NIVEAU 2</t>
  </si>
  <si>
    <t>Somme totale Avancement x Poids NIVEAU 2</t>
  </si>
  <si>
    <t>Somme totale Avancement x poids NIVEAU 1</t>
  </si>
  <si>
    <t>Avancement consolidé Niveau 2</t>
  </si>
  <si>
    <t>Avancement consolidé Niveau 1</t>
  </si>
  <si>
    <t>AVANCEMENT</t>
  </si>
  <si>
    <t>X</t>
  </si>
  <si>
    <t>NIVEAU</t>
  </si>
  <si>
    <t>REFERENCE NIVEAU 1
(k€)</t>
  </si>
  <si>
    <t>WBS</t>
  </si>
  <si>
    <t>PLANNIFICATION</t>
  </si>
  <si>
    <t>SELECTION</t>
  </si>
  <si>
    <t>POIDS
NIVEAUX 2 ET  3
(entier)</t>
  </si>
  <si>
    <t>SOMME_POIDS conditionnée
NIVEAUX 1 &amp; 22</t>
  </si>
  <si>
    <r>
      <t xml:space="preserve">REGLE
</t>
    </r>
    <r>
      <rPr>
        <sz val="12"/>
        <rFont val="Calibri"/>
        <family val="2"/>
        <scheme val="minor"/>
      </rPr>
      <t>(LIGNE M)</t>
    </r>
  </si>
  <si>
    <t>/!\                MACHINERIE VP           (NE PAS MODIFIER)               /!\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</si>
  <si>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</si>
  <si>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</si>
  <si>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</si>
  <si>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</si>
  <si>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</si>
  <si>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</si>
  <si>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</si>
  <si>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</si>
  <si>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</si>
  <si>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</si>
  <si>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</si>
  <si>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</si>
  <si>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a1</t>
  </si>
  <si>
    <t>a2</t>
  </si>
  <si>
    <t>a3</t>
  </si>
  <si>
    <t>AVANCEMENT (%)</t>
  </si>
  <si>
    <t xml:space="preserve"> VALEUR PRODUITE (k€)</t>
  </si>
  <si>
    <t>k€</t>
  </si>
  <si>
    <r>
      <t xml:space="preserve">VALEUR UNITAIRE (%)
</t>
    </r>
    <r>
      <rPr>
        <sz val="12"/>
        <rFont val="Calibri"/>
        <family val="2"/>
        <scheme val="minor"/>
      </rPr>
      <t>(LIGNE M)</t>
    </r>
  </si>
  <si>
    <t>RESPONSABLE</t>
  </si>
  <si>
    <t>VALEUR
CONSOLIDEE
(AUTO)</t>
  </si>
  <si>
    <r>
      <t xml:space="preserve">TYPE  
</t>
    </r>
    <r>
      <rPr>
        <sz val="8"/>
        <color rgb="FFFF0000"/>
        <rFont val="Calibri"/>
        <family val="2"/>
        <scheme val="minor"/>
      </rPr>
      <t>M : Saisie manuelle
A : Calcul Auto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</si>
</sst>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5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</cellStyleXfs>
  <cellXfs count="88">
    <xf numFmtId="0" fontId="0" fillId="0" borderId="0" xfId="0"/>
    <xf numFmtId="0" fontId="0" fillId="3" borderId="0" xfId="0" applyFill="1"/>
    <xf numFmtId="0" fontId="0" fillId="3" borderId="0" xfId="0" applyFill="1" applyAlignment="1">
      <alignment horizontal="center"/>
    </xf>
    <xf numFmtId="9" fontId="0" fillId="3" borderId="0" xfId="0" applyNumberFormat="1" applyFill="1" applyAlignment="1">
      <alignment horizontal="center"/>
    </xf>
    <xf numFmtId="1" fontId="0" fillId="3" borderId="0" xfId="0" applyNumberFormat="1" applyFill="1"/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vertical="center"/>
    </xf>
    <xf numFmtId="1" fontId="0" fillId="3" borderId="0" xfId="0" applyNumberFormat="1" applyFill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9" fontId="5" fillId="3" borderId="0" xfId="5" applyFont="1" applyFill="1" applyAlignment="1">
      <alignment horizontal="center" vertical="center"/>
    </xf>
    <xf numFmtId="9" fontId="0" fillId="3" borderId="0" xfId="0" applyNumberFormat="1" applyFill="1" applyAlignment="1">
      <alignment horizontal="center" vertical="center"/>
    </xf>
    <xf numFmtId="0" fontId="0" fillId="3" borderId="10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9" fontId="0" fillId="3" borderId="1" xfId="0" applyNumberFormat="1" applyFill="1" applyBorder="1" applyAlignment="1">
      <alignment horizontal="center"/>
    </xf>
    <xf numFmtId="0" fontId="0" fillId="3" borderId="10" xfId="0" applyFill="1" applyBorder="1" applyAlignment="1">
      <alignment horizontal="left" vertical="center"/>
    </xf>
    <xf numFmtId="0" fontId="0" fillId="3" borderId="4" xfId="0" applyFill="1" applyBorder="1" applyAlignment="1">
      <alignment horizontal="left"/>
    </xf>
    <xf numFmtId="0" fontId="0" fillId="3" borderId="3" xfId="0" applyFill="1" applyBorder="1" applyAlignment="1">
      <alignment horizontal="center"/>
    </xf>
    <xf numFmtId="9" fontId="0" fillId="3" borderId="3" xfId="0" applyNumberFormat="1" applyFill="1" applyBorder="1" applyAlignment="1">
      <alignment horizontal="center"/>
    </xf>
    <xf numFmtId="0" fontId="7" fillId="5" borderId="13" xfId="0" applyFont="1" applyFill="1" applyBorder="1" applyAlignment="1">
      <alignment horizontal="center" vertical="center" wrapText="1"/>
    </xf>
    <xf numFmtId="9" fontId="7" fillId="5" borderId="1" xfId="0" quotePrefix="1" applyNumberFormat="1" applyFont="1" applyFill="1" applyBorder="1" applyAlignment="1">
      <alignment horizontal="center"/>
    </xf>
    <xf numFmtId="9" fontId="7" fillId="5" borderId="1" xfId="5" applyFont="1" applyFill="1" applyBorder="1" applyAlignment="1">
      <alignment horizontal="center"/>
    </xf>
    <xf numFmtId="1" fontId="7" fillId="5" borderId="1" xfId="5" applyNumberFormat="1" applyFont="1" applyFill="1" applyBorder="1" applyAlignment="1">
      <alignment horizontal="center"/>
    </xf>
    <xf numFmtId="1" fontId="7" fillId="5" borderId="1" xfId="0" applyNumberFormat="1" applyFont="1" applyFill="1" applyBorder="1" applyAlignment="1">
      <alignment horizontal="center"/>
    </xf>
    <xf numFmtId="9" fontId="9" fillId="5" borderId="1" xfId="0" quotePrefix="1" applyNumberFormat="1" applyFont="1" applyFill="1" applyBorder="1" applyAlignment="1">
      <alignment horizontal="center"/>
    </xf>
    <xf numFmtId="9" fontId="9" fillId="5" borderId="1" xfId="5" applyFont="1" applyFill="1" applyBorder="1" applyAlignment="1">
      <alignment horizontal="center"/>
    </xf>
    <xf numFmtId="1" fontId="9" fillId="5" borderId="1" xfId="5" applyNumberFormat="1" applyFont="1" applyFill="1" applyBorder="1" applyAlignment="1">
      <alignment horizontal="center"/>
    </xf>
    <xf numFmtId="1" fontId="9" fillId="5" borderId="1" xfId="0" applyNumberFormat="1" applyFont="1" applyFill="1" applyBorder="1" applyAlignment="1">
      <alignment horizontal="center"/>
    </xf>
    <xf numFmtId="9" fontId="7" fillId="5" borderId="3" xfId="0" quotePrefix="1" applyNumberFormat="1" applyFont="1" applyFill="1" applyBorder="1" applyAlignment="1">
      <alignment horizontal="center"/>
    </xf>
    <xf numFmtId="9" fontId="7" fillId="5" borderId="3" xfId="5" applyFont="1" applyFill="1" applyBorder="1" applyAlignment="1">
      <alignment horizontal="center"/>
    </xf>
    <xf numFmtId="1" fontId="7" fillId="5" borderId="3" xfId="5" applyNumberFormat="1" applyFont="1" applyFill="1" applyBorder="1" applyAlignment="1">
      <alignment horizontal="center"/>
    </xf>
    <xf numFmtId="1" fontId="7" fillId="5" borderId="3" xfId="0" applyNumberFormat="1" applyFont="1" applyFill="1" applyBorder="1" applyAlignment="1">
      <alignment horizontal="center"/>
    </xf>
    <xf numFmtId="0" fontId="10" fillId="4" borderId="6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9" fontId="7" fillId="5" borderId="1" xfId="5" applyFont="1" applyFill="1" applyBorder="1" applyAlignment="1">
      <alignment horizontal="center" vertical="center"/>
    </xf>
    <xf numFmtId="49" fontId="7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/>
    </xf>
    <xf numFmtId="0" fontId="14" fillId="3" borderId="0" xfId="0" applyFont="1" applyFill="1" applyAlignment="1">
      <alignment horizontal="center" vertical="top" wrapText="1"/>
    </xf>
    <xf numFmtId="0" fontId="14" fillId="3" borderId="0" xfId="0" applyFont="1" applyFill="1" applyAlignment="1">
      <alignment horizontal="center" vertical="top"/>
    </xf>
    <xf numFmtId="0" fontId="10" fillId="4" borderId="7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9" fontId="6" fillId="5" borderId="6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8" fillId="6" borderId="1" xfId="0" applyFont="1" applyFill="1" applyBorder="1" applyAlignment="1">
      <alignment horizontal="center" vertical="center" wrapText="1"/>
    </xf>
    <xf numFmtId="9" fontId="10" fillId="4" borderId="7" xfId="0" applyNumberFormat="1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 textRotation="90"/>
    </xf>
    <xf numFmtId="1" fontId="0" fillId="3" borderId="3" xfId="0" applyNumberForma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9" fontId="8" fillId="7" borderId="1" xfId="0" applyNumberFormat="1" applyFont="1" applyFill="1" applyBorder="1" applyAlignment="1">
      <alignment horizontal="center" vertical="center" wrapText="1"/>
    </xf>
    <xf numFmtId="9" fontId="6" fillId="7" borderId="1" xfId="0" applyNumberFormat="1" applyFont="1" applyFill="1" applyBorder="1" applyAlignment="1">
      <alignment horizontal="center"/>
    </xf>
    <xf numFmtId="9" fontId="6" fillId="7" borderId="3" xfId="0" applyNumberFormat="1" applyFont="1" applyFill="1" applyBorder="1" applyAlignment="1">
      <alignment horizontal="center"/>
    </xf>
    <xf numFmtId="14" fontId="0" fillId="0" borderId="0" xfId="0" applyNumberFormat="1"/>
    <xf numFmtId="20" fontId="0" fillId="0" borderId="0" xfId="0" applyNumberFormat="1"/>
    <xf numFmtId="0" fontId="0" fillId="8" borderId="0" xfId="0" applyFill="1" applyAlignment="1">
      <alignment horizontal="center"/>
    </xf>
    <xf numFmtId="9" fontId="0" fillId="8" borderId="0" xfId="0" applyNumberFormat="1" applyFill="1" applyAlignment="1">
      <alignment horizontal="center"/>
    </xf>
    <xf numFmtId="0" fontId="0" fillId="8" borderId="0" xfId="0" applyFill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15" fillId="8" borderId="0" xfId="0" applyFont="1" applyFill="1" applyAlignment="1">
      <alignment horizontal="left" vertical="center"/>
    </xf>
    <xf numFmtId="0" fontId="0" fillId="8" borderId="0" xfId="0" applyFill="1" applyAlignment="1">
      <alignment vertical="center"/>
    </xf>
    <xf numFmtId="9" fontId="3" fillId="8" borderId="16" xfId="5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/>
    </xf>
    <xf numFmtId="1" fontId="3" fillId="8" borderId="19" xfId="0" applyNumberFormat="1" applyFont="1" applyFill="1" applyBorder="1" applyAlignment="1">
      <alignment horizontal="center" vertical="center" wrapText="1"/>
    </xf>
    <xf numFmtId="0" fontId="18" fillId="7" borderId="1" xfId="0" applyFont="1" applyFill="1" applyBorder="1" applyAlignment="1">
      <alignment horizontal="center" vertical="center" wrapText="1"/>
    </xf>
    <xf numFmtId="0" fontId="18" fillId="7" borderId="13" xfId="0" applyFont="1" applyFill="1" applyBorder="1" applyAlignment="1">
      <alignment horizontal="center"/>
    </xf>
    <xf numFmtId="0" fontId="18" fillId="7" borderId="1" xfId="0" applyFont="1" applyFill="1" applyBorder="1" applyAlignment="1">
      <alignment horizontal="center"/>
    </xf>
    <xf numFmtId="0" fontId="18" fillId="7" borderId="3" xfId="0" applyFont="1" applyFill="1" applyBorder="1" applyAlignment="1">
      <alignment horizontal="center"/>
    </xf>
    <xf numFmtId="0" fontId="7" fillId="5" borderId="12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17" fillId="2" borderId="0" xfId="0" applyFont="1" applyFill="1" applyAlignment="1">
      <alignment horizontal="left" vertical="top" wrapText="1"/>
    </xf>
    <xf numFmtId="0" fontId="17" fillId="2" borderId="0" xfId="0" applyFont="1" applyFill="1" applyAlignment="1">
      <alignment horizontal="left" vertical="top"/>
    </xf>
    <xf numFmtId="0" fontId="13" fillId="8" borderId="14" xfId="0" applyFont="1" applyFill="1" applyBorder="1" applyAlignment="1">
      <alignment horizontal="center" vertical="center" wrapText="1"/>
    </xf>
    <xf numFmtId="0" fontId="13" fillId="8" borderId="15" xfId="0" applyFont="1" applyFill="1" applyBorder="1" applyAlignment="1">
      <alignment horizontal="center" vertical="center" wrapText="1"/>
    </xf>
    <xf numFmtId="0" fontId="13" fillId="8" borderId="17" xfId="0" applyFont="1" applyFill="1" applyBorder="1" applyAlignment="1">
      <alignment horizontal="center" vertical="center" wrapText="1"/>
    </xf>
    <xf numFmtId="0" fontId="13" fillId="8" borderId="18" xfId="0" applyFont="1" applyFill="1" applyBorder="1" applyAlignment="1">
      <alignment horizontal="center" vertical="center" wrapText="1"/>
    </xf>
    <xf numFmtId="9" fontId="3" fillId="4" borderId="20" xfId="0" applyNumberFormat="1" applyFont="1" applyFill="1" applyBorder="1" applyAlignment="1">
      <alignment horizontal="center" vertical="center"/>
    </xf>
    <xf numFmtId="9" fontId="3" fillId="4" borderId="12" xfId="0" applyNumberFormat="1" applyFont="1" applyFill="1" applyBorder="1" applyAlignment="1">
      <alignment horizontal="center" vertical="center"/>
    </xf>
    <xf numFmtId="9" fontId="3" fillId="4" borderId="4" xfId="0" applyNumberFormat="1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 2" xfId="2" xr:uid="{00000000-0005-0000-0000-000002000000}"/>
    <cellStyle name="Normal 5" xfId="3" xr:uid="{00000000-0005-0000-0000-000003000000}"/>
    <cellStyle name="Normal 5 2" xfId="4" xr:uid="{00000000-0005-0000-0000-000004000000}"/>
    <cellStyle name="Pourcentage" xfId="5" builtinId="5"/>
  </cellStyles>
  <dxfs count="32"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solid">
          <fgColor auto="1"/>
          <bgColor rgb="FFB0E0FE"/>
        </patternFill>
      </fill>
    </dxf>
    <dxf>
      <fill>
        <patternFill>
          <bgColor rgb="FFDDEBF7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" formatCode="0"/>
      <fill>
        <patternFill patternType="solid">
          <fgColor indexed="64"/>
          <bgColor theme="1" tint="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" formatCode="0"/>
      <fill>
        <patternFill patternType="solid">
          <fgColor indexed="64"/>
          <bgColor theme="1" tint="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3" formatCode="0%"/>
      <fill>
        <patternFill patternType="solid">
          <fgColor indexed="64"/>
          <bgColor theme="1" tint="0.3499862666707357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3" formatCode="0%"/>
      <fill>
        <patternFill patternType="solid">
          <fgColor indexed="64"/>
          <bgColor theme="2" tint="-0.74999237037263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3" formatCode="0%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rgb="FFFF0000"/>
        <name val="Calibri"/>
        <scheme val="minor"/>
      </font>
      <numFmt numFmtId="0" formatCode="General"/>
      <fill>
        <patternFill patternType="solid">
          <fgColor indexed="64"/>
          <bgColor theme="2" tint="-0.74999237037263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</dxf>
    <dxf>
      <border outline="0">
        <bottom style="thin">
          <color indexed="64"/>
        </bottom>
      </border>
    </dxf>
    <dxf>
      <fill>
        <patternFill>
          <fgColor indexed="64"/>
          <bgColor theme="0"/>
        </patternFill>
      </fill>
    </dxf>
  </dxfs>
  <tableStyles count="0" defaultTableStyle="TableStyleMedium2" defaultPivotStyle="PivotStyleLight16"/>
  <colors>
    <mruColors>
      <color rgb="FFFF0066"/>
      <color rgb="FF0192FF"/>
      <color rgb="FF1A4168"/>
      <color rgb="FFDDEBF7"/>
      <color rgb="FFB0E0FE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PSPFS01\PROJETS\Documents%20and%20Settings\p378904\Desktop\Divers\Avancement_IS_IMA_RRJ_ACS_07_004189_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eer%20Review%20Form.xltm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s.safran\DFS\DSE\MB\DE_S\R%20et%20D\BE%20developpement\Projets\A320\BSCU%20NG\01-Projet\04-Reporting\03-KPI\KPI%20-%20Plans%20Projet%20-%20Produit%20BSCU%20NG%20SAR42%20new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s.safran\dfs\DOCUME~1\Pastor\OTLocal\ATMOSP~1\Workbin\207D8C5.R.O\Mod&#232;le%20Excel%20pour%20Formulaire%20du%20R&#233;f&#233;rentiel%20Technique%20TR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1 Title"/>
      <sheetName val="0 Sum."/>
      <sheetName val="1.1 M.Events"/>
      <sheetName val="1.2 Reference Milesones"/>
      <sheetName val="1.3 P&amp;T Schedule"/>
      <sheetName val="2.1 Syst"/>
      <sheetName val="1.4 Process Overview"/>
      <sheetName val="1.5 Tools Overview"/>
      <sheetName val="2.1.1 P-ICD-IMA-ADN"/>
      <sheetName val="2.1.3 P-WIRING"/>
      <sheetName val="2.1.4 P-Follow-up"/>
      <sheetName val="2.1.5 P-Config Mngt"/>
      <sheetName val="4.0.1 T-BDS2"/>
      <sheetName val="1.2 Participants"/>
      <sheetName val="1.3 Major events"/>
      <sheetName val="2.1 S1.2.2-H1.2"/>
      <sheetName val="SOF Follow up V150"/>
      <sheetName val="Actions Log"/>
      <sheetName val="2.2.2 QUALIF MS"/>
      <sheetName val="2.2.3 QUALIF SCHED"/>
      <sheetName val="2.3.1 Sys Ind"/>
      <sheetName val="2.3.2 Tools Ind"/>
      <sheetName val="2.3.3 PR indicateur"/>
      <sheetName val="3.1 IVV&amp;SW"/>
      <sheetName val="3.2 IVV MS S3"/>
      <sheetName val="3.2 BUILD&amp;SW S4"/>
      <sheetName val="3.2 IVV MS - S4"/>
      <sheetName val="3.3  IVV Ind"/>
      <sheetName val="4.1 Certif"/>
      <sheetName val="4.2.1 Global Certif MS"/>
      <sheetName val="4.2.2 FLS_IVV Certif MS"/>
      <sheetName val="4.2.3 FLS_SW Certif MS "/>
      <sheetName val="4.2.3 ACS_SW Certif MS"/>
      <sheetName val="5.1 SFS"/>
      <sheetName val="5.2 SFS MS"/>
      <sheetName val="5.3 SFS Ind"/>
      <sheetName val="5.4 SFS IMP"/>
      <sheetName val="A3 FCA_PCA"/>
      <sheetName val="A1.1 DOC SYS"/>
      <sheetName val="A1.2 DOC IVV"/>
      <sheetName val="3.1.4 T-LODGE"/>
      <sheetName val="3.1.5 T-PIT-BETS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adMe"/>
      <sheetName val="Synthesis"/>
      <sheetName val="Remarques - Remarks"/>
      <sheetName val="Doc Readiness"/>
      <sheetName val="Cod Readiness"/>
      <sheetName val="SOW_Checklist"/>
      <sheetName val="SEMPold_Checklist"/>
      <sheetName val="SEMP_Checklist"/>
      <sheetName val="SDP_Checklist"/>
      <sheetName val="Sched_Checklist"/>
      <sheetName val="ICD_Checklist"/>
      <sheetName val="Generic_Checklist"/>
      <sheetName val="VHDL_Checklist"/>
      <sheetName val="FRS_Checklist"/>
      <sheetName val="SSS_Checklist"/>
      <sheetName val="SSDD_Checklist"/>
      <sheetName val="VDD_Checklist"/>
      <sheetName val="ECR_Checklist"/>
      <sheetName val="SRS_Checklist"/>
      <sheetName val="SDD_Checklist"/>
      <sheetName val="Code_Checklist"/>
      <sheetName val="PM_Checklist"/>
      <sheetName val="UITP_Checklist"/>
      <sheetName val="STP_Checklist"/>
      <sheetName val="TestDoc_Checklist"/>
      <sheetName val="STD_Checklist"/>
      <sheetName val="PD_MDD_Checklist"/>
      <sheetName val="FD_MDD_Checklist"/>
      <sheetName val="IVVQP_Checklist"/>
      <sheetName val="Export4Capitalisation"/>
      <sheetName val="EC"/>
      <sheetName val="XXX_Checklist"/>
      <sheetName val="Resources"/>
    </sheetNames>
    <sheetDataSet>
      <sheetData sheetId="0" refreshError="1"/>
      <sheetData sheetId="1" refreshError="1">
        <row r="4">
          <cell r="L4" t="str">
            <v>the Author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>
        <row r="31">
          <cell r="B31" t="str">
            <v>TOTAL</v>
          </cell>
          <cell r="C31" t="str">
            <v>NA</v>
          </cell>
          <cell r="D31" t="str">
            <v>NA</v>
          </cell>
          <cell r="E31" t="str">
            <v>NA</v>
          </cell>
          <cell r="F31" t="str">
            <v>NA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</row>
      </sheetData>
      <sheetData sheetId="30" refreshError="1"/>
      <sheetData sheetId="31" refreshError="1"/>
      <sheetData sheetId="32" refreshError="1">
        <row r="6">
          <cell r="F6" t="str">
            <v>CPA-CRE</v>
          </cell>
          <cell r="I6" t="str">
            <v>Syst. Eng.</v>
          </cell>
          <cell r="J6" t="str">
            <v>System Engineering</v>
          </cell>
          <cell r="K6" t="str">
            <v>System Engineering</v>
          </cell>
        </row>
        <row r="7">
          <cell r="F7" t="str">
            <v>CPEQ-CREQ</v>
          </cell>
          <cell r="I7" t="str">
            <v>Sub-syst. Eng.</v>
          </cell>
          <cell r="J7" t="str">
            <v>Sub-system Engineering</v>
          </cell>
          <cell r="K7" t="str">
            <v>Sub-system Engineering</v>
          </cell>
        </row>
        <row r="8">
          <cell r="F8" t="str">
            <v>CRISD</v>
          </cell>
          <cell r="I8" t="str">
            <v>Spec.</v>
          </cell>
          <cell r="J8" t="str">
            <v>Specification</v>
          </cell>
          <cell r="K8" t="str">
            <v>Specification</v>
          </cell>
        </row>
        <row r="9">
          <cell r="F9" t="str">
            <v>CSOM</v>
          </cell>
          <cell r="I9" t="str">
            <v>P. Design</v>
          </cell>
          <cell r="J9" t="str">
            <v>Preliminary Design</v>
          </cell>
          <cell r="K9" t="str">
            <v>Preliminary Design</v>
          </cell>
        </row>
        <row r="10">
          <cell r="F10" t="str">
            <v>ECR</v>
          </cell>
          <cell r="I10" t="str">
            <v>Det. Design</v>
          </cell>
          <cell r="J10" t="str">
            <v>Detailed Design</v>
          </cell>
          <cell r="K10" t="str">
            <v>Detailed Design</v>
          </cell>
        </row>
        <row r="11">
          <cell r="F11" t="str">
            <v>FPGA : FDD</v>
          </cell>
          <cell r="I11" t="str">
            <v>Implementation</v>
          </cell>
          <cell r="J11" t="str">
            <v>Implementation (CUT …)</v>
          </cell>
          <cell r="K11" t="str">
            <v>Implementation (CUT …)</v>
          </cell>
        </row>
        <row r="12">
          <cell r="F12" t="str">
            <v>FPGA : FRS</v>
          </cell>
          <cell r="K12" t="str">
            <v>Integration</v>
          </cell>
        </row>
        <row r="13">
          <cell r="F13" t="str">
            <v>FPGA : Source Code (VHDL)</v>
          </cell>
          <cell r="K13" t="str">
            <v>Verification</v>
          </cell>
        </row>
        <row r="14">
          <cell r="F14" t="str">
            <v>ICD</v>
          </cell>
          <cell r="K14" t="str">
            <v>Sub-system IVV</v>
          </cell>
        </row>
        <row r="15">
          <cell r="F15" t="str">
            <v>IRS</v>
          </cell>
          <cell r="K15" t="str">
            <v>System IVV</v>
          </cell>
        </row>
        <row r="16">
          <cell r="F16" t="str">
            <v>IVVQP</v>
          </cell>
        </row>
        <row r="17">
          <cell r="F17" t="str">
            <v>MDD : Final Design (MDD)</v>
          </cell>
        </row>
        <row r="18">
          <cell r="F18" t="str">
            <v>MDD : Preliminary Design (MDD)</v>
          </cell>
        </row>
        <row r="19">
          <cell r="F19" t="str">
            <v>NAL</v>
          </cell>
        </row>
        <row r="20">
          <cell r="F20" t="str">
            <v>Post-Mortem Report</v>
          </cell>
        </row>
        <row r="21">
          <cell r="F21" t="str">
            <v>Quotation (devis)</v>
          </cell>
        </row>
        <row r="22">
          <cell r="F22" t="str">
            <v>Risks</v>
          </cell>
        </row>
        <row r="23">
          <cell r="F23" t="str">
            <v>Schedule</v>
          </cell>
        </row>
        <row r="24">
          <cell r="F24" t="str">
            <v>SDD-Detailed Design</v>
          </cell>
        </row>
        <row r="25">
          <cell r="F25" t="str">
            <v>SDP</v>
          </cell>
        </row>
        <row r="26">
          <cell r="F26" t="str">
            <v>SEMP</v>
          </cell>
        </row>
        <row r="27">
          <cell r="F27" t="str">
            <v>Source Code (operational SW)</v>
          </cell>
        </row>
        <row r="28">
          <cell r="F28" t="str">
            <v>Source Code (unitary test SW)</v>
          </cell>
        </row>
        <row r="29">
          <cell r="F29" t="str">
            <v>SOW-CDRL</v>
          </cell>
        </row>
        <row r="30">
          <cell r="F30" t="str">
            <v>SRS</v>
          </cell>
        </row>
        <row r="31">
          <cell r="F31" t="str">
            <v>SSDD- FAD</v>
          </cell>
        </row>
        <row r="32">
          <cell r="F32" t="str">
            <v>SSS</v>
          </cell>
        </row>
        <row r="33">
          <cell r="F33" t="str">
            <v>STD</v>
          </cell>
        </row>
        <row r="34">
          <cell r="F34" t="str">
            <v>STP</v>
          </cell>
        </row>
        <row r="35">
          <cell r="F35" t="str">
            <v>STR</v>
          </cell>
        </row>
        <row r="36">
          <cell r="F36" t="str">
            <v>SUM</v>
          </cell>
        </row>
        <row r="37">
          <cell r="F37" t="str">
            <v>UITP</v>
          </cell>
        </row>
        <row r="38">
          <cell r="F38" t="str">
            <v>VDD</v>
          </cell>
        </row>
        <row r="39">
          <cell r="F39" t="str">
            <v>Work-Package Order</v>
          </cell>
        </row>
        <row r="40">
          <cell r="F40" t="str">
            <v>Other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tice"/>
      <sheetName val="CONF"/>
      <sheetName val="PROGRESS MONIT."/>
      <sheetName val="Detailed progress"/>
      <sheetName val="Data"/>
      <sheetName val="Resources"/>
      <sheetName val="Micro-jalonnement"/>
      <sheetName val="Audit Dates"/>
      <sheetName val="Reporting 7S"/>
      <sheetName val="Historique des évolutions"/>
    </sheetNames>
    <sheetDataSet>
      <sheetData sheetId="0"/>
      <sheetData sheetId="1"/>
      <sheetData sheetId="2"/>
      <sheetData sheetId="3">
        <row r="3">
          <cell r="C3">
            <v>44893</v>
          </cell>
        </row>
        <row r="4">
          <cell r="C4">
            <v>44893</v>
          </cell>
        </row>
      </sheetData>
      <sheetData sheetId="4">
        <row r="2">
          <cell r="C2" t="str">
            <v>semaine</v>
          </cell>
          <cell r="D2" t="str">
            <v>W49-21</v>
          </cell>
          <cell r="E2" t="str">
            <v>W50-21</v>
          </cell>
          <cell r="F2" t="str">
            <v>W51-21</v>
          </cell>
          <cell r="G2" t="str">
            <v>W52-21</v>
          </cell>
          <cell r="H2" t="str">
            <v>W1-22</v>
          </cell>
          <cell r="I2" t="str">
            <v>W2-22</v>
          </cell>
          <cell r="J2" t="str">
            <v>W3-22</v>
          </cell>
          <cell r="K2" t="str">
            <v>W4-22</v>
          </cell>
          <cell r="L2" t="str">
            <v>W5-22</v>
          </cell>
          <cell r="M2" t="str">
            <v>W6-22</v>
          </cell>
          <cell r="N2" t="str">
            <v>W7-22</v>
          </cell>
          <cell r="O2" t="str">
            <v>W8-22</v>
          </cell>
          <cell r="P2" t="str">
            <v>W9-22</v>
          </cell>
          <cell r="Q2" t="str">
            <v>W10-22</v>
          </cell>
          <cell r="R2" t="str">
            <v>W11-22</v>
          </cell>
          <cell r="S2" t="str">
            <v>W12-22</v>
          </cell>
          <cell r="T2" t="str">
            <v>W13-22</v>
          </cell>
          <cell r="U2" t="str">
            <v>W14-22</v>
          </cell>
          <cell r="V2" t="str">
            <v>W15-22</v>
          </cell>
          <cell r="W2" t="str">
            <v>W16-22</v>
          </cell>
          <cell r="X2" t="str">
            <v>W17-22</v>
          </cell>
          <cell r="Y2" t="str">
            <v>W18-22</v>
          </cell>
          <cell r="Z2" t="str">
            <v>W19-22</v>
          </cell>
          <cell r="AA2" t="str">
            <v>W20-22</v>
          </cell>
          <cell r="AB2" t="str">
            <v>W21-22</v>
          </cell>
          <cell r="AC2" t="str">
            <v>W22-22</v>
          </cell>
          <cell r="AD2" t="str">
            <v>W23-22</v>
          </cell>
          <cell r="AE2" t="str">
            <v>W24-22</v>
          </cell>
          <cell r="AF2" t="str">
            <v>W25-22</v>
          </cell>
          <cell r="AG2" t="str">
            <v>W26-22</v>
          </cell>
          <cell r="AH2" t="str">
            <v>W27-22</v>
          </cell>
          <cell r="AI2" t="str">
            <v>W28-22</v>
          </cell>
          <cell r="AJ2" t="str">
            <v>W29-22</v>
          </cell>
          <cell r="AK2" t="str">
            <v>W30-22</v>
          </cell>
          <cell r="AL2" t="str">
            <v>W31-22</v>
          </cell>
          <cell r="AM2" t="str">
            <v>W32-22</v>
          </cell>
          <cell r="AN2" t="str">
            <v>W33-22</v>
          </cell>
          <cell r="AO2" t="str">
            <v>W34-22</v>
          </cell>
          <cell r="AP2" t="str">
            <v>W35-22</v>
          </cell>
          <cell r="AQ2" t="str">
            <v>W36-22</v>
          </cell>
          <cell r="AR2" t="str">
            <v>W37-22</v>
          </cell>
          <cell r="AS2" t="str">
            <v>W38-22</v>
          </cell>
          <cell r="AT2" t="str">
            <v>W39-22</v>
          </cell>
          <cell r="AU2" t="str">
            <v>W40-22</v>
          </cell>
          <cell r="AV2" t="str">
            <v>W41-22</v>
          </cell>
          <cell r="AW2" t="str">
            <v>W42-22</v>
          </cell>
          <cell r="AX2" t="str">
            <v>W43-22</v>
          </cell>
          <cell r="AY2" t="str">
            <v>W44-22</v>
          </cell>
          <cell r="AZ2" t="str">
            <v>W45-22</v>
          </cell>
          <cell r="BA2" t="str">
            <v>W46-22</v>
          </cell>
          <cell r="BB2" t="str">
            <v>W47-22</v>
          </cell>
          <cell r="BC2" t="str">
            <v>W48-22</v>
          </cell>
          <cell r="BD2" t="str">
            <v>W49-22</v>
          </cell>
          <cell r="BE2" t="str">
            <v>W50-22</v>
          </cell>
          <cell r="BF2" t="str">
            <v>W51-22</v>
          </cell>
          <cell r="BG2" t="str">
            <v>W52-22</v>
          </cell>
          <cell r="BH2" t="str">
            <v>W1-23</v>
          </cell>
          <cell r="BI2" t="str">
            <v>W2-23</v>
          </cell>
          <cell r="BJ2" t="str">
            <v>W3-23</v>
          </cell>
          <cell r="BK2" t="str">
            <v>W4-23</v>
          </cell>
          <cell r="BL2" t="str">
            <v>W5-23</v>
          </cell>
          <cell r="BM2" t="str">
            <v>W6-23</v>
          </cell>
          <cell r="BN2" t="str">
            <v>W7-23</v>
          </cell>
          <cell r="BO2" t="str">
            <v>W8-23</v>
          </cell>
          <cell r="BP2" t="str">
            <v>W9-23</v>
          </cell>
          <cell r="BQ2" t="str">
            <v>W10-23</v>
          </cell>
          <cell r="BR2" t="str">
            <v>W11-23</v>
          </cell>
          <cell r="BS2" t="str">
            <v>W12-23</v>
          </cell>
          <cell r="BT2" t="str">
            <v>W13-23</v>
          </cell>
          <cell r="BU2" t="str">
            <v>W14-23</v>
          </cell>
          <cell r="BV2" t="str">
            <v>W15-23</v>
          </cell>
          <cell r="BW2" t="str">
            <v>W16-23</v>
          </cell>
          <cell r="BX2" t="str">
            <v>W17-23</v>
          </cell>
          <cell r="BY2" t="str">
            <v>W18-23</v>
          </cell>
          <cell r="BZ2" t="str">
            <v>W19-23</v>
          </cell>
        </row>
        <row r="3">
          <cell r="C3" t="str">
            <v>Date</v>
          </cell>
          <cell r="D3">
            <v>44536</v>
          </cell>
          <cell r="E3">
            <v>44543</v>
          </cell>
          <cell r="F3">
            <v>44550</v>
          </cell>
          <cell r="G3">
            <v>44557</v>
          </cell>
          <cell r="H3">
            <v>44564</v>
          </cell>
          <cell r="I3">
            <v>44571</v>
          </cell>
          <cell r="J3">
            <v>44578</v>
          </cell>
          <cell r="K3">
            <v>44585</v>
          </cell>
          <cell r="L3">
            <v>44592</v>
          </cell>
          <cell r="M3">
            <v>44599</v>
          </cell>
          <cell r="N3">
            <v>44606</v>
          </cell>
          <cell r="O3">
            <v>44613</v>
          </cell>
          <cell r="P3">
            <v>44620</v>
          </cell>
          <cell r="Q3">
            <v>44627</v>
          </cell>
          <cell r="R3">
            <v>44634</v>
          </cell>
          <cell r="S3">
            <v>44641</v>
          </cell>
          <cell r="T3">
            <v>44648</v>
          </cell>
          <cell r="U3">
            <v>44655</v>
          </cell>
          <cell r="V3">
            <v>44662</v>
          </cell>
          <cell r="W3">
            <v>44669</v>
          </cell>
          <cell r="X3">
            <v>44676</v>
          </cell>
          <cell r="Y3">
            <v>44683</v>
          </cell>
          <cell r="Z3">
            <v>44690</v>
          </cell>
          <cell r="AA3">
            <v>44697</v>
          </cell>
          <cell r="AB3">
            <v>44704</v>
          </cell>
          <cell r="AC3">
            <v>44711</v>
          </cell>
          <cell r="AD3">
            <v>44718</v>
          </cell>
          <cell r="AE3">
            <v>44725</v>
          </cell>
          <cell r="AF3">
            <v>44732</v>
          </cell>
          <cell r="AG3">
            <v>44739</v>
          </cell>
          <cell r="AH3">
            <v>44746</v>
          </cell>
          <cell r="AI3">
            <v>44753</v>
          </cell>
          <cell r="AJ3">
            <v>44760</v>
          </cell>
          <cell r="AK3">
            <v>44767</v>
          </cell>
          <cell r="AL3">
            <v>44774</v>
          </cell>
          <cell r="AM3">
            <v>44781</v>
          </cell>
          <cell r="AN3">
            <v>44788</v>
          </cell>
          <cell r="AO3">
            <v>44795</v>
          </cell>
          <cell r="AP3">
            <v>44802</v>
          </cell>
          <cell r="AQ3">
            <v>44809</v>
          </cell>
          <cell r="AR3">
            <v>44816</v>
          </cell>
          <cell r="AS3">
            <v>44823</v>
          </cell>
          <cell r="AT3">
            <v>44830</v>
          </cell>
          <cell r="AU3">
            <v>44837</v>
          </cell>
          <cell r="AV3">
            <v>44844</v>
          </cell>
          <cell r="AW3">
            <v>44851</v>
          </cell>
          <cell r="AX3">
            <v>44858</v>
          </cell>
          <cell r="AY3">
            <v>44865</v>
          </cell>
          <cell r="AZ3">
            <v>44872</v>
          </cell>
          <cell r="BA3">
            <v>44879</v>
          </cell>
          <cell r="BB3">
            <v>44886</v>
          </cell>
          <cell r="BC3">
            <v>44893</v>
          </cell>
          <cell r="BD3">
            <v>44900</v>
          </cell>
          <cell r="BE3">
            <v>44907</v>
          </cell>
          <cell r="BF3">
            <v>44914</v>
          </cell>
          <cell r="BG3">
            <v>44921</v>
          </cell>
          <cell r="BH3">
            <v>44928</v>
          </cell>
          <cell r="BI3">
            <v>44935</v>
          </cell>
          <cell r="BJ3">
            <v>44942</v>
          </cell>
          <cell r="BK3">
            <v>44949</v>
          </cell>
          <cell r="BL3">
            <v>44956</v>
          </cell>
          <cell r="BM3">
            <v>44963</v>
          </cell>
          <cell r="BN3">
            <v>44970</v>
          </cell>
          <cell r="BO3">
            <v>44977</v>
          </cell>
          <cell r="BP3">
            <v>44984</v>
          </cell>
          <cell r="BQ3">
            <v>44991</v>
          </cell>
          <cell r="BR3">
            <v>44998</v>
          </cell>
          <cell r="BS3">
            <v>45005</v>
          </cell>
          <cell r="BT3">
            <v>45012</v>
          </cell>
          <cell r="BU3">
            <v>45019</v>
          </cell>
          <cell r="BV3">
            <v>45026</v>
          </cell>
          <cell r="BW3">
            <v>45033</v>
          </cell>
          <cell r="BX3">
            <v>45040</v>
          </cell>
          <cell r="BY3">
            <v>45047</v>
          </cell>
          <cell r="BZ3">
            <v>45054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euil1"/>
      <sheetName val="EC"/>
      <sheetName val="Liste"/>
    </sheetNames>
    <sheetDataSet>
      <sheetData sheetId="0"/>
      <sheetData sheetId="1"/>
      <sheetData sheetId="2">
        <row r="3">
          <cell r="B3" t="str">
            <v>1.1-STR</v>
          </cell>
        </row>
        <row r="4">
          <cell r="B4" t="str">
            <v>2.1-FIN</v>
          </cell>
        </row>
        <row r="5">
          <cell r="B5" t="str">
            <v>2.3-IWC</v>
          </cell>
        </row>
        <row r="6">
          <cell r="B6" t="str">
            <v>3.1-HRC</v>
          </cell>
        </row>
        <row r="7">
          <cell r="B7" t="str">
            <v>4.1-QCI</v>
          </cell>
        </row>
        <row r="8">
          <cell r="B8" t="str">
            <v>4.1.a-SAF</v>
          </cell>
        </row>
        <row r="9">
          <cell r="B9" t="str">
            <v>5.1-BID</v>
          </cell>
        </row>
        <row r="10">
          <cell r="B10" t="str">
            <v>5.2-PRJ</v>
          </cell>
        </row>
        <row r="11">
          <cell r="B11" t="str">
            <v>7.1.a-ACQ</v>
          </cell>
        </row>
        <row r="12">
          <cell r="B12" t="str">
            <v>7.2-PMD</v>
          </cell>
        </row>
        <row r="13">
          <cell r="B13" t="str">
            <v>8.1-SER</v>
          </cell>
        </row>
        <row r="14">
          <cell r="B14" t="str">
            <v>9.3-EXP</v>
          </cell>
        </row>
        <row r="15">
          <cell r="B15" t="str">
            <v>9.4-ESS</v>
          </cell>
        </row>
        <row r="16">
          <cell r="B16" t="str">
            <v>9.5-RES</v>
          </cell>
        </row>
        <row r="17">
          <cell r="B17" t="str">
            <v>9.9-HRM</v>
          </cell>
        </row>
        <row r="18">
          <cell r="B18" t="str">
            <v>9.10-FIP</v>
          </cell>
        </row>
        <row r="19">
          <cell r="B19" t="str">
            <v>Formulaires administratifs locaux</v>
          </cell>
        </row>
        <row r="20">
          <cell r="B20" t="str">
            <v>ST Electronique</v>
          </cell>
        </row>
        <row r="21">
          <cell r="B21" t="str">
            <v>ST Hyperfréquences</v>
          </cell>
        </row>
        <row r="22">
          <cell r="B22" t="str">
            <v>ST Logiciels</v>
          </cell>
        </row>
        <row r="23">
          <cell r="B23" t="str">
            <v>ST Manufacturing &amp; Technologie</v>
          </cell>
        </row>
        <row r="24">
          <cell r="B24" t="str">
            <v>ST Mécanique</v>
          </cell>
        </row>
        <row r="25">
          <cell r="B25" t="str">
            <v>ST Tests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C6:W89" totalsRowShown="0" headerRowDxfId="31" dataDxfId="29" headerRowBorderDxfId="30" tableBorderDxfId="28" totalsRowBorderDxfId="27">
  <autoFilter ref="C6:W89" xr:uid="{00000000-0009-0000-0100-000002000000}"/>
  <tableColumns count="21">
    <tableColumn id="1" xr3:uid="{00000000-0010-0000-0000-000001000000}" name="ACTIVITE" dataDxfId="26"/>
    <tableColumn id="2" xr3:uid="{00000000-0010-0000-0000-000002000000}" name="RANG DU NIVEAU 1" dataDxfId="25">
      <calculatedColumnFormula>COUNTA($D$7:$D7)</calculatedColumnFormula>
    </tableColumn>
    <tableColumn id="3" xr3:uid="{00000000-0010-0000-0000-000003000000}" name="RANG DU NIVEAU 2" dataDxfId="24">
      <calculatedColumnFormula>IF(F7=2,E6+1,E6)</calculatedColumnFormula>
    </tableColumn>
    <tableColumn id="4" xr3:uid="{00000000-0010-0000-0000-000004000000}" name="NIVEAU" dataDxfId="23"/>
    <tableColumn id="24" xr3:uid="{00000000-0010-0000-0000-000018000000}" name="RESPONSABLE" dataDxfId="22"/>
    <tableColumn id="5" xr3:uid="{00000000-0010-0000-0000-000005000000}" name="REFERENCE NIVEAU 1_x000a_(k€)" dataDxfId="21"/>
    <tableColumn id="6" xr3:uid="{00000000-0010-0000-0000-000006000000}" name="POIDS_x000a_NIVEAUX 2 ET  3_x000a_(entier)" dataDxfId="20"/>
    <tableColumn id="7" xr3:uid="{00000000-0010-0000-0000-000007000000}" name="TYPE  _x000a_M : Saisie manuelle_x000a_A : Calcul Auto" dataDxfId="19">
      <calculatedColumnFormula>IF(OR(F8-Tableau2[[#This Row],[NIVEAU]]=0,F8-Tableau2[[#This Row],[NIVEAU]]=-1,F8-Tableau2[[#This Row],[NIVEAU]]=-2),"M",IF(F8-Tableau2[[#This Row],[NIVEAU]]=1,"A",IF(F8="","VIDE","ERREUR")))</calculatedColumnFormula>
    </tableColumn>
    <tableColumn id="8" xr3:uid="{00000000-0010-0000-0000-000008000000}" name="REGLE_x000a_(LIGNE M)" dataDxfId="18"/>
    <tableColumn id="9" xr3:uid="{00000000-0010-0000-0000-000009000000}" name="VALEUR UNITAIRE (%)_x000a_(LIGNE M)" dataDxfId="17"/>
    <tableColumn id="10" xr3:uid="{00000000-0010-0000-0000-00000A000000}" name="VALEUR_x000a_CONSOLIDEE_x000a_(AUTO)" dataDxfId="16">
      <calculatedColumnFormula>IF(J7="M",L7,N7)</calculatedColumnFormula>
    </tableColumn>
    <tableColumn id="11" xr3:uid="{00000000-0010-0000-0000-00000B000000}" name="AVANCEMENT CONSOLIDE (Niveau 1 et 2)" dataDxfId="15">
      <calculatedColumnFormula>IF(F7=1,T7,IF(F7=2,Q7,".."))</calculatedColumnFormula>
    </tableColumn>
    <tableColumn id="12" xr3:uid="{00000000-0010-0000-0000-00000C000000}" name="avancement pondéré unitaire_x000a_NIVEAU 3" dataDxfId="14" dataCellStyle="Pourcentage">
      <calculatedColumnFormula>IF(F7=3,I7*L7,"..")</calculatedColumnFormula>
    </tableColumn>
    <tableColumn id="13" xr3:uid="{00000000-0010-0000-0000-00000D000000}" name="Somme totale Avancement x Poids NIVEAU 2" dataDxfId="13" dataCellStyle="Pourcentage">
      <calculatedColumnFormula>IF(F7=2,IF(J7="M",L7,SUMIFS(O7:O$117,E7:E$117,E7,F7:F$117,3)),"..")</calculatedColumnFormula>
    </tableColumn>
    <tableColumn id="14" xr3:uid="{00000000-0010-0000-0000-00000E000000}" name="Avancement consolidé Niveau 2" dataDxfId="12" dataCellStyle="Pourcentage">
      <calculatedColumnFormula>IF(F7=2,P7/V7,"..")</calculatedColumnFormula>
    </tableColumn>
    <tableColumn id="15" xr3:uid="{00000000-0010-0000-0000-00000F000000}" name="avancement pondéré unitaire_x000a_NIVEAU 2" dataDxfId="11" dataCellStyle="Pourcentage">
      <calculatedColumnFormula>IF(F7=2,Q7*I7,"..")</calculatedColumnFormula>
    </tableColumn>
    <tableColumn id="16" xr3:uid="{00000000-0010-0000-0000-000010000000}" name="Somme totale Avancement x poids NIVEAU 1" dataDxfId="10" dataCellStyle="Pourcentage">
      <calculatedColumnFormula>IF(F7=1,SUMIFS(R7:R$117,D7:D$117,D7,F7:F$117,2),"..")</calculatedColumnFormula>
    </tableColumn>
    <tableColumn id="17" xr3:uid="{00000000-0010-0000-0000-000011000000}" name="Avancement consolidé Niveau 1" dataDxfId="9" dataCellStyle="Pourcentage">
      <calculatedColumnFormula>IF(F7=1,S7/V7,"..")</calculatedColumnFormula>
    </tableColumn>
    <tableColumn id="18" xr3:uid="{00000000-0010-0000-0000-000012000000}" name="SOMME_POIDS conditionnée_x000a_NIVEAUX 1 &amp; 2" dataDxfId="8" dataCellStyle="Pourcentage">
      <calculatedColumnFormula>IF(F7=2,SUMIFS(I7:I$117,E7:E$117,E7,F7:F$117,3),IF(F7=1,SUMIFS(I7:I$117,D7:D$117,D7,F7:F$117,2),""))</calculatedColumnFormula>
    </tableColumn>
    <tableColumn id="19" xr3:uid="{00000000-0010-0000-0000-000013000000}" name="SOMME_POIDS conditionnée_x000a_NIVEAUX 1 &amp; 22" dataDxfId="7">
      <calculatedColumnFormula>IF(U7=0,1,U7)</calculatedColumnFormula>
    </tableColumn>
    <tableColumn id="20" xr3:uid="{00000000-0010-0000-0000-000014000000}" name="SELECTION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9"/>
  <sheetViews>
    <sheetView tabSelected="1" zoomScale="70" zoomScaleNormal="70" workbookViewId="0">
      <selection activeCell="C11" sqref="C11:W11"/>
    </sheetView>
  </sheetViews>
  <sheetFormatPr baseColWidth="10" defaultColWidth="11.42578125" defaultRowHeight="15" customHeight="1" outlineLevelCol="1" x14ac:dyDescent="0.25"/>
  <cols>
    <col min="1" max="1" width="36.7109375" style="1" customWidth="1" outlineLevel="1"/>
    <col min="2" max="2" width="6" style="1" customWidth="1" outlineLevel="1"/>
    <col min="3" max="3" width="50.85546875" style="2" customWidth="1"/>
    <col min="4" max="4" width="11.28515625" style="2" customWidth="1" outlineLevel="1"/>
    <col min="5" max="5" width="10.140625" style="2" customWidth="1" outlineLevel="1"/>
    <col min="6" max="6" width="10.7109375" style="2" customWidth="1"/>
    <col min="7" max="7" width="20" style="2" customWidth="1"/>
    <col min="8" max="8" width="14.85546875" style="2" customWidth="1"/>
    <col min="9" max="9" width="13.5703125" style="2" customWidth="1"/>
    <col min="10" max="10" width="11.5703125" style="2" customWidth="1"/>
    <col min="11" max="11" width="44" style="2" customWidth="1"/>
    <col min="12" max="12" width="13.28515625" style="3" customWidth="1"/>
    <col min="13" max="13" width="14.140625" style="3" customWidth="1"/>
    <col min="14" max="14" width="20.28515625" style="1" customWidth="1" outlineLevel="1"/>
    <col min="15" max="15" width="17.7109375" style="1" customWidth="1" outlineLevel="1"/>
    <col min="16" max="16" width="27.5703125" style="1" customWidth="1" outlineLevel="1"/>
    <col min="17" max="17" width="29.7109375" style="1" customWidth="1" outlineLevel="1"/>
    <col min="18" max="18" width="16.28515625" style="1" customWidth="1" outlineLevel="1"/>
    <col min="19" max="19" width="40.85546875" style="1" customWidth="1" outlineLevel="1"/>
    <col min="20" max="20" width="29.7109375" style="1" customWidth="1" outlineLevel="1"/>
    <col min="21" max="21" width="14.28515625" style="4" customWidth="1" outlineLevel="1"/>
    <col min="22" max="22" width="18.42578125" style="1" customWidth="1" outlineLevel="1"/>
    <col min="23" max="23" width="4.28515625" style="1" customWidth="1"/>
    <col min="24" max="35" width="0" style="1" hidden="1" customWidth="1" outlineLevel="1"/>
    <col min="36" max="36" width="11.42578125" style="1" collapsed="1"/>
    <col min="37" max="16384" width="11.42578125" style="1"/>
  </cols>
  <sheetData>
    <row r="1" spans="1:35" ht="21.75" customHeight="1" thickBot="1" x14ac:dyDescent="0.3">
      <c r="A1" s="74"/>
      <c r="B1" s="41"/>
      <c r="C1" s="36"/>
      <c r="G1" s="59"/>
      <c r="H1" s="59"/>
      <c r="I1" s="59"/>
      <c r="J1" s="59"/>
      <c r="K1" s="59"/>
      <c r="L1" s="60"/>
      <c r="M1" s="60"/>
    </row>
    <row r="2" spans="1:35" s="6" customFormat="1" ht="22.5" customHeight="1" x14ac:dyDescent="0.25">
      <c r="A2" s="75"/>
      <c r="B2" s="42"/>
      <c r="C2" s="36"/>
      <c r="D2" s="5"/>
      <c r="E2" s="5"/>
      <c r="F2" s="5"/>
      <c r="G2" s="61"/>
      <c r="H2" s="62" t="s">
        <v>6</v>
      </c>
      <c r="I2" s="63" t="s">
        <v>40</v>
      </c>
      <c r="J2" s="64"/>
      <c r="K2" s="76" t="s">
        <v>38</v>
      </c>
      <c r="L2" s="77"/>
      <c r="M2" s="65">
        <f ca="1">SUMPRODUCT(H7:H89*M7:M89)/H3</f>
        <v>1</v>
      </c>
      <c r="U2" s="7"/>
    </row>
    <row r="3" spans="1:35" s="6" customFormat="1" ht="25.5" customHeight="1" thickBot="1" x14ac:dyDescent="0.3">
      <c r="A3" s="75"/>
      <c r="B3" s="42"/>
      <c r="C3" s="36"/>
      <c r="D3" s="5"/>
      <c r="E3" s="5"/>
      <c r="F3" s="5"/>
      <c r="G3" s="61"/>
      <c r="H3" s="66">
        <f>SUM(H7:H117)</f>
        <v>100</v>
      </c>
      <c r="I3" s="61"/>
      <c r="J3" s="64"/>
      <c r="K3" s="78" t="s">
        <v>39</v>
      </c>
      <c r="L3" s="79"/>
      <c r="M3" s="67">
        <f ca="1">SUMPRODUCT(H7:H89*M7:M89)</f>
        <v>100</v>
      </c>
      <c r="U3" s="7"/>
    </row>
    <row r="4" spans="1:35" s="6" customFormat="1" ht="19.5" customHeight="1" x14ac:dyDescent="0.25">
      <c r="A4" s="75"/>
      <c r="B4" s="42"/>
      <c r="C4" s="5"/>
      <c r="D4" s="5"/>
      <c r="E4" s="5"/>
      <c r="F4" s="5"/>
      <c r="G4" s="5"/>
      <c r="H4" s="9"/>
      <c r="I4" s="5"/>
      <c r="J4" s="10"/>
      <c r="K4" s="11"/>
      <c r="L4" s="12"/>
      <c r="M4" s="12"/>
      <c r="U4" s="7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</row>
    <row r="5" spans="1:35" s="6" customFormat="1" ht="24.75" customHeight="1" x14ac:dyDescent="0.25">
      <c r="A5" s="75"/>
      <c r="B5" s="42"/>
      <c r="C5" s="83" t="s">
        <v>16</v>
      </c>
      <c r="D5" s="84"/>
      <c r="E5" s="84"/>
      <c r="F5" s="85"/>
      <c r="G5" s="85"/>
      <c r="H5" s="85"/>
      <c r="I5" s="86"/>
      <c r="J5" s="80" t="s">
        <v>12</v>
      </c>
      <c r="K5" s="81"/>
      <c r="L5" s="81"/>
      <c r="M5" s="82"/>
      <c r="N5" s="87" t="s">
        <v>22</v>
      </c>
      <c r="O5" s="87"/>
      <c r="P5" s="87"/>
      <c r="Q5" s="87"/>
      <c r="R5" s="87"/>
      <c r="S5" s="87"/>
      <c r="T5" s="87"/>
      <c r="U5" s="87"/>
      <c r="V5" s="87"/>
      <c r="W5" s="53" t="s">
        <v>17</v>
      </c>
      <c r="X5" s="72">
        <v>2024</v>
      </c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</row>
    <row r="6" spans="1:35" s="6" customFormat="1" ht="75" customHeight="1" x14ac:dyDescent="0.25">
      <c r="A6" s="75"/>
      <c r="B6" s="42"/>
      <c r="C6" s="46" t="s">
        <v>0</v>
      </c>
      <c r="D6" s="49" t="s">
        <v>2</v>
      </c>
      <c r="E6" s="49" t="s">
        <v>3</v>
      </c>
      <c r="F6" s="34" t="s">
        <v>14</v>
      </c>
      <c r="G6" s="34" t="s">
        <v>42</v>
      </c>
      <c r="H6" s="35" t="s">
        <v>15</v>
      </c>
      <c r="I6" s="43" t="s">
        <v>19</v>
      </c>
      <c r="J6" s="68" t="s">
        <v>44</v>
      </c>
      <c r="K6" s="44" t="s">
        <v>21</v>
      </c>
      <c r="L6" s="50" t="s">
        <v>41</v>
      </c>
      <c r="M6" s="54" t="s">
        <v>43</v>
      </c>
      <c r="N6" s="45" t="s">
        <v>1</v>
      </c>
      <c r="O6" s="21" t="s">
        <v>4</v>
      </c>
      <c r="P6" s="21" t="s">
        <v>8</v>
      </c>
      <c r="Q6" s="21" t="s">
        <v>10</v>
      </c>
      <c r="R6" s="21" t="s">
        <v>7</v>
      </c>
      <c r="S6" s="21" t="s">
        <v>9</v>
      </c>
      <c r="T6" s="21" t="s">
        <v>11</v>
      </c>
      <c r="U6" s="21" t="s">
        <v>5</v>
      </c>
      <c r="V6" s="21" t="s">
        <v>20</v>
      </c>
      <c r="W6" s="51" t="s">
        <v>18</v>
      </c>
      <c r="X6" s="39" t="s">
        <v>23</v>
      </c>
      <c r="Y6" s="39" t="s">
        <v>24</v>
      </c>
      <c r="Z6" s="39" t="s">
        <v>25</v>
      </c>
      <c r="AA6" s="39" t="s">
        <v>26</v>
      </c>
      <c r="AB6" s="39" t="s">
        <v>27</v>
      </c>
      <c r="AC6" s="39" t="s">
        <v>28</v>
      </c>
      <c r="AD6" s="39" t="s">
        <v>29</v>
      </c>
      <c r="AE6" s="39" t="s">
        <v>30</v>
      </c>
      <c r="AF6" s="39" t="s">
        <v>31</v>
      </c>
      <c r="AG6" s="39" t="s">
        <v>32</v>
      </c>
      <c r="AH6" s="39" t="s">
        <v>33</v>
      </c>
      <c r="AI6" s="39" t="s">
        <v>34</v>
      </c>
    </row>
    <row r="7" spans="1:35" ht="15" customHeight="1" x14ac:dyDescent="0.25">
      <c r="A7" s="75"/>
      <c r="B7" s="42"/>
      <c r="C7" s="13" t="s">
        <v>35</v>
      </c>
      <c r="D7" s="47">
        <f ca="1">COUNTA($D$7:$D7)</f>
        <v>1</v>
      </c>
      <c r="E7" s="47">
        <v>0</v>
      </c>
      <c r="F7" s="15">
        <v>1</v>
      </c>
      <c r="G7" s="15"/>
      <c r="H7" s="14">
        <v>100</v>
      </c>
      <c r="I7" s="14"/>
      <c r="J7" s="69" t="str">
        <f>IF(OR(F8-Tableau2[[#This Row],[NIVEAU]]=0,F8-Tableau2[[#This Row],[NIVEAU]]=-1,F8-Tableau2[[#This Row],[NIVEAU]]=-2),"M",IF(F8-Tableau2[[#This Row],[NIVEAU]]=1,"A",IF(F8="","VIDE","ERREUR")))</f>
        <v>M</v>
      </c>
      <c r="K7" s="14"/>
      <c r="L7" s="16">
        <v>1</v>
      </c>
      <c r="M7" s="55">
        <f t="shared" ref="M7:M9" si="0">IF(J7="M",L7,N7)</f>
        <v>1</v>
      </c>
      <c r="N7" s="22">
        <f t="shared" ref="N7:N89" ca="1" si="1">IF(F7=1,T7,IF(F7=2,Q7,".."))</f>
        <v>0</v>
      </c>
      <c r="O7" s="23" t="str">
        <f t="shared" ref="O7:O89" si="2">IF(F7=3,I7*L7,"..")</f>
        <v>..</v>
      </c>
      <c r="P7" s="23" t="str">
        <f>IF(F7=2,IF(J7="M",L7,SUMIFS(O7:O$117,E7:E$117,E7,F7:F$117,3)),"..")</f>
        <v>..</v>
      </c>
      <c r="Q7" s="23" t="str">
        <f t="shared" ref="Q7:Q89" si="3">IF(F7=2,P7/V7,"..")</f>
        <v>..</v>
      </c>
      <c r="R7" s="23" t="str">
        <f t="shared" ref="R7:R89" si="4">IF(F7=2,Q7*I7,"..")</f>
        <v>..</v>
      </c>
      <c r="S7" s="23">
        <f ca="1">IF(F7=1,SUMIFS(R7:R$117,D7:D$117,D7,F7:F$117,2),"..")</f>
        <v>0</v>
      </c>
      <c r="T7" s="23">
        <f t="shared" ref="T7:T89" ca="1" si="5">IF(F7=1,S7/V7,"..")</f>
        <v>0</v>
      </c>
      <c r="U7" s="24">
        <f ca="1">IF(F7=2,SUMIFS(I7:I$117,E7:E$117,E7,F7:F$117,3),IF(F7=1,SUMIFS(I7:I$117,D7:D$117,D7,F7:F$117,2),""))</f>
        <v>0</v>
      </c>
      <c r="V7" s="25">
        <f ca="1">IF(U7=0,1,U7)</f>
        <v>1</v>
      </c>
      <c r="W7" s="14" t="s">
        <v>13</v>
      </c>
      <c r="X7" s="37" t="e">
        <f>SUMPRODUCT( (Tableau2[SELECTION]="X") * (MONTH(#REF!)=MONTH(1&amp;X6)) * (YEAR(#REF!)=#REF!))</f>
        <v>#REF!</v>
      </c>
      <c r="Y7" s="37" t="e">
        <f>SUMPRODUCT( (Tableau2[SELECTION]="X") * (MONTH(#REF!)=MONTH(1&amp;Y6)) * (YEAR(#REF!)=#REF!))</f>
        <v>#REF!</v>
      </c>
      <c r="Z7" s="37" t="e">
        <f>SUMPRODUCT( (Tableau2[SELECTION]="X") * (MONTH(#REF!)=MONTH(1&amp;Z6)) * (YEAR(#REF!)=#REF!))</f>
        <v>#REF!</v>
      </c>
      <c r="AA7" s="37" t="e">
        <f>SUMPRODUCT( (Tableau2[SELECTION]="X") * (MONTH(#REF!)=MONTH(1&amp;AA6)) * (YEAR(#REF!)=#REF!))</f>
        <v>#REF!</v>
      </c>
      <c r="AB7" s="37" t="e">
        <f>SUMPRODUCT( (Tableau2[SELECTION]="X") * (MONTH(#REF!)=MONTH(1&amp;AB6)) * (YEAR(#REF!)=#REF!))</f>
        <v>#REF!</v>
      </c>
      <c r="AC7" s="37" t="e">
        <f>SUMPRODUCT( (Tableau2[SELECTION]="X") * (MONTH(#REF!)=MONTH(1&amp;AC6)) * (YEAR(#REF!)=#REF!))</f>
        <v>#REF!</v>
      </c>
      <c r="AD7" s="37" t="e">
        <f>SUMPRODUCT( (Tableau2[SELECTION]="X") * (MONTH(#REF!)=MONTH(1&amp;AD6)) * (YEAR(#REF!)=#REF!))</f>
        <v>#REF!</v>
      </c>
      <c r="AE7" s="37" t="e">
        <f>SUMPRODUCT( (Tableau2[SELECTION]="X") * (MONTH(#REF!)=MONTH(1&amp;AE6)) * (YEAR(#REF!)=#REF!))</f>
        <v>#REF!</v>
      </c>
      <c r="AF7" s="37" t="e">
        <f>SUMPRODUCT( (Tableau2[SELECTION]="X") * (MONTH(#REF!)=MONTH(1&amp;AF6)) * (YEAR(#REF!)=#REF!))</f>
        <v>#REF!</v>
      </c>
      <c r="AG7" s="37" t="e">
        <f>SUMPRODUCT( (Tableau2[SELECTION]="X") * (MONTH(#REF!)=MONTH(1&amp;AG6)) * (YEAR(#REF!)=#REF!))</f>
        <v>#REF!</v>
      </c>
      <c r="AH7" s="37" t="e">
        <f>SUMPRODUCT( (Tableau2[SELECTION]="X") * (MONTH(#REF!)=MONTH(1&amp;AH6)) * (YEAR(#REF!)=#REF!))</f>
        <v>#REF!</v>
      </c>
      <c r="AI7" s="37" t="e">
        <f>SUMPRODUCT( (Tableau2[SELECTION]="X") * (MONTH(#REF!)=MONTH(1&amp;AI6)) * (YEAR(#REF!)=#REF!))</f>
        <v>#REF!</v>
      </c>
    </row>
    <row r="8" spans="1:35" ht="15" customHeight="1" x14ac:dyDescent="0.25">
      <c r="A8" s="75"/>
      <c r="B8" s="42"/>
      <c r="C8" s="13" t="s">
        <v>36</v>
      </c>
      <c r="D8" s="47">
        <f ca="1">COUNTA($D$7:$D8)</f>
        <v>2</v>
      </c>
      <c r="E8" s="48">
        <f t="shared" ref="E8:E89" si="6">IF(F8=2,E7+1,E7)</f>
        <v>0</v>
      </c>
      <c r="F8" s="15">
        <v>1</v>
      </c>
      <c r="G8" s="15"/>
      <c r="H8" s="14"/>
      <c r="I8" s="14"/>
      <c r="J8" s="70" t="str">
        <f>IF(OR(F9-Tableau2[[#This Row],[NIVEAU]]=0,F9-Tableau2[[#This Row],[NIVEAU]]=-1,F9-Tableau2[[#This Row],[NIVEAU]]=-2),"M",IF(F9-Tableau2[[#This Row],[NIVEAU]]=1,"A",IF(F9="","VIDE","ERREUR")))</f>
        <v>M</v>
      </c>
      <c r="K8" s="14"/>
      <c r="L8" s="16"/>
      <c r="M8" s="55">
        <f t="shared" si="0"/>
        <v>0</v>
      </c>
      <c r="N8" s="22">
        <f t="shared" ca="1" si="1"/>
        <v>0</v>
      </c>
      <c r="O8" s="23" t="str">
        <f t="shared" si="2"/>
        <v>..</v>
      </c>
      <c r="P8" s="23" t="str">
        <f>IF(F8=2,IF(J8="M",L8,SUMIFS(O8:O$117,E8:E$117,E8,F8:F$117,3)),"..")</f>
        <v>..</v>
      </c>
      <c r="Q8" s="23" t="str">
        <f t="shared" si="3"/>
        <v>..</v>
      </c>
      <c r="R8" s="23" t="str">
        <f t="shared" si="4"/>
        <v>..</v>
      </c>
      <c r="S8" s="23">
        <f ca="1">IF(F8=1,SUMIFS(R8:R$117,D8:D$117,D8,F8:F$117,2),"..")</f>
        <v>0</v>
      </c>
      <c r="T8" s="23">
        <f t="shared" ca="1" si="5"/>
        <v>0</v>
      </c>
      <c r="U8" s="24">
        <f ca="1">IF(F8=2,SUMIFS(I8:I$117,E8:E$117,E8,F8:F$117,3),IF(F8=1,SUMIFS(I8:I$117,D8:D$117,D8,F8:F$117,2),""))</f>
        <v>0</v>
      </c>
      <c r="V8" s="25">
        <f t="shared" ref="V8:V89" ca="1" si="7">IF(U8=0,1,U8)</f>
        <v>1</v>
      </c>
      <c r="W8" s="14" t="s">
        <v>13</v>
      </c>
      <c r="X8" s="37" t="e">
        <f>#REF!+X7</f>
        <v>#REF!</v>
      </c>
      <c r="Y8" s="37" t="e">
        <f t="shared" ref="Y8" si="8">X8+Y7</f>
        <v>#REF!</v>
      </c>
      <c r="Z8" s="37" t="e">
        <f t="shared" ref="Z8" si="9">Y8+Z7</f>
        <v>#REF!</v>
      </c>
      <c r="AA8" s="37" t="e">
        <f t="shared" ref="AA8" si="10">Z8+AA7</f>
        <v>#REF!</v>
      </c>
      <c r="AB8" s="37" t="e">
        <f t="shared" ref="AB8" si="11">AA8+AB7</f>
        <v>#REF!</v>
      </c>
      <c r="AC8" s="37" t="e">
        <f t="shared" ref="AC8" si="12">AB8+AC7</f>
        <v>#REF!</v>
      </c>
      <c r="AD8" s="37" t="e">
        <f t="shared" ref="AD8" si="13">AC8+AD7</f>
        <v>#REF!</v>
      </c>
      <c r="AE8" s="37" t="e">
        <f t="shared" ref="AE8" si="14">AD8+AE7</f>
        <v>#REF!</v>
      </c>
      <c r="AF8" s="37" t="e">
        <f t="shared" ref="AF8" si="15">AE8+AF7</f>
        <v>#REF!</v>
      </c>
      <c r="AG8" s="37" t="e">
        <f t="shared" ref="AG8" si="16">AF8+AG7</f>
        <v>#REF!</v>
      </c>
      <c r="AH8" s="37" t="e">
        <f t="shared" ref="AH8" si="17">AG8+AH7</f>
        <v>#REF!</v>
      </c>
      <c r="AI8" s="37" t="e">
        <f t="shared" ref="AI8" si="18">AH8+AI7</f>
        <v>#REF!</v>
      </c>
    </row>
    <row r="9" spans="1:35" ht="15" customHeight="1" x14ac:dyDescent="0.25">
      <c r="A9" s="75"/>
      <c r="B9" s="42"/>
      <c r="C9" s="13" t="s">
        <v>37</v>
      </c>
      <c r="D9" s="47">
        <f ca="1">COUNTA($D$7:$D9)</f>
        <v>3</v>
      </c>
      <c r="E9" s="48">
        <f t="shared" si="6"/>
        <v>0</v>
      </c>
      <c r="F9" s="15">
        <v>1</v>
      </c>
      <c r="G9" s="15"/>
      <c r="H9" s="14"/>
      <c r="I9" s="14"/>
      <c r="J9" s="70" t="str">
        <f>IF(OR(F10-Tableau2[[#This Row],[NIVEAU]]=0,F10-Tableau2[[#This Row],[NIVEAU]]=-1,F10-Tableau2[[#This Row],[NIVEAU]]=-2),"M",IF(F10-Tableau2[[#This Row],[NIVEAU]]=1,"A",IF(F10="","VIDE","ERREUR")))</f>
        <v>M</v>
      </c>
      <c r="K9" s="14"/>
      <c r="L9" s="16"/>
      <c r="M9" s="55">
        <f t="shared" si="0"/>
        <v>0</v>
      </c>
      <c r="N9" s="22">
        <f t="shared" ca="1" si="1"/>
        <v>0</v>
      </c>
      <c r="O9" s="23" t="str">
        <f t="shared" si="2"/>
        <v>..</v>
      </c>
      <c r="P9" s="23" t="str">
        <f>IF(F9=2,IF(J9="M",L9,SUMIFS(O9:O$117,E9:E$117,E9,F9:F$117,3)),"..")</f>
        <v>..</v>
      </c>
      <c r="Q9" s="23" t="str">
        <f t="shared" si="3"/>
        <v>..</v>
      </c>
      <c r="R9" s="23" t="str">
        <f t="shared" si="4"/>
        <v>..</v>
      </c>
      <c r="S9" s="23">
        <f ca="1">IF(F9=1,SUMIFS(R9:R$117,D9:D$117,D9,F9:F$117,2),"..")</f>
        <v>0</v>
      </c>
      <c r="T9" s="23">
        <f t="shared" ca="1" si="5"/>
        <v>0</v>
      </c>
      <c r="U9" s="24">
        <f ca="1">IF(F9=2,SUMIFS(I9:I$117,E9:E$117,E9,F9:F$117,3),IF(F9=1,SUMIFS(I9:I$117,D9:D$117,D9,F9:F$117,2),""))</f>
        <v>0</v>
      </c>
      <c r="V9" s="25">
        <f t="shared" ca="1" si="7"/>
        <v>1</v>
      </c>
      <c r="W9" s="14" t="s">
        <v>13</v>
      </c>
      <c r="X9" s="37" t="e">
        <f>SUMPRODUCT( (Tableau2[SELECTION]="X") * (MONTH(#REF!)=MONTH(1&amp;X6)) * (YEAR(#REF!)=#REF!))</f>
        <v>#REF!</v>
      </c>
      <c r="Y9" s="37" t="e">
        <f>SUMPRODUCT( (Tableau2[SELECTION]="X") * (MONTH(#REF!)=MONTH(1&amp;Y6)) * (YEAR(#REF!)=#REF!))</f>
        <v>#REF!</v>
      </c>
      <c r="Z9" s="37" t="e">
        <f>SUMPRODUCT( (Tableau2[SELECTION]="X") * (MONTH(#REF!)=MONTH(1&amp;Z6)) * (YEAR(#REF!)=#REF!))</f>
        <v>#REF!</v>
      </c>
      <c r="AA9" s="37" t="e">
        <f>SUMPRODUCT( (Tableau2[SELECTION]="X") * (MONTH(#REF!)=MONTH(1&amp;AA6)) * (YEAR(#REF!)=#REF!))</f>
        <v>#REF!</v>
      </c>
      <c r="AB9" s="37" t="e">
        <f>SUMPRODUCT( (Tableau2[SELECTION]="X") * (MONTH(#REF!)=MONTH(1&amp;AB6)) * (YEAR(#REF!)=#REF!))</f>
        <v>#REF!</v>
      </c>
      <c r="AC9" s="37" t="e">
        <f>SUMPRODUCT( (Tableau2[SELECTION]="X") * (MONTH(#REF!)=MONTH(1&amp;AC6)) * (YEAR(#REF!)=#REF!))</f>
        <v>#REF!</v>
      </c>
      <c r="AD9" s="37" t="e">
        <f>SUMPRODUCT( (Tableau2[SELECTION]="X") * (MONTH(#REF!)=MONTH(1&amp;AD6)) * (YEAR(#REF!)=#REF!))</f>
        <v>#REF!</v>
      </c>
      <c r="AE9" s="37" t="e">
        <f>SUMPRODUCT( (Tableau2[SELECTION]="X") * (MONTH(#REF!)=MONTH(1&amp;AE6)) * (YEAR(#REF!)=#REF!))</f>
        <v>#REF!</v>
      </c>
      <c r="AF9" s="37" t="e">
        <f>SUMPRODUCT( (Tableau2[SELECTION]="X") * (MONTH(#REF!)=MONTH(1&amp;AF6)) * (YEAR(#REF!)=#REF!))</f>
        <v>#REF!</v>
      </c>
      <c r="AG9" s="37" t="e">
        <f>SUMPRODUCT( (Tableau2[SELECTION]="X") * (MONTH(#REF!)=MONTH(1&amp;AG6)) * (YEAR(#REF!)=#REF!))</f>
        <v>#REF!</v>
      </c>
      <c r="AH9" s="37" t="e">
        <f>SUMPRODUCT( (Tableau2[SELECTION]="X") * (MONTH(#REF!)=MONTH(1&amp;AH6)) * (YEAR(#REF!)=#REF!))</f>
        <v>#REF!</v>
      </c>
      <c r="AI9" s="37" t="e">
        <f>SUMPRODUCT( (Tableau2[SELECTION]="X") * (MONTH(#REF!)=MONTH(1&amp;AI6)) * (YEAR(#REF!)=#REF!))</f>
        <v>#REF!</v>
      </c>
    </row>
    <row r="10" spans="1:35" ht="15" customHeight="1" x14ac:dyDescent="0.25">
      <c r="A10" s="75"/>
      <c r="B10" s="42"/>
      <c r="C10" s="13"/>
      <c r="D10" s="47">
        <f ca="1">COUNTA($D$7:$D10)</f>
        <v>4</v>
      </c>
      <c r="E10" s="48">
        <f>IF(F10=2,E9+1,E9)</f>
        <v>0</v>
      </c>
      <c r="F10" s="15">
        <v>1</v>
      </c>
      <c r="G10" s="15"/>
      <c r="H10" s="14"/>
      <c r="I10" s="14"/>
      <c r="J10" s="70" t="str">
        <f>IF(OR(F11-Tableau2[[#This Row],[NIVEAU]]=0,F11-Tableau2[[#This Row],[NIVEAU]]=-1,F11-Tableau2[[#This Row],[NIVEAU]]=-2),"M",IF(F11-Tableau2[[#This Row],[NIVEAU]]=1,"A",IF(F11="","VIDE","ERREUR")))</f>
        <v>M</v>
      </c>
      <c r="K10" s="14"/>
      <c r="L10" s="16"/>
      <c r="M10" s="55">
        <f t="shared" ref="M10:M89" si="19">IF(J10="M",L10,N10)</f>
        <v>0</v>
      </c>
      <c r="N10" s="22">
        <f t="shared" ca="1" si="1"/>
        <v>0</v>
      </c>
      <c r="O10" s="23" t="str">
        <f t="shared" si="2"/>
        <v>..</v>
      </c>
      <c r="P10" s="23" t="str">
        <f>IF(F10=2,IF(J10="M",L10,SUMIFS(O10:O$117,E10:E$117,E10,F10:F$117,3)),"..")</f>
        <v>..</v>
      </c>
      <c r="Q10" s="23" t="str">
        <f t="shared" si="3"/>
        <v>..</v>
      </c>
      <c r="R10" s="23" t="str">
        <f t="shared" si="4"/>
        <v>..</v>
      </c>
      <c r="S10" s="23">
        <f ca="1">IF(F10=1,SUMIFS(R10:R$117,D10:D$117,D10,F10:F$117,2),"..")</f>
        <v>0</v>
      </c>
      <c r="T10" s="23">
        <f t="shared" ca="1" si="5"/>
        <v>0</v>
      </c>
      <c r="U10" s="24">
        <f ca="1">IF(F10=2,SUMIFS(I10:I$117,E10:E$117,E10,F10:F$117,3),IF(F10=1,SUMIFS(I10:I$117,D10:D$117,D10,F10:F$117,2),""))</f>
        <v>0</v>
      </c>
      <c r="V10" s="25">
        <f t="shared" ca="1" si="7"/>
        <v>1</v>
      </c>
      <c r="W10" s="14" t="s">
        <v>13</v>
      </c>
      <c r="X10" s="40" t="e">
        <f>X9+#REF!</f>
        <v>#REF!</v>
      </c>
      <c r="Y10" s="40" t="e">
        <f t="shared" ref="Y10:AI10" si="20">Y9+X10</f>
        <v>#REF!</v>
      </c>
      <c r="Z10" s="40" t="e">
        <f t="shared" si="20"/>
        <v>#REF!</v>
      </c>
      <c r="AA10" s="40" t="e">
        <f t="shared" si="20"/>
        <v>#REF!</v>
      </c>
      <c r="AB10" s="40" t="e">
        <f t="shared" si="20"/>
        <v>#REF!</v>
      </c>
      <c r="AC10" s="40" t="e">
        <f t="shared" si="20"/>
        <v>#REF!</v>
      </c>
      <c r="AD10" s="40" t="e">
        <f t="shared" si="20"/>
        <v>#REF!</v>
      </c>
      <c r="AE10" s="40" t="e">
        <f t="shared" si="20"/>
        <v>#REF!</v>
      </c>
      <c r="AF10" s="40" t="e">
        <f t="shared" si="20"/>
        <v>#REF!</v>
      </c>
      <c r="AG10" s="40" t="e">
        <f t="shared" si="20"/>
        <v>#REF!</v>
      </c>
      <c r="AH10" s="40" t="e">
        <f t="shared" si="20"/>
        <v>#REF!</v>
      </c>
      <c r="AI10" s="40" t="e">
        <f t="shared" si="20"/>
        <v>#REF!</v>
      </c>
    </row>
    <row r="11" spans="1:35" ht="15" customHeight="1" x14ac:dyDescent="0.25">
      <c r="A11" s="75"/>
      <c r="B11" s="42"/>
      <c r="C11" s="13"/>
      <c r="D11" s="47">
        <f ca="1">COUNTA($D$7:$D11)</f>
        <v>5</v>
      </c>
      <c r="E11" s="48">
        <f>IF(F11=2,E10+1,E10)</f>
        <v>0</v>
      </c>
      <c r="F11" s="15">
        <v>1</v>
      </c>
      <c r="G11" s="15"/>
      <c r="H11" s="14"/>
      <c r="I11" s="14"/>
      <c r="J11" s="70" t="str">
        <f>IF(OR(F12-Tableau2[[#This Row],[NIVEAU]]=0,F12-Tableau2[[#This Row],[NIVEAU]]=-1,F12-Tableau2[[#This Row],[NIVEAU]]=-2),"M",IF(F12-Tableau2[[#This Row],[NIVEAU]]=1,"A",IF(F12="","VIDE","ERREUR")))</f>
        <v>M</v>
      </c>
      <c r="K11" s="14"/>
      <c r="L11" s="16"/>
      <c r="M11" s="55">
        <f t="shared" si="19"/>
        <v>0</v>
      </c>
      <c r="N11" s="22">
        <f t="shared" ca="1" si="1"/>
        <v>0</v>
      </c>
      <c r="O11" s="23" t="str">
        <f t="shared" si="2"/>
        <v>..</v>
      </c>
      <c r="P11" s="23" t="str">
        <f>IF(F11=2,IF(J11="M",L11,SUMIFS(O11:O$117,E11:E$117,E11,F11:F$117,3)),"..")</f>
        <v>..</v>
      </c>
      <c r="Q11" s="23" t="str">
        <f t="shared" si="3"/>
        <v>..</v>
      </c>
      <c r="R11" s="23" t="str">
        <f t="shared" si="4"/>
        <v>..</v>
      </c>
      <c r="S11" s="23">
        <f ca="1">IF(F11=1,SUMIFS(R11:R$117,D11:D$117,D11,F11:F$117,2),"..")</f>
        <v>0</v>
      </c>
      <c r="T11" s="23">
        <f t="shared" ca="1" si="5"/>
        <v>0</v>
      </c>
      <c r="U11" s="24">
        <f ca="1">IF(F11=2,SUMIFS(I11:I$117,E11:E$117,E11,F11:F$117,3),IF(F11=1,SUMIFS(I11:I$117,D11:D$117,D11,F11:F$117,2),""))</f>
        <v>0</v>
      </c>
      <c r="V11" s="25">
        <f t="shared" ca="1" si="7"/>
        <v>1</v>
      </c>
      <c r="W11" s="14" t="s">
        <v>13</v>
      </c>
      <c r="X11" s="37" t="e">
        <f>SUMPRODUCT( (Tableau2[SELECTION]="X") * (MONTH(#REF!)=MONTH(1&amp;X6)) * (YEAR(#REF!)=#REF!))</f>
        <v>#REF!</v>
      </c>
      <c r="Y11" s="37" t="e">
        <f>SUMPRODUCT( (Tableau2[SELECTION]="X") * (MONTH(#REF!)=MONTH(1&amp;Y6)) * (YEAR(#REF!)=#REF!))</f>
        <v>#REF!</v>
      </c>
      <c r="Z11" s="37" t="e">
        <f>SUMPRODUCT( (Tableau2[SELECTION]="X") * (MONTH(#REF!)=MONTH(1&amp;Z6)) * (YEAR(#REF!)=#REF!))</f>
        <v>#REF!</v>
      </c>
      <c r="AA11" s="37" t="e">
        <f>SUMPRODUCT( (Tableau2[SELECTION]="X") * (MONTH(#REF!)=MONTH(1&amp;AA6)) * (YEAR(#REF!)=#REF!))</f>
        <v>#REF!</v>
      </c>
      <c r="AB11" s="37" t="e">
        <f>SUMPRODUCT( (Tableau2[SELECTION]="X") * (MONTH(#REF!)=MONTH(1&amp;AB6)) * (YEAR(#REF!)=#REF!))</f>
        <v>#REF!</v>
      </c>
      <c r="AC11" s="37" t="e">
        <f>SUMPRODUCT( (Tableau2[SELECTION]="X") * (MONTH(#REF!)=MONTH(1&amp;AC6)) * (YEAR(#REF!)=#REF!))</f>
        <v>#REF!</v>
      </c>
      <c r="AD11" s="37" t="e">
        <f>SUMPRODUCT( (Tableau2[SELECTION]="X") * (MONTH(#REF!)=MONTH(1&amp;AD6)) * (YEAR(#REF!)=#REF!))</f>
        <v>#REF!</v>
      </c>
      <c r="AE11" s="37" t="e">
        <f>SUMPRODUCT( (Tableau2[SELECTION]="X") * (MONTH(#REF!)=MONTH(1&amp;AE6)) * (YEAR(#REF!)=#REF!))</f>
        <v>#REF!</v>
      </c>
      <c r="AF11" s="37" t="e">
        <f>SUMPRODUCT( (Tableau2[SELECTION]="X") * (MONTH(#REF!)=MONTH(1&amp;AF6)) * (YEAR(#REF!)=#REF!))</f>
        <v>#REF!</v>
      </c>
      <c r="AG11" s="37" t="e">
        <f>SUMPRODUCT( (Tableau2[SELECTION]="X") * (MONTH(#REF!)=MONTH(1&amp;AG6)) * (YEAR(#REF!)=#REF!))</f>
        <v>#REF!</v>
      </c>
      <c r="AH11" s="37" t="e">
        <f>SUMPRODUCT( (Tableau2[SELECTION]="X") * (MONTH(#REF!)=MONTH(1&amp;AH6)) * (YEAR(#REF!)=#REF!))</f>
        <v>#REF!</v>
      </c>
      <c r="AI11" s="37" t="e">
        <f>SUMPRODUCT( (Tableau2[SELECTION]="X") * (MONTH(#REF!)=MONTH(1&amp;AI6)) * (YEAR(#REF!)=#REF!))</f>
        <v>#REF!</v>
      </c>
    </row>
    <row r="12" spans="1:35" ht="15" customHeight="1" x14ac:dyDescent="0.25">
      <c r="A12" s="75"/>
      <c r="B12" s="42"/>
      <c r="C12" s="13"/>
      <c r="D12" s="47">
        <f ca="1">COUNTA($D$7:$D12)</f>
        <v>6</v>
      </c>
      <c r="E12" s="48">
        <f t="shared" si="6"/>
        <v>0</v>
      </c>
      <c r="F12" s="15">
        <v>1</v>
      </c>
      <c r="G12" s="15"/>
      <c r="H12" s="14"/>
      <c r="I12" s="14"/>
      <c r="J12" s="70" t="str">
        <f>IF(OR(F13-Tableau2[[#This Row],[NIVEAU]]=0,F13-Tableau2[[#This Row],[NIVEAU]]=-1,F13-Tableau2[[#This Row],[NIVEAU]]=-2),"M",IF(F13-Tableau2[[#This Row],[NIVEAU]]=1,"A",IF(F13="","VIDE","ERREUR")))</f>
        <v>M</v>
      </c>
      <c r="K12" s="14"/>
      <c r="L12" s="16"/>
      <c r="M12" s="55">
        <f t="shared" si="19"/>
        <v>0</v>
      </c>
      <c r="N12" s="22">
        <f t="shared" ca="1" si="1"/>
        <v>0</v>
      </c>
      <c r="O12" s="23" t="str">
        <f t="shared" si="2"/>
        <v>..</v>
      </c>
      <c r="P12" s="23" t="str">
        <f>IF(F12=2,IF(J12="M",L12,SUMIFS(O12:O$117,E12:E$117,E12,F12:F$117,3)),"..")</f>
        <v>..</v>
      </c>
      <c r="Q12" s="23" t="str">
        <f t="shared" si="3"/>
        <v>..</v>
      </c>
      <c r="R12" s="23" t="str">
        <f t="shared" si="4"/>
        <v>..</v>
      </c>
      <c r="S12" s="23">
        <f ca="1">IF(F12=1,SUMIFS(R12:R$117,D12:D$117,D12,F12:F$117,2),"..")</f>
        <v>0</v>
      </c>
      <c r="T12" s="23">
        <f t="shared" ca="1" si="5"/>
        <v>0</v>
      </c>
      <c r="U12" s="24">
        <f ca="1">IF(F12=2,SUMIFS(I12:I$117,E12:E$117,E12,F12:F$117,3),IF(F12=1,SUMIFS(I12:I$117,D12:D$117,D12,F12:F$117,2),""))</f>
        <v>0</v>
      </c>
      <c r="V12" s="25">
        <f t="shared" ca="1" si="7"/>
        <v>1</v>
      </c>
      <c r="W12" s="14" t="s">
        <v>13</v>
      </c>
      <c r="X12" s="37" t="e">
        <f>#REF!+X11</f>
        <v>#REF!</v>
      </c>
      <c r="Y12" s="37" t="e">
        <f t="shared" ref="Y12" si="21">X12+Y11</f>
        <v>#REF!</v>
      </c>
      <c r="Z12" s="37" t="e">
        <f t="shared" ref="Z12" si="22">Y12+Z11</f>
        <v>#REF!</v>
      </c>
      <c r="AA12" s="37" t="e">
        <f t="shared" ref="AA12" si="23">Z12+AA11</f>
        <v>#REF!</v>
      </c>
      <c r="AB12" s="37" t="e">
        <f t="shared" ref="AB12" si="24">AA12+AB11</f>
        <v>#REF!</v>
      </c>
      <c r="AC12" s="37" t="e">
        <f t="shared" ref="AC12" si="25">AB12+AC11</f>
        <v>#REF!</v>
      </c>
      <c r="AD12" s="37" t="e">
        <f t="shared" ref="AD12" si="26">AC12+AD11</f>
        <v>#REF!</v>
      </c>
      <c r="AE12" s="37" t="e">
        <f t="shared" ref="AE12" si="27">AD12+AE11</f>
        <v>#REF!</v>
      </c>
      <c r="AF12" s="37" t="e">
        <f t="shared" ref="AF12" si="28">AE12+AF11</f>
        <v>#REF!</v>
      </c>
      <c r="AG12" s="37" t="e">
        <f t="shared" ref="AG12" si="29">AF12+AG11</f>
        <v>#REF!</v>
      </c>
      <c r="AH12" s="37" t="e">
        <f t="shared" ref="AH12" si="30">AG12+AH11</f>
        <v>#REF!</v>
      </c>
      <c r="AI12" s="37" t="e">
        <f t="shared" ref="AI12" si="31">AH12+AI11</f>
        <v>#REF!</v>
      </c>
    </row>
    <row r="13" spans="1:35" ht="15" customHeight="1" x14ac:dyDescent="0.25">
      <c r="A13" s="75"/>
      <c r="B13" s="42"/>
      <c r="C13" s="13"/>
      <c r="D13" s="47">
        <f ca="1">COUNTA($D$7:$D13)</f>
        <v>7</v>
      </c>
      <c r="E13" s="48">
        <f>IF(F13=2,E12+1,E12)</f>
        <v>0</v>
      </c>
      <c r="F13" s="15">
        <v>1</v>
      </c>
      <c r="G13" s="15"/>
      <c r="H13" s="14"/>
      <c r="I13" s="14"/>
      <c r="J13" s="70" t="str">
        <f>IF(OR(F14-Tableau2[[#This Row],[NIVEAU]]=0,F14-Tableau2[[#This Row],[NIVEAU]]=-1,F14-Tableau2[[#This Row],[NIVEAU]]=-2),"M",IF(F14-Tableau2[[#This Row],[NIVEAU]]=1,"A",IF(F14="","VIDE","ERREUR")))</f>
        <v>M</v>
      </c>
      <c r="K13" s="14"/>
      <c r="L13" s="16"/>
      <c r="M13" s="55">
        <f t="shared" si="19"/>
        <v>0</v>
      </c>
      <c r="N13" s="22">
        <f t="shared" ca="1" si="1"/>
        <v>0</v>
      </c>
      <c r="O13" s="23" t="str">
        <f t="shared" si="2"/>
        <v>..</v>
      </c>
      <c r="P13" s="23" t="str">
        <f>IF(F13=2,IF(J13="M",L13,SUMIFS(O13:O$117,E13:E$117,E13,F13:F$117,3)),"..")</f>
        <v>..</v>
      </c>
      <c r="Q13" s="23" t="str">
        <f t="shared" si="3"/>
        <v>..</v>
      </c>
      <c r="R13" s="23" t="str">
        <f t="shared" si="4"/>
        <v>..</v>
      </c>
      <c r="S13" s="23">
        <f ca="1">IF(F13=1,SUMIFS(R13:R$117,D13:D$117,D13,F13:F$117,2),"..")</f>
        <v>0</v>
      </c>
      <c r="T13" s="23">
        <f t="shared" ca="1" si="5"/>
        <v>0</v>
      </c>
      <c r="U13" s="24">
        <f ca="1">IF(F13=2,SUMIFS(I13:I$117,E13:E$117,E13,F13:F$117,3),IF(F13=1,SUMIFS(I13:I$117,D13:D$117,D13,F13:F$117,2),""))</f>
        <v>0</v>
      </c>
      <c r="V13" s="25">
        <f t="shared" ca="1" si="7"/>
        <v>1</v>
      </c>
      <c r="W13" s="14"/>
      <c r="X13" s="38" t="e">
        <f t="shared" ref="X13:AI13" si="32">X12/X8</f>
        <v>#REF!</v>
      </c>
      <c r="Y13" s="38" t="e">
        <f t="shared" si="32"/>
        <v>#REF!</v>
      </c>
      <c r="Z13" s="38" t="e">
        <f t="shared" si="32"/>
        <v>#REF!</v>
      </c>
      <c r="AA13" s="38" t="e">
        <f t="shared" si="32"/>
        <v>#REF!</v>
      </c>
      <c r="AB13" s="38" t="e">
        <f t="shared" si="32"/>
        <v>#REF!</v>
      </c>
      <c r="AC13" s="38" t="e">
        <f t="shared" si="32"/>
        <v>#REF!</v>
      </c>
      <c r="AD13" s="38" t="e">
        <f t="shared" si="32"/>
        <v>#REF!</v>
      </c>
      <c r="AE13" s="38" t="e">
        <f t="shared" si="32"/>
        <v>#REF!</v>
      </c>
      <c r="AF13" s="38" t="e">
        <f t="shared" si="32"/>
        <v>#REF!</v>
      </c>
      <c r="AG13" s="38" t="e">
        <f t="shared" si="32"/>
        <v>#REF!</v>
      </c>
      <c r="AH13" s="38" t="e">
        <f t="shared" si="32"/>
        <v>#REF!</v>
      </c>
      <c r="AI13" s="38" t="e">
        <f t="shared" si="32"/>
        <v>#REF!</v>
      </c>
    </row>
    <row r="14" spans="1:35" ht="15" customHeight="1" x14ac:dyDescent="0.25">
      <c r="A14" s="75"/>
      <c r="B14" s="42"/>
      <c r="C14" s="13"/>
      <c r="D14" s="47">
        <f ca="1">COUNTA($D$7:$D14)</f>
        <v>8</v>
      </c>
      <c r="E14" s="48">
        <f t="shared" si="6"/>
        <v>0</v>
      </c>
      <c r="F14" s="15">
        <v>1</v>
      </c>
      <c r="G14" s="15"/>
      <c r="H14" s="14"/>
      <c r="I14" s="14"/>
      <c r="J14" s="70" t="str">
        <f>IF(OR(F15-Tableau2[[#This Row],[NIVEAU]]=0,F15-Tableau2[[#This Row],[NIVEAU]]=-1,F15-Tableau2[[#This Row],[NIVEAU]]=-2),"M",IF(F15-Tableau2[[#This Row],[NIVEAU]]=1,"A",IF(F15="","VIDE","ERREUR")))</f>
        <v>M</v>
      </c>
      <c r="K14" s="14"/>
      <c r="L14" s="16"/>
      <c r="M14" s="55">
        <f t="shared" si="19"/>
        <v>0</v>
      </c>
      <c r="N14" s="22">
        <f t="shared" ca="1" si="1"/>
        <v>0</v>
      </c>
      <c r="O14" s="23" t="str">
        <f t="shared" si="2"/>
        <v>..</v>
      </c>
      <c r="P14" s="23" t="str">
        <f>IF(F14=2,IF(J14="M",L14,SUMIFS(O14:O$117,E14:E$117,E14,F14:F$117,3)),"..")</f>
        <v>..</v>
      </c>
      <c r="Q14" s="23" t="str">
        <f t="shared" si="3"/>
        <v>..</v>
      </c>
      <c r="R14" s="23" t="str">
        <f t="shared" si="4"/>
        <v>..</v>
      </c>
      <c r="S14" s="23">
        <f ca="1">IF(F14=1,SUMIFS(R14:R$117,D14:D$117,D14,F14:F$117,2),"..")</f>
        <v>0</v>
      </c>
      <c r="T14" s="23">
        <f t="shared" ca="1" si="5"/>
        <v>0</v>
      </c>
      <c r="U14" s="24">
        <f ca="1">IF(F14=2,SUMIFS(I14:I$117,E14:E$117,E14,F14:F$117,3),IF(F14=1,SUMIFS(I14:I$117,D14:D$117,D14,F14:F$117,2),""))</f>
        <v>0</v>
      </c>
      <c r="V14" s="25">
        <f t="shared" ca="1" si="7"/>
        <v>1</v>
      </c>
      <c r="W14" s="14"/>
    </row>
    <row r="15" spans="1:35" ht="15" customHeight="1" x14ac:dyDescent="0.25">
      <c r="A15" s="75"/>
      <c r="B15" s="42"/>
      <c r="C15" s="13"/>
      <c r="D15" s="47">
        <f ca="1">COUNTA($D$7:$D15)</f>
        <v>9</v>
      </c>
      <c r="E15" s="48">
        <f t="shared" si="6"/>
        <v>0</v>
      </c>
      <c r="F15" s="15">
        <v>1</v>
      </c>
      <c r="G15" s="15"/>
      <c r="H15" s="14"/>
      <c r="I15" s="14"/>
      <c r="J15" s="70" t="str">
        <f>IF(OR(F16-Tableau2[[#This Row],[NIVEAU]]=0,F16-Tableau2[[#This Row],[NIVEAU]]=-1,F16-Tableau2[[#This Row],[NIVEAU]]=-2),"M",IF(F16-Tableau2[[#This Row],[NIVEAU]]=1,"A",IF(F16="","VIDE","ERREUR")))</f>
        <v>M</v>
      </c>
      <c r="K15" s="14"/>
      <c r="L15" s="16"/>
      <c r="M15" s="55">
        <f t="shared" si="19"/>
        <v>0</v>
      </c>
      <c r="N15" s="22">
        <f t="shared" ca="1" si="1"/>
        <v>0</v>
      </c>
      <c r="O15" s="23" t="str">
        <f t="shared" si="2"/>
        <v>..</v>
      </c>
      <c r="P15" s="23" t="str">
        <f>IF(F15=2,IF(J15="M",L15,SUMIFS(O15:O$117,E15:E$117,E15,F15:F$117,3)),"..")</f>
        <v>..</v>
      </c>
      <c r="Q15" s="23" t="str">
        <f t="shared" si="3"/>
        <v>..</v>
      </c>
      <c r="R15" s="23" t="str">
        <f t="shared" si="4"/>
        <v>..</v>
      </c>
      <c r="S15" s="23">
        <f ca="1">IF(F15=1,SUMIFS(R15:R$117,D15:D$117,D15,F15:F$117,2),"..")</f>
        <v>0</v>
      </c>
      <c r="T15" s="23">
        <f t="shared" ca="1" si="5"/>
        <v>0</v>
      </c>
      <c r="U15" s="24">
        <f ca="1">IF(F15=2,SUMIFS(I15:I$117,E15:E$117,E15,F15:F$117,3),IF(F15=1,SUMIFS(I15:I$117,D15:D$117,D15,F15:F$117,2),""))</f>
        <v>0</v>
      </c>
      <c r="V15" s="25">
        <f t="shared" ca="1" si="7"/>
        <v>1</v>
      </c>
      <c r="W15" s="14"/>
    </row>
    <row r="16" spans="1:35" ht="15" customHeight="1" x14ac:dyDescent="0.25">
      <c r="A16" s="75"/>
      <c r="B16" s="42"/>
      <c r="C16" s="13"/>
      <c r="D16" s="47">
        <f ca="1">COUNTA($D$7:$D16)</f>
        <v>10</v>
      </c>
      <c r="E16" s="48">
        <f t="shared" si="6"/>
        <v>0</v>
      </c>
      <c r="F16" s="15">
        <v>1</v>
      </c>
      <c r="G16" s="15"/>
      <c r="H16" s="14"/>
      <c r="I16" s="14"/>
      <c r="J16" s="70" t="str">
        <f>IF(OR(F17-Tableau2[[#This Row],[NIVEAU]]=0,F17-Tableau2[[#This Row],[NIVEAU]]=-1,F17-Tableau2[[#This Row],[NIVEAU]]=-2),"M",IF(F17-Tableau2[[#This Row],[NIVEAU]]=1,"A",IF(F17="","VIDE","ERREUR")))</f>
        <v>M</v>
      </c>
      <c r="K16" s="14"/>
      <c r="L16" s="16"/>
      <c r="M16" s="55">
        <f t="shared" si="19"/>
        <v>0</v>
      </c>
      <c r="N16" s="22">
        <f t="shared" ca="1" si="1"/>
        <v>0</v>
      </c>
      <c r="O16" s="23" t="str">
        <f t="shared" si="2"/>
        <v>..</v>
      </c>
      <c r="P16" s="23" t="str">
        <f>IF(F16=2,IF(J16="M",L16,SUMIFS(O16:O$117,E16:E$117,E16,F16:F$117,3)),"..")</f>
        <v>..</v>
      </c>
      <c r="Q16" s="23" t="str">
        <f t="shared" si="3"/>
        <v>..</v>
      </c>
      <c r="R16" s="23" t="str">
        <f t="shared" si="4"/>
        <v>..</v>
      </c>
      <c r="S16" s="23">
        <f ca="1">IF(F16=1,SUMIFS(R16:R$117,D16:D$117,D16,F16:F$117,2),"..")</f>
        <v>0</v>
      </c>
      <c r="T16" s="23">
        <f t="shared" ca="1" si="5"/>
        <v>0</v>
      </c>
      <c r="U16" s="24">
        <f ca="1">IF(F16=2,SUMIFS(I16:I$117,E16:E$117,E16,F16:F$117,3),IF(F16=1,SUMIFS(I16:I$117,D16:D$117,D16,F16:F$117,2),""))</f>
        <v>0</v>
      </c>
      <c r="V16" s="25">
        <f t="shared" ca="1" si="7"/>
        <v>1</v>
      </c>
      <c r="W16" s="14"/>
    </row>
    <row r="17" spans="1:23" ht="15" customHeight="1" x14ac:dyDescent="0.25">
      <c r="A17" s="75"/>
      <c r="B17" s="42"/>
      <c r="C17" s="13"/>
      <c r="D17" s="47">
        <f ca="1">COUNTA($D$7:$D17)</f>
        <v>11</v>
      </c>
      <c r="E17" s="48">
        <f t="shared" si="6"/>
        <v>0</v>
      </c>
      <c r="F17" s="15">
        <v>1</v>
      </c>
      <c r="G17" s="15"/>
      <c r="H17" s="14"/>
      <c r="I17" s="14"/>
      <c r="J17" s="70" t="str">
        <f>IF(OR(F18-Tableau2[[#This Row],[NIVEAU]]=0,F18-Tableau2[[#This Row],[NIVEAU]]=-1,F18-Tableau2[[#This Row],[NIVEAU]]=-2),"M",IF(F18-Tableau2[[#This Row],[NIVEAU]]=1,"A",IF(F18="","VIDE","ERREUR")))</f>
        <v>M</v>
      </c>
      <c r="K17" s="14"/>
      <c r="L17" s="16"/>
      <c r="M17" s="55">
        <f t="shared" si="19"/>
        <v>0</v>
      </c>
      <c r="N17" s="22">
        <f t="shared" ca="1" si="1"/>
        <v>0</v>
      </c>
      <c r="O17" s="23" t="str">
        <f t="shared" si="2"/>
        <v>..</v>
      </c>
      <c r="P17" s="23" t="str">
        <f>IF(F17=2,IF(J17="M",L17,SUMIFS(O17:O$117,E17:E$117,E17,F17:F$117,3)),"..")</f>
        <v>..</v>
      </c>
      <c r="Q17" s="23" t="str">
        <f t="shared" si="3"/>
        <v>..</v>
      </c>
      <c r="R17" s="23" t="str">
        <f t="shared" si="4"/>
        <v>..</v>
      </c>
      <c r="S17" s="23">
        <f ca="1">IF(F17=1,SUMIFS(R17:R$117,D17:D$117,D17,F17:F$117,2),"..")</f>
        <v>0</v>
      </c>
      <c r="T17" s="23">
        <f t="shared" ca="1" si="5"/>
        <v>0</v>
      </c>
      <c r="U17" s="24">
        <f ca="1">IF(F17=2,SUMIFS(I17:I$117,E17:E$117,E17,F17:F$117,3),IF(F17=1,SUMIFS(I17:I$117,D17:D$117,D17,F17:F$117,2),""))</f>
        <v>0</v>
      </c>
      <c r="V17" s="25">
        <f t="shared" ca="1" si="7"/>
        <v>1</v>
      </c>
      <c r="W17" s="14"/>
    </row>
    <row r="18" spans="1:23" ht="15" customHeight="1" x14ac:dyDescent="0.25">
      <c r="A18" s="75"/>
      <c r="B18" s="42"/>
      <c r="C18" s="13"/>
      <c r="D18" s="47">
        <f ca="1">COUNTA($D$7:$D18)</f>
        <v>12</v>
      </c>
      <c r="E18" s="48">
        <f t="shared" si="6"/>
        <v>0</v>
      </c>
      <c r="F18" s="15">
        <v>1</v>
      </c>
      <c r="G18" s="15"/>
      <c r="H18" s="14"/>
      <c r="I18" s="14"/>
      <c r="J18" s="70" t="str">
        <f>IF(OR(F19-Tableau2[[#This Row],[NIVEAU]]=0,F19-Tableau2[[#This Row],[NIVEAU]]=-1,F19-Tableau2[[#This Row],[NIVEAU]]=-2),"M",IF(F19-Tableau2[[#This Row],[NIVEAU]]=1,"A",IF(F19="","VIDE","ERREUR")))</f>
        <v>M</v>
      </c>
      <c r="K18" s="14"/>
      <c r="L18" s="16"/>
      <c r="M18" s="55">
        <f t="shared" si="19"/>
        <v>0</v>
      </c>
      <c r="N18" s="22">
        <f t="shared" ca="1" si="1"/>
        <v>0</v>
      </c>
      <c r="O18" s="23" t="str">
        <f t="shared" si="2"/>
        <v>..</v>
      </c>
      <c r="P18" s="23" t="str">
        <f>IF(F18=2,IF(J18="M",L18,SUMIFS(O18:O$117,E18:E$117,E18,F18:F$117,3)),"..")</f>
        <v>..</v>
      </c>
      <c r="Q18" s="23" t="str">
        <f t="shared" si="3"/>
        <v>..</v>
      </c>
      <c r="R18" s="23" t="str">
        <f t="shared" si="4"/>
        <v>..</v>
      </c>
      <c r="S18" s="23">
        <f ca="1">IF(F18=1,SUMIFS(R18:R$117,D18:D$117,D18,F18:F$117,2),"..")</f>
        <v>0</v>
      </c>
      <c r="T18" s="23">
        <f t="shared" ca="1" si="5"/>
        <v>0</v>
      </c>
      <c r="U18" s="24">
        <f ca="1">IF(F18=2,SUMIFS(I18:I$117,E18:E$117,E18,F18:F$117,3),IF(F18=1,SUMIFS(I18:I$117,D18:D$117,D18,F18:F$117,2),""))</f>
        <v>0</v>
      </c>
      <c r="V18" s="25">
        <f t="shared" ca="1" si="7"/>
        <v>1</v>
      </c>
      <c r="W18" s="14"/>
    </row>
    <row r="19" spans="1:23" ht="15" customHeight="1" x14ac:dyDescent="0.25">
      <c r="A19" s="75"/>
      <c r="B19" s="42"/>
      <c r="C19" s="13"/>
      <c r="D19" s="47">
        <f ca="1">COUNTA($D$7:$D19)</f>
        <v>13</v>
      </c>
      <c r="E19" s="48">
        <f t="shared" si="6"/>
        <v>0</v>
      </c>
      <c r="F19" s="15">
        <v>1</v>
      </c>
      <c r="G19" s="15"/>
      <c r="H19" s="14"/>
      <c r="I19" s="14"/>
      <c r="J19" s="70" t="str">
        <f>IF(OR(F20-Tableau2[[#This Row],[NIVEAU]]=0,F20-Tableau2[[#This Row],[NIVEAU]]=-1,F20-Tableau2[[#This Row],[NIVEAU]]=-2),"M",IF(F20-Tableau2[[#This Row],[NIVEAU]]=1,"A",IF(F20="","VIDE","ERREUR")))</f>
        <v>M</v>
      </c>
      <c r="K19" s="14"/>
      <c r="L19" s="16"/>
      <c r="M19" s="55">
        <f t="shared" si="19"/>
        <v>0</v>
      </c>
      <c r="N19" s="22">
        <f t="shared" ca="1" si="1"/>
        <v>0</v>
      </c>
      <c r="O19" s="23" t="str">
        <f t="shared" si="2"/>
        <v>..</v>
      </c>
      <c r="P19" s="23" t="str">
        <f>IF(F19=2,IF(J19="M",L19,SUMIFS(O19:O$117,E19:E$117,E19,F19:F$117,3)),"..")</f>
        <v>..</v>
      </c>
      <c r="Q19" s="23" t="str">
        <f t="shared" si="3"/>
        <v>..</v>
      </c>
      <c r="R19" s="23" t="str">
        <f t="shared" si="4"/>
        <v>..</v>
      </c>
      <c r="S19" s="23">
        <f ca="1">IF(F19=1,SUMIFS(R19:R$117,D19:D$117,D19,F19:F$117,2),"..")</f>
        <v>0</v>
      </c>
      <c r="T19" s="23">
        <f t="shared" ca="1" si="5"/>
        <v>0</v>
      </c>
      <c r="U19" s="24">
        <f ca="1">IF(F19=2,SUMIFS(I19:I$117,E19:E$117,E19,F19:F$117,3),IF(F19=1,SUMIFS(I19:I$117,D19:D$117,D19,F19:F$117,2),""))</f>
        <v>0</v>
      </c>
      <c r="V19" s="25">
        <f t="shared" ca="1" si="7"/>
        <v>1</v>
      </c>
      <c r="W19" s="14"/>
    </row>
    <row r="20" spans="1:23" ht="15" customHeight="1" x14ac:dyDescent="0.25">
      <c r="A20" s="75"/>
      <c r="B20" s="42"/>
      <c r="C20" s="13"/>
      <c r="D20" s="47">
        <f ca="1">COUNTA($D$7:$D20)</f>
        <v>14</v>
      </c>
      <c r="E20" s="48">
        <f t="shared" si="6"/>
        <v>0</v>
      </c>
      <c r="F20" s="15">
        <v>1</v>
      </c>
      <c r="G20" s="15"/>
      <c r="H20" s="14"/>
      <c r="I20" s="14"/>
      <c r="J20" s="70" t="str">
        <f>IF(OR(F21-Tableau2[[#This Row],[NIVEAU]]=0,F21-Tableau2[[#This Row],[NIVEAU]]=-1,F21-Tableau2[[#This Row],[NIVEAU]]=-2),"M",IF(F21-Tableau2[[#This Row],[NIVEAU]]=1,"A",IF(F21="","VIDE","ERREUR")))</f>
        <v>M</v>
      </c>
      <c r="K20" s="14"/>
      <c r="L20" s="16"/>
      <c r="M20" s="55">
        <f t="shared" si="19"/>
        <v>0</v>
      </c>
      <c r="N20" s="22">
        <f t="shared" ca="1" si="1"/>
        <v>0</v>
      </c>
      <c r="O20" s="23" t="str">
        <f t="shared" si="2"/>
        <v>..</v>
      </c>
      <c r="P20" s="23" t="str">
        <f>IF(F20=2,IF(J20="M",L20,SUMIFS(O20:O$117,E20:E$117,E20,F20:F$117,3)),"..")</f>
        <v>..</v>
      </c>
      <c r="Q20" s="23" t="str">
        <f t="shared" si="3"/>
        <v>..</v>
      </c>
      <c r="R20" s="23" t="str">
        <f t="shared" si="4"/>
        <v>..</v>
      </c>
      <c r="S20" s="23">
        <f ca="1">IF(F20=1,SUMIFS(R20:R$117,D20:D$117,D20,F20:F$117,2),"..")</f>
        <v>0</v>
      </c>
      <c r="T20" s="23">
        <f t="shared" ca="1" si="5"/>
        <v>0</v>
      </c>
      <c r="U20" s="24">
        <f ca="1">IF(F20=2,SUMIFS(I20:I$117,E20:E$117,E20,F20:F$117,3),IF(F20=1,SUMIFS(I20:I$117,D20:D$117,D20,F20:F$117,2),""))</f>
        <v>0</v>
      </c>
      <c r="V20" s="25">
        <f t="shared" ca="1" si="7"/>
        <v>1</v>
      </c>
      <c r="W20" s="14"/>
    </row>
    <row r="21" spans="1:23" ht="15" customHeight="1" x14ac:dyDescent="0.25">
      <c r="A21" s="75"/>
      <c r="B21" s="42"/>
      <c r="C21" s="13"/>
      <c r="D21" s="47">
        <f ca="1">COUNTA($D$7:$D21)</f>
        <v>15</v>
      </c>
      <c r="E21" s="48">
        <f>IF(F21=2,E20+1,E20)</f>
        <v>0</v>
      </c>
      <c r="F21" s="15">
        <v>1</v>
      </c>
      <c r="G21" s="15"/>
      <c r="H21" s="14"/>
      <c r="I21" s="14"/>
      <c r="J21" s="70" t="str">
        <f>IF(OR(F22-Tableau2[[#This Row],[NIVEAU]]=0,F22-Tableau2[[#This Row],[NIVEAU]]=-1,F22-Tableau2[[#This Row],[NIVEAU]]=-2),"M",IF(F22-Tableau2[[#This Row],[NIVEAU]]=1,"A",IF(F22="","VIDE","ERREUR")))</f>
        <v>M</v>
      </c>
      <c r="K21" s="14"/>
      <c r="L21" s="16"/>
      <c r="M21" s="55">
        <f t="shared" si="19"/>
        <v>0</v>
      </c>
      <c r="N21" s="22">
        <f t="shared" ca="1" si="1"/>
        <v>0</v>
      </c>
      <c r="O21" s="23" t="str">
        <f t="shared" si="2"/>
        <v>..</v>
      </c>
      <c r="P21" s="23" t="str">
        <f>IF(F21=2,IF(J21="M",L21,SUMIFS(O21:O$117,E21:E$117,E21,F21:F$117,3)),"..")</f>
        <v>..</v>
      </c>
      <c r="Q21" s="23" t="str">
        <f t="shared" si="3"/>
        <v>..</v>
      </c>
      <c r="R21" s="23" t="str">
        <f t="shared" si="4"/>
        <v>..</v>
      </c>
      <c r="S21" s="23">
        <f ca="1">IF(F21=1,SUMIFS(R21:R$117,D21:D$117,D21,F21:F$117,2),"..")</f>
        <v>0</v>
      </c>
      <c r="T21" s="23">
        <f t="shared" ca="1" si="5"/>
        <v>0</v>
      </c>
      <c r="U21" s="24">
        <f ca="1">IF(F21=2,SUMIFS(I21:I$117,E21:E$117,E21,F21:F$117,3),IF(F21=1,SUMIFS(I21:I$117,D21:D$117,D21,F21:F$117,2),""))</f>
        <v>0</v>
      </c>
      <c r="V21" s="25">
        <f t="shared" ca="1" si="7"/>
        <v>1</v>
      </c>
      <c r="W21" s="14"/>
    </row>
    <row r="22" spans="1:23" s="6" customFormat="1" ht="15" customHeight="1" x14ac:dyDescent="0.25">
      <c r="A22" s="75"/>
      <c r="B22" s="42"/>
      <c r="C22" s="17"/>
      <c r="D22" s="47">
        <f ca="1">COUNTA($D$7:$D22)</f>
        <v>16</v>
      </c>
      <c r="E22" s="14">
        <f t="shared" si="6"/>
        <v>0</v>
      </c>
      <c r="F22" s="15">
        <v>1</v>
      </c>
      <c r="G22" s="15"/>
      <c r="H22" s="8"/>
      <c r="I22" s="14"/>
      <c r="J22" s="70" t="str">
        <f>IF(OR(F23-Tableau2[[#This Row],[NIVEAU]]=0,F23-Tableau2[[#This Row],[NIVEAU]]=-1,F23-Tableau2[[#This Row],[NIVEAU]]=-2),"M",IF(F23-Tableau2[[#This Row],[NIVEAU]]=1,"A",IF(F23="","VIDE","ERREUR")))</f>
        <v>M</v>
      </c>
      <c r="K22" s="14"/>
      <c r="L22" s="16"/>
      <c r="M22" s="55">
        <f t="shared" si="19"/>
        <v>0</v>
      </c>
      <c r="N22" s="22">
        <f t="shared" ca="1" si="1"/>
        <v>0</v>
      </c>
      <c r="O22" s="23" t="str">
        <f t="shared" si="2"/>
        <v>..</v>
      </c>
      <c r="P22" s="23" t="str">
        <f>IF(F22=2,IF(J22="M",L22,SUMIFS(O22:O$117,E22:E$117,E22,F22:F$117,3)),"..")</f>
        <v>..</v>
      </c>
      <c r="Q22" s="23" t="str">
        <f t="shared" si="3"/>
        <v>..</v>
      </c>
      <c r="R22" s="23" t="str">
        <f t="shared" si="4"/>
        <v>..</v>
      </c>
      <c r="S22" s="23">
        <f ca="1">IF(F22=1,SUMIFS(R22:R$117,D22:D$117,D22,F22:F$117,2),"..")</f>
        <v>0</v>
      </c>
      <c r="T22" s="23">
        <f t="shared" ca="1" si="5"/>
        <v>0</v>
      </c>
      <c r="U22" s="24">
        <f ca="1">IF(F22=2,SUMIFS(I22:I$117,E22:E$117,E22,F22:F$117,3),IF(F22=1,SUMIFS(I22:I$117,D22:D$117,D22,F22:F$117,2),""))</f>
        <v>0</v>
      </c>
      <c r="V22" s="25">
        <f t="shared" ca="1" si="7"/>
        <v>1</v>
      </c>
      <c r="W22" s="14"/>
    </row>
    <row r="23" spans="1:23" s="6" customFormat="1" ht="15" customHeight="1" x14ac:dyDescent="0.25">
      <c r="A23" s="75"/>
      <c r="B23" s="42"/>
      <c r="C23" s="17"/>
      <c r="D23" s="47">
        <f ca="1">COUNTA($D$7:$D23)</f>
        <v>17</v>
      </c>
      <c r="E23" s="14">
        <f t="shared" si="6"/>
        <v>0</v>
      </c>
      <c r="F23" s="15">
        <v>1</v>
      </c>
      <c r="G23" s="15"/>
      <c r="H23" s="8"/>
      <c r="I23" s="14"/>
      <c r="J23" s="70" t="str">
        <f>IF(OR(F24-Tableau2[[#This Row],[NIVEAU]]=0,F24-Tableau2[[#This Row],[NIVEAU]]=-1,F24-Tableau2[[#This Row],[NIVEAU]]=-2),"M",IF(F24-Tableau2[[#This Row],[NIVEAU]]=1,"A",IF(F24="","VIDE","ERREUR")))</f>
        <v>M</v>
      </c>
      <c r="K23" s="14"/>
      <c r="L23" s="16"/>
      <c r="M23" s="55">
        <f t="shared" si="19"/>
        <v>0</v>
      </c>
      <c r="N23" s="22">
        <f t="shared" ca="1" si="1"/>
        <v>0</v>
      </c>
      <c r="O23" s="23" t="str">
        <f t="shared" si="2"/>
        <v>..</v>
      </c>
      <c r="P23" s="23" t="str">
        <f>IF(F23=2,IF(J23="M",L23,SUMIFS(O23:O$117,E23:E$117,E23,F23:F$117,3)),"..")</f>
        <v>..</v>
      </c>
      <c r="Q23" s="23" t="str">
        <f t="shared" si="3"/>
        <v>..</v>
      </c>
      <c r="R23" s="23" t="str">
        <f t="shared" si="4"/>
        <v>..</v>
      </c>
      <c r="S23" s="23">
        <f ca="1">IF(F23=1,SUMIFS(R23:R$117,D23:D$117,D23,F23:F$117,2),"..")</f>
        <v>0</v>
      </c>
      <c r="T23" s="23">
        <f t="shared" ca="1" si="5"/>
        <v>0</v>
      </c>
      <c r="U23" s="24">
        <f ca="1">IF(F23=2,SUMIFS(I23:I$117,E23:E$117,E23,F23:F$117,3),IF(F23=1,SUMIFS(I23:I$117,D23:D$117,D23,F23:F$117,2),""))</f>
        <v>0</v>
      </c>
      <c r="V23" s="25">
        <f t="shared" ca="1" si="7"/>
        <v>1</v>
      </c>
      <c r="W23" s="14"/>
    </row>
    <row r="24" spans="1:23" s="6" customFormat="1" ht="15" customHeight="1" x14ac:dyDescent="0.25">
      <c r="A24" s="75"/>
      <c r="B24" s="42"/>
      <c r="C24" s="13"/>
      <c r="D24" s="47">
        <f ca="1">COUNTA($D$7:$D24)</f>
        <v>18</v>
      </c>
      <c r="E24" s="14">
        <f>IF(F24=2,E23+1,E23)</f>
        <v>0</v>
      </c>
      <c r="F24" s="15">
        <v>1</v>
      </c>
      <c r="G24" s="15"/>
      <c r="H24" s="14"/>
      <c r="I24" s="14"/>
      <c r="J24" s="70" t="str">
        <f>IF(OR(F25-Tableau2[[#This Row],[NIVEAU]]=0,F25-Tableau2[[#This Row],[NIVEAU]]=-1,F25-Tableau2[[#This Row],[NIVEAU]]=-2),"M",IF(F25-Tableau2[[#This Row],[NIVEAU]]=1,"A",IF(F25="","VIDE","ERREUR")))</f>
        <v>M</v>
      </c>
      <c r="K24" s="14"/>
      <c r="L24" s="16"/>
      <c r="M24" s="55">
        <f>IF(J24="M",L24,N24)</f>
        <v>0</v>
      </c>
      <c r="N24" s="26">
        <f ca="1">IF(F24=1,T24,IF(F24=2,Q24,".."))</f>
        <v>0</v>
      </c>
      <c r="O24" s="27" t="str">
        <f>IF(F24=3,I24*L24,"..")</f>
        <v>..</v>
      </c>
      <c r="P24" s="27" t="str">
        <f>IF(F24=2,IF(J24="M",L24,SUMIFS(O24:O$117,E24:E$117,E24,F24:F$117,3)),"..")</f>
        <v>..</v>
      </c>
      <c r="Q24" s="27" t="str">
        <f>IF(F24=2,P24/V24,"..")</f>
        <v>..</v>
      </c>
      <c r="R24" s="27" t="str">
        <f>IF(F24=2,Q24*I24,"..")</f>
        <v>..</v>
      </c>
      <c r="S24" s="27">
        <f ca="1">IF(F24=1,SUMIFS(R24:R$117,D24:D$117,D24,F24:F$117,2),"..")</f>
        <v>0</v>
      </c>
      <c r="T24" s="27">
        <f ca="1">IF(F24=1,S24/V24,"..")</f>
        <v>0</v>
      </c>
      <c r="U24" s="28">
        <f ca="1">IF(F24=2,SUMIFS(I24:I$117,E24:E$117,E24,F24:F$117,3),IF(F24=1,SUMIFS(I24:I$117,D24:D$117,D24,F24:F$117,2),""))</f>
        <v>0</v>
      </c>
      <c r="V24" s="29">
        <f ca="1">IF(U24=0,1,U24)</f>
        <v>1</v>
      </c>
      <c r="W24" s="14"/>
    </row>
    <row r="25" spans="1:23" ht="15" customHeight="1" x14ac:dyDescent="0.25">
      <c r="A25" s="75"/>
      <c r="B25" s="42"/>
      <c r="C25" s="13"/>
      <c r="D25" s="47">
        <f ca="1">COUNTA($D$7:$D25)</f>
        <v>19</v>
      </c>
      <c r="E25" s="14">
        <f>IF(F25=2,E23+1,E23)</f>
        <v>0</v>
      </c>
      <c r="F25" s="15">
        <v>1</v>
      </c>
      <c r="G25" s="15"/>
      <c r="H25" s="14"/>
      <c r="I25" s="14"/>
      <c r="J25" s="70" t="str">
        <f>IF(OR(F26-Tableau2[[#This Row],[NIVEAU]]=0,F26-Tableau2[[#This Row],[NIVEAU]]=-1,F26-Tableau2[[#This Row],[NIVEAU]]=-2),"M",IF(F26-Tableau2[[#This Row],[NIVEAU]]=1,"A",IF(F26="","VIDE","ERREUR")))</f>
        <v>M</v>
      </c>
      <c r="K25" s="14"/>
      <c r="L25" s="16"/>
      <c r="M25" s="55">
        <f t="shared" si="19"/>
        <v>0</v>
      </c>
      <c r="N25" s="22">
        <f t="shared" ca="1" si="1"/>
        <v>0</v>
      </c>
      <c r="O25" s="23" t="str">
        <f t="shared" si="2"/>
        <v>..</v>
      </c>
      <c r="P25" s="23" t="str">
        <f>IF(F25=2,IF(J25="M",L25,SUMIFS(O25:O$117,E25:E$117,E25,F25:F$117,3)),"..")</f>
        <v>..</v>
      </c>
      <c r="Q25" s="23" t="str">
        <f t="shared" si="3"/>
        <v>..</v>
      </c>
      <c r="R25" s="23" t="str">
        <f t="shared" si="4"/>
        <v>..</v>
      </c>
      <c r="S25" s="23">
        <f ca="1">IF(F25=1,SUMIFS(R25:R$117,D25:D$117,D25,F25:F$117,2),"..")</f>
        <v>0</v>
      </c>
      <c r="T25" s="23">
        <f t="shared" ca="1" si="5"/>
        <v>0</v>
      </c>
      <c r="U25" s="24">
        <f ca="1">IF(F25=2,SUMIFS(I25:I$117,E25:E$117,E25,F25:F$117,3),IF(F25=1,SUMIFS(I25:I$117,D25:D$117,D25,F25:F$117,2),""))</f>
        <v>0</v>
      </c>
      <c r="V25" s="25">
        <f t="shared" ca="1" si="7"/>
        <v>1</v>
      </c>
      <c r="W25" s="14"/>
    </row>
    <row r="26" spans="1:23" ht="15" customHeight="1" x14ac:dyDescent="0.25">
      <c r="A26" s="75"/>
      <c r="B26" s="42"/>
      <c r="C26" s="13"/>
      <c r="D26" s="47">
        <f ca="1">COUNTA($D$7:$D26)</f>
        <v>20</v>
      </c>
      <c r="E26" s="14">
        <f t="shared" si="6"/>
        <v>0</v>
      </c>
      <c r="F26" s="15">
        <v>1</v>
      </c>
      <c r="G26" s="15"/>
      <c r="H26" s="14"/>
      <c r="I26" s="14"/>
      <c r="J26" s="70" t="str">
        <f>IF(OR(F27-Tableau2[[#This Row],[NIVEAU]]=0,F27-Tableau2[[#This Row],[NIVEAU]]=-1,F27-Tableau2[[#This Row],[NIVEAU]]=-2),"M",IF(F27-Tableau2[[#This Row],[NIVEAU]]=1,"A",IF(F27="","VIDE","ERREUR")))</f>
        <v>M</v>
      </c>
      <c r="K26" s="14"/>
      <c r="L26" s="16"/>
      <c r="M26" s="55">
        <f t="shared" si="19"/>
        <v>0</v>
      </c>
      <c r="N26" s="22">
        <f t="shared" ca="1" si="1"/>
        <v>0</v>
      </c>
      <c r="O26" s="23" t="str">
        <f t="shared" si="2"/>
        <v>..</v>
      </c>
      <c r="P26" s="23" t="str">
        <f>IF(F26=2,IF(J26="M",L26,SUMIFS(O26:O$117,E26:E$117,E26,F26:F$117,3)),"..")</f>
        <v>..</v>
      </c>
      <c r="Q26" s="23" t="str">
        <f t="shared" si="3"/>
        <v>..</v>
      </c>
      <c r="R26" s="23" t="str">
        <f t="shared" si="4"/>
        <v>..</v>
      </c>
      <c r="S26" s="23">
        <f ca="1">IF(F26=1,SUMIFS(R26:R$117,D26:D$117,D26,F26:F$117,2),"..")</f>
        <v>0</v>
      </c>
      <c r="T26" s="23">
        <f t="shared" ca="1" si="5"/>
        <v>0</v>
      </c>
      <c r="U26" s="24">
        <f ca="1">IF(F26=2,SUMIFS(I26:I$117,E26:E$117,E26,F26:F$117,3),IF(F26=1,SUMIFS(I26:I$117,D26:D$117,D26,F26:F$117,2),""))</f>
        <v>0</v>
      </c>
      <c r="V26" s="25">
        <f t="shared" ca="1" si="7"/>
        <v>1</v>
      </c>
      <c r="W26" s="14"/>
    </row>
    <row r="27" spans="1:23" ht="15" customHeight="1" x14ac:dyDescent="0.25">
      <c r="A27" s="75"/>
      <c r="B27" s="42"/>
      <c r="C27" s="13"/>
      <c r="D27" s="47">
        <f ca="1">COUNTA($D$7:$D27)</f>
        <v>21</v>
      </c>
      <c r="E27" s="14">
        <f t="shared" si="6"/>
        <v>0</v>
      </c>
      <c r="F27" s="15">
        <v>1</v>
      </c>
      <c r="G27" s="15"/>
      <c r="H27" s="14"/>
      <c r="I27" s="14"/>
      <c r="J27" s="70" t="str">
        <f>IF(OR(F28-Tableau2[[#This Row],[NIVEAU]]=0,F28-Tableau2[[#This Row],[NIVEAU]]=-1,F28-Tableau2[[#This Row],[NIVEAU]]=-2),"M",IF(F28-Tableau2[[#This Row],[NIVEAU]]=1,"A",IF(F28="","VIDE","ERREUR")))</f>
        <v>M</v>
      </c>
      <c r="K27" s="14"/>
      <c r="L27" s="16"/>
      <c r="M27" s="55">
        <f t="shared" si="19"/>
        <v>0</v>
      </c>
      <c r="N27" s="22">
        <f t="shared" ca="1" si="1"/>
        <v>0</v>
      </c>
      <c r="O27" s="23" t="str">
        <f t="shared" si="2"/>
        <v>..</v>
      </c>
      <c r="P27" s="23" t="str">
        <f>IF(F27=2,IF(J27="M",L27,SUMIFS(O27:O$117,E27:E$117,E27,F27:F$117,3)),"..")</f>
        <v>..</v>
      </c>
      <c r="Q27" s="23" t="str">
        <f t="shared" si="3"/>
        <v>..</v>
      </c>
      <c r="R27" s="23" t="str">
        <f t="shared" si="4"/>
        <v>..</v>
      </c>
      <c r="S27" s="23">
        <f ca="1">IF(F27=1,SUMIFS(R27:R$117,D27:D$117,D27,F27:F$117,2),"..")</f>
        <v>0</v>
      </c>
      <c r="T27" s="23">
        <f t="shared" ca="1" si="5"/>
        <v>0</v>
      </c>
      <c r="U27" s="24">
        <f ca="1">IF(F27=2,SUMIFS(I27:I$117,E27:E$117,E27,F27:F$117,3),IF(F27=1,SUMIFS(I27:I$117,D27:D$117,D27,F27:F$117,2),""))</f>
        <v>0</v>
      </c>
      <c r="V27" s="25">
        <f t="shared" ca="1" si="7"/>
        <v>1</v>
      </c>
      <c r="W27" s="14"/>
    </row>
    <row r="28" spans="1:23" ht="15" customHeight="1" x14ac:dyDescent="0.25">
      <c r="A28" s="75"/>
      <c r="B28" s="42"/>
      <c r="C28" s="13"/>
      <c r="D28" s="47">
        <f ca="1">COUNTA($D$7:$D28)</f>
        <v>22</v>
      </c>
      <c r="E28" s="14">
        <f t="shared" si="6"/>
        <v>0</v>
      </c>
      <c r="F28" s="15">
        <v>1</v>
      </c>
      <c r="G28" s="15"/>
      <c r="H28" s="14"/>
      <c r="I28" s="14"/>
      <c r="J28" s="70" t="str">
        <f>IF(OR(F29-Tableau2[[#This Row],[NIVEAU]]=0,F29-Tableau2[[#This Row],[NIVEAU]]=-1,F29-Tableau2[[#This Row],[NIVEAU]]=-2),"M",IF(F29-Tableau2[[#This Row],[NIVEAU]]=1,"A",IF(F29="","VIDE","ERREUR")))</f>
        <v>M</v>
      </c>
      <c r="K28" s="14"/>
      <c r="L28" s="16"/>
      <c r="M28" s="55">
        <f t="shared" si="19"/>
        <v>0</v>
      </c>
      <c r="N28" s="22">
        <f t="shared" ca="1" si="1"/>
        <v>0</v>
      </c>
      <c r="O28" s="23" t="str">
        <f t="shared" si="2"/>
        <v>..</v>
      </c>
      <c r="P28" s="23" t="str">
        <f>IF(F28=2,IF(J28="M",L28,SUMIFS(O28:O$117,E28:E$117,E28,F28:F$117,3)),"..")</f>
        <v>..</v>
      </c>
      <c r="Q28" s="23" t="str">
        <f t="shared" si="3"/>
        <v>..</v>
      </c>
      <c r="R28" s="23" t="str">
        <f t="shared" si="4"/>
        <v>..</v>
      </c>
      <c r="S28" s="23">
        <f ca="1">IF(F28=1,SUMIFS(R28:R$117,D28:D$117,D28,F28:F$117,2),"..")</f>
        <v>0</v>
      </c>
      <c r="T28" s="23">
        <f t="shared" ca="1" si="5"/>
        <v>0</v>
      </c>
      <c r="U28" s="24">
        <f ca="1">IF(F28=2,SUMIFS(I28:I$117,E28:E$117,E28,F28:F$117,3),IF(F28=1,SUMIFS(I28:I$117,D28:D$117,D28,F28:F$117,2),""))</f>
        <v>0</v>
      </c>
      <c r="V28" s="25">
        <f t="shared" ca="1" si="7"/>
        <v>1</v>
      </c>
      <c r="W28" s="14"/>
    </row>
    <row r="29" spans="1:23" ht="15" customHeight="1" x14ac:dyDescent="0.25">
      <c r="A29" s="75"/>
      <c r="B29" s="42"/>
      <c r="C29" s="13"/>
      <c r="D29" s="47">
        <f ca="1">COUNTA($D$7:$D29)</f>
        <v>23</v>
      </c>
      <c r="E29" s="14">
        <f t="shared" si="6"/>
        <v>0</v>
      </c>
      <c r="F29" s="15">
        <v>1</v>
      </c>
      <c r="G29" s="15"/>
      <c r="H29" s="14"/>
      <c r="I29" s="14"/>
      <c r="J29" s="70" t="str">
        <f>IF(OR(F30-Tableau2[[#This Row],[NIVEAU]]=0,F30-Tableau2[[#This Row],[NIVEAU]]=-1,F30-Tableau2[[#This Row],[NIVEAU]]=-2),"M",IF(F30-Tableau2[[#This Row],[NIVEAU]]=1,"A",IF(F30="","VIDE","ERREUR")))</f>
        <v>M</v>
      </c>
      <c r="K29" s="14"/>
      <c r="L29" s="16"/>
      <c r="M29" s="55">
        <f t="shared" si="19"/>
        <v>0</v>
      </c>
      <c r="N29" s="22">
        <f t="shared" ca="1" si="1"/>
        <v>0</v>
      </c>
      <c r="O29" s="23" t="str">
        <f t="shared" si="2"/>
        <v>..</v>
      </c>
      <c r="P29" s="23" t="str">
        <f>IF(F29=2,IF(J29="M",L29,SUMIFS(O29:O$117,E29:E$117,E29,F29:F$117,3)),"..")</f>
        <v>..</v>
      </c>
      <c r="Q29" s="23" t="str">
        <f t="shared" si="3"/>
        <v>..</v>
      </c>
      <c r="R29" s="23" t="str">
        <f t="shared" si="4"/>
        <v>..</v>
      </c>
      <c r="S29" s="23">
        <f ca="1">IF(F29=1,SUMIFS(R29:R$117,D29:D$117,D29,F29:F$117,2),"..")</f>
        <v>0</v>
      </c>
      <c r="T29" s="23">
        <f t="shared" ca="1" si="5"/>
        <v>0</v>
      </c>
      <c r="U29" s="24">
        <f ca="1">IF(F29=2,SUMIFS(I29:I$117,E29:E$117,E29,F29:F$117,3),IF(F29=1,SUMIFS(I29:I$117,D29:D$117,D29,F29:F$117,2),""))</f>
        <v>0</v>
      </c>
      <c r="V29" s="25">
        <f t="shared" ca="1" si="7"/>
        <v>1</v>
      </c>
      <c r="W29" s="14"/>
    </row>
    <row r="30" spans="1:23" ht="15" customHeight="1" x14ac:dyDescent="0.25">
      <c r="A30" s="75"/>
      <c r="B30" s="42"/>
      <c r="C30" s="13"/>
      <c r="D30" s="47">
        <f ca="1">COUNTA($D$7:$D30)</f>
        <v>24</v>
      </c>
      <c r="E30" s="14">
        <f>IF(F30=2,E29+1,E29)</f>
        <v>0</v>
      </c>
      <c r="F30" s="15">
        <v>1</v>
      </c>
      <c r="G30" s="15"/>
      <c r="H30" s="14"/>
      <c r="I30" s="14"/>
      <c r="J30" s="70" t="str">
        <f>IF(OR(F31-Tableau2[[#This Row],[NIVEAU]]=0,F31-Tableau2[[#This Row],[NIVEAU]]=-1,F31-Tableau2[[#This Row],[NIVEAU]]=-2),"M",IF(F31-Tableau2[[#This Row],[NIVEAU]]=1,"A",IF(F31="","VIDE","ERREUR")))</f>
        <v>M</v>
      </c>
      <c r="K30" s="14"/>
      <c r="L30" s="16"/>
      <c r="M30" s="55">
        <f t="shared" si="19"/>
        <v>0</v>
      </c>
      <c r="N30" s="22">
        <f t="shared" ca="1" si="1"/>
        <v>0</v>
      </c>
      <c r="O30" s="23" t="str">
        <f t="shared" si="2"/>
        <v>..</v>
      </c>
      <c r="P30" s="23" t="str">
        <f>IF(F30=2,IF(J30="M",L30,SUMIFS(O30:O$117,E30:E$117,E30,F30:F$117,3)),"..")</f>
        <v>..</v>
      </c>
      <c r="Q30" s="23" t="str">
        <f t="shared" si="3"/>
        <v>..</v>
      </c>
      <c r="R30" s="23" t="str">
        <f t="shared" si="4"/>
        <v>..</v>
      </c>
      <c r="S30" s="23">
        <f ca="1">IF(F30=1,SUMIFS(R30:R$117,D30:D$117,D30,F30:F$117,2),"..")</f>
        <v>0</v>
      </c>
      <c r="T30" s="23">
        <f t="shared" ca="1" si="5"/>
        <v>0</v>
      </c>
      <c r="U30" s="24">
        <f ca="1">IF(F30=2,SUMIFS(I30:I$117,E30:E$117,E30,F30:F$117,3),IF(F30=1,SUMIFS(I30:I$117,D30:D$117,D30,F30:F$117,2),""))</f>
        <v>0</v>
      </c>
      <c r="V30" s="25">
        <f t="shared" ca="1" si="7"/>
        <v>1</v>
      </c>
      <c r="W30" s="14"/>
    </row>
    <row r="31" spans="1:23" ht="15" customHeight="1" x14ac:dyDescent="0.25">
      <c r="A31" s="75"/>
      <c r="B31" s="42"/>
      <c r="C31" s="13"/>
      <c r="D31" s="47">
        <f ca="1">COUNTA($D$7:$D31)</f>
        <v>25</v>
      </c>
      <c r="E31" s="14">
        <f t="shared" si="6"/>
        <v>0</v>
      </c>
      <c r="F31" s="15">
        <v>1</v>
      </c>
      <c r="G31" s="15"/>
      <c r="H31" s="14"/>
      <c r="I31" s="14"/>
      <c r="J31" s="70" t="str">
        <f>IF(OR(F32-Tableau2[[#This Row],[NIVEAU]]=0,F32-Tableau2[[#This Row],[NIVEAU]]=-1,F32-Tableau2[[#This Row],[NIVEAU]]=-2),"M",IF(F32-Tableau2[[#This Row],[NIVEAU]]=1,"A",IF(F32="","VIDE","ERREUR")))</f>
        <v>M</v>
      </c>
      <c r="K31" s="14"/>
      <c r="L31" s="16"/>
      <c r="M31" s="55">
        <f t="shared" si="19"/>
        <v>0</v>
      </c>
      <c r="N31" s="22">
        <f t="shared" ca="1" si="1"/>
        <v>0</v>
      </c>
      <c r="O31" s="23" t="str">
        <f t="shared" si="2"/>
        <v>..</v>
      </c>
      <c r="P31" s="23" t="str">
        <f>IF(F31=2,IF(J31="M",L31,SUMIFS(O31:O$117,E31:E$117,E31,F31:F$117,3)),"..")</f>
        <v>..</v>
      </c>
      <c r="Q31" s="23" t="str">
        <f t="shared" si="3"/>
        <v>..</v>
      </c>
      <c r="R31" s="23" t="str">
        <f t="shared" si="4"/>
        <v>..</v>
      </c>
      <c r="S31" s="23">
        <f ca="1">IF(F31=1,SUMIFS(R31:R$117,D31:D$117,D31,F31:F$117,2),"..")</f>
        <v>0</v>
      </c>
      <c r="T31" s="23">
        <f t="shared" ca="1" si="5"/>
        <v>0</v>
      </c>
      <c r="U31" s="24">
        <f ca="1">IF(F31=2,SUMIFS(I31:I$117,E31:E$117,E31,F31:F$117,3),IF(F31=1,SUMIFS(I31:I$117,D31:D$117,D31,F31:F$117,2),""))</f>
        <v>0</v>
      </c>
      <c r="V31" s="25">
        <f t="shared" ca="1" si="7"/>
        <v>1</v>
      </c>
      <c r="W31" s="14"/>
    </row>
    <row r="32" spans="1:23" ht="15" customHeight="1" x14ac:dyDescent="0.25">
      <c r="A32" s="75"/>
      <c r="B32" s="42"/>
      <c r="C32" s="13"/>
      <c r="D32" s="47">
        <f ca="1">COUNTA($D$7:$D32)</f>
        <v>26</v>
      </c>
      <c r="E32" s="14">
        <f t="shared" si="6"/>
        <v>0</v>
      </c>
      <c r="F32" s="15">
        <v>1</v>
      </c>
      <c r="G32" s="15"/>
      <c r="H32" s="14"/>
      <c r="I32" s="14"/>
      <c r="J32" s="70" t="str">
        <f>IF(OR(F33-Tableau2[[#This Row],[NIVEAU]]=0,F33-Tableau2[[#This Row],[NIVEAU]]=-1,F33-Tableau2[[#This Row],[NIVEAU]]=-2),"M",IF(F33-Tableau2[[#This Row],[NIVEAU]]=1,"A",IF(F33="","VIDE","ERREUR")))</f>
        <v>M</v>
      </c>
      <c r="K32" s="14"/>
      <c r="L32" s="16"/>
      <c r="M32" s="55">
        <f t="shared" si="19"/>
        <v>0</v>
      </c>
      <c r="N32" s="22">
        <f t="shared" ca="1" si="1"/>
        <v>0</v>
      </c>
      <c r="O32" s="23" t="str">
        <f t="shared" si="2"/>
        <v>..</v>
      </c>
      <c r="P32" s="23" t="str">
        <f>IF(F32=2,IF(J32="M",L32,SUMIFS(O32:O$117,E32:E$117,E32,F32:F$117,3)),"..")</f>
        <v>..</v>
      </c>
      <c r="Q32" s="23" t="str">
        <f t="shared" si="3"/>
        <v>..</v>
      </c>
      <c r="R32" s="23" t="str">
        <f t="shared" si="4"/>
        <v>..</v>
      </c>
      <c r="S32" s="23">
        <f ca="1">IF(F32=1,SUMIFS(R32:R$117,D32:D$117,D32,F32:F$117,2),"..")</f>
        <v>0</v>
      </c>
      <c r="T32" s="23">
        <f t="shared" ca="1" si="5"/>
        <v>0</v>
      </c>
      <c r="U32" s="24">
        <f ca="1">IF(F32=2,SUMIFS(I32:I$117,E32:E$117,E32,F32:F$117,3),IF(F32=1,SUMIFS(I32:I$117,D32:D$117,D32,F32:F$117,2),""))</f>
        <v>0</v>
      </c>
      <c r="V32" s="25">
        <f t="shared" ca="1" si="7"/>
        <v>1</v>
      </c>
      <c r="W32" s="14"/>
    </row>
    <row r="33" spans="1:23" ht="15" customHeight="1" x14ac:dyDescent="0.25">
      <c r="A33" s="75"/>
      <c r="B33" s="42"/>
      <c r="C33" s="13"/>
      <c r="D33" s="47">
        <f ca="1">COUNTA($D$7:$D33)</f>
        <v>27</v>
      </c>
      <c r="E33" s="14">
        <f t="shared" si="6"/>
        <v>0</v>
      </c>
      <c r="F33" s="15">
        <v>1</v>
      </c>
      <c r="G33" s="15"/>
      <c r="H33" s="14"/>
      <c r="I33" s="14"/>
      <c r="J33" s="70" t="str">
        <f>IF(OR(F34-Tableau2[[#This Row],[NIVEAU]]=0,F34-Tableau2[[#This Row],[NIVEAU]]=-1,F34-Tableau2[[#This Row],[NIVEAU]]=-2),"M",IF(F34-Tableau2[[#This Row],[NIVEAU]]=1,"A",IF(F34="","VIDE","ERREUR")))</f>
        <v>M</v>
      </c>
      <c r="K33" s="14"/>
      <c r="L33" s="16"/>
      <c r="M33" s="55">
        <f t="shared" si="19"/>
        <v>0</v>
      </c>
      <c r="N33" s="22">
        <f t="shared" ca="1" si="1"/>
        <v>0</v>
      </c>
      <c r="O33" s="23" t="str">
        <f t="shared" si="2"/>
        <v>..</v>
      </c>
      <c r="P33" s="23" t="str">
        <f>IF(F33=2,IF(J33="M",L33,SUMIFS(O33:O$117,E33:E$117,E33,F33:F$117,3)),"..")</f>
        <v>..</v>
      </c>
      <c r="Q33" s="23" t="str">
        <f t="shared" si="3"/>
        <v>..</v>
      </c>
      <c r="R33" s="23" t="str">
        <f t="shared" si="4"/>
        <v>..</v>
      </c>
      <c r="S33" s="23">
        <f ca="1">IF(F33=1,SUMIFS(R33:R$117,D33:D$117,D33,F33:F$117,2),"..")</f>
        <v>0</v>
      </c>
      <c r="T33" s="23">
        <f t="shared" ca="1" si="5"/>
        <v>0</v>
      </c>
      <c r="U33" s="24">
        <f ca="1">IF(F33=2,SUMIFS(I33:I$117,E33:E$117,E33,F33:F$117,3),IF(F33=1,SUMIFS(I33:I$117,D33:D$117,D33,F33:F$117,2),""))</f>
        <v>0</v>
      </c>
      <c r="V33" s="25">
        <f t="shared" ca="1" si="7"/>
        <v>1</v>
      </c>
      <c r="W33" s="14"/>
    </row>
    <row r="34" spans="1:23" ht="15" customHeight="1" x14ac:dyDescent="0.25">
      <c r="A34" s="75"/>
      <c r="B34" s="42"/>
      <c r="C34" s="13"/>
      <c r="D34" s="47">
        <f ca="1">COUNTA($D$7:$D34)</f>
        <v>28</v>
      </c>
      <c r="E34" s="14">
        <f t="shared" si="6"/>
        <v>0</v>
      </c>
      <c r="F34" s="15">
        <v>1</v>
      </c>
      <c r="G34" s="15"/>
      <c r="H34" s="14"/>
      <c r="I34" s="14"/>
      <c r="J34" s="70" t="str">
        <f>IF(OR(F35-Tableau2[[#This Row],[NIVEAU]]=0,F35-Tableau2[[#This Row],[NIVEAU]]=-1,F35-Tableau2[[#This Row],[NIVEAU]]=-2),"M",IF(F35-Tableau2[[#This Row],[NIVEAU]]=1,"A",IF(F35="","VIDE","ERREUR")))</f>
        <v>M</v>
      </c>
      <c r="K34" s="14"/>
      <c r="L34" s="16"/>
      <c r="M34" s="55">
        <f t="shared" si="19"/>
        <v>0</v>
      </c>
      <c r="N34" s="22">
        <f t="shared" ca="1" si="1"/>
        <v>0</v>
      </c>
      <c r="O34" s="23" t="str">
        <f t="shared" si="2"/>
        <v>..</v>
      </c>
      <c r="P34" s="23" t="str">
        <f>IF(F34=2,IF(J34="M",L34,SUMIFS(O34:O$117,E34:E$117,E34,F34:F$117,3)),"..")</f>
        <v>..</v>
      </c>
      <c r="Q34" s="23" t="str">
        <f t="shared" si="3"/>
        <v>..</v>
      </c>
      <c r="R34" s="23" t="str">
        <f t="shared" si="4"/>
        <v>..</v>
      </c>
      <c r="S34" s="23">
        <f ca="1">IF(F34=1,SUMIFS(R34:R$117,D34:D$117,D34,F34:F$117,2),"..")</f>
        <v>0</v>
      </c>
      <c r="T34" s="23">
        <f t="shared" ca="1" si="5"/>
        <v>0</v>
      </c>
      <c r="U34" s="24">
        <f ca="1">IF(F34=2,SUMIFS(I34:I$117,E34:E$117,E34,F34:F$117,3),IF(F34=1,SUMIFS(I34:I$117,D34:D$117,D34,F34:F$117,2),""))</f>
        <v>0</v>
      </c>
      <c r="V34" s="25">
        <f t="shared" ca="1" si="7"/>
        <v>1</v>
      </c>
      <c r="W34" s="14"/>
    </row>
    <row r="35" spans="1:23" ht="15" customHeight="1" x14ac:dyDescent="0.25">
      <c r="A35" s="75"/>
      <c r="B35" s="42"/>
      <c r="C35" s="13"/>
      <c r="D35" s="47">
        <f ca="1">COUNTA($D$7:$D35)</f>
        <v>29</v>
      </c>
      <c r="E35" s="14">
        <f t="shared" si="6"/>
        <v>0</v>
      </c>
      <c r="F35" s="15">
        <v>1</v>
      </c>
      <c r="G35" s="15"/>
      <c r="H35" s="14"/>
      <c r="I35" s="14"/>
      <c r="J35" s="70" t="str">
        <f>IF(OR(F36-Tableau2[[#This Row],[NIVEAU]]=0,F36-Tableau2[[#This Row],[NIVEAU]]=-1,F36-Tableau2[[#This Row],[NIVEAU]]=-2),"M",IF(F36-Tableau2[[#This Row],[NIVEAU]]=1,"A",IF(F36="","VIDE","ERREUR")))</f>
        <v>M</v>
      </c>
      <c r="K35" s="14"/>
      <c r="L35" s="16"/>
      <c r="M35" s="55">
        <f t="shared" si="19"/>
        <v>0</v>
      </c>
      <c r="N35" s="22">
        <f t="shared" ca="1" si="1"/>
        <v>0</v>
      </c>
      <c r="O35" s="23" t="str">
        <f t="shared" si="2"/>
        <v>..</v>
      </c>
      <c r="P35" s="23" t="str">
        <f>IF(F35=2,IF(J35="M",L35,SUMIFS(O35:O$117,E35:E$117,E35,F35:F$117,3)),"..")</f>
        <v>..</v>
      </c>
      <c r="Q35" s="23" t="str">
        <f t="shared" si="3"/>
        <v>..</v>
      </c>
      <c r="R35" s="23" t="str">
        <f t="shared" si="4"/>
        <v>..</v>
      </c>
      <c r="S35" s="23">
        <f ca="1">IF(F35=1,SUMIFS(R35:R$117,D35:D$117,D35,F35:F$117,2),"..")</f>
        <v>0</v>
      </c>
      <c r="T35" s="23">
        <f t="shared" ca="1" si="5"/>
        <v>0</v>
      </c>
      <c r="U35" s="24">
        <f ca="1">IF(F35=2,SUMIFS(I35:I$117,E35:E$117,E35,F35:F$117,3),IF(F35=1,SUMIFS(I35:I$117,D35:D$117,D35,F35:F$117,2),""))</f>
        <v>0</v>
      </c>
      <c r="V35" s="25">
        <f t="shared" ca="1" si="7"/>
        <v>1</v>
      </c>
      <c r="W35" s="14"/>
    </row>
    <row r="36" spans="1:23" ht="15" customHeight="1" x14ac:dyDescent="0.25">
      <c r="A36" s="75"/>
      <c r="B36" s="42"/>
      <c r="C36" s="13"/>
      <c r="D36" s="47">
        <f ca="1">COUNTA($D$7:$D36)</f>
        <v>30</v>
      </c>
      <c r="E36" s="14">
        <f t="shared" si="6"/>
        <v>0</v>
      </c>
      <c r="F36" s="15">
        <v>1</v>
      </c>
      <c r="G36" s="15"/>
      <c r="H36" s="14"/>
      <c r="I36" s="14"/>
      <c r="J36" s="70" t="str">
        <f>IF(OR(F37-Tableau2[[#This Row],[NIVEAU]]=0,F37-Tableau2[[#This Row],[NIVEAU]]=-1,F37-Tableau2[[#This Row],[NIVEAU]]=-2),"M",IF(F37-Tableau2[[#This Row],[NIVEAU]]=1,"A",IF(F37="","VIDE","ERREUR")))</f>
        <v>M</v>
      </c>
      <c r="K36" s="14"/>
      <c r="L36" s="16"/>
      <c r="M36" s="55">
        <f t="shared" si="19"/>
        <v>0</v>
      </c>
      <c r="N36" s="22">
        <f t="shared" ca="1" si="1"/>
        <v>0</v>
      </c>
      <c r="O36" s="23" t="str">
        <f t="shared" si="2"/>
        <v>..</v>
      </c>
      <c r="P36" s="23" t="str">
        <f>IF(F36=2,IF(J36="M",L36,SUMIFS(O36:O$117,E36:E$117,E36,F36:F$117,3)),"..")</f>
        <v>..</v>
      </c>
      <c r="Q36" s="23" t="str">
        <f t="shared" si="3"/>
        <v>..</v>
      </c>
      <c r="R36" s="23" t="str">
        <f t="shared" si="4"/>
        <v>..</v>
      </c>
      <c r="S36" s="23">
        <f ca="1">IF(F36=1,SUMIFS(R36:R$117,D36:D$117,D36,F36:F$117,2),"..")</f>
        <v>0</v>
      </c>
      <c r="T36" s="23">
        <f t="shared" ca="1" si="5"/>
        <v>0</v>
      </c>
      <c r="U36" s="24">
        <f ca="1">IF(F36=2,SUMIFS(I36:I$117,E36:E$117,E36,F36:F$117,3),IF(F36=1,SUMIFS(I36:I$117,D36:D$117,D36,F36:F$117,2),""))</f>
        <v>0</v>
      </c>
      <c r="V36" s="25">
        <f t="shared" ca="1" si="7"/>
        <v>1</v>
      </c>
      <c r="W36" s="14"/>
    </row>
    <row r="37" spans="1:23" ht="15" customHeight="1" x14ac:dyDescent="0.25">
      <c r="A37" s="75"/>
      <c r="B37" s="42"/>
      <c r="C37" s="13"/>
      <c r="D37" s="47">
        <f ca="1">COUNTA($D$7:$D37)</f>
        <v>31</v>
      </c>
      <c r="E37" s="14">
        <f t="shared" si="6"/>
        <v>0</v>
      </c>
      <c r="F37" s="15">
        <v>1</v>
      </c>
      <c r="G37" s="15"/>
      <c r="H37" s="14"/>
      <c r="I37" s="14"/>
      <c r="J37" s="70" t="str">
        <f>IF(OR(F38-Tableau2[[#This Row],[NIVEAU]]=0,F38-Tableau2[[#This Row],[NIVEAU]]=-1,F38-Tableau2[[#This Row],[NIVEAU]]=-2),"M",IF(F38-Tableau2[[#This Row],[NIVEAU]]=1,"A",IF(F38="","VIDE","ERREUR")))</f>
        <v>M</v>
      </c>
      <c r="K37" s="14"/>
      <c r="L37" s="16"/>
      <c r="M37" s="55">
        <f t="shared" si="19"/>
        <v>0</v>
      </c>
      <c r="N37" s="22">
        <f t="shared" ca="1" si="1"/>
        <v>0</v>
      </c>
      <c r="O37" s="23" t="str">
        <f t="shared" si="2"/>
        <v>..</v>
      </c>
      <c r="P37" s="23" t="str">
        <f>IF(F37=2,IF(J37="M",L37,SUMIFS(O37:O$117,E37:E$117,E37,F37:F$117,3)),"..")</f>
        <v>..</v>
      </c>
      <c r="Q37" s="23" t="str">
        <f t="shared" si="3"/>
        <v>..</v>
      </c>
      <c r="R37" s="23" t="str">
        <f t="shared" si="4"/>
        <v>..</v>
      </c>
      <c r="S37" s="23">
        <f ca="1">IF(F37=1,SUMIFS(R37:R$117,D37:D$117,D37,F37:F$117,2),"..")</f>
        <v>0</v>
      </c>
      <c r="T37" s="23">
        <f t="shared" ca="1" si="5"/>
        <v>0</v>
      </c>
      <c r="U37" s="24">
        <f ca="1">IF(F37=2,SUMIFS(I37:I$117,E37:E$117,E37,F37:F$117,3),IF(F37=1,SUMIFS(I37:I$117,D37:D$117,D37,F37:F$117,2),""))</f>
        <v>0</v>
      </c>
      <c r="V37" s="25">
        <f t="shared" ca="1" si="7"/>
        <v>1</v>
      </c>
      <c r="W37" s="14"/>
    </row>
    <row r="38" spans="1:23" ht="15" customHeight="1" x14ac:dyDescent="0.25">
      <c r="A38" s="75"/>
      <c r="B38" s="42"/>
      <c r="C38" s="13"/>
      <c r="D38" s="47">
        <f ca="1">COUNTA($D$7:$D38)</f>
        <v>32</v>
      </c>
      <c r="E38" s="14">
        <f t="shared" ref="E38:E49" si="33">IF(F38=2,E37+1,E37)</f>
        <v>0</v>
      </c>
      <c r="F38" s="15">
        <v>1</v>
      </c>
      <c r="G38" s="15"/>
      <c r="H38" s="14"/>
      <c r="I38" s="14"/>
      <c r="J38" s="70" t="str">
        <f>IF(OR(F39-Tableau2[[#This Row],[NIVEAU]]=0,F39-Tableau2[[#This Row],[NIVEAU]]=-1,F39-Tableau2[[#This Row],[NIVEAU]]=-2),"M",IF(F39-Tableau2[[#This Row],[NIVEAU]]=1,"A",IF(F39="","VIDE","ERREUR")))</f>
        <v>M</v>
      </c>
      <c r="K38" s="14"/>
      <c r="L38" s="16"/>
      <c r="M38" s="55">
        <f t="shared" ref="M38:M49" si="34">IF(J38="M",L38,N38)</f>
        <v>0</v>
      </c>
      <c r="N38" s="22">
        <f t="shared" ref="N38:N49" ca="1" si="35">IF(F38=1,T38,IF(F38=2,Q38,".."))</f>
        <v>0</v>
      </c>
      <c r="O38" s="23" t="str">
        <f t="shared" ref="O38:O49" si="36">IF(F38=3,I38*L38,"..")</f>
        <v>..</v>
      </c>
      <c r="P38" s="23" t="str">
        <f>IF(F38=2,IF(J38="M",L38,SUMIFS(O38:O$117,E38:E$117,E38,F38:F$117,3)),"..")</f>
        <v>..</v>
      </c>
      <c r="Q38" s="23" t="str">
        <f t="shared" ref="Q38:Q49" si="37">IF(F38=2,P38/V38,"..")</f>
        <v>..</v>
      </c>
      <c r="R38" s="23" t="str">
        <f t="shared" ref="R38:R49" si="38">IF(F38=2,Q38*I38,"..")</f>
        <v>..</v>
      </c>
      <c r="S38" s="23">
        <f ca="1">IF(F38=1,SUMIFS(R38:R$117,D38:D$117,D38,F38:F$117,2),"..")</f>
        <v>0</v>
      </c>
      <c r="T38" s="23">
        <f t="shared" ref="T38:T49" ca="1" si="39">IF(F38=1,S38/V38,"..")</f>
        <v>0</v>
      </c>
      <c r="U38" s="24">
        <f ca="1">IF(F38=2,SUMIFS(I38:I$117,E38:E$117,E38,F38:F$117,3),IF(F38=1,SUMIFS(I38:I$117,D38:D$117,D38,F38:F$117,2),""))</f>
        <v>0</v>
      </c>
      <c r="V38" s="25">
        <f t="shared" ref="V38:V49" ca="1" si="40">IF(U38=0,1,U38)</f>
        <v>1</v>
      </c>
      <c r="W38" s="14"/>
    </row>
    <row r="39" spans="1:23" ht="15" customHeight="1" x14ac:dyDescent="0.25">
      <c r="A39" s="75"/>
      <c r="B39" s="42"/>
      <c r="C39" s="13"/>
      <c r="D39" s="47">
        <f ca="1">COUNTA($D$7:$D39)</f>
        <v>33</v>
      </c>
      <c r="E39" s="14">
        <f t="shared" si="33"/>
        <v>0</v>
      </c>
      <c r="F39" s="15">
        <v>1</v>
      </c>
      <c r="G39" s="15"/>
      <c r="H39" s="14"/>
      <c r="I39" s="14"/>
      <c r="J39" s="70" t="str">
        <f>IF(OR(F40-Tableau2[[#This Row],[NIVEAU]]=0,F40-Tableau2[[#This Row],[NIVEAU]]=-1,F40-Tableau2[[#This Row],[NIVEAU]]=-2),"M",IF(F40-Tableau2[[#This Row],[NIVEAU]]=1,"A",IF(F40="","VIDE","ERREUR")))</f>
        <v>A</v>
      </c>
      <c r="K39" s="14"/>
      <c r="L39" s="16"/>
      <c r="M39" s="55">
        <f t="shared" ca="1" si="34"/>
        <v>0</v>
      </c>
      <c r="N39" s="22">
        <f t="shared" ca="1" si="35"/>
        <v>0</v>
      </c>
      <c r="O39" s="23" t="str">
        <f t="shared" si="36"/>
        <v>..</v>
      </c>
      <c r="P39" s="23" t="str">
        <f>IF(F39=2,IF(J39="M",L39,SUMIFS(O39:O$117,E39:E$117,E39,F39:F$117,3)),"..")</f>
        <v>..</v>
      </c>
      <c r="Q39" s="23" t="str">
        <f t="shared" si="37"/>
        <v>..</v>
      </c>
      <c r="R39" s="23" t="str">
        <f t="shared" si="38"/>
        <v>..</v>
      </c>
      <c r="S39" s="23">
        <f ca="1">IF(F39=1,SUMIFS(R39:R$117,D39:D$117,D39,F39:F$117,2),"..")</f>
        <v>0</v>
      </c>
      <c r="T39" s="23">
        <f t="shared" ca="1" si="39"/>
        <v>0</v>
      </c>
      <c r="U39" s="24">
        <f ca="1">IF(F39=2,SUMIFS(I39:I$117,E39:E$117,E39,F39:F$117,3),IF(F39=1,SUMIFS(I39:I$117,D39:D$117,D39,F39:F$117,2),""))</f>
        <v>0</v>
      </c>
      <c r="V39" s="25">
        <f t="shared" ca="1" si="40"/>
        <v>1</v>
      </c>
      <c r="W39" s="14"/>
    </row>
    <row r="40" spans="1:23" ht="15" customHeight="1" x14ac:dyDescent="0.25">
      <c r="A40" s="75"/>
      <c r="B40" s="42"/>
      <c r="C40" s="13"/>
      <c r="D40" s="47">
        <f ca="1">COUNTA($D$7:$D40)</f>
        <v>34</v>
      </c>
      <c r="E40" s="14">
        <f t="shared" si="33"/>
        <v>1</v>
      </c>
      <c r="F40" s="15">
        <v>2</v>
      </c>
      <c r="G40" s="15"/>
      <c r="H40" s="14"/>
      <c r="I40" s="14"/>
      <c r="J40" s="70" t="str">
        <f>IF(OR(F41-Tableau2[[#This Row],[NIVEAU]]=0,F41-Tableau2[[#This Row],[NIVEAU]]=-1,F41-Tableau2[[#This Row],[NIVEAU]]=-2),"M",IF(F41-Tableau2[[#This Row],[NIVEAU]]=1,"A",IF(F41="","VIDE","ERREUR")))</f>
        <v>M</v>
      </c>
      <c r="K40" s="14"/>
      <c r="L40" s="16"/>
      <c r="M40" s="55">
        <f t="shared" si="34"/>
        <v>0</v>
      </c>
      <c r="N40" s="22">
        <f t="shared" si="35"/>
        <v>0</v>
      </c>
      <c r="O40" s="23" t="str">
        <f t="shared" si="36"/>
        <v>..</v>
      </c>
      <c r="P40" s="23">
        <f>IF(F40=2,IF(J40="M",L40,SUMIFS(O40:O$117,E40:E$117,E40,F40:F$117,3)),"..")</f>
        <v>0</v>
      </c>
      <c r="Q40" s="23">
        <f t="shared" si="37"/>
        <v>0</v>
      </c>
      <c r="R40" s="23">
        <f t="shared" si="38"/>
        <v>0</v>
      </c>
      <c r="S40" s="23" t="str">
        <f>IF(F40=1,SUMIFS(R40:R$117,D40:D$117,D40,F40:F$117,2),"..")</f>
        <v>..</v>
      </c>
      <c r="T40" s="23" t="str">
        <f t="shared" si="39"/>
        <v>..</v>
      </c>
      <c r="U40" s="24">
        <f>IF(F40=2,SUMIFS(I40:I$117,E40:E$117,E40,F40:F$117,3),IF(F40=1,SUMIFS(I40:I$117,D40:D$117,D40,F40:F$117,2),""))</f>
        <v>0</v>
      </c>
      <c r="V40" s="25">
        <f t="shared" si="40"/>
        <v>1</v>
      </c>
      <c r="W40" s="14"/>
    </row>
    <row r="41" spans="1:23" ht="15" customHeight="1" x14ac:dyDescent="0.25">
      <c r="A41" s="75"/>
      <c r="B41" s="42"/>
      <c r="C41" s="13"/>
      <c r="D41" s="47">
        <f ca="1">COUNTA($D$7:$D41)</f>
        <v>35</v>
      </c>
      <c r="E41" s="14">
        <f t="shared" si="33"/>
        <v>1</v>
      </c>
      <c r="F41" s="15">
        <v>1</v>
      </c>
      <c r="G41" s="15"/>
      <c r="H41" s="14"/>
      <c r="I41" s="14"/>
      <c r="J41" s="70" t="str">
        <f>IF(OR(F42-Tableau2[[#This Row],[NIVEAU]]=0,F42-Tableau2[[#This Row],[NIVEAU]]=-1,F42-Tableau2[[#This Row],[NIVEAU]]=-2),"M",IF(F42-Tableau2[[#This Row],[NIVEAU]]=1,"A",IF(F42="","VIDE","ERREUR")))</f>
        <v>M</v>
      </c>
      <c r="K41" s="14"/>
      <c r="L41" s="16"/>
      <c r="M41" s="55">
        <f t="shared" si="34"/>
        <v>0</v>
      </c>
      <c r="N41" s="22">
        <f t="shared" ca="1" si="35"/>
        <v>0</v>
      </c>
      <c r="O41" s="23" t="str">
        <f t="shared" si="36"/>
        <v>..</v>
      </c>
      <c r="P41" s="23" t="str">
        <f>IF(F41=2,IF(J41="M",L41,SUMIFS(O41:O$117,E41:E$117,E41,F41:F$117,3)),"..")</f>
        <v>..</v>
      </c>
      <c r="Q41" s="23" t="str">
        <f t="shared" si="37"/>
        <v>..</v>
      </c>
      <c r="R41" s="23" t="str">
        <f t="shared" si="38"/>
        <v>..</v>
      </c>
      <c r="S41" s="23">
        <f ca="1">IF(F41=1,SUMIFS(R41:R$117,D41:D$117,D41,F41:F$117,2),"..")</f>
        <v>0</v>
      </c>
      <c r="T41" s="23">
        <f t="shared" ca="1" si="39"/>
        <v>0</v>
      </c>
      <c r="U41" s="24">
        <f ca="1">IF(F41=2,SUMIFS(I41:I$117,E41:E$117,E41,F41:F$117,3),IF(F41=1,SUMIFS(I41:I$117,D41:D$117,D41,F41:F$117,2),""))</f>
        <v>0</v>
      </c>
      <c r="V41" s="25">
        <f t="shared" ca="1" si="40"/>
        <v>1</v>
      </c>
      <c r="W41" s="14"/>
    </row>
    <row r="42" spans="1:23" ht="15" customHeight="1" x14ac:dyDescent="0.25">
      <c r="A42" s="75"/>
      <c r="B42" s="42"/>
      <c r="C42" s="13"/>
      <c r="D42" s="47">
        <f ca="1">COUNTA($D$7:$D42)</f>
        <v>36</v>
      </c>
      <c r="E42" s="14">
        <f t="shared" si="33"/>
        <v>1</v>
      </c>
      <c r="F42" s="15">
        <v>1</v>
      </c>
      <c r="G42" s="15"/>
      <c r="H42" s="14"/>
      <c r="I42" s="14"/>
      <c r="J42" s="70" t="str">
        <f>IF(OR(F43-Tableau2[[#This Row],[NIVEAU]]=0,F43-Tableau2[[#This Row],[NIVEAU]]=-1,F43-Tableau2[[#This Row],[NIVEAU]]=-2),"M",IF(F43-Tableau2[[#This Row],[NIVEAU]]=1,"A",IF(F43="","VIDE","ERREUR")))</f>
        <v>M</v>
      </c>
      <c r="K42" s="14"/>
      <c r="L42" s="16"/>
      <c r="M42" s="55">
        <f t="shared" si="34"/>
        <v>0</v>
      </c>
      <c r="N42" s="22">
        <f t="shared" ca="1" si="35"/>
        <v>0</v>
      </c>
      <c r="O42" s="23" t="str">
        <f t="shared" si="36"/>
        <v>..</v>
      </c>
      <c r="P42" s="23" t="str">
        <f>IF(F42=2,IF(J42="M",L42,SUMIFS(O42:O$117,E42:E$117,E42,F42:F$117,3)),"..")</f>
        <v>..</v>
      </c>
      <c r="Q42" s="23" t="str">
        <f t="shared" si="37"/>
        <v>..</v>
      </c>
      <c r="R42" s="23" t="str">
        <f t="shared" si="38"/>
        <v>..</v>
      </c>
      <c r="S42" s="23">
        <f ca="1">IF(F42=1,SUMIFS(R42:R$117,D42:D$117,D42,F42:F$117,2),"..")</f>
        <v>0</v>
      </c>
      <c r="T42" s="23">
        <f t="shared" ca="1" si="39"/>
        <v>0</v>
      </c>
      <c r="U42" s="24">
        <f ca="1">IF(F42=2,SUMIFS(I42:I$117,E42:E$117,E42,F42:F$117,3),IF(F42=1,SUMIFS(I42:I$117,D42:D$117,D42,F42:F$117,2),""))</f>
        <v>0</v>
      </c>
      <c r="V42" s="25">
        <f t="shared" ca="1" si="40"/>
        <v>1</v>
      </c>
      <c r="W42" s="14"/>
    </row>
    <row r="43" spans="1:23" ht="15" customHeight="1" x14ac:dyDescent="0.25">
      <c r="A43" s="75"/>
      <c r="B43" s="42"/>
      <c r="C43" s="13"/>
      <c r="D43" s="47">
        <f ca="1">COUNTA($D$7:$D43)</f>
        <v>37</v>
      </c>
      <c r="E43" s="14">
        <f t="shared" si="33"/>
        <v>1</v>
      </c>
      <c r="F43" s="15">
        <v>1</v>
      </c>
      <c r="G43" s="15"/>
      <c r="H43" s="14"/>
      <c r="I43" s="14"/>
      <c r="J43" s="70" t="str">
        <f>IF(OR(F44-Tableau2[[#This Row],[NIVEAU]]=0,F44-Tableau2[[#This Row],[NIVEAU]]=-1,F44-Tableau2[[#This Row],[NIVEAU]]=-2),"M",IF(F44-Tableau2[[#This Row],[NIVEAU]]=1,"A",IF(F44="","VIDE","ERREUR")))</f>
        <v>M</v>
      </c>
      <c r="K43" s="14"/>
      <c r="L43" s="16"/>
      <c r="M43" s="55">
        <f t="shared" si="34"/>
        <v>0</v>
      </c>
      <c r="N43" s="22">
        <f t="shared" ca="1" si="35"/>
        <v>0</v>
      </c>
      <c r="O43" s="23" t="str">
        <f t="shared" si="36"/>
        <v>..</v>
      </c>
      <c r="P43" s="23" t="str">
        <f>IF(F43=2,IF(J43="M",L43,SUMIFS(O43:O$117,E43:E$117,E43,F43:F$117,3)),"..")</f>
        <v>..</v>
      </c>
      <c r="Q43" s="23" t="str">
        <f t="shared" si="37"/>
        <v>..</v>
      </c>
      <c r="R43" s="23" t="str">
        <f t="shared" si="38"/>
        <v>..</v>
      </c>
      <c r="S43" s="23">
        <f ca="1">IF(F43=1,SUMIFS(R43:R$117,D43:D$117,D43,F43:F$117,2),"..")</f>
        <v>0</v>
      </c>
      <c r="T43" s="23">
        <f t="shared" ca="1" si="39"/>
        <v>0</v>
      </c>
      <c r="U43" s="24">
        <f ca="1">IF(F43=2,SUMIFS(I43:I$117,E43:E$117,E43,F43:F$117,3),IF(F43=1,SUMIFS(I43:I$117,D43:D$117,D43,F43:F$117,2),""))</f>
        <v>0</v>
      </c>
      <c r="V43" s="25">
        <f t="shared" ca="1" si="40"/>
        <v>1</v>
      </c>
      <c r="W43" s="14"/>
    </row>
    <row r="44" spans="1:23" ht="15" customHeight="1" x14ac:dyDescent="0.25">
      <c r="A44" s="75"/>
      <c r="B44" s="42"/>
      <c r="C44" s="13"/>
      <c r="D44" s="47">
        <f ca="1">COUNTA($D$7:$D44)</f>
        <v>38</v>
      </c>
      <c r="E44" s="14">
        <f t="shared" si="33"/>
        <v>1</v>
      </c>
      <c r="F44" s="15">
        <v>1</v>
      </c>
      <c r="G44" s="15"/>
      <c r="H44" s="14"/>
      <c r="I44" s="14"/>
      <c r="J44" s="70" t="str">
        <f>IF(OR(F45-Tableau2[[#This Row],[NIVEAU]]=0,F45-Tableau2[[#This Row],[NIVEAU]]=-1,F45-Tableau2[[#This Row],[NIVEAU]]=-2),"M",IF(F45-Tableau2[[#This Row],[NIVEAU]]=1,"A",IF(F45="","VIDE","ERREUR")))</f>
        <v>M</v>
      </c>
      <c r="K44" s="14"/>
      <c r="L44" s="16"/>
      <c r="M44" s="55">
        <f t="shared" si="34"/>
        <v>0</v>
      </c>
      <c r="N44" s="22">
        <f t="shared" ca="1" si="35"/>
        <v>0</v>
      </c>
      <c r="O44" s="23" t="str">
        <f t="shared" si="36"/>
        <v>..</v>
      </c>
      <c r="P44" s="23" t="str">
        <f>IF(F44=2,IF(J44="M",L44,SUMIFS(O44:O$117,E44:E$117,E44,F44:F$117,3)),"..")</f>
        <v>..</v>
      </c>
      <c r="Q44" s="23" t="str">
        <f t="shared" si="37"/>
        <v>..</v>
      </c>
      <c r="R44" s="23" t="str">
        <f t="shared" si="38"/>
        <v>..</v>
      </c>
      <c r="S44" s="23">
        <f ca="1">IF(F44=1,SUMIFS(R44:R$117,D44:D$117,D44,F44:F$117,2),"..")</f>
        <v>0</v>
      </c>
      <c r="T44" s="23">
        <f t="shared" ca="1" si="39"/>
        <v>0</v>
      </c>
      <c r="U44" s="24">
        <f ca="1">IF(F44=2,SUMIFS(I44:I$117,E44:E$117,E44,F44:F$117,3),IF(F44=1,SUMIFS(I44:I$117,D44:D$117,D44,F44:F$117,2),""))</f>
        <v>0</v>
      </c>
      <c r="V44" s="25">
        <f t="shared" ca="1" si="40"/>
        <v>1</v>
      </c>
      <c r="W44" s="14"/>
    </row>
    <row r="45" spans="1:23" ht="15" customHeight="1" x14ac:dyDescent="0.25">
      <c r="A45" s="75"/>
      <c r="B45" s="42"/>
      <c r="C45" s="13"/>
      <c r="D45" s="47">
        <f ca="1">COUNTA($D$7:$D45)</f>
        <v>39</v>
      </c>
      <c r="E45" s="14">
        <f t="shared" si="33"/>
        <v>1</v>
      </c>
      <c r="F45" s="15">
        <v>1</v>
      </c>
      <c r="G45" s="15"/>
      <c r="H45" s="14"/>
      <c r="I45" s="14"/>
      <c r="J45" s="70" t="str">
        <f>IF(OR(F46-Tableau2[[#This Row],[NIVEAU]]=0,F46-Tableau2[[#This Row],[NIVEAU]]=-1,F46-Tableau2[[#This Row],[NIVEAU]]=-2),"M",IF(F46-Tableau2[[#This Row],[NIVEAU]]=1,"A",IF(F46="","VIDE","ERREUR")))</f>
        <v>M</v>
      </c>
      <c r="K45" s="14"/>
      <c r="L45" s="16"/>
      <c r="M45" s="55">
        <f t="shared" si="34"/>
        <v>0</v>
      </c>
      <c r="N45" s="22">
        <f t="shared" ca="1" si="35"/>
        <v>0</v>
      </c>
      <c r="O45" s="23" t="str">
        <f t="shared" si="36"/>
        <v>..</v>
      </c>
      <c r="P45" s="23" t="str">
        <f>IF(F45=2,IF(J45="M",L45,SUMIFS(O45:O$117,E45:E$117,E45,F45:F$117,3)),"..")</f>
        <v>..</v>
      </c>
      <c r="Q45" s="23" t="str">
        <f t="shared" si="37"/>
        <v>..</v>
      </c>
      <c r="R45" s="23" t="str">
        <f t="shared" si="38"/>
        <v>..</v>
      </c>
      <c r="S45" s="23">
        <f ca="1">IF(F45=1,SUMIFS(R45:R$117,D45:D$117,D45,F45:F$117,2),"..")</f>
        <v>0</v>
      </c>
      <c r="T45" s="23">
        <f t="shared" ca="1" si="39"/>
        <v>0</v>
      </c>
      <c r="U45" s="24">
        <f ca="1">IF(F45=2,SUMIFS(I45:I$117,E45:E$117,E45,F45:F$117,3),IF(F45=1,SUMIFS(I45:I$117,D45:D$117,D45,F45:F$117,2),""))</f>
        <v>0</v>
      </c>
      <c r="V45" s="25">
        <f t="shared" ca="1" si="40"/>
        <v>1</v>
      </c>
      <c r="W45" s="14"/>
    </row>
    <row r="46" spans="1:23" ht="15" customHeight="1" x14ac:dyDescent="0.25">
      <c r="A46" s="75"/>
      <c r="B46" s="42"/>
      <c r="C46" s="13"/>
      <c r="D46" s="47">
        <f ca="1">COUNTA($D$7:$D46)</f>
        <v>40</v>
      </c>
      <c r="E46" s="14">
        <f t="shared" si="33"/>
        <v>1</v>
      </c>
      <c r="F46" s="15">
        <v>1</v>
      </c>
      <c r="G46" s="15"/>
      <c r="H46" s="14"/>
      <c r="I46" s="14"/>
      <c r="J46" s="70" t="str">
        <f>IF(OR(F47-Tableau2[[#This Row],[NIVEAU]]=0,F47-Tableau2[[#This Row],[NIVEAU]]=-1,F47-Tableau2[[#This Row],[NIVEAU]]=-2),"M",IF(F47-Tableau2[[#This Row],[NIVEAU]]=1,"A",IF(F47="","VIDE","ERREUR")))</f>
        <v>M</v>
      </c>
      <c r="K46" s="14"/>
      <c r="L46" s="16"/>
      <c r="M46" s="55">
        <f t="shared" si="34"/>
        <v>0</v>
      </c>
      <c r="N46" s="22">
        <f t="shared" ca="1" si="35"/>
        <v>0</v>
      </c>
      <c r="O46" s="23" t="str">
        <f t="shared" si="36"/>
        <v>..</v>
      </c>
      <c r="P46" s="23" t="str">
        <f>IF(F46=2,IF(J46="M",L46,SUMIFS(O46:O$117,E46:E$117,E46,F46:F$117,3)),"..")</f>
        <v>..</v>
      </c>
      <c r="Q46" s="23" t="str">
        <f t="shared" si="37"/>
        <v>..</v>
      </c>
      <c r="R46" s="23" t="str">
        <f t="shared" si="38"/>
        <v>..</v>
      </c>
      <c r="S46" s="23">
        <f ca="1">IF(F46=1,SUMIFS(R46:R$117,D46:D$117,D46,F46:F$117,2),"..")</f>
        <v>0</v>
      </c>
      <c r="T46" s="23">
        <f t="shared" ca="1" si="39"/>
        <v>0</v>
      </c>
      <c r="U46" s="24">
        <f ca="1">IF(F46=2,SUMIFS(I46:I$117,E46:E$117,E46,F46:F$117,3),IF(F46=1,SUMIFS(I46:I$117,D46:D$117,D46,F46:F$117,2),""))</f>
        <v>0</v>
      </c>
      <c r="V46" s="25">
        <f t="shared" ca="1" si="40"/>
        <v>1</v>
      </c>
      <c r="W46" s="14"/>
    </row>
    <row r="47" spans="1:23" ht="15" customHeight="1" x14ac:dyDescent="0.25">
      <c r="A47" s="75"/>
      <c r="B47" s="42"/>
      <c r="C47" s="13"/>
      <c r="D47" s="47">
        <f ca="1">COUNTA($D$7:$D47)</f>
        <v>41</v>
      </c>
      <c r="E47" s="14">
        <f t="shared" si="33"/>
        <v>1</v>
      </c>
      <c r="F47" s="15">
        <v>1</v>
      </c>
      <c r="G47" s="15"/>
      <c r="H47" s="14"/>
      <c r="I47" s="14"/>
      <c r="J47" s="70" t="str">
        <f>IF(OR(F48-Tableau2[[#This Row],[NIVEAU]]=0,F48-Tableau2[[#This Row],[NIVEAU]]=-1,F48-Tableau2[[#This Row],[NIVEAU]]=-2),"M",IF(F48-Tableau2[[#This Row],[NIVEAU]]=1,"A",IF(F48="","VIDE","ERREUR")))</f>
        <v>M</v>
      </c>
      <c r="K47" s="14"/>
      <c r="L47" s="16"/>
      <c r="M47" s="55">
        <f t="shared" si="34"/>
        <v>0</v>
      </c>
      <c r="N47" s="22">
        <f t="shared" ca="1" si="35"/>
        <v>0</v>
      </c>
      <c r="O47" s="23" t="str">
        <f t="shared" si="36"/>
        <v>..</v>
      </c>
      <c r="P47" s="23" t="str">
        <f>IF(F47=2,IF(J47="M",L47,SUMIFS(O47:O$117,E47:E$117,E47,F47:F$117,3)),"..")</f>
        <v>..</v>
      </c>
      <c r="Q47" s="23" t="str">
        <f t="shared" si="37"/>
        <v>..</v>
      </c>
      <c r="R47" s="23" t="str">
        <f t="shared" si="38"/>
        <v>..</v>
      </c>
      <c r="S47" s="23">
        <f ca="1">IF(F47=1,SUMIFS(R47:R$117,D47:D$117,D47,F47:F$117,2),"..")</f>
        <v>0</v>
      </c>
      <c r="T47" s="23">
        <f t="shared" ca="1" si="39"/>
        <v>0</v>
      </c>
      <c r="U47" s="24">
        <f ca="1">IF(F47=2,SUMIFS(I47:I$117,E47:E$117,E47,F47:F$117,3),IF(F47=1,SUMIFS(I47:I$117,D47:D$117,D47,F47:F$117,2),""))</f>
        <v>0</v>
      </c>
      <c r="V47" s="25">
        <f t="shared" ca="1" si="40"/>
        <v>1</v>
      </c>
      <c r="W47" s="14"/>
    </row>
    <row r="48" spans="1:23" ht="15" customHeight="1" x14ac:dyDescent="0.25">
      <c r="A48" s="75"/>
      <c r="B48" s="42"/>
      <c r="C48" s="13"/>
      <c r="D48" s="47">
        <f ca="1">COUNTA($D$7:$D48)</f>
        <v>42</v>
      </c>
      <c r="E48" s="14">
        <f t="shared" si="33"/>
        <v>1</v>
      </c>
      <c r="F48" s="15">
        <v>1</v>
      </c>
      <c r="G48" s="15"/>
      <c r="H48" s="14"/>
      <c r="I48" s="14"/>
      <c r="J48" s="70" t="str">
        <f>IF(OR(F49-Tableau2[[#This Row],[NIVEAU]]=0,F49-Tableau2[[#This Row],[NIVEAU]]=-1,F49-Tableau2[[#This Row],[NIVEAU]]=-2),"M",IF(F49-Tableau2[[#This Row],[NIVEAU]]=1,"A",IF(F49="","VIDE","ERREUR")))</f>
        <v>M</v>
      </c>
      <c r="K48" s="14"/>
      <c r="L48" s="16"/>
      <c r="M48" s="55">
        <f t="shared" si="34"/>
        <v>0</v>
      </c>
      <c r="N48" s="22">
        <f t="shared" ca="1" si="35"/>
        <v>0</v>
      </c>
      <c r="O48" s="23" t="str">
        <f t="shared" si="36"/>
        <v>..</v>
      </c>
      <c r="P48" s="23" t="str">
        <f>IF(F48=2,IF(J48="M",L48,SUMIFS(O48:O$117,E48:E$117,E48,F48:F$117,3)),"..")</f>
        <v>..</v>
      </c>
      <c r="Q48" s="23" t="str">
        <f t="shared" si="37"/>
        <v>..</v>
      </c>
      <c r="R48" s="23" t="str">
        <f t="shared" si="38"/>
        <v>..</v>
      </c>
      <c r="S48" s="23">
        <f ca="1">IF(F48=1,SUMIFS(R48:R$117,D48:D$117,D48,F48:F$117,2),"..")</f>
        <v>0</v>
      </c>
      <c r="T48" s="23">
        <f t="shared" ca="1" si="39"/>
        <v>0</v>
      </c>
      <c r="U48" s="24">
        <f ca="1">IF(F48=2,SUMIFS(I48:I$117,E48:E$117,E48,F48:F$117,3),IF(F48=1,SUMIFS(I48:I$117,D48:D$117,D48,F48:F$117,2),""))</f>
        <v>0</v>
      </c>
      <c r="V48" s="25">
        <f t="shared" ca="1" si="40"/>
        <v>1</v>
      </c>
      <c r="W48" s="14"/>
    </row>
    <row r="49" spans="1:23" ht="15" customHeight="1" x14ac:dyDescent="0.25">
      <c r="A49" s="75"/>
      <c r="B49" s="42"/>
      <c r="C49" s="13"/>
      <c r="D49" s="47">
        <f ca="1">COUNTA($D$7:$D49)</f>
        <v>43</v>
      </c>
      <c r="E49" s="14">
        <f t="shared" si="33"/>
        <v>1</v>
      </c>
      <c r="F49" s="15">
        <v>1</v>
      </c>
      <c r="G49" s="15"/>
      <c r="H49" s="14"/>
      <c r="I49" s="14"/>
      <c r="J49" s="70" t="str">
        <f>IF(OR(F50-Tableau2[[#This Row],[NIVEAU]]=0,F50-Tableau2[[#This Row],[NIVEAU]]=-1,F50-Tableau2[[#This Row],[NIVEAU]]=-2),"M",IF(F50-Tableau2[[#This Row],[NIVEAU]]=1,"A",IF(F50="","VIDE","ERREUR")))</f>
        <v>M</v>
      </c>
      <c r="K49" s="14"/>
      <c r="L49" s="16"/>
      <c r="M49" s="55">
        <f t="shared" si="34"/>
        <v>0</v>
      </c>
      <c r="N49" s="22">
        <f t="shared" ca="1" si="35"/>
        <v>0</v>
      </c>
      <c r="O49" s="23" t="str">
        <f t="shared" si="36"/>
        <v>..</v>
      </c>
      <c r="P49" s="23" t="str">
        <f>IF(F49=2,IF(J49="M",L49,SUMIFS(O49:O$117,E49:E$117,E49,F49:F$117,3)),"..")</f>
        <v>..</v>
      </c>
      <c r="Q49" s="23" t="str">
        <f t="shared" si="37"/>
        <v>..</v>
      </c>
      <c r="R49" s="23" t="str">
        <f t="shared" si="38"/>
        <v>..</v>
      </c>
      <c r="S49" s="23">
        <f ca="1">IF(F49=1,SUMIFS(R49:R$117,D49:D$117,D49,F49:F$117,2),"..")</f>
        <v>0</v>
      </c>
      <c r="T49" s="23">
        <f t="shared" ca="1" si="39"/>
        <v>0</v>
      </c>
      <c r="U49" s="24">
        <f ca="1">IF(F49=2,SUMIFS(I49:I$117,E49:E$117,E49,F49:F$117,3),IF(F49=1,SUMIFS(I49:I$117,D49:D$117,D49,F49:F$117,2),""))</f>
        <v>0</v>
      </c>
      <c r="V49" s="25">
        <f t="shared" ca="1" si="40"/>
        <v>1</v>
      </c>
      <c r="W49" s="14"/>
    </row>
    <row r="50" spans="1:23" ht="15" customHeight="1" x14ac:dyDescent="0.25">
      <c r="A50" s="75"/>
      <c r="B50" s="42"/>
      <c r="C50" s="13"/>
      <c r="D50" s="47">
        <f ca="1">COUNTA($D$7:$D50)</f>
        <v>44</v>
      </c>
      <c r="E50" s="14">
        <f>IF(F50=2,E37+1,E37)</f>
        <v>0</v>
      </c>
      <c r="F50" s="15">
        <v>1</v>
      </c>
      <c r="G50" s="15"/>
      <c r="H50" s="14"/>
      <c r="I50" s="14"/>
      <c r="J50" s="70" t="str">
        <f>IF(OR(F51-Tableau2[[#This Row],[NIVEAU]]=0,F51-Tableau2[[#This Row],[NIVEAU]]=-1,F51-Tableau2[[#This Row],[NIVEAU]]=-2),"M",IF(F51-Tableau2[[#This Row],[NIVEAU]]=1,"A",IF(F51="","VIDE","ERREUR")))</f>
        <v>M</v>
      </c>
      <c r="K50" s="14"/>
      <c r="L50" s="16"/>
      <c r="M50" s="55">
        <f t="shared" ref="M50:M61" si="41">IF(J50="M",L50,N50)</f>
        <v>0</v>
      </c>
      <c r="N50" s="22">
        <f t="shared" ref="N50:N61" ca="1" si="42">IF(F50=1,T50,IF(F50=2,Q50,".."))</f>
        <v>0</v>
      </c>
      <c r="O50" s="23" t="str">
        <f t="shared" ref="O50:O61" si="43">IF(F50=3,I50*L50,"..")</f>
        <v>..</v>
      </c>
      <c r="P50" s="23" t="str">
        <f>IF(F50=2,IF(J50="M",L50,SUMIFS(O50:O$117,E50:E$117,E50,F50:F$117,3)),"..")</f>
        <v>..</v>
      </c>
      <c r="Q50" s="23" t="str">
        <f t="shared" ref="Q50:Q61" si="44">IF(F50=2,P50/V50,"..")</f>
        <v>..</v>
      </c>
      <c r="R50" s="23" t="str">
        <f t="shared" ref="R50:R61" si="45">IF(F50=2,Q50*I50,"..")</f>
        <v>..</v>
      </c>
      <c r="S50" s="23">
        <f ca="1">IF(F50=1,SUMIFS(R50:R$117,D50:D$117,D50,F50:F$117,2),"..")</f>
        <v>0</v>
      </c>
      <c r="T50" s="23">
        <f t="shared" ref="T50:T61" ca="1" si="46">IF(F50=1,S50/V50,"..")</f>
        <v>0</v>
      </c>
      <c r="U50" s="24">
        <f ca="1">IF(F50=2,SUMIFS(I50:I$117,E50:E$117,E50,F50:F$117,3),IF(F50=1,SUMIFS(I50:I$117,D50:D$117,D50,F50:F$117,2),""))</f>
        <v>0</v>
      </c>
      <c r="V50" s="25">
        <f t="shared" ref="V50:V61" ca="1" si="47">IF(U50=0,1,U50)</f>
        <v>1</v>
      </c>
      <c r="W50" s="14"/>
    </row>
    <row r="51" spans="1:23" ht="15" customHeight="1" x14ac:dyDescent="0.25">
      <c r="A51" s="75"/>
      <c r="B51" s="42"/>
      <c r="C51" s="13"/>
      <c r="D51" s="47">
        <f ca="1">COUNTA($D$7:$D51)</f>
        <v>45</v>
      </c>
      <c r="E51" s="14">
        <f t="shared" ref="E51:E61" si="48">IF(F51=2,E50+1,E50)</f>
        <v>0</v>
      </c>
      <c r="F51" s="15">
        <v>1</v>
      </c>
      <c r="G51" s="15"/>
      <c r="H51" s="14"/>
      <c r="I51" s="14"/>
      <c r="J51" s="70" t="str">
        <f>IF(OR(F52-Tableau2[[#This Row],[NIVEAU]]=0,F52-Tableau2[[#This Row],[NIVEAU]]=-1,F52-Tableau2[[#This Row],[NIVEAU]]=-2),"M",IF(F52-Tableau2[[#This Row],[NIVEAU]]=1,"A",IF(F52="","VIDE","ERREUR")))</f>
        <v>M</v>
      </c>
      <c r="K51" s="14"/>
      <c r="L51" s="16"/>
      <c r="M51" s="55">
        <f t="shared" si="41"/>
        <v>0</v>
      </c>
      <c r="N51" s="22">
        <f t="shared" ca="1" si="42"/>
        <v>0</v>
      </c>
      <c r="O51" s="23" t="str">
        <f t="shared" si="43"/>
        <v>..</v>
      </c>
      <c r="P51" s="23" t="str">
        <f>IF(F51=2,IF(J51="M",L51,SUMIFS(O51:O$117,E51:E$117,E51,F51:F$117,3)),"..")</f>
        <v>..</v>
      </c>
      <c r="Q51" s="23" t="str">
        <f t="shared" si="44"/>
        <v>..</v>
      </c>
      <c r="R51" s="23" t="str">
        <f t="shared" si="45"/>
        <v>..</v>
      </c>
      <c r="S51" s="23">
        <f ca="1">IF(F51=1,SUMIFS(R51:R$117,D51:D$117,D51,F51:F$117,2),"..")</f>
        <v>0</v>
      </c>
      <c r="T51" s="23">
        <f t="shared" ca="1" si="46"/>
        <v>0</v>
      </c>
      <c r="U51" s="24">
        <f ca="1">IF(F51=2,SUMIFS(I51:I$117,E51:E$117,E51,F51:F$117,3),IF(F51=1,SUMIFS(I51:I$117,D51:D$117,D51,F51:F$117,2),""))</f>
        <v>0</v>
      </c>
      <c r="V51" s="25">
        <f t="shared" ca="1" si="47"/>
        <v>1</v>
      </c>
      <c r="W51" s="14"/>
    </row>
    <row r="52" spans="1:23" ht="15" customHeight="1" x14ac:dyDescent="0.25">
      <c r="A52" s="75"/>
      <c r="B52" s="42"/>
      <c r="C52" s="13"/>
      <c r="D52" s="47">
        <f ca="1">COUNTA($D$7:$D52)</f>
        <v>46</v>
      </c>
      <c r="E52" s="14">
        <f t="shared" si="48"/>
        <v>0</v>
      </c>
      <c r="F52" s="15">
        <v>1</v>
      </c>
      <c r="G52" s="15"/>
      <c r="H52" s="14"/>
      <c r="I52" s="14"/>
      <c r="J52" s="70" t="str">
        <f>IF(OR(F53-Tableau2[[#This Row],[NIVEAU]]=0,F53-Tableau2[[#This Row],[NIVEAU]]=-1,F53-Tableau2[[#This Row],[NIVEAU]]=-2),"M",IF(F53-Tableau2[[#This Row],[NIVEAU]]=1,"A",IF(F53="","VIDE","ERREUR")))</f>
        <v>M</v>
      </c>
      <c r="K52" s="14"/>
      <c r="L52" s="16"/>
      <c r="M52" s="55">
        <f t="shared" si="41"/>
        <v>0</v>
      </c>
      <c r="N52" s="22">
        <f t="shared" ca="1" si="42"/>
        <v>0</v>
      </c>
      <c r="O52" s="23" t="str">
        <f t="shared" si="43"/>
        <v>..</v>
      </c>
      <c r="P52" s="23" t="str">
        <f>IF(F52=2,IF(J52="M",L52,SUMIFS(O52:O$117,E52:E$117,E52,F52:F$117,3)),"..")</f>
        <v>..</v>
      </c>
      <c r="Q52" s="23" t="str">
        <f t="shared" si="44"/>
        <v>..</v>
      </c>
      <c r="R52" s="23" t="str">
        <f t="shared" si="45"/>
        <v>..</v>
      </c>
      <c r="S52" s="23">
        <f ca="1">IF(F52=1,SUMIFS(R52:R$117,D52:D$117,D52,F52:F$117,2),"..")</f>
        <v>0</v>
      </c>
      <c r="T52" s="23">
        <f t="shared" ca="1" si="46"/>
        <v>0</v>
      </c>
      <c r="U52" s="24">
        <f ca="1">IF(F52=2,SUMIFS(I52:I$117,E52:E$117,E52,F52:F$117,3),IF(F52=1,SUMIFS(I52:I$117,D52:D$117,D52,F52:F$117,2),""))</f>
        <v>0</v>
      </c>
      <c r="V52" s="25">
        <f t="shared" ca="1" si="47"/>
        <v>1</v>
      </c>
      <c r="W52" s="14"/>
    </row>
    <row r="53" spans="1:23" ht="15" customHeight="1" x14ac:dyDescent="0.25">
      <c r="A53" s="75"/>
      <c r="B53" s="42"/>
      <c r="C53" s="13"/>
      <c r="D53" s="47">
        <f ca="1">COUNTA($D$7:$D53)</f>
        <v>47</v>
      </c>
      <c r="E53" s="14">
        <f t="shared" si="48"/>
        <v>0</v>
      </c>
      <c r="F53" s="15">
        <v>1</v>
      </c>
      <c r="G53" s="15"/>
      <c r="H53" s="14"/>
      <c r="I53" s="14"/>
      <c r="J53" s="70" t="str">
        <f>IF(OR(F54-Tableau2[[#This Row],[NIVEAU]]=0,F54-Tableau2[[#This Row],[NIVEAU]]=-1,F54-Tableau2[[#This Row],[NIVEAU]]=-2),"M",IF(F54-Tableau2[[#This Row],[NIVEAU]]=1,"A",IF(F54="","VIDE","ERREUR")))</f>
        <v>M</v>
      </c>
      <c r="K53" s="14"/>
      <c r="L53" s="16"/>
      <c r="M53" s="55">
        <f t="shared" si="41"/>
        <v>0</v>
      </c>
      <c r="N53" s="22">
        <f t="shared" ca="1" si="42"/>
        <v>0</v>
      </c>
      <c r="O53" s="23" t="str">
        <f t="shared" si="43"/>
        <v>..</v>
      </c>
      <c r="P53" s="23" t="str">
        <f>IF(F53=2,IF(J53="M",L53,SUMIFS(O53:O$117,E53:E$117,E53,F53:F$117,3)),"..")</f>
        <v>..</v>
      </c>
      <c r="Q53" s="23" t="str">
        <f t="shared" si="44"/>
        <v>..</v>
      </c>
      <c r="R53" s="23" t="str">
        <f t="shared" si="45"/>
        <v>..</v>
      </c>
      <c r="S53" s="23">
        <f ca="1">IF(F53=1,SUMIFS(R53:R$117,D53:D$117,D53,F53:F$117,2),"..")</f>
        <v>0</v>
      </c>
      <c r="T53" s="23">
        <f t="shared" ca="1" si="46"/>
        <v>0</v>
      </c>
      <c r="U53" s="24">
        <f ca="1">IF(F53=2,SUMIFS(I53:I$117,E53:E$117,E53,F53:F$117,3),IF(F53=1,SUMIFS(I53:I$117,D53:D$117,D53,F53:F$117,2),""))</f>
        <v>0</v>
      </c>
      <c r="V53" s="25">
        <f t="shared" ca="1" si="47"/>
        <v>1</v>
      </c>
      <c r="W53" s="14"/>
    </row>
    <row r="54" spans="1:23" ht="15" customHeight="1" x14ac:dyDescent="0.25">
      <c r="A54" s="75"/>
      <c r="B54" s="42"/>
      <c r="C54" s="13"/>
      <c r="D54" s="47">
        <f ca="1">COUNTA($D$7:$D54)</f>
        <v>48</v>
      </c>
      <c r="E54" s="14">
        <f t="shared" si="48"/>
        <v>0</v>
      </c>
      <c r="F54" s="15">
        <v>1</v>
      </c>
      <c r="G54" s="15"/>
      <c r="H54" s="14"/>
      <c r="I54" s="14"/>
      <c r="J54" s="70" t="str">
        <f>IF(OR(F55-Tableau2[[#This Row],[NIVEAU]]=0,F55-Tableau2[[#This Row],[NIVEAU]]=-1,F55-Tableau2[[#This Row],[NIVEAU]]=-2),"M",IF(F55-Tableau2[[#This Row],[NIVEAU]]=1,"A",IF(F55="","VIDE","ERREUR")))</f>
        <v>M</v>
      </c>
      <c r="K54" s="14"/>
      <c r="L54" s="16"/>
      <c r="M54" s="55">
        <f t="shared" si="41"/>
        <v>0</v>
      </c>
      <c r="N54" s="22">
        <f t="shared" ca="1" si="42"/>
        <v>0</v>
      </c>
      <c r="O54" s="23" t="str">
        <f t="shared" si="43"/>
        <v>..</v>
      </c>
      <c r="P54" s="23" t="str">
        <f>IF(F54=2,IF(J54="M",L54,SUMIFS(O54:O$117,E54:E$117,E54,F54:F$117,3)),"..")</f>
        <v>..</v>
      </c>
      <c r="Q54" s="23" t="str">
        <f t="shared" si="44"/>
        <v>..</v>
      </c>
      <c r="R54" s="23" t="str">
        <f t="shared" si="45"/>
        <v>..</v>
      </c>
      <c r="S54" s="23">
        <f ca="1">IF(F54=1,SUMIFS(R54:R$117,D54:D$117,D54,F54:F$117,2),"..")</f>
        <v>0</v>
      </c>
      <c r="T54" s="23">
        <f t="shared" ca="1" si="46"/>
        <v>0</v>
      </c>
      <c r="U54" s="24">
        <f ca="1">IF(F54=2,SUMIFS(I54:I$117,E54:E$117,E54,F54:F$117,3),IF(F54=1,SUMIFS(I54:I$117,D54:D$117,D54,F54:F$117,2),""))</f>
        <v>0</v>
      </c>
      <c r="V54" s="25">
        <f t="shared" ca="1" si="47"/>
        <v>1</v>
      </c>
      <c r="W54" s="14"/>
    </row>
    <row r="55" spans="1:23" ht="15" customHeight="1" x14ac:dyDescent="0.25">
      <c r="A55" s="75"/>
      <c r="B55" s="42"/>
      <c r="C55" s="13"/>
      <c r="D55" s="47">
        <f ca="1">COUNTA($D$7:$D55)</f>
        <v>49</v>
      </c>
      <c r="E55" s="14">
        <f t="shared" si="48"/>
        <v>0</v>
      </c>
      <c r="F55" s="15">
        <v>1</v>
      </c>
      <c r="G55" s="15"/>
      <c r="H55" s="14"/>
      <c r="I55" s="14"/>
      <c r="J55" s="70" t="str">
        <f>IF(OR(F56-Tableau2[[#This Row],[NIVEAU]]=0,F56-Tableau2[[#This Row],[NIVEAU]]=-1,F56-Tableau2[[#This Row],[NIVEAU]]=-2),"M",IF(F56-Tableau2[[#This Row],[NIVEAU]]=1,"A",IF(F56="","VIDE","ERREUR")))</f>
        <v>M</v>
      </c>
      <c r="K55" s="14"/>
      <c r="L55" s="16"/>
      <c r="M55" s="55">
        <f t="shared" si="41"/>
        <v>0</v>
      </c>
      <c r="N55" s="22">
        <f t="shared" ca="1" si="42"/>
        <v>0</v>
      </c>
      <c r="O55" s="23" t="str">
        <f t="shared" si="43"/>
        <v>..</v>
      </c>
      <c r="P55" s="23" t="str">
        <f>IF(F55=2,IF(J55="M",L55,SUMIFS(O55:O$117,E55:E$117,E55,F55:F$117,3)),"..")</f>
        <v>..</v>
      </c>
      <c r="Q55" s="23" t="str">
        <f t="shared" si="44"/>
        <v>..</v>
      </c>
      <c r="R55" s="23" t="str">
        <f t="shared" si="45"/>
        <v>..</v>
      </c>
      <c r="S55" s="23">
        <f ca="1">IF(F55=1,SUMIFS(R55:R$117,D55:D$117,D55,F55:F$117,2),"..")</f>
        <v>0</v>
      </c>
      <c r="T55" s="23">
        <f t="shared" ca="1" si="46"/>
        <v>0</v>
      </c>
      <c r="U55" s="24">
        <f ca="1">IF(F55=2,SUMIFS(I55:I$117,E55:E$117,E55,F55:F$117,3),IF(F55=1,SUMIFS(I55:I$117,D55:D$117,D55,F55:F$117,2),""))</f>
        <v>0</v>
      </c>
      <c r="V55" s="25">
        <f t="shared" ca="1" si="47"/>
        <v>1</v>
      </c>
      <c r="W55" s="14"/>
    </row>
    <row r="56" spans="1:23" ht="15" customHeight="1" x14ac:dyDescent="0.25">
      <c r="A56" s="75"/>
      <c r="B56" s="42"/>
      <c r="C56" s="13"/>
      <c r="D56" s="47">
        <f ca="1">COUNTA($D$7:$D56)</f>
        <v>50</v>
      </c>
      <c r="E56" s="14">
        <f t="shared" si="48"/>
        <v>0</v>
      </c>
      <c r="F56" s="15">
        <v>1</v>
      </c>
      <c r="G56" s="15"/>
      <c r="H56" s="14"/>
      <c r="I56" s="14"/>
      <c r="J56" s="70" t="str">
        <f>IF(OR(F57-Tableau2[[#This Row],[NIVEAU]]=0,F57-Tableau2[[#This Row],[NIVEAU]]=-1,F57-Tableau2[[#This Row],[NIVEAU]]=-2),"M",IF(F57-Tableau2[[#This Row],[NIVEAU]]=1,"A",IF(F57="","VIDE","ERREUR")))</f>
        <v>M</v>
      </c>
      <c r="K56" s="14"/>
      <c r="L56" s="16"/>
      <c r="M56" s="55">
        <f t="shared" si="41"/>
        <v>0</v>
      </c>
      <c r="N56" s="22">
        <f t="shared" ca="1" si="42"/>
        <v>0</v>
      </c>
      <c r="O56" s="23" t="str">
        <f t="shared" si="43"/>
        <v>..</v>
      </c>
      <c r="P56" s="23" t="str">
        <f>IF(F56=2,IF(J56="M",L56,SUMIFS(O56:O$117,E56:E$117,E56,F56:F$117,3)),"..")</f>
        <v>..</v>
      </c>
      <c r="Q56" s="23" t="str">
        <f t="shared" si="44"/>
        <v>..</v>
      </c>
      <c r="R56" s="23" t="str">
        <f t="shared" si="45"/>
        <v>..</v>
      </c>
      <c r="S56" s="23">
        <f ca="1">IF(F56=1,SUMIFS(R56:R$117,D56:D$117,D56,F56:F$117,2),"..")</f>
        <v>0</v>
      </c>
      <c r="T56" s="23">
        <f t="shared" ca="1" si="46"/>
        <v>0</v>
      </c>
      <c r="U56" s="24">
        <f ca="1">IF(F56=2,SUMIFS(I56:I$117,E56:E$117,E56,F56:F$117,3),IF(F56=1,SUMIFS(I56:I$117,D56:D$117,D56,F56:F$117,2),""))</f>
        <v>0</v>
      </c>
      <c r="V56" s="25">
        <f t="shared" ca="1" si="47"/>
        <v>1</v>
      </c>
      <c r="W56" s="14"/>
    </row>
    <row r="57" spans="1:23" ht="15" customHeight="1" x14ac:dyDescent="0.25">
      <c r="A57" s="75"/>
      <c r="B57" s="42"/>
      <c r="C57" s="13"/>
      <c r="D57" s="47">
        <f ca="1">COUNTA($D$7:$D57)</f>
        <v>51</v>
      </c>
      <c r="E57" s="14">
        <f t="shared" si="48"/>
        <v>0</v>
      </c>
      <c r="F57" s="15">
        <v>1</v>
      </c>
      <c r="G57" s="15"/>
      <c r="H57" s="14"/>
      <c r="I57" s="14"/>
      <c r="J57" s="70" t="str">
        <f>IF(OR(F58-Tableau2[[#This Row],[NIVEAU]]=0,F58-Tableau2[[#This Row],[NIVEAU]]=-1,F58-Tableau2[[#This Row],[NIVEAU]]=-2),"M",IF(F58-Tableau2[[#This Row],[NIVEAU]]=1,"A",IF(F58="","VIDE","ERREUR")))</f>
        <v>M</v>
      </c>
      <c r="K57" s="14"/>
      <c r="L57" s="16"/>
      <c r="M57" s="55">
        <f t="shared" si="41"/>
        <v>0</v>
      </c>
      <c r="N57" s="22">
        <f t="shared" ca="1" si="42"/>
        <v>0</v>
      </c>
      <c r="O57" s="23" t="str">
        <f t="shared" si="43"/>
        <v>..</v>
      </c>
      <c r="P57" s="23" t="str">
        <f>IF(F57=2,IF(J57="M",L57,SUMIFS(O57:O$117,E57:E$117,E57,F57:F$117,3)),"..")</f>
        <v>..</v>
      </c>
      <c r="Q57" s="23" t="str">
        <f t="shared" si="44"/>
        <v>..</v>
      </c>
      <c r="R57" s="23" t="str">
        <f t="shared" si="45"/>
        <v>..</v>
      </c>
      <c r="S57" s="23">
        <f ca="1">IF(F57=1,SUMIFS(R57:R$117,D57:D$117,D57,F57:F$117,2),"..")</f>
        <v>0</v>
      </c>
      <c r="T57" s="23">
        <f t="shared" ca="1" si="46"/>
        <v>0</v>
      </c>
      <c r="U57" s="24">
        <f ca="1">IF(F57=2,SUMIFS(I57:I$117,E57:E$117,E57,F57:F$117,3),IF(F57=1,SUMIFS(I57:I$117,D57:D$117,D57,F57:F$117,2),""))</f>
        <v>0</v>
      </c>
      <c r="V57" s="25">
        <f t="shared" ca="1" si="47"/>
        <v>1</v>
      </c>
      <c r="W57" s="14"/>
    </row>
    <row r="58" spans="1:23" ht="15" customHeight="1" x14ac:dyDescent="0.25">
      <c r="A58" s="75"/>
      <c r="B58" s="42"/>
      <c r="C58" s="13"/>
      <c r="D58" s="47">
        <f ca="1">COUNTA($D$7:$D58)</f>
        <v>52</v>
      </c>
      <c r="E58" s="14">
        <f t="shared" si="48"/>
        <v>0</v>
      </c>
      <c r="F58" s="15">
        <v>1</v>
      </c>
      <c r="G58" s="15"/>
      <c r="H58" s="14"/>
      <c r="I58" s="14"/>
      <c r="J58" s="70" t="str">
        <f>IF(OR(F59-Tableau2[[#This Row],[NIVEAU]]=0,F59-Tableau2[[#This Row],[NIVEAU]]=-1,F59-Tableau2[[#This Row],[NIVEAU]]=-2),"M",IF(F59-Tableau2[[#This Row],[NIVEAU]]=1,"A",IF(F59="","VIDE","ERREUR")))</f>
        <v>M</v>
      </c>
      <c r="K58" s="14"/>
      <c r="L58" s="16"/>
      <c r="M58" s="55">
        <f t="shared" si="41"/>
        <v>0</v>
      </c>
      <c r="N58" s="22">
        <f t="shared" ca="1" si="42"/>
        <v>0</v>
      </c>
      <c r="O58" s="23" t="str">
        <f t="shared" si="43"/>
        <v>..</v>
      </c>
      <c r="P58" s="23" t="str">
        <f>IF(F58=2,IF(J58="M",L58,SUMIFS(O58:O$117,E58:E$117,E58,F58:F$117,3)),"..")</f>
        <v>..</v>
      </c>
      <c r="Q58" s="23" t="str">
        <f t="shared" si="44"/>
        <v>..</v>
      </c>
      <c r="R58" s="23" t="str">
        <f t="shared" si="45"/>
        <v>..</v>
      </c>
      <c r="S58" s="23">
        <f ca="1">IF(F58=1,SUMIFS(R58:R$117,D58:D$117,D58,F58:F$117,2),"..")</f>
        <v>0</v>
      </c>
      <c r="T58" s="23">
        <f t="shared" ca="1" si="46"/>
        <v>0</v>
      </c>
      <c r="U58" s="24">
        <f ca="1">IF(F58=2,SUMIFS(I58:I$117,E58:E$117,E58,F58:F$117,3),IF(F58=1,SUMIFS(I58:I$117,D58:D$117,D58,F58:F$117,2),""))</f>
        <v>0</v>
      </c>
      <c r="V58" s="25">
        <f t="shared" ca="1" si="47"/>
        <v>1</v>
      </c>
      <c r="W58" s="14"/>
    </row>
    <row r="59" spans="1:23" ht="15" customHeight="1" x14ac:dyDescent="0.25">
      <c r="A59" s="75"/>
      <c r="B59" s="42"/>
      <c r="C59" s="13"/>
      <c r="D59" s="47">
        <f ca="1">COUNTA($D$7:$D59)</f>
        <v>53</v>
      </c>
      <c r="E59" s="14">
        <f t="shared" si="48"/>
        <v>0</v>
      </c>
      <c r="F59" s="15">
        <v>1</v>
      </c>
      <c r="G59" s="15"/>
      <c r="H59" s="14"/>
      <c r="I59" s="14"/>
      <c r="J59" s="70" t="str">
        <f>IF(OR(F60-Tableau2[[#This Row],[NIVEAU]]=0,F60-Tableau2[[#This Row],[NIVEAU]]=-1,F60-Tableau2[[#This Row],[NIVEAU]]=-2),"M",IF(F60-Tableau2[[#This Row],[NIVEAU]]=1,"A",IF(F60="","VIDE","ERREUR")))</f>
        <v>M</v>
      </c>
      <c r="K59" s="14"/>
      <c r="L59" s="16"/>
      <c r="M59" s="55">
        <f t="shared" si="41"/>
        <v>0</v>
      </c>
      <c r="N59" s="22">
        <f t="shared" ca="1" si="42"/>
        <v>0</v>
      </c>
      <c r="O59" s="23" t="str">
        <f t="shared" si="43"/>
        <v>..</v>
      </c>
      <c r="P59" s="23" t="str">
        <f>IF(F59=2,IF(J59="M",L59,SUMIFS(O59:O$117,E59:E$117,E59,F59:F$117,3)),"..")</f>
        <v>..</v>
      </c>
      <c r="Q59" s="23" t="str">
        <f t="shared" si="44"/>
        <v>..</v>
      </c>
      <c r="R59" s="23" t="str">
        <f t="shared" si="45"/>
        <v>..</v>
      </c>
      <c r="S59" s="23">
        <f ca="1">IF(F59=1,SUMIFS(R59:R$117,D59:D$117,D59,F59:F$117,2),"..")</f>
        <v>0</v>
      </c>
      <c r="T59" s="23">
        <f t="shared" ca="1" si="46"/>
        <v>0</v>
      </c>
      <c r="U59" s="24">
        <f ca="1">IF(F59=2,SUMIFS(I59:I$117,E59:E$117,E59,F59:F$117,3),IF(F59=1,SUMIFS(I59:I$117,D59:D$117,D59,F59:F$117,2),""))</f>
        <v>0</v>
      </c>
      <c r="V59" s="25">
        <f t="shared" ca="1" si="47"/>
        <v>1</v>
      </c>
      <c r="W59" s="14"/>
    </row>
    <row r="60" spans="1:23" ht="15" customHeight="1" x14ac:dyDescent="0.25">
      <c r="A60" s="75"/>
      <c r="B60" s="42"/>
      <c r="C60" s="13"/>
      <c r="D60" s="47">
        <f ca="1">COUNTA($D$7:$D60)</f>
        <v>54</v>
      </c>
      <c r="E60" s="14">
        <f t="shared" si="48"/>
        <v>0</v>
      </c>
      <c r="F60" s="15">
        <v>1</v>
      </c>
      <c r="G60" s="15"/>
      <c r="H60" s="14"/>
      <c r="I60" s="14"/>
      <c r="J60" s="70" t="str">
        <f>IF(OR(F61-Tableau2[[#This Row],[NIVEAU]]=0,F61-Tableau2[[#This Row],[NIVEAU]]=-1,F61-Tableau2[[#This Row],[NIVEAU]]=-2),"M",IF(F61-Tableau2[[#This Row],[NIVEAU]]=1,"A",IF(F61="","VIDE","ERREUR")))</f>
        <v>M</v>
      </c>
      <c r="K60" s="14"/>
      <c r="L60" s="16"/>
      <c r="M60" s="55">
        <f t="shared" si="41"/>
        <v>0</v>
      </c>
      <c r="N60" s="22">
        <f t="shared" ca="1" si="42"/>
        <v>0</v>
      </c>
      <c r="O60" s="23" t="str">
        <f t="shared" si="43"/>
        <v>..</v>
      </c>
      <c r="P60" s="23" t="str">
        <f>IF(F60=2,IF(J60="M",L60,SUMIFS(O60:O$117,E60:E$117,E60,F60:F$117,3)),"..")</f>
        <v>..</v>
      </c>
      <c r="Q60" s="23" t="str">
        <f t="shared" si="44"/>
        <v>..</v>
      </c>
      <c r="R60" s="23" t="str">
        <f t="shared" si="45"/>
        <v>..</v>
      </c>
      <c r="S60" s="23">
        <f ca="1">IF(F60=1,SUMIFS(R60:R$117,D60:D$117,D60,F60:F$117,2),"..")</f>
        <v>0</v>
      </c>
      <c r="T60" s="23">
        <f t="shared" ca="1" si="46"/>
        <v>0</v>
      </c>
      <c r="U60" s="24">
        <f ca="1">IF(F60=2,SUMIFS(I60:I$117,E60:E$117,E60,F60:F$117,3),IF(F60=1,SUMIFS(I60:I$117,D60:D$117,D60,F60:F$117,2),""))</f>
        <v>0</v>
      </c>
      <c r="V60" s="25">
        <f t="shared" ca="1" si="47"/>
        <v>1</v>
      </c>
      <c r="W60" s="14"/>
    </row>
    <row r="61" spans="1:23" ht="15" customHeight="1" x14ac:dyDescent="0.25">
      <c r="A61" s="75"/>
      <c r="B61" s="42"/>
      <c r="C61" s="13"/>
      <c r="D61" s="47">
        <f ca="1">COUNTA($D$7:$D61)</f>
        <v>55</v>
      </c>
      <c r="E61" s="14">
        <f t="shared" si="48"/>
        <v>0</v>
      </c>
      <c r="F61" s="15">
        <v>1</v>
      </c>
      <c r="G61" s="15"/>
      <c r="H61" s="14"/>
      <c r="I61" s="14"/>
      <c r="J61" s="70" t="str">
        <f>IF(OR(F62-Tableau2[[#This Row],[NIVEAU]]=0,F62-Tableau2[[#This Row],[NIVEAU]]=-1,F62-Tableau2[[#This Row],[NIVEAU]]=-2),"M",IF(F62-Tableau2[[#This Row],[NIVEAU]]=1,"A",IF(F62="","VIDE","ERREUR")))</f>
        <v>M</v>
      </c>
      <c r="K61" s="14"/>
      <c r="L61" s="16"/>
      <c r="M61" s="55">
        <f t="shared" si="41"/>
        <v>0</v>
      </c>
      <c r="N61" s="22">
        <f t="shared" ca="1" si="42"/>
        <v>0</v>
      </c>
      <c r="O61" s="23" t="str">
        <f t="shared" si="43"/>
        <v>..</v>
      </c>
      <c r="P61" s="23" t="str">
        <f>IF(F61=2,IF(J61="M",L61,SUMIFS(O61:O$117,E61:E$117,E61,F61:F$117,3)),"..")</f>
        <v>..</v>
      </c>
      <c r="Q61" s="23" t="str">
        <f t="shared" si="44"/>
        <v>..</v>
      </c>
      <c r="R61" s="23" t="str">
        <f t="shared" si="45"/>
        <v>..</v>
      </c>
      <c r="S61" s="23">
        <f ca="1">IF(F61=1,SUMIFS(R61:R$117,D61:D$117,D61,F61:F$117,2),"..")</f>
        <v>0</v>
      </c>
      <c r="T61" s="23">
        <f t="shared" ca="1" si="46"/>
        <v>0</v>
      </c>
      <c r="U61" s="24">
        <f ca="1">IF(F61=2,SUMIFS(I61:I$117,E61:E$117,E61,F61:F$117,3),IF(F61=1,SUMIFS(I61:I$117,D61:D$117,D61,F61:F$117,2),""))</f>
        <v>0</v>
      </c>
      <c r="V61" s="25">
        <f t="shared" ca="1" si="47"/>
        <v>1</v>
      </c>
      <c r="W61" s="14"/>
    </row>
    <row r="62" spans="1:23" ht="15" customHeight="1" x14ac:dyDescent="0.25">
      <c r="A62" s="75"/>
      <c r="B62" s="42"/>
      <c r="C62" s="13"/>
      <c r="D62" s="47">
        <f ca="1">COUNTA($D$7:$D62)</f>
        <v>56</v>
      </c>
      <c r="E62" s="14">
        <f>IF(F62=2,E37+1,E37)</f>
        <v>0</v>
      </c>
      <c r="F62" s="15">
        <v>1</v>
      </c>
      <c r="G62" s="15"/>
      <c r="H62" s="14"/>
      <c r="I62" s="14"/>
      <c r="J62" s="70" t="str">
        <f>IF(OR(F63-Tableau2[[#This Row],[NIVEAU]]=0,F63-Tableau2[[#This Row],[NIVEAU]]=-1,F63-Tableau2[[#This Row],[NIVEAU]]=-2),"M",IF(F63-Tableau2[[#This Row],[NIVEAU]]=1,"A",IF(F63="","VIDE","ERREUR")))</f>
        <v>M</v>
      </c>
      <c r="K62" s="14"/>
      <c r="L62" s="16"/>
      <c r="M62" s="55">
        <f t="shared" ref="M62:M73" si="49">IF(J62="M",L62,N62)</f>
        <v>0</v>
      </c>
      <c r="N62" s="22">
        <f t="shared" ref="N62:N73" ca="1" si="50">IF(F62=1,T62,IF(F62=2,Q62,".."))</f>
        <v>0</v>
      </c>
      <c r="O62" s="23" t="str">
        <f t="shared" ref="O62:O73" si="51">IF(F62=3,I62*L62,"..")</f>
        <v>..</v>
      </c>
      <c r="P62" s="23" t="str">
        <f>IF(F62=2,IF(J62="M",L62,SUMIFS(O62:O$117,E62:E$117,E62,F62:F$117,3)),"..")</f>
        <v>..</v>
      </c>
      <c r="Q62" s="23" t="str">
        <f t="shared" ref="Q62:Q73" si="52">IF(F62=2,P62/V62,"..")</f>
        <v>..</v>
      </c>
      <c r="R62" s="23" t="str">
        <f t="shared" ref="R62:R73" si="53">IF(F62=2,Q62*I62,"..")</f>
        <v>..</v>
      </c>
      <c r="S62" s="23">
        <f ca="1">IF(F62=1,SUMIFS(R62:R$117,D62:D$117,D62,F62:F$117,2),"..")</f>
        <v>0</v>
      </c>
      <c r="T62" s="23">
        <f t="shared" ref="T62:T73" ca="1" si="54">IF(F62=1,S62/V62,"..")</f>
        <v>0</v>
      </c>
      <c r="U62" s="24">
        <f ca="1">IF(F62=2,SUMIFS(I62:I$117,E62:E$117,E62,F62:F$117,3),IF(F62=1,SUMIFS(I62:I$117,D62:D$117,D62,F62:F$117,2),""))</f>
        <v>0</v>
      </c>
      <c r="V62" s="25">
        <f t="shared" ref="V62:V73" ca="1" si="55">IF(U62=0,1,U62)</f>
        <v>1</v>
      </c>
      <c r="W62" s="14"/>
    </row>
    <row r="63" spans="1:23" ht="15" customHeight="1" x14ac:dyDescent="0.25">
      <c r="A63" s="75"/>
      <c r="B63" s="42"/>
      <c r="C63" s="13"/>
      <c r="D63" s="47">
        <f ca="1">COUNTA($D$7:$D63)</f>
        <v>57</v>
      </c>
      <c r="E63" s="14">
        <f t="shared" ref="E63:E73" si="56">IF(F63=2,E62+1,E62)</f>
        <v>0</v>
      </c>
      <c r="F63" s="15">
        <v>1</v>
      </c>
      <c r="G63" s="15"/>
      <c r="H63" s="14"/>
      <c r="I63" s="14"/>
      <c r="J63" s="70" t="str">
        <f>IF(OR(F64-Tableau2[[#This Row],[NIVEAU]]=0,F64-Tableau2[[#This Row],[NIVEAU]]=-1,F64-Tableau2[[#This Row],[NIVEAU]]=-2),"M",IF(F64-Tableau2[[#This Row],[NIVEAU]]=1,"A",IF(F64="","VIDE","ERREUR")))</f>
        <v>M</v>
      </c>
      <c r="K63" s="14"/>
      <c r="L63" s="16"/>
      <c r="M63" s="55">
        <f t="shared" si="49"/>
        <v>0</v>
      </c>
      <c r="N63" s="22">
        <f t="shared" ca="1" si="50"/>
        <v>0</v>
      </c>
      <c r="O63" s="23" t="str">
        <f t="shared" si="51"/>
        <v>..</v>
      </c>
      <c r="P63" s="23" t="str">
        <f>IF(F63=2,IF(J63="M",L63,SUMIFS(O63:O$117,E63:E$117,E63,F63:F$117,3)),"..")</f>
        <v>..</v>
      </c>
      <c r="Q63" s="23" t="str">
        <f t="shared" si="52"/>
        <v>..</v>
      </c>
      <c r="R63" s="23" t="str">
        <f t="shared" si="53"/>
        <v>..</v>
      </c>
      <c r="S63" s="23">
        <f ca="1">IF(F63=1,SUMIFS(R63:R$117,D63:D$117,D63,F63:F$117,2),"..")</f>
        <v>0</v>
      </c>
      <c r="T63" s="23">
        <f t="shared" ca="1" si="54"/>
        <v>0</v>
      </c>
      <c r="U63" s="24">
        <f ca="1">IF(F63=2,SUMIFS(I63:I$117,E63:E$117,E63,F63:F$117,3),IF(F63=1,SUMIFS(I63:I$117,D63:D$117,D63,F63:F$117,2),""))</f>
        <v>0</v>
      </c>
      <c r="V63" s="25">
        <f t="shared" ca="1" si="55"/>
        <v>1</v>
      </c>
      <c r="W63" s="14"/>
    </row>
    <row r="64" spans="1:23" ht="15" customHeight="1" x14ac:dyDescent="0.25">
      <c r="A64" s="75"/>
      <c r="B64" s="42"/>
      <c r="C64" s="13"/>
      <c r="D64" s="47">
        <f ca="1">COUNTA($D$7:$D64)</f>
        <v>58</v>
      </c>
      <c r="E64" s="14">
        <f t="shared" si="56"/>
        <v>0</v>
      </c>
      <c r="F64" s="15">
        <v>1</v>
      </c>
      <c r="G64" s="15"/>
      <c r="H64" s="14"/>
      <c r="I64" s="14"/>
      <c r="J64" s="70" t="str">
        <f>IF(OR(F65-Tableau2[[#This Row],[NIVEAU]]=0,F65-Tableau2[[#This Row],[NIVEAU]]=-1,F65-Tableau2[[#This Row],[NIVEAU]]=-2),"M",IF(F65-Tableau2[[#This Row],[NIVEAU]]=1,"A",IF(F65="","VIDE","ERREUR")))</f>
        <v>M</v>
      </c>
      <c r="K64" s="14"/>
      <c r="L64" s="16"/>
      <c r="M64" s="55">
        <f t="shared" si="49"/>
        <v>0</v>
      </c>
      <c r="N64" s="22">
        <f t="shared" ca="1" si="50"/>
        <v>0</v>
      </c>
      <c r="O64" s="23" t="str">
        <f t="shared" si="51"/>
        <v>..</v>
      </c>
      <c r="P64" s="23" t="str">
        <f>IF(F64=2,IF(J64="M",L64,SUMIFS(O64:O$117,E64:E$117,E64,F64:F$117,3)),"..")</f>
        <v>..</v>
      </c>
      <c r="Q64" s="23" t="str">
        <f t="shared" si="52"/>
        <v>..</v>
      </c>
      <c r="R64" s="23" t="str">
        <f t="shared" si="53"/>
        <v>..</v>
      </c>
      <c r="S64" s="23">
        <f ca="1">IF(F64=1,SUMIFS(R64:R$117,D64:D$117,D64,F64:F$117,2),"..")</f>
        <v>0</v>
      </c>
      <c r="T64" s="23">
        <f t="shared" ca="1" si="54"/>
        <v>0</v>
      </c>
      <c r="U64" s="24">
        <f ca="1">IF(F64=2,SUMIFS(I64:I$117,E64:E$117,E64,F64:F$117,3),IF(F64=1,SUMIFS(I64:I$117,D64:D$117,D64,F64:F$117,2),""))</f>
        <v>0</v>
      </c>
      <c r="V64" s="25">
        <f t="shared" ca="1" si="55"/>
        <v>1</v>
      </c>
      <c r="W64" s="14"/>
    </row>
    <row r="65" spans="1:23" ht="15" customHeight="1" x14ac:dyDescent="0.25">
      <c r="A65" s="75"/>
      <c r="B65" s="42"/>
      <c r="C65" s="13"/>
      <c r="D65" s="47">
        <f ca="1">COUNTA($D$7:$D65)</f>
        <v>59</v>
      </c>
      <c r="E65" s="14">
        <f t="shared" si="56"/>
        <v>0</v>
      </c>
      <c r="F65" s="15">
        <v>1</v>
      </c>
      <c r="G65" s="15"/>
      <c r="H65" s="14"/>
      <c r="I65" s="14"/>
      <c r="J65" s="70" t="str">
        <f>IF(OR(F66-Tableau2[[#This Row],[NIVEAU]]=0,F66-Tableau2[[#This Row],[NIVEAU]]=-1,F66-Tableau2[[#This Row],[NIVEAU]]=-2),"M",IF(F66-Tableau2[[#This Row],[NIVEAU]]=1,"A",IF(F66="","VIDE","ERREUR")))</f>
        <v>M</v>
      </c>
      <c r="K65" s="14"/>
      <c r="L65" s="16"/>
      <c r="M65" s="55">
        <f t="shared" si="49"/>
        <v>0</v>
      </c>
      <c r="N65" s="22">
        <f t="shared" ca="1" si="50"/>
        <v>0</v>
      </c>
      <c r="O65" s="23" t="str">
        <f t="shared" si="51"/>
        <v>..</v>
      </c>
      <c r="P65" s="23" t="str">
        <f>IF(F65=2,IF(J65="M",L65,SUMIFS(O65:O$117,E65:E$117,E65,F65:F$117,3)),"..")</f>
        <v>..</v>
      </c>
      <c r="Q65" s="23" t="str">
        <f t="shared" si="52"/>
        <v>..</v>
      </c>
      <c r="R65" s="23" t="str">
        <f t="shared" si="53"/>
        <v>..</v>
      </c>
      <c r="S65" s="23">
        <f ca="1">IF(F65=1,SUMIFS(R65:R$117,D65:D$117,D65,F65:F$117,2),"..")</f>
        <v>0</v>
      </c>
      <c r="T65" s="23">
        <f t="shared" ca="1" si="54"/>
        <v>0</v>
      </c>
      <c r="U65" s="24">
        <f ca="1">IF(F65=2,SUMIFS(I65:I$117,E65:E$117,E65,F65:F$117,3),IF(F65=1,SUMIFS(I65:I$117,D65:D$117,D65,F65:F$117,2),""))</f>
        <v>0</v>
      </c>
      <c r="V65" s="25">
        <f t="shared" ca="1" si="55"/>
        <v>1</v>
      </c>
      <c r="W65" s="14"/>
    </row>
    <row r="66" spans="1:23" ht="15" customHeight="1" x14ac:dyDescent="0.25">
      <c r="A66" s="75"/>
      <c r="B66" s="42"/>
      <c r="C66" s="13"/>
      <c r="D66" s="47">
        <f ca="1">COUNTA($D$7:$D66)</f>
        <v>60</v>
      </c>
      <c r="E66" s="14">
        <f t="shared" si="56"/>
        <v>0</v>
      </c>
      <c r="F66" s="15">
        <v>1</v>
      </c>
      <c r="G66" s="15"/>
      <c r="H66" s="14"/>
      <c r="I66" s="14"/>
      <c r="J66" s="70" t="str">
        <f>IF(OR(F67-Tableau2[[#This Row],[NIVEAU]]=0,F67-Tableau2[[#This Row],[NIVEAU]]=-1,F67-Tableau2[[#This Row],[NIVEAU]]=-2),"M",IF(F67-Tableau2[[#This Row],[NIVEAU]]=1,"A",IF(F67="","VIDE","ERREUR")))</f>
        <v>M</v>
      </c>
      <c r="K66" s="14"/>
      <c r="L66" s="16"/>
      <c r="M66" s="55">
        <f t="shared" si="49"/>
        <v>0</v>
      </c>
      <c r="N66" s="22">
        <f t="shared" ca="1" si="50"/>
        <v>0</v>
      </c>
      <c r="O66" s="23" t="str">
        <f t="shared" si="51"/>
        <v>..</v>
      </c>
      <c r="P66" s="23" t="str">
        <f>IF(F66=2,IF(J66="M",L66,SUMIFS(O66:O$117,E66:E$117,E66,F66:F$117,3)),"..")</f>
        <v>..</v>
      </c>
      <c r="Q66" s="23" t="str">
        <f t="shared" si="52"/>
        <v>..</v>
      </c>
      <c r="R66" s="23" t="str">
        <f t="shared" si="53"/>
        <v>..</v>
      </c>
      <c r="S66" s="23">
        <f ca="1">IF(F66=1,SUMIFS(R66:R$117,D66:D$117,D66,F66:F$117,2),"..")</f>
        <v>0</v>
      </c>
      <c r="T66" s="23">
        <f t="shared" ca="1" si="54"/>
        <v>0</v>
      </c>
      <c r="U66" s="24">
        <f ca="1">IF(F66=2,SUMIFS(I66:I$117,E66:E$117,E66,F66:F$117,3),IF(F66=1,SUMIFS(I66:I$117,D66:D$117,D66,F66:F$117,2),""))</f>
        <v>0</v>
      </c>
      <c r="V66" s="25">
        <f t="shared" ca="1" si="55"/>
        <v>1</v>
      </c>
      <c r="W66" s="14"/>
    </row>
    <row r="67" spans="1:23" ht="15" customHeight="1" x14ac:dyDescent="0.25">
      <c r="A67" s="75"/>
      <c r="B67" s="42"/>
      <c r="C67" s="13"/>
      <c r="D67" s="47">
        <f ca="1">COUNTA($D$7:$D67)</f>
        <v>61</v>
      </c>
      <c r="E67" s="14">
        <f t="shared" si="56"/>
        <v>0</v>
      </c>
      <c r="F67" s="15">
        <v>1</v>
      </c>
      <c r="G67" s="15"/>
      <c r="H67" s="14"/>
      <c r="I67" s="14"/>
      <c r="J67" s="70" t="str">
        <f>IF(OR(F68-Tableau2[[#This Row],[NIVEAU]]=0,F68-Tableau2[[#This Row],[NIVEAU]]=-1,F68-Tableau2[[#This Row],[NIVEAU]]=-2),"M",IF(F68-Tableau2[[#This Row],[NIVEAU]]=1,"A",IF(F68="","VIDE","ERREUR")))</f>
        <v>M</v>
      </c>
      <c r="K67" s="14"/>
      <c r="L67" s="16"/>
      <c r="M67" s="55">
        <f t="shared" si="49"/>
        <v>0</v>
      </c>
      <c r="N67" s="22">
        <f t="shared" ca="1" si="50"/>
        <v>0</v>
      </c>
      <c r="O67" s="23" t="str">
        <f t="shared" si="51"/>
        <v>..</v>
      </c>
      <c r="P67" s="23" t="str">
        <f>IF(F67=2,IF(J67="M",L67,SUMIFS(O67:O$117,E67:E$117,E67,F67:F$117,3)),"..")</f>
        <v>..</v>
      </c>
      <c r="Q67" s="23" t="str">
        <f t="shared" si="52"/>
        <v>..</v>
      </c>
      <c r="R67" s="23" t="str">
        <f t="shared" si="53"/>
        <v>..</v>
      </c>
      <c r="S67" s="23">
        <f ca="1">IF(F67=1,SUMIFS(R67:R$117,D67:D$117,D67,F67:F$117,2),"..")</f>
        <v>0</v>
      </c>
      <c r="T67" s="23">
        <f t="shared" ca="1" si="54"/>
        <v>0</v>
      </c>
      <c r="U67" s="24">
        <f ca="1">IF(F67=2,SUMIFS(I67:I$117,E67:E$117,E67,F67:F$117,3),IF(F67=1,SUMIFS(I67:I$117,D67:D$117,D67,F67:F$117,2),""))</f>
        <v>0</v>
      </c>
      <c r="V67" s="25">
        <f t="shared" ca="1" si="55"/>
        <v>1</v>
      </c>
      <c r="W67" s="14"/>
    </row>
    <row r="68" spans="1:23" ht="15" customHeight="1" x14ac:dyDescent="0.25">
      <c r="A68" s="75"/>
      <c r="B68" s="42"/>
      <c r="C68" s="13"/>
      <c r="D68" s="47">
        <f ca="1">COUNTA($D$7:$D68)</f>
        <v>62</v>
      </c>
      <c r="E68" s="14">
        <f t="shared" si="56"/>
        <v>0</v>
      </c>
      <c r="F68" s="15">
        <v>1</v>
      </c>
      <c r="G68" s="15"/>
      <c r="H68" s="14"/>
      <c r="I68" s="14"/>
      <c r="J68" s="70" t="str">
        <f>IF(OR(F69-Tableau2[[#This Row],[NIVEAU]]=0,F69-Tableau2[[#This Row],[NIVEAU]]=-1,F69-Tableau2[[#This Row],[NIVEAU]]=-2),"M",IF(F69-Tableau2[[#This Row],[NIVEAU]]=1,"A",IF(F69="","VIDE","ERREUR")))</f>
        <v>M</v>
      </c>
      <c r="K68" s="14"/>
      <c r="L68" s="16"/>
      <c r="M68" s="55">
        <f t="shared" si="49"/>
        <v>0</v>
      </c>
      <c r="N68" s="22">
        <f t="shared" ca="1" si="50"/>
        <v>0</v>
      </c>
      <c r="O68" s="23" t="str">
        <f t="shared" si="51"/>
        <v>..</v>
      </c>
      <c r="P68" s="23" t="str">
        <f>IF(F68=2,IF(J68="M",L68,SUMIFS(O68:O$117,E68:E$117,E68,F68:F$117,3)),"..")</f>
        <v>..</v>
      </c>
      <c r="Q68" s="23" t="str">
        <f t="shared" si="52"/>
        <v>..</v>
      </c>
      <c r="R68" s="23" t="str">
        <f t="shared" si="53"/>
        <v>..</v>
      </c>
      <c r="S68" s="23">
        <f ca="1">IF(F68=1,SUMIFS(R68:R$117,D68:D$117,D68,F68:F$117,2),"..")</f>
        <v>0</v>
      </c>
      <c r="T68" s="23">
        <f t="shared" ca="1" si="54"/>
        <v>0</v>
      </c>
      <c r="U68" s="24">
        <f ca="1">IF(F68=2,SUMIFS(I68:I$117,E68:E$117,E68,F68:F$117,3),IF(F68=1,SUMIFS(I68:I$117,D68:D$117,D68,F68:F$117,2),""))</f>
        <v>0</v>
      </c>
      <c r="V68" s="25">
        <f t="shared" ca="1" si="55"/>
        <v>1</v>
      </c>
      <c r="W68" s="14"/>
    </row>
    <row r="69" spans="1:23" ht="15" customHeight="1" x14ac:dyDescent="0.25">
      <c r="A69" s="75"/>
      <c r="B69" s="42"/>
      <c r="C69" s="13"/>
      <c r="D69" s="47">
        <f ca="1">COUNTA($D$7:$D69)</f>
        <v>63</v>
      </c>
      <c r="E69" s="14">
        <f t="shared" si="56"/>
        <v>0</v>
      </c>
      <c r="F69" s="15">
        <v>1</v>
      </c>
      <c r="G69" s="15"/>
      <c r="H69" s="14"/>
      <c r="I69" s="14"/>
      <c r="J69" s="70" t="str">
        <f>IF(OR(F70-Tableau2[[#This Row],[NIVEAU]]=0,F70-Tableau2[[#This Row],[NIVEAU]]=-1,F70-Tableau2[[#This Row],[NIVEAU]]=-2),"M",IF(F70-Tableau2[[#This Row],[NIVEAU]]=1,"A",IF(F70="","VIDE","ERREUR")))</f>
        <v>M</v>
      </c>
      <c r="K69" s="14"/>
      <c r="L69" s="16"/>
      <c r="M69" s="55">
        <f t="shared" si="49"/>
        <v>0</v>
      </c>
      <c r="N69" s="22">
        <f t="shared" ca="1" si="50"/>
        <v>0</v>
      </c>
      <c r="O69" s="23" t="str">
        <f t="shared" si="51"/>
        <v>..</v>
      </c>
      <c r="P69" s="23" t="str">
        <f>IF(F69=2,IF(J69="M",L69,SUMIFS(O69:O$117,E69:E$117,E69,F69:F$117,3)),"..")</f>
        <v>..</v>
      </c>
      <c r="Q69" s="23" t="str">
        <f t="shared" si="52"/>
        <v>..</v>
      </c>
      <c r="R69" s="23" t="str">
        <f t="shared" si="53"/>
        <v>..</v>
      </c>
      <c r="S69" s="23">
        <f ca="1">IF(F69=1,SUMIFS(R69:R$117,D69:D$117,D69,F69:F$117,2),"..")</f>
        <v>0</v>
      </c>
      <c r="T69" s="23">
        <f t="shared" ca="1" si="54"/>
        <v>0</v>
      </c>
      <c r="U69" s="24">
        <f ca="1">IF(F69=2,SUMIFS(I69:I$117,E69:E$117,E69,F69:F$117,3),IF(F69=1,SUMIFS(I69:I$117,D69:D$117,D69,F69:F$117,2),""))</f>
        <v>0</v>
      </c>
      <c r="V69" s="25">
        <f t="shared" ca="1" si="55"/>
        <v>1</v>
      </c>
      <c r="W69" s="14"/>
    </row>
    <row r="70" spans="1:23" ht="15" customHeight="1" x14ac:dyDescent="0.25">
      <c r="A70" s="75"/>
      <c r="B70" s="42"/>
      <c r="C70" s="13"/>
      <c r="D70" s="47">
        <f ca="1">COUNTA($D$7:$D70)</f>
        <v>64</v>
      </c>
      <c r="E70" s="14">
        <f t="shared" si="56"/>
        <v>0</v>
      </c>
      <c r="F70" s="15">
        <v>1</v>
      </c>
      <c r="G70" s="15"/>
      <c r="H70" s="14"/>
      <c r="I70" s="14"/>
      <c r="J70" s="70" t="str">
        <f>IF(OR(F71-Tableau2[[#This Row],[NIVEAU]]=0,F71-Tableau2[[#This Row],[NIVEAU]]=-1,F71-Tableau2[[#This Row],[NIVEAU]]=-2),"M",IF(F71-Tableau2[[#This Row],[NIVEAU]]=1,"A",IF(F71="","VIDE","ERREUR")))</f>
        <v>M</v>
      </c>
      <c r="K70" s="14"/>
      <c r="L70" s="16"/>
      <c r="M70" s="55">
        <f t="shared" si="49"/>
        <v>0</v>
      </c>
      <c r="N70" s="22">
        <f t="shared" ca="1" si="50"/>
        <v>0</v>
      </c>
      <c r="O70" s="23" t="str">
        <f t="shared" si="51"/>
        <v>..</v>
      </c>
      <c r="P70" s="23" t="str">
        <f>IF(F70=2,IF(J70="M",L70,SUMIFS(O70:O$117,E70:E$117,E70,F70:F$117,3)),"..")</f>
        <v>..</v>
      </c>
      <c r="Q70" s="23" t="str">
        <f t="shared" si="52"/>
        <v>..</v>
      </c>
      <c r="R70" s="23" t="str">
        <f t="shared" si="53"/>
        <v>..</v>
      </c>
      <c r="S70" s="23">
        <f ca="1">IF(F70=1,SUMIFS(R70:R$117,D70:D$117,D70,F70:F$117,2),"..")</f>
        <v>0</v>
      </c>
      <c r="T70" s="23">
        <f t="shared" ca="1" si="54"/>
        <v>0</v>
      </c>
      <c r="U70" s="24">
        <f ca="1">IF(F70=2,SUMIFS(I70:I$117,E70:E$117,E70,F70:F$117,3),IF(F70=1,SUMIFS(I70:I$117,D70:D$117,D70,F70:F$117,2),""))</f>
        <v>0</v>
      </c>
      <c r="V70" s="25">
        <f t="shared" ca="1" si="55"/>
        <v>1</v>
      </c>
      <c r="W70" s="14"/>
    </row>
    <row r="71" spans="1:23" ht="15" customHeight="1" x14ac:dyDescent="0.25">
      <c r="A71" s="75"/>
      <c r="B71" s="42"/>
      <c r="C71" s="13"/>
      <c r="D71" s="47">
        <f ca="1">COUNTA($D$7:$D71)</f>
        <v>65</v>
      </c>
      <c r="E71" s="14">
        <f t="shared" si="56"/>
        <v>0</v>
      </c>
      <c r="F71" s="15">
        <v>1</v>
      </c>
      <c r="G71" s="15"/>
      <c r="H71" s="14"/>
      <c r="I71" s="14"/>
      <c r="J71" s="70" t="str">
        <f>IF(OR(F72-Tableau2[[#This Row],[NIVEAU]]=0,F72-Tableau2[[#This Row],[NIVEAU]]=-1,F72-Tableau2[[#This Row],[NIVEAU]]=-2),"M",IF(F72-Tableau2[[#This Row],[NIVEAU]]=1,"A",IF(F72="","VIDE","ERREUR")))</f>
        <v>M</v>
      </c>
      <c r="K71" s="14"/>
      <c r="L71" s="16"/>
      <c r="M71" s="55">
        <f t="shared" si="49"/>
        <v>0</v>
      </c>
      <c r="N71" s="22">
        <f t="shared" ca="1" si="50"/>
        <v>0</v>
      </c>
      <c r="O71" s="23" t="str">
        <f t="shared" si="51"/>
        <v>..</v>
      </c>
      <c r="P71" s="23" t="str">
        <f>IF(F71=2,IF(J71="M",L71,SUMIFS(O71:O$117,E71:E$117,E71,F71:F$117,3)),"..")</f>
        <v>..</v>
      </c>
      <c r="Q71" s="23" t="str">
        <f t="shared" si="52"/>
        <v>..</v>
      </c>
      <c r="R71" s="23" t="str">
        <f t="shared" si="53"/>
        <v>..</v>
      </c>
      <c r="S71" s="23">
        <f ca="1">IF(F71=1,SUMIFS(R71:R$117,D71:D$117,D71,F71:F$117,2),"..")</f>
        <v>0</v>
      </c>
      <c r="T71" s="23">
        <f t="shared" ca="1" si="54"/>
        <v>0</v>
      </c>
      <c r="U71" s="24">
        <f ca="1">IF(F71=2,SUMIFS(I71:I$117,E71:E$117,E71,F71:F$117,3),IF(F71=1,SUMIFS(I71:I$117,D71:D$117,D71,F71:F$117,2),""))</f>
        <v>0</v>
      </c>
      <c r="V71" s="25">
        <f t="shared" ca="1" si="55"/>
        <v>1</v>
      </c>
      <c r="W71" s="14"/>
    </row>
    <row r="72" spans="1:23" ht="15" customHeight="1" x14ac:dyDescent="0.25">
      <c r="A72" s="75"/>
      <c r="B72" s="42"/>
      <c r="C72" s="13"/>
      <c r="D72" s="47">
        <f ca="1">COUNTA($D$7:$D72)</f>
        <v>66</v>
      </c>
      <c r="E72" s="14">
        <f t="shared" si="56"/>
        <v>0</v>
      </c>
      <c r="F72" s="15">
        <v>1</v>
      </c>
      <c r="G72" s="15"/>
      <c r="H72" s="14"/>
      <c r="I72" s="14"/>
      <c r="J72" s="70" t="str">
        <f>IF(OR(F73-Tableau2[[#This Row],[NIVEAU]]=0,F73-Tableau2[[#This Row],[NIVEAU]]=-1,F73-Tableau2[[#This Row],[NIVEAU]]=-2),"M",IF(F73-Tableau2[[#This Row],[NIVEAU]]=1,"A",IF(F73="","VIDE","ERREUR")))</f>
        <v>M</v>
      </c>
      <c r="K72" s="14"/>
      <c r="L72" s="16"/>
      <c r="M72" s="55">
        <f t="shared" si="49"/>
        <v>0</v>
      </c>
      <c r="N72" s="22">
        <f t="shared" ca="1" si="50"/>
        <v>0</v>
      </c>
      <c r="O72" s="23" t="str">
        <f t="shared" si="51"/>
        <v>..</v>
      </c>
      <c r="P72" s="23" t="str">
        <f>IF(F72=2,IF(J72="M",L72,SUMIFS(O72:O$117,E72:E$117,E72,F72:F$117,3)),"..")</f>
        <v>..</v>
      </c>
      <c r="Q72" s="23" t="str">
        <f t="shared" si="52"/>
        <v>..</v>
      </c>
      <c r="R72" s="23" t="str">
        <f t="shared" si="53"/>
        <v>..</v>
      </c>
      <c r="S72" s="23">
        <f ca="1">IF(F72=1,SUMIFS(R72:R$117,D72:D$117,D72,F72:F$117,2),"..")</f>
        <v>0</v>
      </c>
      <c r="T72" s="23">
        <f t="shared" ca="1" si="54"/>
        <v>0</v>
      </c>
      <c r="U72" s="24">
        <f ca="1">IF(F72=2,SUMIFS(I72:I$117,E72:E$117,E72,F72:F$117,3),IF(F72=1,SUMIFS(I72:I$117,D72:D$117,D72,F72:F$117,2),""))</f>
        <v>0</v>
      </c>
      <c r="V72" s="25">
        <f t="shared" ca="1" si="55"/>
        <v>1</v>
      </c>
      <c r="W72" s="14"/>
    </row>
    <row r="73" spans="1:23" ht="15" customHeight="1" x14ac:dyDescent="0.25">
      <c r="A73" s="75"/>
      <c r="B73" s="42"/>
      <c r="C73" s="13"/>
      <c r="D73" s="47">
        <f ca="1">COUNTA($D$7:$D73)</f>
        <v>67</v>
      </c>
      <c r="E73" s="14">
        <f t="shared" si="56"/>
        <v>0</v>
      </c>
      <c r="F73" s="15">
        <v>1</v>
      </c>
      <c r="G73" s="15"/>
      <c r="H73" s="14"/>
      <c r="I73" s="14"/>
      <c r="J73" s="70" t="str">
        <f>IF(OR(F74-Tableau2[[#This Row],[NIVEAU]]=0,F74-Tableau2[[#This Row],[NIVEAU]]=-1,F74-Tableau2[[#This Row],[NIVEAU]]=-2),"M",IF(F74-Tableau2[[#This Row],[NIVEAU]]=1,"A",IF(F74="","VIDE","ERREUR")))</f>
        <v>M</v>
      </c>
      <c r="K73" s="14"/>
      <c r="L73" s="16"/>
      <c r="M73" s="55">
        <f t="shared" si="49"/>
        <v>0</v>
      </c>
      <c r="N73" s="22">
        <f t="shared" ca="1" si="50"/>
        <v>0</v>
      </c>
      <c r="O73" s="23" t="str">
        <f t="shared" si="51"/>
        <v>..</v>
      </c>
      <c r="P73" s="23" t="str">
        <f>IF(F73=2,IF(J73="M",L73,SUMIFS(O73:O$117,E73:E$117,E73,F73:F$117,3)),"..")</f>
        <v>..</v>
      </c>
      <c r="Q73" s="23" t="str">
        <f t="shared" si="52"/>
        <v>..</v>
      </c>
      <c r="R73" s="23" t="str">
        <f t="shared" si="53"/>
        <v>..</v>
      </c>
      <c r="S73" s="23">
        <f ca="1">IF(F73=1,SUMIFS(R73:R$117,D73:D$117,D73,F73:F$117,2),"..")</f>
        <v>0</v>
      </c>
      <c r="T73" s="23">
        <f t="shared" ca="1" si="54"/>
        <v>0</v>
      </c>
      <c r="U73" s="24">
        <f ca="1">IF(F73=2,SUMIFS(I73:I$117,E73:E$117,E73,F73:F$117,3),IF(F73=1,SUMIFS(I73:I$117,D73:D$117,D73,F73:F$117,2),""))</f>
        <v>0</v>
      </c>
      <c r="V73" s="25">
        <f t="shared" ca="1" si="55"/>
        <v>1</v>
      </c>
      <c r="W73" s="14"/>
    </row>
    <row r="74" spans="1:23" ht="15" customHeight="1" x14ac:dyDescent="0.25">
      <c r="A74" s="75"/>
      <c r="B74" s="42"/>
      <c r="C74" s="13"/>
      <c r="D74" s="47">
        <f ca="1">COUNTA($D$7:$D74)</f>
        <v>68</v>
      </c>
      <c r="E74" s="14">
        <f>IF(F74=2,E37+1,E37)</f>
        <v>0</v>
      </c>
      <c r="F74" s="15">
        <v>1</v>
      </c>
      <c r="G74" s="15"/>
      <c r="H74" s="14"/>
      <c r="I74" s="14"/>
      <c r="J74" s="70" t="str">
        <f>IF(OR(F75-Tableau2[[#This Row],[NIVEAU]]=0,F75-Tableau2[[#This Row],[NIVEAU]]=-1,F75-Tableau2[[#This Row],[NIVEAU]]=-2),"M",IF(F75-Tableau2[[#This Row],[NIVEAU]]=1,"A",IF(F75="","VIDE","ERREUR")))</f>
        <v>M</v>
      </c>
      <c r="K74" s="14"/>
      <c r="L74" s="16"/>
      <c r="M74" s="55">
        <f t="shared" si="19"/>
        <v>0</v>
      </c>
      <c r="N74" s="22">
        <f t="shared" ca="1" si="1"/>
        <v>0</v>
      </c>
      <c r="O74" s="23" t="str">
        <f t="shared" si="2"/>
        <v>..</v>
      </c>
      <c r="P74" s="23" t="str">
        <f>IF(F74=2,IF(J74="M",L74,SUMIFS(O74:O$117,E74:E$117,E74,F74:F$117,3)),"..")</f>
        <v>..</v>
      </c>
      <c r="Q74" s="23" t="str">
        <f t="shared" si="3"/>
        <v>..</v>
      </c>
      <c r="R74" s="23" t="str">
        <f t="shared" si="4"/>
        <v>..</v>
      </c>
      <c r="S74" s="23">
        <f ca="1">IF(F74=1,SUMIFS(R74:R$117,D74:D$117,D74,F74:F$117,2),"..")</f>
        <v>0</v>
      </c>
      <c r="T74" s="23">
        <f t="shared" ca="1" si="5"/>
        <v>0</v>
      </c>
      <c r="U74" s="24">
        <f ca="1">IF(F74=2,SUMIFS(I74:I$117,E74:E$117,E74,F74:F$117,3),IF(F74=1,SUMIFS(I74:I$117,D74:D$117,D74,F74:F$117,2),""))</f>
        <v>0</v>
      </c>
      <c r="V74" s="25">
        <f t="shared" ca="1" si="7"/>
        <v>1</v>
      </c>
      <c r="W74" s="14"/>
    </row>
    <row r="75" spans="1:23" ht="15" customHeight="1" x14ac:dyDescent="0.25">
      <c r="A75" s="75"/>
      <c r="B75" s="42"/>
      <c r="C75" s="13"/>
      <c r="D75" s="47">
        <f ca="1">COUNTA($D$7:$D75)</f>
        <v>69</v>
      </c>
      <c r="E75" s="14">
        <f t="shared" si="6"/>
        <v>0</v>
      </c>
      <c r="F75" s="15">
        <v>1</v>
      </c>
      <c r="G75" s="15"/>
      <c r="H75" s="14"/>
      <c r="I75" s="14"/>
      <c r="J75" s="70" t="str">
        <f>IF(OR(F76-Tableau2[[#This Row],[NIVEAU]]=0,F76-Tableau2[[#This Row],[NIVEAU]]=-1,F76-Tableau2[[#This Row],[NIVEAU]]=-2),"M",IF(F76-Tableau2[[#This Row],[NIVEAU]]=1,"A",IF(F76="","VIDE","ERREUR")))</f>
        <v>M</v>
      </c>
      <c r="K75" s="14"/>
      <c r="L75" s="16"/>
      <c r="M75" s="55">
        <f t="shared" si="19"/>
        <v>0</v>
      </c>
      <c r="N75" s="22">
        <f t="shared" ca="1" si="1"/>
        <v>0</v>
      </c>
      <c r="O75" s="23" t="str">
        <f t="shared" si="2"/>
        <v>..</v>
      </c>
      <c r="P75" s="23" t="str">
        <f>IF(F75=2,IF(J75="M",L75,SUMIFS(O75:O$117,E75:E$117,E75,F75:F$117,3)),"..")</f>
        <v>..</v>
      </c>
      <c r="Q75" s="23" t="str">
        <f t="shared" si="3"/>
        <v>..</v>
      </c>
      <c r="R75" s="23" t="str">
        <f t="shared" si="4"/>
        <v>..</v>
      </c>
      <c r="S75" s="23">
        <f ca="1">IF(F75=1,SUMIFS(R75:R$117,D75:D$117,D75,F75:F$117,2),"..")</f>
        <v>0</v>
      </c>
      <c r="T75" s="23">
        <f t="shared" ca="1" si="5"/>
        <v>0</v>
      </c>
      <c r="U75" s="24">
        <f ca="1">IF(F75=2,SUMIFS(I75:I$117,E75:E$117,E75,F75:F$117,3),IF(F75=1,SUMIFS(I75:I$117,D75:D$117,D75,F75:F$117,2),""))</f>
        <v>0</v>
      </c>
      <c r="V75" s="25">
        <f t="shared" ca="1" si="7"/>
        <v>1</v>
      </c>
      <c r="W75" s="14"/>
    </row>
    <row r="76" spans="1:23" ht="15" customHeight="1" x14ac:dyDescent="0.25">
      <c r="A76" s="75"/>
      <c r="B76" s="42"/>
      <c r="C76" s="13"/>
      <c r="D76" s="47">
        <f ca="1">COUNTA($D$7:$D76)</f>
        <v>70</v>
      </c>
      <c r="E76" s="14">
        <f t="shared" si="6"/>
        <v>0</v>
      </c>
      <c r="F76" s="15">
        <v>1</v>
      </c>
      <c r="G76" s="15"/>
      <c r="H76" s="14"/>
      <c r="I76" s="14"/>
      <c r="J76" s="70" t="str">
        <f>IF(OR(F77-Tableau2[[#This Row],[NIVEAU]]=0,F77-Tableau2[[#This Row],[NIVEAU]]=-1,F77-Tableau2[[#This Row],[NIVEAU]]=-2),"M",IF(F77-Tableau2[[#This Row],[NIVEAU]]=1,"A",IF(F77="","VIDE","ERREUR")))</f>
        <v>M</v>
      </c>
      <c r="K76" s="14"/>
      <c r="L76" s="16"/>
      <c r="M76" s="55">
        <f t="shared" si="19"/>
        <v>0</v>
      </c>
      <c r="N76" s="22">
        <f t="shared" ca="1" si="1"/>
        <v>0</v>
      </c>
      <c r="O76" s="23" t="str">
        <f t="shared" si="2"/>
        <v>..</v>
      </c>
      <c r="P76" s="23" t="str">
        <f>IF(F76=2,IF(J76="M",L76,SUMIFS(O76:O$117,E76:E$117,E76,F76:F$117,3)),"..")</f>
        <v>..</v>
      </c>
      <c r="Q76" s="23" t="str">
        <f t="shared" si="3"/>
        <v>..</v>
      </c>
      <c r="R76" s="23" t="str">
        <f t="shared" si="4"/>
        <v>..</v>
      </c>
      <c r="S76" s="23">
        <f ca="1">IF(F76=1,SUMIFS(R76:R$117,D76:D$117,D76,F76:F$117,2),"..")</f>
        <v>0</v>
      </c>
      <c r="T76" s="23">
        <f t="shared" ca="1" si="5"/>
        <v>0</v>
      </c>
      <c r="U76" s="24">
        <f ca="1">IF(F76=2,SUMIFS(I76:I$117,E76:E$117,E76,F76:F$117,3),IF(F76=1,SUMIFS(I76:I$117,D76:D$117,D76,F76:F$117,2),""))</f>
        <v>0</v>
      </c>
      <c r="V76" s="25">
        <f t="shared" ca="1" si="7"/>
        <v>1</v>
      </c>
      <c r="W76" s="14"/>
    </row>
    <row r="77" spans="1:23" ht="15" customHeight="1" x14ac:dyDescent="0.25">
      <c r="A77" s="75"/>
      <c r="B77" s="42"/>
      <c r="C77" s="13"/>
      <c r="D77" s="47">
        <f ca="1">COUNTA($D$7:$D77)</f>
        <v>71</v>
      </c>
      <c r="E77" s="14">
        <f t="shared" si="6"/>
        <v>0</v>
      </c>
      <c r="F77" s="15">
        <v>1</v>
      </c>
      <c r="G77" s="15"/>
      <c r="H77" s="14"/>
      <c r="I77" s="14"/>
      <c r="J77" s="70" t="str">
        <f>IF(OR(F78-Tableau2[[#This Row],[NIVEAU]]=0,F78-Tableau2[[#This Row],[NIVEAU]]=-1,F78-Tableau2[[#This Row],[NIVEAU]]=-2),"M",IF(F78-Tableau2[[#This Row],[NIVEAU]]=1,"A",IF(F78="","VIDE","ERREUR")))</f>
        <v>M</v>
      </c>
      <c r="K77" s="14"/>
      <c r="L77" s="16"/>
      <c r="M77" s="55">
        <f t="shared" si="19"/>
        <v>0</v>
      </c>
      <c r="N77" s="22">
        <f t="shared" ca="1" si="1"/>
        <v>0</v>
      </c>
      <c r="O77" s="23" t="str">
        <f t="shared" si="2"/>
        <v>..</v>
      </c>
      <c r="P77" s="23" t="str">
        <f>IF(F77=2,IF(J77="M",L77,SUMIFS(O77:O$117,E77:E$117,E77,F77:F$117,3)),"..")</f>
        <v>..</v>
      </c>
      <c r="Q77" s="23" t="str">
        <f t="shared" si="3"/>
        <v>..</v>
      </c>
      <c r="R77" s="23" t="str">
        <f t="shared" si="4"/>
        <v>..</v>
      </c>
      <c r="S77" s="23">
        <f ca="1">IF(F77=1,SUMIFS(R77:R$117,D77:D$117,D77,F77:F$117,2),"..")</f>
        <v>0</v>
      </c>
      <c r="T77" s="23">
        <f t="shared" ca="1" si="5"/>
        <v>0</v>
      </c>
      <c r="U77" s="24">
        <f ca="1">IF(F77=2,SUMIFS(I77:I$117,E77:E$117,E77,F77:F$117,3),IF(F77=1,SUMIFS(I77:I$117,D77:D$117,D77,F77:F$117,2),""))</f>
        <v>0</v>
      </c>
      <c r="V77" s="25">
        <f t="shared" ca="1" si="7"/>
        <v>1</v>
      </c>
      <c r="W77" s="14"/>
    </row>
    <row r="78" spans="1:23" ht="15" customHeight="1" x14ac:dyDescent="0.25">
      <c r="A78" s="75"/>
      <c r="B78" s="42"/>
      <c r="C78" s="13"/>
      <c r="D78" s="47">
        <f ca="1">COUNTA($D$7:$D78)</f>
        <v>72</v>
      </c>
      <c r="E78" s="14">
        <f t="shared" si="6"/>
        <v>0</v>
      </c>
      <c r="F78" s="15">
        <v>1</v>
      </c>
      <c r="G78" s="15"/>
      <c r="H78" s="14"/>
      <c r="I78" s="14"/>
      <c r="J78" s="70" t="str">
        <f>IF(OR(F79-Tableau2[[#This Row],[NIVEAU]]=0,F79-Tableau2[[#This Row],[NIVEAU]]=-1,F79-Tableau2[[#This Row],[NIVEAU]]=-2),"M",IF(F79-Tableau2[[#This Row],[NIVEAU]]=1,"A",IF(F79="","VIDE","ERREUR")))</f>
        <v>M</v>
      </c>
      <c r="K78" s="14"/>
      <c r="L78" s="16"/>
      <c r="M78" s="55">
        <f t="shared" si="19"/>
        <v>0</v>
      </c>
      <c r="N78" s="22">
        <f t="shared" ca="1" si="1"/>
        <v>0</v>
      </c>
      <c r="O78" s="23" t="str">
        <f t="shared" si="2"/>
        <v>..</v>
      </c>
      <c r="P78" s="23" t="str">
        <f>IF(F78=2,IF(J78="M",L78,SUMIFS(O78:O$117,E78:E$117,E78,F78:F$117,3)),"..")</f>
        <v>..</v>
      </c>
      <c r="Q78" s="23" t="str">
        <f t="shared" si="3"/>
        <v>..</v>
      </c>
      <c r="R78" s="23" t="str">
        <f t="shared" si="4"/>
        <v>..</v>
      </c>
      <c r="S78" s="23">
        <f ca="1">IF(F78=1,SUMIFS(R78:R$117,D78:D$117,D78,F78:F$117,2),"..")</f>
        <v>0</v>
      </c>
      <c r="T78" s="23">
        <f t="shared" ca="1" si="5"/>
        <v>0</v>
      </c>
      <c r="U78" s="24">
        <f ca="1">IF(F78=2,SUMIFS(I78:I$117,E78:E$117,E78,F78:F$117,3),IF(F78=1,SUMIFS(I78:I$117,D78:D$117,D78,F78:F$117,2),""))</f>
        <v>0</v>
      </c>
      <c r="V78" s="25">
        <f t="shared" ca="1" si="7"/>
        <v>1</v>
      </c>
      <c r="W78" s="14"/>
    </row>
    <row r="79" spans="1:23" ht="15" customHeight="1" x14ac:dyDescent="0.25">
      <c r="A79" s="75"/>
      <c r="B79" s="42"/>
      <c r="C79" s="13"/>
      <c r="D79" s="47">
        <f ca="1">COUNTA($D$7:$D79)</f>
        <v>73</v>
      </c>
      <c r="E79" s="14">
        <f t="shared" si="6"/>
        <v>0</v>
      </c>
      <c r="F79" s="15">
        <v>1</v>
      </c>
      <c r="G79" s="15"/>
      <c r="H79" s="14"/>
      <c r="I79" s="14"/>
      <c r="J79" s="70" t="str">
        <f>IF(OR(F80-Tableau2[[#This Row],[NIVEAU]]=0,F80-Tableau2[[#This Row],[NIVEAU]]=-1,F80-Tableau2[[#This Row],[NIVEAU]]=-2),"M",IF(F80-Tableau2[[#This Row],[NIVEAU]]=1,"A",IF(F80="","VIDE","ERREUR")))</f>
        <v>M</v>
      </c>
      <c r="K79" s="14"/>
      <c r="L79" s="16"/>
      <c r="M79" s="55">
        <f t="shared" si="19"/>
        <v>0</v>
      </c>
      <c r="N79" s="22">
        <f t="shared" ca="1" si="1"/>
        <v>0</v>
      </c>
      <c r="O79" s="23" t="str">
        <f t="shared" si="2"/>
        <v>..</v>
      </c>
      <c r="P79" s="23" t="str">
        <f>IF(F79=2,IF(J79="M",L79,SUMIFS(O79:O$117,E79:E$117,E79,F79:F$117,3)),"..")</f>
        <v>..</v>
      </c>
      <c r="Q79" s="23" t="str">
        <f t="shared" si="3"/>
        <v>..</v>
      </c>
      <c r="R79" s="23" t="str">
        <f t="shared" si="4"/>
        <v>..</v>
      </c>
      <c r="S79" s="23">
        <f ca="1">IF(F79=1,SUMIFS(R79:R$117,D79:D$117,D79,F79:F$117,2),"..")</f>
        <v>0</v>
      </c>
      <c r="T79" s="23">
        <f t="shared" ca="1" si="5"/>
        <v>0</v>
      </c>
      <c r="U79" s="24">
        <f ca="1">IF(F79=2,SUMIFS(I79:I$117,E79:E$117,E79,F79:F$117,3),IF(F79=1,SUMIFS(I79:I$117,D79:D$117,D79,F79:F$117,2),""))</f>
        <v>0</v>
      </c>
      <c r="V79" s="25">
        <f t="shared" ca="1" si="7"/>
        <v>1</v>
      </c>
      <c r="W79" s="14"/>
    </row>
    <row r="80" spans="1:23" ht="15" customHeight="1" x14ac:dyDescent="0.25">
      <c r="A80" s="75"/>
      <c r="B80" s="42"/>
      <c r="C80" s="13"/>
      <c r="D80" s="47">
        <f ca="1">COUNTA($D$7:$D80)</f>
        <v>74</v>
      </c>
      <c r="E80" s="14">
        <f t="shared" si="6"/>
        <v>0</v>
      </c>
      <c r="F80" s="15">
        <v>1</v>
      </c>
      <c r="G80" s="15"/>
      <c r="H80" s="14"/>
      <c r="I80" s="14"/>
      <c r="J80" s="70" t="str">
        <f>IF(OR(F81-Tableau2[[#This Row],[NIVEAU]]=0,F81-Tableau2[[#This Row],[NIVEAU]]=-1,F81-Tableau2[[#This Row],[NIVEAU]]=-2),"M",IF(F81-Tableau2[[#This Row],[NIVEAU]]=1,"A",IF(F81="","VIDE","ERREUR")))</f>
        <v>M</v>
      </c>
      <c r="K80" s="14"/>
      <c r="L80" s="16"/>
      <c r="M80" s="55">
        <f t="shared" si="19"/>
        <v>0</v>
      </c>
      <c r="N80" s="22">
        <f t="shared" ca="1" si="1"/>
        <v>0</v>
      </c>
      <c r="O80" s="23" t="str">
        <f t="shared" si="2"/>
        <v>..</v>
      </c>
      <c r="P80" s="23" t="str">
        <f>IF(F80=2,IF(J80="M",L80,SUMIFS(O80:O$117,E80:E$117,E80,F80:F$117,3)),"..")</f>
        <v>..</v>
      </c>
      <c r="Q80" s="23" t="str">
        <f t="shared" si="3"/>
        <v>..</v>
      </c>
      <c r="R80" s="23" t="str">
        <f t="shared" si="4"/>
        <v>..</v>
      </c>
      <c r="S80" s="23">
        <f ca="1">IF(F80=1,SUMIFS(R80:R$117,D80:D$117,D80,F80:F$117,2),"..")</f>
        <v>0</v>
      </c>
      <c r="T80" s="23">
        <f t="shared" ca="1" si="5"/>
        <v>0</v>
      </c>
      <c r="U80" s="24">
        <f ca="1">IF(F80=2,SUMIFS(I80:I$117,E80:E$117,E80,F80:F$117,3),IF(F80=1,SUMIFS(I80:I$117,D80:D$117,D80,F80:F$117,2),""))</f>
        <v>0</v>
      </c>
      <c r="V80" s="25">
        <f t="shared" ca="1" si="7"/>
        <v>1</v>
      </c>
      <c r="W80" s="14"/>
    </row>
    <row r="81" spans="1:23" ht="15" customHeight="1" x14ac:dyDescent="0.25">
      <c r="A81" s="75"/>
      <c r="B81" s="42"/>
      <c r="C81" s="13"/>
      <c r="D81" s="47">
        <f ca="1">COUNTA($D$7:$D81)</f>
        <v>75</v>
      </c>
      <c r="E81" s="14">
        <f t="shared" si="6"/>
        <v>0</v>
      </c>
      <c r="F81" s="15">
        <v>1</v>
      </c>
      <c r="G81" s="15"/>
      <c r="H81" s="14"/>
      <c r="I81" s="14"/>
      <c r="J81" s="70" t="str">
        <f>IF(OR(F82-Tableau2[[#This Row],[NIVEAU]]=0,F82-Tableau2[[#This Row],[NIVEAU]]=-1,F82-Tableau2[[#This Row],[NIVEAU]]=-2),"M",IF(F82-Tableau2[[#This Row],[NIVEAU]]=1,"A",IF(F82="","VIDE","ERREUR")))</f>
        <v>M</v>
      </c>
      <c r="K81" s="14"/>
      <c r="L81" s="16"/>
      <c r="M81" s="55">
        <f t="shared" si="19"/>
        <v>0</v>
      </c>
      <c r="N81" s="22">
        <f t="shared" ca="1" si="1"/>
        <v>0</v>
      </c>
      <c r="O81" s="23" t="str">
        <f t="shared" si="2"/>
        <v>..</v>
      </c>
      <c r="P81" s="23" t="str">
        <f>IF(F81=2,IF(J81="M",L81,SUMIFS(O81:O$117,E81:E$117,E81,F81:F$117,3)),"..")</f>
        <v>..</v>
      </c>
      <c r="Q81" s="23" t="str">
        <f t="shared" si="3"/>
        <v>..</v>
      </c>
      <c r="R81" s="23" t="str">
        <f t="shared" si="4"/>
        <v>..</v>
      </c>
      <c r="S81" s="23">
        <f ca="1">IF(F81=1,SUMIFS(R81:R$117,D81:D$117,D81,F81:F$117,2),"..")</f>
        <v>0</v>
      </c>
      <c r="T81" s="23">
        <f t="shared" ca="1" si="5"/>
        <v>0</v>
      </c>
      <c r="U81" s="24">
        <f ca="1">IF(F81=2,SUMIFS(I81:I$117,E81:E$117,E81,F81:F$117,3),IF(F81=1,SUMIFS(I81:I$117,D81:D$117,D81,F81:F$117,2),""))</f>
        <v>0</v>
      </c>
      <c r="V81" s="25">
        <f t="shared" ca="1" si="7"/>
        <v>1</v>
      </c>
      <c r="W81" s="14"/>
    </row>
    <row r="82" spans="1:23" ht="15" customHeight="1" x14ac:dyDescent="0.25">
      <c r="A82" s="75"/>
      <c r="B82" s="42"/>
      <c r="C82" s="13"/>
      <c r="D82" s="47">
        <f ca="1">COUNTA($D$7:$D82)</f>
        <v>76</v>
      </c>
      <c r="E82" s="14">
        <f t="shared" si="6"/>
        <v>0</v>
      </c>
      <c r="F82" s="15">
        <v>1</v>
      </c>
      <c r="G82" s="15"/>
      <c r="H82" s="14"/>
      <c r="I82" s="14"/>
      <c r="J82" s="70" t="str">
        <f>IF(OR(F83-Tableau2[[#This Row],[NIVEAU]]=0,F83-Tableau2[[#This Row],[NIVEAU]]=-1,F83-Tableau2[[#This Row],[NIVEAU]]=-2),"M",IF(F83-Tableau2[[#This Row],[NIVEAU]]=1,"A",IF(F83="","VIDE","ERREUR")))</f>
        <v>M</v>
      </c>
      <c r="K82" s="14"/>
      <c r="L82" s="16"/>
      <c r="M82" s="55">
        <f t="shared" si="19"/>
        <v>0</v>
      </c>
      <c r="N82" s="22">
        <f t="shared" ca="1" si="1"/>
        <v>0</v>
      </c>
      <c r="O82" s="23" t="str">
        <f t="shared" si="2"/>
        <v>..</v>
      </c>
      <c r="P82" s="23" t="str">
        <f>IF(F82=2,IF(J82="M",L82,SUMIFS(O82:O$117,E82:E$117,E82,F82:F$117,3)),"..")</f>
        <v>..</v>
      </c>
      <c r="Q82" s="23" t="str">
        <f t="shared" si="3"/>
        <v>..</v>
      </c>
      <c r="R82" s="23" t="str">
        <f t="shared" si="4"/>
        <v>..</v>
      </c>
      <c r="S82" s="23">
        <f ca="1">IF(F82=1,SUMIFS(R82:R$117,D82:D$117,D82,F82:F$117,2),"..")</f>
        <v>0</v>
      </c>
      <c r="T82" s="23">
        <f t="shared" ca="1" si="5"/>
        <v>0</v>
      </c>
      <c r="U82" s="24">
        <f ca="1">IF(F82=2,SUMIFS(I82:I$117,E82:E$117,E82,F82:F$117,3),IF(F82=1,SUMIFS(I82:I$117,D82:D$117,D82,F82:F$117,2),""))</f>
        <v>0</v>
      </c>
      <c r="V82" s="25">
        <f t="shared" ca="1" si="7"/>
        <v>1</v>
      </c>
      <c r="W82" s="14"/>
    </row>
    <row r="83" spans="1:23" ht="15" customHeight="1" x14ac:dyDescent="0.25">
      <c r="A83" s="75"/>
      <c r="B83" s="42"/>
      <c r="C83" s="13"/>
      <c r="D83" s="47">
        <f ca="1">COUNTA($D$7:$D83)</f>
        <v>77</v>
      </c>
      <c r="E83" s="14">
        <f t="shared" si="6"/>
        <v>0</v>
      </c>
      <c r="F83" s="15">
        <v>1</v>
      </c>
      <c r="G83" s="15"/>
      <c r="H83" s="14"/>
      <c r="I83" s="14"/>
      <c r="J83" s="70" t="str">
        <f>IF(OR(F84-Tableau2[[#This Row],[NIVEAU]]=0,F84-Tableau2[[#This Row],[NIVEAU]]=-1,F84-Tableau2[[#This Row],[NIVEAU]]=-2),"M",IF(F84-Tableau2[[#This Row],[NIVEAU]]=1,"A",IF(F84="","VIDE","ERREUR")))</f>
        <v>M</v>
      </c>
      <c r="K83" s="14"/>
      <c r="L83" s="16"/>
      <c r="M83" s="55">
        <f t="shared" si="19"/>
        <v>0</v>
      </c>
      <c r="N83" s="22">
        <f t="shared" ca="1" si="1"/>
        <v>0</v>
      </c>
      <c r="O83" s="23" t="str">
        <f t="shared" si="2"/>
        <v>..</v>
      </c>
      <c r="P83" s="23" t="str">
        <f>IF(F83=2,IF(J83="M",L83,SUMIFS(O83:O$117,E83:E$117,E83,F83:F$117,3)),"..")</f>
        <v>..</v>
      </c>
      <c r="Q83" s="23" t="str">
        <f t="shared" si="3"/>
        <v>..</v>
      </c>
      <c r="R83" s="23" t="str">
        <f t="shared" si="4"/>
        <v>..</v>
      </c>
      <c r="S83" s="23">
        <f ca="1">IF(F83=1,SUMIFS(R83:R$117,D83:D$117,D83,F83:F$117,2),"..")</f>
        <v>0</v>
      </c>
      <c r="T83" s="23">
        <f t="shared" ca="1" si="5"/>
        <v>0</v>
      </c>
      <c r="U83" s="24">
        <f ca="1">IF(F83=2,SUMIFS(I83:I$117,E83:E$117,E83,F83:F$117,3),IF(F83=1,SUMIFS(I83:I$117,D83:D$117,D83,F83:F$117,2),""))</f>
        <v>0</v>
      </c>
      <c r="V83" s="25">
        <f t="shared" ca="1" si="7"/>
        <v>1</v>
      </c>
      <c r="W83" s="14"/>
    </row>
    <row r="84" spans="1:23" ht="15" customHeight="1" x14ac:dyDescent="0.25">
      <c r="A84" s="75"/>
      <c r="B84" s="42"/>
      <c r="C84" s="13"/>
      <c r="D84" s="47">
        <f ca="1">COUNTA($D$7:$D84)</f>
        <v>78</v>
      </c>
      <c r="E84" s="14">
        <f t="shared" si="6"/>
        <v>0</v>
      </c>
      <c r="F84" s="15">
        <v>1</v>
      </c>
      <c r="G84" s="15"/>
      <c r="H84" s="14"/>
      <c r="I84" s="14"/>
      <c r="J84" s="70" t="str">
        <f>IF(OR(F85-Tableau2[[#This Row],[NIVEAU]]=0,F85-Tableau2[[#This Row],[NIVEAU]]=-1,F85-Tableau2[[#This Row],[NIVEAU]]=-2),"M",IF(F85-Tableau2[[#This Row],[NIVEAU]]=1,"A",IF(F85="","VIDE","ERREUR")))</f>
        <v>M</v>
      </c>
      <c r="K84" s="14"/>
      <c r="L84" s="16"/>
      <c r="M84" s="55">
        <f t="shared" si="19"/>
        <v>0</v>
      </c>
      <c r="N84" s="22">
        <f t="shared" ca="1" si="1"/>
        <v>0</v>
      </c>
      <c r="O84" s="23" t="str">
        <f t="shared" si="2"/>
        <v>..</v>
      </c>
      <c r="P84" s="23" t="str">
        <f>IF(F84=2,IF(J84="M",L84,SUMIFS(O84:O$117,E84:E$117,E84,F84:F$117,3)),"..")</f>
        <v>..</v>
      </c>
      <c r="Q84" s="23" t="str">
        <f t="shared" si="3"/>
        <v>..</v>
      </c>
      <c r="R84" s="23" t="str">
        <f t="shared" si="4"/>
        <v>..</v>
      </c>
      <c r="S84" s="23">
        <f ca="1">IF(F84=1,SUMIFS(R84:R$117,D84:D$117,D84,F84:F$117,2),"..")</f>
        <v>0</v>
      </c>
      <c r="T84" s="23">
        <f t="shared" ca="1" si="5"/>
        <v>0</v>
      </c>
      <c r="U84" s="24">
        <f ca="1">IF(F84=2,SUMIFS(I84:I$117,E84:E$117,E84,F84:F$117,3),IF(F84=1,SUMIFS(I84:I$117,D84:D$117,D84,F84:F$117,2),""))</f>
        <v>0</v>
      </c>
      <c r="V84" s="25">
        <f t="shared" ca="1" si="7"/>
        <v>1</v>
      </c>
      <c r="W84" s="14"/>
    </row>
    <row r="85" spans="1:23" ht="15" customHeight="1" x14ac:dyDescent="0.25">
      <c r="A85" s="75"/>
      <c r="B85" s="42"/>
      <c r="C85" s="13"/>
      <c r="D85" s="47">
        <f ca="1">COUNTA($D$7:$D85)</f>
        <v>79</v>
      </c>
      <c r="E85" s="14">
        <f t="shared" si="6"/>
        <v>0</v>
      </c>
      <c r="F85" s="15">
        <v>1</v>
      </c>
      <c r="G85" s="15"/>
      <c r="H85" s="14"/>
      <c r="I85" s="14"/>
      <c r="J85" s="70" t="str">
        <f>IF(OR(F86-Tableau2[[#This Row],[NIVEAU]]=0,F86-Tableau2[[#This Row],[NIVEAU]]=-1,F86-Tableau2[[#This Row],[NIVEAU]]=-2),"M",IF(F86-Tableau2[[#This Row],[NIVEAU]]=1,"A",IF(F86="","VIDE","ERREUR")))</f>
        <v>M</v>
      </c>
      <c r="K85" s="14"/>
      <c r="L85" s="16"/>
      <c r="M85" s="55">
        <f t="shared" si="19"/>
        <v>0</v>
      </c>
      <c r="N85" s="22">
        <f t="shared" ca="1" si="1"/>
        <v>0</v>
      </c>
      <c r="O85" s="23" t="str">
        <f t="shared" si="2"/>
        <v>..</v>
      </c>
      <c r="P85" s="23" t="str">
        <f>IF(F85=2,IF(J85="M",L85,SUMIFS(O85:O$117,E85:E$117,E85,F85:F$117,3)),"..")</f>
        <v>..</v>
      </c>
      <c r="Q85" s="23" t="str">
        <f t="shared" si="3"/>
        <v>..</v>
      </c>
      <c r="R85" s="23" t="str">
        <f t="shared" si="4"/>
        <v>..</v>
      </c>
      <c r="S85" s="23">
        <f ca="1">IF(F85=1,SUMIFS(R85:R$117,D85:D$117,D85,F85:F$117,2),"..")</f>
        <v>0</v>
      </c>
      <c r="T85" s="23">
        <f t="shared" ca="1" si="5"/>
        <v>0</v>
      </c>
      <c r="U85" s="24">
        <f ca="1">IF(F85=2,SUMIFS(I85:I$117,E85:E$117,E85,F85:F$117,3),IF(F85=1,SUMIFS(I85:I$117,D85:D$117,D85,F85:F$117,2),""))</f>
        <v>0</v>
      </c>
      <c r="V85" s="25">
        <f t="shared" ca="1" si="7"/>
        <v>1</v>
      </c>
      <c r="W85" s="14"/>
    </row>
    <row r="86" spans="1:23" ht="15" customHeight="1" x14ac:dyDescent="0.25">
      <c r="A86" s="75"/>
      <c r="B86" s="42"/>
      <c r="C86" s="13"/>
      <c r="D86" s="47">
        <f ca="1">COUNTA($D$7:$D86)</f>
        <v>80</v>
      </c>
      <c r="E86" s="14">
        <f t="shared" si="6"/>
        <v>0</v>
      </c>
      <c r="F86" s="15">
        <v>1</v>
      </c>
      <c r="G86" s="15"/>
      <c r="H86" s="14"/>
      <c r="I86" s="14"/>
      <c r="J86" s="70" t="str">
        <f>IF(OR(F87-Tableau2[[#This Row],[NIVEAU]]=0,F87-Tableau2[[#This Row],[NIVEAU]]=-1,F87-Tableau2[[#This Row],[NIVEAU]]=-2),"M",IF(F87-Tableau2[[#This Row],[NIVEAU]]=1,"A",IF(F87="","VIDE","ERREUR")))</f>
        <v>M</v>
      </c>
      <c r="K86" s="14"/>
      <c r="L86" s="16"/>
      <c r="M86" s="55">
        <f t="shared" si="19"/>
        <v>0</v>
      </c>
      <c r="N86" s="22">
        <f t="shared" ca="1" si="1"/>
        <v>0</v>
      </c>
      <c r="O86" s="23" t="str">
        <f t="shared" si="2"/>
        <v>..</v>
      </c>
      <c r="P86" s="23" t="str">
        <f>IF(F86=2,IF(J86="M",L86,SUMIFS(O86:O$117,E86:E$117,E86,F86:F$117,3)),"..")</f>
        <v>..</v>
      </c>
      <c r="Q86" s="23" t="str">
        <f t="shared" si="3"/>
        <v>..</v>
      </c>
      <c r="R86" s="23" t="str">
        <f t="shared" si="4"/>
        <v>..</v>
      </c>
      <c r="S86" s="23">
        <f ca="1">IF(F86=1,SUMIFS(R86:R$117,D86:D$117,D86,F86:F$117,2),"..")</f>
        <v>0</v>
      </c>
      <c r="T86" s="23">
        <f t="shared" ca="1" si="5"/>
        <v>0</v>
      </c>
      <c r="U86" s="24">
        <f ca="1">IF(F86=2,SUMIFS(I86:I$117,E86:E$117,E86,F86:F$117,3),IF(F86=1,SUMIFS(I86:I$117,D86:D$117,D86,F86:F$117,2),""))</f>
        <v>0</v>
      </c>
      <c r="V86" s="25">
        <f t="shared" ca="1" si="7"/>
        <v>1</v>
      </c>
      <c r="W86" s="14"/>
    </row>
    <row r="87" spans="1:23" ht="15" customHeight="1" x14ac:dyDescent="0.25">
      <c r="A87" s="75"/>
      <c r="B87" s="42"/>
      <c r="C87" s="13"/>
      <c r="D87" s="47">
        <f ca="1">COUNTA($D$7:$D87)</f>
        <v>81</v>
      </c>
      <c r="E87" s="14">
        <f t="shared" si="6"/>
        <v>0</v>
      </c>
      <c r="F87" s="15">
        <v>1</v>
      </c>
      <c r="G87" s="15"/>
      <c r="H87" s="14"/>
      <c r="I87" s="14"/>
      <c r="J87" s="70" t="str">
        <f>IF(OR(F88-Tableau2[[#This Row],[NIVEAU]]=0,F88-Tableau2[[#This Row],[NIVEAU]]=-1,F88-Tableau2[[#This Row],[NIVEAU]]=-2),"M",IF(F88-Tableau2[[#This Row],[NIVEAU]]=1,"A",IF(F88="","VIDE","ERREUR")))</f>
        <v>M</v>
      </c>
      <c r="K87" s="14"/>
      <c r="L87" s="16"/>
      <c r="M87" s="55">
        <f t="shared" si="19"/>
        <v>0</v>
      </c>
      <c r="N87" s="22">
        <f t="shared" ca="1" si="1"/>
        <v>0</v>
      </c>
      <c r="O87" s="23" t="str">
        <f t="shared" si="2"/>
        <v>..</v>
      </c>
      <c r="P87" s="23" t="str">
        <f>IF(F87=2,IF(J87="M",L87,SUMIFS(O87:O$117,E87:E$117,E87,F87:F$117,3)),"..")</f>
        <v>..</v>
      </c>
      <c r="Q87" s="23" t="str">
        <f t="shared" si="3"/>
        <v>..</v>
      </c>
      <c r="R87" s="23" t="str">
        <f t="shared" si="4"/>
        <v>..</v>
      </c>
      <c r="S87" s="23">
        <f ca="1">IF(F87=1,SUMIFS(R87:R$117,D87:D$117,D87,F87:F$117,2),"..")</f>
        <v>0</v>
      </c>
      <c r="T87" s="23">
        <f t="shared" ca="1" si="5"/>
        <v>0</v>
      </c>
      <c r="U87" s="24">
        <f ca="1">IF(F87=2,SUMIFS(I87:I$117,E87:E$117,E87,F87:F$117,3),IF(F87=1,SUMIFS(I87:I$117,D87:D$117,D87,F87:F$117,2),""))</f>
        <v>0</v>
      </c>
      <c r="V87" s="25">
        <f t="shared" ca="1" si="7"/>
        <v>1</v>
      </c>
      <c r="W87" s="14"/>
    </row>
    <row r="88" spans="1:23" ht="15" customHeight="1" x14ac:dyDescent="0.25">
      <c r="A88" s="75"/>
      <c r="B88" s="42"/>
      <c r="C88" s="13"/>
      <c r="D88" s="47">
        <f ca="1">COUNTA($D$7:$D88)</f>
        <v>82</v>
      </c>
      <c r="E88" s="14">
        <f t="shared" si="6"/>
        <v>0</v>
      </c>
      <c r="F88" s="15">
        <v>1</v>
      </c>
      <c r="G88" s="15"/>
      <c r="H88" s="14"/>
      <c r="I88" s="14"/>
      <c r="J88" s="70" t="str">
        <f>IF(OR(F89-Tableau2[[#This Row],[NIVEAU]]=0,F89-Tableau2[[#This Row],[NIVEAU]]=-1,F89-Tableau2[[#This Row],[NIVEAU]]=-2),"M",IF(F89-Tableau2[[#This Row],[NIVEAU]]=1,"A",IF(F89="","VIDE","ERREUR")))</f>
        <v>M</v>
      </c>
      <c r="K88" s="14"/>
      <c r="L88" s="16"/>
      <c r="M88" s="55">
        <f t="shared" si="19"/>
        <v>0</v>
      </c>
      <c r="N88" s="22">
        <f t="shared" ca="1" si="1"/>
        <v>0</v>
      </c>
      <c r="O88" s="23" t="str">
        <f t="shared" si="2"/>
        <v>..</v>
      </c>
      <c r="P88" s="23" t="str">
        <f>IF(F88=2,IF(J88="M",L88,SUMIFS(O88:O$117,E88:E$117,E88,F88:F$117,3)),"..")</f>
        <v>..</v>
      </c>
      <c r="Q88" s="23" t="str">
        <f t="shared" si="3"/>
        <v>..</v>
      </c>
      <c r="R88" s="23" t="str">
        <f t="shared" si="4"/>
        <v>..</v>
      </c>
      <c r="S88" s="23">
        <f ca="1">IF(F88=1,SUMIFS(R88:R$117,D88:D$117,D88,F88:F$117,2),"..")</f>
        <v>0</v>
      </c>
      <c r="T88" s="23">
        <f t="shared" ca="1" si="5"/>
        <v>0</v>
      </c>
      <c r="U88" s="24">
        <f ca="1">IF(F88=2,SUMIFS(I88:I$117,E88:E$117,E88,F88:F$117,3),IF(F88=1,SUMIFS(I88:I$117,D88:D$117,D88,F88:F$117,2),""))</f>
        <v>0</v>
      </c>
      <c r="V88" s="25">
        <f t="shared" ca="1" si="7"/>
        <v>1</v>
      </c>
      <c r="W88" s="14"/>
    </row>
    <row r="89" spans="1:23" ht="15" customHeight="1" x14ac:dyDescent="0.25">
      <c r="A89" s="75"/>
      <c r="B89" s="42"/>
      <c r="C89" s="18"/>
      <c r="D89" s="47">
        <f ca="1">COUNTA($D$7:$D89)</f>
        <v>83</v>
      </c>
      <c r="E89" s="19">
        <f t="shared" si="6"/>
        <v>0</v>
      </c>
      <c r="F89" s="15">
        <v>1</v>
      </c>
      <c r="G89" s="52"/>
      <c r="H89" s="19"/>
      <c r="I89" s="19"/>
      <c r="J89" s="71" t="str">
        <f>IF(OR(F90-Tableau2[[#This Row],[NIVEAU]]=0,F90-Tableau2[[#This Row],[NIVEAU]]=-1,F90-Tableau2[[#This Row],[NIVEAU]]=-2),"M",IF(F90-Tableau2[[#This Row],[NIVEAU]]=1,"A",IF(F90="","VIDE","ERREUR")))</f>
        <v>M</v>
      </c>
      <c r="K89" s="19"/>
      <c r="L89" s="20"/>
      <c r="M89" s="56">
        <f t="shared" si="19"/>
        <v>0</v>
      </c>
      <c r="N89" s="30">
        <f t="shared" ca="1" si="1"/>
        <v>0</v>
      </c>
      <c r="O89" s="31" t="str">
        <f t="shared" si="2"/>
        <v>..</v>
      </c>
      <c r="P89" s="31" t="str">
        <f>IF(F89=2,IF(J89="M",L89,SUMIFS(O89:O$117,E89:E$117,E89,F89:F$117,3)),"..")</f>
        <v>..</v>
      </c>
      <c r="Q89" s="31" t="str">
        <f t="shared" si="3"/>
        <v>..</v>
      </c>
      <c r="R89" s="31" t="str">
        <f t="shared" si="4"/>
        <v>..</v>
      </c>
      <c r="S89" s="31">
        <f ca="1">IF(F89=1,SUMIFS(R89:R$117,D89:D$117,D89,F89:F$117,2),"..")</f>
        <v>0</v>
      </c>
      <c r="T89" s="31">
        <f t="shared" ca="1" si="5"/>
        <v>0</v>
      </c>
      <c r="U89" s="32">
        <f ca="1">IF(F89=2,SUMIFS(I89:I$117,E89:E$117,E89,F89:F$117,3),IF(F89=1,SUMIFS(I89:I$117,D89:D$117,D89,F89:F$117,2),""))</f>
        <v>0</v>
      </c>
      <c r="V89" s="33">
        <f t="shared" ca="1" si="7"/>
        <v>1</v>
      </c>
      <c r="W89" s="14"/>
    </row>
  </sheetData>
  <mergeCells count="8">
    <mergeCell ref="X5:AI5"/>
    <mergeCell ref="X4:AI4"/>
    <mergeCell ref="A1:A89"/>
    <mergeCell ref="K2:L2"/>
    <mergeCell ref="K3:L3"/>
    <mergeCell ref="J5:M5"/>
    <mergeCell ref="C5:I5"/>
    <mergeCell ref="N5:V5"/>
  </mergeCells>
  <conditionalFormatting sqref="C7:I89">
    <cfRule type="expression" dxfId="5" priority="10">
      <formula>$F7=3</formula>
    </cfRule>
    <cfRule type="expression" dxfId="4" priority="11">
      <formula>$F7=2</formula>
    </cfRule>
    <cfRule type="expression" dxfId="3" priority="12">
      <formula>$F7=1</formula>
    </cfRule>
  </conditionalFormatting>
  <conditionalFormatting sqref="H7:H89">
    <cfRule type="expression" dxfId="2" priority="9">
      <formula>$F7&lt;&gt;1</formula>
    </cfRule>
  </conditionalFormatting>
  <conditionalFormatting sqref="I7:I89">
    <cfRule type="expression" dxfId="1" priority="8">
      <formula>$F7=1</formula>
    </cfRule>
  </conditionalFormatting>
  <conditionalFormatting sqref="K7:L89">
    <cfRule type="expression" dxfId="0" priority="7">
      <formula>$J7="A"</formula>
    </cfRule>
  </conditionalFormatting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ignoredErrors>
    <ignoredError sqref="E25 E50 E62 E74 E7" calculatedColumn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LISTE!$A$1:$A$3</xm:f>
          </x14:formula1>
          <xm:sqref>F7:G241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s="57">
        <v>45083</v>
      </c>
    </row>
    <row r="2" spans="1:1" x14ac:dyDescent="0.25">
      <c r="A2" s="58">
        <v>0.75208333333333333</v>
      </c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PERIMETRE 1</vt:lpstr>
      <vt:lpstr>VERSION</vt:lpstr>
      <vt:lpstr>LISTE</vt:lpstr>
    </vt:vector>
  </TitlesOfParts>
  <Company>SAFRAN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LANDRY Arnaud (SAFRAN ELECTRONICS &amp; DEFENSE)</dc:creator>
  <cp:lastModifiedBy>DjiDji</cp:lastModifiedBy>
  <dcterms:created xsi:type="dcterms:W3CDTF">2023-04-11T06:50:28Z</dcterms:created>
  <dcterms:modified xsi:type="dcterms:W3CDTF">2023-06-06T18:44:47Z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2023-06-06T16:37:09Z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f0bc54a5-3fef-46bc-940b-29be368e198e</vt:lpwstr>
  </property>
  <property fmtid="{D5CDD505-2E9C-101B-9397-08002B2CF9AE}" pid="8" name="MSIP_Label_024ffcea-f25b-491e-9dc9-834516f3550e_ContentBits">
    <vt:lpwstr>1</vt:lpwstr>
  </property>
</Properties>
</file>