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19"/>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A2456BD7-97E6-4293-9C05-A712E51CFA4B}" xr6:coauthVersionLast="47" xr6:coauthVersionMax="47" xr10:uidLastSave="{00000000-0000-0000-0000-000000000000}"/>
  <bookViews>
    <workbookView xWindow="30" yWindow="0" windowWidth="28770" windowHeight="15600" xr2:uid="{0177AEB2-4351-4E66-A88D-55C1DAE7AF6E}"/>
  </bookViews>
  <sheets>
    <sheet name="Feuil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2" i="1" l="1"/>
  <c r="P12" i="1" a="1"/>
  <c r="P12" i="1" s="1"/>
  <c r="C79" i="1" s="1"/>
  <c r="A81" i="1"/>
  <c r="W76" i="1"/>
  <c r="V76" i="1"/>
  <c r="U76" i="1"/>
  <c r="T76" i="1"/>
  <c r="W75" i="1"/>
  <c r="V75" i="1"/>
  <c r="U75" i="1"/>
  <c r="T75" i="1"/>
  <c r="W74" i="1"/>
  <c r="V74" i="1"/>
  <c r="U74" i="1"/>
  <c r="T74" i="1"/>
  <c r="W73" i="1"/>
  <c r="V73" i="1"/>
  <c r="U73" i="1"/>
  <c r="T73" i="1"/>
  <c r="W72" i="1"/>
  <c r="V72" i="1"/>
  <c r="U72" i="1"/>
  <c r="T72" i="1"/>
  <c r="W71" i="1"/>
  <c r="V71" i="1"/>
  <c r="U71" i="1"/>
  <c r="T71" i="1"/>
  <c r="W70" i="1"/>
  <c r="V70" i="1"/>
  <c r="U70" i="1"/>
  <c r="T70" i="1"/>
  <c r="W69" i="1"/>
  <c r="V69" i="1"/>
  <c r="U69" i="1"/>
  <c r="T69" i="1"/>
  <c r="W68" i="1"/>
  <c r="V68" i="1"/>
  <c r="U68" i="1"/>
  <c r="T68" i="1"/>
  <c r="W67" i="1"/>
  <c r="V67" i="1"/>
  <c r="U67" i="1"/>
  <c r="T67" i="1"/>
  <c r="W66" i="1"/>
  <c r="V66" i="1"/>
  <c r="U66" i="1"/>
  <c r="T66" i="1"/>
  <c r="W65" i="1"/>
  <c r="V65" i="1"/>
  <c r="U65" i="1"/>
  <c r="T65" i="1"/>
  <c r="W64" i="1"/>
  <c r="V64" i="1"/>
  <c r="U64" i="1"/>
  <c r="T64" i="1"/>
  <c r="W63" i="1"/>
  <c r="V63" i="1"/>
  <c r="U63" i="1"/>
  <c r="T63" i="1"/>
  <c r="W62" i="1"/>
  <c r="V62" i="1"/>
  <c r="U62" i="1"/>
  <c r="T62" i="1"/>
  <c r="W61" i="1"/>
  <c r="V61" i="1"/>
  <c r="U61" i="1"/>
  <c r="T61" i="1"/>
  <c r="W60" i="1"/>
  <c r="V60" i="1"/>
  <c r="U60" i="1"/>
  <c r="T60" i="1"/>
  <c r="W59" i="1"/>
  <c r="V59" i="1"/>
  <c r="U59" i="1"/>
  <c r="T59" i="1"/>
  <c r="W58" i="1"/>
  <c r="V58" i="1"/>
  <c r="U58" i="1"/>
  <c r="T58" i="1"/>
  <c r="W57" i="1"/>
  <c r="L49" i="1" s="1"/>
  <c r="V57" i="1"/>
  <c r="U57" i="1"/>
  <c r="T57" i="1"/>
  <c r="W56" i="1"/>
  <c r="V56" i="1"/>
  <c r="I49" i="1" s="1"/>
  <c r="U56" i="1"/>
  <c r="T56" i="1"/>
  <c r="W55" i="1"/>
  <c r="V55" i="1"/>
  <c r="U55" i="1"/>
  <c r="T55" i="1"/>
  <c r="N34" i="1"/>
  <c r="M34" i="1"/>
  <c r="L76" i="1" s="1"/>
  <c r="AA76" i="1" s="1"/>
  <c r="L34" i="1"/>
  <c r="K34" i="1"/>
  <c r="J34" i="1"/>
  <c r="I76" i="1" s="1"/>
  <c r="Z76" i="1" s="1"/>
  <c r="I34" i="1"/>
  <c r="H34" i="1"/>
  <c r="G34" i="1"/>
  <c r="F34" i="1"/>
  <c r="E34" i="1"/>
  <c r="D34" i="1"/>
  <c r="C34" i="1"/>
  <c r="B34" i="1"/>
  <c r="B76" i="1" s="1"/>
  <c r="X76" i="1" s="1"/>
  <c r="N33" i="1"/>
  <c r="M33" i="1"/>
  <c r="L33" i="1"/>
  <c r="K33" i="1"/>
  <c r="J33" i="1"/>
  <c r="I33" i="1"/>
  <c r="H33" i="1"/>
  <c r="G33" i="1"/>
  <c r="F33" i="1"/>
  <c r="E33" i="1"/>
  <c r="D33" i="1"/>
  <c r="C33" i="1"/>
  <c r="B33" i="1"/>
  <c r="N32" i="1"/>
  <c r="M32" i="1"/>
  <c r="L32" i="1"/>
  <c r="L74" i="1" s="1"/>
  <c r="AA74" i="1" s="1"/>
  <c r="K32" i="1"/>
  <c r="J32" i="1"/>
  <c r="I32" i="1"/>
  <c r="H32" i="1"/>
  <c r="G32" i="1"/>
  <c r="E32" i="1"/>
  <c r="D32" i="1"/>
  <c r="C32" i="1"/>
  <c r="B32" i="1"/>
  <c r="N31" i="1"/>
  <c r="M31" i="1"/>
  <c r="L31" i="1"/>
  <c r="L73" i="1" s="1"/>
  <c r="AA73" i="1" s="1"/>
  <c r="K31" i="1"/>
  <c r="J31" i="1"/>
  <c r="I73" i="1" s="1"/>
  <c r="Z73" i="1" s="1"/>
  <c r="I31" i="1"/>
  <c r="H31" i="1"/>
  <c r="G31" i="1"/>
  <c r="F31" i="1"/>
  <c r="E31" i="1"/>
  <c r="D31" i="1"/>
  <c r="C31" i="1"/>
  <c r="B31" i="1"/>
  <c r="B73" i="1" s="1"/>
  <c r="X73" i="1" s="1"/>
  <c r="N30" i="1"/>
  <c r="M30" i="1"/>
  <c r="L72" i="1" s="1"/>
  <c r="AA72" i="1" s="1"/>
  <c r="L30" i="1"/>
  <c r="K30" i="1"/>
  <c r="J30" i="1"/>
  <c r="I72" i="1" s="1"/>
  <c r="Z72" i="1" s="1"/>
  <c r="I30" i="1"/>
  <c r="H30" i="1"/>
  <c r="G30" i="1"/>
  <c r="F30" i="1"/>
  <c r="E30" i="1"/>
  <c r="D30" i="1"/>
  <c r="C30" i="1"/>
  <c r="B30" i="1"/>
  <c r="B72" i="1" s="1"/>
  <c r="X72" i="1" s="1"/>
  <c r="N29" i="1"/>
  <c r="M29" i="1"/>
  <c r="L29" i="1"/>
  <c r="K29" i="1"/>
  <c r="J29" i="1"/>
  <c r="I29" i="1"/>
  <c r="H29" i="1"/>
  <c r="G29" i="1"/>
  <c r="F29" i="1"/>
  <c r="E29" i="1"/>
  <c r="D29" i="1"/>
  <c r="C29" i="1"/>
  <c r="B29" i="1"/>
  <c r="N28" i="1"/>
  <c r="M28" i="1"/>
  <c r="L28" i="1"/>
  <c r="L70" i="1" s="1"/>
  <c r="AA70" i="1" s="1"/>
  <c r="K28" i="1"/>
  <c r="J28" i="1"/>
  <c r="I28" i="1"/>
  <c r="H28" i="1"/>
  <c r="G28" i="1"/>
  <c r="F28" i="1"/>
  <c r="E28" i="1"/>
  <c r="D28" i="1"/>
  <c r="C28" i="1"/>
  <c r="B28" i="1"/>
  <c r="N27" i="1"/>
  <c r="M27" i="1"/>
  <c r="L27" i="1"/>
  <c r="K27" i="1"/>
  <c r="J27" i="1"/>
  <c r="I69" i="1" s="1"/>
  <c r="Z69" i="1" s="1"/>
  <c r="I27" i="1"/>
  <c r="H27" i="1"/>
  <c r="G27" i="1"/>
  <c r="F27" i="1"/>
  <c r="E27" i="1"/>
  <c r="F69" i="1" s="1"/>
  <c r="Y69" i="1" s="1"/>
  <c r="D27" i="1"/>
  <c r="C27" i="1"/>
  <c r="B27" i="1"/>
  <c r="N26" i="1"/>
  <c r="M26" i="1"/>
  <c r="L26" i="1"/>
  <c r="L68" i="1" s="1"/>
  <c r="AA68" i="1" s="1"/>
  <c r="K26" i="1"/>
  <c r="J26" i="1"/>
  <c r="I68" i="1" s="1"/>
  <c r="Z68" i="1" s="1"/>
  <c r="I26" i="1"/>
  <c r="H26" i="1"/>
  <c r="G26" i="1"/>
  <c r="F26" i="1"/>
  <c r="E26" i="1"/>
  <c r="D26" i="1"/>
  <c r="C26" i="1"/>
  <c r="B26" i="1"/>
  <c r="B68" i="1" s="1"/>
  <c r="X68" i="1" s="1"/>
  <c r="N25" i="1"/>
  <c r="M25" i="1"/>
  <c r="L25" i="1"/>
  <c r="L67" i="1" s="1"/>
  <c r="AA67" i="1" s="1"/>
  <c r="K25" i="1"/>
  <c r="J25" i="1"/>
  <c r="I25" i="1"/>
  <c r="H25" i="1"/>
  <c r="G25" i="1"/>
  <c r="F25" i="1"/>
  <c r="E25" i="1"/>
  <c r="D25" i="1"/>
  <c r="C25" i="1"/>
  <c r="B25" i="1"/>
  <c r="B67" i="1" s="1"/>
  <c r="X67" i="1" s="1"/>
  <c r="N24" i="1"/>
  <c r="M24" i="1"/>
  <c r="L24" i="1"/>
  <c r="L66" i="1" s="1"/>
  <c r="AA66" i="1" s="1"/>
  <c r="K24" i="1"/>
  <c r="J24" i="1"/>
  <c r="I24" i="1"/>
  <c r="H24" i="1"/>
  <c r="G24" i="1"/>
  <c r="F24" i="1"/>
  <c r="E24" i="1"/>
  <c r="D24" i="1"/>
  <c r="C24" i="1"/>
  <c r="B24" i="1"/>
  <c r="N23" i="1"/>
  <c r="M23" i="1"/>
  <c r="L23" i="1"/>
  <c r="L65" i="1" s="1"/>
  <c r="AA65" i="1" s="1"/>
  <c r="K23" i="1"/>
  <c r="J23" i="1"/>
  <c r="I65" i="1" s="1"/>
  <c r="Z65" i="1" s="1"/>
  <c r="I23" i="1"/>
  <c r="H23" i="1"/>
  <c r="G23" i="1"/>
  <c r="F23" i="1"/>
  <c r="E23" i="1"/>
  <c r="F65" i="1" s="1"/>
  <c r="Y65" i="1" s="1"/>
  <c r="D23" i="1"/>
  <c r="C23" i="1"/>
  <c r="B23" i="1"/>
  <c r="N22" i="1"/>
  <c r="M22" i="1"/>
  <c r="L22" i="1"/>
  <c r="K22" i="1"/>
  <c r="J22" i="1"/>
  <c r="I64" i="1" s="1"/>
  <c r="Z64" i="1" s="1"/>
  <c r="I22" i="1"/>
  <c r="H22" i="1"/>
  <c r="G22" i="1"/>
  <c r="F22" i="1"/>
  <c r="E22" i="1"/>
  <c r="D22" i="1"/>
  <c r="C22" i="1"/>
  <c r="B64" i="1" s="1"/>
  <c r="X64" i="1" s="1"/>
  <c r="N21" i="1"/>
  <c r="M21" i="1"/>
  <c r="L21" i="1"/>
  <c r="L63" i="1" s="1"/>
  <c r="AA63" i="1" s="1"/>
  <c r="K21" i="1"/>
  <c r="J21" i="1"/>
  <c r="I63" i="1" s="1"/>
  <c r="Z63" i="1" s="1"/>
  <c r="I21" i="1"/>
  <c r="H21" i="1"/>
  <c r="G21" i="1"/>
  <c r="F21" i="1"/>
  <c r="E21" i="1"/>
  <c r="D21" i="1"/>
  <c r="C21" i="1"/>
  <c r="B21" i="1"/>
  <c r="B63" i="1" s="1"/>
  <c r="X63" i="1" s="1"/>
  <c r="N20" i="1"/>
  <c r="M20" i="1"/>
  <c r="L20" i="1"/>
  <c r="L62" i="1" s="1"/>
  <c r="AA62" i="1" s="1"/>
  <c r="K20" i="1"/>
  <c r="J20" i="1"/>
  <c r="I62" i="1" s="1"/>
  <c r="Z62" i="1" s="1"/>
  <c r="I20" i="1"/>
  <c r="H20" i="1"/>
  <c r="G20" i="1"/>
  <c r="F20" i="1"/>
  <c r="E20" i="1"/>
  <c r="D20" i="1"/>
  <c r="C20" i="1"/>
  <c r="B20" i="1"/>
  <c r="B62" i="1" s="1"/>
  <c r="X62" i="1" s="1"/>
  <c r="N19" i="1"/>
  <c r="M19" i="1"/>
  <c r="L19" i="1"/>
  <c r="L61" i="1" s="1"/>
  <c r="AA61" i="1" s="1"/>
  <c r="K19" i="1"/>
  <c r="J19" i="1"/>
  <c r="I61" i="1" s="1"/>
  <c r="Z61" i="1" s="1"/>
  <c r="I19" i="1"/>
  <c r="H19" i="1"/>
  <c r="G19" i="1"/>
  <c r="F19" i="1"/>
  <c r="E19" i="1"/>
  <c r="D19" i="1"/>
  <c r="C19" i="1"/>
  <c r="B19" i="1"/>
  <c r="N18" i="1"/>
  <c r="M18" i="1"/>
  <c r="L18" i="1"/>
  <c r="L60" i="1" s="1"/>
  <c r="AA60" i="1" s="1"/>
  <c r="K18" i="1"/>
  <c r="J18" i="1"/>
  <c r="I60" i="1" s="1"/>
  <c r="Z60" i="1" s="1"/>
  <c r="I18" i="1"/>
  <c r="H18" i="1"/>
  <c r="G18" i="1"/>
  <c r="F18" i="1"/>
  <c r="E18" i="1"/>
  <c r="F60" i="1" s="1"/>
  <c r="Y60" i="1" s="1"/>
  <c r="D18" i="1"/>
  <c r="C18" i="1"/>
  <c r="B18" i="1"/>
  <c r="N17" i="1"/>
  <c r="M17" i="1"/>
  <c r="L17" i="1"/>
  <c r="K17" i="1"/>
  <c r="J17" i="1"/>
  <c r="I59" i="1" s="1"/>
  <c r="Z59" i="1" s="1"/>
  <c r="I17" i="1"/>
  <c r="H17" i="1"/>
  <c r="G17" i="1"/>
  <c r="F17" i="1"/>
  <c r="E17" i="1"/>
  <c r="D17" i="1"/>
  <c r="C17" i="1"/>
  <c r="B17" i="1"/>
  <c r="B59" i="1" s="1"/>
  <c r="X59" i="1" s="1"/>
  <c r="N16" i="1"/>
  <c r="M16" i="1"/>
  <c r="L16" i="1"/>
  <c r="L58" i="1" s="1"/>
  <c r="AA58" i="1" s="1"/>
  <c r="K16" i="1"/>
  <c r="J16" i="1"/>
  <c r="I16" i="1"/>
  <c r="H16" i="1"/>
  <c r="G16" i="1"/>
  <c r="F16" i="1"/>
  <c r="E16" i="1"/>
  <c r="D16" i="1"/>
  <c r="C16" i="1"/>
  <c r="B16" i="1"/>
  <c r="N15" i="1"/>
  <c r="M15" i="1"/>
  <c r="L15" i="1"/>
  <c r="L57" i="1" s="1"/>
  <c r="AA57" i="1" s="1"/>
  <c r="K15" i="1"/>
  <c r="J15" i="1"/>
  <c r="I15" i="1"/>
  <c r="H15" i="1"/>
  <c r="G15" i="1"/>
  <c r="F15" i="1"/>
  <c r="E15" i="1"/>
  <c r="D15" i="1"/>
  <c r="C15" i="1"/>
  <c r="B15" i="1"/>
  <c r="B57" i="1" s="1"/>
  <c r="X57" i="1" s="1"/>
  <c r="N14" i="1"/>
  <c r="M14" i="1"/>
  <c r="L14" i="1"/>
  <c r="L37" i="1" s="1"/>
  <c r="K14" i="1"/>
  <c r="J14" i="1"/>
  <c r="I14" i="1"/>
  <c r="H14" i="1"/>
  <c r="H39" i="1" s="1"/>
  <c r="G14" i="1"/>
  <c r="F14" i="1"/>
  <c r="E14" i="1"/>
  <c r="D14" i="1"/>
  <c r="D37" i="1" s="1"/>
  <c r="C14" i="1"/>
  <c r="B14" i="1"/>
  <c r="N13" i="1"/>
  <c r="M13" i="1"/>
  <c r="M37" i="1" s="1"/>
  <c r="L13" i="1"/>
  <c r="K13" i="1"/>
  <c r="J13" i="1"/>
  <c r="I55" i="1" s="1"/>
  <c r="Z55" i="1" s="1"/>
  <c r="I13" i="1"/>
  <c r="H13" i="1"/>
  <c r="G13" i="1"/>
  <c r="F13" i="1"/>
  <c r="E13" i="1"/>
  <c r="F55" i="1" s="1"/>
  <c r="Y55" i="1" s="1"/>
  <c r="D13" i="1"/>
  <c r="C13" i="1"/>
  <c r="C37" i="1" s="1"/>
  <c r="B13" i="1"/>
  <c r="B39" i="1" s="1"/>
  <c r="C86" i="1" a="1"/>
  <c r="D86" i="1" a="1"/>
  <c r="G86" i="1" a="1"/>
  <c r="J86" i="1" a="1"/>
  <c r="C87" i="1" a="1"/>
  <c r="F87" i="1" a="1"/>
  <c r="K87" i="1" a="1"/>
  <c r="N87" i="1" a="1"/>
  <c r="G88" i="1" a="1"/>
  <c r="J88" i="1" a="1"/>
  <c r="C89" i="1" a="1"/>
  <c r="F89" i="1" a="1"/>
  <c r="K89" i="1" a="1"/>
  <c r="N89" i="1" a="1"/>
  <c r="G90" i="1" a="1"/>
  <c r="J90" i="1" a="1"/>
  <c r="C91" i="1" a="1"/>
  <c r="F91" i="1" a="1"/>
  <c r="K91" i="1" a="1"/>
  <c r="N91" i="1" a="1"/>
  <c r="G92" i="1" a="1"/>
  <c r="J92" i="1" a="1"/>
  <c r="C93" i="1" a="1"/>
  <c r="F93" i="1" a="1"/>
  <c r="K93" i="1" a="1"/>
  <c r="N93" i="1" a="1"/>
  <c r="G94" i="1" a="1"/>
  <c r="J94" i="1" a="1"/>
  <c r="C95" i="1" a="1"/>
  <c r="F95" i="1" a="1"/>
  <c r="K95" i="1" a="1"/>
  <c r="N95" i="1" a="1"/>
  <c r="G96" i="1" a="1"/>
  <c r="J96" i="1" a="1"/>
  <c r="C97" i="1" a="1"/>
  <c r="F97" i="1" a="1"/>
  <c r="K97" i="1" a="1"/>
  <c r="N97" i="1" a="1"/>
  <c r="G98" i="1" a="1"/>
  <c r="J98" i="1" a="1"/>
  <c r="C99" i="1" a="1"/>
  <c r="F99" i="1" a="1"/>
  <c r="K99" i="1" a="1"/>
  <c r="N99" i="1" a="1"/>
  <c r="E86" i="1" a="1"/>
  <c r="H86" i="1" a="1"/>
  <c r="M86" i="1" a="1"/>
  <c r="D87" i="1" a="1"/>
  <c r="I87" i="1" a="1"/>
  <c r="L87" i="1" a="1"/>
  <c r="E88" i="1" a="1"/>
  <c r="H88" i="1" a="1"/>
  <c r="M88" i="1" a="1"/>
  <c r="D89" i="1" a="1"/>
  <c r="I89" i="1" a="1"/>
  <c r="L89" i="1" a="1"/>
  <c r="E90" i="1" a="1"/>
  <c r="H90" i="1" a="1"/>
  <c r="M90" i="1" a="1"/>
  <c r="D91" i="1" a="1"/>
  <c r="I91" i="1" a="1"/>
  <c r="L91" i="1" a="1"/>
  <c r="E92" i="1" a="1"/>
  <c r="H92" i="1" a="1"/>
  <c r="M92" i="1" a="1"/>
  <c r="D93" i="1" a="1"/>
  <c r="I93" i="1" a="1"/>
  <c r="L93" i="1" a="1"/>
  <c r="E94" i="1" a="1"/>
  <c r="H94" i="1" a="1"/>
  <c r="M94" i="1" a="1"/>
  <c r="D95" i="1" a="1"/>
  <c r="I95" i="1" a="1"/>
  <c r="L95" i="1" a="1"/>
  <c r="E96" i="1" a="1"/>
  <c r="H96" i="1" a="1"/>
  <c r="M96" i="1" a="1"/>
  <c r="D97" i="1" a="1"/>
  <c r="I97" i="1" a="1"/>
  <c r="L97" i="1" a="1"/>
  <c r="E98" i="1" a="1"/>
  <c r="H98" i="1" a="1"/>
  <c r="M98" i="1" a="1"/>
  <c r="D99" i="1" a="1"/>
  <c r="F86" i="1" a="1"/>
  <c r="K86" i="1" a="1"/>
  <c r="N86" i="1" a="1"/>
  <c r="G87" i="1" a="1"/>
  <c r="J87" i="1" a="1"/>
  <c r="C88" i="1" a="1"/>
  <c r="F88" i="1" a="1"/>
  <c r="K88" i="1" a="1"/>
  <c r="N88" i="1" a="1"/>
  <c r="G89" i="1" a="1"/>
  <c r="J89" i="1" a="1"/>
  <c r="C90" i="1" a="1"/>
  <c r="F90" i="1" a="1"/>
  <c r="K90" i="1" a="1"/>
  <c r="N90" i="1" a="1"/>
  <c r="G91" i="1" a="1"/>
  <c r="J91" i="1" a="1"/>
  <c r="C92" i="1" a="1"/>
  <c r="F92" i="1" a="1"/>
  <c r="K92" i="1" a="1"/>
  <c r="N92" i="1" a="1"/>
  <c r="G93" i="1" a="1"/>
  <c r="J93" i="1" a="1"/>
  <c r="C94" i="1" a="1"/>
  <c r="F94" i="1" a="1"/>
  <c r="K94" i="1" a="1"/>
  <c r="N94" i="1" a="1"/>
  <c r="G95" i="1" a="1"/>
  <c r="J95" i="1" a="1"/>
  <c r="C96" i="1" a="1"/>
  <c r="F96" i="1" a="1"/>
  <c r="K96" i="1" a="1"/>
  <c r="N96" i="1" a="1"/>
  <c r="G97" i="1" a="1"/>
  <c r="J97" i="1" a="1"/>
  <c r="C98" i="1" a="1"/>
  <c r="F98" i="1" a="1"/>
  <c r="K98" i="1" a="1"/>
  <c r="N98" i="1" a="1"/>
  <c r="G99" i="1" a="1"/>
  <c r="J99" i="1" a="1"/>
  <c r="C100" i="1" a="1"/>
  <c r="E87" i="1" a="1"/>
  <c r="D88" i="1" a="1"/>
  <c r="M89" i="1" a="1"/>
  <c r="L90" i="1" a="1"/>
  <c r="I92" i="1" a="1"/>
  <c r="H93" i="1" a="1"/>
  <c r="E95" i="1" a="1"/>
  <c r="D96" i="1" a="1"/>
  <c r="M97" i="1" a="1"/>
  <c r="L98" i="1" a="1"/>
  <c r="H99" i="1" a="1"/>
  <c r="M99" i="1" a="1"/>
  <c r="F100" i="1" a="1"/>
  <c r="I100" i="1" a="1"/>
  <c r="L100" i="1" a="1"/>
  <c r="E101" i="1" a="1"/>
  <c r="H101" i="1" a="1"/>
  <c r="M101" i="1" a="1"/>
  <c r="D102" i="1" a="1"/>
  <c r="I102" i="1" a="1"/>
  <c r="L102" i="1" a="1"/>
  <c r="E103" i="1" a="1"/>
  <c r="H103" i="1" a="1"/>
  <c r="M103" i="1" a="1"/>
  <c r="D104" i="1" a="1"/>
  <c r="I104" i="1" a="1"/>
  <c r="L104" i="1" a="1"/>
  <c r="E105" i="1" a="1"/>
  <c r="H105" i="1" a="1"/>
  <c r="M105" i="1" a="1"/>
  <c r="D106" i="1" a="1"/>
  <c r="F106" i="1" a="1"/>
  <c r="H106" i="1" a="1"/>
  <c r="J106" i="1" a="1"/>
  <c r="L106" i="1" a="1"/>
  <c r="N106" i="1" a="1"/>
  <c r="D107" i="1" a="1"/>
  <c r="F107" i="1" a="1"/>
  <c r="H107" i="1" a="1"/>
  <c r="J107" i="1" a="1"/>
  <c r="L107" i="1" a="1"/>
  <c r="N107" i="1" a="1"/>
  <c r="D94" i="1" a="1"/>
  <c r="L96" i="1" a="1"/>
  <c r="E100" i="1" a="1"/>
  <c r="G101" i="1" a="1"/>
  <c r="F102" i="1" a="1"/>
  <c r="G103" i="1" a="1"/>
  <c r="F104" i="1" a="1"/>
  <c r="G105" i="1" a="1"/>
  <c r="I86" i="1" a="1"/>
  <c r="H87" i="1" a="1"/>
  <c r="E89" i="1" a="1"/>
  <c r="D90" i="1" a="1"/>
  <c r="M91" i="1" a="1"/>
  <c r="L92" i="1" a="1"/>
  <c r="I94" i="1" a="1"/>
  <c r="H95" i="1" a="1"/>
  <c r="E97" i="1" a="1"/>
  <c r="D98" i="1" a="1"/>
  <c r="I99" i="1" a="1"/>
  <c r="G100" i="1" a="1"/>
  <c r="J100" i="1" a="1"/>
  <c r="C101" i="1" a="1"/>
  <c r="F101" i="1" a="1"/>
  <c r="K101" i="1" a="1"/>
  <c r="N101" i="1" a="1"/>
  <c r="G102" i="1" a="1"/>
  <c r="J102" i="1" a="1"/>
  <c r="C103" i="1" a="1"/>
  <c r="F103" i="1" a="1"/>
  <c r="K103" i="1" a="1"/>
  <c r="N103" i="1" a="1"/>
  <c r="G104" i="1" a="1"/>
  <c r="J104" i="1" a="1"/>
  <c r="C105" i="1" a="1"/>
  <c r="F105" i="1" a="1"/>
  <c r="K105" i="1" a="1"/>
  <c r="N105" i="1" a="1"/>
  <c r="I107" i="1" a="1"/>
  <c r="M107" i="1" a="1"/>
  <c r="L88" i="1" a="1"/>
  <c r="E93" i="1" a="1"/>
  <c r="I98" i="1" a="1"/>
  <c r="K100" i="1" a="1"/>
  <c r="J101" i="1" a="1"/>
  <c r="N102" i="1" a="1"/>
  <c r="C104" i="1" a="1"/>
  <c r="N104" i="1" a="1"/>
  <c r="C106" i="1" a="1"/>
  <c r="L86" i="1" a="1"/>
  <c r="I88" i="1" a="1"/>
  <c r="H89" i="1" a="1"/>
  <c r="E91" i="1" a="1"/>
  <c r="D92" i="1" a="1"/>
  <c r="M93" i="1" a="1"/>
  <c r="L94" i="1" a="1"/>
  <c r="I96" i="1" a="1"/>
  <c r="H97" i="1" a="1"/>
  <c r="E99" i="1" a="1"/>
  <c r="D100" i="1" a="1"/>
  <c r="H100" i="1" a="1"/>
  <c r="M100" i="1" a="1"/>
  <c r="D101" i="1" a="1"/>
  <c r="I101" i="1" a="1"/>
  <c r="L101" i="1" a="1"/>
  <c r="E102" i="1" a="1"/>
  <c r="H102" i="1" a="1"/>
  <c r="M102" i="1" a="1"/>
  <c r="D103" i="1" a="1"/>
  <c r="I103" i="1" a="1"/>
  <c r="L103" i="1" a="1"/>
  <c r="E104" i="1" a="1"/>
  <c r="H104" i="1" a="1"/>
  <c r="M104" i="1" a="1"/>
  <c r="D105" i="1" a="1"/>
  <c r="I105" i="1" a="1"/>
  <c r="L105" i="1" a="1"/>
  <c r="E106" i="1" a="1"/>
  <c r="G106" i="1" a="1"/>
  <c r="I106" i="1" a="1"/>
  <c r="K106" i="1" a="1"/>
  <c r="M106" i="1" a="1"/>
  <c r="C107" i="1" a="1"/>
  <c r="E107" i="1" a="1"/>
  <c r="G107" i="1" a="1"/>
  <c r="K107" i="1" a="1"/>
  <c r="M87" i="1" a="1"/>
  <c r="I90" i="1" a="1"/>
  <c r="H91" i="1" a="1"/>
  <c r="M95" i="1" a="1"/>
  <c r="L99" i="1" a="1"/>
  <c r="N100" i="1" a="1"/>
  <c r="C102" i="1" a="1"/>
  <c r="K102" i="1" a="1"/>
  <c r="J103" i="1" a="1"/>
  <c r="K104" i="1" a="1"/>
  <c r="J105" i="1" a="1"/>
  <c r="B87" i="1" a="1"/>
  <c r="B89" i="1" a="1"/>
  <c r="B91" i="1" a="1"/>
  <c r="B93" i="1" a="1"/>
  <c r="B95" i="1" a="1"/>
  <c r="B97" i="1" a="1"/>
  <c r="B99" i="1" a="1"/>
  <c r="B101" i="1" a="1"/>
  <c r="B103" i="1" a="1"/>
  <c r="B105" i="1" a="1"/>
  <c r="B107" i="1" a="1"/>
  <c r="B104" i="1" a="1"/>
  <c r="B88" i="1" a="1"/>
  <c r="B90" i="1" a="1"/>
  <c r="B92" i="1" a="1"/>
  <c r="B94" i="1" a="1"/>
  <c r="B96" i="1" a="1"/>
  <c r="B98" i="1" a="1"/>
  <c r="B100" i="1" a="1"/>
  <c r="B102" i="1" a="1"/>
  <c r="B106" i="1" a="1"/>
  <c r="B86" i="1" a="1"/>
  <c r="J105" i="1" l="1"/>
  <c r="K104" i="1"/>
  <c r="J103" i="1"/>
  <c r="K102" i="1"/>
  <c r="C102" i="1"/>
  <c r="N100" i="1"/>
  <c r="L99" i="1"/>
  <c r="M95" i="1"/>
  <c r="H91" i="1"/>
  <c r="I90" i="1"/>
  <c r="M87" i="1"/>
  <c r="K107" i="1"/>
  <c r="G107" i="1"/>
  <c r="E107" i="1"/>
  <c r="C107" i="1"/>
  <c r="M106" i="1"/>
  <c r="K106" i="1"/>
  <c r="I106" i="1"/>
  <c r="G106" i="1"/>
  <c r="E106" i="1"/>
  <c r="L105" i="1"/>
  <c r="I105" i="1"/>
  <c r="D105" i="1"/>
  <c r="M104" i="1"/>
  <c r="H104" i="1"/>
  <c r="E104" i="1"/>
  <c r="L103" i="1"/>
  <c r="I103" i="1"/>
  <c r="D103" i="1"/>
  <c r="M102" i="1"/>
  <c r="H102" i="1"/>
  <c r="E102" i="1"/>
  <c r="L101" i="1"/>
  <c r="I101" i="1"/>
  <c r="D101" i="1"/>
  <c r="M100" i="1"/>
  <c r="H100" i="1"/>
  <c r="D100" i="1"/>
  <c r="E99" i="1"/>
  <c r="H97" i="1"/>
  <c r="I96" i="1"/>
  <c r="L94" i="1"/>
  <c r="M93" i="1"/>
  <c r="D92" i="1"/>
  <c r="E91" i="1"/>
  <c r="H89" i="1"/>
  <c r="I88" i="1"/>
  <c r="L86" i="1"/>
  <c r="C106" i="1"/>
  <c r="N104" i="1"/>
  <c r="C104" i="1"/>
  <c r="N102" i="1"/>
  <c r="J101" i="1"/>
  <c r="K100" i="1"/>
  <c r="I98" i="1"/>
  <c r="E93" i="1"/>
  <c r="L88" i="1"/>
  <c r="M107" i="1"/>
  <c r="I107" i="1"/>
  <c r="N105" i="1"/>
  <c r="K105" i="1"/>
  <c r="F105" i="1"/>
  <c r="C105" i="1"/>
  <c r="J104" i="1"/>
  <c r="G104" i="1"/>
  <c r="N103" i="1"/>
  <c r="K103" i="1"/>
  <c r="F103" i="1"/>
  <c r="C103" i="1"/>
  <c r="J102" i="1"/>
  <c r="G102" i="1"/>
  <c r="N101" i="1"/>
  <c r="K101" i="1"/>
  <c r="F101" i="1"/>
  <c r="C101" i="1"/>
  <c r="J100" i="1"/>
  <c r="G100" i="1"/>
  <c r="I99" i="1"/>
  <c r="D98" i="1"/>
  <c r="E97" i="1"/>
  <c r="H95" i="1"/>
  <c r="I94" i="1"/>
  <c r="L92" i="1"/>
  <c r="M91" i="1"/>
  <c r="D90" i="1"/>
  <c r="E89" i="1"/>
  <c r="H87" i="1"/>
  <c r="I86" i="1"/>
  <c r="G105" i="1"/>
  <c r="F104" i="1"/>
  <c r="G103" i="1"/>
  <c r="F102" i="1"/>
  <c r="G101" i="1"/>
  <c r="E100" i="1"/>
  <c r="L96" i="1"/>
  <c r="D94" i="1"/>
  <c r="N107" i="1"/>
  <c r="L107" i="1"/>
  <c r="J107" i="1"/>
  <c r="H107" i="1"/>
  <c r="F107" i="1"/>
  <c r="D107" i="1"/>
  <c r="N106" i="1"/>
  <c r="L106" i="1"/>
  <c r="J106" i="1"/>
  <c r="H106" i="1"/>
  <c r="F106" i="1"/>
  <c r="D106" i="1"/>
  <c r="M105" i="1"/>
  <c r="H105" i="1"/>
  <c r="E105" i="1"/>
  <c r="L104" i="1"/>
  <c r="I104" i="1"/>
  <c r="D104" i="1"/>
  <c r="M103" i="1"/>
  <c r="H103" i="1"/>
  <c r="E103" i="1"/>
  <c r="L102" i="1"/>
  <c r="I102" i="1"/>
  <c r="D102" i="1"/>
  <c r="M101" i="1"/>
  <c r="H101" i="1"/>
  <c r="E101" i="1"/>
  <c r="L100" i="1"/>
  <c r="I100" i="1"/>
  <c r="F100" i="1"/>
  <c r="M99" i="1"/>
  <c r="H99" i="1"/>
  <c r="L98" i="1"/>
  <c r="M97" i="1"/>
  <c r="D96" i="1"/>
  <c r="E95" i="1"/>
  <c r="H93" i="1"/>
  <c r="I92" i="1"/>
  <c r="L90" i="1"/>
  <c r="M89" i="1"/>
  <c r="D88" i="1"/>
  <c r="E87" i="1"/>
  <c r="C100" i="1"/>
  <c r="J99" i="1"/>
  <c r="G99" i="1"/>
  <c r="N98" i="1"/>
  <c r="K98" i="1"/>
  <c r="F98" i="1"/>
  <c r="C98" i="1"/>
  <c r="J97" i="1"/>
  <c r="G97" i="1"/>
  <c r="N96" i="1"/>
  <c r="K96" i="1"/>
  <c r="F96" i="1"/>
  <c r="C96" i="1"/>
  <c r="J95" i="1"/>
  <c r="G95" i="1"/>
  <c r="N94" i="1"/>
  <c r="K94" i="1"/>
  <c r="F94" i="1"/>
  <c r="C94" i="1"/>
  <c r="J93" i="1"/>
  <c r="G93" i="1"/>
  <c r="N92" i="1"/>
  <c r="K92" i="1"/>
  <c r="F92" i="1"/>
  <c r="C92" i="1"/>
  <c r="J91" i="1"/>
  <c r="G91" i="1"/>
  <c r="N90" i="1"/>
  <c r="K90" i="1"/>
  <c r="F90" i="1"/>
  <c r="C90" i="1"/>
  <c r="J89" i="1"/>
  <c r="G89" i="1"/>
  <c r="N88" i="1"/>
  <c r="K88" i="1"/>
  <c r="F88" i="1"/>
  <c r="C88" i="1"/>
  <c r="J87" i="1"/>
  <c r="G87" i="1"/>
  <c r="N86" i="1"/>
  <c r="K86" i="1"/>
  <c r="F86" i="1"/>
  <c r="D99" i="1"/>
  <c r="M98" i="1"/>
  <c r="H98" i="1"/>
  <c r="E98" i="1"/>
  <c r="L97" i="1"/>
  <c r="I97" i="1"/>
  <c r="D97" i="1"/>
  <c r="M96" i="1"/>
  <c r="H96" i="1"/>
  <c r="E96" i="1"/>
  <c r="L95" i="1"/>
  <c r="I95" i="1"/>
  <c r="D95" i="1"/>
  <c r="M94" i="1"/>
  <c r="H94" i="1"/>
  <c r="E94" i="1"/>
  <c r="L93" i="1"/>
  <c r="I93" i="1"/>
  <c r="D93" i="1"/>
  <c r="M92" i="1"/>
  <c r="H92" i="1"/>
  <c r="E92" i="1"/>
  <c r="L91" i="1"/>
  <c r="I91" i="1"/>
  <c r="D91" i="1"/>
  <c r="M90" i="1"/>
  <c r="H90" i="1"/>
  <c r="E90" i="1"/>
  <c r="L89" i="1"/>
  <c r="I89" i="1"/>
  <c r="D89" i="1"/>
  <c r="M88" i="1"/>
  <c r="H88" i="1"/>
  <c r="E88" i="1"/>
  <c r="L87" i="1"/>
  <c r="I87" i="1"/>
  <c r="D87" i="1"/>
  <c r="M86" i="1"/>
  <c r="H86" i="1"/>
  <c r="E86" i="1"/>
  <c r="N99" i="1"/>
  <c r="K99" i="1"/>
  <c r="F99" i="1"/>
  <c r="C99" i="1"/>
  <c r="J98" i="1"/>
  <c r="G98" i="1"/>
  <c r="N97" i="1"/>
  <c r="K97" i="1"/>
  <c r="F97" i="1"/>
  <c r="C97" i="1"/>
  <c r="J96" i="1"/>
  <c r="G96" i="1"/>
  <c r="N95" i="1"/>
  <c r="K95" i="1"/>
  <c r="F95" i="1"/>
  <c r="C95" i="1"/>
  <c r="J94" i="1"/>
  <c r="G94" i="1"/>
  <c r="N93" i="1"/>
  <c r="K93" i="1"/>
  <c r="F93" i="1"/>
  <c r="C93" i="1"/>
  <c r="J92" i="1"/>
  <c r="G92" i="1"/>
  <c r="N91" i="1"/>
  <c r="K91" i="1"/>
  <c r="F91" i="1"/>
  <c r="C91" i="1"/>
  <c r="J90" i="1"/>
  <c r="G90" i="1"/>
  <c r="N89" i="1"/>
  <c r="K89" i="1"/>
  <c r="F89" i="1"/>
  <c r="C89" i="1"/>
  <c r="J88" i="1"/>
  <c r="G88" i="1"/>
  <c r="N87" i="1"/>
  <c r="K87" i="1"/>
  <c r="F87" i="1"/>
  <c r="C87" i="1"/>
  <c r="J86" i="1"/>
  <c r="G86" i="1"/>
  <c r="D86" i="1"/>
  <c r="C86" i="1"/>
  <c r="B106" i="1"/>
  <c r="B102" i="1"/>
  <c r="B100" i="1"/>
  <c r="B98" i="1"/>
  <c r="B96" i="1"/>
  <c r="B94" i="1"/>
  <c r="B92" i="1"/>
  <c r="B90" i="1"/>
  <c r="B88" i="1"/>
  <c r="B104" i="1"/>
  <c r="B107" i="1"/>
  <c r="B105" i="1"/>
  <c r="B103" i="1"/>
  <c r="B101" i="1"/>
  <c r="B99" i="1"/>
  <c r="B97" i="1"/>
  <c r="B95" i="1"/>
  <c r="B93" i="1"/>
  <c r="B91" i="1"/>
  <c r="B89" i="1"/>
  <c r="B87" i="1"/>
  <c r="R20" i="1"/>
  <c r="R19" i="1"/>
  <c r="R24" i="1"/>
  <c r="R16" i="1"/>
  <c r="R23" i="1"/>
  <c r="R15" i="1"/>
  <c r="R22" i="1"/>
  <c r="R18" i="1"/>
  <c r="R14" i="1"/>
  <c r="R21" i="1"/>
  <c r="R17" i="1"/>
  <c r="R13" i="1"/>
  <c r="R12" i="1"/>
  <c r="B79" i="1"/>
  <c r="J79" i="1"/>
  <c r="F79" i="1"/>
  <c r="B86" i="1"/>
  <c r="M79" i="1"/>
  <c r="I79" i="1"/>
  <c r="E79" i="1"/>
  <c r="L79" i="1"/>
  <c r="H79" i="1"/>
  <c r="D79" i="1"/>
  <c r="K79" i="1"/>
  <c r="G79" i="1"/>
  <c r="F37" i="1"/>
  <c r="J37" i="1"/>
  <c r="N37" i="1"/>
  <c r="L38" i="1" s="1"/>
  <c r="M39" i="1"/>
  <c r="B60" i="1"/>
  <c r="X60" i="1" s="1"/>
  <c r="F61" i="1"/>
  <c r="Y61" i="1" s="1"/>
  <c r="B65" i="1"/>
  <c r="X65" i="1" s="1"/>
  <c r="F66" i="1"/>
  <c r="Y66" i="1" s="1"/>
  <c r="B69" i="1"/>
  <c r="X69" i="1" s="1"/>
  <c r="F70" i="1"/>
  <c r="Y70" i="1" s="1"/>
  <c r="L71" i="1"/>
  <c r="AA71" i="1" s="1"/>
  <c r="F74" i="1"/>
  <c r="Y74" i="1" s="1"/>
  <c r="L75" i="1"/>
  <c r="AA75" i="1" s="1"/>
  <c r="L56" i="1"/>
  <c r="AA56" i="1" s="1"/>
  <c r="B49" i="1"/>
  <c r="E37" i="1"/>
  <c r="I37" i="1"/>
  <c r="L39" i="1"/>
  <c r="G37" i="1"/>
  <c r="K37" i="1"/>
  <c r="I57" i="1"/>
  <c r="Z57" i="1" s="1"/>
  <c r="F58" i="1"/>
  <c r="Y58" i="1" s="1"/>
  <c r="L59" i="1"/>
  <c r="AA59" i="1" s="1"/>
  <c r="L64" i="1"/>
  <c r="AA64" i="1" s="1"/>
  <c r="I66" i="1"/>
  <c r="Z66" i="1" s="1"/>
  <c r="B70" i="1"/>
  <c r="X70" i="1" s="1"/>
  <c r="I70" i="1"/>
  <c r="Z70" i="1" s="1"/>
  <c r="F71" i="1"/>
  <c r="Y71" i="1" s="1"/>
  <c r="B74" i="1"/>
  <c r="X74" i="1" s="1"/>
  <c r="I74" i="1"/>
  <c r="Z74" i="1" s="1"/>
  <c r="F75" i="1"/>
  <c r="Y75" i="1" s="1"/>
  <c r="L55" i="1"/>
  <c r="AA55" i="1" s="1"/>
  <c r="M55" i="1" s="1"/>
  <c r="L52" i="1" s="1"/>
  <c r="F57" i="1"/>
  <c r="Y57" i="1" s="1"/>
  <c r="B58" i="1"/>
  <c r="X58" i="1" s="1"/>
  <c r="I58" i="1"/>
  <c r="Z58" i="1" s="1"/>
  <c r="F59" i="1"/>
  <c r="Y59" i="1" s="1"/>
  <c r="C39" i="1"/>
  <c r="F62" i="1"/>
  <c r="Y62" i="1" s="1"/>
  <c r="F63" i="1"/>
  <c r="Y63" i="1" s="1"/>
  <c r="F64" i="1"/>
  <c r="Y64" i="1" s="1"/>
  <c r="B66" i="1"/>
  <c r="X66" i="1" s="1"/>
  <c r="F67" i="1"/>
  <c r="Y67" i="1" s="1"/>
  <c r="I67" i="1"/>
  <c r="Z67" i="1" s="1"/>
  <c r="F68" i="1"/>
  <c r="Y68" i="1" s="1"/>
  <c r="L69" i="1"/>
  <c r="AA69" i="1" s="1"/>
  <c r="B71" i="1"/>
  <c r="X71" i="1" s="1"/>
  <c r="I71" i="1"/>
  <c r="Z71" i="1" s="1"/>
  <c r="F72" i="1"/>
  <c r="Y72" i="1" s="1"/>
  <c r="F73" i="1"/>
  <c r="Y73" i="1" s="1"/>
  <c r="B75" i="1"/>
  <c r="X75" i="1" s="1"/>
  <c r="I75" i="1"/>
  <c r="Z75" i="1" s="1"/>
  <c r="F76" i="1"/>
  <c r="Y76" i="1" s="1"/>
  <c r="F49" i="1"/>
  <c r="J38" i="1"/>
  <c r="E39" i="1"/>
  <c r="G39" i="1"/>
  <c r="D39" i="1"/>
  <c r="H37" i="1"/>
  <c r="B56" i="1"/>
  <c r="X56" i="1" s="1"/>
  <c r="I39" i="1"/>
  <c r="I56" i="1"/>
  <c r="Z56" i="1" s="1"/>
  <c r="J55" i="1" s="1"/>
  <c r="I52" i="1" s="1"/>
  <c r="F39" i="1"/>
  <c r="F56" i="1"/>
  <c r="Y56" i="1" s="1"/>
  <c r="J39" i="1"/>
  <c r="K39" i="1"/>
  <c r="B61" i="1"/>
  <c r="X61" i="1" s="1"/>
  <c r="N39" i="1"/>
  <c r="B37" i="1"/>
  <c r="B55" i="1"/>
  <c r="X55" i="1" s="1"/>
  <c r="G55" i="1" l="1"/>
  <c r="F52" i="1" s="1"/>
  <c r="E81" i="1" s="1"/>
  <c r="Q74" i="1"/>
  <c r="Q64" i="1"/>
  <c r="Q65" i="1"/>
  <c r="Q72" i="1"/>
  <c r="Q67" i="1"/>
  <c r="Q66" i="1"/>
  <c r="L81" i="1"/>
  <c r="K81" i="1"/>
  <c r="M81" i="1"/>
  <c r="Q75" i="1"/>
  <c r="Q68" i="1"/>
  <c r="Q73" i="1"/>
  <c r="Q69" i="1"/>
  <c r="J81" i="1"/>
  <c r="I81" i="1"/>
  <c r="G81" i="1"/>
  <c r="C55" i="1"/>
  <c r="B52" i="1" s="1"/>
  <c r="E38" i="1"/>
  <c r="B38" i="1"/>
  <c r="Q61" i="1" l="1"/>
  <c r="Q60" i="1"/>
  <c r="F81" i="1"/>
  <c r="Q63" i="1"/>
  <c r="H81" i="1"/>
  <c r="Q70" i="1"/>
  <c r="Q62" i="1"/>
  <c r="N84" i="1" a="1"/>
  <c r="N84" i="1" s="1"/>
  <c r="D81" i="1"/>
  <c r="Q71" i="1"/>
  <c r="Q57" i="1"/>
  <c r="Q59" i="1"/>
  <c r="Q56" i="1"/>
  <c r="B81" i="1"/>
  <c r="C8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<sst xmlns="http://schemas.openxmlformats.org/spreadsheetml/2006/main" count="263" uniqueCount="78">
  <si>
    <t>Matrice des compétences</t>
  </si>
  <si>
    <t>0 sans formations</t>
  </si>
  <si>
    <t>1 débutant</t>
  </si>
  <si>
    <t>2 supervisé</t>
  </si>
  <si>
    <t>3 autonome</t>
  </si>
  <si>
    <t>Attente d'informations</t>
  </si>
  <si>
    <t>4 Expert / formateur</t>
  </si>
  <si>
    <t>besoin de formation de formateur</t>
  </si>
  <si>
    <t>1 tech</t>
  </si>
  <si>
    <t>1/2 tech</t>
  </si>
  <si>
    <t>Technicien(ne)</t>
  </si>
  <si>
    <t>NTK</t>
  </si>
  <si>
    <t>PT</t>
  </si>
  <si>
    <t>Flux</t>
  </si>
  <si>
    <t>Metrohm</t>
  </si>
  <si>
    <t>DBO</t>
  </si>
  <si>
    <t>DCO</t>
  </si>
  <si>
    <t>MES filtration</t>
  </si>
  <si>
    <t>Obs microscopique</t>
  </si>
  <si>
    <t>MS</t>
  </si>
  <si>
    <t>MES/MV</t>
  </si>
  <si>
    <t>Poches</t>
  </si>
  <si>
    <t>Ampoules</t>
  </si>
  <si>
    <t>AGV</t>
  </si>
  <si>
    <t>David</t>
  </si>
  <si>
    <t>Maxime</t>
  </si>
  <si>
    <t>Irène</t>
  </si>
  <si>
    <t>Julie</t>
  </si>
  <si>
    <t>Samy</t>
  </si>
  <si>
    <t>Hawa</t>
  </si>
  <si>
    <t>Kanni</t>
  </si>
  <si>
    <t>Marie-Laurence</t>
  </si>
  <si>
    <t>Myris</t>
  </si>
  <si>
    <t>Florian</t>
  </si>
  <si>
    <t>Laëtitia</t>
  </si>
  <si>
    <t>Isabelle</t>
  </si>
  <si>
    <t>Loïc</t>
  </si>
  <si>
    <t>Gaelle</t>
  </si>
  <si>
    <t>Abdel</t>
  </si>
  <si>
    <t>Marie.</t>
  </si>
  <si>
    <t>Célia</t>
  </si>
  <si>
    <t>Léna</t>
  </si>
  <si>
    <t>Mathilde</t>
  </si>
  <si>
    <t>Amélia</t>
  </si>
  <si>
    <t>Céline</t>
  </si>
  <si>
    <t>david ntk</t>
  </si>
  <si>
    <t>Morgane</t>
  </si>
  <si>
    <t>marche pas</t>
  </si>
  <si>
    <t>limite terch</t>
  </si>
  <si>
    <t>personne formée par anaylse</t>
  </si>
  <si>
    <t>personnes formées poste</t>
  </si>
  <si>
    <t>nb de congé par colonnes</t>
  </si>
  <si>
    <t>Tronc commun</t>
  </si>
  <si>
    <t>Journée non dispo, voir un responsable</t>
  </si>
  <si>
    <t>Pas formé</t>
  </si>
  <si>
    <t>OK</t>
  </si>
  <si>
    <t>Formé</t>
  </si>
  <si>
    <t>Nombre de Tech par Secteur</t>
  </si>
  <si>
    <t>Ajout Saisonniers</t>
  </si>
  <si>
    <t>Limite atteinte</t>
  </si>
  <si>
    <t>Limite non atteinte</t>
  </si>
  <si>
    <t>Nombre de tech par secteur</t>
  </si>
  <si>
    <t>Nombre de congé par secteur</t>
  </si>
  <si>
    <t>NP</t>
  </si>
  <si>
    <t>Congé NP</t>
  </si>
  <si>
    <t>ORGA</t>
  </si>
  <si>
    <t>Congé Orga</t>
  </si>
  <si>
    <t>Boue</t>
  </si>
  <si>
    <t>Congé Boue</t>
  </si>
  <si>
    <t>NSD</t>
  </si>
  <si>
    <t>Congé NSD</t>
  </si>
  <si>
    <t>Technicien</t>
  </si>
  <si>
    <t>Formule de présence</t>
  </si>
  <si>
    <t>BOUE</t>
  </si>
  <si>
    <t/>
  </si>
  <si>
    <t>pour modif</t>
  </si>
  <si>
    <t>Marie</t>
  </si>
  <si>
    <t>=SI(OU(B37&lt;=1;B52=A52);B83;B84)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</si>
</sst>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rgb="FFFF0000"/>
      <name val="Calibri"/>
      <family val="2"/>
      <scheme val="minor"/>
    </font>
    <font>
      <b/>
      <sz val="11"/>
      <color theme="1"/>
      <name val="Calibri"/>
      <family val="2"/>
      <scheme val="minor"/>
    </font>
    <font>
      <b/>
      <u/>
      <sz val="22"/>
      <color theme="1"/>
      <name val="Calibri"/>
      <family val="2"/>
      <scheme val="minor"/>
    </font>
    <font>
      <b/>
      <sz val="11"/>
      <name val="Calibri"/>
      <family val="2"/>
      <scheme val="minor"/>
    </font>
    <font>
      <sz val="11"/>
      <name val="Calibri"/>
      <family val="2"/>
      <scheme val="minor"/>
    </font>
    <font>
      <i/>
      <sz val="11"/>
      <color theme="1"/>
      <name val="Calibri"/>
      <family val="2"/>
      <scheme val="minor"/>
    </font>
    <font>
      <i/>
      <u/>
      <sz val="11"/>
      <color theme="1"/>
      <name val="Calibri"/>
      <family val="2"/>
      <scheme val="minor"/>
    </font>
    <font>
      <sz val="10"/>
      <color theme="1"/>
      <name val="Calibri"/>
      <family val="2"/>
      <scheme val="minor"/>
    </font>
    <font>
      <i/>
      <u/>
      <sz val="14"/>
      <color theme="1"/>
      <name val="Calibri"/>
      <family val="2"/>
      <scheme val="minor"/>
    </font>
    <font>
      <b/>
      <sz val="12"/>
      <color theme="1"/>
      <name val="Calibri"/>
      <family val="2"/>
      <scheme val="minor"/>
    </font>
    <font>
      <b/>
      <i/>
      <u/>
      <sz val="24"/>
      <color rgb="FFFF0000"/>
      <name val="Calibri"/>
      <family val="2"/>
      <scheme val="minor"/>
    </font>
    <font>
      <b/>
      <sz val="16"/>
      <color theme="1"/>
      <name val="Calibri"/>
      <family val="2"/>
      <scheme val="minor"/>
    </font>
    <font>
      <sz val="9"/>
      <color rgb="FFFF0000"/>
      <name val="Calibri"/>
      <family val="2"/>
      <scheme val="minor"/>
    </font>
    <font>
      <sz val="10"/>
      <color rgb="FFFF0000"/>
      <name val="Calibri"/>
      <family val="2"/>
      <scheme val="minor"/>
    </font>
    <font>
      <sz val="9"/>
      <color theme="1"/>
      <name val="Calibri"/>
      <family val="2"/>
      <scheme val="minor"/>
    </font>
    <font>
      <sz val="8"/>
      <color rgb="FFFF0000"/>
      <name val="Calibri"/>
      <family val="2"/>
      <scheme val="minor"/>
    </font>
    <font>
      <sz val="8"/>
      <color theme="1"/>
      <name val="Calibri"/>
      <family val="2"/>
      <scheme val="minor"/>
    </font>
  </fonts>
  <fills count="17">
    <fill>
      <patternFill patternType="none"/>
    </fill>
    <fill>
      <patternFill patternType="gray125"/>
    </fill>
    <fill>
      <patternFill patternType="solid">
        <fgColor theme="4"/>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tint="-0.34998626667073579"/>
        <bgColor indexed="64"/>
      </patternFill>
    </fill>
    <fill>
      <patternFill patternType="solid">
        <fgColor rgb="FF00FFFF"/>
        <bgColor indexed="64"/>
      </patternFill>
    </fill>
    <fill>
      <patternFill patternType="solid">
        <fgColor theme="5" tint="0.79998168889431442"/>
        <bgColor indexed="64"/>
      </patternFill>
    </fill>
    <fill>
      <patternFill patternType="solid">
        <fgColor rgb="FFFF00FF"/>
        <bgColor indexed="64"/>
      </patternFill>
    </fill>
    <fill>
      <patternFill patternType="solid">
        <fgColor rgb="FF7030A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3300"/>
        <bgColor indexed="64"/>
      </patternFill>
    </fill>
    <fill>
      <patternFill patternType="solid">
        <fgColor rgb="FFFFC000"/>
        <bgColor indexed="64"/>
      </patternFill>
    </fill>
    <fill>
      <patternFill patternType="solid">
        <fgColor rgb="FFFF0000"/>
        <bgColor indexed="64"/>
      </patternFill>
    </fill>
    <fill>
      <patternFill patternType="solid">
        <fgColor theme="7" tint="0.39997558519241921"/>
        <bgColor indexed="64"/>
      </patternFill>
    </fill>
  </fills>
  <borders count="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ashDot">
        <color indexed="64"/>
      </right>
      <top style="medium">
        <color indexed="64"/>
      </top>
      <bottom style="medium">
        <color indexed="64"/>
      </bottom>
      <diagonal/>
    </border>
    <border>
      <left style="dashDot">
        <color indexed="64"/>
      </left>
      <right style="dashDot">
        <color indexed="64"/>
      </right>
      <top style="medium">
        <color indexed="64"/>
      </top>
      <bottom style="medium">
        <color indexed="64"/>
      </bottom>
      <diagonal/>
    </border>
    <border>
      <left style="dashDot">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dashDot">
        <color indexed="64"/>
      </right>
      <top style="medium">
        <color indexed="64"/>
      </top>
      <bottom/>
      <diagonal/>
    </border>
    <border>
      <left style="dashDot">
        <color indexed="64"/>
      </left>
      <right style="dashDot">
        <color indexed="64"/>
      </right>
      <top style="medium">
        <color indexed="64"/>
      </top>
      <bottom/>
      <diagonal/>
    </border>
    <border>
      <left style="dashDot">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27">
    <xf numFmtId="0" fontId="0" fillId="0" borderId="0" xfId="0"/>
    <xf numFmtId="0" fontId="0" fillId="0" borderId="0" xfId="0"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7" fillId="0" borderId="11" xfId="0" applyFont="1" applyBorder="1" applyAlignment="1">
      <alignment horizontal="center" vertical="center"/>
    </xf>
    <xf numFmtId="0" fontId="8" fillId="8" borderId="12" xfId="0" applyFont="1" applyFill="1" applyBorder="1" applyAlignment="1">
      <alignment horizontal="center" vertical="center"/>
    </xf>
    <xf numFmtId="0" fontId="8" fillId="8" borderId="13" xfId="0" applyFont="1" applyFill="1" applyBorder="1" applyAlignment="1">
      <alignment horizontal="center" vertical="center"/>
    </xf>
    <xf numFmtId="0" fontId="8" fillId="8" borderId="14" xfId="0" applyFont="1" applyFill="1" applyBorder="1" applyAlignment="1">
      <alignment horizontal="center" vertical="center"/>
    </xf>
    <xf numFmtId="0" fontId="8" fillId="9" borderId="12" xfId="0" applyFont="1" applyFill="1" applyBorder="1" applyAlignment="1">
      <alignment horizontal="center" vertical="center"/>
    </xf>
    <xf numFmtId="0" fontId="8" fillId="9" borderId="13" xfId="0" applyFont="1" applyFill="1" applyBorder="1" applyAlignment="1">
      <alignment horizontal="center" vertical="center"/>
    </xf>
    <xf numFmtId="0" fontId="8" fillId="9" borderId="14" xfId="0" applyFont="1" applyFill="1" applyBorder="1" applyAlignment="1">
      <alignment horizontal="center" vertical="center" wrapText="1"/>
    </xf>
    <xf numFmtId="0" fontId="8" fillId="10" borderId="12" xfId="0" applyFont="1" applyFill="1" applyBorder="1" applyAlignment="1">
      <alignment horizontal="center" vertical="center"/>
    </xf>
    <xf numFmtId="0" fontId="8" fillId="10" borderId="14" xfId="0" applyFont="1" applyFill="1" applyBorder="1" applyAlignment="1">
      <alignment horizontal="center" vertical="center"/>
    </xf>
    <xf numFmtId="0" fontId="8" fillId="11" borderId="8" xfId="0" applyFont="1" applyFill="1" applyBorder="1" applyAlignment="1">
      <alignment horizontal="center" vertical="center"/>
    </xf>
    <xf numFmtId="0" fontId="8" fillId="11" borderId="9" xfId="0" applyFont="1" applyFill="1" applyBorder="1" applyAlignment="1">
      <alignment horizontal="center" vertical="center"/>
    </xf>
    <xf numFmtId="0" fontId="8" fillId="11" borderId="10" xfId="0" applyFont="1" applyFill="1" applyBorder="1" applyAlignment="1">
      <alignment horizontal="center" vertical="center"/>
    </xf>
    <xf numFmtId="0" fontId="8" fillId="0" borderId="0" xfId="0" applyFont="1" applyAlignment="1">
      <alignment horizontal="center" vertical="center"/>
    </xf>
    <xf numFmtId="0" fontId="9" fillId="0" borderId="15" xfId="0" quotePrefix="1" applyFont="1" applyBorder="1" applyAlignment="1" applyProtection="1">
      <alignment horizontal="center" vertical="center" wrapText="1"/>
      <protection locked="0"/>
    </xf>
    <xf numFmtId="0" fontId="10" fillId="0" borderId="16" xfId="0" applyFont="1" applyBorder="1" applyAlignment="1">
      <alignment horizontal="center" vertical="center"/>
    </xf>
    <xf numFmtId="0" fontId="9" fillId="0" borderId="17" xfId="0" quotePrefix="1" applyFont="1" applyBorder="1" applyAlignment="1" applyProtection="1">
      <alignment horizontal="center" vertical="center" wrapText="1"/>
      <protection locked="0"/>
    </xf>
    <xf numFmtId="0" fontId="9" fillId="0" borderId="18" xfId="0" quotePrefix="1" applyFont="1" applyBorder="1" applyAlignment="1" applyProtection="1">
      <alignment horizontal="center" vertical="center" wrapText="1"/>
      <protection locked="0"/>
    </xf>
    <xf numFmtId="0" fontId="8" fillId="0" borderId="0" xfId="0" applyFont="1" applyAlignment="1">
      <alignment horizontal="center" vertical="center" wrapText="1"/>
    </xf>
    <xf numFmtId="0" fontId="9" fillId="0" borderId="19" xfId="0" quotePrefix="1" applyFont="1" applyBorder="1" applyAlignment="1" applyProtection="1">
      <alignment horizontal="center" vertical="center" wrapText="1"/>
      <protection locked="0"/>
    </xf>
    <xf numFmtId="0" fontId="9" fillId="0" borderId="20" xfId="0" quotePrefix="1" applyFont="1" applyBorder="1" applyAlignment="1" applyProtection="1">
      <alignment horizontal="center" vertical="center" wrapText="1"/>
      <protection locked="0"/>
    </xf>
    <xf numFmtId="0" fontId="1" fillId="12" borderId="0" xfId="0" applyFont="1" applyFill="1" applyAlignment="1">
      <alignment horizontal="center" vertical="center"/>
    </xf>
    <xf numFmtId="0" fontId="0" fillId="0" borderId="21" xfId="0" applyBorder="1" applyAlignment="1">
      <alignment horizontal="center" vertical="center"/>
    </xf>
    <xf numFmtId="0" fontId="0" fillId="0" borderId="24" xfId="0" applyBorder="1" applyAlignment="1">
      <alignment horizontal="center" vertical="center"/>
    </xf>
    <xf numFmtId="0" fontId="5" fillId="15" borderId="24" xfId="0" applyFont="1" applyFill="1" applyBorder="1" applyAlignment="1">
      <alignment horizontal="center" vertical="center"/>
    </xf>
    <xf numFmtId="0" fontId="0" fillId="12" borderId="0" xfId="0" applyFill="1" applyAlignment="1">
      <alignment horizontal="center" vertical="center"/>
    </xf>
    <xf numFmtId="0" fontId="0" fillId="14" borderId="24" xfId="0" applyFill="1" applyBorder="1" applyAlignment="1">
      <alignment horizontal="center" vertical="center"/>
    </xf>
    <xf numFmtId="0" fontId="12" fillId="14" borderId="24" xfId="0" applyFont="1" applyFill="1" applyBorder="1" applyAlignment="1">
      <alignment horizontal="center" vertical="center"/>
    </xf>
    <xf numFmtId="0" fontId="0" fillId="14" borderId="22" xfId="0" applyFill="1" applyBorder="1" applyAlignment="1">
      <alignment horizontal="center" vertical="center"/>
    </xf>
    <xf numFmtId="0" fontId="12" fillId="0" borderId="0" xfId="0" applyFont="1" applyAlignment="1">
      <alignment horizontal="center" vertical="center"/>
    </xf>
    <xf numFmtId="0" fontId="0" fillId="0" borderId="26" xfId="0" applyBorder="1" applyAlignment="1">
      <alignment horizontal="center" vertical="center"/>
    </xf>
    <xf numFmtId="0" fontId="13" fillId="0" borderId="0" xfId="0" applyFont="1" applyAlignment="1">
      <alignment horizontal="center" vertical="center"/>
    </xf>
    <xf numFmtId="0" fontId="14" fillId="0" borderId="0" xfId="0" applyFont="1" applyAlignment="1">
      <alignment horizontal="center" vertical="center"/>
    </xf>
    <xf numFmtId="0" fontId="15" fillId="0" borderId="0" xfId="0" applyFont="1" applyAlignment="1">
      <alignment horizontal="left" vertical="center"/>
    </xf>
    <xf numFmtId="0" fontId="13" fillId="0" borderId="0" xfId="0" applyFont="1" applyAlignment="1">
      <alignment horizontal="right" vertical="center"/>
    </xf>
    <xf numFmtId="0" fontId="16" fillId="0" borderId="0" xfId="0" applyFont="1" applyAlignment="1">
      <alignment horizontal="left" vertical="center"/>
    </xf>
    <xf numFmtId="0" fontId="0" fillId="0" borderId="0" xfId="0" applyAlignment="1">
      <alignment horizontal="right" vertical="center"/>
    </xf>
    <xf numFmtId="0" fontId="8" fillId="8" borderId="27" xfId="0" applyFont="1" applyFill="1" applyBorder="1" applyAlignment="1">
      <alignment horizontal="center" vertical="center"/>
    </xf>
    <xf numFmtId="0" fontId="8" fillId="9" borderId="24" xfId="0" applyFont="1" applyFill="1" applyBorder="1" applyAlignment="1">
      <alignment horizontal="center" vertical="center"/>
    </xf>
    <xf numFmtId="0" fontId="8" fillId="16" borderId="24" xfId="0" applyFont="1" applyFill="1" applyBorder="1" applyAlignment="1">
      <alignment horizontal="center" vertical="center"/>
    </xf>
    <xf numFmtId="0" fontId="8" fillId="11" borderId="24" xfId="0" applyFont="1" applyFill="1" applyBorder="1" applyAlignment="1">
      <alignment horizontal="center" vertical="center"/>
    </xf>
    <xf numFmtId="0" fontId="0" fillId="0" borderId="0" xfId="0" applyAlignment="1">
      <alignment horizontal="left" vertical="center"/>
    </xf>
    <xf numFmtId="0" fontId="0" fillId="11" borderId="4" xfId="0" applyFill="1" applyBorder="1" applyAlignment="1">
      <alignment horizontal="center" vertical="center"/>
    </xf>
    <xf numFmtId="0" fontId="0" fillId="11" borderId="0" xfId="0" applyFill="1" applyAlignment="1">
      <alignment horizontal="center" vertical="center"/>
    </xf>
    <xf numFmtId="0" fontId="0" fillId="11" borderId="5" xfId="0" applyFill="1" applyBorder="1" applyAlignment="1">
      <alignment horizontal="center" vertical="center"/>
    </xf>
    <xf numFmtId="0" fontId="9" fillId="0" borderId="16" xfId="0" quotePrefix="1" applyFont="1" applyBorder="1" applyAlignment="1" applyProtection="1">
      <alignment horizontal="center" vertical="center" wrapText="1"/>
      <protection locked="0"/>
    </xf>
    <xf numFmtId="0" fontId="0" fillId="0" borderId="28" xfId="0" applyBorder="1" applyAlignment="1">
      <alignment horizontal="center" vertical="center"/>
    </xf>
    <xf numFmtId="0" fontId="0" fillId="0" borderId="7" xfId="0" applyBorder="1" applyAlignment="1">
      <alignment horizontal="center" vertical="center"/>
    </xf>
    <xf numFmtId="0" fontId="0" fillId="0" borderId="29" xfId="0" applyBorder="1" applyAlignment="1">
      <alignment horizontal="center" vertical="center"/>
    </xf>
    <xf numFmtId="0" fontId="14" fillId="0" borderId="0" xfId="0" applyFont="1" applyAlignment="1">
      <alignment horizontal="left" vertical="center"/>
    </xf>
    <xf numFmtId="0" fontId="9" fillId="0" borderId="30" xfId="0" quotePrefix="1" applyFont="1" applyBorder="1" applyAlignment="1" applyProtection="1">
      <alignment horizontal="center" vertical="center" wrapText="1"/>
      <protection locked="0"/>
    </xf>
    <xf numFmtId="0" fontId="0" fillId="0" borderId="31" xfId="0" applyBorder="1" applyAlignment="1">
      <alignment horizontal="center" vertical="center"/>
    </xf>
    <xf numFmtId="0" fontId="8" fillId="0" borderId="0" xfId="0" applyFont="1" applyAlignment="1">
      <alignment horizontal="left" vertical="center"/>
    </xf>
    <xf numFmtId="0" fontId="9" fillId="0" borderId="32" xfId="0" quotePrefix="1" applyFont="1" applyBorder="1" applyAlignment="1" applyProtection="1">
      <alignment horizontal="center" vertical="center" wrapText="1"/>
      <protection locked="0"/>
    </xf>
    <xf numFmtId="0" fontId="0" fillId="0" borderId="33" xfId="0" applyBorder="1" applyAlignment="1">
      <alignment horizontal="center" vertical="center"/>
    </xf>
    <xf numFmtId="0" fontId="0" fillId="11" borderId="6" xfId="0" applyFill="1" applyBorder="1" applyAlignment="1">
      <alignment horizontal="center" vertical="center"/>
    </xf>
    <xf numFmtId="0" fontId="0" fillId="11" borderId="29" xfId="0" applyFill="1" applyBorder="1" applyAlignment="1">
      <alignment horizontal="center" vertical="center"/>
    </xf>
    <xf numFmtId="0" fontId="0" fillId="11" borderId="7" xfId="0" applyFill="1" applyBorder="1" applyAlignment="1">
      <alignment horizontal="center" vertical="center"/>
    </xf>
    <xf numFmtId="0" fontId="8" fillId="0" borderId="26" xfId="0" applyFont="1" applyBorder="1" applyAlignment="1">
      <alignment horizontal="center" vertical="center"/>
    </xf>
    <xf numFmtId="0" fontId="8" fillId="0" borderId="26" xfId="0" applyFont="1" applyBorder="1" applyAlignment="1">
      <alignment horizontal="center" vertical="center" wrapText="1"/>
    </xf>
    <xf numFmtId="0" fontId="17" fillId="0" borderId="26" xfId="0" applyFont="1" applyBorder="1" applyAlignment="1">
      <alignment horizontal="center" vertical="center"/>
    </xf>
    <xf numFmtId="0" fontId="0" fillId="0" borderId="26" xfId="0" quotePrefix="1" applyBorder="1" applyAlignment="1">
      <alignment horizontal="center" vertical="center"/>
    </xf>
    <xf numFmtId="0" fontId="0" fillId="0" borderId="0" xfId="0" quotePrefix="1" applyAlignment="1">
      <alignment horizontal="center" vertical="center"/>
    </xf>
    <xf numFmtId="0" fontId="0" fillId="6" borderId="1" xfId="0" applyFill="1" applyBorder="1" applyAlignment="1">
      <alignment horizontal="center" vertical="center"/>
    </xf>
    <xf numFmtId="0" fontId="0" fillId="6" borderId="3" xfId="0" applyFill="1" applyBorder="1" applyAlignment="1">
      <alignment horizontal="center" vertical="center"/>
    </xf>
    <xf numFmtId="0" fontId="0" fillId="6" borderId="6" xfId="0" applyFill="1" applyBorder="1" applyAlignment="1">
      <alignment horizontal="center" vertical="center"/>
    </xf>
    <xf numFmtId="0" fontId="0" fillId="6" borderId="7" xfId="0" applyFill="1" applyBorder="1" applyAlignment="1">
      <alignment horizontal="center" vertical="center"/>
    </xf>
    <xf numFmtId="0" fontId="4" fillId="7" borderId="1" xfId="0" applyFont="1" applyFill="1" applyBorder="1" applyAlignment="1">
      <alignment horizontal="center" vertical="center"/>
    </xf>
    <xf numFmtId="0" fontId="4" fillId="7" borderId="3" xfId="0" applyFont="1" applyFill="1" applyBorder="1" applyAlignment="1">
      <alignment horizontal="center" vertical="center"/>
    </xf>
    <xf numFmtId="0" fontId="4" fillId="7" borderId="4" xfId="0" applyFont="1" applyFill="1" applyBorder="1" applyAlignment="1">
      <alignment horizontal="center" vertical="center"/>
    </xf>
    <xf numFmtId="0" fontId="4" fillId="7" borderId="5" xfId="0" applyFont="1" applyFill="1" applyBorder="1" applyAlignment="1">
      <alignment horizontal="center" vertical="center"/>
    </xf>
    <xf numFmtId="0" fontId="5" fillId="7" borderId="1"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0" fillId="8" borderId="21" xfId="0" applyFill="1" applyBorder="1" applyAlignment="1">
      <alignment horizontal="center" vertical="center"/>
    </xf>
    <xf numFmtId="0" fontId="0" fillId="8" borderId="22" xfId="0" applyFill="1" applyBorder="1" applyAlignment="1">
      <alignment horizontal="center" vertical="center"/>
    </xf>
    <xf numFmtId="0" fontId="0" fillId="8" borderId="23" xfId="0" applyFill="1" applyBorder="1" applyAlignment="1">
      <alignment horizontal="center" vertical="center"/>
    </xf>
    <xf numFmtId="0" fontId="0" fillId="9" borderId="22" xfId="0" applyFill="1" applyBorder="1" applyAlignment="1">
      <alignment horizontal="center" vertical="center"/>
    </xf>
    <xf numFmtId="0" fontId="0" fillId="10" borderId="22" xfId="0" applyFill="1" applyBorder="1" applyAlignment="1">
      <alignment horizontal="center" vertical="center"/>
    </xf>
    <xf numFmtId="0" fontId="0" fillId="11" borderId="21" xfId="0" applyFill="1" applyBorder="1" applyAlignment="1">
      <alignment horizontal="center" vertical="center"/>
    </xf>
    <xf numFmtId="0" fontId="0" fillId="11" borderId="22" xfId="0" applyFill="1" applyBorder="1" applyAlignment="1">
      <alignment horizontal="center" vertical="center"/>
    </xf>
    <xf numFmtId="0" fontId="0" fillId="11" borderId="23" xfId="0" applyFill="1"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13" borderId="0" xfId="0" applyFill="1" applyAlignment="1">
      <alignment horizontal="center" vertical="center"/>
    </xf>
    <xf numFmtId="0" fontId="11" fillId="14" borderId="0" xfId="0" applyFont="1" applyFill="1" applyAlignment="1">
      <alignment horizontal="center" vertical="center"/>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8" fillId="8" borderId="1" xfId="0" applyFont="1" applyFill="1" applyBorder="1" applyAlignment="1">
      <alignment horizontal="center" vertical="center"/>
    </xf>
    <xf numFmtId="0" fontId="8" fillId="8" borderId="3" xfId="0" applyFont="1" applyFill="1" applyBorder="1" applyAlignment="1">
      <alignment horizontal="center" vertical="center"/>
    </xf>
    <xf numFmtId="0" fontId="8" fillId="9" borderId="1" xfId="0" applyFont="1" applyFill="1" applyBorder="1" applyAlignment="1">
      <alignment horizontal="center" vertical="center"/>
    </xf>
    <xf numFmtId="0" fontId="8" fillId="9" borderId="3" xfId="0" applyFont="1" applyFill="1" applyBorder="1" applyAlignment="1">
      <alignment horizontal="center" vertical="center"/>
    </xf>
    <xf numFmtId="0" fontId="8" fillId="16" borderId="1" xfId="0" applyFont="1" applyFill="1" applyBorder="1" applyAlignment="1">
      <alignment horizontal="center" vertical="center"/>
    </xf>
    <xf numFmtId="0" fontId="8" fillId="16" borderId="3" xfId="0" applyFont="1" applyFill="1" applyBorder="1" applyAlignment="1">
      <alignment horizontal="center" vertical="center"/>
    </xf>
    <xf numFmtId="0" fontId="8" fillId="11" borderId="1" xfId="0" applyFont="1" applyFill="1" applyBorder="1" applyAlignment="1">
      <alignment horizontal="center" vertical="center"/>
    </xf>
    <xf numFmtId="0" fontId="8" fillId="11" borderId="3" xfId="0" applyFont="1" applyFill="1" applyBorder="1" applyAlignment="1">
      <alignment horizontal="center" vertical="center"/>
    </xf>
  </cellXfs>
  <cellStyles count="1">
    <cellStyle name="Normal" xfId="0" builtinId="0"/>
  </cellStyles>
  <dxfs count="7">
    <dxf>
      <fill>
        <patternFill>
          <bgColor rgb="FF92D050"/>
        </patternFill>
      </fill>
    </dxf>
    <dxf>
      <fill>
        <patternFill>
          <bgColor rgb="FFFFFF00"/>
        </patternFill>
      </fill>
    </dxf>
    <dxf>
      <fill>
        <patternFill>
          <bgColor theme="5" tint="0.39994506668294322"/>
        </patternFill>
      </fill>
    </dxf>
    <dxf>
      <fill>
        <patternFill>
          <bgColor theme="4"/>
        </patternFill>
      </fill>
    </dxf>
    <dxf>
      <fill>
        <patternFill>
          <bgColor rgb="FF00FFFF"/>
        </patternFill>
      </fill>
    </dxf>
    <dxf>
      <fill>
        <patternFill>
          <bgColor rgb="FF92D050"/>
        </patternFill>
      </fill>
    </dxf>
    <dxf>
      <fill>
        <patternFill>
          <bgColor rgb="FFFF7C8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276225</xdr:colOff>
      <xdr:row>84</xdr:row>
      <xdr:rowOff>219075</xdr:rowOff>
    </xdr:from>
    <xdr:to>
      <xdr:col>19</xdr:col>
      <xdr:colOff>38100</xdr:colOff>
      <xdr:row>95</xdr:row>
      <xdr:rowOff>171450</xdr:rowOff>
    </xdr:to>
    <xdr:sp macro="" textlink="">
      <xdr:nvSpPr>
        <xdr:cNvPr id="4" name="ZoneTexte 3">
          <a:extLst>
            <a:ext uri="{FF2B5EF4-FFF2-40B4-BE49-F238E27FC236}">
              <a16:creationId xmlns:a16="http://schemas.microsoft.com/office/drawing/2014/main" id="{C4B1E5D1-5452-49B8-BAE2-635F3ADBFBDB}"/>
            </a:ext>
          </a:extLst>
        </xdr:cNvPr>
        <xdr:cNvSpPr txBox="1"/>
      </xdr:nvSpPr>
      <xdr:spPr>
        <a:xfrm>
          <a:off x="14354175" y="19297650"/>
          <a:ext cx="3571875" cy="2657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en prenant en compte si la personne est &gt; 0 sur chaque poste ou si elle est en vacance ( et dans ce cas la ligne de la personne en question passe en "congé") sur les 13 postes.)</a:t>
          </a:r>
        </a:p>
        <a:p>
          <a:r>
            <a:rPr lang="fr-FR"/>
            <a:t>Ce tableau avec les 0 et les 3 est nommé '"matrice des compétence"</a:t>
          </a:r>
        </a:p>
        <a:p>
          <a:r>
            <a:rPr lang="fr-FR"/>
            <a:t>sur les cellule de la plage A81 à M81, j'ai créé des conditionnel qui détermine à quelle moment la passe de "ok" à " Journée non dispo, voir un responsable"</a:t>
          </a:r>
        </a:p>
        <a:p>
          <a:r>
            <a:rPr lang="fr-FR"/>
            <a:t>du coup, je cherche à créer une formule "commune" avec une recherchev dans la "matrice des compétence" qui me permet de savoir si un technicien et formé ou non et s'il est formé sur ce poste la valeur est "ok" ou "Journée non dispo, voir un responsable" et afficher ce résultat.</a:t>
          </a:r>
        </a:p>
        <a:p>
          <a:r>
            <a:rPr lang="fr-FR"/>
            <a:t>j'espère avoir été assez précis dans ma description</a:t>
          </a:r>
        </a:p>
        <a:p>
          <a:endParaRPr lang="fr-FR"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ygril\Desktop\Disponibilit&#233;%20Cong&#233;s%20unit&#233;%20analyse%202023.xlsm" TargetMode="External"/><Relationship Id="rId1" Type="http://schemas.openxmlformats.org/officeDocument/2006/relationships/externalLinkPath" Target="file:///C:\Users\ygril\Desktop\Disponibilit&#233;%20Cong&#233;s%20unit&#233;%20analyse%2020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ttribution"/>
      <sheetName val="Planif"/>
      <sheetName val="POUR IMPRESSION"/>
      <sheetName val="matrice compétence"/>
      <sheetName val="paramètre"/>
      <sheetName val="Lundi"/>
      <sheetName val="Mardi"/>
      <sheetName val="Mercredi"/>
      <sheetName val="Jeudi"/>
      <sheetName val="Vendredi"/>
      <sheetName val="tx de présence"/>
      <sheetName val="SOUHAIT"/>
    </sheetNames>
    <sheetDataSet>
      <sheetData sheetId="0" refreshError="1"/>
      <sheetData sheetId="1" refreshError="1">
        <row r="6">
          <cell r="E6" t="e">
            <v>#N/A</v>
          </cell>
        </row>
        <row r="7">
          <cell r="E7" t="e">
            <v>#N/A</v>
          </cell>
        </row>
        <row r="8">
          <cell r="E8" t="e">
            <v>#N/A</v>
          </cell>
        </row>
        <row r="9">
          <cell r="E9" t="e">
            <v>#N/A</v>
          </cell>
        </row>
        <row r="10">
          <cell r="E10" t="e">
            <v>#N/A</v>
          </cell>
        </row>
        <row r="11">
          <cell r="E11" t="e">
            <v>#N/A</v>
          </cell>
        </row>
        <row r="12">
          <cell r="E12" t="e">
            <v>#N/A</v>
          </cell>
        </row>
        <row r="13">
          <cell r="E13" t="e">
            <v>#N/A</v>
          </cell>
        </row>
        <row r="14">
          <cell r="E14" t="e">
            <v>#N/A</v>
          </cell>
        </row>
        <row r="15">
          <cell r="E15" t="e">
            <v>#N/A</v>
          </cell>
        </row>
        <row r="16">
          <cell r="E16" t="e">
            <v>#N/A</v>
          </cell>
        </row>
        <row r="17">
          <cell r="E17" t="e">
            <v>#N/A</v>
          </cell>
        </row>
        <row r="18">
          <cell r="E18" t="e">
            <v>#N/A</v>
          </cell>
        </row>
        <row r="19">
          <cell r="E19" t="e">
            <v>#N/A</v>
          </cell>
        </row>
        <row r="20">
          <cell r="E20" t="e">
            <v>#N/A</v>
          </cell>
        </row>
        <row r="21">
          <cell r="E21" t="e">
            <v>#N/A</v>
          </cell>
        </row>
        <row r="22">
          <cell r="E22" t="e">
            <v>#N/A</v>
          </cell>
        </row>
        <row r="23">
          <cell r="E23" t="e">
            <v>#N/A</v>
          </cell>
        </row>
        <row r="24">
          <cell r="E24" t="e">
            <v>#N/A</v>
          </cell>
        </row>
        <row r="25">
          <cell r="E25" t="e">
            <v>#N/A</v>
          </cell>
        </row>
        <row r="26">
          <cell r="E26" t="e">
            <v>#N/A</v>
          </cell>
        </row>
        <row r="27">
          <cell r="E27" t="e">
            <v>#N/A</v>
          </cell>
        </row>
      </sheetData>
      <sheetData sheetId="2" refreshError="1"/>
      <sheetData sheetId="3" refreshError="1">
        <row r="13">
          <cell r="B13">
            <v>3</v>
          </cell>
          <cell r="C13">
            <v>3</v>
          </cell>
          <cell r="D13">
            <v>3</v>
          </cell>
          <cell r="E13">
            <v>0</v>
          </cell>
          <cell r="F13">
            <v>0</v>
          </cell>
          <cell r="G13">
            <v>0</v>
          </cell>
          <cell r="H13">
            <v>0</v>
          </cell>
          <cell r="I13">
            <v>0</v>
          </cell>
          <cell r="J13">
            <v>0</v>
          </cell>
          <cell r="K13">
            <v>0</v>
          </cell>
          <cell r="L13">
            <v>0</v>
          </cell>
          <cell r="M13">
            <v>0</v>
          </cell>
          <cell r="N13">
            <v>0</v>
          </cell>
        </row>
        <row r="14">
          <cell r="B14">
            <v>3</v>
          </cell>
          <cell r="C14">
            <v>3</v>
          </cell>
          <cell r="D14">
            <v>3</v>
          </cell>
          <cell r="E14">
            <v>0</v>
          </cell>
          <cell r="F14">
            <v>0</v>
          </cell>
          <cell r="G14">
            <v>0</v>
          </cell>
          <cell r="H14">
            <v>0</v>
          </cell>
          <cell r="I14">
            <v>0</v>
          </cell>
          <cell r="J14">
            <v>0</v>
          </cell>
          <cell r="K14">
            <v>0</v>
          </cell>
          <cell r="L14">
            <v>2</v>
          </cell>
          <cell r="M14">
            <v>2</v>
          </cell>
          <cell r="N14">
            <v>0</v>
          </cell>
        </row>
        <row r="15">
          <cell r="B15">
            <v>3</v>
          </cell>
          <cell r="C15">
            <v>3</v>
          </cell>
          <cell r="D15">
            <v>3</v>
          </cell>
          <cell r="E15">
            <v>3</v>
          </cell>
          <cell r="F15">
            <v>0</v>
          </cell>
          <cell r="G15">
            <v>0</v>
          </cell>
          <cell r="H15">
            <v>0</v>
          </cell>
          <cell r="I15">
            <v>0</v>
          </cell>
          <cell r="J15">
            <v>0</v>
          </cell>
          <cell r="K15">
            <v>0</v>
          </cell>
          <cell r="L15">
            <v>0</v>
          </cell>
          <cell r="M15">
            <v>0</v>
          </cell>
          <cell r="N15">
            <v>0</v>
          </cell>
        </row>
        <row r="16">
          <cell r="B16">
            <v>3</v>
          </cell>
          <cell r="C16">
            <v>3</v>
          </cell>
          <cell r="D16">
            <v>0</v>
          </cell>
          <cell r="E16">
            <v>3</v>
          </cell>
          <cell r="F16">
            <v>0</v>
          </cell>
          <cell r="G16">
            <v>0</v>
          </cell>
          <cell r="H16">
            <v>3</v>
          </cell>
          <cell r="I16">
            <v>3</v>
          </cell>
          <cell r="J16">
            <v>0</v>
          </cell>
          <cell r="K16">
            <v>0</v>
          </cell>
          <cell r="L16">
            <v>0</v>
          </cell>
          <cell r="M16">
            <v>0</v>
          </cell>
          <cell r="N16">
            <v>0</v>
          </cell>
        </row>
        <row r="17">
          <cell r="B17">
            <v>3</v>
          </cell>
          <cell r="C17">
            <v>0</v>
          </cell>
          <cell r="D17">
            <v>0</v>
          </cell>
          <cell r="E17">
            <v>3</v>
          </cell>
          <cell r="F17">
            <v>3</v>
          </cell>
          <cell r="G17">
            <v>3</v>
          </cell>
          <cell r="H17">
            <v>3</v>
          </cell>
          <cell r="I17">
            <v>3</v>
          </cell>
          <cell r="J17">
            <v>0</v>
          </cell>
          <cell r="K17">
            <v>0</v>
          </cell>
          <cell r="L17">
            <v>0</v>
          </cell>
          <cell r="M17">
            <v>0</v>
          </cell>
          <cell r="N17">
            <v>0</v>
          </cell>
        </row>
        <row r="18">
          <cell r="B18">
            <v>0</v>
          </cell>
          <cell r="C18">
            <v>0</v>
          </cell>
          <cell r="D18">
            <v>0</v>
          </cell>
          <cell r="E18">
            <v>3</v>
          </cell>
          <cell r="F18">
            <v>3</v>
          </cell>
          <cell r="G18">
            <v>3</v>
          </cell>
          <cell r="H18">
            <v>3</v>
          </cell>
          <cell r="I18">
            <v>3</v>
          </cell>
          <cell r="J18">
            <v>0</v>
          </cell>
          <cell r="K18">
            <v>0</v>
          </cell>
          <cell r="L18">
            <v>0</v>
          </cell>
          <cell r="M18">
            <v>0</v>
          </cell>
          <cell r="N18">
            <v>0</v>
          </cell>
        </row>
        <row r="19">
          <cell r="B19">
            <v>0</v>
          </cell>
          <cell r="C19">
            <v>0</v>
          </cell>
          <cell r="D19">
            <v>0</v>
          </cell>
          <cell r="E19">
            <v>0</v>
          </cell>
          <cell r="F19">
            <v>0</v>
          </cell>
          <cell r="G19">
            <v>0</v>
          </cell>
          <cell r="H19">
            <v>0</v>
          </cell>
          <cell r="I19">
            <v>0</v>
          </cell>
          <cell r="J19">
            <v>0</v>
          </cell>
          <cell r="K19">
            <v>0</v>
          </cell>
          <cell r="L19">
            <v>3</v>
          </cell>
          <cell r="M19">
            <v>3</v>
          </cell>
          <cell r="N19">
            <v>3</v>
          </cell>
        </row>
        <row r="20">
          <cell r="B20">
            <v>0</v>
          </cell>
          <cell r="C20">
            <v>0</v>
          </cell>
          <cell r="D20">
            <v>0</v>
          </cell>
          <cell r="E20">
            <v>0</v>
          </cell>
          <cell r="F20">
            <v>0</v>
          </cell>
          <cell r="G20">
            <v>0</v>
          </cell>
          <cell r="H20">
            <v>0</v>
          </cell>
          <cell r="I20">
            <v>0</v>
          </cell>
          <cell r="J20">
            <v>0</v>
          </cell>
          <cell r="K20">
            <v>0</v>
          </cell>
          <cell r="L20">
            <v>3</v>
          </cell>
          <cell r="M20">
            <v>3</v>
          </cell>
          <cell r="N20">
            <v>3</v>
          </cell>
        </row>
        <row r="21">
          <cell r="B21">
            <v>0</v>
          </cell>
          <cell r="C21">
            <v>0</v>
          </cell>
          <cell r="D21">
            <v>0</v>
          </cell>
          <cell r="E21">
            <v>0</v>
          </cell>
          <cell r="F21">
            <v>0</v>
          </cell>
          <cell r="G21">
            <v>0</v>
          </cell>
          <cell r="H21">
            <v>0</v>
          </cell>
          <cell r="I21">
            <v>0</v>
          </cell>
          <cell r="J21">
            <v>3</v>
          </cell>
          <cell r="K21">
            <v>0</v>
          </cell>
          <cell r="L21">
            <v>3</v>
          </cell>
          <cell r="M21">
            <v>3</v>
          </cell>
          <cell r="N21">
            <v>3</v>
          </cell>
        </row>
        <row r="22">
          <cell r="C22">
            <v>0</v>
          </cell>
          <cell r="D22">
            <v>0</v>
          </cell>
          <cell r="E22">
            <v>0</v>
          </cell>
          <cell r="F22">
            <v>0</v>
          </cell>
          <cell r="G22">
            <v>0</v>
          </cell>
          <cell r="H22">
            <v>0</v>
          </cell>
          <cell r="I22">
            <v>0</v>
          </cell>
          <cell r="J22">
            <v>0</v>
          </cell>
          <cell r="K22">
            <v>0</v>
          </cell>
          <cell r="L22">
            <v>3</v>
          </cell>
          <cell r="M22">
            <v>3</v>
          </cell>
          <cell r="N22">
            <v>3</v>
          </cell>
        </row>
        <row r="23">
          <cell r="B23">
            <v>0</v>
          </cell>
          <cell r="C23">
            <v>0</v>
          </cell>
          <cell r="D23">
            <v>0</v>
          </cell>
          <cell r="E23">
            <v>0</v>
          </cell>
          <cell r="F23">
            <v>0</v>
          </cell>
          <cell r="G23">
            <v>0</v>
          </cell>
          <cell r="H23">
            <v>0</v>
          </cell>
          <cell r="I23">
            <v>0</v>
          </cell>
          <cell r="J23">
            <v>3</v>
          </cell>
          <cell r="K23">
            <v>3</v>
          </cell>
          <cell r="L23">
            <v>0</v>
          </cell>
          <cell r="M23">
            <v>0</v>
          </cell>
          <cell r="N23">
            <v>0</v>
          </cell>
        </row>
        <row r="24">
          <cell r="B24">
            <v>0</v>
          </cell>
          <cell r="C24">
            <v>0</v>
          </cell>
          <cell r="D24">
            <v>0</v>
          </cell>
          <cell r="E24">
            <v>0</v>
          </cell>
          <cell r="F24">
            <v>0</v>
          </cell>
          <cell r="G24">
            <v>0</v>
          </cell>
          <cell r="H24">
            <v>0</v>
          </cell>
          <cell r="I24">
            <v>0</v>
          </cell>
          <cell r="J24">
            <v>3</v>
          </cell>
          <cell r="K24">
            <v>3</v>
          </cell>
          <cell r="L24">
            <v>3</v>
          </cell>
          <cell r="M24">
            <v>0</v>
          </cell>
          <cell r="N24">
            <v>0</v>
          </cell>
        </row>
        <row r="25">
          <cell r="B25">
            <v>0</v>
          </cell>
          <cell r="C25">
            <v>0</v>
          </cell>
          <cell r="D25">
            <v>0</v>
          </cell>
          <cell r="E25">
            <v>0</v>
          </cell>
          <cell r="F25">
            <v>3</v>
          </cell>
          <cell r="G25">
            <v>0</v>
          </cell>
          <cell r="H25">
            <v>3</v>
          </cell>
          <cell r="I25">
            <v>0</v>
          </cell>
          <cell r="J25">
            <v>0</v>
          </cell>
          <cell r="K25">
            <v>3</v>
          </cell>
          <cell r="L25">
            <v>0</v>
          </cell>
          <cell r="M25">
            <v>0</v>
          </cell>
          <cell r="N25">
            <v>0</v>
          </cell>
        </row>
        <row r="26">
          <cell r="B26">
            <v>0</v>
          </cell>
          <cell r="C26">
            <v>0</v>
          </cell>
          <cell r="D26">
            <v>0</v>
          </cell>
          <cell r="E26">
            <v>0</v>
          </cell>
          <cell r="F26">
            <v>0</v>
          </cell>
          <cell r="G26">
            <v>3</v>
          </cell>
          <cell r="H26">
            <v>0</v>
          </cell>
          <cell r="I26">
            <v>0</v>
          </cell>
          <cell r="J26">
            <v>0</v>
          </cell>
          <cell r="K26">
            <v>0</v>
          </cell>
          <cell r="L26">
            <v>0</v>
          </cell>
          <cell r="M26">
            <v>0</v>
          </cell>
          <cell r="N26">
            <v>0</v>
          </cell>
        </row>
        <row r="27">
          <cell r="B27">
            <v>0</v>
          </cell>
          <cell r="C27">
            <v>0</v>
          </cell>
          <cell r="D27">
            <v>0</v>
          </cell>
          <cell r="E27">
            <v>0</v>
          </cell>
          <cell r="F27">
            <v>3</v>
          </cell>
          <cell r="G27">
            <v>3</v>
          </cell>
          <cell r="H27">
            <v>3</v>
          </cell>
          <cell r="I27">
            <v>0</v>
          </cell>
          <cell r="J27">
            <v>0</v>
          </cell>
          <cell r="K27">
            <v>0</v>
          </cell>
          <cell r="L27">
            <v>0</v>
          </cell>
          <cell r="M27">
            <v>0</v>
          </cell>
          <cell r="N27">
            <v>0</v>
          </cell>
        </row>
        <row r="28">
          <cell r="B28">
            <v>0</v>
          </cell>
          <cell r="C28">
            <v>0</v>
          </cell>
          <cell r="D28">
            <v>0</v>
          </cell>
          <cell r="E28">
            <v>3</v>
          </cell>
          <cell r="F28">
            <v>0</v>
          </cell>
          <cell r="G28">
            <v>0</v>
          </cell>
          <cell r="H28">
            <v>0</v>
          </cell>
          <cell r="I28">
            <v>3</v>
          </cell>
          <cell r="J28">
            <v>0</v>
          </cell>
          <cell r="K28">
            <v>0</v>
          </cell>
          <cell r="L28">
            <v>0</v>
          </cell>
          <cell r="M28">
            <v>0</v>
          </cell>
          <cell r="N28">
            <v>0</v>
          </cell>
        </row>
        <row r="29">
          <cell r="B29">
            <v>0</v>
          </cell>
          <cell r="C29">
            <v>0</v>
          </cell>
          <cell r="D29">
            <v>0</v>
          </cell>
          <cell r="E29">
            <v>0</v>
          </cell>
          <cell r="F29">
            <v>0</v>
          </cell>
          <cell r="G29">
            <v>0</v>
          </cell>
          <cell r="H29">
            <v>0</v>
          </cell>
          <cell r="I29">
            <v>0</v>
          </cell>
          <cell r="J29">
            <v>0</v>
          </cell>
          <cell r="K29">
            <v>0</v>
          </cell>
          <cell r="L29">
            <v>0</v>
          </cell>
          <cell r="M29">
            <v>0</v>
          </cell>
          <cell r="N29">
            <v>0</v>
          </cell>
        </row>
        <row r="30">
          <cell r="B30">
            <v>0</v>
          </cell>
          <cell r="C30">
            <v>0</v>
          </cell>
          <cell r="D30">
            <v>0</v>
          </cell>
          <cell r="E30">
            <v>0</v>
          </cell>
          <cell r="F30">
            <v>0</v>
          </cell>
          <cell r="G30">
            <v>0</v>
          </cell>
          <cell r="H30">
            <v>0</v>
          </cell>
          <cell r="I30">
            <v>0</v>
          </cell>
          <cell r="J30">
            <v>0</v>
          </cell>
          <cell r="K30">
            <v>0</v>
          </cell>
          <cell r="L30">
            <v>2</v>
          </cell>
          <cell r="M30">
            <v>0</v>
          </cell>
          <cell r="N30">
            <v>0</v>
          </cell>
        </row>
        <row r="31">
          <cell r="B31">
            <v>0</v>
          </cell>
          <cell r="C31">
            <v>0</v>
          </cell>
          <cell r="D31">
            <v>0</v>
          </cell>
          <cell r="E31">
            <v>0</v>
          </cell>
          <cell r="F31">
            <v>1</v>
          </cell>
          <cell r="G31">
            <v>3</v>
          </cell>
          <cell r="H31">
            <v>0</v>
          </cell>
          <cell r="I31">
            <v>0</v>
          </cell>
          <cell r="J31">
            <v>3</v>
          </cell>
          <cell r="K31">
            <v>3</v>
          </cell>
          <cell r="L31">
            <v>0</v>
          </cell>
          <cell r="M31">
            <v>0</v>
          </cell>
          <cell r="N31">
            <v>0</v>
          </cell>
        </row>
        <row r="32">
          <cell r="B32">
            <v>0</v>
          </cell>
          <cell r="C32">
            <v>0</v>
          </cell>
          <cell r="D32">
            <v>0</v>
          </cell>
          <cell r="E32">
            <v>3</v>
          </cell>
          <cell r="F32">
            <v>0</v>
          </cell>
          <cell r="G32">
            <v>0</v>
          </cell>
          <cell r="H32">
            <v>0</v>
          </cell>
          <cell r="I32">
            <v>0</v>
          </cell>
          <cell r="J32">
            <v>0</v>
          </cell>
          <cell r="K32">
            <v>0</v>
          </cell>
          <cell r="L32">
            <v>0</v>
          </cell>
          <cell r="M32">
            <v>0</v>
          </cell>
          <cell r="N32">
            <v>0</v>
          </cell>
        </row>
        <row r="33">
          <cell r="B33">
            <v>0</v>
          </cell>
          <cell r="C33">
            <v>0</v>
          </cell>
          <cell r="D33">
            <v>0</v>
          </cell>
          <cell r="E33">
            <v>0</v>
          </cell>
          <cell r="F33">
            <v>0</v>
          </cell>
          <cell r="G33">
            <v>0</v>
          </cell>
          <cell r="H33">
            <v>0</v>
          </cell>
          <cell r="I33">
            <v>0</v>
          </cell>
          <cell r="J33">
            <v>0</v>
          </cell>
          <cell r="K33">
            <v>0</v>
          </cell>
          <cell r="L33">
            <v>0</v>
          </cell>
          <cell r="M33">
            <v>0</v>
          </cell>
          <cell r="N33">
            <v>0</v>
          </cell>
        </row>
        <row r="34">
          <cell r="B34">
            <v>0</v>
          </cell>
          <cell r="C34">
            <v>0</v>
          </cell>
          <cell r="D34">
            <v>0</v>
          </cell>
          <cell r="E34">
            <v>0</v>
          </cell>
          <cell r="F34">
            <v>0</v>
          </cell>
          <cell r="G34">
            <v>0</v>
          </cell>
          <cell r="H34">
            <v>0</v>
          </cell>
          <cell r="I34">
            <v>0</v>
          </cell>
          <cell r="J34">
            <v>0</v>
          </cell>
          <cell r="K34">
            <v>0</v>
          </cell>
          <cell r="L34">
            <v>0</v>
          </cell>
          <cell r="M34">
            <v>0</v>
          </cell>
          <cell r="N34">
            <v>0</v>
          </cell>
        </row>
      </sheetData>
      <sheetData sheetId="4" refreshError="1">
        <row r="19">
          <cell r="A19" t="str">
            <v>Congé</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C163A-9050-40FE-B23A-4909248E0C51}">
  <sheetPr codeName="Feuil1"/>
  <dimension ref="A1:AE107"/>
  <sheetViews>
    <sheetView tabSelected="1" topLeftCell="A88" zoomScaleNormal="100" workbookViewId="0">
      <selection activeCell="J94" sqref="J94"/>
    </sheetView>
  </sheetViews>
  <sheetFormatPr baseColWidth="10" defaultColWidth="11.42578125" defaultRowHeight="15" x14ac:dyDescent="0.25"/>
  <cols>
    <col min="1" max="1" width="28.28515625" style="1" customWidth="1"/>
    <col min="2" max="13" width="14" style="1" customWidth="1"/>
    <col min="14" max="14" width="14.85546875" style="1" bestFit="1" customWidth="1"/>
    <col min="15" max="16384" width="11.42578125" style="1"/>
  </cols>
  <sheetData>
    <row r="1" spans="1:31" ht="15" customHeight="1" x14ac:dyDescent="0.25">
      <c r="A1" s="79" t="s">
        <v>0</v>
      </c>
      <c r="B1" s="80"/>
      <c r="C1" s="80"/>
      <c r="D1" s="81"/>
      <c r="E1" s="86" t="s">
        <v>1</v>
      </c>
      <c r="F1" s="87"/>
    </row>
    <row r="2" spans="1:31" ht="15" customHeight="1" thickBot="1" x14ac:dyDescent="0.3">
      <c r="A2" s="82"/>
      <c r="B2" s="83"/>
      <c r="C2" s="83"/>
      <c r="D2" s="84"/>
      <c r="E2" s="88"/>
      <c r="F2" s="89"/>
    </row>
    <row r="3" spans="1:31" ht="15" customHeight="1" x14ac:dyDescent="0.25">
      <c r="A3" s="82"/>
      <c r="B3" s="83"/>
      <c r="C3" s="83"/>
      <c r="D3" s="84"/>
      <c r="E3" s="90" t="s">
        <v>2</v>
      </c>
      <c r="F3" s="91"/>
    </row>
    <row r="4" spans="1:31" ht="15" customHeight="1" thickBot="1" x14ac:dyDescent="0.3">
      <c r="A4" s="82"/>
      <c r="B4" s="83"/>
      <c r="C4" s="83"/>
      <c r="D4" s="84"/>
      <c r="E4" s="92"/>
      <c r="F4" s="93"/>
    </row>
    <row r="5" spans="1:31" ht="15" customHeight="1" x14ac:dyDescent="0.25">
      <c r="A5" s="82"/>
      <c r="B5" s="83"/>
      <c r="C5" s="83"/>
      <c r="D5" s="84"/>
      <c r="E5" s="94" t="s">
        <v>3</v>
      </c>
      <c r="F5" s="95"/>
    </row>
    <row r="6" spans="1:31" ht="15.75" customHeight="1" thickBot="1" x14ac:dyDescent="0.3">
      <c r="A6" s="82"/>
      <c r="B6" s="83"/>
      <c r="C6" s="83"/>
      <c r="D6" s="84"/>
      <c r="E6" s="96"/>
      <c r="F6" s="97"/>
    </row>
    <row r="7" spans="1:31" ht="15" customHeight="1" x14ac:dyDescent="0.25">
      <c r="A7" s="82"/>
      <c r="B7" s="83"/>
      <c r="C7" s="83"/>
      <c r="D7" s="84"/>
      <c r="E7" s="98" t="s">
        <v>4</v>
      </c>
      <c r="F7" s="99"/>
      <c r="G7" s="67" t="s">
        <v>5</v>
      </c>
      <c r="H7" s="68"/>
    </row>
    <row r="8" spans="1:31" ht="15.75" customHeight="1" thickBot="1" x14ac:dyDescent="0.3">
      <c r="A8" s="82"/>
      <c r="B8" s="83"/>
      <c r="C8" s="83"/>
      <c r="D8" s="84"/>
      <c r="E8" s="100"/>
      <c r="F8" s="101"/>
      <c r="G8" s="69"/>
      <c r="H8" s="70"/>
    </row>
    <row r="9" spans="1:31" x14ac:dyDescent="0.25">
      <c r="A9" s="82"/>
      <c r="B9" s="83"/>
      <c r="C9" s="83"/>
      <c r="D9" s="84"/>
      <c r="E9" s="71" t="s">
        <v>6</v>
      </c>
      <c r="F9" s="72"/>
      <c r="G9" s="75" t="s">
        <v>7</v>
      </c>
      <c r="H9" s="76"/>
    </row>
    <row r="10" spans="1:31" ht="15.75" thickBot="1" x14ac:dyDescent="0.3">
      <c r="A10" s="85"/>
      <c r="B10" s="83"/>
      <c r="C10" s="83"/>
      <c r="D10" s="84"/>
      <c r="E10" s="73"/>
      <c r="F10" s="74"/>
      <c r="G10" s="77"/>
      <c r="H10" s="78"/>
    </row>
    <row r="11" spans="1:31" ht="15.75" thickBot="1" x14ac:dyDescent="0.3">
      <c r="B11" s="2" t="s">
        <v>8</v>
      </c>
      <c r="C11" s="3" t="s">
        <v>8</v>
      </c>
      <c r="D11" s="3" t="s">
        <v>8</v>
      </c>
      <c r="E11" s="3" t="s">
        <v>8</v>
      </c>
      <c r="F11" s="3" t="s">
        <v>8</v>
      </c>
      <c r="G11" s="3" t="s">
        <v>8</v>
      </c>
      <c r="H11" s="3" t="s">
        <v>8</v>
      </c>
      <c r="I11" s="3" t="s">
        <v>9</v>
      </c>
      <c r="J11" s="3" t="s">
        <v>8</v>
      </c>
      <c r="K11" s="3" t="s">
        <v>8</v>
      </c>
      <c r="L11" s="3" t="s">
        <v>8</v>
      </c>
      <c r="M11" s="3" t="s">
        <v>8</v>
      </c>
      <c r="N11" s="4" t="s">
        <v>9</v>
      </c>
    </row>
    <row r="12" spans="1:31" ht="26.25" thickBot="1" x14ac:dyDescent="0.3">
      <c r="A12" s="5" t="s">
        <v>10</v>
      </c>
      <c r="B12" s="6" t="s">
        <v>11</v>
      </c>
      <c r="C12" s="7" t="s">
        <v>12</v>
      </c>
      <c r="D12" s="8" t="s">
        <v>13</v>
      </c>
      <c r="E12" s="9" t="s">
        <v>14</v>
      </c>
      <c r="F12" s="10" t="s">
        <v>15</v>
      </c>
      <c r="G12" s="10" t="s">
        <v>16</v>
      </c>
      <c r="H12" s="10" t="s">
        <v>17</v>
      </c>
      <c r="I12" s="11" t="s">
        <v>18</v>
      </c>
      <c r="J12" s="12" t="s">
        <v>19</v>
      </c>
      <c r="K12" s="13" t="s">
        <v>20</v>
      </c>
      <c r="L12" s="14" t="s">
        <v>21</v>
      </c>
      <c r="M12" s="15" t="s">
        <v>22</v>
      </c>
      <c r="N12" s="16" t="s">
        <v>23</v>
      </c>
      <c r="P12" s="1" cm="1">
        <f t="array" ref="P12:P24">ROW($1:$13)</f>
        <v>1</v>
      </c>
      <c r="Q12" s="1">
        <v>2</v>
      </c>
      <c r="R12" s="1" t="str">
        <f>ADDRESS(52,VLOOKUP(ROWS($1:1),$P$12:$Q$24,2,0)-1)</f>
        <v>$A$52</v>
      </c>
      <c r="S12" s="66"/>
      <c r="AE12" s="17"/>
    </row>
    <row r="13" spans="1:31" ht="19.5" thickBot="1" x14ac:dyDescent="0.3">
      <c r="A13" s="18" t="s">
        <v>24</v>
      </c>
      <c r="B13" s="19">
        <f>IF(ISNUMBER(SEARCH("*"&amp;[1]paramètre!$A$19&amp;"*",[1]Planif!$E$6)),"congé",'[1]matrice compétence'!B13)</f>
        <v>3</v>
      </c>
      <c r="C13" s="19">
        <f>IF(ISNUMBER(SEARCH("*"&amp;[1]paramètre!$A$19&amp;"*",[1]Planif!$E$6)),"congé",'[1]matrice compétence'!C13)</f>
        <v>3</v>
      </c>
      <c r="D13" s="19">
        <f>IF(ISNUMBER(SEARCH("*"&amp;[1]paramètre!$A$19&amp;"*",[1]Planif!$E$6)),"congé",'[1]matrice compétence'!D13)</f>
        <v>3</v>
      </c>
      <c r="E13" s="19">
        <f>IF(ISNUMBER(SEARCH("*"&amp;[1]paramètre!$A$19&amp;"*",[1]Planif!$E$6)),"congé",'[1]matrice compétence'!E13)</f>
        <v>0</v>
      </c>
      <c r="F13" s="19">
        <f>IF(ISNUMBER(SEARCH("*"&amp;[1]paramètre!$A$19&amp;"*",[1]Planif!$E$6)),"congé",'[1]matrice compétence'!F13)</f>
        <v>0</v>
      </c>
      <c r="G13" s="19">
        <f>IF(ISNUMBER(SEARCH("*"&amp;[1]paramètre!$A$19&amp;"*",[1]Planif!$E$6)),"congé",'[1]matrice compétence'!G13)</f>
        <v>0</v>
      </c>
      <c r="H13" s="19">
        <f>IF(ISNUMBER(SEARCH("*"&amp;[1]paramètre!$A$19&amp;"*",[1]Planif!$E$6)),"congé",'[1]matrice compétence'!H13)</f>
        <v>0</v>
      </c>
      <c r="I13" s="19">
        <f>IF(ISNUMBER(SEARCH("*"&amp;[1]paramètre!$A$19&amp;"*",[1]Planif!$E$6)),"congé",'[1]matrice compétence'!I13)</f>
        <v>0</v>
      </c>
      <c r="J13" s="19">
        <f>IF(ISNUMBER(SEARCH("*"&amp;[1]paramètre!$A$19&amp;"*",[1]Planif!$E$6)),"congé",'[1]matrice compétence'!J13)</f>
        <v>0</v>
      </c>
      <c r="K13" s="19">
        <f>IF(ISNUMBER(SEARCH("*"&amp;[1]paramètre!$A$19&amp;"*",[1]Planif!$E$6)),"congé",'[1]matrice compétence'!K13)</f>
        <v>0</v>
      </c>
      <c r="L13" s="19">
        <f>IF(ISNUMBER(SEARCH("*"&amp;[1]paramètre!$A$19&amp;"*",[1]Planif!$E$6)),"congé",'[1]matrice compétence'!L13)</f>
        <v>0</v>
      </c>
      <c r="M13" s="19">
        <f>IF(ISNUMBER(SEARCH("*"&amp;[1]paramètre!$A$19&amp;"*",[1]Planif!$E$6)),"congé",'[1]matrice compétence'!M13)</f>
        <v>0</v>
      </c>
      <c r="N13" s="19">
        <f>IF(ISNUMBER(SEARCH("*"&amp;[1]paramètre!$A$19&amp;"*",[1]Planif!$E$6)),"congé",'[1]matrice compétence'!N13)</f>
        <v>0</v>
      </c>
      <c r="P13" s="1">
        <v>2</v>
      </c>
      <c r="Q13" s="1">
        <v>2</v>
      </c>
      <c r="R13" s="1" t="str">
        <f>ADDRESS(52,VLOOKUP(ROWS($1:2),$P$12:$Q$24,2,0)-1)</f>
        <v>$A$52</v>
      </c>
      <c r="AE13" s="17"/>
    </row>
    <row r="14" spans="1:31" ht="19.5" thickBot="1" x14ac:dyDescent="0.3">
      <c r="A14" s="18" t="s">
        <v>25</v>
      </c>
      <c r="B14" s="19">
        <f>IF(ISNUMBER(SEARCH("*"&amp;[1]paramètre!$A$19&amp;"*",[1]Planif!$E$7)),"congé",'[1]matrice compétence'!B14)</f>
        <v>3</v>
      </c>
      <c r="C14" s="19">
        <f>IF(ISNUMBER(SEARCH("*"&amp;[1]paramètre!$A$19&amp;"*",[1]Planif!$E$7)),"congé",'[1]matrice compétence'!C14)</f>
        <v>3</v>
      </c>
      <c r="D14" s="19">
        <f>IF(ISNUMBER(SEARCH("*"&amp;[1]paramètre!$A$19&amp;"*",[1]Planif!$E$7)),"congé",'[1]matrice compétence'!D14)</f>
        <v>3</v>
      </c>
      <c r="E14" s="19">
        <f>IF(ISNUMBER(SEARCH("*"&amp;[1]paramètre!$A$19&amp;"*",[1]Planif!$E$7)),"congé",'[1]matrice compétence'!E14)</f>
        <v>0</v>
      </c>
      <c r="F14" s="19">
        <f>IF(ISNUMBER(SEARCH("*"&amp;[1]paramètre!$A$19&amp;"*",[1]Planif!$E$7)),"congé",'[1]matrice compétence'!F14)</f>
        <v>0</v>
      </c>
      <c r="G14" s="19">
        <f>IF(ISNUMBER(SEARCH("*"&amp;[1]paramètre!$A$19&amp;"*",[1]Planif!$E$7)),"congé",'[1]matrice compétence'!G14)</f>
        <v>0</v>
      </c>
      <c r="H14" s="19">
        <f>IF(ISNUMBER(SEARCH("*"&amp;[1]paramètre!$A$19&amp;"*",[1]Planif!$E$7)),"congé",'[1]matrice compétence'!H14)</f>
        <v>0</v>
      </c>
      <c r="I14" s="19">
        <f>IF(ISNUMBER(SEARCH("*"&amp;[1]paramètre!$A$19&amp;"*",[1]Planif!$E$7)),"congé",'[1]matrice compétence'!I14)</f>
        <v>0</v>
      </c>
      <c r="J14" s="19">
        <f>IF(ISNUMBER(SEARCH("*"&amp;[1]paramètre!$A$19&amp;"*",[1]Planif!$E$7)),"congé",'[1]matrice compétence'!J14)</f>
        <v>0</v>
      </c>
      <c r="K14" s="19">
        <f>IF(ISNUMBER(SEARCH("*"&amp;[1]paramètre!$A$19&amp;"*",[1]Planif!$E$7)),"congé",'[1]matrice compétence'!K14)</f>
        <v>0</v>
      </c>
      <c r="L14" s="19">
        <f>IF(ISNUMBER(SEARCH("*"&amp;[1]paramètre!$A$19&amp;"*",[1]Planif!$E$7)),"congé",'[1]matrice compétence'!L14)</f>
        <v>2</v>
      </c>
      <c r="M14" s="19">
        <f>IF(ISNUMBER(SEARCH("*"&amp;[1]paramètre!$A$19&amp;"*",[1]Planif!$E$7)),"congé",'[1]matrice compétence'!M14)</f>
        <v>2</v>
      </c>
      <c r="N14" s="19">
        <f>IF(ISNUMBER(SEARCH("*"&amp;[1]paramètre!$A$19&amp;"*",[1]Planif!$E$7)),"congé",'[1]matrice compétence'!N14)</f>
        <v>0</v>
      </c>
      <c r="P14" s="1">
        <v>3</v>
      </c>
      <c r="Q14" s="1">
        <v>2</v>
      </c>
      <c r="R14" s="1" t="str">
        <f>ADDRESS(52,VLOOKUP(ROWS($1:3),$P$12:$Q$24,2,0)-1)</f>
        <v>$A$52</v>
      </c>
    </row>
    <row r="15" spans="1:31" ht="19.5" thickBot="1" x14ac:dyDescent="0.3">
      <c r="A15" s="18" t="s">
        <v>26</v>
      </c>
      <c r="B15" s="19">
        <f>IF(ISNUMBER(SEARCH("*"&amp;[1]paramètre!$A$19&amp;"*",[1]Planif!$E$8)),"congé",'[1]matrice compétence'!B15)</f>
        <v>3</v>
      </c>
      <c r="C15" s="19">
        <f>IF(ISNUMBER(SEARCH("*"&amp;[1]paramètre!$A$19&amp;"*",[1]Planif!$E$8)),"congé",'[1]matrice compétence'!C15)</f>
        <v>3</v>
      </c>
      <c r="D15" s="19">
        <f>IF(ISNUMBER(SEARCH("*"&amp;[1]paramètre!$A$19&amp;"*",[1]Planif!$E$8)),"congé",'[1]matrice compétence'!D15)</f>
        <v>3</v>
      </c>
      <c r="E15" s="19">
        <f>IF(ISNUMBER(SEARCH("*"&amp;[1]paramètre!$A$19&amp;"*",[1]Planif!$E$8)),"congé",'[1]matrice compétence'!E15)</f>
        <v>3</v>
      </c>
      <c r="F15" s="19">
        <f>IF(ISNUMBER(SEARCH("*"&amp;[1]paramètre!$A$19&amp;"*",[1]Planif!$E$8)),"congé",'[1]matrice compétence'!F15)</f>
        <v>0</v>
      </c>
      <c r="G15" s="19">
        <f>IF(ISNUMBER(SEARCH("*"&amp;[1]paramètre!$A$19&amp;"*",[1]Planif!$E$8)),"congé",'[1]matrice compétence'!G15)</f>
        <v>0</v>
      </c>
      <c r="H15" s="19">
        <f>IF(ISNUMBER(SEARCH("*"&amp;[1]paramètre!$A$19&amp;"*",[1]Planif!$E$8)),"congé",'[1]matrice compétence'!H15)</f>
        <v>0</v>
      </c>
      <c r="I15" s="19">
        <f>IF(ISNUMBER(SEARCH("*"&amp;[1]paramètre!$A$19&amp;"*",[1]Planif!$E$8)),"congé",'[1]matrice compétence'!I15)</f>
        <v>0</v>
      </c>
      <c r="J15" s="19">
        <f>IF(ISNUMBER(SEARCH("*"&amp;[1]paramètre!$A$19&amp;"*",[1]Planif!$E$8)),"congé",'[1]matrice compétence'!J15)</f>
        <v>0</v>
      </c>
      <c r="K15" s="19">
        <f>IF(ISNUMBER(SEARCH("*"&amp;[1]paramètre!$A$19&amp;"*",[1]Planif!$E$8)),"congé",'[1]matrice compétence'!K15)</f>
        <v>0</v>
      </c>
      <c r="L15" s="19">
        <f>IF(ISNUMBER(SEARCH("*"&amp;[1]paramètre!$A$19&amp;"*",[1]Planif!$E$8)),"congé",'[1]matrice compétence'!L15)</f>
        <v>0</v>
      </c>
      <c r="M15" s="19">
        <f>IF(ISNUMBER(SEARCH("*"&amp;[1]paramètre!$A$19&amp;"*",[1]Planif!$E$8)),"congé",'[1]matrice compétence'!M15)</f>
        <v>0</v>
      </c>
      <c r="N15" s="19">
        <f>IF(ISNUMBER(SEARCH("*"&amp;[1]paramètre!$A$19&amp;"*",[1]Planif!$E$8)),"congé",'[1]matrice compétence'!N15)</f>
        <v>0</v>
      </c>
      <c r="P15" s="1">
        <v>4</v>
      </c>
      <c r="Q15" s="1">
        <v>6</v>
      </c>
      <c r="R15" s="1" t="str">
        <f>ADDRESS(52,VLOOKUP(ROWS($1:4),$P$12:$Q$24,2,0)-1)</f>
        <v>$E$52</v>
      </c>
    </row>
    <row r="16" spans="1:31" ht="19.5" thickBot="1" x14ac:dyDescent="0.3">
      <c r="A16" s="20" t="s">
        <v>27</v>
      </c>
      <c r="B16" s="19">
        <f>IF(ISNUMBER(SEARCH("*"&amp;[1]paramètre!$A$19&amp;"*",[1]Planif!$E$9)),"congé",'[1]matrice compétence'!B16)</f>
        <v>3</v>
      </c>
      <c r="C16" s="19">
        <f>IF(ISNUMBER(SEARCH("*"&amp;[1]paramètre!$A$19&amp;"*",[1]Planif!$E$9)),"congé",'[1]matrice compétence'!C16)</f>
        <v>3</v>
      </c>
      <c r="D16" s="19">
        <f>IF(ISNUMBER(SEARCH("*"&amp;[1]paramètre!$A$19&amp;"*",[1]Planif!$E$9)),"congé",'[1]matrice compétence'!D16)</f>
        <v>0</v>
      </c>
      <c r="E16" s="19">
        <f>IF(ISNUMBER(SEARCH("*"&amp;[1]paramètre!$A$19&amp;"*",[1]Planif!$E$9)),"congé",'[1]matrice compétence'!E16)</f>
        <v>3</v>
      </c>
      <c r="F16" s="19">
        <f>IF(ISNUMBER(SEARCH("*"&amp;[1]paramètre!$A$19&amp;"*",[1]Planif!$E$9)),"congé",'[1]matrice compétence'!F16)</f>
        <v>0</v>
      </c>
      <c r="G16" s="19">
        <f>IF(ISNUMBER(SEARCH("*"&amp;[1]paramètre!$A$19&amp;"*",[1]Planif!$E$9)),"congé",'[1]matrice compétence'!G16)</f>
        <v>0</v>
      </c>
      <c r="H16" s="19">
        <f>IF(ISNUMBER(SEARCH("*"&amp;[1]paramètre!$A$19&amp;"*",[1]Planif!$E$9)),"congé",'[1]matrice compétence'!H16)</f>
        <v>3</v>
      </c>
      <c r="I16" s="19">
        <f>IF(ISNUMBER(SEARCH("*"&amp;[1]paramètre!$A$19&amp;"*",[1]Planif!$E$9)),"congé",'[1]matrice compétence'!I16)</f>
        <v>3</v>
      </c>
      <c r="J16" s="19">
        <f>IF(ISNUMBER(SEARCH("*"&amp;[1]paramètre!$A$19&amp;"*",[1]Planif!$E$9)),"congé",'[1]matrice compétence'!J16)</f>
        <v>0</v>
      </c>
      <c r="K16" s="19">
        <f>IF(ISNUMBER(SEARCH("*"&amp;[1]paramètre!$A$19&amp;"*",[1]Planif!$E$9)),"congé",'[1]matrice compétence'!K16)</f>
        <v>0</v>
      </c>
      <c r="L16" s="19">
        <f>IF(ISNUMBER(SEARCH("*"&amp;[1]paramètre!$A$19&amp;"*",[1]Planif!$E$9)),"congé",'[1]matrice compétence'!L16)</f>
        <v>0</v>
      </c>
      <c r="M16" s="19">
        <f>IF(ISNUMBER(SEARCH("*"&amp;[1]paramètre!$A$19&amp;"*",[1]Planif!$E$9)),"congé",'[1]matrice compétence'!M16)</f>
        <v>0</v>
      </c>
      <c r="N16" s="19">
        <f>IF(ISNUMBER(SEARCH("*"&amp;[1]paramètre!$A$19&amp;"*",[1]Planif!$E$9)),"congé",'[1]matrice compétence'!N16)</f>
        <v>0</v>
      </c>
      <c r="P16" s="1">
        <v>5</v>
      </c>
      <c r="Q16" s="1">
        <v>6</v>
      </c>
      <c r="R16" s="1" t="str">
        <f>ADDRESS(52,VLOOKUP(ROWS($1:5),$P$12:$Q$24,2,0)-1)</f>
        <v>$E$52</v>
      </c>
      <c r="AE16" s="17"/>
    </row>
    <row r="17" spans="1:31" ht="19.5" thickBot="1" x14ac:dyDescent="0.3">
      <c r="A17" s="21" t="s">
        <v>28</v>
      </c>
      <c r="B17" s="19">
        <f>IF(ISNUMBER(SEARCH("*"&amp;[1]paramètre!$A$19&amp;"*",[1]Planif!$E$10)),"congé",'[1]matrice compétence'!B17)</f>
        <v>3</v>
      </c>
      <c r="C17" s="19">
        <f>IF(ISNUMBER(SEARCH("*"&amp;[1]paramètre!$A$19&amp;"*",[1]Planif!$E$10)),"congé",'[1]matrice compétence'!C17)</f>
        <v>0</v>
      </c>
      <c r="D17" s="19">
        <f>IF(ISNUMBER(SEARCH("*"&amp;[1]paramètre!$A$19&amp;"*",[1]Planif!$E$10)),"congé",'[1]matrice compétence'!D17)</f>
        <v>0</v>
      </c>
      <c r="E17" s="19">
        <f>IF(ISNUMBER(SEARCH("*"&amp;[1]paramètre!$A$19&amp;"*",[1]Planif!$E$10)),"congé",'[1]matrice compétence'!E17)</f>
        <v>3</v>
      </c>
      <c r="F17" s="19">
        <f>IF(ISNUMBER(SEARCH("*"&amp;[1]paramètre!$A$19&amp;"*",[1]Planif!$E$10)),"congé",'[1]matrice compétence'!F17)</f>
        <v>3</v>
      </c>
      <c r="G17" s="19">
        <f>IF(ISNUMBER(SEARCH("*"&amp;[1]paramètre!$A$19&amp;"*",[1]Planif!$E$10)),"congé",'[1]matrice compétence'!G17)</f>
        <v>3</v>
      </c>
      <c r="H17" s="19">
        <f>IF(ISNUMBER(SEARCH("*"&amp;[1]paramètre!$A$19&amp;"*",[1]Planif!$E$10)),"congé",'[1]matrice compétence'!H17)</f>
        <v>3</v>
      </c>
      <c r="I17" s="19">
        <f>IF(ISNUMBER(SEARCH("*"&amp;[1]paramètre!$A$19&amp;"*",[1]Planif!$E$10)),"congé",'[1]matrice compétence'!I17)</f>
        <v>3</v>
      </c>
      <c r="J17" s="19">
        <f>IF(ISNUMBER(SEARCH("*"&amp;[1]paramètre!$A$19&amp;"*",[1]Planif!$E$10)),"congé",'[1]matrice compétence'!J17)</f>
        <v>0</v>
      </c>
      <c r="K17" s="19">
        <f>IF(ISNUMBER(SEARCH("*"&amp;[1]paramètre!$A$19&amp;"*",[1]Planif!$E$10)),"congé",'[1]matrice compétence'!K17)</f>
        <v>0</v>
      </c>
      <c r="L17" s="19">
        <f>IF(ISNUMBER(SEARCH("*"&amp;[1]paramètre!$A$19&amp;"*",[1]Planif!$E$10)),"congé",'[1]matrice compétence'!L17)</f>
        <v>0</v>
      </c>
      <c r="M17" s="19">
        <f>IF(ISNUMBER(SEARCH("*"&amp;[1]paramètre!$A$19&amp;"*",[1]Planif!$E$10)),"congé",'[1]matrice compétence'!M17)</f>
        <v>0</v>
      </c>
      <c r="N17" s="19">
        <f>IF(ISNUMBER(SEARCH("*"&amp;[1]paramètre!$A$19&amp;"*",[1]Planif!$E$10)),"congé",'[1]matrice compétence'!N17)</f>
        <v>0</v>
      </c>
      <c r="P17" s="1">
        <v>6</v>
      </c>
      <c r="Q17" s="1">
        <v>6</v>
      </c>
      <c r="R17" s="1" t="str">
        <f>ADDRESS(52,VLOOKUP(ROWS($1:6),$P$12:$Q$24,2,0)-1)</f>
        <v>$E$52</v>
      </c>
      <c r="AE17" s="17"/>
    </row>
    <row r="18" spans="1:31" ht="19.5" thickBot="1" x14ac:dyDescent="0.3">
      <c r="A18" s="21" t="s">
        <v>29</v>
      </c>
      <c r="B18" s="19">
        <f>IF(ISNUMBER(SEARCH("*"&amp;[1]paramètre!$A$19&amp;"*",[1]Planif!$E$11)),"congé",'[1]matrice compétence'!B18)</f>
        <v>0</v>
      </c>
      <c r="C18" s="19">
        <f>IF(ISNUMBER(SEARCH("*"&amp;[1]paramètre!$A$19&amp;"*",[1]Planif!$E$11)),"congé",'[1]matrice compétence'!C18)</f>
        <v>0</v>
      </c>
      <c r="D18" s="19">
        <f>IF(ISNUMBER(SEARCH("*"&amp;[1]paramètre!$A$19&amp;"*",[1]Planif!$E$11)),"congé",'[1]matrice compétence'!D18)</f>
        <v>0</v>
      </c>
      <c r="E18" s="19">
        <f>IF(ISNUMBER(SEARCH("*"&amp;[1]paramètre!$A$19&amp;"*",[1]Planif!$E$11)),"congé",'[1]matrice compétence'!E18)</f>
        <v>3</v>
      </c>
      <c r="F18" s="19">
        <f>IF(ISNUMBER(SEARCH("*"&amp;[1]paramètre!$A$19&amp;"*",[1]Planif!$E$11)),"congé",'[1]matrice compétence'!F18)</f>
        <v>3</v>
      </c>
      <c r="G18" s="19">
        <f>IF(ISNUMBER(SEARCH("*"&amp;[1]paramètre!$A$19&amp;"*",[1]Planif!$E$11)),"congé",'[1]matrice compétence'!G18)</f>
        <v>3</v>
      </c>
      <c r="H18" s="19">
        <f>IF(ISNUMBER(SEARCH("*"&amp;[1]paramètre!$A$19&amp;"*",[1]Planif!$E$11)),"congé",'[1]matrice compétence'!H18)</f>
        <v>3</v>
      </c>
      <c r="I18" s="19">
        <f>IF(ISNUMBER(SEARCH("*"&amp;[1]paramètre!$A$19&amp;"*",[1]Planif!$E$11)),"congé",'[1]matrice compétence'!I18)</f>
        <v>3</v>
      </c>
      <c r="J18" s="19">
        <f>IF(ISNUMBER(SEARCH("*"&amp;[1]paramètre!$A$19&amp;"*",[1]Planif!$E$11)),"congé",'[1]matrice compétence'!J18)</f>
        <v>0</v>
      </c>
      <c r="K18" s="19">
        <f>IF(ISNUMBER(SEARCH("*"&amp;[1]paramètre!$A$19&amp;"*",[1]Planif!$E$11)),"congé",'[1]matrice compétence'!K18)</f>
        <v>0</v>
      </c>
      <c r="L18" s="19">
        <f>IF(ISNUMBER(SEARCH("*"&amp;[1]paramètre!$A$19&amp;"*",[1]Planif!$E$11)),"congé",'[1]matrice compétence'!L18)</f>
        <v>0</v>
      </c>
      <c r="M18" s="19">
        <f>IF(ISNUMBER(SEARCH("*"&amp;[1]paramètre!$A$19&amp;"*",[1]Planif!$E$11)),"congé",'[1]matrice compétence'!M18)</f>
        <v>0</v>
      </c>
      <c r="N18" s="19">
        <f>IF(ISNUMBER(SEARCH("*"&amp;[1]paramètre!$A$19&amp;"*",[1]Planif!$E$11)),"congé",'[1]matrice compétence'!N18)</f>
        <v>0</v>
      </c>
      <c r="P18" s="1">
        <v>7</v>
      </c>
      <c r="Q18" s="1">
        <v>6</v>
      </c>
      <c r="R18" s="1" t="str">
        <f>ADDRESS(52,VLOOKUP(ROWS($1:7),$P$12:$Q$24,2,0)-1)</f>
        <v>$E$52</v>
      </c>
      <c r="AE18" s="17"/>
    </row>
    <row r="19" spans="1:31" ht="19.5" thickBot="1" x14ac:dyDescent="0.3">
      <c r="A19" s="21" t="s">
        <v>30</v>
      </c>
      <c r="B19" s="19">
        <f>IF(ISNUMBER(SEARCH("*"&amp;[1]paramètre!$A$19&amp;"*",[1]Planif!$E$12)),"congé",'[1]matrice compétence'!B19)</f>
        <v>0</v>
      </c>
      <c r="C19" s="19">
        <f>IF(ISNUMBER(SEARCH("*"&amp;[1]paramètre!$A$19&amp;"*",[1]Planif!$E$12)),"congé",'[1]matrice compétence'!C19)</f>
        <v>0</v>
      </c>
      <c r="D19" s="19">
        <f>IF(ISNUMBER(SEARCH("*"&amp;[1]paramètre!$A$19&amp;"*",[1]Planif!$E$12)),"congé",'[1]matrice compétence'!D19)</f>
        <v>0</v>
      </c>
      <c r="E19" s="19">
        <f>IF(ISNUMBER(SEARCH("*"&amp;[1]paramètre!$A$19&amp;"*",[1]Planif!$E$12)),"congé",'[1]matrice compétence'!E19)</f>
        <v>0</v>
      </c>
      <c r="F19" s="19">
        <f>IF(ISNUMBER(SEARCH("*"&amp;[1]paramètre!$A$19&amp;"*",[1]Planif!$E$12)),"congé",'[1]matrice compétence'!F19)</f>
        <v>0</v>
      </c>
      <c r="G19" s="19">
        <f>IF(ISNUMBER(SEARCH("*"&amp;[1]paramètre!$A$19&amp;"*",[1]Planif!$E$12)),"congé",'[1]matrice compétence'!G19)</f>
        <v>0</v>
      </c>
      <c r="H19" s="19">
        <f>IF(ISNUMBER(SEARCH("*"&amp;[1]paramètre!$A$19&amp;"*",[1]Planif!$E$12)),"congé",'[1]matrice compétence'!H19)</f>
        <v>0</v>
      </c>
      <c r="I19" s="19">
        <f>IF(ISNUMBER(SEARCH("*"&amp;[1]paramètre!$A$19&amp;"*",[1]Planif!$E$12)),"congé",'[1]matrice compétence'!I19)</f>
        <v>0</v>
      </c>
      <c r="J19" s="19">
        <f>IF(ISNUMBER(SEARCH("*"&amp;[1]paramètre!$A$19&amp;"*",[1]Planif!$E$12)),"congé",'[1]matrice compétence'!J19)</f>
        <v>0</v>
      </c>
      <c r="K19" s="19">
        <f>IF(ISNUMBER(SEARCH("*"&amp;[1]paramètre!$A$19&amp;"*",[1]Planif!$E$12)),"congé",'[1]matrice compétence'!K19)</f>
        <v>0</v>
      </c>
      <c r="L19" s="19">
        <f>IF(ISNUMBER(SEARCH("*"&amp;[1]paramètre!$A$19&amp;"*",[1]Planif!$E$12)),"congé",'[1]matrice compétence'!L19)</f>
        <v>3</v>
      </c>
      <c r="M19" s="19">
        <f>IF(ISNUMBER(SEARCH("*"&amp;[1]paramètre!$A$19&amp;"*",[1]Planif!$E$12)),"congé",'[1]matrice compétence'!M19)</f>
        <v>3</v>
      </c>
      <c r="N19" s="19">
        <f>IF(ISNUMBER(SEARCH("*"&amp;[1]paramètre!$A$19&amp;"*",[1]Planif!$E$12)),"congé",'[1]matrice compétence'!N19)</f>
        <v>3</v>
      </c>
      <c r="P19" s="1">
        <v>8</v>
      </c>
      <c r="Q19" s="1">
        <v>6</v>
      </c>
      <c r="R19" s="1" t="str">
        <f>ADDRESS(52,VLOOKUP(ROWS($1:8),$P$12:$Q$24,2,0)-1)</f>
        <v>$E$52</v>
      </c>
      <c r="AE19" s="22"/>
    </row>
    <row r="20" spans="1:31" ht="19.5" thickBot="1" x14ac:dyDescent="0.3">
      <c r="A20" s="21" t="s">
        <v>31</v>
      </c>
      <c r="B20" s="19">
        <f>IF(ISNUMBER(SEARCH("*"&amp;[1]paramètre!$A$19&amp;"*",[1]Planif!$E$13)),"congé",'[1]matrice compétence'!B20)</f>
        <v>0</v>
      </c>
      <c r="C20" s="19">
        <f>IF(ISNUMBER(SEARCH("*"&amp;[1]paramètre!$A$19&amp;"*",[1]Planif!$E$13)),"congé",'[1]matrice compétence'!C20)</f>
        <v>0</v>
      </c>
      <c r="D20" s="19">
        <f>IF(ISNUMBER(SEARCH("*"&amp;[1]paramètre!$A$19&amp;"*",[1]Planif!$E$13)),"congé",'[1]matrice compétence'!D20)</f>
        <v>0</v>
      </c>
      <c r="E20" s="19">
        <f>IF(ISNUMBER(SEARCH("*"&amp;[1]paramètre!$A$19&amp;"*",[1]Planif!$E$13)),"congé",'[1]matrice compétence'!E20)</f>
        <v>0</v>
      </c>
      <c r="F20" s="19">
        <f>IF(ISNUMBER(SEARCH("*"&amp;[1]paramètre!$A$19&amp;"*",[1]Planif!$E$13)),"congé",'[1]matrice compétence'!F20)</f>
        <v>0</v>
      </c>
      <c r="G20" s="19">
        <f>IF(ISNUMBER(SEARCH("*"&amp;[1]paramètre!$A$19&amp;"*",[1]Planif!$E$13)),"congé",'[1]matrice compétence'!G20)</f>
        <v>0</v>
      </c>
      <c r="H20" s="19">
        <f>IF(ISNUMBER(SEARCH("*"&amp;[1]paramètre!$A$19&amp;"*",[1]Planif!$E$13)),"congé",'[1]matrice compétence'!H20)</f>
        <v>0</v>
      </c>
      <c r="I20" s="19">
        <f>IF(ISNUMBER(SEARCH("*"&amp;[1]paramètre!$A$19&amp;"*",[1]Planif!$E$13)),"congé",'[1]matrice compétence'!I20)</f>
        <v>0</v>
      </c>
      <c r="J20" s="19">
        <f>IF(ISNUMBER(SEARCH("*"&amp;[1]paramètre!$A$19&amp;"*",[1]Planif!$E$13)),"congé",'[1]matrice compétence'!J20)</f>
        <v>0</v>
      </c>
      <c r="K20" s="19">
        <f>IF(ISNUMBER(SEARCH("*"&amp;[1]paramètre!$A$19&amp;"*",[1]Planif!$E$13)),"congé",'[1]matrice compétence'!K20)</f>
        <v>0</v>
      </c>
      <c r="L20" s="19">
        <f>IF(ISNUMBER(SEARCH("*"&amp;[1]paramètre!$A$19&amp;"*",[1]Planif!$E$13)),"congé",'[1]matrice compétence'!L20)</f>
        <v>3</v>
      </c>
      <c r="M20" s="19">
        <f>IF(ISNUMBER(SEARCH("*"&amp;[1]paramètre!$A$19&amp;"*",[1]Planif!$E$13)),"congé",'[1]matrice compétence'!M20)</f>
        <v>3</v>
      </c>
      <c r="N20" s="19">
        <f>IF(ISNUMBER(SEARCH("*"&amp;[1]paramètre!$A$19&amp;"*",[1]Planif!$E$13)),"congé",'[1]matrice compétence'!N20)</f>
        <v>3</v>
      </c>
      <c r="P20" s="1">
        <v>9</v>
      </c>
      <c r="Q20" s="1">
        <v>9</v>
      </c>
      <c r="R20" s="1" t="str">
        <f>ADDRESS(52,VLOOKUP(ROWS($1:9),$P$12:$Q$24,2,0)-1)</f>
        <v>$H$52</v>
      </c>
      <c r="AE20" s="17"/>
    </row>
    <row r="21" spans="1:31" ht="19.5" thickBot="1" x14ac:dyDescent="0.3">
      <c r="A21" s="21" t="s">
        <v>32</v>
      </c>
      <c r="B21" s="19">
        <f>IF(ISNUMBER(SEARCH("*"&amp;[1]paramètre!$A$19&amp;"*",[1]Planif!$E$14)),"congé",'[1]matrice compétence'!B21)</f>
        <v>0</v>
      </c>
      <c r="C21" s="19">
        <f>IF(ISNUMBER(SEARCH("*"&amp;[1]paramètre!$A$19&amp;"*",[1]Planif!$E$14)),"congé",'[1]matrice compétence'!C21)</f>
        <v>0</v>
      </c>
      <c r="D21" s="19">
        <f>IF(ISNUMBER(SEARCH("*"&amp;[1]paramètre!$A$19&amp;"*",[1]Planif!$E$14)),"congé",'[1]matrice compétence'!D21)</f>
        <v>0</v>
      </c>
      <c r="E21" s="19">
        <f>IF(ISNUMBER(SEARCH("*"&amp;[1]paramètre!$A$19&amp;"*",[1]Planif!$E$14)),"congé",'[1]matrice compétence'!E21)</f>
        <v>0</v>
      </c>
      <c r="F21" s="19">
        <f>IF(ISNUMBER(SEARCH("*"&amp;[1]paramètre!$A$19&amp;"*",[1]Planif!$E$14)),"congé",'[1]matrice compétence'!F21)</f>
        <v>0</v>
      </c>
      <c r="G21" s="19">
        <f>IF(ISNUMBER(SEARCH("*"&amp;[1]paramètre!$A$19&amp;"*",[1]Planif!$E$14)),"congé",'[1]matrice compétence'!G21)</f>
        <v>0</v>
      </c>
      <c r="H21" s="19">
        <f>IF(ISNUMBER(SEARCH("*"&amp;[1]paramètre!$A$19&amp;"*",[1]Planif!$E$14)),"congé",'[1]matrice compétence'!H21)</f>
        <v>0</v>
      </c>
      <c r="I21" s="19">
        <f>IF(ISNUMBER(SEARCH("*"&amp;[1]paramètre!$A$19&amp;"*",[1]Planif!$E$14)),"congé",'[1]matrice compétence'!I21)</f>
        <v>0</v>
      </c>
      <c r="J21" s="19">
        <f>IF(ISNUMBER(SEARCH("*"&amp;[1]paramètre!$A$19&amp;"*",[1]Planif!$E$14)),"congé",'[1]matrice compétence'!J21)</f>
        <v>3</v>
      </c>
      <c r="K21" s="19">
        <f>IF(ISNUMBER(SEARCH("*"&amp;[1]paramètre!$A$19&amp;"*",[1]Planif!$E$14)),"congé",'[1]matrice compétence'!K21)</f>
        <v>0</v>
      </c>
      <c r="L21" s="19">
        <f>IF(ISNUMBER(SEARCH("*"&amp;[1]paramètre!$A$19&amp;"*",[1]Planif!$E$14)),"congé",'[1]matrice compétence'!L21)</f>
        <v>3</v>
      </c>
      <c r="M21" s="19">
        <f>IF(ISNUMBER(SEARCH("*"&amp;[1]paramètre!$A$19&amp;"*",[1]Planif!$E$14)),"congé",'[1]matrice compétence'!M21)</f>
        <v>3</v>
      </c>
      <c r="N21" s="19">
        <f>IF(ISNUMBER(SEARCH("*"&amp;[1]paramètre!$A$19&amp;"*",[1]Planif!$E$14)),"congé",'[1]matrice compétence'!N21)</f>
        <v>3</v>
      </c>
      <c r="P21" s="1">
        <v>10</v>
      </c>
      <c r="Q21" s="1">
        <v>9</v>
      </c>
      <c r="R21" s="1" t="str">
        <f>ADDRESS(52,VLOOKUP(ROWS($1:10),$P$12:$Q$24,2,0)-1)</f>
        <v>$H$52</v>
      </c>
      <c r="AE21" s="17"/>
    </row>
    <row r="22" spans="1:31" ht="19.5" thickBot="1" x14ac:dyDescent="0.3">
      <c r="A22" s="21" t="s">
        <v>33</v>
      </c>
      <c r="B22" s="19">
        <v>0</v>
      </c>
      <c r="C22" s="19">
        <f>IF(ISNUMBER(SEARCH("*"&amp;[1]paramètre!$A$19&amp;"*",[1]Planif!$E$15)),"congé",'[1]matrice compétence'!C22)</f>
        <v>0</v>
      </c>
      <c r="D22" s="19">
        <f>IF(ISNUMBER(SEARCH("*"&amp;[1]paramètre!$A$19&amp;"*",[1]Planif!$E$15)),"congé",'[1]matrice compétence'!D22)</f>
        <v>0</v>
      </c>
      <c r="E22" s="19">
        <f>IF(ISNUMBER(SEARCH("*"&amp;[1]paramètre!$A$19&amp;"*",[1]Planif!$E$15)),"congé",'[1]matrice compétence'!E22)</f>
        <v>0</v>
      </c>
      <c r="F22" s="19">
        <f>IF(ISNUMBER(SEARCH("*"&amp;[1]paramètre!$A$19&amp;"*",[1]Planif!$E$15)),"congé",'[1]matrice compétence'!F22)</f>
        <v>0</v>
      </c>
      <c r="G22" s="19">
        <f>IF(ISNUMBER(SEARCH("*"&amp;[1]paramètre!$A$19&amp;"*",[1]Planif!$E$15)),"congé",'[1]matrice compétence'!G22)</f>
        <v>0</v>
      </c>
      <c r="H22" s="19">
        <f>IF(ISNUMBER(SEARCH("*"&amp;[1]paramètre!$A$19&amp;"*",[1]Planif!$E$15)),"congé",'[1]matrice compétence'!H22)</f>
        <v>0</v>
      </c>
      <c r="I22" s="19">
        <f>IF(ISNUMBER(SEARCH("*"&amp;[1]paramètre!$A$19&amp;"*",[1]Planif!$E$15)),"congé",'[1]matrice compétence'!I22)</f>
        <v>0</v>
      </c>
      <c r="J22" s="19">
        <f>IF(ISNUMBER(SEARCH("*"&amp;[1]paramètre!$A$19&amp;"*",[1]Planif!$E$15)),"congé",'[1]matrice compétence'!J22)</f>
        <v>0</v>
      </c>
      <c r="K22" s="19">
        <f>IF(ISNUMBER(SEARCH("*"&amp;[1]paramètre!$A$19&amp;"*",[1]Planif!$E$15)),"congé",'[1]matrice compétence'!K22)</f>
        <v>0</v>
      </c>
      <c r="L22" s="19">
        <f>IF(ISNUMBER(SEARCH("*"&amp;[1]paramètre!$A$19&amp;"*",[1]Planif!$E$15)),"congé",'[1]matrice compétence'!L22)</f>
        <v>3</v>
      </c>
      <c r="M22" s="19">
        <f>IF(ISNUMBER(SEARCH("*"&amp;[1]paramètre!$A$19&amp;"*",[1]Planif!$E$15)),"congé",'[1]matrice compétence'!M22)</f>
        <v>3</v>
      </c>
      <c r="N22" s="19">
        <f>IF(ISNUMBER(SEARCH("*"&amp;[1]paramètre!$A$19&amp;"*",[1]Planif!$E$15)),"congé",'[1]matrice compétence'!N22)</f>
        <v>3</v>
      </c>
      <c r="P22" s="1">
        <v>11</v>
      </c>
      <c r="Q22" s="1">
        <v>12</v>
      </c>
      <c r="R22" s="1" t="str">
        <f>ADDRESS(52,VLOOKUP(ROWS($1:11),$P$12:$Q$24,2,0)-1)</f>
        <v>$K$52</v>
      </c>
      <c r="AE22" s="17"/>
    </row>
    <row r="23" spans="1:31" ht="19.5" thickBot="1" x14ac:dyDescent="0.3">
      <c r="A23" s="21" t="s">
        <v>34</v>
      </c>
      <c r="B23" s="19">
        <f>IF(ISNUMBER(SEARCH("*"&amp;[1]paramètre!$A$19&amp;"*",[1]Planif!$E$16)),"congé",'[1]matrice compétence'!B23)</f>
        <v>0</v>
      </c>
      <c r="C23" s="19">
        <f>IF(ISNUMBER(SEARCH("*"&amp;[1]paramètre!$A$19&amp;"*",[1]Planif!$E$16)),"congé",'[1]matrice compétence'!C23)</f>
        <v>0</v>
      </c>
      <c r="D23" s="19">
        <f>IF(ISNUMBER(SEARCH("*"&amp;[1]paramètre!$A$19&amp;"*",[1]Planif!$E$16)),"congé",'[1]matrice compétence'!D23)</f>
        <v>0</v>
      </c>
      <c r="E23" s="19">
        <f>IF(ISNUMBER(SEARCH("*"&amp;[1]paramètre!$A$19&amp;"*",[1]Planif!$E$16)),"congé",'[1]matrice compétence'!E23)</f>
        <v>0</v>
      </c>
      <c r="F23" s="19">
        <f>IF(ISNUMBER(SEARCH("*"&amp;[1]paramètre!$A$19&amp;"*",[1]Planif!$E$16)),"congé",'[1]matrice compétence'!F23)</f>
        <v>0</v>
      </c>
      <c r="G23" s="19">
        <f>IF(ISNUMBER(SEARCH("*"&amp;[1]paramètre!$A$19&amp;"*",[1]Planif!$E$16)),"congé",'[1]matrice compétence'!G23)</f>
        <v>0</v>
      </c>
      <c r="H23" s="19">
        <f>IF(ISNUMBER(SEARCH("*"&amp;[1]paramètre!$A$19&amp;"*",[1]Planif!$E$16)),"congé",'[1]matrice compétence'!H23)</f>
        <v>0</v>
      </c>
      <c r="I23" s="19">
        <f>IF(ISNUMBER(SEARCH("*"&amp;[1]paramètre!$A$19&amp;"*",[1]Planif!$E$16)),"congé",'[1]matrice compétence'!I23)</f>
        <v>0</v>
      </c>
      <c r="J23" s="19">
        <f>IF(ISNUMBER(SEARCH("*"&amp;[1]paramètre!$A$19&amp;"*",[1]Planif!$E$16)),"congé",'[1]matrice compétence'!J23)</f>
        <v>3</v>
      </c>
      <c r="K23" s="19">
        <f>IF(ISNUMBER(SEARCH("*"&amp;[1]paramètre!$A$19&amp;"*",[1]Planif!$E$16)),"congé",'[1]matrice compétence'!K23)</f>
        <v>3</v>
      </c>
      <c r="L23" s="19">
        <f>IF(ISNUMBER(SEARCH("*"&amp;[1]paramètre!$A$19&amp;"*",[1]Planif!$E$16)),"congé",'[1]matrice compétence'!L23)</f>
        <v>0</v>
      </c>
      <c r="M23" s="19">
        <f>IF(ISNUMBER(SEARCH("*"&amp;[1]paramètre!$A$19&amp;"*",[1]Planif!$E$16)),"congé",'[1]matrice compétence'!M23)</f>
        <v>0</v>
      </c>
      <c r="N23" s="19">
        <f>IF(ISNUMBER(SEARCH("*"&amp;[1]paramètre!$A$19&amp;"*",[1]Planif!$E$16)),"congé",'[1]matrice compétence'!N23)</f>
        <v>0</v>
      </c>
      <c r="P23" s="1">
        <v>12</v>
      </c>
      <c r="Q23" s="1">
        <v>12</v>
      </c>
      <c r="R23" s="1" t="str">
        <f>ADDRESS(52,VLOOKUP(ROWS($1:12),$P$12:$Q$24,2,0)-1)</f>
        <v>$K$52</v>
      </c>
      <c r="AE23" s="17"/>
    </row>
    <row r="24" spans="1:31" ht="19.5" thickBot="1" x14ac:dyDescent="0.3">
      <c r="A24" s="21" t="s">
        <v>35</v>
      </c>
      <c r="B24" s="19">
        <f>IF(ISNUMBER(SEARCH("*"&amp;[1]paramètre!$A$19&amp;"*",[1]Planif!$E$17)),"congé",'[1]matrice compétence'!B24)</f>
        <v>0</v>
      </c>
      <c r="C24" s="19">
        <f>IF(ISNUMBER(SEARCH("*"&amp;[1]paramètre!$A$19&amp;"*",[1]Planif!$E$17)),"congé",'[1]matrice compétence'!C24)</f>
        <v>0</v>
      </c>
      <c r="D24" s="19">
        <f>IF(ISNUMBER(SEARCH("*"&amp;[1]paramètre!$A$19&amp;"*",[1]Planif!$E$17)),"congé",'[1]matrice compétence'!D24)</f>
        <v>0</v>
      </c>
      <c r="E24" s="19">
        <f>IF(ISNUMBER(SEARCH("*"&amp;[1]paramètre!$A$19&amp;"*",[1]Planif!$E$17)),"congé",'[1]matrice compétence'!E24)</f>
        <v>0</v>
      </c>
      <c r="F24" s="19">
        <f>IF(ISNUMBER(SEARCH("*"&amp;[1]paramètre!$A$19&amp;"*",[1]Planif!$E$17)),"congé",'[1]matrice compétence'!F24)</f>
        <v>0</v>
      </c>
      <c r="G24" s="19">
        <f>IF(ISNUMBER(SEARCH("*"&amp;[1]paramètre!$A$19&amp;"*",[1]Planif!$E$17)),"congé",'[1]matrice compétence'!G24)</f>
        <v>0</v>
      </c>
      <c r="H24" s="19">
        <f>IF(ISNUMBER(SEARCH("*"&amp;[1]paramètre!$A$19&amp;"*",[1]Planif!$E$17)),"congé",'[1]matrice compétence'!H24)</f>
        <v>0</v>
      </c>
      <c r="I24" s="19">
        <f>IF(ISNUMBER(SEARCH("*"&amp;[1]paramètre!$A$19&amp;"*",[1]Planif!$E$17)),"congé",'[1]matrice compétence'!I24)</f>
        <v>0</v>
      </c>
      <c r="J24" s="19">
        <f>IF(ISNUMBER(SEARCH("*"&amp;[1]paramètre!$A$19&amp;"*",[1]Planif!$E$17)),"congé",'[1]matrice compétence'!J24)</f>
        <v>3</v>
      </c>
      <c r="K24" s="19">
        <f>IF(ISNUMBER(SEARCH("*"&amp;[1]paramètre!$A$19&amp;"*",[1]Planif!$E$17)),"congé",'[1]matrice compétence'!K24)</f>
        <v>3</v>
      </c>
      <c r="L24" s="19">
        <f>IF(ISNUMBER(SEARCH("*"&amp;[1]paramètre!$A$19&amp;"*",[1]Planif!$E$17)),"congé",'[1]matrice compétence'!L24)</f>
        <v>3</v>
      </c>
      <c r="M24" s="19">
        <f>IF(ISNUMBER(SEARCH("*"&amp;[1]paramètre!$A$19&amp;"*",[1]Planif!$E$17)),"congé",'[1]matrice compétence'!M24)</f>
        <v>0</v>
      </c>
      <c r="N24" s="19">
        <f>IF(ISNUMBER(SEARCH("*"&amp;[1]paramètre!$A$19&amp;"*",[1]Planif!$E$17)),"congé",'[1]matrice compétence'!N24)</f>
        <v>0</v>
      </c>
      <c r="P24" s="1">
        <v>13</v>
      </c>
      <c r="Q24" s="1">
        <v>12</v>
      </c>
      <c r="R24" s="1" t="str">
        <f>ADDRESS(52,VLOOKUP(ROWS($1:13),$P$12:$Q$24,2,0)-1)</f>
        <v>$K$52</v>
      </c>
      <c r="AE24" s="17"/>
    </row>
    <row r="25" spans="1:31" ht="19.5" thickBot="1" x14ac:dyDescent="0.3">
      <c r="A25" s="21" t="s">
        <v>36</v>
      </c>
      <c r="B25" s="19">
        <f>IF(ISNUMBER(SEARCH("*"&amp;[1]paramètre!$A$19&amp;"*",[1]Planif!$E$18)),"congé",'[1]matrice compétence'!B25)</f>
        <v>0</v>
      </c>
      <c r="C25" s="19">
        <f>IF(ISNUMBER(SEARCH("*"&amp;[1]paramètre!$A$19&amp;"*",[1]Planif!$E$18)),"congé",'[1]matrice compétence'!C25)</f>
        <v>0</v>
      </c>
      <c r="D25" s="19">
        <f>IF(ISNUMBER(SEARCH("*"&amp;[1]paramètre!$A$19&amp;"*",[1]Planif!$E$18)),"congé",'[1]matrice compétence'!D25)</f>
        <v>0</v>
      </c>
      <c r="E25" s="19">
        <f>IF(ISNUMBER(SEARCH("*"&amp;[1]paramètre!$A$19&amp;"*",[1]Planif!$E$18)),"congé",'[1]matrice compétence'!E25)</f>
        <v>0</v>
      </c>
      <c r="F25" s="19">
        <f>IF(ISNUMBER(SEARCH("*"&amp;[1]paramètre!$A$19&amp;"*",[1]Planif!$E$18)),"congé",'[1]matrice compétence'!F25)</f>
        <v>3</v>
      </c>
      <c r="G25" s="19">
        <f>IF(ISNUMBER(SEARCH("*"&amp;[1]paramètre!$A$19&amp;"*",[1]Planif!$E$18)),"congé",'[1]matrice compétence'!G25)</f>
        <v>0</v>
      </c>
      <c r="H25" s="19">
        <f>IF(ISNUMBER(SEARCH("*"&amp;[1]paramètre!$A$19&amp;"*",[1]Planif!$E$18)),"congé",'[1]matrice compétence'!H25)</f>
        <v>3</v>
      </c>
      <c r="I25" s="19">
        <f>IF(ISNUMBER(SEARCH("*"&amp;[1]paramètre!$A$19&amp;"*",[1]Planif!$E$18)),"congé",'[1]matrice compétence'!I25)</f>
        <v>0</v>
      </c>
      <c r="J25" s="19">
        <f>IF(ISNUMBER(SEARCH("*"&amp;[1]paramètre!$A$19&amp;"*",[1]Planif!$E$18)),"congé",'[1]matrice compétence'!J25)</f>
        <v>0</v>
      </c>
      <c r="K25" s="19">
        <f>IF(ISNUMBER(SEARCH("*"&amp;[1]paramètre!$A$19&amp;"*",[1]Planif!$E$18)),"congé",'[1]matrice compétence'!K25)</f>
        <v>3</v>
      </c>
      <c r="L25" s="19">
        <f>IF(ISNUMBER(SEARCH("*"&amp;[1]paramètre!$A$19&amp;"*",[1]Planif!$E$18)),"congé",'[1]matrice compétence'!L25)</f>
        <v>0</v>
      </c>
      <c r="M25" s="19">
        <f>IF(ISNUMBER(SEARCH("*"&amp;[1]paramètre!$A$19&amp;"*",[1]Planif!$E$18)),"congé",'[1]matrice compétence'!M25)</f>
        <v>0</v>
      </c>
      <c r="N25" s="19">
        <f>IF(ISNUMBER(SEARCH("*"&amp;[1]paramètre!$A$19&amp;"*",[1]Planif!$E$18)),"congé",'[1]matrice compétence'!N25)</f>
        <v>0</v>
      </c>
    </row>
    <row r="26" spans="1:31" ht="19.5" thickBot="1" x14ac:dyDescent="0.3">
      <c r="A26" s="21" t="s">
        <v>37</v>
      </c>
      <c r="B26" s="19">
        <f>IF(ISNUMBER(SEARCH("*"&amp;[1]paramètre!$A$19&amp;"*",[1]Planif!$E$19)),"congé",'[1]matrice compétence'!B26)</f>
        <v>0</v>
      </c>
      <c r="C26" s="19">
        <f>IF(ISNUMBER(SEARCH("*"&amp;[1]paramètre!$A$19&amp;"*",[1]Planif!$E$19)),"congé",'[1]matrice compétence'!C26)</f>
        <v>0</v>
      </c>
      <c r="D26" s="19">
        <f>IF(ISNUMBER(SEARCH("*"&amp;[1]paramètre!$A$19&amp;"*",[1]Planif!$E$19)),"congé",'[1]matrice compétence'!D26)</f>
        <v>0</v>
      </c>
      <c r="E26" s="19">
        <f>IF(ISNUMBER(SEARCH("*"&amp;[1]paramètre!$A$19&amp;"*",[1]Planif!$E$19)),"congé",'[1]matrice compétence'!E26)</f>
        <v>0</v>
      </c>
      <c r="F26" s="19">
        <f>IF(ISNUMBER(SEARCH("*"&amp;[1]paramètre!$A$19&amp;"*",[1]Planif!$E$19)),"congé",'[1]matrice compétence'!F26)</f>
        <v>0</v>
      </c>
      <c r="G26" s="19">
        <f>IF(ISNUMBER(SEARCH("*"&amp;[1]paramètre!$A$19&amp;"*",[1]Planif!$E$19)),"congé",'[1]matrice compétence'!G26)</f>
        <v>3</v>
      </c>
      <c r="H26" s="19">
        <f>IF(ISNUMBER(SEARCH("*"&amp;[1]paramètre!$A$19&amp;"*",[1]Planif!$E$19)),"congé",'[1]matrice compétence'!H26)</f>
        <v>0</v>
      </c>
      <c r="I26" s="19">
        <f>IF(ISNUMBER(SEARCH("*"&amp;[1]paramètre!$A$19&amp;"*",[1]Planif!$E$19)),"congé",'[1]matrice compétence'!I26)</f>
        <v>0</v>
      </c>
      <c r="J26" s="19">
        <f>IF(ISNUMBER(SEARCH("*"&amp;[1]paramètre!$A$19&amp;"*",[1]Planif!$E$19)),"congé",'[1]matrice compétence'!J26)</f>
        <v>0</v>
      </c>
      <c r="K26" s="19">
        <f>IF(ISNUMBER(SEARCH("*"&amp;[1]paramètre!$A$19&amp;"*",[1]Planif!$E$19)),"congé",'[1]matrice compétence'!K26)</f>
        <v>0</v>
      </c>
      <c r="L26" s="19">
        <f>IF(ISNUMBER(SEARCH("*"&amp;[1]paramètre!$A$19&amp;"*",[1]Planif!$E$19)),"congé",'[1]matrice compétence'!L26)</f>
        <v>0</v>
      </c>
      <c r="M26" s="19">
        <f>IF(ISNUMBER(SEARCH("*"&amp;[1]paramètre!$A$19&amp;"*",[1]Planif!$E$19)),"congé",'[1]matrice compétence'!M26)</f>
        <v>0</v>
      </c>
      <c r="N26" s="19">
        <f>IF(ISNUMBER(SEARCH("*"&amp;[1]paramètre!$A$19&amp;"*",[1]Planif!$E$19)),"congé",'[1]matrice compétence'!N26)</f>
        <v>0</v>
      </c>
    </row>
    <row r="27" spans="1:31" ht="19.5" thickBot="1" x14ac:dyDescent="0.3">
      <c r="A27" s="21" t="s">
        <v>38</v>
      </c>
      <c r="B27" s="19">
        <f>IF(ISNUMBER(SEARCH("*"&amp;[1]paramètre!$A$19&amp;"*",[1]Planif!$E$20)),"congé",'[1]matrice compétence'!B27)</f>
        <v>0</v>
      </c>
      <c r="C27" s="19">
        <f>IF(ISNUMBER(SEARCH("*"&amp;[1]paramètre!$A$19&amp;"*",[1]Planif!$E$20)),"congé",'[1]matrice compétence'!C27)</f>
        <v>0</v>
      </c>
      <c r="D27" s="19">
        <f>IF(ISNUMBER(SEARCH("*"&amp;[1]paramètre!$A$19&amp;"*",[1]Planif!$E$20)),"congé",'[1]matrice compétence'!D27)</f>
        <v>0</v>
      </c>
      <c r="E27" s="19">
        <f>IF(ISNUMBER(SEARCH("*"&amp;[1]paramètre!$A$19&amp;"*",[1]Planif!$E$20)),"congé",'[1]matrice compétence'!E27)</f>
        <v>0</v>
      </c>
      <c r="F27" s="19">
        <f>IF(ISNUMBER(SEARCH("*"&amp;[1]paramètre!$A$19&amp;"*",[1]Planif!$E$20)),"congé",'[1]matrice compétence'!F27)</f>
        <v>3</v>
      </c>
      <c r="G27" s="19">
        <f>IF(ISNUMBER(SEARCH("*"&amp;[1]paramètre!$A$19&amp;"*",[1]Planif!$E$20)),"congé",'[1]matrice compétence'!G27)</f>
        <v>3</v>
      </c>
      <c r="H27" s="19">
        <f>IF(ISNUMBER(SEARCH("*"&amp;[1]paramètre!$A$19&amp;"*",[1]Planif!$E$20)),"congé",'[1]matrice compétence'!H27)</f>
        <v>3</v>
      </c>
      <c r="I27" s="19">
        <f>IF(ISNUMBER(SEARCH("*"&amp;[1]paramètre!$A$19&amp;"*",[1]Planif!$E$20)),"congé",'[1]matrice compétence'!I27)</f>
        <v>0</v>
      </c>
      <c r="J27" s="19">
        <f>IF(ISNUMBER(SEARCH("*"&amp;[1]paramètre!$A$19&amp;"*",[1]Planif!$E$20)),"congé",'[1]matrice compétence'!J27)</f>
        <v>0</v>
      </c>
      <c r="K27" s="19">
        <f>IF(ISNUMBER(SEARCH("*"&amp;[1]paramètre!$A$19&amp;"*",[1]Planif!$E$20)),"congé",'[1]matrice compétence'!K27)</f>
        <v>0</v>
      </c>
      <c r="L27" s="19">
        <f>IF(ISNUMBER(SEARCH("*"&amp;[1]paramètre!$A$19&amp;"*",[1]Planif!$E$20)),"congé",'[1]matrice compétence'!L27)</f>
        <v>0</v>
      </c>
      <c r="M27" s="19">
        <f>IF(ISNUMBER(SEARCH("*"&amp;[1]paramètre!$A$19&amp;"*",[1]Planif!$E$20)),"congé",'[1]matrice compétence'!M27)</f>
        <v>0</v>
      </c>
      <c r="N27" s="19">
        <f>IF(ISNUMBER(SEARCH("*"&amp;[1]paramètre!$A$19&amp;"*",[1]Planif!$E$20)),"congé",'[1]matrice compétence'!N27)</f>
        <v>0</v>
      </c>
    </row>
    <row r="28" spans="1:31" ht="19.5" thickBot="1" x14ac:dyDescent="0.3">
      <c r="A28" s="21" t="s">
        <v>39</v>
      </c>
      <c r="B28" s="19">
        <f>IF(ISNUMBER(SEARCH("*"&amp;[1]paramètre!$A$19&amp;"*",[1]Planif!$E$21)),"congé",'[1]matrice compétence'!B28)</f>
        <v>0</v>
      </c>
      <c r="C28" s="19">
        <f>IF(ISNUMBER(SEARCH("*"&amp;[1]paramètre!$A$19&amp;"*",[1]Planif!$E$21)),"congé",'[1]matrice compétence'!C28)</f>
        <v>0</v>
      </c>
      <c r="D28" s="19">
        <f>IF(ISNUMBER(SEARCH("*"&amp;[1]paramètre!$A$19&amp;"*",[1]Planif!$E$21)),"congé",'[1]matrice compétence'!D28)</f>
        <v>0</v>
      </c>
      <c r="E28" s="19">
        <f>IF(ISNUMBER(SEARCH("*"&amp;[1]paramètre!$A$19&amp;"*",[1]Planif!$E$21)),"congé",'[1]matrice compétence'!E28)</f>
        <v>3</v>
      </c>
      <c r="F28" s="19">
        <f>IF(ISNUMBER(SEARCH("*"&amp;[1]paramètre!$A$19&amp;"*",[1]Planif!$E$21)),"congé",'[1]matrice compétence'!F28)</f>
        <v>0</v>
      </c>
      <c r="G28" s="19">
        <f>IF(ISNUMBER(SEARCH("*"&amp;[1]paramètre!$A$19&amp;"*",[1]Planif!$E$21)),"congé",'[1]matrice compétence'!G28)</f>
        <v>0</v>
      </c>
      <c r="H28" s="19">
        <f>IF(ISNUMBER(SEARCH("*"&amp;[1]paramètre!$A$19&amp;"*",[1]Planif!$E$21)),"congé",'[1]matrice compétence'!H28)</f>
        <v>0</v>
      </c>
      <c r="I28" s="19">
        <f>IF(ISNUMBER(SEARCH("*"&amp;[1]paramètre!$A$19&amp;"*",[1]Planif!$E$21)),"congé",'[1]matrice compétence'!I28)</f>
        <v>3</v>
      </c>
      <c r="J28" s="19">
        <f>IF(ISNUMBER(SEARCH("*"&amp;[1]paramètre!$A$19&amp;"*",[1]Planif!$E$21)),"congé",'[1]matrice compétence'!J28)</f>
        <v>0</v>
      </c>
      <c r="K28" s="19">
        <f>IF(ISNUMBER(SEARCH("*"&amp;[1]paramètre!$A$19&amp;"*",[1]Planif!$E$21)),"congé",'[1]matrice compétence'!K28)</f>
        <v>0</v>
      </c>
      <c r="L28" s="19">
        <f>IF(ISNUMBER(SEARCH("*"&amp;[1]paramètre!$A$19&amp;"*",[1]Planif!$E$21)),"congé",'[1]matrice compétence'!L28)</f>
        <v>0</v>
      </c>
      <c r="M28" s="19">
        <f>IF(ISNUMBER(SEARCH("*"&amp;[1]paramètre!$A$19&amp;"*",[1]Planif!$E$21)),"congé",'[1]matrice compétence'!M28)</f>
        <v>0</v>
      </c>
      <c r="N28" s="19">
        <f>IF(ISNUMBER(SEARCH("*"&amp;[1]paramètre!$A$19&amp;"*",[1]Planif!$E$21)),"congé",'[1]matrice compétence'!N28)</f>
        <v>0</v>
      </c>
    </row>
    <row r="29" spans="1:31" ht="19.5" thickBot="1" x14ac:dyDescent="0.3">
      <c r="A29" s="21" t="s">
        <v>40</v>
      </c>
      <c r="B29" s="19">
        <f>IF(ISNUMBER(SEARCH("*"&amp;[1]paramètre!$A$19&amp;"*",[1]Planif!$E$22)),"congé",'[1]matrice compétence'!B29)</f>
        <v>0</v>
      </c>
      <c r="C29" s="19">
        <f>IF(ISNUMBER(SEARCH("*"&amp;[1]paramètre!$A$19&amp;"*",[1]Planif!$E$22)),"congé",'[1]matrice compétence'!C29)</f>
        <v>0</v>
      </c>
      <c r="D29" s="19">
        <f>IF(ISNUMBER(SEARCH("*"&amp;[1]paramètre!$A$19&amp;"*",[1]Planif!$E$22)),"congé",'[1]matrice compétence'!D29)</f>
        <v>0</v>
      </c>
      <c r="E29" s="19">
        <f>IF(ISNUMBER(SEARCH("*"&amp;[1]paramètre!$A$19&amp;"*",[1]Planif!$E$22)),"congé",'[1]matrice compétence'!E29)</f>
        <v>0</v>
      </c>
      <c r="F29" s="19">
        <f>IF(ISNUMBER(SEARCH("*"&amp;[1]paramètre!$A$19&amp;"*",[1]Planif!$E$22)),"congé",'[1]matrice compétence'!F29)</f>
        <v>0</v>
      </c>
      <c r="G29" s="19">
        <f>IF(ISNUMBER(SEARCH("*"&amp;[1]paramètre!$A$19&amp;"*",[1]Planif!$E$22)),"congé",'[1]matrice compétence'!G29)</f>
        <v>0</v>
      </c>
      <c r="H29" s="19">
        <f>IF(ISNUMBER(SEARCH("*"&amp;[1]paramètre!$A$19&amp;"*",[1]Planif!$E$22)),"congé",'[1]matrice compétence'!H29)</f>
        <v>0</v>
      </c>
      <c r="I29" s="19">
        <f>IF(ISNUMBER(SEARCH("*"&amp;[1]paramètre!$A$19&amp;"*",[1]Planif!$E$22)),"congé",'[1]matrice compétence'!I29)</f>
        <v>0</v>
      </c>
      <c r="J29" s="19">
        <f>IF(ISNUMBER(SEARCH("*"&amp;[1]paramètre!$A$19&amp;"*",[1]Planif!$E$22)),"congé",'[1]matrice compétence'!J29)</f>
        <v>0</v>
      </c>
      <c r="K29" s="19">
        <f>IF(ISNUMBER(SEARCH("*"&amp;[1]paramètre!$A$19&amp;"*",[1]Planif!$E$22)),"congé",'[1]matrice compétence'!K29)</f>
        <v>0</v>
      </c>
      <c r="L29" s="19">
        <f>IF(ISNUMBER(SEARCH("*"&amp;[1]paramètre!$A$19&amp;"*",[1]Planif!$E$22)),"congé",'[1]matrice compétence'!L29)</f>
        <v>0</v>
      </c>
      <c r="M29" s="19">
        <f>IF(ISNUMBER(SEARCH("*"&amp;[1]paramètre!$A$19&amp;"*",[1]Planif!$E$22)),"congé",'[1]matrice compétence'!M29)</f>
        <v>0</v>
      </c>
      <c r="N29" s="19">
        <f>IF(ISNUMBER(SEARCH("*"&amp;[1]paramètre!$A$19&amp;"*",[1]Planif!$E$22)),"congé",'[1]matrice compétence'!N29)</f>
        <v>0</v>
      </c>
    </row>
    <row r="30" spans="1:31" ht="19.5" thickBot="1" x14ac:dyDescent="0.3">
      <c r="A30" s="21" t="s">
        <v>41</v>
      </c>
      <c r="B30" s="19">
        <f>IF(ISNUMBER(SEARCH("*"&amp;[1]paramètre!$A$19&amp;"*",[1]Planif!$E$23)),"congé",'[1]matrice compétence'!B30)</f>
        <v>0</v>
      </c>
      <c r="C30" s="19">
        <f>IF(ISNUMBER(SEARCH("*"&amp;[1]paramètre!$A$19&amp;"*",[1]Planif!$E$23)),"congé",'[1]matrice compétence'!C30)</f>
        <v>0</v>
      </c>
      <c r="D30" s="19">
        <f>IF(ISNUMBER(SEARCH("*"&amp;[1]paramètre!$A$19&amp;"*",[1]Planif!$E$23)),"congé",'[1]matrice compétence'!D30)</f>
        <v>0</v>
      </c>
      <c r="E30" s="19">
        <f>IF(ISNUMBER(SEARCH("*"&amp;[1]paramètre!$A$19&amp;"*",[1]Planif!$E$23)),"congé",'[1]matrice compétence'!E30)</f>
        <v>0</v>
      </c>
      <c r="F30" s="19">
        <f>IF(ISNUMBER(SEARCH("*"&amp;[1]paramètre!$A$19&amp;"*",[1]Planif!$E$23)),"congé",'[1]matrice compétence'!F30)</f>
        <v>0</v>
      </c>
      <c r="G30" s="19">
        <f>IF(ISNUMBER(SEARCH("*"&amp;[1]paramètre!$A$19&amp;"*",[1]Planif!$E$23)),"congé",'[1]matrice compétence'!G30)</f>
        <v>0</v>
      </c>
      <c r="H30" s="19">
        <f>IF(ISNUMBER(SEARCH("*"&amp;[1]paramètre!$A$19&amp;"*",[1]Planif!$E$23)),"congé",'[1]matrice compétence'!H30)</f>
        <v>0</v>
      </c>
      <c r="I30" s="19">
        <f>IF(ISNUMBER(SEARCH("*"&amp;[1]paramètre!$A$19&amp;"*",[1]Planif!$E$23)),"congé",'[1]matrice compétence'!I30)</f>
        <v>0</v>
      </c>
      <c r="J30" s="19">
        <f>IF(ISNUMBER(SEARCH("*"&amp;[1]paramètre!$A$19&amp;"*",[1]Planif!$E$23)),"congé",'[1]matrice compétence'!J30)</f>
        <v>0</v>
      </c>
      <c r="K30" s="19">
        <f>IF(ISNUMBER(SEARCH("*"&amp;[1]paramètre!$A$19&amp;"*",[1]Planif!$E$23)),"congé",'[1]matrice compétence'!K30)</f>
        <v>0</v>
      </c>
      <c r="L30" s="19">
        <f>IF(ISNUMBER(SEARCH("*"&amp;[1]paramètre!$A$19&amp;"*",[1]Planif!$E$23)),"congé",'[1]matrice compétence'!L30)</f>
        <v>2</v>
      </c>
      <c r="M30" s="19">
        <f>IF(ISNUMBER(SEARCH("*"&amp;[1]paramètre!$A$19&amp;"*",[1]Planif!$E$23)),"congé",'[1]matrice compétence'!M30)</f>
        <v>0</v>
      </c>
      <c r="N30" s="19">
        <f>IF(ISNUMBER(SEARCH("*"&amp;[1]paramètre!$A$19&amp;"*",[1]Planif!$E$23)),"congé",'[1]matrice compétence'!N30)</f>
        <v>0</v>
      </c>
    </row>
    <row r="31" spans="1:31" ht="19.5" thickBot="1" x14ac:dyDescent="0.3">
      <c r="A31" s="21" t="s">
        <v>42</v>
      </c>
      <c r="B31" s="19">
        <f>IF(ISNUMBER(SEARCH("*"&amp;[1]paramètre!$A$19&amp;"*",[1]Planif!$E$24)),"congé",'[1]matrice compétence'!B31)</f>
        <v>0</v>
      </c>
      <c r="C31" s="19">
        <f>IF(ISNUMBER(SEARCH("*"&amp;[1]paramètre!$A$19&amp;"*",[1]Planif!$E$24)),"congé",'[1]matrice compétence'!C31)</f>
        <v>0</v>
      </c>
      <c r="D31" s="19">
        <f>IF(ISNUMBER(SEARCH("*"&amp;[1]paramètre!$A$19&amp;"*",[1]Planif!$E$24)),"congé",'[1]matrice compétence'!D31)</f>
        <v>0</v>
      </c>
      <c r="E31" s="19">
        <f>IF(ISNUMBER(SEARCH("*"&amp;[1]paramètre!$A$19&amp;"*",[1]Planif!$E$24)),"congé",'[1]matrice compétence'!E31)</f>
        <v>0</v>
      </c>
      <c r="F31" s="19">
        <f>IF(ISNUMBER(SEARCH("*"&amp;[1]paramètre!$A$19&amp;"*",[1]Planif!$E$24)),"congé",'[1]matrice compétence'!F31)</f>
        <v>1</v>
      </c>
      <c r="G31" s="19">
        <f>IF(ISNUMBER(SEARCH("*"&amp;[1]paramètre!$A$19&amp;"*",[1]Planif!$E$24)),"congé",'[1]matrice compétence'!G31)</f>
        <v>3</v>
      </c>
      <c r="H31" s="19">
        <f>IF(ISNUMBER(SEARCH("*"&amp;[1]paramètre!$A$19&amp;"*",[1]Planif!$E$24)),"congé",'[1]matrice compétence'!H31)</f>
        <v>0</v>
      </c>
      <c r="I31" s="19">
        <f>IF(ISNUMBER(SEARCH("*"&amp;[1]paramètre!$A$19&amp;"*",[1]Planif!$E$24)),"congé",'[1]matrice compétence'!I31)</f>
        <v>0</v>
      </c>
      <c r="J31" s="19">
        <f>IF(ISNUMBER(SEARCH("*"&amp;[1]paramètre!$A$19&amp;"*",[1]Planif!$E$24)),"congé",'[1]matrice compétence'!J31)</f>
        <v>3</v>
      </c>
      <c r="K31" s="19">
        <f>IF(ISNUMBER(SEARCH("*"&amp;[1]paramètre!$A$19&amp;"*",[1]Planif!$E$24)),"congé",'[1]matrice compétence'!K31)</f>
        <v>3</v>
      </c>
      <c r="L31" s="19">
        <f>IF(ISNUMBER(SEARCH("*"&amp;[1]paramètre!$A$19&amp;"*",[1]Planif!$E$24)),"congé",'[1]matrice compétence'!L31)</f>
        <v>0</v>
      </c>
      <c r="M31" s="19">
        <f>IF(ISNUMBER(SEARCH("*"&amp;[1]paramètre!$A$19&amp;"*",[1]Planif!$E$24)),"congé",'[1]matrice compétence'!M31)</f>
        <v>0</v>
      </c>
      <c r="N31" s="19">
        <f>IF(ISNUMBER(SEARCH("*"&amp;[1]paramètre!$A$19&amp;"*",[1]Planif!$E$24)),"congé",'[1]matrice compétence'!N31)</f>
        <v>0</v>
      </c>
    </row>
    <row r="32" spans="1:31" ht="19.5" thickBot="1" x14ac:dyDescent="0.3">
      <c r="A32" s="23" t="s">
        <v>43</v>
      </c>
      <c r="B32" s="19">
        <f>IF(ISNUMBER(SEARCH("*"&amp;[1]paramètre!$A$19&amp;"*",[1]Planif!$E$25)),"congé",'[1]matrice compétence'!B32)</f>
        <v>0</v>
      </c>
      <c r="C32" s="19">
        <f>IF(ISNUMBER(SEARCH("*"&amp;[1]paramètre!$A$19&amp;"*",[1]Planif!$E$25)),"congé",'[1]matrice compétence'!C32)</f>
        <v>0</v>
      </c>
      <c r="D32" s="19">
        <f>IF(ISNUMBER(SEARCH("*"&amp;[1]paramètre!$A$19&amp;"*",[1]Planif!$E$25)),"congé",'[1]matrice compétence'!D32)</f>
        <v>0</v>
      </c>
      <c r="E32" s="19">
        <f>IF(ISNUMBER(SEARCH("*"&amp;[1]paramètre!$A$19&amp;"*",[1]Planif!$E$25)),"congé",'[1]matrice compétence'!E32)</f>
        <v>3</v>
      </c>
      <c r="F32" s="19">
        <f>IF(ISNUMBER(SEARCH("*"&amp;[1]paramètre!$A$19&amp;"*",[1]Planif!$E$25)),"congé",'[1]matrice compétence'!F32)</f>
        <v>0</v>
      </c>
      <c r="G32" s="19">
        <f>IF(ISNUMBER(SEARCH("*"&amp;[1]paramètre!$A$19&amp;"*",[1]Planif!$E$25)),"congé",'[1]matrice compétence'!G32)</f>
        <v>0</v>
      </c>
      <c r="H32" s="19">
        <f>IF(ISNUMBER(SEARCH("*"&amp;[1]paramètre!$A$19&amp;"*",[1]Planif!$E$25)),"congé",'[1]matrice compétence'!H32)</f>
        <v>0</v>
      </c>
      <c r="I32" s="19">
        <f>IF(ISNUMBER(SEARCH("*"&amp;[1]paramètre!$A$19&amp;"*",[1]Planif!$E$25)),"congé",'[1]matrice compétence'!I32)</f>
        <v>0</v>
      </c>
      <c r="J32" s="19">
        <f>IF(ISNUMBER(SEARCH("*"&amp;[1]paramètre!$A$19&amp;"*",[1]Planif!$E$25)),"congé",'[1]matrice compétence'!J32)</f>
        <v>0</v>
      </c>
      <c r="K32" s="19">
        <f>IF(ISNUMBER(SEARCH("*"&amp;[1]paramètre!$A$19&amp;"*",[1]Planif!$E$25)),"congé",'[1]matrice compétence'!K32)</f>
        <v>0</v>
      </c>
      <c r="L32" s="19">
        <f>IF(ISNUMBER(SEARCH("*"&amp;[1]paramètre!$A$19&amp;"*",[1]Planif!$E$25)),"congé",'[1]matrice compétence'!L32)</f>
        <v>0</v>
      </c>
      <c r="M32" s="19">
        <f>IF(ISNUMBER(SEARCH("*"&amp;[1]paramètre!$A$19&amp;"*",[1]Planif!$E$25)),"congé",'[1]matrice compétence'!M32)</f>
        <v>0</v>
      </c>
      <c r="N32" s="19">
        <f>IF(ISNUMBER(SEARCH("*"&amp;[1]paramètre!$A$19&amp;"*",[1]Planif!$E$25)),"congé",'[1]matrice compétence'!N32)</f>
        <v>0</v>
      </c>
    </row>
    <row r="33" spans="1:29" ht="19.5" thickBot="1" x14ac:dyDescent="0.3">
      <c r="A33" s="21" t="s">
        <v>44</v>
      </c>
      <c r="B33" s="19">
        <f>IF(ISNUMBER(SEARCH("*"&amp;[1]paramètre!$A$19&amp;"*",[1]Planif!$E$26)),"congé",'[1]matrice compétence'!B33)</f>
        <v>0</v>
      </c>
      <c r="C33" s="19">
        <f>IF(ISNUMBER(SEARCH("*"&amp;[1]paramètre!$A$19&amp;"*",[1]Planif!$E$26)),"congé",'[1]matrice compétence'!C33)</f>
        <v>0</v>
      </c>
      <c r="D33" s="19">
        <f>IF(ISNUMBER(SEARCH("*"&amp;[1]paramètre!$A$19&amp;"*",[1]Planif!$E$26)),"congé",'[1]matrice compétence'!D33)</f>
        <v>0</v>
      </c>
      <c r="E33" s="19">
        <f>IF(ISNUMBER(SEARCH("*"&amp;[1]paramètre!$A$19&amp;"*",[1]Planif!$E$26)),"congé",'[1]matrice compétence'!E33)</f>
        <v>0</v>
      </c>
      <c r="F33" s="19">
        <f>IF(ISNUMBER(SEARCH("*"&amp;[1]paramètre!$A$19&amp;"*",[1]Planif!$E$26)),"congé",'[1]matrice compétence'!F33)</f>
        <v>0</v>
      </c>
      <c r="G33" s="19">
        <f>IF(ISNUMBER(SEARCH("*"&amp;[1]paramètre!$A$19&amp;"*",[1]Planif!$E$26)),"congé",'[1]matrice compétence'!G33)</f>
        <v>0</v>
      </c>
      <c r="H33" s="19">
        <f>IF(ISNUMBER(SEARCH("*"&amp;[1]paramètre!$A$19&amp;"*",[1]Planif!$E$26)),"congé",'[1]matrice compétence'!H33)</f>
        <v>0</v>
      </c>
      <c r="I33" s="19">
        <f>IF(ISNUMBER(SEARCH("*"&amp;[1]paramètre!$A$19&amp;"*",[1]Planif!$E$26)),"congé",'[1]matrice compétence'!I33)</f>
        <v>0</v>
      </c>
      <c r="J33" s="19">
        <f>IF(ISNUMBER(SEARCH("*"&amp;[1]paramètre!$A$19&amp;"*",[1]Planif!$E$26)),"congé",'[1]matrice compétence'!J33)</f>
        <v>0</v>
      </c>
      <c r="K33" s="19">
        <f>IF(ISNUMBER(SEARCH("*"&amp;[1]paramètre!$A$19&amp;"*",[1]Planif!$E$26)),"congé",'[1]matrice compétence'!K33)</f>
        <v>0</v>
      </c>
      <c r="L33" s="19">
        <f>IF(ISNUMBER(SEARCH("*"&amp;[1]paramètre!$A$19&amp;"*",[1]Planif!$E$26)),"congé",'[1]matrice compétence'!L33)</f>
        <v>0</v>
      </c>
      <c r="M33" s="19">
        <f>IF(ISNUMBER(SEARCH("*"&amp;[1]paramètre!$A$19&amp;"*",[1]Planif!$E$26)),"congé",'[1]matrice compétence'!M33)</f>
        <v>0</v>
      </c>
      <c r="N33" s="19">
        <f>IF(ISNUMBER(SEARCH("*"&amp;[1]paramètre!$A$19&amp;"*",[1]Planif!$E$26)),"congé",'[1]matrice compétence'!N33)</f>
        <v>0</v>
      </c>
      <c r="T33" s="1" t="s">
        <v>45</v>
      </c>
    </row>
    <row r="34" spans="1:29" ht="19.5" thickBot="1" x14ac:dyDescent="0.3">
      <c r="A34" s="24" t="s">
        <v>46</v>
      </c>
      <c r="B34" s="19">
        <f>IF(ISNUMBER(SEARCH("*"&amp;[1]paramètre!$A$19&amp;"*",[1]Planif!$E$27)),"congé",'[1]matrice compétence'!B34)</f>
        <v>0</v>
      </c>
      <c r="C34" s="19">
        <f>IF(ISNUMBER(SEARCH("*"&amp;[1]paramètre!$A$19&amp;"*",[1]Planif!$E$27)),"congé",'[1]matrice compétence'!C34)</f>
        <v>0</v>
      </c>
      <c r="D34" s="19">
        <f>IF(ISNUMBER(SEARCH("*"&amp;[1]paramètre!$A$19&amp;"*",[1]Planif!$E$27)),"congé",'[1]matrice compétence'!D34)</f>
        <v>0</v>
      </c>
      <c r="E34" s="19">
        <f>IF(ISNUMBER(SEARCH("*"&amp;[1]paramètre!$A$19&amp;"*",[1]Planif!$E$27)),"congé",'[1]matrice compétence'!E34)</f>
        <v>0</v>
      </c>
      <c r="F34" s="19">
        <f>IF(ISNUMBER(SEARCH("*"&amp;[1]paramètre!$A$19&amp;"*",[1]Planif!$E$27)),"congé",'[1]matrice compétence'!F34)</f>
        <v>0</v>
      </c>
      <c r="G34" s="19">
        <f>IF(ISNUMBER(SEARCH("*"&amp;[1]paramètre!$A$19&amp;"*",[1]Planif!$E$27)),"congé",'[1]matrice compétence'!G34)</f>
        <v>0</v>
      </c>
      <c r="H34" s="19">
        <f>IF(ISNUMBER(SEARCH("*"&amp;[1]paramètre!$A$19&amp;"*",[1]Planif!$E$27)),"congé",'[1]matrice compétence'!H34)</f>
        <v>0</v>
      </c>
      <c r="I34" s="19">
        <f>IF(ISNUMBER(SEARCH("*"&amp;[1]paramètre!$A$19&amp;"*",[1]Planif!$E$27)),"congé",'[1]matrice compétence'!I34)</f>
        <v>0</v>
      </c>
      <c r="J34" s="19">
        <f>IF(ISNUMBER(SEARCH("*"&amp;[1]paramètre!$A$19&amp;"*",[1]Planif!$E$27)),"congé",'[1]matrice compétence'!J34)</f>
        <v>0</v>
      </c>
      <c r="K34" s="19">
        <f>IF(ISNUMBER(SEARCH("*"&amp;[1]paramètre!$A$19&amp;"*",[1]Planif!$E$27)),"congé",'[1]matrice compétence'!K34)</f>
        <v>0</v>
      </c>
      <c r="L34" s="19">
        <f>IF(ISNUMBER(SEARCH("*"&amp;[1]paramètre!$A$19&amp;"*",[1]Planif!$E$27)),"congé",'[1]matrice compétence'!L34)</f>
        <v>0</v>
      </c>
      <c r="M34" s="19">
        <f>IF(ISNUMBER(SEARCH("*"&amp;[1]paramètre!$A$19&amp;"*",[1]Planif!$E$27)),"congé",'[1]matrice compétence'!M34)</f>
        <v>0</v>
      </c>
      <c r="N34" s="19">
        <f>IF(ISNUMBER(SEARCH("*"&amp;[1]paramètre!$A$19&amp;"*",[1]Planif!$E$27)),"congé",'[1]matrice compétence'!N34)</f>
        <v>0</v>
      </c>
      <c r="T34" s="25" t="b">
        <v>0</v>
      </c>
      <c r="U34" s="1" t="s">
        <v>47</v>
      </c>
    </row>
    <row r="35" spans="1:29" ht="15.75" thickBot="1" x14ac:dyDescent="0.3">
      <c r="A35" s="26" t="s">
        <v>48</v>
      </c>
      <c r="B35" s="102">
        <v>3</v>
      </c>
      <c r="C35" s="103"/>
      <c r="D35" s="104"/>
      <c r="E35" s="105">
        <v>4</v>
      </c>
      <c r="F35" s="105"/>
      <c r="G35" s="105"/>
      <c r="H35" s="105"/>
      <c r="I35" s="105"/>
      <c r="J35" s="106">
        <v>2</v>
      </c>
      <c r="K35" s="106"/>
      <c r="L35" s="107">
        <v>3</v>
      </c>
      <c r="M35" s="108"/>
      <c r="N35" s="109"/>
    </row>
    <row r="36" spans="1:29" ht="15.75" thickBot="1" x14ac:dyDescent="0.3"/>
    <row r="37" spans="1:29" ht="15.75" thickBot="1" x14ac:dyDescent="0.3">
      <c r="A37" s="26" t="s">
        <v>49</v>
      </c>
      <c r="B37" s="27">
        <f>COUNTIF(B13:B34,3)</f>
        <v>5</v>
      </c>
      <c r="C37" s="27">
        <f t="shared" ref="C37:N37" si="0">COUNTIF(C13:C34,3)</f>
        <v>4</v>
      </c>
      <c r="D37" s="27">
        <f t="shared" si="0"/>
        <v>3</v>
      </c>
      <c r="E37" s="27">
        <f t="shared" si="0"/>
        <v>6</v>
      </c>
      <c r="F37" s="27">
        <f t="shared" si="0"/>
        <v>4</v>
      </c>
      <c r="G37" s="27">
        <f t="shared" si="0"/>
        <v>5</v>
      </c>
      <c r="H37" s="27">
        <f t="shared" si="0"/>
        <v>5</v>
      </c>
      <c r="I37" s="27">
        <f t="shared" si="0"/>
        <v>4</v>
      </c>
      <c r="J37" s="27">
        <f t="shared" si="0"/>
        <v>4</v>
      </c>
      <c r="K37" s="27">
        <f t="shared" si="0"/>
        <v>4</v>
      </c>
      <c r="L37" s="27">
        <f t="shared" si="0"/>
        <v>5</v>
      </c>
      <c r="M37" s="27">
        <f t="shared" si="0"/>
        <v>4</v>
      </c>
      <c r="N37" s="27">
        <f t="shared" si="0"/>
        <v>4</v>
      </c>
    </row>
    <row r="38" spans="1:29" ht="15.75" thickBot="1" x14ac:dyDescent="0.3">
      <c r="A38" s="26" t="s">
        <v>50</v>
      </c>
      <c r="B38" s="110">
        <f>MAX(B37:D37)</f>
        <v>5</v>
      </c>
      <c r="C38" s="111"/>
      <c r="D38" s="112"/>
      <c r="E38" s="110">
        <f>MAX(E37:I37)</f>
        <v>6</v>
      </c>
      <c r="F38" s="111"/>
      <c r="G38" s="111"/>
      <c r="H38" s="111"/>
      <c r="I38" s="112"/>
      <c r="J38" s="110">
        <f>MAX(J37:K37)</f>
        <v>4</v>
      </c>
      <c r="K38" s="112"/>
      <c r="L38" s="110">
        <f>MAX(L37:N37)</f>
        <v>5</v>
      </c>
      <c r="M38" s="111"/>
      <c r="N38" s="112"/>
    </row>
    <row r="39" spans="1:29" x14ac:dyDescent="0.25">
      <c r="A39" s="1" t="s">
        <v>51</v>
      </c>
      <c r="B39" s="1">
        <f>COUNTIF(B13:B34,"Congé")</f>
        <v>0</v>
      </c>
      <c r="C39" s="1">
        <f t="shared" ref="C39:N39" si="1">COUNTIF(C13:C34,"Congé")</f>
        <v>0</v>
      </c>
      <c r="D39" s="1">
        <f t="shared" si="1"/>
        <v>0</v>
      </c>
      <c r="E39" s="1">
        <f t="shared" si="1"/>
        <v>0</v>
      </c>
      <c r="F39" s="1">
        <f t="shared" si="1"/>
        <v>0</v>
      </c>
      <c r="G39" s="1">
        <f t="shared" si="1"/>
        <v>0</v>
      </c>
      <c r="H39" s="1">
        <f t="shared" si="1"/>
        <v>0</v>
      </c>
      <c r="I39" s="1">
        <f t="shared" si="1"/>
        <v>0</v>
      </c>
      <c r="J39" s="1">
        <f t="shared" si="1"/>
        <v>0</v>
      </c>
      <c r="K39" s="1">
        <f t="shared" si="1"/>
        <v>0</v>
      </c>
      <c r="L39" s="1">
        <f t="shared" si="1"/>
        <v>0</v>
      </c>
      <c r="M39" s="1">
        <f t="shared" si="1"/>
        <v>0</v>
      </c>
      <c r="N39" s="1">
        <f t="shared" si="1"/>
        <v>0</v>
      </c>
    </row>
    <row r="40" spans="1:29" x14ac:dyDescent="0.25">
      <c r="A40" s="113"/>
      <c r="B40" s="113"/>
      <c r="C40" s="113"/>
      <c r="D40" s="113"/>
      <c r="E40" s="113"/>
      <c r="F40" s="113"/>
      <c r="G40" s="113"/>
      <c r="H40" s="113"/>
      <c r="I40" s="113"/>
      <c r="J40" s="113"/>
      <c r="K40" s="113"/>
      <c r="L40" s="113"/>
      <c r="M40" s="113"/>
      <c r="N40" s="113"/>
      <c r="O40" s="113"/>
      <c r="P40" s="113"/>
      <c r="Q40" s="113"/>
      <c r="R40" s="113"/>
      <c r="S40" s="113"/>
      <c r="T40" s="113"/>
      <c r="U40" s="113"/>
      <c r="V40" s="113"/>
      <c r="W40" s="113"/>
      <c r="X40" s="113"/>
      <c r="Y40" s="113"/>
      <c r="Z40" s="113"/>
      <c r="AA40" s="113"/>
      <c r="AB40" s="113"/>
      <c r="AC40" s="113"/>
    </row>
    <row r="41" spans="1:29" x14ac:dyDescent="0.25">
      <c r="G41" s="114" t="s">
        <v>52</v>
      </c>
      <c r="H41" s="114"/>
      <c r="I41" s="114"/>
      <c r="J41" s="114"/>
    </row>
    <row r="42" spans="1:29" x14ac:dyDescent="0.25">
      <c r="G42" s="114"/>
      <c r="H42" s="114"/>
      <c r="I42" s="114"/>
      <c r="J42" s="114"/>
    </row>
    <row r="44" spans="1:29" ht="15.75" thickBot="1" x14ac:dyDescent="0.3"/>
    <row r="45" spans="1:29" ht="15.75" thickBot="1" x14ac:dyDescent="0.3">
      <c r="F45" s="28">
        <v>52</v>
      </c>
    </row>
    <row r="47" spans="1:29" x14ac:dyDescent="0.25">
      <c r="O47" s="29"/>
      <c r="P47" s="25" t="s">
        <v>55</v>
      </c>
      <c r="Q47" s="29"/>
    </row>
    <row r="48" spans="1:29" ht="15.75" thickBot="1" x14ac:dyDescent="0.3"/>
    <row r="49" spans="1:27" ht="21.75" thickBot="1" x14ac:dyDescent="0.3">
      <c r="A49" s="30" t="s">
        <v>57</v>
      </c>
      <c r="B49" s="31">
        <f>COUNTIF(T55:T76,"VRAI")</f>
        <v>5</v>
      </c>
      <c r="C49" s="32"/>
      <c r="D49" s="32"/>
      <c r="E49" s="32"/>
      <c r="F49" s="31">
        <f>COUNTIF(U55:U76,"VRAI")</f>
        <v>10</v>
      </c>
      <c r="G49" s="32"/>
      <c r="H49" s="32"/>
      <c r="I49" s="31">
        <f>COUNTIF(V55:V76,"VRAI")</f>
        <v>5</v>
      </c>
      <c r="J49" s="32"/>
      <c r="K49" s="32"/>
      <c r="L49" s="31">
        <f>COUNTIF(W55:W76,"VRAI")</f>
        <v>7</v>
      </c>
      <c r="M49" s="33"/>
    </row>
    <row r="50" spans="1:27" x14ac:dyDescent="0.25">
      <c r="A50" s="115" t="s">
        <v>58</v>
      </c>
      <c r="B50" s="117">
        <v>0</v>
      </c>
      <c r="E50" s="115" t="s">
        <v>58</v>
      </c>
      <c r="F50" s="117">
        <v>0</v>
      </c>
      <c r="H50" s="115" t="s">
        <v>58</v>
      </c>
      <c r="I50" s="117">
        <v>0</v>
      </c>
      <c r="K50" s="115" t="s">
        <v>58</v>
      </c>
      <c r="L50" s="117">
        <v>0</v>
      </c>
    </row>
    <row r="51" spans="1:27" ht="20.25" customHeight="1" x14ac:dyDescent="0.25">
      <c r="A51" s="116"/>
      <c r="B51" s="118"/>
      <c r="E51" s="116"/>
      <c r="F51" s="118"/>
      <c r="H51" s="116"/>
      <c r="I51" s="118"/>
      <c r="K51" s="116"/>
      <c r="L51" s="118"/>
    </row>
    <row r="52" spans="1:27" ht="15.75" thickBot="1" x14ac:dyDescent="0.3">
      <c r="A52" s="1" t="s">
        <v>59</v>
      </c>
      <c r="B52" s="35" t="str">
        <f>IF(B49-C55+B50&lt;=3,A52,A53)</f>
        <v>Limite non atteinte</v>
      </c>
      <c r="E52" s="1" t="s">
        <v>59</v>
      </c>
      <c r="F52" s="36" t="str">
        <f>IF(F49-G55+F50&lt;=5,E52,E53)</f>
        <v>Limite non atteinte</v>
      </c>
      <c r="H52" s="37" t="s">
        <v>59</v>
      </c>
      <c r="I52" s="38" t="str">
        <f>IF(I49-J55+I50&lt;=2,H52,H53)</f>
        <v>Limite non atteinte</v>
      </c>
      <c r="K52" s="37" t="s">
        <v>59</v>
      </c>
      <c r="L52" s="38" t="str">
        <f>IF(L49-M55+L50&lt;=3,K52,K53)</f>
        <v>Limite non atteinte</v>
      </c>
    </row>
    <row r="53" spans="1:27" ht="15.75" thickBot="1" x14ac:dyDescent="0.3">
      <c r="A53" s="1" t="s">
        <v>60</v>
      </c>
      <c r="B53" s="39"/>
      <c r="E53" s="1" t="s">
        <v>60</v>
      </c>
      <c r="H53" s="37" t="s">
        <v>60</v>
      </c>
      <c r="I53" s="40"/>
      <c r="K53" s="37" t="s">
        <v>60</v>
      </c>
      <c r="L53" s="40"/>
      <c r="T53" s="107" t="s">
        <v>61</v>
      </c>
      <c r="U53" s="108"/>
      <c r="V53" s="108"/>
      <c r="W53" s="109"/>
      <c r="X53" s="107" t="s">
        <v>62</v>
      </c>
      <c r="Y53" s="108"/>
      <c r="Z53" s="108"/>
      <c r="AA53" s="109"/>
    </row>
    <row r="54" spans="1:27" ht="15.75" thickBot="1" x14ac:dyDescent="0.3">
      <c r="A54" s="119" t="s">
        <v>63</v>
      </c>
      <c r="B54" s="120"/>
      <c r="C54" s="41" t="s">
        <v>64</v>
      </c>
      <c r="E54" s="121" t="s">
        <v>65</v>
      </c>
      <c r="F54" s="122"/>
      <c r="G54" s="42" t="s">
        <v>66</v>
      </c>
      <c r="H54" s="123" t="s">
        <v>67</v>
      </c>
      <c r="I54" s="124"/>
      <c r="J54" s="43" t="s">
        <v>68</v>
      </c>
      <c r="K54" s="125" t="s">
        <v>69</v>
      </c>
      <c r="L54" s="126"/>
      <c r="M54" s="44" t="s">
        <v>70</v>
      </c>
      <c r="P54" s="1" t="s">
        <v>71</v>
      </c>
      <c r="Q54" s="45" t="s">
        <v>72</v>
      </c>
      <c r="T54" s="46" t="s">
        <v>63</v>
      </c>
      <c r="U54" s="47" t="s">
        <v>65</v>
      </c>
      <c r="V54" s="47" t="s">
        <v>73</v>
      </c>
      <c r="W54" s="48" t="s">
        <v>69</v>
      </c>
      <c r="X54" s="46" t="s">
        <v>63</v>
      </c>
      <c r="Y54" s="47" t="s">
        <v>65</v>
      </c>
      <c r="Z54" s="47" t="s">
        <v>73</v>
      </c>
      <c r="AA54" s="48" t="s">
        <v>69</v>
      </c>
    </row>
    <row r="55" spans="1:27" ht="19.5" thickBot="1" x14ac:dyDescent="0.3">
      <c r="A55" s="49" t="s">
        <v>24</v>
      </c>
      <c r="B55" s="50" t="str">
        <f>IF(OR(B13="congé",C13="congé",D13="congé"),"Congé","")</f>
        <v/>
      </c>
      <c r="C55" s="51">
        <f>COUNTIF(X55:X76,"VRAI")</f>
        <v>0</v>
      </c>
      <c r="E55" s="49" t="s">
        <v>74</v>
      </c>
      <c r="F55" s="50" t="str">
        <f>IF(OR(E13="congé",F13="congé",G13="congé",H13="Congé",I13="Congé"),"Congé","")</f>
        <v/>
      </c>
      <c r="G55" s="52">
        <f>COUNTIF(Y55:Y76,"VRAI")</f>
        <v>0</v>
      </c>
      <c r="H55" s="49" t="s">
        <v>74</v>
      </c>
      <c r="I55" s="50" t="str">
        <f>IF(OR(J13="congé",K13="congé"),"congé","")</f>
        <v/>
      </c>
      <c r="J55" s="52">
        <f>COUNTIF(Z55:Z76,"VRAI")</f>
        <v>0</v>
      </c>
      <c r="K55" s="49" t="s">
        <v>74</v>
      </c>
      <c r="L55" s="50" t="str">
        <f>IF(OR(L13="congé",M13="congé",N13="congé"),"congé","")</f>
        <v/>
      </c>
      <c r="M55" s="51">
        <f>COUNTIF(AA55:AA76,"VRAI")</f>
        <v>0</v>
      </c>
      <c r="P55" s="40" t="s">
        <v>24</v>
      </c>
      <c r="Q55" s="45" t="s">
        <v>55</v>
      </c>
      <c r="R55" s="53" t="s">
        <v>75</v>
      </c>
      <c r="T55" s="46" t="b">
        <f>A55=A13</f>
        <v>1</v>
      </c>
      <c r="U55" s="47" t="b">
        <f t="shared" ref="U55:U76" si="2">E55=A13</f>
        <v>0</v>
      </c>
      <c r="V55" s="47" t="b">
        <f>H55=A13</f>
        <v>0</v>
      </c>
      <c r="W55" s="48" t="b">
        <f>K55=A13</f>
        <v>0</v>
      </c>
      <c r="X55" s="46" t="b">
        <f>AND((A55=A13),(B55="Congé"))</f>
        <v>0</v>
      </c>
      <c r="Y55" s="47" t="b">
        <f>AND((E55=A13),(F55="Congé"))</f>
        <v>0</v>
      </c>
      <c r="Z55" s="47" t="b">
        <f>AND((H55=A13),(I55="Congé"))</f>
        <v>0</v>
      </c>
      <c r="AA55" s="48" t="b">
        <f>AND((K55=A13),(L55="Congé"))</f>
        <v>0</v>
      </c>
    </row>
    <row r="56" spans="1:27" ht="18.75" x14ac:dyDescent="0.25">
      <c r="A56" s="54" t="s">
        <v>25</v>
      </c>
      <c r="B56" s="55" t="str">
        <f t="shared" ref="B56:B76" si="3">IF(OR(B14="congé",C14="congé",D14="congé"),"Congé","")</f>
        <v/>
      </c>
      <c r="E56" s="54" t="s">
        <v>74</v>
      </c>
      <c r="F56" s="55" t="str">
        <f t="shared" ref="F56:F76" si="4">IF(OR(E14="congé",F14="congé",G14="congé",H14="Congé",I14="Congé"),"Congé","")</f>
        <v/>
      </c>
      <c r="H56" s="54" t="s">
        <v>74</v>
      </c>
      <c r="I56" s="55" t="str">
        <f t="shared" ref="I56:I75" si="5">IF(OR(J14="congé",K14="congé"),"congé","")</f>
        <v/>
      </c>
      <c r="K56" s="54" t="s">
        <v>25</v>
      </c>
      <c r="L56" s="55" t="str">
        <f t="shared" ref="L56:L76" si="6">IF(OR(L14="congé",M14="congé",N14="congé"),"congé","")</f>
        <v/>
      </c>
      <c r="P56" s="40" t="s">
        <v>40</v>
      </c>
      <c r="Q56" s="45" t="str">
        <f>IF(OR(B52=A52,D37&lt;=1),B83,B84)</f>
        <v>OK</v>
      </c>
      <c r="R56" s="56"/>
      <c r="T56" s="46" t="b">
        <f t="shared" ref="T56:T76" si="7">A56=A14</f>
        <v>1</v>
      </c>
      <c r="U56" s="47" t="b">
        <f t="shared" si="2"/>
        <v>0</v>
      </c>
      <c r="V56" s="47" t="b">
        <f t="shared" ref="V56:V76" si="8">H56=A14</f>
        <v>0</v>
      </c>
      <c r="W56" s="48" t="b">
        <f t="shared" ref="W56:W76" si="9">K56=A14</f>
        <v>1</v>
      </c>
      <c r="X56" s="46" t="b">
        <f t="shared" ref="X56:X76" si="10">AND((A56=A14),(B56="Congé"))</f>
        <v>0</v>
      </c>
      <c r="Y56" s="47" t="b">
        <f t="shared" ref="Y56:Y76" si="11">AND((E56=A14),(F56="Congé"))</f>
        <v>0</v>
      </c>
      <c r="Z56" s="47" t="b">
        <f t="shared" ref="Z56:Z76" si="12">AND((H56=A14),(I56="Congé"))</f>
        <v>0</v>
      </c>
      <c r="AA56" s="48" t="b">
        <f t="shared" ref="AA56:AA76" si="13">AND((K56=A14),(L56="Congé"))</f>
        <v>0</v>
      </c>
    </row>
    <row r="57" spans="1:27" ht="18.75" x14ac:dyDescent="0.25">
      <c r="A57" s="54" t="s">
        <v>26</v>
      </c>
      <c r="B57" s="55" t="str">
        <f t="shared" si="3"/>
        <v/>
      </c>
      <c r="E57" s="54" t="s">
        <v>26</v>
      </c>
      <c r="F57" s="55" t="str">
        <f t="shared" si="4"/>
        <v/>
      </c>
      <c r="H57" s="54" t="s">
        <v>74</v>
      </c>
      <c r="I57" s="55" t="str">
        <f t="shared" si="5"/>
        <v/>
      </c>
      <c r="K57" s="54" t="s">
        <v>74</v>
      </c>
      <c r="L57" s="55" t="str">
        <f t="shared" si="6"/>
        <v/>
      </c>
      <c r="P57" s="40" t="s">
        <v>26</v>
      </c>
      <c r="Q57" s="45" t="str">
        <f>IF(OR(B52=A52,F52=E52,E37&lt;=1),B83,B84)</f>
        <v>OK</v>
      </c>
      <c r="R57" s="56"/>
      <c r="T57" s="46" t="b">
        <f t="shared" si="7"/>
        <v>1</v>
      </c>
      <c r="U57" s="47" t="b">
        <f t="shared" si="2"/>
        <v>1</v>
      </c>
      <c r="V57" s="47" t="b">
        <f t="shared" si="8"/>
        <v>0</v>
      </c>
      <c r="W57" s="48" t="b">
        <f t="shared" si="9"/>
        <v>0</v>
      </c>
      <c r="X57" s="46" t="b">
        <f t="shared" si="10"/>
        <v>0</v>
      </c>
      <c r="Y57" s="47" t="b">
        <f t="shared" si="11"/>
        <v>0</v>
      </c>
      <c r="Z57" s="47" t="b">
        <f t="shared" si="12"/>
        <v>0</v>
      </c>
      <c r="AA57" s="48" t="b">
        <f t="shared" si="13"/>
        <v>0</v>
      </c>
    </row>
    <row r="58" spans="1:27" ht="18.75" x14ac:dyDescent="0.25">
      <c r="A58" s="54" t="s">
        <v>27</v>
      </c>
      <c r="B58" s="55" t="str">
        <f t="shared" si="3"/>
        <v/>
      </c>
      <c r="E58" s="54" t="s">
        <v>27</v>
      </c>
      <c r="F58" s="55" t="str">
        <f t="shared" si="4"/>
        <v/>
      </c>
      <c r="H58" s="54" t="s">
        <v>74</v>
      </c>
      <c r="I58" s="55" t="str">
        <f t="shared" si="5"/>
        <v/>
      </c>
      <c r="K58" s="54" t="s">
        <v>74</v>
      </c>
      <c r="L58" s="55" t="str">
        <f t="shared" si="6"/>
        <v/>
      </c>
      <c r="P58" s="40" t="s">
        <v>76</v>
      </c>
      <c r="Q58" s="45" t="s">
        <v>55</v>
      </c>
      <c r="R58" s="56"/>
      <c r="T58" s="46" t="b">
        <f t="shared" si="7"/>
        <v>1</v>
      </c>
      <c r="U58" s="47" t="b">
        <f t="shared" si="2"/>
        <v>1</v>
      </c>
      <c r="V58" s="47" t="b">
        <f t="shared" si="8"/>
        <v>0</v>
      </c>
      <c r="W58" s="48" t="b">
        <f t="shared" si="9"/>
        <v>0</v>
      </c>
      <c r="X58" s="46" t="b">
        <f t="shared" si="10"/>
        <v>0</v>
      </c>
      <c r="Y58" s="47" t="b">
        <f t="shared" si="11"/>
        <v>0</v>
      </c>
      <c r="Z58" s="47" t="b">
        <f t="shared" si="12"/>
        <v>0</v>
      </c>
      <c r="AA58" s="48" t="b">
        <f t="shared" si="13"/>
        <v>0</v>
      </c>
    </row>
    <row r="59" spans="1:27" ht="18.75" x14ac:dyDescent="0.25">
      <c r="A59" s="54" t="s">
        <v>28</v>
      </c>
      <c r="B59" s="55" t="str">
        <f t="shared" si="3"/>
        <v/>
      </c>
      <c r="E59" s="54" t="s">
        <v>28</v>
      </c>
      <c r="F59" s="55" t="str">
        <f t="shared" si="4"/>
        <v/>
      </c>
      <c r="H59" s="54" t="s">
        <v>74</v>
      </c>
      <c r="I59" s="55" t="str">
        <f t="shared" si="5"/>
        <v/>
      </c>
      <c r="K59" s="54" t="s">
        <v>74</v>
      </c>
      <c r="L59" s="55" t="str">
        <f t="shared" si="6"/>
        <v/>
      </c>
      <c r="P59" s="40" t="s">
        <v>25</v>
      </c>
      <c r="Q59" s="45" t="str">
        <f>IF(OR(B52=A52,L52=K52,L37&lt;=1),B83,B84)</f>
        <v>OK</v>
      </c>
      <c r="T59" s="46" t="b">
        <f t="shared" si="7"/>
        <v>1</v>
      </c>
      <c r="U59" s="47" t="b">
        <f t="shared" si="2"/>
        <v>1</v>
      </c>
      <c r="V59" s="47" t="b">
        <f t="shared" si="8"/>
        <v>0</v>
      </c>
      <c r="W59" s="48" t="b">
        <f t="shared" si="9"/>
        <v>0</v>
      </c>
      <c r="X59" s="46" t="b">
        <f t="shared" si="10"/>
        <v>0</v>
      </c>
      <c r="Y59" s="47" t="b">
        <f t="shared" si="11"/>
        <v>0</v>
      </c>
      <c r="Z59" s="47" t="b">
        <f t="shared" si="12"/>
        <v>0</v>
      </c>
      <c r="AA59" s="48" t="b">
        <f t="shared" si="13"/>
        <v>0</v>
      </c>
    </row>
    <row r="60" spans="1:27" ht="18.75" x14ac:dyDescent="0.25">
      <c r="A60" s="54" t="s">
        <v>74</v>
      </c>
      <c r="B60" s="55" t="str">
        <f t="shared" si="3"/>
        <v/>
      </c>
      <c r="E60" s="54" t="s">
        <v>29</v>
      </c>
      <c r="F60" s="55" t="str">
        <f t="shared" si="4"/>
        <v/>
      </c>
      <c r="H60" s="54" t="s">
        <v>74</v>
      </c>
      <c r="I60" s="55" t="str">
        <f t="shared" si="5"/>
        <v/>
      </c>
      <c r="K60" s="54" t="s">
        <v>74</v>
      </c>
      <c r="L60" s="55" t="str">
        <f t="shared" si="6"/>
        <v/>
      </c>
      <c r="P60" s="40" t="s">
        <v>27</v>
      </c>
      <c r="Q60" s="45" t="str">
        <f>IF(OR(F52=E52,E37&lt;=1,H37&lt;=1,I37&lt;=1),B83,B84)</f>
        <v>OK</v>
      </c>
      <c r="T60" s="46" t="b">
        <f t="shared" si="7"/>
        <v>0</v>
      </c>
      <c r="U60" s="47" t="b">
        <f t="shared" si="2"/>
        <v>1</v>
      </c>
      <c r="V60" s="47" t="b">
        <f t="shared" si="8"/>
        <v>0</v>
      </c>
      <c r="W60" s="48" t="b">
        <f t="shared" si="9"/>
        <v>0</v>
      </c>
      <c r="X60" s="46" t="b">
        <f t="shared" si="10"/>
        <v>0</v>
      </c>
      <c r="Y60" s="47" t="b">
        <f t="shared" si="11"/>
        <v>0</v>
      </c>
      <c r="Z60" s="47" t="b">
        <f t="shared" si="12"/>
        <v>0</v>
      </c>
      <c r="AA60" s="48" t="b">
        <f t="shared" si="13"/>
        <v>0</v>
      </c>
    </row>
    <row r="61" spans="1:27" ht="18.75" x14ac:dyDescent="0.25">
      <c r="A61" s="54" t="s">
        <v>74</v>
      </c>
      <c r="B61" s="55" t="str">
        <f t="shared" si="3"/>
        <v/>
      </c>
      <c r="E61" s="54" t="s">
        <v>74</v>
      </c>
      <c r="F61" s="55" t="str">
        <f t="shared" si="4"/>
        <v/>
      </c>
      <c r="H61" s="54" t="s">
        <v>74</v>
      </c>
      <c r="I61" s="55" t="str">
        <f t="shared" si="5"/>
        <v/>
      </c>
      <c r="K61" s="54" t="s">
        <v>30</v>
      </c>
      <c r="L61" s="55" t="str">
        <f t="shared" si="6"/>
        <v/>
      </c>
      <c r="P61" s="40" t="s">
        <v>28</v>
      </c>
      <c r="Q61" s="45" t="str">
        <f>IF($F$52=$E$52,$B$83,$B$84)</f>
        <v>OK</v>
      </c>
      <c r="T61" s="46" t="b">
        <f t="shared" si="7"/>
        <v>0</v>
      </c>
      <c r="U61" s="47" t="b">
        <f t="shared" si="2"/>
        <v>0</v>
      </c>
      <c r="V61" s="47" t="b">
        <f t="shared" si="8"/>
        <v>0</v>
      </c>
      <c r="W61" s="48" t="b">
        <f t="shared" si="9"/>
        <v>1</v>
      </c>
      <c r="X61" s="46" t="b">
        <f t="shared" si="10"/>
        <v>0</v>
      </c>
      <c r="Y61" s="47" t="b">
        <f t="shared" si="11"/>
        <v>0</v>
      </c>
      <c r="Z61" s="47" t="b">
        <f t="shared" si="12"/>
        <v>0</v>
      </c>
      <c r="AA61" s="48" t="b">
        <f t="shared" si="13"/>
        <v>0</v>
      </c>
    </row>
    <row r="62" spans="1:27" ht="37.5" x14ac:dyDescent="0.25">
      <c r="A62" s="54" t="s">
        <v>74</v>
      </c>
      <c r="B62" s="55" t="str">
        <f t="shared" si="3"/>
        <v/>
      </c>
      <c r="E62" s="54" t="s">
        <v>74</v>
      </c>
      <c r="F62" s="55" t="str">
        <f t="shared" si="4"/>
        <v/>
      </c>
      <c r="H62" s="54" t="s">
        <v>74</v>
      </c>
      <c r="I62" s="55" t="str">
        <f t="shared" si="5"/>
        <v/>
      </c>
      <c r="K62" s="54" t="s">
        <v>31</v>
      </c>
      <c r="L62" s="55" t="str">
        <f t="shared" si="6"/>
        <v/>
      </c>
      <c r="P62" s="40" t="s">
        <v>29</v>
      </c>
      <c r="Q62" s="45" t="str">
        <f>IF($F$52=$E$52,$B$83,$B$84)</f>
        <v>OK</v>
      </c>
      <c r="T62" s="46" t="b">
        <f t="shared" si="7"/>
        <v>0</v>
      </c>
      <c r="U62" s="47" t="b">
        <f t="shared" si="2"/>
        <v>0</v>
      </c>
      <c r="V62" s="47" t="b">
        <f t="shared" si="8"/>
        <v>0</v>
      </c>
      <c r="W62" s="48" t="b">
        <f t="shared" si="9"/>
        <v>1</v>
      </c>
      <c r="X62" s="46" t="b">
        <f t="shared" si="10"/>
        <v>0</v>
      </c>
      <c r="Y62" s="47" t="b">
        <f t="shared" si="11"/>
        <v>0</v>
      </c>
      <c r="Z62" s="47" t="b">
        <f t="shared" si="12"/>
        <v>0</v>
      </c>
      <c r="AA62" s="48" t="b">
        <f t="shared" si="13"/>
        <v>0</v>
      </c>
    </row>
    <row r="63" spans="1:27" ht="18.75" x14ac:dyDescent="0.25">
      <c r="A63" s="54" t="s">
        <v>74</v>
      </c>
      <c r="B63" s="55" t="str">
        <f t="shared" si="3"/>
        <v/>
      </c>
      <c r="E63" s="54" t="s">
        <v>74</v>
      </c>
      <c r="F63" s="55" t="str">
        <f t="shared" si="4"/>
        <v/>
      </c>
      <c r="H63" s="54" t="s">
        <v>32</v>
      </c>
      <c r="I63" s="55" t="str">
        <f t="shared" si="5"/>
        <v/>
      </c>
      <c r="K63" s="54" t="s">
        <v>32</v>
      </c>
      <c r="L63" s="55" t="str">
        <f t="shared" si="6"/>
        <v/>
      </c>
      <c r="P63" s="40" t="s">
        <v>36</v>
      </c>
      <c r="Q63" s="45" t="str">
        <f>IF(OR(F52=E52,I52=H52,F37&lt;=1,H37&lt;=1,K37&lt;=1),B83,B84)</f>
        <v>OK</v>
      </c>
      <c r="T63" s="46" t="b">
        <f t="shared" si="7"/>
        <v>0</v>
      </c>
      <c r="U63" s="47" t="b">
        <f t="shared" si="2"/>
        <v>0</v>
      </c>
      <c r="V63" s="47" t="b">
        <f t="shared" si="8"/>
        <v>1</v>
      </c>
      <c r="W63" s="48" t="b">
        <f t="shared" si="9"/>
        <v>1</v>
      </c>
      <c r="X63" s="46" t="b">
        <f t="shared" si="10"/>
        <v>0</v>
      </c>
      <c r="Y63" s="47" t="b">
        <f t="shared" si="11"/>
        <v>0</v>
      </c>
      <c r="Z63" s="47" t="b">
        <f t="shared" si="12"/>
        <v>0</v>
      </c>
      <c r="AA63" s="48" t="b">
        <f t="shared" si="13"/>
        <v>0</v>
      </c>
    </row>
    <row r="64" spans="1:27" ht="18.75" x14ac:dyDescent="0.25">
      <c r="A64" s="54" t="s">
        <v>74</v>
      </c>
      <c r="B64" s="55" t="str">
        <f t="shared" si="3"/>
        <v/>
      </c>
      <c r="E64" s="54" t="s">
        <v>74</v>
      </c>
      <c r="F64" s="55" t="str">
        <f t="shared" si="4"/>
        <v/>
      </c>
      <c r="H64" s="54" t="s">
        <v>74</v>
      </c>
      <c r="I64" s="55" t="str">
        <f t="shared" si="5"/>
        <v/>
      </c>
      <c r="K64" s="54" t="s">
        <v>33</v>
      </c>
      <c r="L64" s="55" t="str">
        <f t="shared" si="6"/>
        <v/>
      </c>
      <c r="P64" s="40" t="s">
        <v>30</v>
      </c>
      <c r="Q64" s="45" t="str">
        <f>IF(L52=K52,B83,B84)</f>
        <v>OK</v>
      </c>
      <c r="T64" s="46" t="b">
        <f t="shared" si="7"/>
        <v>0</v>
      </c>
      <c r="U64" s="47" t="b">
        <f t="shared" si="2"/>
        <v>0</v>
      </c>
      <c r="V64" s="47" t="b">
        <f t="shared" si="8"/>
        <v>0</v>
      </c>
      <c r="W64" s="48" t="b">
        <f t="shared" si="9"/>
        <v>1</v>
      </c>
      <c r="X64" s="46" t="b">
        <f t="shared" si="10"/>
        <v>0</v>
      </c>
      <c r="Y64" s="47" t="b">
        <f t="shared" si="11"/>
        <v>0</v>
      </c>
      <c r="Z64" s="47" t="b">
        <f t="shared" si="12"/>
        <v>0</v>
      </c>
      <c r="AA64" s="48" t="b">
        <f t="shared" si="13"/>
        <v>0</v>
      </c>
    </row>
    <row r="65" spans="1:27" ht="18.75" x14ac:dyDescent="0.25">
      <c r="A65" s="54" t="s">
        <v>74</v>
      </c>
      <c r="B65" s="55" t="str">
        <f t="shared" si="3"/>
        <v/>
      </c>
      <c r="E65" s="54" t="s">
        <v>74</v>
      </c>
      <c r="F65" s="55" t="str">
        <f t="shared" si="4"/>
        <v/>
      </c>
      <c r="H65" s="54" t="s">
        <v>34</v>
      </c>
      <c r="I65" s="55" t="str">
        <f t="shared" si="5"/>
        <v/>
      </c>
      <c r="K65" s="54" t="s">
        <v>74</v>
      </c>
      <c r="L65" s="55" t="str">
        <f t="shared" si="6"/>
        <v/>
      </c>
      <c r="P65" s="40" t="s">
        <v>31</v>
      </c>
      <c r="Q65" s="45" t="str">
        <f>IF(L52=K52,B83,B84)</f>
        <v>OK</v>
      </c>
      <c r="T65" s="46" t="b">
        <f t="shared" si="7"/>
        <v>0</v>
      </c>
      <c r="U65" s="47" t="b">
        <f t="shared" si="2"/>
        <v>0</v>
      </c>
      <c r="V65" s="47" t="b">
        <f t="shared" si="8"/>
        <v>1</v>
      </c>
      <c r="W65" s="48" t="b">
        <f t="shared" si="9"/>
        <v>0</v>
      </c>
      <c r="X65" s="46" t="b">
        <f t="shared" si="10"/>
        <v>0</v>
      </c>
      <c r="Y65" s="47" t="b">
        <f t="shared" si="11"/>
        <v>0</v>
      </c>
      <c r="Z65" s="47" t="b">
        <f t="shared" si="12"/>
        <v>0</v>
      </c>
      <c r="AA65" s="48" t="b">
        <f t="shared" si="13"/>
        <v>0</v>
      </c>
    </row>
    <row r="66" spans="1:27" ht="18.75" x14ac:dyDescent="0.25">
      <c r="A66" s="54" t="s">
        <v>74</v>
      </c>
      <c r="B66" s="55" t="str">
        <f t="shared" si="3"/>
        <v/>
      </c>
      <c r="E66" s="54" t="s">
        <v>74</v>
      </c>
      <c r="F66" s="55" t="str">
        <f t="shared" si="4"/>
        <v/>
      </c>
      <c r="H66" s="54" t="s">
        <v>35</v>
      </c>
      <c r="I66" s="55" t="str">
        <f t="shared" si="5"/>
        <v/>
      </c>
      <c r="K66" s="54" t="s">
        <v>35</v>
      </c>
      <c r="L66" s="55" t="str">
        <f t="shared" si="6"/>
        <v/>
      </c>
      <c r="P66" s="1" t="s">
        <v>33</v>
      </c>
      <c r="Q66" s="45" t="str">
        <f>IF(L52=K52,B83,B84)</f>
        <v>OK</v>
      </c>
      <c r="T66" s="46" t="b">
        <f t="shared" si="7"/>
        <v>0</v>
      </c>
      <c r="U66" s="47" t="b">
        <f t="shared" si="2"/>
        <v>0</v>
      </c>
      <c r="V66" s="47" t="b">
        <f t="shared" si="8"/>
        <v>1</v>
      </c>
      <c r="W66" s="48" t="b">
        <f t="shared" si="9"/>
        <v>1</v>
      </c>
      <c r="X66" s="46" t="b">
        <f t="shared" si="10"/>
        <v>0</v>
      </c>
      <c r="Y66" s="47" t="b">
        <f t="shared" si="11"/>
        <v>0</v>
      </c>
      <c r="Z66" s="47" t="b">
        <f t="shared" si="12"/>
        <v>0</v>
      </c>
      <c r="AA66" s="48" t="b">
        <f t="shared" si="13"/>
        <v>0</v>
      </c>
    </row>
    <row r="67" spans="1:27" ht="18.75" x14ac:dyDescent="0.25">
      <c r="A67" s="54" t="s">
        <v>74</v>
      </c>
      <c r="B67" s="55" t="str">
        <f t="shared" si="3"/>
        <v/>
      </c>
      <c r="E67" s="54" t="s">
        <v>36</v>
      </c>
      <c r="F67" s="55" t="str">
        <f t="shared" si="4"/>
        <v/>
      </c>
      <c r="H67" s="54" t="s">
        <v>36</v>
      </c>
      <c r="I67" s="55" t="str">
        <f t="shared" si="5"/>
        <v/>
      </c>
      <c r="K67" s="54" t="s">
        <v>74</v>
      </c>
      <c r="L67" s="55" t="str">
        <f t="shared" si="6"/>
        <v/>
      </c>
      <c r="P67" s="1" t="s">
        <v>32</v>
      </c>
      <c r="Q67" s="45" t="str">
        <f>IF(OR(L52=K52,I52=H52,J37&lt;=1),B83,B84)</f>
        <v>OK</v>
      </c>
      <c r="T67" s="46" t="b">
        <f t="shared" si="7"/>
        <v>0</v>
      </c>
      <c r="U67" s="47" t="b">
        <f t="shared" si="2"/>
        <v>1</v>
      </c>
      <c r="V67" s="47" t="b">
        <f t="shared" si="8"/>
        <v>1</v>
      </c>
      <c r="W67" s="48" t="b">
        <f t="shared" si="9"/>
        <v>0</v>
      </c>
      <c r="X67" s="46" t="b">
        <f t="shared" si="10"/>
        <v>0</v>
      </c>
      <c r="Y67" s="47" t="b">
        <f t="shared" si="11"/>
        <v>0</v>
      </c>
      <c r="Z67" s="47" t="b">
        <f t="shared" si="12"/>
        <v>0</v>
      </c>
      <c r="AA67" s="48" t="b">
        <f t="shared" si="13"/>
        <v>0</v>
      </c>
    </row>
    <row r="68" spans="1:27" ht="18.75" x14ac:dyDescent="0.25">
      <c r="A68" s="54" t="s">
        <v>74</v>
      </c>
      <c r="B68" s="55" t="str">
        <f t="shared" si="3"/>
        <v/>
      </c>
      <c r="E68" s="54" t="s">
        <v>37</v>
      </c>
      <c r="F68" s="55" t="str">
        <f t="shared" si="4"/>
        <v/>
      </c>
      <c r="H68" s="54" t="s">
        <v>74</v>
      </c>
      <c r="I68" s="55" t="str">
        <f t="shared" si="5"/>
        <v/>
      </c>
      <c r="K68" s="54" t="s">
        <v>74</v>
      </c>
      <c r="L68" s="55" t="str">
        <f t="shared" si="6"/>
        <v/>
      </c>
      <c r="P68" s="1" t="s">
        <v>34</v>
      </c>
      <c r="Q68" s="45" t="str">
        <f>IF(I52=H52,B83,B84)</f>
        <v>OK</v>
      </c>
      <c r="T68" s="46" t="b">
        <f t="shared" si="7"/>
        <v>0</v>
      </c>
      <c r="U68" s="47" t="b">
        <f t="shared" si="2"/>
        <v>1</v>
      </c>
      <c r="V68" s="47" t="b">
        <f t="shared" si="8"/>
        <v>0</v>
      </c>
      <c r="W68" s="48" t="b">
        <f t="shared" si="9"/>
        <v>0</v>
      </c>
      <c r="X68" s="46" t="b">
        <f t="shared" si="10"/>
        <v>0</v>
      </c>
      <c r="Y68" s="47" t="b">
        <f t="shared" si="11"/>
        <v>0</v>
      </c>
      <c r="Z68" s="47" t="b">
        <f t="shared" si="12"/>
        <v>0</v>
      </c>
      <c r="AA68" s="48" t="b">
        <f t="shared" si="13"/>
        <v>0</v>
      </c>
    </row>
    <row r="69" spans="1:27" ht="18.75" x14ac:dyDescent="0.25">
      <c r="A69" s="54" t="s">
        <v>74</v>
      </c>
      <c r="B69" s="55" t="str">
        <f t="shared" si="3"/>
        <v/>
      </c>
      <c r="E69" s="54" t="s">
        <v>38</v>
      </c>
      <c r="F69" s="55" t="str">
        <f t="shared" si="4"/>
        <v/>
      </c>
      <c r="H69" s="54" t="s">
        <v>74</v>
      </c>
      <c r="I69" s="55" t="str">
        <f t="shared" si="5"/>
        <v/>
      </c>
      <c r="K69" s="54" t="s">
        <v>74</v>
      </c>
      <c r="L69" s="55" t="str">
        <f t="shared" si="6"/>
        <v/>
      </c>
      <c r="P69" s="1" t="s">
        <v>35</v>
      </c>
      <c r="Q69" s="45" t="str">
        <f>IF(OR(I52=H52,L52=K52,L37=1),B83,B84)</f>
        <v>OK</v>
      </c>
      <c r="T69" s="46" t="b">
        <f t="shared" si="7"/>
        <v>0</v>
      </c>
      <c r="U69" s="47" t="b">
        <f t="shared" si="2"/>
        <v>1</v>
      </c>
      <c r="V69" s="47" t="b">
        <f t="shared" si="8"/>
        <v>0</v>
      </c>
      <c r="W69" s="48" t="b">
        <f t="shared" si="9"/>
        <v>0</v>
      </c>
      <c r="X69" s="46" t="b">
        <f t="shared" si="10"/>
        <v>0</v>
      </c>
      <c r="Y69" s="47" t="b">
        <f t="shared" si="11"/>
        <v>0</v>
      </c>
      <c r="Z69" s="47" t="b">
        <f t="shared" si="12"/>
        <v>0</v>
      </c>
      <c r="AA69" s="48" t="b">
        <f t="shared" si="13"/>
        <v>0</v>
      </c>
    </row>
    <row r="70" spans="1:27" ht="15" customHeight="1" x14ac:dyDescent="0.25">
      <c r="A70" s="54" t="s">
        <v>74</v>
      </c>
      <c r="B70" s="55" t="str">
        <f t="shared" si="3"/>
        <v/>
      </c>
      <c r="E70" s="54" t="s">
        <v>39</v>
      </c>
      <c r="F70" s="55" t="str">
        <f t="shared" si="4"/>
        <v/>
      </c>
      <c r="H70" s="54" t="s">
        <v>74</v>
      </c>
      <c r="I70" s="55" t="str">
        <f t="shared" si="5"/>
        <v/>
      </c>
      <c r="K70" s="54" t="s">
        <v>74</v>
      </c>
      <c r="L70" s="55" t="str">
        <f t="shared" si="6"/>
        <v/>
      </c>
      <c r="P70" s="1" t="s">
        <v>37</v>
      </c>
      <c r="Q70" s="45" t="str">
        <f>IF(OR(F52=E52,G37&lt;=1),B83,B84)</f>
        <v>OK</v>
      </c>
      <c r="T70" s="46" t="b">
        <f t="shared" si="7"/>
        <v>0</v>
      </c>
      <c r="U70" s="47" t="b">
        <f t="shared" si="2"/>
        <v>1</v>
      </c>
      <c r="V70" s="47" t="b">
        <f t="shared" si="8"/>
        <v>0</v>
      </c>
      <c r="W70" s="48" t="b">
        <f t="shared" si="9"/>
        <v>0</v>
      </c>
      <c r="X70" s="46" t="b">
        <f t="shared" si="10"/>
        <v>0</v>
      </c>
      <c r="Y70" s="47" t="b">
        <f t="shared" si="11"/>
        <v>0</v>
      </c>
      <c r="Z70" s="47" t="b">
        <f t="shared" si="12"/>
        <v>0</v>
      </c>
      <c r="AA70" s="48" t="b">
        <f t="shared" si="13"/>
        <v>0</v>
      </c>
    </row>
    <row r="71" spans="1:27" ht="18.75" x14ac:dyDescent="0.25">
      <c r="A71" s="54" t="s">
        <v>74</v>
      </c>
      <c r="B71" s="55" t="str">
        <f t="shared" si="3"/>
        <v/>
      </c>
      <c r="E71" s="54" t="s">
        <v>74</v>
      </c>
      <c r="F71" s="55" t="str">
        <f t="shared" si="4"/>
        <v/>
      </c>
      <c r="H71" s="54" t="s">
        <v>74</v>
      </c>
      <c r="I71" s="55" t="str">
        <f t="shared" si="5"/>
        <v/>
      </c>
      <c r="K71" s="54" t="s">
        <v>74</v>
      </c>
      <c r="L71" s="55" t="str">
        <f t="shared" si="6"/>
        <v/>
      </c>
      <c r="P71" s="1" t="s">
        <v>38</v>
      </c>
      <c r="Q71" s="45" t="str">
        <f>IF(OR(F52=E52,F37&lt;=1,G37&lt;=1,H37&lt;=1),B83,B84)</f>
        <v>OK</v>
      </c>
      <c r="T71" s="46" t="b">
        <f t="shared" si="7"/>
        <v>0</v>
      </c>
      <c r="U71" s="47" t="b">
        <f t="shared" si="2"/>
        <v>0</v>
      </c>
      <c r="V71" s="47" t="b">
        <f t="shared" si="8"/>
        <v>0</v>
      </c>
      <c r="W71" s="48" t="b">
        <f t="shared" si="9"/>
        <v>0</v>
      </c>
      <c r="X71" s="46" t="b">
        <f t="shared" si="10"/>
        <v>0</v>
      </c>
      <c r="Y71" s="47" t="b">
        <f t="shared" si="11"/>
        <v>0</v>
      </c>
      <c r="Z71" s="47" t="b">
        <f t="shared" si="12"/>
        <v>0</v>
      </c>
      <c r="AA71" s="48" t="b">
        <f t="shared" si="13"/>
        <v>0</v>
      </c>
    </row>
    <row r="72" spans="1:27" ht="18.75" x14ac:dyDescent="0.25">
      <c r="A72" s="54" t="s">
        <v>74</v>
      </c>
      <c r="B72" s="55" t="str">
        <f t="shared" si="3"/>
        <v/>
      </c>
      <c r="E72" s="54" t="s">
        <v>74</v>
      </c>
      <c r="F72" s="55" t="str">
        <f t="shared" si="4"/>
        <v/>
      </c>
      <c r="H72" s="54" t="s">
        <v>74</v>
      </c>
      <c r="I72" s="55" t="str">
        <f t="shared" si="5"/>
        <v/>
      </c>
      <c r="K72" s="54" t="s">
        <v>41</v>
      </c>
      <c r="L72" s="55" t="str">
        <f t="shared" si="6"/>
        <v/>
      </c>
      <c r="P72" s="1" t="s">
        <v>41</v>
      </c>
      <c r="Q72" s="45" t="str">
        <f>IF(OR(L52=K52,L37&lt;=1),B83,B84)</f>
        <v>OK</v>
      </c>
      <c r="T72" s="46" t="b">
        <f t="shared" si="7"/>
        <v>0</v>
      </c>
      <c r="U72" s="47" t="b">
        <f t="shared" si="2"/>
        <v>0</v>
      </c>
      <c r="V72" s="47" t="b">
        <f t="shared" si="8"/>
        <v>0</v>
      </c>
      <c r="W72" s="48" t="b">
        <f t="shared" si="9"/>
        <v>1</v>
      </c>
      <c r="X72" s="46" t="b">
        <f t="shared" si="10"/>
        <v>0</v>
      </c>
      <c r="Y72" s="47" t="b">
        <f t="shared" si="11"/>
        <v>0</v>
      </c>
      <c r="Z72" s="47" t="b">
        <f t="shared" si="12"/>
        <v>0</v>
      </c>
      <c r="AA72" s="48" t="b">
        <f t="shared" si="13"/>
        <v>0</v>
      </c>
    </row>
    <row r="73" spans="1:27" ht="18.75" x14ac:dyDescent="0.25">
      <c r="A73" s="54" t="s">
        <v>74</v>
      </c>
      <c r="B73" s="55" t="str">
        <f t="shared" si="3"/>
        <v/>
      </c>
      <c r="E73" s="54" t="s">
        <v>42</v>
      </c>
      <c r="F73" s="55" t="str">
        <f t="shared" si="4"/>
        <v/>
      </c>
      <c r="H73" s="54" t="s">
        <v>42</v>
      </c>
      <c r="I73" s="55" t="str">
        <f t="shared" si="5"/>
        <v/>
      </c>
      <c r="K73" s="54" t="s">
        <v>74</v>
      </c>
      <c r="L73" s="55" t="str">
        <f t="shared" si="6"/>
        <v/>
      </c>
      <c r="P73" s="1" t="s">
        <v>42</v>
      </c>
      <c r="Q73" s="45" t="str">
        <f>IF(OR(I52=H52,F52=E52,G37&lt;=1,J37&lt;=1,K37&lt;=1),B83,B84)</f>
        <v>OK</v>
      </c>
      <c r="T73" s="46" t="b">
        <f t="shared" si="7"/>
        <v>0</v>
      </c>
      <c r="U73" s="47" t="b">
        <f t="shared" si="2"/>
        <v>1</v>
      </c>
      <c r="V73" s="47" t="b">
        <f t="shared" si="8"/>
        <v>1</v>
      </c>
      <c r="W73" s="48" t="b">
        <f t="shared" si="9"/>
        <v>0</v>
      </c>
      <c r="X73" s="46" t="b">
        <f t="shared" si="10"/>
        <v>0</v>
      </c>
      <c r="Y73" s="47" t="b">
        <f t="shared" si="11"/>
        <v>0</v>
      </c>
      <c r="Z73" s="47" t="b">
        <f t="shared" si="12"/>
        <v>0</v>
      </c>
      <c r="AA73" s="48" t="b">
        <f t="shared" si="13"/>
        <v>0</v>
      </c>
    </row>
    <row r="74" spans="1:27" ht="18.75" x14ac:dyDescent="0.25">
      <c r="A74" s="54" t="s">
        <v>74</v>
      </c>
      <c r="B74" s="55" t="str">
        <f t="shared" si="3"/>
        <v/>
      </c>
      <c r="E74" s="54" t="s">
        <v>43</v>
      </c>
      <c r="F74" s="55" t="str">
        <f t="shared" si="4"/>
        <v/>
      </c>
      <c r="H74" s="54" t="s">
        <v>74</v>
      </c>
      <c r="I74" s="55" t="str">
        <f t="shared" si="5"/>
        <v/>
      </c>
      <c r="K74" s="54" t="s">
        <v>74</v>
      </c>
      <c r="L74" s="55" t="str">
        <f t="shared" si="6"/>
        <v/>
      </c>
      <c r="P74" s="1" t="s">
        <v>43</v>
      </c>
      <c r="Q74" s="45" t="str">
        <f>IF(OR(F52=E52,E37&lt;=1),B83,B84)</f>
        <v>OK</v>
      </c>
      <c r="T74" s="46" t="b">
        <f t="shared" si="7"/>
        <v>0</v>
      </c>
      <c r="U74" s="47" t="b">
        <f t="shared" si="2"/>
        <v>1</v>
      </c>
      <c r="V74" s="47" t="b">
        <f t="shared" si="8"/>
        <v>0</v>
      </c>
      <c r="W74" s="48" t="b">
        <f t="shared" si="9"/>
        <v>0</v>
      </c>
      <c r="X74" s="46" t="b">
        <f t="shared" si="10"/>
        <v>0</v>
      </c>
      <c r="Y74" s="47" t="b">
        <f t="shared" si="11"/>
        <v>0</v>
      </c>
      <c r="Z74" s="47" t="b">
        <f t="shared" si="12"/>
        <v>0</v>
      </c>
      <c r="AA74" s="48" t="b">
        <f t="shared" si="13"/>
        <v>0</v>
      </c>
    </row>
    <row r="75" spans="1:27" ht="18.75" x14ac:dyDescent="0.25">
      <c r="A75" s="54" t="s">
        <v>74</v>
      </c>
      <c r="B75" s="55" t="str">
        <f t="shared" si="3"/>
        <v/>
      </c>
      <c r="E75" s="54" t="s">
        <v>74</v>
      </c>
      <c r="F75" s="55" t="str">
        <f t="shared" si="4"/>
        <v/>
      </c>
      <c r="H75" s="54" t="s">
        <v>74</v>
      </c>
      <c r="I75" s="55" t="str">
        <f t="shared" si="5"/>
        <v/>
      </c>
      <c r="K75" s="54" t="s">
        <v>74</v>
      </c>
      <c r="L75" s="55" t="str">
        <f t="shared" si="6"/>
        <v/>
      </c>
      <c r="P75" s="1" t="s">
        <v>46</v>
      </c>
      <c r="Q75" s="45" t="str">
        <f>IF(I52=H52,B83,B84)</f>
        <v>OK</v>
      </c>
      <c r="T75" s="46" t="b">
        <f t="shared" si="7"/>
        <v>0</v>
      </c>
      <c r="U75" s="47" t="b">
        <f t="shared" si="2"/>
        <v>0</v>
      </c>
      <c r="V75" s="47" t="b">
        <f t="shared" si="8"/>
        <v>0</v>
      </c>
      <c r="W75" s="48" t="b">
        <f t="shared" si="9"/>
        <v>0</v>
      </c>
      <c r="X75" s="46" t="b">
        <f t="shared" si="10"/>
        <v>0</v>
      </c>
      <c r="Y75" s="47" t="b">
        <f t="shared" si="11"/>
        <v>0</v>
      </c>
      <c r="Z75" s="47" t="b">
        <f t="shared" si="12"/>
        <v>0</v>
      </c>
      <c r="AA75" s="48" t="b">
        <f t="shared" si="13"/>
        <v>0</v>
      </c>
    </row>
    <row r="76" spans="1:27" ht="19.5" thickBot="1" x14ac:dyDescent="0.3">
      <c r="A76" s="57" t="s">
        <v>74</v>
      </c>
      <c r="B76" s="58" t="str">
        <f t="shared" si="3"/>
        <v/>
      </c>
      <c r="E76" s="57" t="s">
        <v>74</v>
      </c>
      <c r="F76" s="58" t="str">
        <f t="shared" si="4"/>
        <v/>
      </c>
      <c r="H76" s="57" t="s">
        <v>74</v>
      </c>
      <c r="I76" s="58" t="str">
        <f>IF(OR(J34="congé",K34="congé"),"congé","")</f>
        <v/>
      </c>
      <c r="K76" s="57" t="s">
        <v>74</v>
      </c>
      <c r="L76" s="58" t="str">
        <f t="shared" si="6"/>
        <v/>
      </c>
      <c r="T76" s="59" t="b">
        <f t="shared" si="7"/>
        <v>0</v>
      </c>
      <c r="U76" s="60" t="b">
        <f t="shared" si="2"/>
        <v>0</v>
      </c>
      <c r="V76" s="60" t="b">
        <f t="shared" si="8"/>
        <v>0</v>
      </c>
      <c r="W76" s="61" t="b">
        <f t="shared" si="9"/>
        <v>0</v>
      </c>
      <c r="X76" s="59" t="b">
        <f t="shared" si="10"/>
        <v>0</v>
      </c>
      <c r="Y76" s="60" t="b">
        <f t="shared" si="11"/>
        <v>0</v>
      </c>
      <c r="Z76" s="60" t="b">
        <f t="shared" si="12"/>
        <v>0</v>
      </c>
      <c r="AA76" s="61" t="b">
        <f t="shared" si="13"/>
        <v>0</v>
      </c>
    </row>
    <row r="79" spans="1:27" x14ac:dyDescent="0.25">
      <c r="B79" s="1" t="str">
        <f>ADDRESS(52,VLOOKUP(MATCH(B$85,$B$12:$N$12,0),$P$12:$Q$24,2,0))</f>
        <v>$B$52</v>
      </c>
      <c r="C79" s="1" t="str">
        <f t="shared" ref="C79:M79" si="14">ADDRESS(52,VLOOKUP(MATCH(C$85,$B$12:$N$12,0),$P$12:$Q$24,2,0))</f>
        <v>$B$52</v>
      </c>
      <c r="D79" s="1" t="str">
        <f t="shared" si="14"/>
        <v>$B$52</v>
      </c>
      <c r="E79" s="1" t="str">
        <f t="shared" si="14"/>
        <v>$F$52</v>
      </c>
      <c r="F79" s="1" t="str">
        <f t="shared" si="14"/>
        <v>$F$52</v>
      </c>
      <c r="G79" s="1" t="str">
        <f t="shared" si="14"/>
        <v>$F$52</v>
      </c>
      <c r="H79" s="1" t="str">
        <f t="shared" si="14"/>
        <v>$F$52</v>
      </c>
      <c r="I79" s="1" t="str">
        <f t="shared" si="14"/>
        <v>$F$52</v>
      </c>
      <c r="J79" s="1" t="str">
        <f t="shared" si="14"/>
        <v>$I$52</v>
      </c>
      <c r="K79" s="1" t="str">
        <f t="shared" si="14"/>
        <v>$I$52</v>
      </c>
      <c r="L79" s="1" t="str">
        <f t="shared" si="14"/>
        <v>$L$52</v>
      </c>
      <c r="M79" s="1" t="str">
        <f t="shared" si="14"/>
        <v>$L$52</v>
      </c>
    </row>
    <row r="80" spans="1:27" ht="25.5" x14ac:dyDescent="0.25">
      <c r="A80" s="62" t="s">
        <v>11</v>
      </c>
      <c r="B80" s="62" t="s">
        <v>12</v>
      </c>
      <c r="C80" s="62" t="s">
        <v>13</v>
      </c>
      <c r="D80" s="62" t="s">
        <v>14</v>
      </c>
      <c r="E80" s="62" t="s">
        <v>15</v>
      </c>
      <c r="F80" s="62" t="s">
        <v>16</v>
      </c>
      <c r="G80" s="62" t="s">
        <v>17</v>
      </c>
      <c r="H80" s="63" t="s">
        <v>18</v>
      </c>
      <c r="I80" s="62" t="s">
        <v>19</v>
      </c>
      <c r="J80" s="62" t="s">
        <v>20</v>
      </c>
      <c r="K80" s="62" t="s">
        <v>21</v>
      </c>
      <c r="L80" s="62" t="s">
        <v>22</v>
      </c>
      <c r="M80" s="62" t="s">
        <v>23</v>
      </c>
    </row>
    <row r="81" spans="1:14" x14ac:dyDescent="0.25">
      <c r="A81" s="34" t="str">
        <f>IF(OR(B37&lt;=1,B52=A52),B83,B84)</f>
        <v>OK</v>
      </c>
      <c r="B81" s="64" t="str">
        <f>IF(OR(C37&lt;=1,B52=A52),B83,B84)</f>
        <v>OK</v>
      </c>
      <c r="C81" s="64" t="str">
        <f>IF(OR(D37&lt;=1,B52=A52),B83,B84)</f>
        <v>OK</v>
      </c>
      <c r="D81" s="34" t="str">
        <f>IF(OR(E37&lt;=1,$F$52=$E$52),B83,B84)</f>
        <v>OK</v>
      </c>
      <c r="E81" s="65" t="str">
        <f>IF(OR(F37&lt;=1,$F$52=$E$52),B83,B84)</f>
        <v>OK</v>
      </c>
      <c r="F81" s="34" t="str">
        <f>IF(OR(G37&lt;=1,$F$52=$E$52),B83,B84)</f>
        <v>OK</v>
      </c>
      <c r="G81" s="34" t="str">
        <f>IF(OR(H37&lt;=1,$F$52=$E$52),B83,B84)</f>
        <v>OK</v>
      </c>
      <c r="H81" s="34" t="str">
        <f>IF(OR(I37&lt;=1,$F$52=$E$52),B83,B84)</f>
        <v>OK</v>
      </c>
      <c r="I81" s="34" t="str">
        <f>IF(OR(J37&lt;=1,I52=H52),B83,B84)</f>
        <v>OK</v>
      </c>
      <c r="J81" s="34" t="str">
        <f>IF(OR(K37&lt;=1,I52=H52),B83,B84)</f>
        <v>OK</v>
      </c>
      <c r="K81" s="34" t="str">
        <f>IF(OR(L37&lt;=1,$L$52=$K$52),B83,B84)</f>
        <v>OK</v>
      </c>
      <c r="L81" s="34" t="str">
        <f>IF(OR(M37&lt;=1,$L$52=$K$52),B83,B84)</f>
        <v>OK</v>
      </c>
      <c r="M81" s="34" t="str">
        <f>IF(OR(N37&lt;=1,$L$52=$K$52),B83,B84)</f>
        <v>OK</v>
      </c>
    </row>
    <row r="83" spans="1:14" x14ac:dyDescent="0.25">
      <c r="B83" s="1" t="s">
        <v>53</v>
      </c>
      <c r="F83" s="1" t="s">
        <v>54</v>
      </c>
      <c r="I83" s="66" t="s">
        <v>77</v>
      </c>
    </row>
    <row r="84" spans="1:14" x14ac:dyDescent="0.25">
      <c r="B84" s="1" t="s">
        <v>55</v>
      </c>
      <c r="F84" s="1" t="s">
        <v>56</v>
      </c>
      <c r="N84" s="1" t="str" cm="1">
        <f t="array" ref="N84">IF(AND(A81="ok",SUMPRODUCT(($A$13:$A$34=$A86)*($B$12:$N$12=A80)*($B$13:$N$34))&gt;0),"tout baigne","demander a papa")</f>
        <v>tout baigne</v>
      </c>
    </row>
    <row r="85" spans="1:14" ht="25.5" x14ac:dyDescent="0.25">
      <c r="B85" s="62" t="s">
        <v>11</v>
      </c>
      <c r="C85" s="62" t="s">
        <v>12</v>
      </c>
      <c r="D85" s="62" t="s">
        <v>13</v>
      </c>
      <c r="E85" s="62" t="s">
        <v>14</v>
      </c>
      <c r="F85" s="62" t="s">
        <v>15</v>
      </c>
      <c r="G85" s="62" t="s">
        <v>16</v>
      </c>
      <c r="H85" s="62" t="s">
        <v>17</v>
      </c>
      <c r="I85" s="63" t="s">
        <v>18</v>
      </c>
      <c r="J85" s="62" t="s">
        <v>19</v>
      </c>
      <c r="K85" s="62" t="s">
        <v>20</v>
      </c>
      <c r="L85" s="62" t="s">
        <v>21</v>
      </c>
      <c r="M85" s="62" t="s">
        <v>22</v>
      </c>
      <c r="N85" s="62" t="s">
        <v>23</v>
      </c>
    </row>
    <row r="86" spans="1:14" ht="18.75" x14ac:dyDescent="0.25">
      <c r="A86" s="18" t="s">
        <v>24</v>
      </c>
      <c r="B86" s="1" t="str" cm="1">
        <f t="array" aca="1" ref="B86" ca="1">IF(AND(A$81="ok",SUMPRODUCT(($A$13:$A$34=$A86)*($B$12:$N$12=A$80)*($B$13:$N$34))&gt;0,OR(B$37&lt;=1,INDIRECT(ADDRESS(52,VLOOKUP(MATCH(B$85,$B$12:$N$12,0),$P$12:$Q$24,2,0)-1))=INDIRECT(ADDRESS(52,VLOOKUP(MATCH(B$85,$B$12:$N$12,0),$P$12:$Q$24,2,0))))=FALSE),"OK","")</f>
        <v>OK</v>
      </c>
      <c r="C86" s="1" t="str" cm="1">
        <f t="array" aca="1" ref="C86" ca="1">IF(AND(B$81="ok",SUMPRODUCT(($A$13:$A$34=$A86)*($B$12:$N$12=B$80)*($B$13:$N$34))&gt;0,OR(C$37&lt;=1,INDIRECT(ADDRESS(52,VLOOKUP(MATCH(C$85,$B$12:$N$12,0),$P$12:$Q$24,2,0)-1))=INDIRECT(ADDRESS(52,VLOOKUP(MATCH(C$85,$B$12:$N$12,0),$P$12:$Q$24,2,0))))=FALSE),"OK","")</f>
        <v>OK</v>
      </c>
      <c r="D86" s="1" t="str" cm="1">
        <f t="array" aca="1" ref="D86" ca="1">IF(AND(C$81="ok",SUMPRODUCT(($A$13:$A$34=$A86)*($B$12:$N$12=C$80)*($B$13:$N$34))&gt;0,OR(D$37&lt;=1,INDIRECT(ADDRESS(52,VLOOKUP(MATCH(D$85,$B$12:$N$12,0),$P$12:$Q$24,2,0)-1))=INDIRECT(ADDRESS(52,VLOOKUP(MATCH(D$85,$B$12:$N$12,0),$P$12:$Q$24,2,0))))=FALSE),"OK","")</f>
        <v>OK</v>
      </c>
      <c r="E86" s="1" t="str" cm="1">
        <f t="array" aca="1" ref="E86" ca="1">IF(AND(D$81="ok",SUMPRODUCT(($A$13:$A$34=$A86)*($B$12:$N$12=D$80)*($B$13:$N$34))&gt;0,OR(E$37&lt;=1,INDIRECT(ADDRESS(52,VLOOKUP(MATCH(E$85,$B$12:$N$12,0),$P$12:$Q$24,2,0)-1))=INDIRECT(ADDRESS(52,VLOOKUP(MATCH(E$85,$B$12:$N$12,0),$P$12:$Q$24,2,0))))=FALSE),"OK","")</f>
        <v/>
      </c>
      <c r="F86" s="1" t="str" cm="1">
        <f t="array" aca="1" ref="F86" ca="1">IF(AND(E$81="ok",SUMPRODUCT(($A$13:$A$34=$A86)*($B$12:$N$12=E$80)*($B$13:$N$34))&gt;0,OR(F$37&lt;=1,INDIRECT(ADDRESS(52,VLOOKUP(MATCH(F$85,$B$12:$N$12,0),$P$12:$Q$24,2,0)-1))=INDIRECT(ADDRESS(52,VLOOKUP(MATCH(F$85,$B$12:$N$12,0),$P$12:$Q$24,2,0))))=FALSE),"OK","")</f>
        <v/>
      </c>
      <c r="G86" s="1" t="str" cm="1">
        <f t="array" aca="1" ref="G86" ca="1">IF(AND(F$81="ok",SUMPRODUCT(($A$13:$A$34=$A86)*($B$12:$N$12=F$80)*($B$13:$N$34))&gt;0,OR(G$37&lt;=1,INDIRECT(ADDRESS(52,VLOOKUP(MATCH(G$85,$B$12:$N$12,0),$P$12:$Q$24,2,0)-1))=INDIRECT(ADDRESS(52,VLOOKUP(MATCH(G$85,$B$12:$N$12,0),$P$12:$Q$24,2,0))))=FALSE),"OK","")</f>
        <v/>
      </c>
      <c r="H86" s="1" t="str" cm="1">
        <f t="array" aca="1" ref="H86" ca="1">IF(AND(G$81="ok",SUMPRODUCT(($A$13:$A$34=$A86)*($B$12:$N$12=G$80)*($B$13:$N$34))&gt;0,OR(H$37&lt;=1,INDIRECT(ADDRESS(52,VLOOKUP(MATCH(H$85,$B$12:$N$12,0),$P$12:$Q$24,2,0)-1))=INDIRECT(ADDRESS(52,VLOOKUP(MATCH(H$85,$B$12:$N$12,0),$P$12:$Q$24,2,0))))=FALSE),"OK","")</f>
        <v/>
      </c>
      <c r="I86" s="1" t="str" cm="1">
        <f t="array" aca="1" ref="I86" ca="1">IF(AND(H$81="ok",SUMPRODUCT(($A$13:$A$34=$A86)*($B$12:$N$12=H$80)*($B$13:$N$34))&gt;0,OR(I$37&lt;=1,INDIRECT(ADDRESS(52,VLOOKUP(MATCH(I$85,$B$12:$N$12,0),$P$12:$Q$24,2,0)-1))=INDIRECT(ADDRESS(52,VLOOKUP(MATCH(I$85,$B$12:$N$12,0),$P$12:$Q$24,2,0))))=FALSE),"OK","")</f>
        <v/>
      </c>
      <c r="J86" s="1" t="str" cm="1">
        <f t="array" aca="1" ref="J86" ca="1">IF(AND(I$81="ok",SUMPRODUCT(($A$13:$A$34=$A86)*($B$12:$N$12=I$80)*($B$13:$N$34))&gt;0,OR(J$37&lt;=1,INDIRECT(ADDRESS(52,VLOOKUP(MATCH(J$85,$B$12:$N$12,0),$P$12:$Q$24,2,0)-1))=INDIRECT(ADDRESS(52,VLOOKUP(MATCH(J$85,$B$12:$N$12,0),$P$12:$Q$24,2,0))))=FALSE),"OK","")</f>
        <v/>
      </c>
      <c r="K86" s="1" t="str" cm="1">
        <f t="array" aca="1" ref="K86" ca="1">IF(AND(J$81="ok",SUMPRODUCT(($A$13:$A$34=$A86)*($B$12:$N$12=J$80)*($B$13:$N$34))&gt;0,OR(K$37&lt;=1,INDIRECT(ADDRESS(52,VLOOKUP(MATCH(K$85,$B$12:$N$12,0),$P$12:$Q$24,2,0)-1))=INDIRECT(ADDRESS(52,VLOOKUP(MATCH(K$85,$B$12:$N$12,0),$P$12:$Q$24,2,0))))=FALSE),"OK","")</f>
        <v/>
      </c>
      <c r="L86" s="1" t="str" cm="1">
        <f t="array" aca="1" ref="L86" ca="1">IF(AND(K$81="ok",SUMPRODUCT(($A$13:$A$34=$A86)*($B$12:$N$12=K$80)*($B$13:$N$34))&gt;0,OR(L$37&lt;=1,INDIRECT(ADDRESS(52,VLOOKUP(MATCH(L$85,$B$12:$N$12,0),$P$12:$Q$24,2,0)-1))=INDIRECT(ADDRESS(52,VLOOKUP(MATCH(L$85,$B$12:$N$12,0),$P$12:$Q$24,2,0))))=FALSE),"OK","")</f>
        <v/>
      </c>
      <c r="M86" s="1" t="str" cm="1">
        <f t="array" aca="1" ref="M86" ca="1">IF(AND(L$81="ok",SUMPRODUCT(($A$13:$A$34=$A86)*($B$12:$N$12=L$80)*($B$13:$N$34))&gt;0,OR(M$37&lt;=1,INDIRECT(ADDRESS(52,VLOOKUP(MATCH(M$85,$B$12:$N$12,0),$P$12:$Q$24,2,0)-1))=INDIRECT(ADDRESS(52,VLOOKUP(MATCH(M$85,$B$12:$N$12,0),$P$12:$Q$24,2,0))))=FALSE),"OK","")</f>
        <v/>
      </c>
      <c r="N86" s="1" t="str" cm="1">
        <f t="array" aca="1" ref="N86" ca="1">IF(AND(M$81="ok",SUMPRODUCT(($A$13:$A$34=$A86)*($B$12:$N$12=M$80)*($B$13:$N$34))&gt;0,OR(N$37&lt;=1,INDIRECT(ADDRESS(52,VLOOKUP(MATCH(N$85,$B$12:$N$12,0),$P$12:$Q$24,2,0)-1))=INDIRECT(ADDRESS(52,VLOOKUP(MATCH(N$85,$B$12:$N$12,0),$P$12:$Q$24,2,0))))=FALSE),"OK","")</f>
        <v/>
      </c>
    </row>
    <row r="87" spans="1:14" ht="18.75" x14ac:dyDescent="0.25">
      <c r="A87" s="18" t="s">
        <v>25</v>
      </c>
      <c r="B87" s="1" t="str" cm="1">
        <f t="array" aca="1" ref="B87" ca="1">IF(AND(A$81="ok",SUMPRODUCT(($A$13:$A$34=$A87)*($B$12:$N$12=A$80)*($B$13:$N$34))&gt;0,OR(B$37&lt;=1,INDIRECT(ADDRESS(52,VLOOKUP(MATCH(B$85,$B$12:$N$12,0),$P$12:$Q$24,2,0)-1))=INDIRECT(ADDRESS(52,VLOOKUP(MATCH(B$85,$B$12:$N$12,0),$P$12:$Q$24,2,0))))=FALSE),"OK","")</f>
        <v>OK</v>
      </c>
      <c r="C87" s="1" t="str" cm="1">
        <f t="array" aca="1" ref="C87" ca="1">IF(AND(B$81="ok",SUMPRODUCT(($A$13:$A$34=$A87)*($B$12:$N$12=B$80)*($B$13:$N$34))&gt;0,OR(C$37&lt;=1,INDIRECT(ADDRESS(52,VLOOKUP(MATCH(C$85,$B$12:$N$12,0),$P$12:$Q$24,2,0)-1))=INDIRECT(ADDRESS(52,VLOOKUP(MATCH(C$85,$B$12:$N$12,0),$P$12:$Q$24,2,0))))=FALSE),"OK","")</f>
        <v>OK</v>
      </c>
      <c r="D87" s="1" t="str" cm="1">
        <f t="array" aca="1" ref="D87" ca="1">IF(AND(C$81="ok",SUMPRODUCT(($A$13:$A$34=$A87)*($B$12:$N$12=C$80)*($B$13:$N$34))&gt;0,OR(D$37&lt;=1,INDIRECT(ADDRESS(52,VLOOKUP(MATCH(D$85,$B$12:$N$12,0),$P$12:$Q$24,2,0)-1))=INDIRECT(ADDRESS(52,VLOOKUP(MATCH(D$85,$B$12:$N$12,0),$P$12:$Q$24,2,0))))=FALSE),"OK","")</f>
        <v>OK</v>
      </c>
      <c r="E87" s="1" t="str" cm="1">
        <f t="array" aca="1" ref="E87" ca="1">IF(AND(D$81="ok",SUMPRODUCT(($A$13:$A$34=$A87)*($B$12:$N$12=D$80)*($B$13:$N$34))&gt;0,OR(E$37&lt;=1,INDIRECT(ADDRESS(52,VLOOKUP(MATCH(E$85,$B$12:$N$12,0),$P$12:$Q$24,2,0)-1))=INDIRECT(ADDRESS(52,VLOOKUP(MATCH(E$85,$B$12:$N$12,0),$P$12:$Q$24,2,0))))=FALSE),"OK","")</f>
        <v/>
      </c>
      <c r="F87" s="1" t="str" cm="1">
        <f t="array" aca="1" ref="F87" ca="1">IF(AND(E$81="ok",SUMPRODUCT(($A$13:$A$34=$A87)*($B$12:$N$12=E$80)*($B$13:$N$34))&gt;0,OR(F$37&lt;=1,INDIRECT(ADDRESS(52,VLOOKUP(MATCH(F$85,$B$12:$N$12,0),$P$12:$Q$24,2,0)-1))=INDIRECT(ADDRESS(52,VLOOKUP(MATCH(F$85,$B$12:$N$12,0),$P$12:$Q$24,2,0))))=FALSE),"OK","")</f>
        <v/>
      </c>
      <c r="G87" s="1" t="str" cm="1">
        <f t="array" aca="1" ref="G87" ca="1">IF(AND(F$81="ok",SUMPRODUCT(($A$13:$A$34=$A87)*($B$12:$N$12=F$80)*($B$13:$N$34))&gt;0,OR(G$37&lt;=1,INDIRECT(ADDRESS(52,VLOOKUP(MATCH(G$85,$B$12:$N$12,0),$P$12:$Q$24,2,0)-1))=INDIRECT(ADDRESS(52,VLOOKUP(MATCH(G$85,$B$12:$N$12,0),$P$12:$Q$24,2,0))))=FALSE),"OK","")</f>
        <v/>
      </c>
      <c r="H87" s="1" t="str" cm="1">
        <f t="array" aca="1" ref="H87" ca="1">IF(AND(G$81="ok",SUMPRODUCT(($A$13:$A$34=$A87)*($B$12:$N$12=G$80)*($B$13:$N$34))&gt;0,OR(H$37&lt;=1,INDIRECT(ADDRESS(52,VLOOKUP(MATCH(H$85,$B$12:$N$12,0),$P$12:$Q$24,2,0)-1))=INDIRECT(ADDRESS(52,VLOOKUP(MATCH(H$85,$B$12:$N$12,0),$P$12:$Q$24,2,0))))=FALSE),"OK","")</f>
        <v/>
      </c>
      <c r="I87" s="1" t="str" cm="1">
        <f t="array" aca="1" ref="I87" ca="1">IF(AND(H$81="ok",SUMPRODUCT(($A$13:$A$34=$A87)*($B$12:$N$12=H$80)*($B$13:$N$34))&gt;0,OR(I$37&lt;=1,INDIRECT(ADDRESS(52,VLOOKUP(MATCH(I$85,$B$12:$N$12,0),$P$12:$Q$24,2,0)-1))=INDIRECT(ADDRESS(52,VLOOKUP(MATCH(I$85,$B$12:$N$12,0),$P$12:$Q$24,2,0))))=FALSE),"OK","")</f>
        <v/>
      </c>
      <c r="J87" s="1" t="str" cm="1">
        <f t="array" aca="1" ref="J87" ca="1">IF(AND(I$81="ok",SUMPRODUCT(($A$13:$A$34=$A87)*($B$12:$N$12=I$80)*($B$13:$N$34))&gt;0,OR(J$37&lt;=1,INDIRECT(ADDRESS(52,VLOOKUP(MATCH(J$85,$B$12:$N$12,0),$P$12:$Q$24,2,0)-1))=INDIRECT(ADDRESS(52,VLOOKUP(MATCH(J$85,$B$12:$N$12,0),$P$12:$Q$24,2,0))))=FALSE),"OK","")</f>
        <v/>
      </c>
      <c r="K87" s="1" t="str" cm="1">
        <f t="array" aca="1" ref="K87" ca="1">IF(AND(J$81="ok",SUMPRODUCT(($A$13:$A$34=$A87)*($B$12:$N$12=J$80)*($B$13:$N$34))&gt;0,OR(K$37&lt;=1,INDIRECT(ADDRESS(52,VLOOKUP(MATCH(K$85,$B$12:$N$12,0),$P$12:$Q$24,2,0)-1))=INDIRECT(ADDRESS(52,VLOOKUP(MATCH(K$85,$B$12:$N$12,0),$P$12:$Q$24,2,0))))=FALSE),"OK","")</f>
        <v/>
      </c>
      <c r="L87" s="1" t="str" cm="1">
        <f t="array" aca="1" ref="L87" ca="1">IF(AND(K$81="ok",SUMPRODUCT(($A$13:$A$34=$A87)*($B$12:$N$12=K$80)*($B$13:$N$34))&gt;0,OR(L$37&lt;=1,INDIRECT(ADDRESS(52,VLOOKUP(MATCH(L$85,$B$12:$N$12,0),$P$12:$Q$24,2,0)-1))=INDIRECT(ADDRESS(52,VLOOKUP(MATCH(L$85,$B$12:$N$12,0),$P$12:$Q$24,2,0))))=FALSE),"OK","")</f>
        <v>OK</v>
      </c>
      <c r="M87" s="1" t="str" cm="1">
        <f t="array" aca="1" ref="M87" ca="1">IF(AND(L$81="ok",SUMPRODUCT(($A$13:$A$34=$A87)*($B$12:$N$12=L$80)*($B$13:$N$34))&gt;0,OR(M$37&lt;=1,INDIRECT(ADDRESS(52,VLOOKUP(MATCH(M$85,$B$12:$N$12,0),$P$12:$Q$24,2,0)-1))=INDIRECT(ADDRESS(52,VLOOKUP(MATCH(M$85,$B$12:$N$12,0),$P$12:$Q$24,2,0))))=FALSE),"OK","")</f>
        <v>OK</v>
      </c>
      <c r="N87" s="1" t="str" cm="1">
        <f t="array" aca="1" ref="N87" ca="1">IF(AND(M$81="ok",SUMPRODUCT(($A$13:$A$34=$A87)*($B$12:$N$12=M$80)*($B$13:$N$34))&gt;0,OR(N$37&lt;=1,INDIRECT(ADDRESS(52,VLOOKUP(MATCH(N$85,$B$12:$N$12,0),$P$12:$Q$24,2,0)-1))=INDIRECT(ADDRESS(52,VLOOKUP(MATCH(N$85,$B$12:$N$12,0),$P$12:$Q$24,2,0))))=FALSE),"OK","")</f>
        <v/>
      </c>
    </row>
    <row r="88" spans="1:14" ht="18.75" x14ac:dyDescent="0.25">
      <c r="A88" s="18" t="s">
        <v>26</v>
      </c>
      <c r="B88" s="1" t="str" cm="1">
        <f t="array" aca="1" ref="B88" ca="1">IF(AND(A$81="ok",SUMPRODUCT(($A$13:$A$34=$A88)*($B$12:$N$12=A$80)*($B$13:$N$34))&gt;0,OR(B$37&lt;=1,INDIRECT(ADDRESS(52,VLOOKUP(MATCH(B$85,$B$12:$N$12,0),$P$12:$Q$24,2,0)-1))=INDIRECT(ADDRESS(52,VLOOKUP(MATCH(B$85,$B$12:$N$12,0),$P$12:$Q$24,2,0))))=FALSE),"OK","")</f>
        <v>OK</v>
      </c>
      <c r="C88" s="1" t="str" cm="1">
        <f t="array" aca="1" ref="C88" ca="1">IF(AND(B$81="ok",SUMPRODUCT(($A$13:$A$34=$A88)*($B$12:$N$12=B$80)*($B$13:$N$34))&gt;0,OR(C$37&lt;=1,INDIRECT(ADDRESS(52,VLOOKUP(MATCH(C$85,$B$12:$N$12,0),$P$12:$Q$24,2,0)-1))=INDIRECT(ADDRESS(52,VLOOKUP(MATCH(C$85,$B$12:$N$12,0),$P$12:$Q$24,2,0))))=FALSE),"OK","")</f>
        <v>OK</v>
      </c>
      <c r="D88" s="1" t="str" cm="1">
        <f t="array" aca="1" ref="D88" ca="1">IF(AND(C$81="ok",SUMPRODUCT(($A$13:$A$34=$A88)*($B$12:$N$12=C$80)*($B$13:$N$34))&gt;0,OR(D$37&lt;=1,INDIRECT(ADDRESS(52,VLOOKUP(MATCH(D$85,$B$12:$N$12,0),$P$12:$Q$24,2,0)-1))=INDIRECT(ADDRESS(52,VLOOKUP(MATCH(D$85,$B$12:$N$12,0),$P$12:$Q$24,2,0))))=FALSE),"OK","")</f>
        <v>OK</v>
      </c>
      <c r="E88" s="1" t="str" cm="1">
        <f t="array" aca="1" ref="E88" ca="1">IF(AND(D$81="ok",SUMPRODUCT(($A$13:$A$34=$A88)*($B$12:$N$12=D$80)*($B$13:$N$34))&gt;0,OR(E$37&lt;=1,INDIRECT(ADDRESS(52,VLOOKUP(MATCH(E$85,$B$12:$N$12,0),$P$12:$Q$24,2,0)-1))=INDIRECT(ADDRESS(52,VLOOKUP(MATCH(E$85,$B$12:$N$12,0),$P$12:$Q$24,2,0))))=FALSE),"OK","")</f>
        <v>OK</v>
      </c>
      <c r="F88" s="1" t="str" cm="1">
        <f t="array" aca="1" ref="F88" ca="1">IF(AND(E$81="ok",SUMPRODUCT(($A$13:$A$34=$A88)*($B$12:$N$12=E$80)*($B$13:$N$34))&gt;0,OR(F$37&lt;=1,INDIRECT(ADDRESS(52,VLOOKUP(MATCH(F$85,$B$12:$N$12,0),$P$12:$Q$24,2,0)-1))=INDIRECT(ADDRESS(52,VLOOKUP(MATCH(F$85,$B$12:$N$12,0),$P$12:$Q$24,2,0))))=FALSE),"OK","")</f>
        <v/>
      </c>
      <c r="G88" s="1" t="str" cm="1">
        <f t="array" aca="1" ref="G88" ca="1">IF(AND(F$81="ok",SUMPRODUCT(($A$13:$A$34=$A88)*($B$12:$N$12=F$80)*($B$13:$N$34))&gt;0,OR(G$37&lt;=1,INDIRECT(ADDRESS(52,VLOOKUP(MATCH(G$85,$B$12:$N$12,0),$P$12:$Q$24,2,0)-1))=INDIRECT(ADDRESS(52,VLOOKUP(MATCH(G$85,$B$12:$N$12,0),$P$12:$Q$24,2,0))))=FALSE),"OK","")</f>
        <v/>
      </c>
      <c r="H88" s="1" t="str" cm="1">
        <f t="array" aca="1" ref="H88" ca="1">IF(AND(G$81="ok",SUMPRODUCT(($A$13:$A$34=$A88)*($B$12:$N$12=G$80)*($B$13:$N$34))&gt;0,OR(H$37&lt;=1,INDIRECT(ADDRESS(52,VLOOKUP(MATCH(H$85,$B$12:$N$12,0),$P$12:$Q$24,2,0)-1))=INDIRECT(ADDRESS(52,VLOOKUP(MATCH(H$85,$B$12:$N$12,0),$P$12:$Q$24,2,0))))=FALSE),"OK","")</f>
        <v/>
      </c>
      <c r="I88" s="1" t="str" cm="1">
        <f t="array" aca="1" ref="I88" ca="1">IF(AND(H$81="ok",SUMPRODUCT(($A$13:$A$34=$A88)*($B$12:$N$12=H$80)*($B$13:$N$34))&gt;0,OR(I$37&lt;=1,INDIRECT(ADDRESS(52,VLOOKUP(MATCH(I$85,$B$12:$N$12,0),$P$12:$Q$24,2,0)-1))=INDIRECT(ADDRESS(52,VLOOKUP(MATCH(I$85,$B$12:$N$12,0),$P$12:$Q$24,2,0))))=FALSE),"OK","")</f>
        <v/>
      </c>
      <c r="J88" s="1" t="str" cm="1">
        <f t="array" aca="1" ref="J88" ca="1">IF(AND(I$81="ok",SUMPRODUCT(($A$13:$A$34=$A88)*($B$12:$N$12=I$80)*($B$13:$N$34))&gt;0,OR(J$37&lt;=1,INDIRECT(ADDRESS(52,VLOOKUP(MATCH(J$85,$B$12:$N$12,0),$P$12:$Q$24,2,0)-1))=INDIRECT(ADDRESS(52,VLOOKUP(MATCH(J$85,$B$12:$N$12,0),$P$12:$Q$24,2,0))))=FALSE),"OK","")</f>
        <v/>
      </c>
      <c r="K88" s="1" t="str" cm="1">
        <f t="array" aca="1" ref="K88" ca="1">IF(AND(J$81="ok",SUMPRODUCT(($A$13:$A$34=$A88)*($B$12:$N$12=J$80)*($B$13:$N$34))&gt;0,OR(K$37&lt;=1,INDIRECT(ADDRESS(52,VLOOKUP(MATCH(K$85,$B$12:$N$12,0),$P$12:$Q$24,2,0)-1))=INDIRECT(ADDRESS(52,VLOOKUP(MATCH(K$85,$B$12:$N$12,0),$P$12:$Q$24,2,0))))=FALSE),"OK","")</f>
        <v/>
      </c>
      <c r="L88" s="1" t="str" cm="1">
        <f t="array" aca="1" ref="L88" ca="1">IF(AND(K$81="ok",SUMPRODUCT(($A$13:$A$34=$A88)*($B$12:$N$12=K$80)*($B$13:$N$34))&gt;0,OR(L$37&lt;=1,INDIRECT(ADDRESS(52,VLOOKUP(MATCH(L$85,$B$12:$N$12,0),$P$12:$Q$24,2,0)-1))=INDIRECT(ADDRESS(52,VLOOKUP(MATCH(L$85,$B$12:$N$12,0),$P$12:$Q$24,2,0))))=FALSE),"OK","")</f>
        <v/>
      </c>
      <c r="M88" s="1" t="str" cm="1">
        <f t="array" aca="1" ref="M88" ca="1">IF(AND(L$81="ok",SUMPRODUCT(($A$13:$A$34=$A88)*($B$12:$N$12=L$80)*($B$13:$N$34))&gt;0,OR(M$37&lt;=1,INDIRECT(ADDRESS(52,VLOOKUP(MATCH(M$85,$B$12:$N$12,0),$P$12:$Q$24,2,0)-1))=INDIRECT(ADDRESS(52,VLOOKUP(MATCH(M$85,$B$12:$N$12,0),$P$12:$Q$24,2,0))))=FALSE),"OK","")</f>
        <v/>
      </c>
      <c r="N88" s="1" t="str" cm="1">
        <f t="array" aca="1" ref="N88" ca="1">IF(AND(M$81="ok",SUMPRODUCT(($A$13:$A$34=$A88)*($B$12:$N$12=M$80)*($B$13:$N$34))&gt;0,OR(N$37&lt;=1,INDIRECT(ADDRESS(52,VLOOKUP(MATCH(N$85,$B$12:$N$12,0),$P$12:$Q$24,2,0)-1))=INDIRECT(ADDRESS(52,VLOOKUP(MATCH(N$85,$B$12:$N$12,0),$P$12:$Q$24,2,0))))=FALSE),"OK","")</f>
        <v/>
      </c>
    </row>
    <row r="89" spans="1:14" ht="18.75" x14ac:dyDescent="0.25">
      <c r="A89" s="20" t="s">
        <v>27</v>
      </c>
      <c r="B89" s="1" t="str" cm="1">
        <f t="array" aca="1" ref="B89" ca="1">IF(AND(A$81="ok",SUMPRODUCT(($A$13:$A$34=$A89)*($B$12:$N$12=A$80)*($B$13:$N$34))&gt;0,OR(B$37&lt;=1,INDIRECT(ADDRESS(52,VLOOKUP(MATCH(B$85,$B$12:$N$12,0),$P$12:$Q$24,2,0)-1))=INDIRECT(ADDRESS(52,VLOOKUP(MATCH(B$85,$B$12:$N$12,0),$P$12:$Q$24,2,0))))=FALSE),"OK","")</f>
        <v>OK</v>
      </c>
      <c r="C89" s="1" t="str" cm="1">
        <f t="array" aca="1" ref="C89" ca="1">IF(AND(B$81="ok",SUMPRODUCT(($A$13:$A$34=$A89)*($B$12:$N$12=B$80)*($B$13:$N$34))&gt;0,OR(C$37&lt;=1,INDIRECT(ADDRESS(52,VLOOKUP(MATCH(C$85,$B$12:$N$12,0),$P$12:$Q$24,2,0)-1))=INDIRECT(ADDRESS(52,VLOOKUP(MATCH(C$85,$B$12:$N$12,0),$P$12:$Q$24,2,0))))=FALSE),"OK","")</f>
        <v>OK</v>
      </c>
      <c r="D89" s="1" t="str" cm="1">
        <f t="array" aca="1" ref="D89" ca="1">IF(AND(C$81="ok",SUMPRODUCT(($A$13:$A$34=$A89)*($B$12:$N$12=C$80)*($B$13:$N$34))&gt;0,OR(D$37&lt;=1,INDIRECT(ADDRESS(52,VLOOKUP(MATCH(D$85,$B$12:$N$12,0),$P$12:$Q$24,2,0)-1))=INDIRECT(ADDRESS(52,VLOOKUP(MATCH(D$85,$B$12:$N$12,0),$P$12:$Q$24,2,0))))=FALSE),"OK","")</f>
        <v/>
      </c>
      <c r="E89" s="1" t="str" cm="1">
        <f t="array" aca="1" ref="E89" ca="1">IF(AND(D$81="ok",SUMPRODUCT(($A$13:$A$34=$A89)*($B$12:$N$12=D$80)*($B$13:$N$34))&gt;0,OR(E$37&lt;=1,INDIRECT(ADDRESS(52,VLOOKUP(MATCH(E$85,$B$12:$N$12,0),$P$12:$Q$24,2,0)-1))=INDIRECT(ADDRESS(52,VLOOKUP(MATCH(E$85,$B$12:$N$12,0),$P$12:$Q$24,2,0))))=FALSE),"OK","")</f>
        <v>OK</v>
      </c>
      <c r="F89" s="1" t="str" cm="1">
        <f t="array" aca="1" ref="F89" ca="1">IF(AND(E$81="ok",SUMPRODUCT(($A$13:$A$34=$A89)*($B$12:$N$12=E$80)*($B$13:$N$34))&gt;0,OR(F$37&lt;=1,INDIRECT(ADDRESS(52,VLOOKUP(MATCH(F$85,$B$12:$N$12,0),$P$12:$Q$24,2,0)-1))=INDIRECT(ADDRESS(52,VLOOKUP(MATCH(F$85,$B$12:$N$12,0),$P$12:$Q$24,2,0))))=FALSE),"OK","")</f>
        <v/>
      </c>
      <c r="G89" s="1" t="str" cm="1">
        <f t="array" aca="1" ref="G89" ca="1">IF(AND(F$81="ok",SUMPRODUCT(($A$13:$A$34=$A89)*($B$12:$N$12=F$80)*($B$13:$N$34))&gt;0,OR(G$37&lt;=1,INDIRECT(ADDRESS(52,VLOOKUP(MATCH(G$85,$B$12:$N$12,0),$P$12:$Q$24,2,0)-1))=INDIRECT(ADDRESS(52,VLOOKUP(MATCH(G$85,$B$12:$N$12,0),$P$12:$Q$24,2,0))))=FALSE),"OK","")</f>
        <v/>
      </c>
      <c r="H89" s="1" t="str" cm="1">
        <f t="array" aca="1" ref="H89" ca="1">IF(AND(G$81="ok",SUMPRODUCT(($A$13:$A$34=$A89)*($B$12:$N$12=G$80)*($B$13:$N$34))&gt;0,OR(H$37&lt;=1,INDIRECT(ADDRESS(52,VLOOKUP(MATCH(H$85,$B$12:$N$12,0),$P$12:$Q$24,2,0)-1))=INDIRECT(ADDRESS(52,VLOOKUP(MATCH(H$85,$B$12:$N$12,0),$P$12:$Q$24,2,0))))=FALSE),"OK","")</f>
        <v>OK</v>
      </c>
      <c r="I89" s="1" t="str" cm="1">
        <f t="array" aca="1" ref="I89" ca="1">IF(AND(H$81="ok",SUMPRODUCT(($A$13:$A$34=$A89)*($B$12:$N$12=H$80)*($B$13:$N$34))&gt;0,OR(I$37&lt;=1,INDIRECT(ADDRESS(52,VLOOKUP(MATCH(I$85,$B$12:$N$12,0),$P$12:$Q$24,2,0)-1))=INDIRECT(ADDRESS(52,VLOOKUP(MATCH(I$85,$B$12:$N$12,0),$P$12:$Q$24,2,0))))=FALSE),"OK","")</f>
        <v>OK</v>
      </c>
      <c r="J89" s="1" t="str" cm="1">
        <f t="array" aca="1" ref="J89" ca="1">IF(AND(I$81="ok",SUMPRODUCT(($A$13:$A$34=$A89)*($B$12:$N$12=I$80)*($B$13:$N$34))&gt;0,OR(J$37&lt;=1,INDIRECT(ADDRESS(52,VLOOKUP(MATCH(J$85,$B$12:$N$12,0),$P$12:$Q$24,2,0)-1))=INDIRECT(ADDRESS(52,VLOOKUP(MATCH(J$85,$B$12:$N$12,0),$P$12:$Q$24,2,0))))=FALSE),"OK","")</f>
        <v/>
      </c>
      <c r="K89" s="1" t="str" cm="1">
        <f t="array" aca="1" ref="K89" ca="1">IF(AND(J$81="ok",SUMPRODUCT(($A$13:$A$34=$A89)*($B$12:$N$12=J$80)*($B$13:$N$34))&gt;0,OR(K$37&lt;=1,INDIRECT(ADDRESS(52,VLOOKUP(MATCH(K$85,$B$12:$N$12,0),$P$12:$Q$24,2,0)-1))=INDIRECT(ADDRESS(52,VLOOKUP(MATCH(K$85,$B$12:$N$12,0),$P$12:$Q$24,2,0))))=FALSE),"OK","")</f>
        <v/>
      </c>
      <c r="L89" s="1" t="str" cm="1">
        <f t="array" aca="1" ref="L89" ca="1">IF(AND(K$81="ok",SUMPRODUCT(($A$13:$A$34=$A89)*($B$12:$N$12=K$80)*($B$13:$N$34))&gt;0,OR(L$37&lt;=1,INDIRECT(ADDRESS(52,VLOOKUP(MATCH(L$85,$B$12:$N$12,0),$P$12:$Q$24,2,0)-1))=INDIRECT(ADDRESS(52,VLOOKUP(MATCH(L$85,$B$12:$N$12,0),$P$12:$Q$24,2,0))))=FALSE),"OK","")</f>
        <v/>
      </c>
      <c r="M89" s="1" t="str" cm="1">
        <f t="array" aca="1" ref="M89" ca="1">IF(AND(L$81="ok",SUMPRODUCT(($A$13:$A$34=$A89)*($B$12:$N$12=L$80)*($B$13:$N$34))&gt;0,OR(M$37&lt;=1,INDIRECT(ADDRESS(52,VLOOKUP(MATCH(M$85,$B$12:$N$12,0),$P$12:$Q$24,2,0)-1))=INDIRECT(ADDRESS(52,VLOOKUP(MATCH(M$85,$B$12:$N$12,0),$P$12:$Q$24,2,0))))=FALSE),"OK","")</f>
        <v/>
      </c>
      <c r="N89" s="1" t="str" cm="1">
        <f t="array" aca="1" ref="N89" ca="1">IF(AND(M$81="ok",SUMPRODUCT(($A$13:$A$34=$A89)*($B$12:$N$12=M$80)*($B$13:$N$34))&gt;0,OR(N$37&lt;=1,INDIRECT(ADDRESS(52,VLOOKUP(MATCH(N$85,$B$12:$N$12,0),$P$12:$Q$24,2,0)-1))=INDIRECT(ADDRESS(52,VLOOKUP(MATCH(N$85,$B$12:$N$12,0),$P$12:$Q$24,2,0))))=FALSE),"OK","")</f>
        <v/>
      </c>
    </row>
    <row r="90" spans="1:14" ht="18.75" x14ac:dyDescent="0.25">
      <c r="A90" s="21" t="s">
        <v>28</v>
      </c>
      <c r="B90" s="1" t="str" cm="1">
        <f t="array" aca="1" ref="B90" ca="1">IF(AND(A$81="ok",SUMPRODUCT(($A$13:$A$34=$A90)*($B$12:$N$12=A$80)*($B$13:$N$34))&gt;0,OR(B$37&lt;=1,INDIRECT(ADDRESS(52,VLOOKUP(MATCH(B$85,$B$12:$N$12,0),$P$12:$Q$24,2,0)-1))=INDIRECT(ADDRESS(52,VLOOKUP(MATCH(B$85,$B$12:$N$12,0),$P$12:$Q$24,2,0))))=FALSE),"OK","")</f>
        <v>OK</v>
      </c>
      <c r="C90" s="1" t="str" cm="1">
        <f t="array" aca="1" ref="C90" ca="1">IF(AND(B$81="ok",SUMPRODUCT(($A$13:$A$34=$A90)*($B$12:$N$12=B$80)*($B$13:$N$34))&gt;0,OR(C$37&lt;=1,INDIRECT(ADDRESS(52,VLOOKUP(MATCH(C$85,$B$12:$N$12,0),$P$12:$Q$24,2,0)-1))=INDIRECT(ADDRESS(52,VLOOKUP(MATCH(C$85,$B$12:$N$12,0),$P$12:$Q$24,2,0))))=FALSE),"OK","")</f>
        <v/>
      </c>
      <c r="D90" s="1" t="str" cm="1">
        <f t="array" aca="1" ref="D90" ca="1">IF(AND(C$81="ok",SUMPRODUCT(($A$13:$A$34=$A90)*($B$12:$N$12=C$80)*($B$13:$N$34))&gt;0,OR(D$37&lt;=1,INDIRECT(ADDRESS(52,VLOOKUP(MATCH(D$85,$B$12:$N$12,0),$P$12:$Q$24,2,0)-1))=INDIRECT(ADDRESS(52,VLOOKUP(MATCH(D$85,$B$12:$N$12,0),$P$12:$Q$24,2,0))))=FALSE),"OK","")</f>
        <v/>
      </c>
      <c r="E90" s="1" t="str" cm="1">
        <f t="array" aca="1" ref="E90" ca="1">IF(AND(D$81="ok",SUMPRODUCT(($A$13:$A$34=$A90)*($B$12:$N$12=D$80)*($B$13:$N$34))&gt;0,OR(E$37&lt;=1,INDIRECT(ADDRESS(52,VLOOKUP(MATCH(E$85,$B$12:$N$12,0),$P$12:$Q$24,2,0)-1))=INDIRECT(ADDRESS(52,VLOOKUP(MATCH(E$85,$B$12:$N$12,0),$P$12:$Q$24,2,0))))=FALSE),"OK","")</f>
        <v>OK</v>
      </c>
      <c r="F90" s="1" t="str" cm="1">
        <f t="array" aca="1" ref="F90" ca="1">IF(AND(E$81="ok",SUMPRODUCT(($A$13:$A$34=$A90)*($B$12:$N$12=E$80)*($B$13:$N$34))&gt;0,OR(F$37&lt;=1,INDIRECT(ADDRESS(52,VLOOKUP(MATCH(F$85,$B$12:$N$12,0),$P$12:$Q$24,2,0)-1))=INDIRECT(ADDRESS(52,VLOOKUP(MATCH(F$85,$B$12:$N$12,0),$P$12:$Q$24,2,0))))=FALSE),"OK","")</f>
        <v>OK</v>
      </c>
      <c r="G90" s="1" t="str" cm="1">
        <f t="array" aca="1" ref="G90" ca="1">IF(AND(F$81="ok",SUMPRODUCT(($A$13:$A$34=$A90)*($B$12:$N$12=F$80)*($B$13:$N$34))&gt;0,OR(G$37&lt;=1,INDIRECT(ADDRESS(52,VLOOKUP(MATCH(G$85,$B$12:$N$12,0),$P$12:$Q$24,2,0)-1))=INDIRECT(ADDRESS(52,VLOOKUP(MATCH(G$85,$B$12:$N$12,0),$P$12:$Q$24,2,0))))=FALSE),"OK","")</f>
        <v>OK</v>
      </c>
      <c r="H90" s="1" t="str" cm="1">
        <f t="array" aca="1" ref="H90" ca="1">IF(AND(G$81="ok",SUMPRODUCT(($A$13:$A$34=$A90)*($B$12:$N$12=G$80)*($B$13:$N$34))&gt;0,OR(H$37&lt;=1,INDIRECT(ADDRESS(52,VLOOKUP(MATCH(H$85,$B$12:$N$12,0),$P$12:$Q$24,2,0)-1))=INDIRECT(ADDRESS(52,VLOOKUP(MATCH(H$85,$B$12:$N$12,0),$P$12:$Q$24,2,0))))=FALSE),"OK","")</f>
        <v>OK</v>
      </c>
      <c r="I90" s="1" t="str" cm="1">
        <f t="array" aca="1" ref="I90" ca="1">IF(AND(H$81="ok",SUMPRODUCT(($A$13:$A$34=$A90)*($B$12:$N$12=H$80)*($B$13:$N$34))&gt;0,OR(I$37&lt;=1,INDIRECT(ADDRESS(52,VLOOKUP(MATCH(I$85,$B$12:$N$12,0),$P$12:$Q$24,2,0)-1))=INDIRECT(ADDRESS(52,VLOOKUP(MATCH(I$85,$B$12:$N$12,0),$P$12:$Q$24,2,0))))=FALSE),"OK","")</f>
        <v>OK</v>
      </c>
      <c r="J90" s="1" t="str" cm="1">
        <f t="array" aca="1" ref="J90" ca="1">IF(AND(I$81="ok",SUMPRODUCT(($A$13:$A$34=$A90)*($B$12:$N$12=I$80)*($B$13:$N$34))&gt;0,OR(J$37&lt;=1,INDIRECT(ADDRESS(52,VLOOKUP(MATCH(J$85,$B$12:$N$12,0),$P$12:$Q$24,2,0)-1))=INDIRECT(ADDRESS(52,VLOOKUP(MATCH(J$85,$B$12:$N$12,0),$P$12:$Q$24,2,0))))=FALSE),"OK","")</f>
        <v/>
      </c>
      <c r="K90" s="1" t="str" cm="1">
        <f t="array" aca="1" ref="K90" ca="1">IF(AND(J$81="ok",SUMPRODUCT(($A$13:$A$34=$A90)*($B$12:$N$12=J$80)*($B$13:$N$34))&gt;0,OR(K$37&lt;=1,INDIRECT(ADDRESS(52,VLOOKUP(MATCH(K$85,$B$12:$N$12,0),$P$12:$Q$24,2,0)-1))=INDIRECT(ADDRESS(52,VLOOKUP(MATCH(K$85,$B$12:$N$12,0),$P$12:$Q$24,2,0))))=FALSE),"OK","")</f>
        <v/>
      </c>
      <c r="L90" s="1" t="str" cm="1">
        <f t="array" aca="1" ref="L90" ca="1">IF(AND(K$81="ok",SUMPRODUCT(($A$13:$A$34=$A90)*($B$12:$N$12=K$80)*($B$13:$N$34))&gt;0,OR(L$37&lt;=1,INDIRECT(ADDRESS(52,VLOOKUP(MATCH(L$85,$B$12:$N$12,0),$P$12:$Q$24,2,0)-1))=INDIRECT(ADDRESS(52,VLOOKUP(MATCH(L$85,$B$12:$N$12,0),$P$12:$Q$24,2,0))))=FALSE),"OK","")</f>
        <v/>
      </c>
      <c r="M90" s="1" t="str" cm="1">
        <f t="array" aca="1" ref="M90" ca="1">IF(AND(L$81="ok",SUMPRODUCT(($A$13:$A$34=$A90)*($B$12:$N$12=L$80)*($B$13:$N$34))&gt;0,OR(M$37&lt;=1,INDIRECT(ADDRESS(52,VLOOKUP(MATCH(M$85,$B$12:$N$12,0),$P$12:$Q$24,2,0)-1))=INDIRECT(ADDRESS(52,VLOOKUP(MATCH(M$85,$B$12:$N$12,0),$P$12:$Q$24,2,0))))=FALSE),"OK","")</f>
        <v/>
      </c>
      <c r="N90" s="1" t="str" cm="1">
        <f t="array" aca="1" ref="N90" ca="1">IF(AND(M$81="ok",SUMPRODUCT(($A$13:$A$34=$A90)*($B$12:$N$12=M$80)*($B$13:$N$34))&gt;0,OR(N$37&lt;=1,INDIRECT(ADDRESS(52,VLOOKUP(MATCH(N$85,$B$12:$N$12,0),$P$12:$Q$24,2,0)-1))=INDIRECT(ADDRESS(52,VLOOKUP(MATCH(N$85,$B$12:$N$12,0),$P$12:$Q$24,2,0))))=FALSE),"OK","")</f>
        <v/>
      </c>
    </row>
    <row r="91" spans="1:14" ht="18.75" x14ac:dyDescent="0.25">
      <c r="A91" s="21" t="s">
        <v>29</v>
      </c>
      <c r="B91" s="1" t="str" cm="1">
        <f t="array" aca="1" ref="B91" ca="1">IF(AND(A$81="ok",SUMPRODUCT(($A$13:$A$34=$A91)*($B$12:$N$12=A$80)*($B$13:$N$34))&gt;0,OR(B$37&lt;=1,INDIRECT(ADDRESS(52,VLOOKUP(MATCH(B$85,$B$12:$N$12,0),$P$12:$Q$24,2,0)-1))=INDIRECT(ADDRESS(52,VLOOKUP(MATCH(B$85,$B$12:$N$12,0),$P$12:$Q$24,2,0))))=FALSE),"OK","")</f>
        <v/>
      </c>
      <c r="C91" s="1" t="str" cm="1">
        <f t="array" aca="1" ref="C91" ca="1">IF(AND(B$81="ok",SUMPRODUCT(($A$13:$A$34=$A91)*($B$12:$N$12=B$80)*($B$13:$N$34))&gt;0,OR(C$37&lt;=1,INDIRECT(ADDRESS(52,VLOOKUP(MATCH(C$85,$B$12:$N$12,0),$P$12:$Q$24,2,0)-1))=INDIRECT(ADDRESS(52,VLOOKUP(MATCH(C$85,$B$12:$N$12,0),$P$12:$Q$24,2,0))))=FALSE),"OK","")</f>
        <v/>
      </c>
      <c r="D91" s="1" t="str" cm="1">
        <f t="array" aca="1" ref="D91" ca="1">IF(AND(C$81="ok",SUMPRODUCT(($A$13:$A$34=$A91)*($B$12:$N$12=C$80)*($B$13:$N$34))&gt;0,OR(D$37&lt;=1,INDIRECT(ADDRESS(52,VLOOKUP(MATCH(D$85,$B$12:$N$12,0),$P$12:$Q$24,2,0)-1))=INDIRECT(ADDRESS(52,VLOOKUP(MATCH(D$85,$B$12:$N$12,0),$P$12:$Q$24,2,0))))=FALSE),"OK","")</f>
        <v/>
      </c>
      <c r="E91" s="1" t="str" cm="1">
        <f t="array" aca="1" ref="E91" ca="1">IF(AND(D$81="ok",SUMPRODUCT(($A$13:$A$34=$A91)*($B$12:$N$12=D$80)*($B$13:$N$34))&gt;0,OR(E$37&lt;=1,INDIRECT(ADDRESS(52,VLOOKUP(MATCH(E$85,$B$12:$N$12,0),$P$12:$Q$24,2,0)-1))=INDIRECT(ADDRESS(52,VLOOKUP(MATCH(E$85,$B$12:$N$12,0),$P$12:$Q$24,2,0))))=FALSE),"OK","")</f>
        <v>OK</v>
      </c>
      <c r="F91" s="1" t="str" cm="1">
        <f t="array" aca="1" ref="F91" ca="1">IF(AND(E$81="ok",SUMPRODUCT(($A$13:$A$34=$A91)*($B$12:$N$12=E$80)*($B$13:$N$34))&gt;0,OR(F$37&lt;=1,INDIRECT(ADDRESS(52,VLOOKUP(MATCH(F$85,$B$12:$N$12,0),$P$12:$Q$24,2,0)-1))=INDIRECT(ADDRESS(52,VLOOKUP(MATCH(F$85,$B$12:$N$12,0),$P$12:$Q$24,2,0))))=FALSE),"OK","")</f>
        <v>OK</v>
      </c>
      <c r="G91" s="1" t="str" cm="1">
        <f t="array" aca="1" ref="G91" ca="1">IF(AND(F$81="ok",SUMPRODUCT(($A$13:$A$34=$A91)*($B$12:$N$12=F$80)*($B$13:$N$34))&gt;0,OR(G$37&lt;=1,INDIRECT(ADDRESS(52,VLOOKUP(MATCH(G$85,$B$12:$N$12,0),$P$12:$Q$24,2,0)-1))=INDIRECT(ADDRESS(52,VLOOKUP(MATCH(G$85,$B$12:$N$12,0),$P$12:$Q$24,2,0))))=FALSE),"OK","")</f>
        <v>OK</v>
      </c>
      <c r="H91" s="1" t="str" cm="1">
        <f t="array" aca="1" ref="H91" ca="1">IF(AND(G$81="ok",SUMPRODUCT(($A$13:$A$34=$A91)*($B$12:$N$12=G$80)*($B$13:$N$34))&gt;0,OR(H$37&lt;=1,INDIRECT(ADDRESS(52,VLOOKUP(MATCH(H$85,$B$12:$N$12,0),$P$12:$Q$24,2,0)-1))=INDIRECT(ADDRESS(52,VLOOKUP(MATCH(H$85,$B$12:$N$12,0),$P$12:$Q$24,2,0))))=FALSE),"OK","")</f>
        <v>OK</v>
      </c>
      <c r="I91" s="1" t="str" cm="1">
        <f t="array" aca="1" ref="I91" ca="1">IF(AND(H$81="ok",SUMPRODUCT(($A$13:$A$34=$A91)*($B$12:$N$12=H$80)*($B$13:$N$34))&gt;0,OR(I$37&lt;=1,INDIRECT(ADDRESS(52,VLOOKUP(MATCH(I$85,$B$12:$N$12,0),$P$12:$Q$24,2,0)-1))=INDIRECT(ADDRESS(52,VLOOKUP(MATCH(I$85,$B$12:$N$12,0),$P$12:$Q$24,2,0))))=FALSE),"OK","")</f>
        <v>OK</v>
      </c>
      <c r="J91" s="1" t="str" cm="1">
        <f t="array" aca="1" ref="J91" ca="1">IF(AND(I$81="ok",SUMPRODUCT(($A$13:$A$34=$A91)*($B$12:$N$12=I$80)*($B$13:$N$34))&gt;0,OR(J$37&lt;=1,INDIRECT(ADDRESS(52,VLOOKUP(MATCH(J$85,$B$12:$N$12,0),$P$12:$Q$24,2,0)-1))=INDIRECT(ADDRESS(52,VLOOKUP(MATCH(J$85,$B$12:$N$12,0),$P$12:$Q$24,2,0))))=FALSE),"OK","")</f>
        <v/>
      </c>
      <c r="K91" s="1" t="str" cm="1">
        <f t="array" aca="1" ref="K91" ca="1">IF(AND(J$81="ok",SUMPRODUCT(($A$13:$A$34=$A91)*($B$12:$N$12=J$80)*($B$13:$N$34))&gt;0,OR(K$37&lt;=1,INDIRECT(ADDRESS(52,VLOOKUP(MATCH(K$85,$B$12:$N$12,0),$P$12:$Q$24,2,0)-1))=INDIRECT(ADDRESS(52,VLOOKUP(MATCH(K$85,$B$12:$N$12,0),$P$12:$Q$24,2,0))))=FALSE),"OK","")</f>
        <v/>
      </c>
      <c r="L91" s="1" t="str" cm="1">
        <f t="array" aca="1" ref="L91" ca="1">IF(AND(K$81="ok",SUMPRODUCT(($A$13:$A$34=$A91)*($B$12:$N$12=K$80)*($B$13:$N$34))&gt;0,OR(L$37&lt;=1,INDIRECT(ADDRESS(52,VLOOKUP(MATCH(L$85,$B$12:$N$12,0),$P$12:$Q$24,2,0)-1))=INDIRECT(ADDRESS(52,VLOOKUP(MATCH(L$85,$B$12:$N$12,0),$P$12:$Q$24,2,0))))=FALSE),"OK","")</f>
        <v/>
      </c>
      <c r="M91" s="1" t="str" cm="1">
        <f t="array" aca="1" ref="M91" ca="1">IF(AND(L$81="ok",SUMPRODUCT(($A$13:$A$34=$A91)*($B$12:$N$12=L$80)*($B$13:$N$34))&gt;0,OR(M$37&lt;=1,INDIRECT(ADDRESS(52,VLOOKUP(MATCH(M$85,$B$12:$N$12,0),$P$12:$Q$24,2,0)-1))=INDIRECT(ADDRESS(52,VLOOKUP(MATCH(M$85,$B$12:$N$12,0),$P$12:$Q$24,2,0))))=FALSE),"OK","")</f>
        <v/>
      </c>
      <c r="N91" s="1" t="str" cm="1">
        <f t="array" aca="1" ref="N91" ca="1">IF(AND(M$81="ok",SUMPRODUCT(($A$13:$A$34=$A91)*($B$12:$N$12=M$80)*($B$13:$N$34))&gt;0,OR(N$37&lt;=1,INDIRECT(ADDRESS(52,VLOOKUP(MATCH(N$85,$B$12:$N$12,0),$P$12:$Q$24,2,0)-1))=INDIRECT(ADDRESS(52,VLOOKUP(MATCH(N$85,$B$12:$N$12,0),$P$12:$Q$24,2,0))))=FALSE),"OK","")</f>
        <v/>
      </c>
    </row>
    <row r="92" spans="1:14" ht="18.75" x14ac:dyDescent="0.25">
      <c r="A92" s="21" t="s">
        <v>30</v>
      </c>
      <c r="B92" s="1" t="str" cm="1">
        <f t="array" aca="1" ref="B92" ca="1">IF(AND(A$81="ok",SUMPRODUCT(($A$13:$A$34=$A92)*($B$12:$N$12=A$80)*($B$13:$N$34))&gt;0,OR(B$37&lt;=1,INDIRECT(ADDRESS(52,VLOOKUP(MATCH(B$85,$B$12:$N$12,0),$P$12:$Q$24,2,0)-1))=INDIRECT(ADDRESS(52,VLOOKUP(MATCH(B$85,$B$12:$N$12,0),$P$12:$Q$24,2,0))))=FALSE),"OK","")</f>
        <v/>
      </c>
      <c r="C92" s="1" t="str" cm="1">
        <f t="array" aca="1" ref="C92" ca="1">IF(AND(B$81="ok",SUMPRODUCT(($A$13:$A$34=$A92)*($B$12:$N$12=B$80)*($B$13:$N$34))&gt;0,OR(C$37&lt;=1,INDIRECT(ADDRESS(52,VLOOKUP(MATCH(C$85,$B$12:$N$12,0),$P$12:$Q$24,2,0)-1))=INDIRECT(ADDRESS(52,VLOOKUP(MATCH(C$85,$B$12:$N$12,0),$P$12:$Q$24,2,0))))=FALSE),"OK","")</f>
        <v/>
      </c>
      <c r="D92" s="1" t="str" cm="1">
        <f t="array" aca="1" ref="D92" ca="1">IF(AND(C$81="ok",SUMPRODUCT(($A$13:$A$34=$A92)*($B$12:$N$12=C$80)*($B$13:$N$34))&gt;0,OR(D$37&lt;=1,INDIRECT(ADDRESS(52,VLOOKUP(MATCH(D$85,$B$12:$N$12,0),$P$12:$Q$24,2,0)-1))=INDIRECT(ADDRESS(52,VLOOKUP(MATCH(D$85,$B$12:$N$12,0),$P$12:$Q$24,2,0))))=FALSE),"OK","")</f>
        <v/>
      </c>
      <c r="E92" s="1" t="str" cm="1">
        <f t="array" aca="1" ref="E92" ca="1">IF(AND(D$81="ok",SUMPRODUCT(($A$13:$A$34=$A92)*($B$12:$N$12=D$80)*($B$13:$N$34))&gt;0,OR(E$37&lt;=1,INDIRECT(ADDRESS(52,VLOOKUP(MATCH(E$85,$B$12:$N$12,0),$P$12:$Q$24,2,0)-1))=INDIRECT(ADDRESS(52,VLOOKUP(MATCH(E$85,$B$12:$N$12,0),$P$12:$Q$24,2,0))))=FALSE),"OK","")</f>
        <v/>
      </c>
      <c r="F92" s="1" t="str" cm="1">
        <f t="array" aca="1" ref="F92" ca="1">IF(AND(E$81="ok",SUMPRODUCT(($A$13:$A$34=$A92)*($B$12:$N$12=E$80)*($B$13:$N$34))&gt;0,OR(F$37&lt;=1,INDIRECT(ADDRESS(52,VLOOKUP(MATCH(F$85,$B$12:$N$12,0),$P$12:$Q$24,2,0)-1))=INDIRECT(ADDRESS(52,VLOOKUP(MATCH(F$85,$B$12:$N$12,0),$P$12:$Q$24,2,0))))=FALSE),"OK","")</f>
        <v/>
      </c>
      <c r="G92" s="1" t="str" cm="1">
        <f t="array" aca="1" ref="G92" ca="1">IF(AND(F$81="ok",SUMPRODUCT(($A$13:$A$34=$A92)*($B$12:$N$12=F$80)*($B$13:$N$34))&gt;0,OR(G$37&lt;=1,INDIRECT(ADDRESS(52,VLOOKUP(MATCH(G$85,$B$12:$N$12,0),$P$12:$Q$24,2,0)-1))=INDIRECT(ADDRESS(52,VLOOKUP(MATCH(G$85,$B$12:$N$12,0),$P$12:$Q$24,2,0))))=FALSE),"OK","")</f>
        <v/>
      </c>
      <c r="H92" s="1" t="str" cm="1">
        <f t="array" aca="1" ref="H92" ca="1">IF(AND(G$81="ok",SUMPRODUCT(($A$13:$A$34=$A92)*($B$12:$N$12=G$80)*($B$13:$N$34))&gt;0,OR(H$37&lt;=1,INDIRECT(ADDRESS(52,VLOOKUP(MATCH(H$85,$B$12:$N$12,0),$P$12:$Q$24,2,0)-1))=INDIRECT(ADDRESS(52,VLOOKUP(MATCH(H$85,$B$12:$N$12,0),$P$12:$Q$24,2,0))))=FALSE),"OK","")</f>
        <v/>
      </c>
      <c r="I92" s="1" t="str" cm="1">
        <f t="array" aca="1" ref="I92" ca="1">IF(AND(H$81="ok",SUMPRODUCT(($A$13:$A$34=$A92)*($B$12:$N$12=H$80)*($B$13:$N$34))&gt;0,OR(I$37&lt;=1,INDIRECT(ADDRESS(52,VLOOKUP(MATCH(I$85,$B$12:$N$12,0),$P$12:$Q$24,2,0)-1))=INDIRECT(ADDRESS(52,VLOOKUP(MATCH(I$85,$B$12:$N$12,0),$P$12:$Q$24,2,0))))=FALSE),"OK","")</f>
        <v/>
      </c>
      <c r="J92" s="1" t="str" cm="1">
        <f t="array" aca="1" ref="J92" ca="1">IF(AND(I$81="ok",SUMPRODUCT(($A$13:$A$34=$A92)*($B$12:$N$12=I$80)*($B$13:$N$34))&gt;0,OR(J$37&lt;=1,INDIRECT(ADDRESS(52,VLOOKUP(MATCH(J$85,$B$12:$N$12,0),$P$12:$Q$24,2,0)-1))=INDIRECT(ADDRESS(52,VLOOKUP(MATCH(J$85,$B$12:$N$12,0),$P$12:$Q$24,2,0))))=FALSE),"OK","")</f>
        <v/>
      </c>
      <c r="K92" s="1" t="str" cm="1">
        <f t="array" aca="1" ref="K92" ca="1">IF(AND(J$81="ok",SUMPRODUCT(($A$13:$A$34=$A92)*($B$12:$N$12=J$80)*($B$13:$N$34))&gt;0,OR(K$37&lt;=1,INDIRECT(ADDRESS(52,VLOOKUP(MATCH(K$85,$B$12:$N$12,0),$P$12:$Q$24,2,0)-1))=INDIRECT(ADDRESS(52,VLOOKUP(MATCH(K$85,$B$12:$N$12,0),$P$12:$Q$24,2,0))))=FALSE),"OK","")</f>
        <v/>
      </c>
      <c r="L92" s="1" t="str" cm="1">
        <f t="array" aca="1" ref="L92" ca="1">IF(AND(K$81="ok",SUMPRODUCT(($A$13:$A$34=$A92)*($B$12:$N$12=K$80)*($B$13:$N$34))&gt;0,OR(L$37&lt;=1,INDIRECT(ADDRESS(52,VLOOKUP(MATCH(L$85,$B$12:$N$12,0),$P$12:$Q$24,2,0)-1))=INDIRECT(ADDRESS(52,VLOOKUP(MATCH(L$85,$B$12:$N$12,0),$P$12:$Q$24,2,0))))=FALSE),"OK","")</f>
        <v>OK</v>
      </c>
      <c r="M92" s="1" t="str" cm="1">
        <f t="array" aca="1" ref="M92" ca="1">IF(AND(L$81="ok",SUMPRODUCT(($A$13:$A$34=$A92)*($B$12:$N$12=L$80)*($B$13:$N$34))&gt;0,OR(M$37&lt;=1,INDIRECT(ADDRESS(52,VLOOKUP(MATCH(M$85,$B$12:$N$12,0),$P$12:$Q$24,2,0)-1))=INDIRECT(ADDRESS(52,VLOOKUP(MATCH(M$85,$B$12:$N$12,0),$P$12:$Q$24,2,0))))=FALSE),"OK","")</f>
        <v>OK</v>
      </c>
      <c r="N92" s="1" t="str" cm="1">
        <f t="array" aca="1" ref="N92" ca="1">IF(AND(M$81="ok",SUMPRODUCT(($A$13:$A$34=$A92)*($B$12:$N$12=M$80)*($B$13:$N$34))&gt;0,OR(N$37&lt;=1,INDIRECT(ADDRESS(52,VLOOKUP(MATCH(N$85,$B$12:$N$12,0),$P$12:$Q$24,2,0)-1))=INDIRECT(ADDRESS(52,VLOOKUP(MATCH(N$85,$B$12:$N$12,0),$P$12:$Q$24,2,0))))=FALSE),"OK","")</f>
        <v>OK</v>
      </c>
    </row>
    <row r="93" spans="1:14" ht="18.75" x14ac:dyDescent="0.25">
      <c r="A93" s="21" t="s">
        <v>31</v>
      </c>
      <c r="B93" s="1" t="str" cm="1">
        <f t="array" aca="1" ref="B93" ca="1">IF(AND(A$81="ok",SUMPRODUCT(($A$13:$A$34=$A93)*($B$12:$N$12=A$80)*($B$13:$N$34))&gt;0,OR(B$37&lt;=1,INDIRECT(ADDRESS(52,VLOOKUP(MATCH(B$85,$B$12:$N$12,0),$P$12:$Q$24,2,0)-1))=INDIRECT(ADDRESS(52,VLOOKUP(MATCH(B$85,$B$12:$N$12,0),$P$12:$Q$24,2,0))))=FALSE),"OK","")</f>
        <v/>
      </c>
      <c r="C93" s="1" t="str" cm="1">
        <f t="array" aca="1" ref="C93" ca="1">IF(AND(B$81="ok",SUMPRODUCT(($A$13:$A$34=$A93)*($B$12:$N$12=B$80)*($B$13:$N$34))&gt;0,OR(C$37&lt;=1,INDIRECT(ADDRESS(52,VLOOKUP(MATCH(C$85,$B$12:$N$12,0),$P$12:$Q$24,2,0)-1))=INDIRECT(ADDRESS(52,VLOOKUP(MATCH(C$85,$B$12:$N$12,0),$P$12:$Q$24,2,0))))=FALSE),"OK","")</f>
        <v/>
      </c>
      <c r="D93" s="1" t="str" cm="1">
        <f t="array" aca="1" ref="D93" ca="1">IF(AND(C$81="ok",SUMPRODUCT(($A$13:$A$34=$A93)*($B$12:$N$12=C$80)*($B$13:$N$34))&gt;0,OR(D$37&lt;=1,INDIRECT(ADDRESS(52,VLOOKUP(MATCH(D$85,$B$12:$N$12,0),$P$12:$Q$24,2,0)-1))=INDIRECT(ADDRESS(52,VLOOKUP(MATCH(D$85,$B$12:$N$12,0),$P$12:$Q$24,2,0))))=FALSE),"OK","")</f>
        <v/>
      </c>
      <c r="E93" s="1" t="str" cm="1">
        <f t="array" aca="1" ref="E93" ca="1">IF(AND(D$81="ok",SUMPRODUCT(($A$13:$A$34=$A93)*($B$12:$N$12=D$80)*($B$13:$N$34))&gt;0,OR(E$37&lt;=1,INDIRECT(ADDRESS(52,VLOOKUP(MATCH(E$85,$B$12:$N$12,0),$P$12:$Q$24,2,0)-1))=INDIRECT(ADDRESS(52,VLOOKUP(MATCH(E$85,$B$12:$N$12,0),$P$12:$Q$24,2,0))))=FALSE),"OK","")</f>
        <v/>
      </c>
      <c r="F93" s="1" t="str" cm="1">
        <f t="array" aca="1" ref="F93" ca="1">IF(AND(E$81="ok",SUMPRODUCT(($A$13:$A$34=$A93)*($B$12:$N$12=E$80)*($B$13:$N$34))&gt;0,OR(F$37&lt;=1,INDIRECT(ADDRESS(52,VLOOKUP(MATCH(F$85,$B$12:$N$12,0),$P$12:$Q$24,2,0)-1))=INDIRECT(ADDRESS(52,VLOOKUP(MATCH(F$85,$B$12:$N$12,0),$P$12:$Q$24,2,0))))=FALSE),"OK","")</f>
        <v/>
      </c>
      <c r="G93" s="1" t="str" cm="1">
        <f t="array" aca="1" ref="G93" ca="1">IF(AND(F$81="ok",SUMPRODUCT(($A$13:$A$34=$A93)*($B$12:$N$12=F$80)*($B$13:$N$34))&gt;0,OR(G$37&lt;=1,INDIRECT(ADDRESS(52,VLOOKUP(MATCH(G$85,$B$12:$N$12,0),$P$12:$Q$24,2,0)-1))=INDIRECT(ADDRESS(52,VLOOKUP(MATCH(G$85,$B$12:$N$12,0),$P$12:$Q$24,2,0))))=FALSE),"OK","")</f>
        <v/>
      </c>
      <c r="H93" s="1" t="str" cm="1">
        <f t="array" aca="1" ref="H93" ca="1">IF(AND(G$81="ok",SUMPRODUCT(($A$13:$A$34=$A93)*($B$12:$N$12=G$80)*($B$13:$N$34))&gt;0,OR(H$37&lt;=1,INDIRECT(ADDRESS(52,VLOOKUP(MATCH(H$85,$B$12:$N$12,0),$P$12:$Q$24,2,0)-1))=INDIRECT(ADDRESS(52,VLOOKUP(MATCH(H$85,$B$12:$N$12,0),$P$12:$Q$24,2,0))))=FALSE),"OK","")</f>
        <v/>
      </c>
      <c r="I93" s="1" t="str" cm="1">
        <f t="array" aca="1" ref="I93" ca="1">IF(AND(H$81="ok",SUMPRODUCT(($A$13:$A$34=$A93)*($B$12:$N$12=H$80)*($B$13:$N$34))&gt;0,OR(I$37&lt;=1,INDIRECT(ADDRESS(52,VLOOKUP(MATCH(I$85,$B$12:$N$12,0),$P$12:$Q$24,2,0)-1))=INDIRECT(ADDRESS(52,VLOOKUP(MATCH(I$85,$B$12:$N$12,0),$P$12:$Q$24,2,0))))=FALSE),"OK","")</f>
        <v/>
      </c>
      <c r="J93" s="1" t="str" cm="1">
        <f t="array" aca="1" ref="J93" ca="1">IF(AND(I$81="ok",SUMPRODUCT(($A$13:$A$34=$A93)*($B$12:$N$12=I$80)*($B$13:$N$34))&gt;0,OR(J$37&lt;=1,INDIRECT(ADDRESS(52,VLOOKUP(MATCH(J$85,$B$12:$N$12,0),$P$12:$Q$24,2,0)-1))=INDIRECT(ADDRESS(52,VLOOKUP(MATCH(J$85,$B$12:$N$12,0),$P$12:$Q$24,2,0))))=FALSE),"OK","")</f>
        <v/>
      </c>
      <c r="K93" s="1" t="str" cm="1">
        <f t="array" aca="1" ref="K93" ca="1">IF(AND(J$81="ok",SUMPRODUCT(($A$13:$A$34=$A93)*($B$12:$N$12=J$80)*($B$13:$N$34))&gt;0,OR(K$37&lt;=1,INDIRECT(ADDRESS(52,VLOOKUP(MATCH(K$85,$B$12:$N$12,0),$P$12:$Q$24,2,0)-1))=INDIRECT(ADDRESS(52,VLOOKUP(MATCH(K$85,$B$12:$N$12,0),$P$12:$Q$24,2,0))))=FALSE),"OK","")</f>
        <v/>
      </c>
      <c r="L93" s="1" t="str" cm="1">
        <f t="array" aca="1" ref="L93" ca="1">IF(AND(K$81="ok",SUMPRODUCT(($A$13:$A$34=$A93)*($B$12:$N$12=K$80)*($B$13:$N$34))&gt;0,OR(L$37&lt;=1,INDIRECT(ADDRESS(52,VLOOKUP(MATCH(L$85,$B$12:$N$12,0),$P$12:$Q$24,2,0)-1))=INDIRECT(ADDRESS(52,VLOOKUP(MATCH(L$85,$B$12:$N$12,0),$P$12:$Q$24,2,0))))=FALSE),"OK","")</f>
        <v>OK</v>
      </c>
      <c r="M93" s="1" t="str" cm="1">
        <f t="array" aca="1" ref="M93" ca="1">IF(AND(L$81="ok",SUMPRODUCT(($A$13:$A$34=$A93)*($B$12:$N$12=L$80)*($B$13:$N$34))&gt;0,OR(M$37&lt;=1,INDIRECT(ADDRESS(52,VLOOKUP(MATCH(M$85,$B$12:$N$12,0),$P$12:$Q$24,2,0)-1))=INDIRECT(ADDRESS(52,VLOOKUP(MATCH(M$85,$B$12:$N$12,0),$P$12:$Q$24,2,0))))=FALSE),"OK","")</f>
        <v>OK</v>
      </c>
      <c r="N93" s="1" t="str" cm="1">
        <f t="array" aca="1" ref="N93" ca="1">IF(AND(M$81="ok",SUMPRODUCT(($A$13:$A$34=$A93)*($B$12:$N$12=M$80)*($B$13:$N$34))&gt;0,OR(N$37&lt;=1,INDIRECT(ADDRESS(52,VLOOKUP(MATCH(N$85,$B$12:$N$12,0),$P$12:$Q$24,2,0)-1))=INDIRECT(ADDRESS(52,VLOOKUP(MATCH(N$85,$B$12:$N$12,0),$P$12:$Q$24,2,0))))=FALSE),"OK","")</f>
        <v>OK</v>
      </c>
    </row>
    <row r="94" spans="1:14" ht="18.75" x14ac:dyDescent="0.25">
      <c r="A94" s="21" t="s">
        <v>32</v>
      </c>
      <c r="B94" s="1" t="str" cm="1">
        <f t="array" aca="1" ref="B94" ca="1">IF(AND(A$81="ok",SUMPRODUCT(($A$13:$A$34=$A94)*($B$12:$N$12=A$80)*($B$13:$N$34))&gt;0,OR(B$37&lt;=1,INDIRECT(ADDRESS(52,VLOOKUP(MATCH(B$85,$B$12:$N$12,0),$P$12:$Q$24,2,0)-1))=INDIRECT(ADDRESS(52,VLOOKUP(MATCH(B$85,$B$12:$N$12,0),$P$12:$Q$24,2,0))))=FALSE),"OK","")</f>
        <v/>
      </c>
      <c r="C94" s="1" t="str" cm="1">
        <f t="array" aca="1" ref="C94" ca="1">IF(AND(B$81="ok",SUMPRODUCT(($A$13:$A$34=$A94)*($B$12:$N$12=B$80)*($B$13:$N$34))&gt;0,OR(C$37&lt;=1,INDIRECT(ADDRESS(52,VLOOKUP(MATCH(C$85,$B$12:$N$12,0),$P$12:$Q$24,2,0)-1))=INDIRECT(ADDRESS(52,VLOOKUP(MATCH(C$85,$B$12:$N$12,0),$P$12:$Q$24,2,0))))=FALSE),"OK","")</f>
        <v/>
      </c>
      <c r="D94" s="1" t="str" cm="1">
        <f t="array" aca="1" ref="D94" ca="1">IF(AND(C$81="ok",SUMPRODUCT(($A$13:$A$34=$A94)*($B$12:$N$12=C$80)*($B$13:$N$34))&gt;0,OR(D$37&lt;=1,INDIRECT(ADDRESS(52,VLOOKUP(MATCH(D$85,$B$12:$N$12,0),$P$12:$Q$24,2,0)-1))=INDIRECT(ADDRESS(52,VLOOKUP(MATCH(D$85,$B$12:$N$12,0),$P$12:$Q$24,2,0))))=FALSE),"OK","")</f>
        <v/>
      </c>
      <c r="E94" s="1" t="str" cm="1">
        <f t="array" aca="1" ref="E94" ca="1">IF(AND(D$81="ok",SUMPRODUCT(($A$13:$A$34=$A94)*($B$12:$N$12=D$80)*($B$13:$N$34))&gt;0,OR(E$37&lt;=1,INDIRECT(ADDRESS(52,VLOOKUP(MATCH(E$85,$B$12:$N$12,0),$P$12:$Q$24,2,0)-1))=INDIRECT(ADDRESS(52,VLOOKUP(MATCH(E$85,$B$12:$N$12,0),$P$12:$Q$24,2,0))))=FALSE),"OK","")</f>
        <v/>
      </c>
      <c r="F94" s="1" t="str" cm="1">
        <f t="array" aca="1" ref="F94" ca="1">IF(AND(E$81="ok",SUMPRODUCT(($A$13:$A$34=$A94)*($B$12:$N$12=E$80)*($B$13:$N$34))&gt;0,OR(F$37&lt;=1,INDIRECT(ADDRESS(52,VLOOKUP(MATCH(F$85,$B$12:$N$12,0),$P$12:$Q$24,2,0)-1))=INDIRECT(ADDRESS(52,VLOOKUP(MATCH(F$85,$B$12:$N$12,0),$P$12:$Q$24,2,0))))=FALSE),"OK","")</f>
        <v/>
      </c>
      <c r="G94" s="1" t="str" cm="1">
        <f t="array" aca="1" ref="G94" ca="1">IF(AND(F$81="ok",SUMPRODUCT(($A$13:$A$34=$A94)*($B$12:$N$12=F$80)*($B$13:$N$34))&gt;0,OR(G$37&lt;=1,INDIRECT(ADDRESS(52,VLOOKUP(MATCH(G$85,$B$12:$N$12,0),$P$12:$Q$24,2,0)-1))=INDIRECT(ADDRESS(52,VLOOKUP(MATCH(G$85,$B$12:$N$12,0),$P$12:$Q$24,2,0))))=FALSE),"OK","")</f>
        <v/>
      </c>
      <c r="H94" s="1" t="str" cm="1">
        <f t="array" aca="1" ref="H94" ca="1">IF(AND(G$81="ok",SUMPRODUCT(($A$13:$A$34=$A94)*($B$12:$N$12=G$80)*($B$13:$N$34))&gt;0,OR(H$37&lt;=1,INDIRECT(ADDRESS(52,VLOOKUP(MATCH(H$85,$B$12:$N$12,0),$P$12:$Q$24,2,0)-1))=INDIRECT(ADDRESS(52,VLOOKUP(MATCH(H$85,$B$12:$N$12,0),$P$12:$Q$24,2,0))))=FALSE),"OK","")</f>
        <v/>
      </c>
      <c r="I94" s="1" t="str" cm="1">
        <f t="array" aca="1" ref="I94" ca="1">IF(AND(H$81="ok",SUMPRODUCT(($A$13:$A$34=$A94)*($B$12:$N$12=H$80)*($B$13:$N$34))&gt;0,OR(I$37&lt;=1,INDIRECT(ADDRESS(52,VLOOKUP(MATCH(I$85,$B$12:$N$12,0),$P$12:$Q$24,2,0)-1))=INDIRECT(ADDRESS(52,VLOOKUP(MATCH(I$85,$B$12:$N$12,0),$P$12:$Q$24,2,0))))=FALSE),"OK","")</f>
        <v/>
      </c>
      <c r="J94" s="1" t="str" cm="1">
        <f t="array" aca="1" ref="J94" ca="1">IF(AND(I$81="ok",SUMPRODUCT(($A$13:$A$34=$A94)*($B$12:$N$12=I$80)*($B$13:$N$34))&gt;0,OR(J$37&lt;=1,INDIRECT(ADDRESS(52,VLOOKUP(MATCH(J$85,$B$12:$N$12,0),$P$12:$Q$24,2,0)-1))=INDIRECT(ADDRESS(52,VLOOKUP(MATCH(J$85,$B$12:$N$12,0),$P$12:$Q$24,2,0))))=FALSE),"OK","")</f>
        <v>OK</v>
      </c>
      <c r="K94" s="1" t="str" cm="1">
        <f t="array" aca="1" ref="K94" ca="1">IF(AND(J$81="ok",SUMPRODUCT(($A$13:$A$34=$A94)*($B$12:$N$12=J$80)*($B$13:$N$34))&gt;0,OR(K$37&lt;=1,INDIRECT(ADDRESS(52,VLOOKUP(MATCH(K$85,$B$12:$N$12,0),$P$12:$Q$24,2,0)-1))=INDIRECT(ADDRESS(52,VLOOKUP(MATCH(K$85,$B$12:$N$12,0),$P$12:$Q$24,2,0))))=FALSE),"OK","")</f>
        <v/>
      </c>
      <c r="L94" s="1" t="str" cm="1">
        <f t="array" aca="1" ref="L94" ca="1">IF(AND(K$81="ok",SUMPRODUCT(($A$13:$A$34=$A94)*($B$12:$N$12=K$80)*($B$13:$N$34))&gt;0,OR(L$37&lt;=1,INDIRECT(ADDRESS(52,VLOOKUP(MATCH(L$85,$B$12:$N$12,0),$P$12:$Q$24,2,0)-1))=INDIRECT(ADDRESS(52,VLOOKUP(MATCH(L$85,$B$12:$N$12,0),$P$12:$Q$24,2,0))))=FALSE),"OK","")</f>
        <v>OK</v>
      </c>
      <c r="M94" s="1" t="str" cm="1">
        <f t="array" aca="1" ref="M94" ca="1">IF(AND(L$81="ok",SUMPRODUCT(($A$13:$A$34=$A94)*($B$12:$N$12=L$80)*($B$13:$N$34))&gt;0,OR(M$37&lt;=1,INDIRECT(ADDRESS(52,VLOOKUP(MATCH(M$85,$B$12:$N$12,0),$P$12:$Q$24,2,0)-1))=INDIRECT(ADDRESS(52,VLOOKUP(MATCH(M$85,$B$12:$N$12,0),$P$12:$Q$24,2,0))))=FALSE),"OK","")</f>
        <v>OK</v>
      </c>
      <c r="N94" s="1" t="str" cm="1">
        <f t="array" aca="1" ref="N94" ca="1">IF(AND(M$81="ok",SUMPRODUCT(($A$13:$A$34=$A94)*($B$12:$N$12=M$80)*($B$13:$N$34))&gt;0,OR(N$37&lt;=1,INDIRECT(ADDRESS(52,VLOOKUP(MATCH(N$85,$B$12:$N$12,0),$P$12:$Q$24,2,0)-1))=INDIRECT(ADDRESS(52,VLOOKUP(MATCH(N$85,$B$12:$N$12,0),$P$12:$Q$24,2,0))))=FALSE),"OK","")</f>
        <v>OK</v>
      </c>
    </row>
    <row r="95" spans="1:14" ht="18.75" x14ac:dyDescent="0.25">
      <c r="A95" s="21" t="s">
        <v>33</v>
      </c>
      <c r="B95" s="1" t="str" cm="1">
        <f t="array" aca="1" ref="B95" ca="1">IF(AND(A$81="ok",SUMPRODUCT(($A$13:$A$34=$A95)*($B$12:$N$12=A$80)*($B$13:$N$34))&gt;0,OR(B$37&lt;=1,INDIRECT(ADDRESS(52,VLOOKUP(MATCH(B$85,$B$12:$N$12,0),$P$12:$Q$24,2,0)-1))=INDIRECT(ADDRESS(52,VLOOKUP(MATCH(B$85,$B$12:$N$12,0),$P$12:$Q$24,2,0))))=FALSE),"OK","")</f>
        <v/>
      </c>
      <c r="C95" s="1" t="str" cm="1">
        <f t="array" aca="1" ref="C95" ca="1">IF(AND(B$81="ok",SUMPRODUCT(($A$13:$A$34=$A95)*($B$12:$N$12=B$80)*($B$13:$N$34))&gt;0,OR(C$37&lt;=1,INDIRECT(ADDRESS(52,VLOOKUP(MATCH(C$85,$B$12:$N$12,0),$P$12:$Q$24,2,0)-1))=INDIRECT(ADDRESS(52,VLOOKUP(MATCH(C$85,$B$12:$N$12,0),$P$12:$Q$24,2,0))))=FALSE),"OK","")</f>
        <v/>
      </c>
      <c r="D95" s="1" t="str" cm="1">
        <f t="array" aca="1" ref="D95" ca="1">IF(AND(C$81="ok",SUMPRODUCT(($A$13:$A$34=$A95)*($B$12:$N$12=C$80)*($B$13:$N$34))&gt;0,OR(D$37&lt;=1,INDIRECT(ADDRESS(52,VLOOKUP(MATCH(D$85,$B$12:$N$12,0),$P$12:$Q$24,2,0)-1))=INDIRECT(ADDRESS(52,VLOOKUP(MATCH(D$85,$B$12:$N$12,0),$P$12:$Q$24,2,0))))=FALSE),"OK","")</f>
        <v/>
      </c>
      <c r="E95" s="1" t="str" cm="1">
        <f t="array" aca="1" ref="E95" ca="1">IF(AND(D$81="ok",SUMPRODUCT(($A$13:$A$34=$A95)*($B$12:$N$12=D$80)*($B$13:$N$34))&gt;0,OR(E$37&lt;=1,INDIRECT(ADDRESS(52,VLOOKUP(MATCH(E$85,$B$12:$N$12,0),$P$12:$Q$24,2,0)-1))=INDIRECT(ADDRESS(52,VLOOKUP(MATCH(E$85,$B$12:$N$12,0),$P$12:$Q$24,2,0))))=FALSE),"OK","")</f>
        <v/>
      </c>
      <c r="F95" s="1" t="str" cm="1">
        <f t="array" aca="1" ref="F95" ca="1">IF(AND(E$81="ok",SUMPRODUCT(($A$13:$A$34=$A95)*($B$12:$N$12=E$80)*($B$13:$N$34))&gt;0,OR(F$37&lt;=1,INDIRECT(ADDRESS(52,VLOOKUP(MATCH(F$85,$B$12:$N$12,0),$P$12:$Q$24,2,0)-1))=INDIRECT(ADDRESS(52,VLOOKUP(MATCH(F$85,$B$12:$N$12,0),$P$12:$Q$24,2,0))))=FALSE),"OK","")</f>
        <v/>
      </c>
      <c r="G95" s="1" t="str" cm="1">
        <f t="array" aca="1" ref="G95" ca="1">IF(AND(F$81="ok",SUMPRODUCT(($A$13:$A$34=$A95)*($B$12:$N$12=F$80)*($B$13:$N$34))&gt;0,OR(G$37&lt;=1,INDIRECT(ADDRESS(52,VLOOKUP(MATCH(G$85,$B$12:$N$12,0),$P$12:$Q$24,2,0)-1))=INDIRECT(ADDRESS(52,VLOOKUP(MATCH(G$85,$B$12:$N$12,0),$P$12:$Q$24,2,0))))=FALSE),"OK","")</f>
        <v/>
      </c>
      <c r="H95" s="1" t="str" cm="1">
        <f t="array" aca="1" ref="H95" ca="1">IF(AND(G$81="ok",SUMPRODUCT(($A$13:$A$34=$A95)*($B$12:$N$12=G$80)*($B$13:$N$34))&gt;0,OR(H$37&lt;=1,INDIRECT(ADDRESS(52,VLOOKUP(MATCH(H$85,$B$12:$N$12,0),$P$12:$Q$24,2,0)-1))=INDIRECT(ADDRESS(52,VLOOKUP(MATCH(H$85,$B$12:$N$12,0),$P$12:$Q$24,2,0))))=FALSE),"OK","")</f>
        <v/>
      </c>
      <c r="I95" s="1" t="str" cm="1">
        <f t="array" aca="1" ref="I95" ca="1">IF(AND(H$81="ok",SUMPRODUCT(($A$13:$A$34=$A95)*($B$12:$N$12=H$80)*($B$13:$N$34))&gt;0,OR(I$37&lt;=1,INDIRECT(ADDRESS(52,VLOOKUP(MATCH(I$85,$B$12:$N$12,0),$P$12:$Q$24,2,0)-1))=INDIRECT(ADDRESS(52,VLOOKUP(MATCH(I$85,$B$12:$N$12,0),$P$12:$Q$24,2,0))))=FALSE),"OK","")</f>
        <v/>
      </c>
      <c r="J95" s="1" t="str" cm="1">
        <f t="array" aca="1" ref="J95" ca="1">IF(AND(I$81="ok",SUMPRODUCT(($A$13:$A$34=$A95)*($B$12:$N$12=I$80)*($B$13:$N$34))&gt;0,OR(J$37&lt;=1,INDIRECT(ADDRESS(52,VLOOKUP(MATCH(J$85,$B$12:$N$12,0),$P$12:$Q$24,2,0)-1))=INDIRECT(ADDRESS(52,VLOOKUP(MATCH(J$85,$B$12:$N$12,0),$P$12:$Q$24,2,0))))=FALSE),"OK","")</f>
        <v/>
      </c>
      <c r="K95" s="1" t="str" cm="1">
        <f t="array" aca="1" ref="K95" ca="1">IF(AND(J$81="ok",SUMPRODUCT(($A$13:$A$34=$A95)*($B$12:$N$12=J$80)*($B$13:$N$34))&gt;0,OR(K$37&lt;=1,INDIRECT(ADDRESS(52,VLOOKUP(MATCH(K$85,$B$12:$N$12,0),$P$12:$Q$24,2,0)-1))=INDIRECT(ADDRESS(52,VLOOKUP(MATCH(K$85,$B$12:$N$12,0),$P$12:$Q$24,2,0))))=FALSE),"OK","")</f>
        <v/>
      </c>
      <c r="L95" s="1" t="str" cm="1">
        <f t="array" aca="1" ref="L95" ca="1">IF(AND(K$81="ok",SUMPRODUCT(($A$13:$A$34=$A95)*($B$12:$N$12=K$80)*($B$13:$N$34))&gt;0,OR(L$37&lt;=1,INDIRECT(ADDRESS(52,VLOOKUP(MATCH(L$85,$B$12:$N$12,0),$P$12:$Q$24,2,0)-1))=INDIRECT(ADDRESS(52,VLOOKUP(MATCH(L$85,$B$12:$N$12,0),$P$12:$Q$24,2,0))))=FALSE),"OK","")</f>
        <v>OK</v>
      </c>
      <c r="M95" s="1" t="str" cm="1">
        <f t="array" aca="1" ref="M95" ca="1">IF(AND(L$81="ok",SUMPRODUCT(($A$13:$A$34=$A95)*($B$12:$N$12=L$80)*($B$13:$N$34))&gt;0,OR(M$37&lt;=1,INDIRECT(ADDRESS(52,VLOOKUP(MATCH(M$85,$B$12:$N$12,0),$P$12:$Q$24,2,0)-1))=INDIRECT(ADDRESS(52,VLOOKUP(MATCH(M$85,$B$12:$N$12,0),$P$12:$Q$24,2,0))))=FALSE),"OK","")</f>
        <v>OK</v>
      </c>
      <c r="N95" s="1" t="str" cm="1">
        <f t="array" aca="1" ref="N95" ca="1">IF(AND(M$81="ok",SUMPRODUCT(($A$13:$A$34=$A95)*($B$12:$N$12=M$80)*($B$13:$N$34))&gt;0,OR(N$37&lt;=1,INDIRECT(ADDRESS(52,VLOOKUP(MATCH(N$85,$B$12:$N$12,0),$P$12:$Q$24,2,0)-1))=INDIRECT(ADDRESS(52,VLOOKUP(MATCH(N$85,$B$12:$N$12,0),$P$12:$Q$24,2,0))))=FALSE),"OK","")</f>
        <v>OK</v>
      </c>
    </row>
    <row r="96" spans="1:14" ht="18.75" x14ac:dyDescent="0.25">
      <c r="A96" s="21" t="s">
        <v>34</v>
      </c>
      <c r="B96" s="1" t="str" cm="1">
        <f t="array" aca="1" ref="B96" ca="1">IF(AND(A$81="ok",SUMPRODUCT(($A$13:$A$34=$A96)*($B$12:$N$12=A$80)*($B$13:$N$34))&gt;0,OR(B$37&lt;=1,INDIRECT(ADDRESS(52,VLOOKUP(MATCH(B$85,$B$12:$N$12,0),$P$12:$Q$24,2,0)-1))=INDIRECT(ADDRESS(52,VLOOKUP(MATCH(B$85,$B$12:$N$12,0),$P$12:$Q$24,2,0))))=FALSE),"OK","")</f>
        <v/>
      </c>
      <c r="C96" s="1" t="str" cm="1">
        <f t="array" aca="1" ref="C96" ca="1">IF(AND(B$81="ok",SUMPRODUCT(($A$13:$A$34=$A96)*($B$12:$N$12=B$80)*($B$13:$N$34))&gt;0,OR(C$37&lt;=1,INDIRECT(ADDRESS(52,VLOOKUP(MATCH(C$85,$B$12:$N$12,0),$P$12:$Q$24,2,0)-1))=INDIRECT(ADDRESS(52,VLOOKUP(MATCH(C$85,$B$12:$N$12,0),$P$12:$Q$24,2,0))))=FALSE),"OK","")</f>
        <v/>
      </c>
      <c r="D96" s="1" t="str" cm="1">
        <f t="array" aca="1" ref="D96" ca="1">IF(AND(C$81="ok",SUMPRODUCT(($A$13:$A$34=$A96)*($B$12:$N$12=C$80)*($B$13:$N$34))&gt;0,OR(D$37&lt;=1,INDIRECT(ADDRESS(52,VLOOKUP(MATCH(D$85,$B$12:$N$12,0),$P$12:$Q$24,2,0)-1))=INDIRECT(ADDRESS(52,VLOOKUP(MATCH(D$85,$B$12:$N$12,0),$P$12:$Q$24,2,0))))=FALSE),"OK","")</f>
        <v/>
      </c>
      <c r="E96" s="1" t="str" cm="1">
        <f t="array" aca="1" ref="E96" ca="1">IF(AND(D$81="ok",SUMPRODUCT(($A$13:$A$34=$A96)*($B$12:$N$12=D$80)*($B$13:$N$34))&gt;0,OR(E$37&lt;=1,INDIRECT(ADDRESS(52,VLOOKUP(MATCH(E$85,$B$12:$N$12,0),$P$12:$Q$24,2,0)-1))=INDIRECT(ADDRESS(52,VLOOKUP(MATCH(E$85,$B$12:$N$12,0),$P$12:$Q$24,2,0))))=FALSE),"OK","")</f>
        <v/>
      </c>
      <c r="F96" s="1" t="str" cm="1">
        <f t="array" aca="1" ref="F96" ca="1">IF(AND(E$81="ok",SUMPRODUCT(($A$13:$A$34=$A96)*($B$12:$N$12=E$80)*($B$13:$N$34))&gt;0,OR(F$37&lt;=1,INDIRECT(ADDRESS(52,VLOOKUP(MATCH(F$85,$B$12:$N$12,0),$P$12:$Q$24,2,0)-1))=INDIRECT(ADDRESS(52,VLOOKUP(MATCH(F$85,$B$12:$N$12,0),$P$12:$Q$24,2,0))))=FALSE),"OK","")</f>
        <v/>
      </c>
      <c r="G96" s="1" t="str" cm="1">
        <f t="array" aca="1" ref="G96" ca="1">IF(AND(F$81="ok",SUMPRODUCT(($A$13:$A$34=$A96)*($B$12:$N$12=F$80)*($B$13:$N$34))&gt;0,OR(G$37&lt;=1,INDIRECT(ADDRESS(52,VLOOKUP(MATCH(G$85,$B$12:$N$12,0),$P$12:$Q$24,2,0)-1))=INDIRECT(ADDRESS(52,VLOOKUP(MATCH(G$85,$B$12:$N$12,0),$P$12:$Q$24,2,0))))=FALSE),"OK","")</f>
        <v/>
      </c>
      <c r="H96" s="1" t="str" cm="1">
        <f t="array" aca="1" ref="H96" ca="1">IF(AND(G$81="ok",SUMPRODUCT(($A$13:$A$34=$A96)*($B$12:$N$12=G$80)*($B$13:$N$34))&gt;0,OR(H$37&lt;=1,INDIRECT(ADDRESS(52,VLOOKUP(MATCH(H$85,$B$12:$N$12,0),$P$12:$Q$24,2,0)-1))=INDIRECT(ADDRESS(52,VLOOKUP(MATCH(H$85,$B$12:$N$12,0),$P$12:$Q$24,2,0))))=FALSE),"OK","")</f>
        <v/>
      </c>
      <c r="I96" s="1" t="str" cm="1">
        <f t="array" aca="1" ref="I96" ca="1">IF(AND(H$81="ok",SUMPRODUCT(($A$13:$A$34=$A96)*($B$12:$N$12=H$80)*($B$13:$N$34))&gt;0,OR(I$37&lt;=1,INDIRECT(ADDRESS(52,VLOOKUP(MATCH(I$85,$B$12:$N$12,0),$P$12:$Q$24,2,0)-1))=INDIRECT(ADDRESS(52,VLOOKUP(MATCH(I$85,$B$12:$N$12,0),$P$12:$Q$24,2,0))))=FALSE),"OK","")</f>
        <v/>
      </c>
      <c r="J96" s="1" t="str" cm="1">
        <f t="array" aca="1" ref="J96" ca="1">IF(AND(I$81="ok",SUMPRODUCT(($A$13:$A$34=$A96)*($B$12:$N$12=I$80)*($B$13:$N$34))&gt;0,OR(J$37&lt;=1,INDIRECT(ADDRESS(52,VLOOKUP(MATCH(J$85,$B$12:$N$12,0),$P$12:$Q$24,2,0)-1))=INDIRECT(ADDRESS(52,VLOOKUP(MATCH(J$85,$B$12:$N$12,0),$P$12:$Q$24,2,0))))=FALSE),"OK","")</f>
        <v>OK</v>
      </c>
      <c r="K96" s="1" t="str" cm="1">
        <f t="array" aca="1" ref="K96" ca="1">IF(AND(J$81="ok",SUMPRODUCT(($A$13:$A$34=$A96)*($B$12:$N$12=J$80)*($B$13:$N$34))&gt;0,OR(K$37&lt;=1,INDIRECT(ADDRESS(52,VLOOKUP(MATCH(K$85,$B$12:$N$12,0),$P$12:$Q$24,2,0)-1))=INDIRECT(ADDRESS(52,VLOOKUP(MATCH(K$85,$B$12:$N$12,0),$P$12:$Q$24,2,0))))=FALSE),"OK","")</f>
        <v>OK</v>
      </c>
      <c r="L96" s="1" t="str" cm="1">
        <f t="array" aca="1" ref="L96" ca="1">IF(AND(K$81="ok",SUMPRODUCT(($A$13:$A$34=$A96)*($B$12:$N$12=K$80)*($B$13:$N$34))&gt;0,OR(L$37&lt;=1,INDIRECT(ADDRESS(52,VLOOKUP(MATCH(L$85,$B$12:$N$12,0),$P$12:$Q$24,2,0)-1))=INDIRECT(ADDRESS(52,VLOOKUP(MATCH(L$85,$B$12:$N$12,0),$P$12:$Q$24,2,0))))=FALSE),"OK","")</f>
        <v/>
      </c>
      <c r="M96" s="1" t="str" cm="1">
        <f t="array" aca="1" ref="M96" ca="1">IF(AND(L$81="ok",SUMPRODUCT(($A$13:$A$34=$A96)*($B$12:$N$12=L$80)*($B$13:$N$34))&gt;0,OR(M$37&lt;=1,INDIRECT(ADDRESS(52,VLOOKUP(MATCH(M$85,$B$12:$N$12,0),$P$12:$Q$24,2,0)-1))=INDIRECT(ADDRESS(52,VLOOKUP(MATCH(M$85,$B$12:$N$12,0),$P$12:$Q$24,2,0))))=FALSE),"OK","")</f>
        <v/>
      </c>
      <c r="N96" s="1" t="str" cm="1">
        <f t="array" aca="1" ref="N96" ca="1">IF(AND(M$81="ok",SUMPRODUCT(($A$13:$A$34=$A96)*($B$12:$N$12=M$80)*($B$13:$N$34))&gt;0,OR(N$37&lt;=1,INDIRECT(ADDRESS(52,VLOOKUP(MATCH(N$85,$B$12:$N$12,0),$P$12:$Q$24,2,0)-1))=INDIRECT(ADDRESS(52,VLOOKUP(MATCH(N$85,$B$12:$N$12,0),$P$12:$Q$24,2,0))))=FALSE),"OK","")</f>
        <v/>
      </c>
    </row>
    <row r="97" spans="1:14" ht="18.75" x14ac:dyDescent="0.25">
      <c r="A97" s="21" t="s">
        <v>35</v>
      </c>
      <c r="B97" s="1" t="str" cm="1">
        <f t="array" aca="1" ref="B97" ca="1">IF(AND(A$81="ok",SUMPRODUCT(($A$13:$A$34=$A97)*($B$12:$N$12=A$80)*($B$13:$N$34))&gt;0,OR(B$37&lt;=1,INDIRECT(ADDRESS(52,VLOOKUP(MATCH(B$85,$B$12:$N$12,0),$P$12:$Q$24,2,0)-1))=INDIRECT(ADDRESS(52,VLOOKUP(MATCH(B$85,$B$12:$N$12,0),$P$12:$Q$24,2,0))))=FALSE),"OK","")</f>
        <v/>
      </c>
      <c r="C97" s="1" t="str" cm="1">
        <f t="array" aca="1" ref="C97" ca="1">IF(AND(B$81="ok",SUMPRODUCT(($A$13:$A$34=$A97)*($B$12:$N$12=B$80)*($B$13:$N$34))&gt;0,OR(C$37&lt;=1,INDIRECT(ADDRESS(52,VLOOKUP(MATCH(C$85,$B$12:$N$12,0),$P$12:$Q$24,2,0)-1))=INDIRECT(ADDRESS(52,VLOOKUP(MATCH(C$85,$B$12:$N$12,0),$P$12:$Q$24,2,0))))=FALSE),"OK","")</f>
        <v/>
      </c>
      <c r="D97" s="1" t="str" cm="1">
        <f t="array" aca="1" ref="D97" ca="1">IF(AND(C$81="ok",SUMPRODUCT(($A$13:$A$34=$A97)*($B$12:$N$12=C$80)*($B$13:$N$34))&gt;0,OR(D$37&lt;=1,INDIRECT(ADDRESS(52,VLOOKUP(MATCH(D$85,$B$12:$N$12,0),$P$12:$Q$24,2,0)-1))=INDIRECT(ADDRESS(52,VLOOKUP(MATCH(D$85,$B$12:$N$12,0),$P$12:$Q$24,2,0))))=FALSE),"OK","")</f>
        <v/>
      </c>
      <c r="E97" s="1" t="str" cm="1">
        <f t="array" aca="1" ref="E97" ca="1">IF(AND(D$81="ok",SUMPRODUCT(($A$13:$A$34=$A97)*($B$12:$N$12=D$80)*($B$13:$N$34))&gt;0,OR(E$37&lt;=1,INDIRECT(ADDRESS(52,VLOOKUP(MATCH(E$85,$B$12:$N$12,0),$P$12:$Q$24,2,0)-1))=INDIRECT(ADDRESS(52,VLOOKUP(MATCH(E$85,$B$12:$N$12,0),$P$12:$Q$24,2,0))))=FALSE),"OK","")</f>
        <v/>
      </c>
      <c r="F97" s="1" t="str" cm="1">
        <f t="array" aca="1" ref="F97" ca="1">IF(AND(E$81="ok",SUMPRODUCT(($A$13:$A$34=$A97)*($B$12:$N$12=E$80)*($B$13:$N$34))&gt;0,OR(F$37&lt;=1,INDIRECT(ADDRESS(52,VLOOKUP(MATCH(F$85,$B$12:$N$12,0),$P$12:$Q$24,2,0)-1))=INDIRECT(ADDRESS(52,VLOOKUP(MATCH(F$85,$B$12:$N$12,0),$P$12:$Q$24,2,0))))=FALSE),"OK","")</f>
        <v/>
      </c>
      <c r="G97" s="1" t="str" cm="1">
        <f t="array" aca="1" ref="G97" ca="1">IF(AND(F$81="ok",SUMPRODUCT(($A$13:$A$34=$A97)*($B$12:$N$12=F$80)*($B$13:$N$34))&gt;0,OR(G$37&lt;=1,INDIRECT(ADDRESS(52,VLOOKUP(MATCH(G$85,$B$12:$N$12,0),$P$12:$Q$24,2,0)-1))=INDIRECT(ADDRESS(52,VLOOKUP(MATCH(G$85,$B$12:$N$12,0),$P$12:$Q$24,2,0))))=FALSE),"OK","")</f>
        <v/>
      </c>
      <c r="H97" s="1" t="str" cm="1">
        <f t="array" aca="1" ref="H97" ca="1">IF(AND(G$81="ok",SUMPRODUCT(($A$13:$A$34=$A97)*($B$12:$N$12=G$80)*($B$13:$N$34))&gt;0,OR(H$37&lt;=1,INDIRECT(ADDRESS(52,VLOOKUP(MATCH(H$85,$B$12:$N$12,0),$P$12:$Q$24,2,0)-1))=INDIRECT(ADDRESS(52,VLOOKUP(MATCH(H$85,$B$12:$N$12,0),$P$12:$Q$24,2,0))))=FALSE),"OK","")</f>
        <v/>
      </c>
      <c r="I97" s="1" t="str" cm="1">
        <f t="array" aca="1" ref="I97" ca="1">IF(AND(H$81="ok",SUMPRODUCT(($A$13:$A$34=$A97)*($B$12:$N$12=H$80)*($B$13:$N$34))&gt;0,OR(I$37&lt;=1,INDIRECT(ADDRESS(52,VLOOKUP(MATCH(I$85,$B$12:$N$12,0),$P$12:$Q$24,2,0)-1))=INDIRECT(ADDRESS(52,VLOOKUP(MATCH(I$85,$B$12:$N$12,0),$P$12:$Q$24,2,0))))=FALSE),"OK","")</f>
        <v/>
      </c>
      <c r="J97" s="1" t="str" cm="1">
        <f t="array" aca="1" ref="J97" ca="1">IF(AND(I$81="ok",SUMPRODUCT(($A$13:$A$34=$A97)*($B$12:$N$12=I$80)*($B$13:$N$34))&gt;0,OR(J$37&lt;=1,INDIRECT(ADDRESS(52,VLOOKUP(MATCH(J$85,$B$12:$N$12,0),$P$12:$Q$24,2,0)-1))=INDIRECT(ADDRESS(52,VLOOKUP(MATCH(J$85,$B$12:$N$12,0),$P$12:$Q$24,2,0))))=FALSE),"OK","")</f>
        <v>OK</v>
      </c>
      <c r="K97" s="1" t="str" cm="1">
        <f t="array" aca="1" ref="K97" ca="1">IF(AND(J$81="ok",SUMPRODUCT(($A$13:$A$34=$A97)*($B$12:$N$12=J$80)*($B$13:$N$34))&gt;0,OR(K$37&lt;=1,INDIRECT(ADDRESS(52,VLOOKUP(MATCH(K$85,$B$12:$N$12,0),$P$12:$Q$24,2,0)-1))=INDIRECT(ADDRESS(52,VLOOKUP(MATCH(K$85,$B$12:$N$12,0),$P$12:$Q$24,2,0))))=FALSE),"OK","")</f>
        <v>OK</v>
      </c>
      <c r="L97" s="1" t="str" cm="1">
        <f t="array" aca="1" ref="L97" ca="1">IF(AND(K$81="ok",SUMPRODUCT(($A$13:$A$34=$A97)*($B$12:$N$12=K$80)*($B$13:$N$34))&gt;0,OR(L$37&lt;=1,INDIRECT(ADDRESS(52,VLOOKUP(MATCH(L$85,$B$12:$N$12,0),$P$12:$Q$24,2,0)-1))=INDIRECT(ADDRESS(52,VLOOKUP(MATCH(L$85,$B$12:$N$12,0),$P$12:$Q$24,2,0))))=FALSE),"OK","")</f>
        <v>OK</v>
      </c>
      <c r="M97" s="1" t="str" cm="1">
        <f t="array" aca="1" ref="M97" ca="1">IF(AND(L$81="ok",SUMPRODUCT(($A$13:$A$34=$A97)*($B$12:$N$12=L$80)*($B$13:$N$34))&gt;0,OR(M$37&lt;=1,INDIRECT(ADDRESS(52,VLOOKUP(MATCH(M$85,$B$12:$N$12,0),$P$12:$Q$24,2,0)-1))=INDIRECT(ADDRESS(52,VLOOKUP(MATCH(M$85,$B$12:$N$12,0),$P$12:$Q$24,2,0))))=FALSE),"OK","")</f>
        <v/>
      </c>
      <c r="N97" s="1" t="str" cm="1">
        <f t="array" aca="1" ref="N97" ca="1">IF(AND(M$81="ok",SUMPRODUCT(($A$13:$A$34=$A97)*($B$12:$N$12=M$80)*($B$13:$N$34))&gt;0,OR(N$37&lt;=1,INDIRECT(ADDRESS(52,VLOOKUP(MATCH(N$85,$B$12:$N$12,0),$P$12:$Q$24,2,0)-1))=INDIRECT(ADDRESS(52,VLOOKUP(MATCH(N$85,$B$12:$N$12,0),$P$12:$Q$24,2,0))))=FALSE),"OK","")</f>
        <v/>
      </c>
    </row>
    <row r="98" spans="1:14" ht="18.75" x14ac:dyDescent="0.25">
      <c r="A98" s="21" t="s">
        <v>36</v>
      </c>
      <c r="B98" s="1" t="str" cm="1">
        <f t="array" aca="1" ref="B98" ca="1">IF(AND(A$81="ok",SUMPRODUCT(($A$13:$A$34=$A98)*($B$12:$N$12=A$80)*($B$13:$N$34))&gt;0,OR(B$37&lt;=1,INDIRECT(ADDRESS(52,VLOOKUP(MATCH(B$85,$B$12:$N$12,0),$P$12:$Q$24,2,0)-1))=INDIRECT(ADDRESS(52,VLOOKUP(MATCH(B$85,$B$12:$N$12,0),$P$12:$Q$24,2,0))))=FALSE),"OK","")</f>
        <v/>
      </c>
      <c r="C98" s="1" t="str" cm="1">
        <f t="array" aca="1" ref="C98" ca="1">IF(AND(B$81="ok",SUMPRODUCT(($A$13:$A$34=$A98)*($B$12:$N$12=B$80)*($B$13:$N$34))&gt;0,OR(C$37&lt;=1,INDIRECT(ADDRESS(52,VLOOKUP(MATCH(C$85,$B$12:$N$12,0),$P$12:$Q$24,2,0)-1))=INDIRECT(ADDRESS(52,VLOOKUP(MATCH(C$85,$B$12:$N$12,0),$P$12:$Q$24,2,0))))=FALSE),"OK","")</f>
        <v/>
      </c>
      <c r="D98" s="1" t="str" cm="1">
        <f t="array" aca="1" ref="D98" ca="1">IF(AND(C$81="ok",SUMPRODUCT(($A$13:$A$34=$A98)*($B$12:$N$12=C$80)*($B$13:$N$34))&gt;0,OR(D$37&lt;=1,INDIRECT(ADDRESS(52,VLOOKUP(MATCH(D$85,$B$12:$N$12,0),$P$12:$Q$24,2,0)-1))=INDIRECT(ADDRESS(52,VLOOKUP(MATCH(D$85,$B$12:$N$12,0),$P$12:$Q$24,2,0))))=FALSE),"OK","")</f>
        <v/>
      </c>
      <c r="E98" s="1" t="str" cm="1">
        <f t="array" aca="1" ref="E98" ca="1">IF(AND(D$81="ok",SUMPRODUCT(($A$13:$A$34=$A98)*($B$12:$N$12=D$80)*($B$13:$N$34))&gt;0,OR(E$37&lt;=1,INDIRECT(ADDRESS(52,VLOOKUP(MATCH(E$85,$B$12:$N$12,0),$P$12:$Q$24,2,0)-1))=INDIRECT(ADDRESS(52,VLOOKUP(MATCH(E$85,$B$12:$N$12,0),$P$12:$Q$24,2,0))))=FALSE),"OK","")</f>
        <v/>
      </c>
      <c r="F98" s="1" t="str" cm="1">
        <f t="array" aca="1" ref="F98" ca="1">IF(AND(E$81="ok",SUMPRODUCT(($A$13:$A$34=$A98)*($B$12:$N$12=E$80)*($B$13:$N$34))&gt;0,OR(F$37&lt;=1,INDIRECT(ADDRESS(52,VLOOKUP(MATCH(F$85,$B$12:$N$12,0),$P$12:$Q$24,2,0)-1))=INDIRECT(ADDRESS(52,VLOOKUP(MATCH(F$85,$B$12:$N$12,0),$P$12:$Q$24,2,0))))=FALSE),"OK","")</f>
        <v>OK</v>
      </c>
      <c r="G98" s="1" t="str" cm="1">
        <f t="array" aca="1" ref="G98" ca="1">IF(AND(F$81="ok",SUMPRODUCT(($A$13:$A$34=$A98)*($B$12:$N$12=F$80)*($B$13:$N$34))&gt;0,OR(G$37&lt;=1,INDIRECT(ADDRESS(52,VLOOKUP(MATCH(G$85,$B$12:$N$12,0),$P$12:$Q$24,2,0)-1))=INDIRECT(ADDRESS(52,VLOOKUP(MATCH(G$85,$B$12:$N$12,0),$P$12:$Q$24,2,0))))=FALSE),"OK","")</f>
        <v/>
      </c>
      <c r="H98" s="1" t="str" cm="1">
        <f t="array" aca="1" ref="H98" ca="1">IF(AND(G$81="ok",SUMPRODUCT(($A$13:$A$34=$A98)*($B$12:$N$12=G$80)*($B$13:$N$34))&gt;0,OR(H$37&lt;=1,INDIRECT(ADDRESS(52,VLOOKUP(MATCH(H$85,$B$12:$N$12,0),$P$12:$Q$24,2,0)-1))=INDIRECT(ADDRESS(52,VLOOKUP(MATCH(H$85,$B$12:$N$12,0),$P$12:$Q$24,2,0))))=FALSE),"OK","")</f>
        <v>OK</v>
      </c>
      <c r="I98" s="1" t="str" cm="1">
        <f t="array" aca="1" ref="I98" ca="1">IF(AND(H$81="ok",SUMPRODUCT(($A$13:$A$34=$A98)*($B$12:$N$12=H$80)*($B$13:$N$34))&gt;0,OR(I$37&lt;=1,INDIRECT(ADDRESS(52,VLOOKUP(MATCH(I$85,$B$12:$N$12,0),$P$12:$Q$24,2,0)-1))=INDIRECT(ADDRESS(52,VLOOKUP(MATCH(I$85,$B$12:$N$12,0),$P$12:$Q$24,2,0))))=FALSE),"OK","")</f>
        <v/>
      </c>
      <c r="J98" s="1" t="str" cm="1">
        <f t="array" aca="1" ref="J98" ca="1">IF(AND(I$81="ok",SUMPRODUCT(($A$13:$A$34=$A98)*($B$12:$N$12=I$80)*($B$13:$N$34))&gt;0,OR(J$37&lt;=1,INDIRECT(ADDRESS(52,VLOOKUP(MATCH(J$85,$B$12:$N$12,0),$P$12:$Q$24,2,0)-1))=INDIRECT(ADDRESS(52,VLOOKUP(MATCH(J$85,$B$12:$N$12,0),$P$12:$Q$24,2,0))))=FALSE),"OK","")</f>
        <v/>
      </c>
      <c r="K98" s="1" t="str" cm="1">
        <f t="array" aca="1" ref="K98" ca="1">IF(AND(J$81="ok",SUMPRODUCT(($A$13:$A$34=$A98)*($B$12:$N$12=J$80)*($B$13:$N$34))&gt;0,OR(K$37&lt;=1,INDIRECT(ADDRESS(52,VLOOKUP(MATCH(K$85,$B$12:$N$12,0),$P$12:$Q$24,2,0)-1))=INDIRECT(ADDRESS(52,VLOOKUP(MATCH(K$85,$B$12:$N$12,0),$P$12:$Q$24,2,0))))=FALSE),"OK","")</f>
        <v>OK</v>
      </c>
      <c r="L98" s="1" t="str" cm="1">
        <f t="array" aca="1" ref="L98" ca="1">IF(AND(K$81="ok",SUMPRODUCT(($A$13:$A$34=$A98)*($B$12:$N$12=K$80)*($B$13:$N$34))&gt;0,OR(L$37&lt;=1,INDIRECT(ADDRESS(52,VLOOKUP(MATCH(L$85,$B$12:$N$12,0),$P$12:$Q$24,2,0)-1))=INDIRECT(ADDRESS(52,VLOOKUP(MATCH(L$85,$B$12:$N$12,0),$P$12:$Q$24,2,0))))=FALSE),"OK","")</f>
        <v/>
      </c>
      <c r="M98" s="1" t="str" cm="1">
        <f t="array" aca="1" ref="M98" ca="1">IF(AND(L$81="ok",SUMPRODUCT(($A$13:$A$34=$A98)*($B$12:$N$12=L$80)*($B$13:$N$34))&gt;0,OR(M$37&lt;=1,INDIRECT(ADDRESS(52,VLOOKUP(MATCH(M$85,$B$12:$N$12,0),$P$12:$Q$24,2,0)-1))=INDIRECT(ADDRESS(52,VLOOKUP(MATCH(M$85,$B$12:$N$12,0),$P$12:$Q$24,2,0))))=FALSE),"OK","")</f>
        <v/>
      </c>
      <c r="N98" s="1" t="str" cm="1">
        <f t="array" aca="1" ref="N98" ca="1">IF(AND(M$81="ok",SUMPRODUCT(($A$13:$A$34=$A98)*($B$12:$N$12=M$80)*($B$13:$N$34))&gt;0,OR(N$37&lt;=1,INDIRECT(ADDRESS(52,VLOOKUP(MATCH(N$85,$B$12:$N$12,0),$P$12:$Q$24,2,0)-1))=INDIRECT(ADDRESS(52,VLOOKUP(MATCH(N$85,$B$12:$N$12,0),$P$12:$Q$24,2,0))))=FALSE),"OK","")</f>
        <v/>
      </c>
    </row>
    <row r="99" spans="1:14" ht="18.75" x14ac:dyDescent="0.25">
      <c r="A99" s="21" t="s">
        <v>37</v>
      </c>
      <c r="B99" s="1" t="str" cm="1">
        <f t="array" aca="1" ref="B99" ca="1">IF(AND(A$81="ok",SUMPRODUCT(($A$13:$A$34=$A99)*($B$12:$N$12=A$80)*($B$13:$N$34))&gt;0,OR(B$37&lt;=1,INDIRECT(ADDRESS(52,VLOOKUP(MATCH(B$85,$B$12:$N$12,0),$P$12:$Q$24,2,0)-1))=INDIRECT(ADDRESS(52,VLOOKUP(MATCH(B$85,$B$12:$N$12,0),$P$12:$Q$24,2,0))))=FALSE),"OK","")</f>
        <v/>
      </c>
      <c r="C99" s="1" t="str" cm="1">
        <f t="array" aca="1" ref="C99" ca="1">IF(AND(B$81="ok",SUMPRODUCT(($A$13:$A$34=$A99)*($B$12:$N$12=B$80)*($B$13:$N$34))&gt;0,OR(C$37&lt;=1,INDIRECT(ADDRESS(52,VLOOKUP(MATCH(C$85,$B$12:$N$12,0),$P$12:$Q$24,2,0)-1))=INDIRECT(ADDRESS(52,VLOOKUP(MATCH(C$85,$B$12:$N$12,0),$P$12:$Q$24,2,0))))=FALSE),"OK","")</f>
        <v/>
      </c>
      <c r="D99" s="1" t="str" cm="1">
        <f t="array" aca="1" ref="D99" ca="1">IF(AND(C$81="ok",SUMPRODUCT(($A$13:$A$34=$A99)*($B$12:$N$12=C$80)*($B$13:$N$34))&gt;0,OR(D$37&lt;=1,INDIRECT(ADDRESS(52,VLOOKUP(MATCH(D$85,$B$12:$N$12,0),$P$12:$Q$24,2,0)-1))=INDIRECT(ADDRESS(52,VLOOKUP(MATCH(D$85,$B$12:$N$12,0),$P$12:$Q$24,2,0))))=FALSE),"OK","")</f>
        <v/>
      </c>
      <c r="E99" s="1" t="str" cm="1">
        <f t="array" aca="1" ref="E99" ca="1">IF(AND(D$81="ok",SUMPRODUCT(($A$13:$A$34=$A99)*($B$12:$N$12=D$80)*($B$13:$N$34))&gt;0,OR(E$37&lt;=1,INDIRECT(ADDRESS(52,VLOOKUP(MATCH(E$85,$B$12:$N$12,0),$P$12:$Q$24,2,0)-1))=INDIRECT(ADDRESS(52,VLOOKUP(MATCH(E$85,$B$12:$N$12,0),$P$12:$Q$24,2,0))))=FALSE),"OK","")</f>
        <v/>
      </c>
      <c r="F99" s="1" t="str" cm="1">
        <f t="array" aca="1" ref="F99" ca="1">IF(AND(E$81="ok",SUMPRODUCT(($A$13:$A$34=$A99)*($B$12:$N$12=E$80)*($B$13:$N$34))&gt;0,OR(F$37&lt;=1,INDIRECT(ADDRESS(52,VLOOKUP(MATCH(F$85,$B$12:$N$12,0),$P$12:$Q$24,2,0)-1))=INDIRECT(ADDRESS(52,VLOOKUP(MATCH(F$85,$B$12:$N$12,0),$P$12:$Q$24,2,0))))=FALSE),"OK","")</f>
        <v/>
      </c>
      <c r="G99" s="1" t="str" cm="1">
        <f t="array" aca="1" ref="G99" ca="1">IF(AND(F$81="ok",SUMPRODUCT(($A$13:$A$34=$A99)*($B$12:$N$12=F$80)*($B$13:$N$34))&gt;0,OR(G$37&lt;=1,INDIRECT(ADDRESS(52,VLOOKUP(MATCH(G$85,$B$12:$N$12,0),$P$12:$Q$24,2,0)-1))=INDIRECT(ADDRESS(52,VLOOKUP(MATCH(G$85,$B$12:$N$12,0),$P$12:$Q$24,2,0))))=FALSE),"OK","")</f>
        <v>OK</v>
      </c>
      <c r="H99" s="1" t="str" cm="1">
        <f t="array" aca="1" ref="H99" ca="1">IF(AND(G$81="ok",SUMPRODUCT(($A$13:$A$34=$A99)*($B$12:$N$12=G$80)*($B$13:$N$34))&gt;0,OR(H$37&lt;=1,INDIRECT(ADDRESS(52,VLOOKUP(MATCH(H$85,$B$12:$N$12,0),$P$12:$Q$24,2,0)-1))=INDIRECT(ADDRESS(52,VLOOKUP(MATCH(H$85,$B$12:$N$12,0),$P$12:$Q$24,2,0))))=FALSE),"OK","")</f>
        <v/>
      </c>
      <c r="I99" s="1" t="str" cm="1">
        <f t="array" aca="1" ref="I99" ca="1">IF(AND(H$81="ok",SUMPRODUCT(($A$13:$A$34=$A99)*($B$12:$N$12=H$80)*($B$13:$N$34))&gt;0,OR(I$37&lt;=1,INDIRECT(ADDRESS(52,VLOOKUP(MATCH(I$85,$B$12:$N$12,0),$P$12:$Q$24,2,0)-1))=INDIRECT(ADDRESS(52,VLOOKUP(MATCH(I$85,$B$12:$N$12,0),$P$12:$Q$24,2,0))))=FALSE),"OK","")</f>
        <v/>
      </c>
      <c r="J99" s="1" t="str" cm="1">
        <f t="array" aca="1" ref="J99" ca="1">IF(AND(I$81="ok",SUMPRODUCT(($A$13:$A$34=$A99)*($B$12:$N$12=I$80)*($B$13:$N$34))&gt;0,OR(J$37&lt;=1,INDIRECT(ADDRESS(52,VLOOKUP(MATCH(J$85,$B$12:$N$12,0),$P$12:$Q$24,2,0)-1))=INDIRECT(ADDRESS(52,VLOOKUP(MATCH(J$85,$B$12:$N$12,0),$P$12:$Q$24,2,0))))=FALSE),"OK","")</f>
        <v/>
      </c>
      <c r="K99" s="1" t="str" cm="1">
        <f t="array" aca="1" ref="K99" ca="1">IF(AND(J$81="ok",SUMPRODUCT(($A$13:$A$34=$A99)*($B$12:$N$12=J$80)*($B$13:$N$34))&gt;0,OR(K$37&lt;=1,INDIRECT(ADDRESS(52,VLOOKUP(MATCH(K$85,$B$12:$N$12,0),$P$12:$Q$24,2,0)-1))=INDIRECT(ADDRESS(52,VLOOKUP(MATCH(K$85,$B$12:$N$12,0),$P$12:$Q$24,2,0))))=FALSE),"OK","")</f>
        <v/>
      </c>
      <c r="L99" s="1" t="str" cm="1">
        <f t="array" aca="1" ref="L99" ca="1">IF(AND(K$81="ok",SUMPRODUCT(($A$13:$A$34=$A99)*($B$12:$N$12=K$80)*($B$13:$N$34))&gt;0,OR(L$37&lt;=1,INDIRECT(ADDRESS(52,VLOOKUP(MATCH(L$85,$B$12:$N$12,0),$P$12:$Q$24,2,0)-1))=INDIRECT(ADDRESS(52,VLOOKUP(MATCH(L$85,$B$12:$N$12,0),$P$12:$Q$24,2,0))))=FALSE),"OK","")</f>
        <v/>
      </c>
      <c r="M99" s="1" t="str" cm="1">
        <f t="array" aca="1" ref="M99" ca="1">IF(AND(L$81="ok",SUMPRODUCT(($A$13:$A$34=$A99)*($B$12:$N$12=L$80)*($B$13:$N$34))&gt;0,OR(M$37&lt;=1,INDIRECT(ADDRESS(52,VLOOKUP(MATCH(M$85,$B$12:$N$12,0),$P$12:$Q$24,2,0)-1))=INDIRECT(ADDRESS(52,VLOOKUP(MATCH(M$85,$B$12:$N$12,0),$P$12:$Q$24,2,0))))=FALSE),"OK","")</f>
        <v/>
      </c>
      <c r="N99" s="1" t="str" cm="1">
        <f t="array" aca="1" ref="N99" ca="1">IF(AND(M$81="ok",SUMPRODUCT(($A$13:$A$34=$A99)*($B$12:$N$12=M$80)*($B$13:$N$34))&gt;0,OR(N$37&lt;=1,INDIRECT(ADDRESS(52,VLOOKUP(MATCH(N$85,$B$12:$N$12,0),$P$12:$Q$24,2,0)-1))=INDIRECT(ADDRESS(52,VLOOKUP(MATCH(N$85,$B$12:$N$12,0),$P$12:$Q$24,2,0))))=FALSE),"OK","")</f>
        <v/>
      </c>
    </row>
    <row r="100" spans="1:14" ht="18.75" x14ac:dyDescent="0.25">
      <c r="A100" s="21" t="s">
        <v>38</v>
      </c>
      <c r="B100" s="1" t="str" cm="1">
        <f t="array" aca="1" ref="B100" ca="1">IF(AND(A$81="ok",SUMPRODUCT(($A$13:$A$34=$A100)*($B$12:$N$12=A$80)*($B$13:$N$34))&gt;0,OR(B$37&lt;=1,INDIRECT(ADDRESS(52,VLOOKUP(MATCH(B$85,$B$12:$N$12,0),$P$12:$Q$24,2,0)-1))=INDIRECT(ADDRESS(52,VLOOKUP(MATCH(B$85,$B$12:$N$12,0),$P$12:$Q$24,2,0))))=FALSE),"OK","")</f>
        <v/>
      </c>
      <c r="C100" s="1" t="str" cm="1">
        <f t="array" aca="1" ref="C100" ca="1">IF(AND(B$81="ok",SUMPRODUCT(($A$13:$A$34=$A100)*($B$12:$N$12=B$80)*($B$13:$N$34))&gt;0,OR(C$37&lt;=1,INDIRECT(ADDRESS(52,VLOOKUP(MATCH(C$85,$B$12:$N$12,0),$P$12:$Q$24,2,0)-1))=INDIRECT(ADDRESS(52,VLOOKUP(MATCH(C$85,$B$12:$N$12,0),$P$12:$Q$24,2,0))))=FALSE),"OK","")</f>
        <v/>
      </c>
      <c r="D100" s="1" t="str" cm="1">
        <f t="array" aca="1" ref="D100" ca="1">IF(AND(C$81="ok",SUMPRODUCT(($A$13:$A$34=$A100)*($B$12:$N$12=C$80)*($B$13:$N$34))&gt;0,OR(D$37&lt;=1,INDIRECT(ADDRESS(52,VLOOKUP(MATCH(D$85,$B$12:$N$12,0),$P$12:$Q$24,2,0)-1))=INDIRECT(ADDRESS(52,VLOOKUP(MATCH(D$85,$B$12:$N$12,0),$P$12:$Q$24,2,0))))=FALSE),"OK","")</f>
        <v/>
      </c>
      <c r="E100" s="1" t="str" cm="1">
        <f t="array" aca="1" ref="E100" ca="1">IF(AND(D$81="ok",SUMPRODUCT(($A$13:$A$34=$A100)*($B$12:$N$12=D$80)*($B$13:$N$34))&gt;0,OR(E$37&lt;=1,INDIRECT(ADDRESS(52,VLOOKUP(MATCH(E$85,$B$12:$N$12,0),$P$12:$Q$24,2,0)-1))=INDIRECT(ADDRESS(52,VLOOKUP(MATCH(E$85,$B$12:$N$12,0),$P$12:$Q$24,2,0))))=FALSE),"OK","")</f>
        <v/>
      </c>
      <c r="F100" s="1" t="str" cm="1">
        <f t="array" aca="1" ref="F100" ca="1">IF(AND(E$81="ok",SUMPRODUCT(($A$13:$A$34=$A100)*($B$12:$N$12=E$80)*($B$13:$N$34))&gt;0,OR(F$37&lt;=1,INDIRECT(ADDRESS(52,VLOOKUP(MATCH(F$85,$B$12:$N$12,0),$P$12:$Q$24,2,0)-1))=INDIRECT(ADDRESS(52,VLOOKUP(MATCH(F$85,$B$12:$N$12,0),$P$12:$Q$24,2,0))))=FALSE),"OK","")</f>
        <v>OK</v>
      </c>
      <c r="G100" s="1" t="str" cm="1">
        <f t="array" aca="1" ref="G100" ca="1">IF(AND(F$81="ok",SUMPRODUCT(($A$13:$A$34=$A100)*($B$12:$N$12=F$80)*($B$13:$N$34))&gt;0,OR(G$37&lt;=1,INDIRECT(ADDRESS(52,VLOOKUP(MATCH(G$85,$B$12:$N$12,0),$P$12:$Q$24,2,0)-1))=INDIRECT(ADDRESS(52,VLOOKUP(MATCH(G$85,$B$12:$N$12,0),$P$12:$Q$24,2,0))))=FALSE),"OK","")</f>
        <v>OK</v>
      </c>
      <c r="H100" s="1" t="str" cm="1">
        <f t="array" aca="1" ref="H100" ca="1">IF(AND(G$81="ok",SUMPRODUCT(($A$13:$A$34=$A100)*($B$12:$N$12=G$80)*($B$13:$N$34))&gt;0,OR(H$37&lt;=1,INDIRECT(ADDRESS(52,VLOOKUP(MATCH(H$85,$B$12:$N$12,0),$P$12:$Q$24,2,0)-1))=INDIRECT(ADDRESS(52,VLOOKUP(MATCH(H$85,$B$12:$N$12,0),$P$12:$Q$24,2,0))))=FALSE),"OK","")</f>
        <v>OK</v>
      </c>
      <c r="I100" s="1" t="str" cm="1">
        <f t="array" aca="1" ref="I100" ca="1">IF(AND(H$81="ok",SUMPRODUCT(($A$13:$A$34=$A100)*($B$12:$N$12=H$80)*($B$13:$N$34))&gt;0,OR(I$37&lt;=1,INDIRECT(ADDRESS(52,VLOOKUP(MATCH(I$85,$B$12:$N$12,0),$P$12:$Q$24,2,0)-1))=INDIRECT(ADDRESS(52,VLOOKUP(MATCH(I$85,$B$12:$N$12,0),$P$12:$Q$24,2,0))))=FALSE),"OK","")</f>
        <v/>
      </c>
      <c r="J100" s="1" t="str" cm="1">
        <f t="array" aca="1" ref="J100" ca="1">IF(AND(I$81="ok",SUMPRODUCT(($A$13:$A$34=$A100)*($B$12:$N$12=I$80)*($B$13:$N$34))&gt;0,OR(J$37&lt;=1,INDIRECT(ADDRESS(52,VLOOKUP(MATCH(J$85,$B$12:$N$12,0),$P$12:$Q$24,2,0)-1))=INDIRECT(ADDRESS(52,VLOOKUP(MATCH(J$85,$B$12:$N$12,0),$P$12:$Q$24,2,0))))=FALSE),"OK","")</f>
        <v/>
      </c>
      <c r="K100" s="1" t="str" cm="1">
        <f t="array" aca="1" ref="K100" ca="1">IF(AND(J$81="ok",SUMPRODUCT(($A$13:$A$34=$A100)*($B$12:$N$12=J$80)*($B$13:$N$34))&gt;0,OR(K$37&lt;=1,INDIRECT(ADDRESS(52,VLOOKUP(MATCH(K$85,$B$12:$N$12,0),$P$12:$Q$24,2,0)-1))=INDIRECT(ADDRESS(52,VLOOKUP(MATCH(K$85,$B$12:$N$12,0),$P$12:$Q$24,2,0))))=FALSE),"OK","")</f>
        <v/>
      </c>
      <c r="L100" s="1" t="str" cm="1">
        <f t="array" aca="1" ref="L100" ca="1">IF(AND(K$81="ok",SUMPRODUCT(($A$13:$A$34=$A100)*($B$12:$N$12=K$80)*($B$13:$N$34))&gt;0,OR(L$37&lt;=1,INDIRECT(ADDRESS(52,VLOOKUP(MATCH(L$85,$B$12:$N$12,0),$P$12:$Q$24,2,0)-1))=INDIRECT(ADDRESS(52,VLOOKUP(MATCH(L$85,$B$12:$N$12,0),$P$12:$Q$24,2,0))))=FALSE),"OK","")</f>
        <v/>
      </c>
      <c r="M100" s="1" t="str" cm="1">
        <f t="array" aca="1" ref="M100" ca="1">IF(AND(L$81="ok",SUMPRODUCT(($A$13:$A$34=$A100)*($B$12:$N$12=L$80)*($B$13:$N$34))&gt;0,OR(M$37&lt;=1,INDIRECT(ADDRESS(52,VLOOKUP(MATCH(M$85,$B$12:$N$12,0),$P$12:$Q$24,2,0)-1))=INDIRECT(ADDRESS(52,VLOOKUP(MATCH(M$85,$B$12:$N$12,0),$P$12:$Q$24,2,0))))=FALSE),"OK","")</f>
        <v/>
      </c>
      <c r="N100" s="1" t="str" cm="1">
        <f t="array" aca="1" ref="N100" ca="1">IF(AND(M$81="ok",SUMPRODUCT(($A$13:$A$34=$A100)*($B$12:$N$12=M$80)*($B$13:$N$34))&gt;0,OR(N$37&lt;=1,INDIRECT(ADDRESS(52,VLOOKUP(MATCH(N$85,$B$12:$N$12,0),$P$12:$Q$24,2,0)-1))=INDIRECT(ADDRESS(52,VLOOKUP(MATCH(N$85,$B$12:$N$12,0),$P$12:$Q$24,2,0))))=FALSE),"OK","")</f>
        <v/>
      </c>
    </row>
    <row r="101" spans="1:14" ht="18.75" x14ac:dyDescent="0.25">
      <c r="A101" s="21" t="s">
        <v>39</v>
      </c>
      <c r="B101" s="1" t="str" cm="1">
        <f t="array" aca="1" ref="B101" ca="1">IF(AND(A$81="ok",SUMPRODUCT(($A$13:$A$34=$A101)*($B$12:$N$12=A$80)*($B$13:$N$34))&gt;0,OR(B$37&lt;=1,INDIRECT(ADDRESS(52,VLOOKUP(MATCH(B$85,$B$12:$N$12,0),$P$12:$Q$24,2,0)-1))=INDIRECT(ADDRESS(52,VLOOKUP(MATCH(B$85,$B$12:$N$12,0),$P$12:$Q$24,2,0))))=FALSE),"OK","")</f>
        <v/>
      </c>
      <c r="C101" s="1" t="str" cm="1">
        <f t="array" aca="1" ref="C101" ca="1">IF(AND(B$81="ok",SUMPRODUCT(($A$13:$A$34=$A101)*($B$12:$N$12=B$80)*($B$13:$N$34))&gt;0,OR(C$37&lt;=1,INDIRECT(ADDRESS(52,VLOOKUP(MATCH(C$85,$B$12:$N$12,0),$P$12:$Q$24,2,0)-1))=INDIRECT(ADDRESS(52,VLOOKUP(MATCH(C$85,$B$12:$N$12,0),$P$12:$Q$24,2,0))))=FALSE),"OK","")</f>
        <v/>
      </c>
      <c r="D101" s="1" t="str" cm="1">
        <f t="array" aca="1" ref="D101" ca="1">IF(AND(C$81="ok",SUMPRODUCT(($A$13:$A$34=$A101)*($B$12:$N$12=C$80)*($B$13:$N$34))&gt;0,OR(D$37&lt;=1,INDIRECT(ADDRESS(52,VLOOKUP(MATCH(D$85,$B$12:$N$12,0),$P$12:$Q$24,2,0)-1))=INDIRECT(ADDRESS(52,VLOOKUP(MATCH(D$85,$B$12:$N$12,0),$P$12:$Q$24,2,0))))=FALSE),"OK","")</f>
        <v/>
      </c>
      <c r="E101" s="1" t="str" cm="1">
        <f t="array" aca="1" ref="E101" ca="1">IF(AND(D$81="ok",SUMPRODUCT(($A$13:$A$34=$A101)*($B$12:$N$12=D$80)*($B$13:$N$34))&gt;0,OR(E$37&lt;=1,INDIRECT(ADDRESS(52,VLOOKUP(MATCH(E$85,$B$12:$N$12,0),$P$12:$Q$24,2,0)-1))=INDIRECT(ADDRESS(52,VLOOKUP(MATCH(E$85,$B$12:$N$12,0),$P$12:$Q$24,2,0))))=FALSE),"OK","")</f>
        <v>OK</v>
      </c>
      <c r="F101" s="1" t="str" cm="1">
        <f t="array" aca="1" ref="F101" ca="1">IF(AND(E$81="ok",SUMPRODUCT(($A$13:$A$34=$A101)*($B$12:$N$12=E$80)*($B$13:$N$34))&gt;0,OR(F$37&lt;=1,INDIRECT(ADDRESS(52,VLOOKUP(MATCH(F$85,$B$12:$N$12,0),$P$12:$Q$24,2,0)-1))=INDIRECT(ADDRESS(52,VLOOKUP(MATCH(F$85,$B$12:$N$12,0),$P$12:$Q$24,2,0))))=FALSE),"OK","")</f>
        <v/>
      </c>
      <c r="G101" s="1" t="str" cm="1">
        <f t="array" aca="1" ref="G101" ca="1">IF(AND(F$81="ok",SUMPRODUCT(($A$13:$A$34=$A101)*($B$12:$N$12=F$80)*($B$13:$N$34))&gt;0,OR(G$37&lt;=1,INDIRECT(ADDRESS(52,VLOOKUP(MATCH(G$85,$B$12:$N$12,0),$P$12:$Q$24,2,0)-1))=INDIRECT(ADDRESS(52,VLOOKUP(MATCH(G$85,$B$12:$N$12,0),$P$12:$Q$24,2,0))))=FALSE),"OK","")</f>
        <v/>
      </c>
      <c r="H101" s="1" t="str" cm="1">
        <f t="array" aca="1" ref="H101" ca="1">IF(AND(G$81="ok",SUMPRODUCT(($A$13:$A$34=$A101)*($B$12:$N$12=G$80)*($B$13:$N$34))&gt;0,OR(H$37&lt;=1,INDIRECT(ADDRESS(52,VLOOKUP(MATCH(H$85,$B$12:$N$12,0),$P$12:$Q$24,2,0)-1))=INDIRECT(ADDRESS(52,VLOOKUP(MATCH(H$85,$B$12:$N$12,0),$P$12:$Q$24,2,0))))=FALSE),"OK","")</f>
        <v/>
      </c>
      <c r="I101" s="1" t="str" cm="1">
        <f t="array" aca="1" ref="I101" ca="1">IF(AND(H$81="ok",SUMPRODUCT(($A$13:$A$34=$A101)*($B$12:$N$12=H$80)*($B$13:$N$34))&gt;0,OR(I$37&lt;=1,INDIRECT(ADDRESS(52,VLOOKUP(MATCH(I$85,$B$12:$N$12,0),$P$12:$Q$24,2,0)-1))=INDIRECT(ADDRESS(52,VLOOKUP(MATCH(I$85,$B$12:$N$12,0),$P$12:$Q$24,2,0))))=FALSE),"OK","")</f>
        <v>OK</v>
      </c>
      <c r="J101" s="1" t="str" cm="1">
        <f t="array" aca="1" ref="J101" ca="1">IF(AND(I$81="ok",SUMPRODUCT(($A$13:$A$34=$A101)*($B$12:$N$12=I$80)*($B$13:$N$34))&gt;0,OR(J$37&lt;=1,INDIRECT(ADDRESS(52,VLOOKUP(MATCH(J$85,$B$12:$N$12,0),$P$12:$Q$24,2,0)-1))=INDIRECT(ADDRESS(52,VLOOKUP(MATCH(J$85,$B$12:$N$12,0),$P$12:$Q$24,2,0))))=FALSE),"OK","")</f>
        <v/>
      </c>
      <c r="K101" s="1" t="str" cm="1">
        <f t="array" aca="1" ref="K101" ca="1">IF(AND(J$81="ok",SUMPRODUCT(($A$13:$A$34=$A101)*($B$12:$N$12=J$80)*($B$13:$N$34))&gt;0,OR(K$37&lt;=1,INDIRECT(ADDRESS(52,VLOOKUP(MATCH(K$85,$B$12:$N$12,0),$P$12:$Q$24,2,0)-1))=INDIRECT(ADDRESS(52,VLOOKUP(MATCH(K$85,$B$12:$N$12,0),$P$12:$Q$24,2,0))))=FALSE),"OK","")</f>
        <v/>
      </c>
      <c r="L101" s="1" t="str" cm="1">
        <f t="array" aca="1" ref="L101" ca="1">IF(AND(K$81="ok",SUMPRODUCT(($A$13:$A$34=$A101)*($B$12:$N$12=K$80)*($B$13:$N$34))&gt;0,OR(L$37&lt;=1,INDIRECT(ADDRESS(52,VLOOKUP(MATCH(L$85,$B$12:$N$12,0),$P$12:$Q$24,2,0)-1))=INDIRECT(ADDRESS(52,VLOOKUP(MATCH(L$85,$B$12:$N$12,0),$P$12:$Q$24,2,0))))=FALSE),"OK","")</f>
        <v/>
      </c>
      <c r="M101" s="1" t="str" cm="1">
        <f t="array" aca="1" ref="M101" ca="1">IF(AND(L$81="ok",SUMPRODUCT(($A$13:$A$34=$A101)*($B$12:$N$12=L$80)*($B$13:$N$34))&gt;0,OR(M$37&lt;=1,INDIRECT(ADDRESS(52,VLOOKUP(MATCH(M$85,$B$12:$N$12,0),$P$12:$Q$24,2,0)-1))=INDIRECT(ADDRESS(52,VLOOKUP(MATCH(M$85,$B$12:$N$12,0),$P$12:$Q$24,2,0))))=FALSE),"OK","")</f>
        <v/>
      </c>
      <c r="N101" s="1" t="str" cm="1">
        <f t="array" aca="1" ref="N101" ca="1">IF(AND(M$81="ok",SUMPRODUCT(($A$13:$A$34=$A101)*($B$12:$N$12=M$80)*($B$13:$N$34))&gt;0,OR(N$37&lt;=1,INDIRECT(ADDRESS(52,VLOOKUP(MATCH(N$85,$B$12:$N$12,0),$P$12:$Q$24,2,0)-1))=INDIRECT(ADDRESS(52,VLOOKUP(MATCH(N$85,$B$12:$N$12,0),$P$12:$Q$24,2,0))))=FALSE),"OK","")</f>
        <v/>
      </c>
    </row>
    <row r="102" spans="1:14" ht="18.75" x14ac:dyDescent="0.25">
      <c r="A102" s="21" t="s">
        <v>40</v>
      </c>
      <c r="B102" s="1" t="str" cm="1">
        <f t="array" aca="1" ref="B102" ca="1">IF(AND(A$81="ok",SUMPRODUCT(($A$13:$A$34=$A102)*($B$12:$N$12=A$80)*($B$13:$N$34))&gt;0,OR(B$37&lt;=1,INDIRECT(ADDRESS(52,VLOOKUP(MATCH(B$85,$B$12:$N$12,0),$P$12:$Q$24,2,0)-1))=INDIRECT(ADDRESS(52,VLOOKUP(MATCH(B$85,$B$12:$N$12,0),$P$12:$Q$24,2,0))))=FALSE),"OK","")</f>
        <v/>
      </c>
      <c r="C102" s="1" t="str" cm="1">
        <f t="array" aca="1" ref="C102" ca="1">IF(AND(B$81="ok",SUMPRODUCT(($A$13:$A$34=$A102)*($B$12:$N$12=B$80)*($B$13:$N$34))&gt;0,OR(C$37&lt;=1,INDIRECT(ADDRESS(52,VLOOKUP(MATCH(C$85,$B$12:$N$12,0),$P$12:$Q$24,2,0)-1))=INDIRECT(ADDRESS(52,VLOOKUP(MATCH(C$85,$B$12:$N$12,0),$P$12:$Q$24,2,0))))=FALSE),"OK","")</f>
        <v/>
      </c>
      <c r="D102" s="1" t="str" cm="1">
        <f t="array" aca="1" ref="D102" ca="1">IF(AND(C$81="ok",SUMPRODUCT(($A$13:$A$34=$A102)*($B$12:$N$12=C$80)*($B$13:$N$34))&gt;0,OR(D$37&lt;=1,INDIRECT(ADDRESS(52,VLOOKUP(MATCH(D$85,$B$12:$N$12,0),$P$12:$Q$24,2,0)-1))=INDIRECT(ADDRESS(52,VLOOKUP(MATCH(D$85,$B$12:$N$12,0),$P$12:$Q$24,2,0))))=FALSE),"OK","")</f>
        <v/>
      </c>
      <c r="E102" s="1" t="str" cm="1">
        <f t="array" aca="1" ref="E102" ca="1">IF(AND(D$81="ok",SUMPRODUCT(($A$13:$A$34=$A102)*($B$12:$N$12=D$80)*($B$13:$N$34))&gt;0,OR(E$37&lt;=1,INDIRECT(ADDRESS(52,VLOOKUP(MATCH(E$85,$B$12:$N$12,0),$P$12:$Q$24,2,0)-1))=INDIRECT(ADDRESS(52,VLOOKUP(MATCH(E$85,$B$12:$N$12,0),$P$12:$Q$24,2,0))))=FALSE),"OK","")</f>
        <v/>
      </c>
      <c r="F102" s="1" t="str" cm="1">
        <f t="array" aca="1" ref="F102" ca="1">IF(AND(E$81="ok",SUMPRODUCT(($A$13:$A$34=$A102)*($B$12:$N$12=E$80)*($B$13:$N$34))&gt;0,OR(F$37&lt;=1,INDIRECT(ADDRESS(52,VLOOKUP(MATCH(F$85,$B$12:$N$12,0),$P$12:$Q$24,2,0)-1))=INDIRECT(ADDRESS(52,VLOOKUP(MATCH(F$85,$B$12:$N$12,0),$P$12:$Q$24,2,0))))=FALSE),"OK","")</f>
        <v/>
      </c>
      <c r="G102" s="1" t="str" cm="1">
        <f t="array" aca="1" ref="G102" ca="1">IF(AND(F$81="ok",SUMPRODUCT(($A$13:$A$34=$A102)*($B$12:$N$12=F$80)*($B$13:$N$34))&gt;0,OR(G$37&lt;=1,INDIRECT(ADDRESS(52,VLOOKUP(MATCH(G$85,$B$12:$N$12,0),$P$12:$Q$24,2,0)-1))=INDIRECT(ADDRESS(52,VLOOKUP(MATCH(G$85,$B$12:$N$12,0),$P$12:$Q$24,2,0))))=FALSE),"OK","")</f>
        <v/>
      </c>
      <c r="H102" s="1" t="str" cm="1">
        <f t="array" aca="1" ref="H102" ca="1">IF(AND(G$81="ok",SUMPRODUCT(($A$13:$A$34=$A102)*($B$12:$N$12=G$80)*($B$13:$N$34))&gt;0,OR(H$37&lt;=1,INDIRECT(ADDRESS(52,VLOOKUP(MATCH(H$85,$B$12:$N$12,0),$P$12:$Q$24,2,0)-1))=INDIRECT(ADDRESS(52,VLOOKUP(MATCH(H$85,$B$12:$N$12,0),$P$12:$Q$24,2,0))))=FALSE),"OK","")</f>
        <v/>
      </c>
      <c r="I102" s="1" t="str" cm="1">
        <f t="array" aca="1" ref="I102" ca="1">IF(AND(H$81="ok",SUMPRODUCT(($A$13:$A$34=$A102)*($B$12:$N$12=H$80)*($B$13:$N$34))&gt;0,OR(I$37&lt;=1,INDIRECT(ADDRESS(52,VLOOKUP(MATCH(I$85,$B$12:$N$12,0),$P$12:$Q$24,2,0)-1))=INDIRECT(ADDRESS(52,VLOOKUP(MATCH(I$85,$B$12:$N$12,0),$P$12:$Q$24,2,0))))=FALSE),"OK","")</f>
        <v/>
      </c>
      <c r="J102" s="1" t="str" cm="1">
        <f t="array" aca="1" ref="J102" ca="1">IF(AND(I$81="ok",SUMPRODUCT(($A$13:$A$34=$A102)*($B$12:$N$12=I$80)*($B$13:$N$34))&gt;0,OR(J$37&lt;=1,INDIRECT(ADDRESS(52,VLOOKUP(MATCH(J$85,$B$12:$N$12,0),$P$12:$Q$24,2,0)-1))=INDIRECT(ADDRESS(52,VLOOKUP(MATCH(J$85,$B$12:$N$12,0),$P$12:$Q$24,2,0))))=FALSE),"OK","")</f>
        <v/>
      </c>
      <c r="K102" s="1" t="str" cm="1">
        <f t="array" aca="1" ref="K102" ca="1">IF(AND(J$81="ok",SUMPRODUCT(($A$13:$A$34=$A102)*($B$12:$N$12=J$80)*($B$13:$N$34))&gt;0,OR(K$37&lt;=1,INDIRECT(ADDRESS(52,VLOOKUP(MATCH(K$85,$B$12:$N$12,0),$P$12:$Q$24,2,0)-1))=INDIRECT(ADDRESS(52,VLOOKUP(MATCH(K$85,$B$12:$N$12,0),$P$12:$Q$24,2,0))))=FALSE),"OK","")</f>
        <v/>
      </c>
      <c r="L102" s="1" t="str" cm="1">
        <f t="array" aca="1" ref="L102" ca="1">IF(AND(K$81="ok",SUMPRODUCT(($A$13:$A$34=$A102)*($B$12:$N$12=K$80)*($B$13:$N$34))&gt;0,OR(L$37&lt;=1,INDIRECT(ADDRESS(52,VLOOKUP(MATCH(L$85,$B$12:$N$12,0),$P$12:$Q$24,2,0)-1))=INDIRECT(ADDRESS(52,VLOOKUP(MATCH(L$85,$B$12:$N$12,0),$P$12:$Q$24,2,0))))=FALSE),"OK","")</f>
        <v/>
      </c>
      <c r="M102" s="1" t="str" cm="1">
        <f t="array" aca="1" ref="M102" ca="1">IF(AND(L$81="ok",SUMPRODUCT(($A$13:$A$34=$A102)*($B$12:$N$12=L$80)*($B$13:$N$34))&gt;0,OR(M$37&lt;=1,INDIRECT(ADDRESS(52,VLOOKUP(MATCH(M$85,$B$12:$N$12,0),$P$12:$Q$24,2,0)-1))=INDIRECT(ADDRESS(52,VLOOKUP(MATCH(M$85,$B$12:$N$12,0),$P$12:$Q$24,2,0))))=FALSE),"OK","")</f>
        <v/>
      </c>
      <c r="N102" s="1" t="str" cm="1">
        <f t="array" aca="1" ref="N102" ca="1">IF(AND(M$81="ok",SUMPRODUCT(($A$13:$A$34=$A102)*($B$12:$N$12=M$80)*($B$13:$N$34))&gt;0,OR(N$37&lt;=1,INDIRECT(ADDRESS(52,VLOOKUP(MATCH(N$85,$B$12:$N$12,0),$P$12:$Q$24,2,0)-1))=INDIRECT(ADDRESS(52,VLOOKUP(MATCH(N$85,$B$12:$N$12,0),$P$12:$Q$24,2,0))))=FALSE),"OK","")</f>
        <v/>
      </c>
    </row>
    <row r="103" spans="1:14" ht="18.75" x14ac:dyDescent="0.25">
      <c r="A103" s="21" t="s">
        <v>41</v>
      </c>
      <c r="B103" s="1" t="str" cm="1">
        <f t="array" aca="1" ref="B103" ca="1">IF(AND(A$81="ok",SUMPRODUCT(($A$13:$A$34=$A103)*($B$12:$N$12=A$80)*($B$13:$N$34))&gt;0,OR(B$37&lt;=1,INDIRECT(ADDRESS(52,VLOOKUP(MATCH(B$85,$B$12:$N$12,0),$P$12:$Q$24,2,0)-1))=INDIRECT(ADDRESS(52,VLOOKUP(MATCH(B$85,$B$12:$N$12,0),$P$12:$Q$24,2,0))))=FALSE),"OK","")</f>
        <v/>
      </c>
      <c r="C103" s="1" t="str" cm="1">
        <f t="array" aca="1" ref="C103" ca="1">IF(AND(B$81="ok",SUMPRODUCT(($A$13:$A$34=$A103)*($B$12:$N$12=B$80)*($B$13:$N$34))&gt;0,OR(C$37&lt;=1,INDIRECT(ADDRESS(52,VLOOKUP(MATCH(C$85,$B$12:$N$12,0),$P$12:$Q$24,2,0)-1))=INDIRECT(ADDRESS(52,VLOOKUP(MATCH(C$85,$B$12:$N$12,0),$P$12:$Q$24,2,0))))=FALSE),"OK","")</f>
        <v/>
      </c>
      <c r="D103" s="1" t="str" cm="1">
        <f t="array" aca="1" ref="D103" ca="1">IF(AND(C$81="ok",SUMPRODUCT(($A$13:$A$34=$A103)*($B$12:$N$12=C$80)*($B$13:$N$34))&gt;0,OR(D$37&lt;=1,INDIRECT(ADDRESS(52,VLOOKUP(MATCH(D$85,$B$12:$N$12,0),$P$12:$Q$24,2,0)-1))=INDIRECT(ADDRESS(52,VLOOKUP(MATCH(D$85,$B$12:$N$12,0),$P$12:$Q$24,2,0))))=FALSE),"OK","")</f>
        <v/>
      </c>
      <c r="E103" s="1" t="str" cm="1">
        <f t="array" aca="1" ref="E103" ca="1">IF(AND(D$81="ok",SUMPRODUCT(($A$13:$A$34=$A103)*($B$12:$N$12=D$80)*($B$13:$N$34))&gt;0,OR(E$37&lt;=1,INDIRECT(ADDRESS(52,VLOOKUP(MATCH(E$85,$B$12:$N$12,0),$P$12:$Q$24,2,0)-1))=INDIRECT(ADDRESS(52,VLOOKUP(MATCH(E$85,$B$12:$N$12,0),$P$12:$Q$24,2,0))))=FALSE),"OK","")</f>
        <v/>
      </c>
      <c r="F103" s="1" t="str" cm="1">
        <f t="array" aca="1" ref="F103" ca="1">IF(AND(E$81="ok",SUMPRODUCT(($A$13:$A$34=$A103)*($B$12:$N$12=E$80)*($B$13:$N$34))&gt;0,OR(F$37&lt;=1,INDIRECT(ADDRESS(52,VLOOKUP(MATCH(F$85,$B$12:$N$12,0),$P$12:$Q$24,2,0)-1))=INDIRECT(ADDRESS(52,VLOOKUP(MATCH(F$85,$B$12:$N$12,0),$P$12:$Q$24,2,0))))=FALSE),"OK","")</f>
        <v/>
      </c>
      <c r="G103" s="1" t="str" cm="1">
        <f t="array" aca="1" ref="G103" ca="1">IF(AND(F$81="ok",SUMPRODUCT(($A$13:$A$34=$A103)*($B$12:$N$12=F$80)*($B$13:$N$34))&gt;0,OR(G$37&lt;=1,INDIRECT(ADDRESS(52,VLOOKUP(MATCH(G$85,$B$12:$N$12,0),$P$12:$Q$24,2,0)-1))=INDIRECT(ADDRESS(52,VLOOKUP(MATCH(G$85,$B$12:$N$12,0),$P$12:$Q$24,2,0))))=FALSE),"OK","")</f>
        <v/>
      </c>
      <c r="H103" s="1" t="str" cm="1">
        <f t="array" aca="1" ref="H103" ca="1">IF(AND(G$81="ok",SUMPRODUCT(($A$13:$A$34=$A103)*($B$12:$N$12=G$80)*($B$13:$N$34))&gt;0,OR(H$37&lt;=1,INDIRECT(ADDRESS(52,VLOOKUP(MATCH(H$85,$B$12:$N$12,0),$P$12:$Q$24,2,0)-1))=INDIRECT(ADDRESS(52,VLOOKUP(MATCH(H$85,$B$12:$N$12,0),$P$12:$Q$24,2,0))))=FALSE),"OK","")</f>
        <v/>
      </c>
      <c r="I103" s="1" t="str" cm="1">
        <f t="array" aca="1" ref="I103" ca="1">IF(AND(H$81="ok",SUMPRODUCT(($A$13:$A$34=$A103)*($B$12:$N$12=H$80)*($B$13:$N$34))&gt;0,OR(I$37&lt;=1,INDIRECT(ADDRESS(52,VLOOKUP(MATCH(I$85,$B$12:$N$12,0),$P$12:$Q$24,2,0)-1))=INDIRECT(ADDRESS(52,VLOOKUP(MATCH(I$85,$B$12:$N$12,0),$P$12:$Q$24,2,0))))=FALSE),"OK","")</f>
        <v/>
      </c>
      <c r="J103" s="1" t="str" cm="1">
        <f t="array" aca="1" ref="J103" ca="1">IF(AND(I$81="ok",SUMPRODUCT(($A$13:$A$34=$A103)*($B$12:$N$12=I$80)*($B$13:$N$34))&gt;0,OR(J$37&lt;=1,INDIRECT(ADDRESS(52,VLOOKUP(MATCH(J$85,$B$12:$N$12,0),$P$12:$Q$24,2,0)-1))=INDIRECT(ADDRESS(52,VLOOKUP(MATCH(J$85,$B$12:$N$12,0),$P$12:$Q$24,2,0))))=FALSE),"OK","")</f>
        <v/>
      </c>
      <c r="K103" s="1" t="str" cm="1">
        <f t="array" aca="1" ref="K103" ca="1">IF(AND(J$81="ok",SUMPRODUCT(($A$13:$A$34=$A103)*($B$12:$N$12=J$80)*($B$13:$N$34))&gt;0,OR(K$37&lt;=1,INDIRECT(ADDRESS(52,VLOOKUP(MATCH(K$85,$B$12:$N$12,0),$P$12:$Q$24,2,0)-1))=INDIRECT(ADDRESS(52,VLOOKUP(MATCH(K$85,$B$12:$N$12,0),$P$12:$Q$24,2,0))))=FALSE),"OK","")</f>
        <v/>
      </c>
      <c r="L103" s="1" t="str" cm="1">
        <f t="array" aca="1" ref="L103" ca="1">IF(AND(K$81="ok",SUMPRODUCT(($A$13:$A$34=$A103)*($B$12:$N$12=K$80)*($B$13:$N$34))&gt;0,OR(L$37&lt;=1,INDIRECT(ADDRESS(52,VLOOKUP(MATCH(L$85,$B$12:$N$12,0),$P$12:$Q$24,2,0)-1))=INDIRECT(ADDRESS(52,VLOOKUP(MATCH(L$85,$B$12:$N$12,0),$P$12:$Q$24,2,0))))=FALSE),"OK","")</f>
        <v>OK</v>
      </c>
      <c r="M103" s="1" t="str" cm="1">
        <f t="array" aca="1" ref="M103" ca="1">IF(AND(L$81="ok",SUMPRODUCT(($A$13:$A$34=$A103)*($B$12:$N$12=L$80)*($B$13:$N$34))&gt;0,OR(M$37&lt;=1,INDIRECT(ADDRESS(52,VLOOKUP(MATCH(M$85,$B$12:$N$12,0),$P$12:$Q$24,2,0)-1))=INDIRECT(ADDRESS(52,VLOOKUP(MATCH(M$85,$B$12:$N$12,0),$P$12:$Q$24,2,0))))=FALSE),"OK","")</f>
        <v/>
      </c>
      <c r="N103" s="1" t="str" cm="1">
        <f t="array" aca="1" ref="N103" ca="1">IF(AND(M$81="ok",SUMPRODUCT(($A$13:$A$34=$A103)*($B$12:$N$12=M$80)*($B$13:$N$34))&gt;0,OR(N$37&lt;=1,INDIRECT(ADDRESS(52,VLOOKUP(MATCH(N$85,$B$12:$N$12,0),$P$12:$Q$24,2,0)-1))=INDIRECT(ADDRESS(52,VLOOKUP(MATCH(N$85,$B$12:$N$12,0),$P$12:$Q$24,2,0))))=FALSE),"OK","")</f>
        <v/>
      </c>
    </row>
    <row r="104" spans="1:14" ht="18.75" x14ac:dyDescent="0.25">
      <c r="A104" s="21" t="s">
        <v>42</v>
      </c>
      <c r="B104" s="1" t="str" cm="1">
        <f t="array" aca="1" ref="B104" ca="1">IF(AND(A$81="ok",SUMPRODUCT(($A$13:$A$34=$A104)*($B$12:$N$12=A$80)*($B$13:$N$34))&gt;0,OR(B$37&lt;=1,INDIRECT(ADDRESS(52,VLOOKUP(MATCH(B$85,$B$12:$N$12,0),$P$12:$Q$24,2,0)-1))=INDIRECT(ADDRESS(52,VLOOKUP(MATCH(B$85,$B$12:$N$12,0),$P$12:$Q$24,2,0))))=FALSE),"OK","")</f>
        <v/>
      </c>
      <c r="C104" s="1" t="str" cm="1">
        <f t="array" aca="1" ref="C104" ca="1">IF(AND(B$81="ok",SUMPRODUCT(($A$13:$A$34=$A104)*($B$12:$N$12=B$80)*($B$13:$N$34))&gt;0,OR(C$37&lt;=1,INDIRECT(ADDRESS(52,VLOOKUP(MATCH(C$85,$B$12:$N$12,0),$P$12:$Q$24,2,0)-1))=INDIRECT(ADDRESS(52,VLOOKUP(MATCH(C$85,$B$12:$N$12,0),$P$12:$Q$24,2,0))))=FALSE),"OK","")</f>
        <v/>
      </c>
      <c r="D104" s="1" t="str" cm="1">
        <f t="array" aca="1" ref="D104" ca="1">IF(AND(C$81="ok",SUMPRODUCT(($A$13:$A$34=$A104)*($B$12:$N$12=C$80)*($B$13:$N$34))&gt;0,OR(D$37&lt;=1,INDIRECT(ADDRESS(52,VLOOKUP(MATCH(D$85,$B$12:$N$12,0),$P$12:$Q$24,2,0)-1))=INDIRECT(ADDRESS(52,VLOOKUP(MATCH(D$85,$B$12:$N$12,0),$P$12:$Q$24,2,0))))=FALSE),"OK","")</f>
        <v/>
      </c>
      <c r="E104" s="1" t="str" cm="1">
        <f t="array" aca="1" ref="E104" ca="1">IF(AND(D$81="ok",SUMPRODUCT(($A$13:$A$34=$A104)*($B$12:$N$12=D$80)*($B$13:$N$34))&gt;0,OR(E$37&lt;=1,INDIRECT(ADDRESS(52,VLOOKUP(MATCH(E$85,$B$12:$N$12,0),$P$12:$Q$24,2,0)-1))=INDIRECT(ADDRESS(52,VLOOKUP(MATCH(E$85,$B$12:$N$12,0),$P$12:$Q$24,2,0))))=FALSE),"OK","")</f>
        <v/>
      </c>
      <c r="F104" s="1" t="str" cm="1">
        <f t="array" aca="1" ref="F104" ca="1">IF(AND(E$81="ok",SUMPRODUCT(($A$13:$A$34=$A104)*($B$12:$N$12=E$80)*($B$13:$N$34))&gt;0,OR(F$37&lt;=1,INDIRECT(ADDRESS(52,VLOOKUP(MATCH(F$85,$B$12:$N$12,0),$P$12:$Q$24,2,0)-1))=INDIRECT(ADDRESS(52,VLOOKUP(MATCH(F$85,$B$12:$N$12,0),$P$12:$Q$24,2,0))))=FALSE),"OK","")</f>
        <v>OK</v>
      </c>
      <c r="G104" s="1" t="str" cm="1">
        <f t="array" aca="1" ref="G104" ca="1">IF(AND(F$81="ok",SUMPRODUCT(($A$13:$A$34=$A104)*($B$12:$N$12=F$80)*($B$13:$N$34))&gt;0,OR(G$37&lt;=1,INDIRECT(ADDRESS(52,VLOOKUP(MATCH(G$85,$B$12:$N$12,0),$P$12:$Q$24,2,0)-1))=INDIRECT(ADDRESS(52,VLOOKUP(MATCH(G$85,$B$12:$N$12,0),$P$12:$Q$24,2,0))))=FALSE),"OK","")</f>
        <v>OK</v>
      </c>
      <c r="H104" s="1" t="str" cm="1">
        <f t="array" aca="1" ref="H104" ca="1">IF(AND(G$81="ok",SUMPRODUCT(($A$13:$A$34=$A104)*($B$12:$N$12=G$80)*($B$13:$N$34))&gt;0,OR(H$37&lt;=1,INDIRECT(ADDRESS(52,VLOOKUP(MATCH(H$85,$B$12:$N$12,0),$P$12:$Q$24,2,0)-1))=INDIRECT(ADDRESS(52,VLOOKUP(MATCH(H$85,$B$12:$N$12,0),$P$12:$Q$24,2,0))))=FALSE),"OK","")</f>
        <v/>
      </c>
      <c r="I104" s="1" t="str" cm="1">
        <f t="array" aca="1" ref="I104" ca="1">IF(AND(H$81="ok",SUMPRODUCT(($A$13:$A$34=$A104)*($B$12:$N$12=H$80)*($B$13:$N$34))&gt;0,OR(I$37&lt;=1,INDIRECT(ADDRESS(52,VLOOKUP(MATCH(I$85,$B$12:$N$12,0),$P$12:$Q$24,2,0)-1))=INDIRECT(ADDRESS(52,VLOOKUP(MATCH(I$85,$B$12:$N$12,0),$P$12:$Q$24,2,0))))=FALSE),"OK","")</f>
        <v/>
      </c>
      <c r="J104" s="1" t="str" cm="1">
        <f t="array" aca="1" ref="J104" ca="1">IF(AND(I$81="ok",SUMPRODUCT(($A$13:$A$34=$A104)*($B$12:$N$12=I$80)*($B$13:$N$34))&gt;0,OR(J$37&lt;=1,INDIRECT(ADDRESS(52,VLOOKUP(MATCH(J$85,$B$12:$N$12,0),$P$12:$Q$24,2,0)-1))=INDIRECT(ADDRESS(52,VLOOKUP(MATCH(J$85,$B$12:$N$12,0),$P$12:$Q$24,2,0))))=FALSE),"OK","")</f>
        <v>OK</v>
      </c>
      <c r="K104" s="1" t="str" cm="1">
        <f t="array" aca="1" ref="K104" ca="1">IF(AND(J$81="ok",SUMPRODUCT(($A$13:$A$34=$A104)*($B$12:$N$12=J$80)*($B$13:$N$34))&gt;0,OR(K$37&lt;=1,INDIRECT(ADDRESS(52,VLOOKUP(MATCH(K$85,$B$12:$N$12,0),$P$12:$Q$24,2,0)-1))=INDIRECT(ADDRESS(52,VLOOKUP(MATCH(K$85,$B$12:$N$12,0),$P$12:$Q$24,2,0))))=FALSE),"OK","")</f>
        <v>OK</v>
      </c>
      <c r="L104" s="1" t="str" cm="1">
        <f t="array" aca="1" ref="L104" ca="1">IF(AND(K$81="ok",SUMPRODUCT(($A$13:$A$34=$A104)*($B$12:$N$12=K$80)*($B$13:$N$34))&gt;0,OR(L$37&lt;=1,INDIRECT(ADDRESS(52,VLOOKUP(MATCH(L$85,$B$12:$N$12,0),$P$12:$Q$24,2,0)-1))=INDIRECT(ADDRESS(52,VLOOKUP(MATCH(L$85,$B$12:$N$12,0),$P$12:$Q$24,2,0))))=FALSE),"OK","")</f>
        <v/>
      </c>
      <c r="M104" s="1" t="str" cm="1">
        <f t="array" aca="1" ref="M104" ca="1">IF(AND(L$81="ok",SUMPRODUCT(($A$13:$A$34=$A104)*($B$12:$N$12=L$80)*($B$13:$N$34))&gt;0,OR(M$37&lt;=1,INDIRECT(ADDRESS(52,VLOOKUP(MATCH(M$85,$B$12:$N$12,0),$P$12:$Q$24,2,0)-1))=INDIRECT(ADDRESS(52,VLOOKUP(MATCH(M$85,$B$12:$N$12,0),$P$12:$Q$24,2,0))))=FALSE),"OK","")</f>
        <v/>
      </c>
      <c r="N104" s="1" t="str" cm="1">
        <f t="array" aca="1" ref="N104" ca="1">IF(AND(M$81="ok",SUMPRODUCT(($A$13:$A$34=$A104)*($B$12:$N$12=M$80)*($B$13:$N$34))&gt;0,OR(N$37&lt;=1,INDIRECT(ADDRESS(52,VLOOKUP(MATCH(N$85,$B$12:$N$12,0),$P$12:$Q$24,2,0)-1))=INDIRECT(ADDRESS(52,VLOOKUP(MATCH(N$85,$B$12:$N$12,0),$P$12:$Q$24,2,0))))=FALSE),"OK","")</f>
        <v/>
      </c>
    </row>
    <row r="105" spans="1:14" ht="18.75" x14ac:dyDescent="0.25">
      <c r="A105" s="23" t="s">
        <v>43</v>
      </c>
      <c r="B105" s="1" t="str" cm="1">
        <f t="array" aca="1" ref="B105" ca="1">IF(AND(A$81="ok",SUMPRODUCT(($A$13:$A$34=$A105)*($B$12:$N$12=A$80)*($B$13:$N$34))&gt;0,OR(B$37&lt;=1,INDIRECT(ADDRESS(52,VLOOKUP(MATCH(B$85,$B$12:$N$12,0),$P$12:$Q$24,2,0)-1))=INDIRECT(ADDRESS(52,VLOOKUP(MATCH(B$85,$B$12:$N$12,0),$P$12:$Q$24,2,0))))=FALSE),"OK","")</f>
        <v/>
      </c>
      <c r="C105" s="1" t="str" cm="1">
        <f t="array" aca="1" ref="C105" ca="1">IF(AND(B$81="ok",SUMPRODUCT(($A$13:$A$34=$A105)*($B$12:$N$12=B$80)*($B$13:$N$34))&gt;0,OR(C$37&lt;=1,INDIRECT(ADDRESS(52,VLOOKUP(MATCH(C$85,$B$12:$N$12,0),$P$12:$Q$24,2,0)-1))=INDIRECT(ADDRESS(52,VLOOKUP(MATCH(C$85,$B$12:$N$12,0),$P$12:$Q$24,2,0))))=FALSE),"OK","")</f>
        <v/>
      </c>
      <c r="D105" s="1" t="str" cm="1">
        <f t="array" aca="1" ref="D105" ca="1">IF(AND(C$81="ok",SUMPRODUCT(($A$13:$A$34=$A105)*($B$12:$N$12=C$80)*($B$13:$N$34))&gt;0,OR(D$37&lt;=1,INDIRECT(ADDRESS(52,VLOOKUP(MATCH(D$85,$B$12:$N$12,0),$P$12:$Q$24,2,0)-1))=INDIRECT(ADDRESS(52,VLOOKUP(MATCH(D$85,$B$12:$N$12,0),$P$12:$Q$24,2,0))))=FALSE),"OK","")</f>
        <v/>
      </c>
      <c r="E105" s="1" t="str" cm="1">
        <f t="array" aca="1" ref="E105" ca="1">IF(AND(D$81="ok",SUMPRODUCT(($A$13:$A$34=$A105)*($B$12:$N$12=D$80)*($B$13:$N$34))&gt;0,OR(E$37&lt;=1,INDIRECT(ADDRESS(52,VLOOKUP(MATCH(E$85,$B$12:$N$12,0),$P$12:$Q$24,2,0)-1))=INDIRECT(ADDRESS(52,VLOOKUP(MATCH(E$85,$B$12:$N$12,0),$P$12:$Q$24,2,0))))=FALSE),"OK","")</f>
        <v>OK</v>
      </c>
      <c r="F105" s="1" t="str" cm="1">
        <f t="array" aca="1" ref="F105" ca="1">IF(AND(E$81="ok",SUMPRODUCT(($A$13:$A$34=$A105)*($B$12:$N$12=E$80)*($B$13:$N$34))&gt;0,OR(F$37&lt;=1,INDIRECT(ADDRESS(52,VLOOKUP(MATCH(F$85,$B$12:$N$12,0),$P$12:$Q$24,2,0)-1))=INDIRECT(ADDRESS(52,VLOOKUP(MATCH(F$85,$B$12:$N$12,0),$P$12:$Q$24,2,0))))=FALSE),"OK","")</f>
        <v/>
      </c>
      <c r="G105" s="1" t="str" cm="1">
        <f t="array" aca="1" ref="G105" ca="1">IF(AND(F$81="ok",SUMPRODUCT(($A$13:$A$34=$A105)*($B$12:$N$12=F$80)*($B$13:$N$34))&gt;0,OR(G$37&lt;=1,INDIRECT(ADDRESS(52,VLOOKUP(MATCH(G$85,$B$12:$N$12,0),$P$12:$Q$24,2,0)-1))=INDIRECT(ADDRESS(52,VLOOKUP(MATCH(G$85,$B$12:$N$12,0),$P$12:$Q$24,2,0))))=FALSE),"OK","")</f>
        <v/>
      </c>
      <c r="H105" s="1" t="str" cm="1">
        <f t="array" aca="1" ref="H105" ca="1">IF(AND(G$81="ok",SUMPRODUCT(($A$13:$A$34=$A105)*($B$12:$N$12=G$80)*($B$13:$N$34))&gt;0,OR(H$37&lt;=1,INDIRECT(ADDRESS(52,VLOOKUP(MATCH(H$85,$B$12:$N$12,0),$P$12:$Q$24,2,0)-1))=INDIRECT(ADDRESS(52,VLOOKUP(MATCH(H$85,$B$12:$N$12,0),$P$12:$Q$24,2,0))))=FALSE),"OK","")</f>
        <v/>
      </c>
      <c r="I105" s="1" t="str" cm="1">
        <f t="array" aca="1" ref="I105" ca="1">IF(AND(H$81="ok",SUMPRODUCT(($A$13:$A$34=$A105)*($B$12:$N$12=H$80)*($B$13:$N$34))&gt;0,OR(I$37&lt;=1,INDIRECT(ADDRESS(52,VLOOKUP(MATCH(I$85,$B$12:$N$12,0),$P$12:$Q$24,2,0)-1))=INDIRECT(ADDRESS(52,VLOOKUP(MATCH(I$85,$B$12:$N$12,0),$P$12:$Q$24,2,0))))=FALSE),"OK","")</f>
        <v/>
      </c>
      <c r="J105" s="1" t="str" cm="1">
        <f t="array" aca="1" ref="J105" ca="1">IF(AND(I$81="ok",SUMPRODUCT(($A$13:$A$34=$A105)*($B$12:$N$12=I$80)*($B$13:$N$34))&gt;0,OR(J$37&lt;=1,INDIRECT(ADDRESS(52,VLOOKUP(MATCH(J$85,$B$12:$N$12,0),$P$12:$Q$24,2,0)-1))=INDIRECT(ADDRESS(52,VLOOKUP(MATCH(J$85,$B$12:$N$12,0),$P$12:$Q$24,2,0))))=FALSE),"OK","")</f>
        <v/>
      </c>
      <c r="K105" s="1" t="str" cm="1">
        <f t="array" aca="1" ref="K105" ca="1">IF(AND(J$81="ok",SUMPRODUCT(($A$13:$A$34=$A105)*($B$12:$N$12=J$80)*($B$13:$N$34))&gt;0,OR(K$37&lt;=1,INDIRECT(ADDRESS(52,VLOOKUP(MATCH(K$85,$B$12:$N$12,0),$P$12:$Q$24,2,0)-1))=INDIRECT(ADDRESS(52,VLOOKUP(MATCH(K$85,$B$12:$N$12,0),$P$12:$Q$24,2,0))))=FALSE),"OK","")</f>
        <v/>
      </c>
      <c r="L105" s="1" t="str" cm="1">
        <f t="array" aca="1" ref="L105" ca="1">IF(AND(K$81="ok",SUMPRODUCT(($A$13:$A$34=$A105)*($B$12:$N$12=K$80)*($B$13:$N$34))&gt;0,OR(L$37&lt;=1,INDIRECT(ADDRESS(52,VLOOKUP(MATCH(L$85,$B$12:$N$12,0),$P$12:$Q$24,2,0)-1))=INDIRECT(ADDRESS(52,VLOOKUP(MATCH(L$85,$B$12:$N$12,0),$P$12:$Q$24,2,0))))=FALSE),"OK","")</f>
        <v/>
      </c>
      <c r="M105" s="1" t="str" cm="1">
        <f t="array" aca="1" ref="M105" ca="1">IF(AND(L$81="ok",SUMPRODUCT(($A$13:$A$34=$A105)*($B$12:$N$12=L$80)*($B$13:$N$34))&gt;0,OR(M$37&lt;=1,INDIRECT(ADDRESS(52,VLOOKUP(MATCH(M$85,$B$12:$N$12,0),$P$12:$Q$24,2,0)-1))=INDIRECT(ADDRESS(52,VLOOKUP(MATCH(M$85,$B$12:$N$12,0),$P$12:$Q$24,2,0))))=FALSE),"OK","")</f>
        <v/>
      </c>
      <c r="N105" s="1" t="str" cm="1">
        <f t="array" aca="1" ref="N105" ca="1">IF(AND(M$81="ok",SUMPRODUCT(($A$13:$A$34=$A105)*($B$12:$N$12=M$80)*($B$13:$N$34))&gt;0,OR(N$37&lt;=1,INDIRECT(ADDRESS(52,VLOOKUP(MATCH(N$85,$B$12:$N$12,0),$P$12:$Q$24,2,0)-1))=INDIRECT(ADDRESS(52,VLOOKUP(MATCH(N$85,$B$12:$N$12,0),$P$12:$Q$24,2,0))))=FALSE),"OK","")</f>
        <v/>
      </c>
    </row>
    <row r="106" spans="1:14" ht="18.75" x14ac:dyDescent="0.25">
      <c r="A106" s="21" t="s">
        <v>44</v>
      </c>
      <c r="B106" s="1" t="str" cm="1">
        <f t="array" aca="1" ref="B106" ca="1">IF(AND(A$81="ok",SUMPRODUCT(($A$13:$A$34=$A106)*($B$12:$N$12=A$80)*($B$13:$N$34))&gt;0,OR(B$37&lt;=1,INDIRECT(ADDRESS(52,VLOOKUP(MATCH(B$85,$B$12:$N$12,0),$P$12:$Q$24,2,0)-1))=INDIRECT(ADDRESS(52,VLOOKUP(MATCH(B$85,$B$12:$N$12,0),$P$12:$Q$24,2,0))))=FALSE),"OK","")</f>
        <v/>
      </c>
      <c r="C106" s="1" t="str" cm="1">
        <f t="array" aca="1" ref="C106" ca="1">IF(AND(B$81="ok",SUMPRODUCT(($A$13:$A$34=$A106)*($B$12:$N$12=B$80)*($B$13:$N$34))&gt;0,OR(C$37&lt;=1,INDIRECT(ADDRESS(52,VLOOKUP(MATCH(C$85,$B$12:$N$12,0),$P$12:$Q$24,2,0)-1))=INDIRECT(ADDRESS(52,VLOOKUP(MATCH(C$85,$B$12:$N$12,0),$P$12:$Q$24,2,0))))=FALSE),"OK","")</f>
        <v/>
      </c>
      <c r="D106" s="1" t="str" cm="1">
        <f t="array" aca="1" ref="D106" ca="1">IF(AND(C$81="ok",SUMPRODUCT(($A$13:$A$34=$A106)*($B$12:$N$12=C$80)*($B$13:$N$34))&gt;0,OR(D$37&lt;=1,INDIRECT(ADDRESS(52,VLOOKUP(MATCH(D$85,$B$12:$N$12,0),$P$12:$Q$24,2,0)-1))=INDIRECT(ADDRESS(52,VLOOKUP(MATCH(D$85,$B$12:$N$12,0),$P$12:$Q$24,2,0))))=FALSE),"OK","")</f>
        <v/>
      </c>
      <c r="E106" s="1" t="str" cm="1">
        <f t="array" aca="1" ref="E106" ca="1">IF(AND(D$81="ok",SUMPRODUCT(($A$13:$A$34=$A106)*($B$12:$N$12=D$80)*($B$13:$N$34))&gt;0,OR(E$37&lt;=1,INDIRECT(ADDRESS(52,VLOOKUP(MATCH(E$85,$B$12:$N$12,0),$P$12:$Q$24,2,0)-1))=INDIRECT(ADDRESS(52,VLOOKUP(MATCH(E$85,$B$12:$N$12,0),$P$12:$Q$24,2,0))))=FALSE),"OK","")</f>
        <v/>
      </c>
      <c r="F106" s="1" t="str" cm="1">
        <f t="array" aca="1" ref="F106" ca="1">IF(AND(E$81="ok",SUMPRODUCT(($A$13:$A$34=$A106)*($B$12:$N$12=E$80)*($B$13:$N$34))&gt;0,OR(F$37&lt;=1,INDIRECT(ADDRESS(52,VLOOKUP(MATCH(F$85,$B$12:$N$12,0),$P$12:$Q$24,2,0)-1))=INDIRECT(ADDRESS(52,VLOOKUP(MATCH(F$85,$B$12:$N$12,0),$P$12:$Q$24,2,0))))=FALSE),"OK","")</f>
        <v/>
      </c>
      <c r="G106" s="1" t="str" cm="1">
        <f t="array" aca="1" ref="G106" ca="1">IF(AND(F$81="ok",SUMPRODUCT(($A$13:$A$34=$A106)*($B$12:$N$12=F$80)*($B$13:$N$34))&gt;0,OR(G$37&lt;=1,INDIRECT(ADDRESS(52,VLOOKUP(MATCH(G$85,$B$12:$N$12,0),$P$12:$Q$24,2,0)-1))=INDIRECT(ADDRESS(52,VLOOKUP(MATCH(G$85,$B$12:$N$12,0),$P$12:$Q$24,2,0))))=FALSE),"OK","")</f>
        <v/>
      </c>
      <c r="H106" s="1" t="str" cm="1">
        <f t="array" aca="1" ref="H106" ca="1">IF(AND(G$81="ok",SUMPRODUCT(($A$13:$A$34=$A106)*($B$12:$N$12=G$80)*($B$13:$N$34))&gt;0,OR(H$37&lt;=1,INDIRECT(ADDRESS(52,VLOOKUP(MATCH(H$85,$B$12:$N$12,0),$P$12:$Q$24,2,0)-1))=INDIRECT(ADDRESS(52,VLOOKUP(MATCH(H$85,$B$12:$N$12,0),$P$12:$Q$24,2,0))))=FALSE),"OK","")</f>
        <v/>
      </c>
      <c r="I106" s="1" t="str" cm="1">
        <f t="array" aca="1" ref="I106" ca="1">IF(AND(H$81="ok",SUMPRODUCT(($A$13:$A$34=$A106)*($B$12:$N$12=H$80)*($B$13:$N$34))&gt;0,OR(I$37&lt;=1,INDIRECT(ADDRESS(52,VLOOKUP(MATCH(I$85,$B$12:$N$12,0),$P$12:$Q$24,2,0)-1))=INDIRECT(ADDRESS(52,VLOOKUP(MATCH(I$85,$B$12:$N$12,0),$P$12:$Q$24,2,0))))=FALSE),"OK","")</f>
        <v/>
      </c>
      <c r="J106" s="1" t="str" cm="1">
        <f t="array" aca="1" ref="J106" ca="1">IF(AND(I$81="ok",SUMPRODUCT(($A$13:$A$34=$A106)*($B$12:$N$12=I$80)*($B$13:$N$34))&gt;0,OR(J$37&lt;=1,INDIRECT(ADDRESS(52,VLOOKUP(MATCH(J$85,$B$12:$N$12,0),$P$12:$Q$24,2,0)-1))=INDIRECT(ADDRESS(52,VLOOKUP(MATCH(J$85,$B$12:$N$12,0),$P$12:$Q$24,2,0))))=FALSE),"OK","")</f>
        <v/>
      </c>
      <c r="K106" s="1" t="str" cm="1">
        <f t="array" aca="1" ref="K106" ca="1">IF(AND(J$81="ok",SUMPRODUCT(($A$13:$A$34=$A106)*($B$12:$N$12=J$80)*($B$13:$N$34))&gt;0,OR(K$37&lt;=1,INDIRECT(ADDRESS(52,VLOOKUP(MATCH(K$85,$B$12:$N$12,0),$P$12:$Q$24,2,0)-1))=INDIRECT(ADDRESS(52,VLOOKUP(MATCH(K$85,$B$12:$N$12,0),$P$12:$Q$24,2,0))))=FALSE),"OK","")</f>
        <v/>
      </c>
      <c r="L106" s="1" t="str" cm="1">
        <f t="array" aca="1" ref="L106" ca="1">IF(AND(K$81="ok",SUMPRODUCT(($A$13:$A$34=$A106)*($B$12:$N$12=K$80)*($B$13:$N$34))&gt;0,OR(L$37&lt;=1,INDIRECT(ADDRESS(52,VLOOKUP(MATCH(L$85,$B$12:$N$12,0),$P$12:$Q$24,2,0)-1))=INDIRECT(ADDRESS(52,VLOOKUP(MATCH(L$85,$B$12:$N$12,0),$P$12:$Q$24,2,0))))=FALSE),"OK","")</f>
        <v/>
      </c>
      <c r="M106" s="1" t="str" cm="1">
        <f t="array" aca="1" ref="M106" ca="1">IF(AND(L$81="ok",SUMPRODUCT(($A$13:$A$34=$A106)*($B$12:$N$12=L$80)*($B$13:$N$34))&gt;0,OR(M$37&lt;=1,INDIRECT(ADDRESS(52,VLOOKUP(MATCH(M$85,$B$12:$N$12,0),$P$12:$Q$24,2,0)-1))=INDIRECT(ADDRESS(52,VLOOKUP(MATCH(M$85,$B$12:$N$12,0),$P$12:$Q$24,2,0))))=FALSE),"OK","")</f>
        <v/>
      </c>
      <c r="N106" s="1" t="str" cm="1">
        <f t="array" aca="1" ref="N106" ca="1">IF(AND(M$81="ok",SUMPRODUCT(($A$13:$A$34=$A106)*($B$12:$N$12=M$80)*($B$13:$N$34))&gt;0,OR(N$37&lt;=1,INDIRECT(ADDRESS(52,VLOOKUP(MATCH(N$85,$B$12:$N$12,0),$P$12:$Q$24,2,0)-1))=INDIRECT(ADDRESS(52,VLOOKUP(MATCH(N$85,$B$12:$N$12,0),$P$12:$Q$24,2,0))))=FALSE),"OK","")</f>
        <v/>
      </c>
    </row>
    <row r="107" spans="1:14" ht="19.5" thickBot="1" x14ac:dyDescent="0.3">
      <c r="A107" s="24" t="s">
        <v>46</v>
      </c>
      <c r="B107" s="1" t="str" cm="1">
        <f t="array" aca="1" ref="B107" ca="1">IF(AND(A$81="ok",SUMPRODUCT(($A$13:$A$34=$A107)*($B$12:$N$12=A$80)*($B$13:$N$34))&gt;0,OR(B$37&lt;=1,INDIRECT(ADDRESS(52,VLOOKUP(MATCH(B$85,$B$12:$N$12,0),$P$12:$Q$24,2,0)-1))=INDIRECT(ADDRESS(52,VLOOKUP(MATCH(B$85,$B$12:$N$12,0),$P$12:$Q$24,2,0))))=FALSE),"OK","")</f>
        <v/>
      </c>
      <c r="C107" s="1" t="str" cm="1">
        <f t="array" aca="1" ref="C107" ca="1">IF(AND(B$81="ok",SUMPRODUCT(($A$13:$A$34=$A107)*($B$12:$N$12=B$80)*($B$13:$N$34))&gt;0,OR(C$37&lt;=1,INDIRECT(ADDRESS(52,VLOOKUP(MATCH(C$85,$B$12:$N$12,0),$P$12:$Q$24,2,0)-1))=INDIRECT(ADDRESS(52,VLOOKUP(MATCH(C$85,$B$12:$N$12,0),$P$12:$Q$24,2,0))))=FALSE),"OK","")</f>
        <v/>
      </c>
      <c r="D107" s="1" t="str" cm="1">
        <f t="array" aca="1" ref="D107" ca="1">IF(AND(C$81="ok",SUMPRODUCT(($A$13:$A$34=$A107)*($B$12:$N$12=C$80)*($B$13:$N$34))&gt;0,OR(D$37&lt;=1,INDIRECT(ADDRESS(52,VLOOKUP(MATCH(D$85,$B$12:$N$12,0),$P$12:$Q$24,2,0)-1))=INDIRECT(ADDRESS(52,VLOOKUP(MATCH(D$85,$B$12:$N$12,0),$P$12:$Q$24,2,0))))=FALSE),"OK","")</f>
        <v/>
      </c>
      <c r="E107" s="1" t="str" cm="1">
        <f t="array" aca="1" ref="E107" ca="1">IF(AND(D$81="ok",SUMPRODUCT(($A$13:$A$34=$A107)*($B$12:$N$12=D$80)*($B$13:$N$34))&gt;0,OR(E$37&lt;=1,INDIRECT(ADDRESS(52,VLOOKUP(MATCH(E$85,$B$12:$N$12,0),$P$12:$Q$24,2,0)-1))=INDIRECT(ADDRESS(52,VLOOKUP(MATCH(E$85,$B$12:$N$12,0),$P$12:$Q$24,2,0))))=FALSE),"OK","")</f>
        <v/>
      </c>
      <c r="F107" s="1" t="str" cm="1">
        <f t="array" aca="1" ref="F107" ca="1">IF(AND(E$81="ok",SUMPRODUCT(($A$13:$A$34=$A107)*($B$12:$N$12=E$80)*($B$13:$N$34))&gt;0,OR(F$37&lt;=1,INDIRECT(ADDRESS(52,VLOOKUP(MATCH(F$85,$B$12:$N$12,0),$P$12:$Q$24,2,0)-1))=INDIRECT(ADDRESS(52,VLOOKUP(MATCH(F$85,$B$12:$N$12,0),$P$12:$Q$24,2,0))))=FALSE),"OK","")</f>
        <v/>
      </c>
      <c r="G107" s="1" t="str" cm="1">
        <f t="array" aca="1" ref="G107" ca="1">IF(AND(F$81="ok",SUMPRODUCT(($A$13:$A$34=$A107)*($B$12:$N$12=F$80)*($B$13:$N$34))&gt;0,OR(G$37&lt;=1,INDIRECT(ADDRESS(52,VLOOKUP(MATCH(G$85,$B$12:$N$12,0),$P$12:$Q$24,2,0)-1))=INDIRECT(ADDRESS(52,VLOOKUP(MATCH(G$85,$B$12:$N$12,0),$P$12:$Q$24,2,0))))=FALSE),"OK","")</f>
        <v/>
      </c>
      <c r="H107" s="1" t="str" cm="1">
        <f t="array" aca="1" ref="H107" ca="1">IF(AND(G$81="ok",SUMPRODUCT(($A$13:$A$34=$A107)*($B$12:$N$12=G$80)*($B$13:$N$34))&gt;0,OR(H$37&lt;=1,INDIRECT(ADDRESS(52,VLOOKUP(MATCH(H$85,$B$12:$N$12,0),$P$12:$Q$24,2,0)-1))=INDIRECT(ADDRESS(52,VLOOKUP(MATCH(H$85,$B$12:$N$12,0),$P$12:$Q$24,2,0))))=FALSE),"OK","")</f>
        <v/>
      </c>
      <c r="I107" s="1" t="str" cm="1">
        <f t="array" aca="1" ref="I107" ca="1">IF(AND(H$81="ok",SUMPRODUCT(($A$13:$A$34=$A107)*($B$12:$N$12=H$80)*($B$13:$N$34))&gt;0,OR(I$37&lt;=1,INDIRECT(ADDRESS(52,VLOOKUP(MATCH(I$85,$B$12:$N$12,0),$P$12:$Q$24,2,0)-1))=INDIRECT(ADDRESS(52,VLOOKUP(MATCH(I$85,$B$12:$N$12,0),$P$12:$Q$24,2,0))))=FALSE),"OK","")</f>
        <v/>
      </c>
      <c r="J107" s="1" t="str" cm="1">
        <f t="array" aca="1" ref="J107" ca="1">IF(AND(I$81="ok",SUMPRODUCT(($A$13:$A$34=$A107)*($B$12:$N$12=I$80)*($B$13:$N$34))&gt;0,OR(J$37&lt;=1,INDIRECT(ADDRESS(52,VLOOKUP(MATCH(J$85,$B$12:$N$12,0),$P$12:$Q$24,2,0)-1))=INDIRECT(ADDRESS(52,VLOOKUP(MATCH(J$85,$B$12:$N$12,0),$P$12:$Q$24,2,0))))=FALSE),"OK","")</f>
        <v/>
      </c>
      <c r="K107" s="1" t="str" cm="1">
        <f t="array" aca="1" ref="K107" ca="1">IF(AND(J$81="ok",SUMPRODUCT(($A$13:$A$34=$A107)*($B$12:$N$12=J$80)*($B$13:$N$34))&gt;0,OR(K$37&lt;=1,INDIRECT(ADDRESS(52,VLOOKUP(MATCH(K$85,$B$12:$N$12,0),$P$12:$Q$24,2,0)-1))=INDIRECT(ADDRESS(52,VLOOKUP(MATCH(K$85,$B$12:$N$12,0),$P$12:$Q$24,2,0))))=FALSE),"OK","")</f>
        <v/>
      </c>
      <c r="L107" s="1" t="str" cm="1">
        <f t="array" aca="1" ref="L107" ca="1">IF(AND(K$81="ok",SUMPRODUCT(($A$13:$A$34=$A107)*($B$12:$N$12=K$80)*($B$13:$N$34))&gt;0,OR(L$37&lt;=1,INDIRECT(ADDRESS(52,VLOOKUP(MATCH(L$85,$B$12:$N$12,0),$P$12:$Q$24,2,0)-1))=INDIRECT(ADDRESS(52,VLOOKUP(MATCH(L$85,$B$12:$N$12,0),$P$12:$Q$24,2,0))))=FALSE),"OK","")</f>
        <v/>
      </c>
      <c r="M107" s="1" t="str" cm="1">
        <f t="array" aca="1" ref="M107" ca="1">IF(AND(L$81="ok",SUMPRODUCT(($A$13:$A$34=$A107)*($B$12:$N$12=L$80)*($B$13:$N$34))&gt;0,OR(M$37&lt;=1,INDIRECT(ADDRESS(52,VLOOKUP(MATCH(M$85,$B$12:$N$12,0),$P$12:$Q$24,2,0)-1))=INDIRECT(ADDRESS(52,VLOOKUP(MATCH(M$85,$B$12:$N$12,0),$P$12:$Q$24,2,0))))=FALSE),"OK","")</f>
        <v/>
      </c>
      <c r="N107" s="1" t="str" cm="1">
        <f t="array" aca="1" ref="N107" ca="1">IF(AND(M$81="ok",SUMPRODUCT(($A$13:$A$34=$A107)*($B$12:$N$12=M$80)*($B$13:$N$34))&gt;0,OR(N$37&lt;=1,INDIRECT(ADDRESS(52,VLOOKUP(MATCH(N$85,$B$12:$N$12,0),$P$12:$Q$24,2,0)-1))=INDIRECT(ADDRESS(52,VLOOKUP(MATCH(N$85,$B$12:$N$12,0),$P$12:$Q$24,2,0))))=FALSE),"OK","")</f>
        <v/>
      </c>
    </row>
  </sheetData>
  <mergeCells count="32">
    <mergeCell ref="T53:W53"/>
    <mergeCell ref="X53:AA53"/>
    <mergeCell ref="A54:B54"/>
    <mergeCell ref="E54:F54"/>
    <mergeCell ref="H54:I54"/>
    <mergeCell ref="K54:L54"/>
    <mergeCell ref="A40:AC40"/>
    <mergeCell ref="G41:J42"/>
    <mergeCell ref="A50:A51"/>
    <mergeCell ref="B50:B51"/>
    <mergeCell ref="E50:E51"/>
    <mergeCell ref="F50:F51"/>
    <mergeCell ref="H50:H51"/>
    <mergeCell ref="I50:I51"/>
    <mergeCell ref="K50:K51"/>
    <mergeCell ref="L50:L51"/>
    <mergeCell ref="B35:D35"/>
    <mergeCell ref="E35:I35"/>
    <mergeCell ref="J35:K35"/>
    <mergeCell ref="L35:N35"/>
    <mergeCell ref="B38:D38"/>
    <mergeCell ref="E38:I38"/>
    <mergeCell ref="J38:K38"/>
    <mergeCell ref="L38:N38"/>
    <mergeCell ref="G7:H8"/>
    <mergeCell ref="E9:F10"/>
    <mergeCell ref="G9:H10"/>
    <mergeCell ref="A1:D10"/>
    <mergeCell ref="E1:F2"/>
    <mergeCell ref="E3:F4"/>
    <mergeCell ref="E5:F6"/>
    <mergeCell ref="E7:F8"/>
  </mergeCells>
  <conditionalFormatting sqref="B13:N34">
    <cfRule type="cellIs" dxfId="4" priority="3" operator="equal">
      <formula>4</formula>
    </cfRule>
    <cfRule type="cellIs" dxfId="3" priority="4" operator="equal">
      <formula>0</formula>
    </cfRule>
    <cfRule type="cellIs" dxfId="2" priority="5" operator="equal">
      <formula>1</formula>
    </cfRule>
    <cfRule type="cellIs" dxfId="1" priority="6" operator="equal">
      <formula>2</formula>
    </cfRule>
    <cfRule type="cellIs" dxfId="0" priority="7" operator="equal">
      <formula>3</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5" operator="containsText" id="{F3B5ADF2-9FC0-4858-B1DD-213CB8EDF13E}">
            <xm:f>NOT(ISERROR(SEARCH($B$83,A81)))</xm:f>
            <xm:f>$B$83</xm:f>
            <x14:dxf>
              <fill>
                <patternFill>
                  <bgColor rgb="FFFF7C80"/>
                </patternFill>
              </fill>
            </x14:dxf>
          </x14:cfRule>
          <x14:cfRule type="containsText" priority="16" operator="containsText" id="{F595126E-C1CF-46ED-84F9-29AD1A61FD61}">
            <xm:f>NOT(ISERROR(SEARCH($B$84,A81)))</xm:f>
            <xm:f>$B$84</xm:f>
            <x14:dxf>
              <fill>
                <patternFill>
                  <bgColor rgb="FF92D050"/>
                </patternFill>
              </fill>
            </x14:dxf>
          </x14:cfRule>
          <xm:sqref>A81:M81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y.grillot@gmail.com</dc:creator>
  <cp:lastModifiedBy>DjiDji</cp:lastModifiedBy>
  <dcterms:created xsi:type="dcterms:W3CDTF">2023-05-26T14:42:05Z</dcterms:created>
  <dcterms:modified xsi:type="dcterms:W3CDTF">2023-05-27T12:22:18Z</dcterms:modified>
</cp:coreProperties>
</file>