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00666D5-F4E9-4E80-80FE-E1F32F09A7CF}" xr6:coauthVersionLast="47" xr6:coauthVersionMax="47" xr10:uidLastSave="{00000000-0000-0000-0000-000000000000}"/>
  <bookViews>
    <workbookView xWindow="390" yWindow="390" windowWidth="26610" windowHeight="13455" activeTab="2" xr2:uid="{F8658D33-560F-41BB-91DB-F95DEDEC4D54}"/>
  </bookViews>
  <sheets>
    <sheet name="barème chrono 53 équipes" sheetId="3" r:id="rId1"/>
    <sheet name="Données-résultats fait par JY" sheetId="1" state="hidden" r:id="rId2"/>
    <sheet name="Saisie résultats et résultats " sheetId="2" r:id="rId3"/>
    <sheet name="Feuil1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G2" i="2"/>
  <c r="G4" i="2"/>
  <c r="G7" i="2"/>
  <c r="G6" i="2"/>
  <c r="G5" i="2"/>
  <c r="G3" i="2"/>
  <c r="B6" i="3"/>
  <c r="B7" i="3" s="1"/>
  <c r="B8" i="3" s="1"/>
  <c r="B5" i="3"/>
  <c r="C20" i="1"/>
  <c r="C19" i="1"/>
  <c r="C13" i="1"/>
  <c r="C26" i="1"/>
  <c r="C8" i="1"/>
  <c r="C7" i="1"/>
  <c r="C5" i="1"/>
  <c r="D5" i="1" s="1"/>
  <c r="C22" i="1"/>
  <c r="C12" i="1"/>
  <c r="C15" i="1"/>
  <c r="C27" i="1"/>
  <c r="C24" i="1"/>
  <c r="C16" i="1"/>
  <c r="C4" i="1"/>
  <c r="C23" i="1"/>
  <c r="C25" i="1"/>
  <c r="C10" i="1"/>
  <c r="C11" i="1"/>
  <c r="C14" i="1"/>
  <c r="C28" i="1"/>
  <c r="C17" i="1"/>
  <c r="C18" i="1"/>
  <c r="C9" i="1"/>
  <c r="C21" i="1"/>
  <c r="C6" i="1"/>
  <c r="D6" i="1" s="1"/>
  <c r="D7" i="1" l="1"/>
  <c r="D8" i="1"/>
  <c r="B9" i="3"/>
  <c r="B10" i="3" s="1"/>
  <c r="B11" i="3" s="1"/>
  <c r="D13" i="1" s="1"/>
  <c r="D11" i="1"/>
  <c r="D19" i="1"/>
  <c r="D9" i="1"/>
  <c r="D10" i="1" l="1"/>
  <c r="B12" i="3"/>
  <c r="B13" i="3" s="1"/>
  <c r="B14" i="3" s="1"/>
  <c r="D12" i="1"/>
  <c r="B15" i="3" l="1"/>
  <c r="B16" i="3" s="1"/>
  <c r="B17" i="3" s="1"/>
  <c r="D14" i="1"/>
  <c r="D15" i="1"/>
  <c r="B18" i="3" l="1"/>
  <c r="D16" i="1"/>
  <c r="B19" i="3" l="1"/>
  <c r="B20" i="3" s="1"/>
  <c r="D17" i="1"/>
  <c r="D18" i="1"/>
  <c r="B21" i="3" l="1"/>
  <c r="D20" i="1"/>
  <c r="B22" i="3" l="1"/>
  <c r="D21" i="1"/>
  <c r="B23" i="3" l="1"/>
  <c r="D22" i="1"/>
  <c r="B24" i="3" l="1"/>
  <c r="D23" i="1"/>
  <c r="B25" i="3" l="1"/>
  <c r="D25" i="1"/>
  <c r="B26" i="3" l="1"/>
  <c r="D26" i="1"/>
  <c r="B27" i="3" l="1"/>
  <c r="D24" i="1"/>
  <c r="B28" i="3" l="1"/>
  <c r="D27" i="1"/>
  <c r="B29" i="3" l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D28" i="1"/>
  <c r="I2" i="2" l="1"/>
  <c r="J2" i="2" s="1"/>
  <c r="I4" i="2"/>
  <c r="J4" i="2" s="1"/>
  <c r="I3" i="2"/>
  <c r="J3" i="2" s="1"/>
  <c r="I5" i="2"/>
  <c r="J5" i="2" s="1"/>
  <c r="I7" i="2"/>
  <c r="J7" i="2" s="1"/>
  <c r="I6" i="2"/>
  <c r="J6" i="2" s="1"/>
  <c r="K6" i="2" l="1"/>
  <c r="K5" i="2"/>
  <c r="K3" i="2"/>
  <c r="K7" i="2"/>
  <c r="K4" i="2"/>
  <c r="K2" i="2"/>
</calcChain>
</file>

<file path=xl/sharedStrings.xml><?xml version="1.0" encoding="utf-8"?>
<sst xmlns="http://schemas.openxmlformats.org/spreadsheetml/2006/main" count="37" uniqueCount="33">
  <si>
    <t>Classement</t>
  </si>
  <si>
    <t>v</t>
  </si>
  <si>
    <t>b</t>
  </si>
  <si>
    <t>g</t>
  </si>
  <si>
    <t>t</t>
  </si>
  <si>
    <t>y</t>
  </si>
  <si>
    <t>jeannine</t>
  </si>
  <si>
    <t>robert</t>
  </si>
  <si>
    <t>paulette</t>
  </si>
  <si>
    <t>norbert</t>
  </si>
  <si>
    <t>emile</t>
  </si>
  <si>
    <t>s</t>
  </si>
  <si>
    <t>d</t>
  </si>
  <si>
    <t>f</t>
  </si>
  <si>
    <t>h</t>
  </si>
  <si>
    <t>e</t>
  </si>
  <si>
    <t>r</t>
  </si>
  <si>
    <t>j</t>
  </si>
  <si>
    <t>i</t>
  </si>
  <si>
    <t>k</t>
  </si>
  <si>
    <t>points course</t>
  </si>
  <si>
    <t>Nom d'équipe</t>
  </si>
  <si>
    <t xml:space="preserve">N° Equipe </t>
  </si>
  <si>
    <t>Points balise /8</t>
  </si>
  <si>
    <t>Points réponses /8</t>
  </si>
  <si>
    <t>Heure de départ</t>
  </si>
  <si>
    <t>Heure d'arrivée</t>
  </si>
  <si>
    <t>Temps mis</t>
  </si>
  <si>
    <t>Classement CO</t>
  </si>
  <si>
    <t>Score final</t>
  </si>
  <si>
    <t>Classement chrono CO</t>
  </si>
  <si>
    <t>Points chrono CO/8 (cf.barème)</t>
  </si>
  <si>
    <t>=RECHERCHEV(C4;'barème chrono 53 équipes'!$A$4:$B$32;2)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</si>
</sst>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3" borderId="1" xfId="0" applyFill="1" applyBorder="1"/>
    <xf numFmtId="164" fontId="0" fillId="2" borderId="1" xfId="0" applyNumberFormat="1" applyFill="1" applyBorder="1"/>
    <xf numFmtId="21" fontId="0" fillId="2" borderId="1" xfId="0" applyNumberFormat="1" applyFill="1" applyBorder="1"/>
    <xf numFmtId="164" fontId="0" fillId="0" borderId="1" xfId="0" applyNumberFormat="1" applyBorder="1"/>
    <xf numFmtId="164" fontId="2" fillId="0" borderId="1" xfId="0" applyNumberFormat="1" applyFont="1" applyBorder="1" applyAlignment="1">
      <alignment horizontal="center"/>
    </xf>
    <xf numFmtId="164" fontId="0" fillId="0" borderId="0" xfId="0" applyNumberFormat="1"/>
    <xf numFmtId="0" fontId="0" fillId="0" borderId="0" xfId="0" quotePrefix="1"/>
    <xf numFmtId="0" fontId="0" fillId="3" borderId="1" xfId="0" quotePrefix="1" applyFill="1" applyBorder="1"/>
    <xf numFmtId="0" fontId="2" fillId="0" borderId="3" xfId="0" applyFont="1" applyBorder="1" applyAlignment="1">
      <alignment horizontal="center"/>
    </xf>
    <xf numFmtId="0" fontId="0" fillId="0" borderId="3" xfId="0" applyBorder="1"/>
    <xf numFmtId="0" fontId="2" fillId="0" borderId="4" xfId="0" applyFont="1" applyBorder="1" applyAlignment="1">
      <alignment horizontal="center"/>
    </xf>
    <xf numFmtId="0" fontId="0" fillId="3" borderId="4" xfId="0" applyFill="1" applyBorder="1"/>
    <xf numFmtId="0" fontId="0" fillId="0" borderId="5" xfId="0" applyBorder="1"/>
    <xf numFmtId="0" fontId="0" fillId="2" borderId="6" xfId="0" applyFill="1" applyBorder="1"/>
    <xf numFmtId="21" fontId="0" fillId="2" borderId="6" xfId="0" applyNumberFormat="1" applyFill="1" applyBorder="1"/>
    <xf numFmtId="164" fontId="0" fillId="0" borderId="6" xfId="0" applyNumberFormat="1" applyBorder="1"/>
    <xf numFmtId="0" fontId="0" fillId="3" borderId="6" xfId="0" quotePrefix="1" applyFill="1" applyBorder="1"/>
    <xf numFmtId="0" fontId="0" fillId="0" borderId="6" xfId="0" applyBorder="1"/>
    <xf numFmtId="0" fontId="0" fillId="3" borderId="7" xfId="0" applyFill="1" applyBorder="1"/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:ss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6" formatCode="hh:mm:ss"/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6" formatCode="hh:mm:ss"/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4</xdr:row>
          <xdr:rowOff>0</xdr:rowOff>
        </xdr:from>
        <xdr:to>
          <xdr:col>9</xdr:col>
          <xdr:colOff>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1C308-F9A3-46E8-873D-AD53E969CED3}" name="Tableau1" displayName="Tableau1" ref="B1:K7" totalsRowShown="0" headerRowDxfId="1" tableBorderDxfId="11">
  <autoFilter ref="B1:K7" xr:uid="{CDE1C308-F9A3-46E8-873D-AD53E969CED3}"/>
  <tableColumns count="10">
    <tableColumn id="1" xr3:uid="{6FDE2A67-A2F6-4633-871B-04E4FD742D73}" name="Nom d'équipe" dataDxfId="10"/>
    <tableColumn id="2" xr3:uid="{DEF435C5-B3C4-49D1-8046-8F0AA030907C}" name="Points balise /8" dataDxfId="9"/>
    <tableColumn id="3" xr3:uid="{F25D7CD8-9EA8-491C-88F1-70DBD7EA8120}" name="Points réponses /8" dataDxfId="8"/>
    <tableColumn id="4" xr3:uid="{B51D56EC-A932-4714-A979-E0337597044D}" name="Heure de départ" dataDxfId="7"/>
    <tableColumn id="5" xr3:uid="{94244ADF-ED7D-4589-9ADB-7D985A4ED900}" name="Heure d'arrivée" dataDxfId="6"/>
    <tableColumn id="6" xr3:uid="{78329DB4-41E9-4819-BA6F-9B8094189C3E}" name="Temps mis" dataDxfId="5">
      <calculatedColumnFormula>F2-E2</calculatedColumnFormula>
    </tableColumn>
    <tableColumn id="7" xr3:uid="{C3B61D95-7889-49F9-B1EF-1873EAA8A21F}" name="Classement chrono CO" dataDxfId="0">
      <calculatedColumnFormula>IF(G2=0,"",RANK(Tableau1[[#This Row],[Temps mis]],Tableau1[Temps mis],1)-COUNTIF(Tableau1[Temps mis],0))</calculatedColumnFormula>
    </tableColumn>
    <tableColumn id="8" xr3:uid="{44B80678-D7C1-46FC-A732-383DE48E2CC2}" name="Points chrono CO/8 (cf.barème)" dataDxfId="4">
      <calculatedColumnFormula>VLOOKUP(H2,'barème chrono 53 équipes'!$A$4:$B$56,2)</calculatedColumnFormula>
    </tableColumn>
    <tableColumn id="9" xr3:uid="{7F92261D-2F86-4F99-AEFB-55CBF779CF1B}" name="Score final" dataDxfId="3">
      <calculatedColumnFormula>SUM(C2+D2+I2)</calculatedColumnFormula>
    </tableColumn>
    <tableColumn id="10" xr3:uid="{94F6A3B9-EAE7-483E-A0F0-030508C890DB}" name="Classement CO" dataDxfId="2">
      <calculatedColumnFormula>RANK(J2,$J$2:$J$7,0)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02689-1639-483D-A4CE-B60B81F89351}">
  <sheetPr codeName="Feuil2"/>
  <dimension ref="A2:B56"/>
  <sheetViews>
    <sheetView topLeftCell="A46" workbookViewId="0">
      <selection activeCell="D16" sqref="D16"/>
    </sheetView>
  </sheetViews>
  <sheetFormatPr baseColWidth="10" defaultRowHeight="15" x14ac:dyDescent="0.25"/>
  <cols>
    <col min="2" max="2" width="16.42578125" customWidth="1"/>
  </cols>
  <sheetData>
    <row r="2" spans="1:2" x14ac:dyDescent="0.25">
      <c r="A2" s="3" t="s">
        <v>0</v>
      </c>
      <c r="B2" t="s">
        <v>20</v>
      </c>
    </row>
    <row r="3" spans="1:2" x14ac:dyDescent="0.25">
      <c r="A3" s="3"/>
    </row>
    <row r="4" spans="1:2" x14ac:dyDescent="0.25">
      <c r="A4" s="3">
        <v>1</v>
      </c>
      <c r="B4" s="3">
        <v>8</v>
      </c>
    </row>
    <row r="5" spans="1:2" x14ac:dyDescent="0.25">
      <c r="A5" s="3">
        <v>2</v>
      </c>
      <c r="B5" s="3">
        <f>8-0.15</f>
        <v>7.85</v>
      </c>
    </row>
    <row r="6" spans="1:2" x14ac:dyDescent="0.25">
      <c r="A6" s="3">
        <v>3</v>
      </c>
      <c r="B6" s="3">
        <f>B5-0.15</f>
        <v>7.6999999999999993</v>
      </c>
    </row>
    <row r="7" spans="1:2" x14ac:dyDescent="0.25">
      <c r="A7" s="3">
        <v>4</v>
      </c>
      <c r="B7" s="3">
        <f t="shared" ref="B7:B56" si="0">B6-0.15</f>
        <v>7.5499999999999989</v>
      </c>
    </row>
    <row r="8" spans="1:2" x14ac:dyDescent="0.25">
      <c r="A8" s="3">
        <v>5</v>
      </c>
      <c r="B8" s="3">
        <f t="shared" si="0"/>
        <v>7.3999999999999986</v>
      </c>
    </row>
    <row r="9" spans="1:2" x14ac:dyDescent="0.25">
      <c r="A9" s="3">
        <v>6</v>
      </c>
      <c r="B9" s="3">
        <f t="shared" si="0"/>
        <v>7.2499999999999982</v>
      </c>
    </row>
    <row r="10" spans="1:2" x14ac:dyDescent="0.25">
      <c r="A10" s="3">
        <v>7</v>
      </c>
      <c r="B10" s="3">
        <f t="shared" si="0"/>
        <v>7.0999999999999979</v>
      </c>
    </row>
    <row r="11" spans="1:2" x14ac:dyDescent="0.25">
      <c r="A11" s="3">
        <v>8</v>
      </c>
      <c r="B11" s="3">
        <f t="shared" si="0"/>
        <v>6.9499999999999975</v>
      </c>
    </row>
    <row r="12" spans="1:2" x14ac:dyDescent="0.25">
      <c r="A12" s="3">
        <v>9</v>
      </c>
      <c r="B12" s="3">
        <f t="shared" si="0"/>
        <v>6.7999999999999972</v>
      </c>
    </row>
    <row r="13" spans="1:2" x14ac:dyDescent="0.25">
      <c r="A13" s="3">
        <v>10</v>
      </c>
      <c r="B13" s="3">
        <f t="shared" si="0"/>
        <v>6.6499999999999968</v>
      </c>
    </row>
    <row r="14" spans="1:2" x14ac:dyDescent="0.25">
      <c r="A14" s="3">
        <v>11</v>
      </c>
      <c r="B14" s="3">
        <f t="shared" si="0"/>
        <v>6.4999999999999964</v>
      </c>
    </row>
    <row r="15" spans="1:2" x14ac:dyDescent="0.25">
      <c r="A15" s="3">
        <v>12</v>
      </c>
      <c r="B15" s="3">
        <f t="shared" si="0"/>
        <v>6.3499999999999961</v>
      </c>
    </row>
    <row r="16" spans="1:2" x14ac:dyDescent="0.25">
      <c r="A16" s="3">
        <v>13</v>
      </c>
      <c r="B16" s="3">
        <f t="shared" si="0"/>
        <v>6.1999999999999957</v>
      </c>
    </row>
    <row r="17" spans="1:2" x14ac:dyDescent="0.25">
      <c r="A17" s="3">
        <v>14</v>
      </c>
      <c r="B17" s="3">
        <f t="shared" si="0"/>
        <v>6.0499999999999954</v>
      </c>
    </row>
    <row r="18" spans="1:2" x14ac:dyDescent="0.25">
      <c r="A18" s="3">
        <v>15</v>
      </c>
      <c r="B18" s="3">
        <f t="shared" si="0"/>
        <v>5.899999999999995</v>
      </c>
    </row>
    <row r="19" spans="1:2" x14ac:dyDescent="0.25">
      <c r="A19" s="3">
        <v>16</v>
      </c>
      <c r="B19" s="3">
        <f t="shared" si="0"/>
        <v>5.7499999999999947</v>
      </c>
    </row>
    <row r="20" spans="1:2" x14ac:dyDescent="0.25">
      <c r="A20" s="3">
        <v>17</v>
      </c>
      <c r="B20" s="3">
        <f t="shared" si="0"/>
        <v>5.5999999999999943</v>
      </c>
    </row>
    <row r="21" spans="1:2" x14ac:dyDescent="0.25">
      <c r="A21" s="3">
        <v>18</v>
      </c>
      <c r="B21" s="3">
        <f t="shared" si="0"/>
        <v>5.449999999999994</v>
      </c>
    </row>
    <row r="22" spans="1:2" x14ac:dyDescent="0.25">
      <c r="A22" s="3">
        <v>19</v>
      </c>
      <c r="B22" s="3">
        <f t="shared" si="0"/>
        <v>5.2999999999999936</v>
      </c>
    </row>
    <row r="23" spans="1:2" x14ac:dyDescent="0.25">
      <c r="A23" s="3">
        <v>20</v>
      </c>
      <c r="B23" s="3">
        <f t="shared" si="0"/>
        <v>5.1499999999999932</v>
      </c>
    </row>
    <row r="24" spans="1:2" x14ac:dyDescent="0.25">
      <c r="A24" s="3">
        <v>21</v>
      </c>
      <c r="B24" s="3">
        <f t="shared" si="0"/>
        <v>4.9999999999999929</v>
      </c>
    </row>
    <row r="25" spans="1:2" x14ac:dyDescent="0.25">
      <c r="A25" s="2">
        <v>22</v>
      </c>
      <c r="B25" s="3">
        <f t="shared" si="0"/>
        <v>4.8499999999999925</v>
      </c>
    </row>
    <row r="26" spans="1:2" x14ac:dyDescent="0.25">
      <c r="A26" s="2">
        <v>23</v>
      </c>
      <c r="B26" s="3">
        <f t="shared" si="0"/>
        <v>4.6999999999999922</v>
      </c>
    </row>
    <row r="27" spans="1:2" x14ac:dyDescent="0.25">
      <c r="A27" s="2">
        <v>24</v>
      </c>
      <c r="B27" s="3">
        <f t="shared" si="0"/>
        <v>4.5499999999999918</v>
      </c>
    </row>
    <row r="28" spans="1:2" x14ac:dyDescent="0.25">
      <c r="A28" s="2">
        <v>25</v>
      </c>
      <c r="B28" s="3">
        <f t="shared" si="0"/>
        <v>4.3999999999999915</v>
      </c>
    </row>
    <row r="29" spans="1:2" x14ac:dyDescent="0.25">
      <c r="A29" s="2">
        <v>26</v>
      </c>
      <c r="B29" s="3">
        <f t="shared" si="0"/>
        <v>4.2499999999999911</v>
      </c>
    </row>
    <row r="30" spans="1:2" x14ac:dyDescent="0.25">
      <c r="A30" s="2">
        <v>27</v>
      </c>
      <c r="B30" s="3">
        <f t="shared" si="0"/>
        <v>4.0999999999999908</v>
      </c>
    </row>
    <row r="31" spans="1:2" x14ac:dyDescent="0.25">
      <c r="A31" s="2">
        <v>28</v>
      </c>
      <c r="B31" s="3">
        <f t="shared" si="0"/>
        <v>3.9499999999999909</v>
      </c>
    </row>
    <row r="32" spans="1:2" x14ac:dyDescent="0.25">
      <c r="A32" s="2">
        <v>29</v>
      </c>
      <c r="B32" s="3">
        <f t="shared" si="0"/>
        <v>3.7999999999999909</v>
      </c>
    </row>
    <row r="33" spans="1:2" x14ac:dyDescent="0.25">
      <c r="A33" s="2">
        <v>30</v>
      </c>
      <c r="B33" s="3">
        <f t="shared" si="0"/>
        <v>3.649999999999991</v>
      </c>
    </row>
    <row r="34" spans="1:2" x14ac:dyDescent="0.25">
      <c r="A34" s="2">
        <v>31</v>
      </c>
      <c r="B34" s="3">
        <f t="shared" si="0"/>
        <v>3.4999999999999911</v>
      </c>
    </row>
    <row r="35" spans="1:2" x14ac:dyDescent="0.25">
      <c r="A35" s="2">
        <v>32</v>
      </c>
      <c r="B35" s="3">
        <f t="shared" si="0"/>
        <v>3.3499999999999912</v>
      </c>
    </row>
    <row r="36" spans="1:2" x14ac:dyDescent="0.25">
      <c r="A36" s="2">
        <v>33</v>
      </c>
      <c r="B36" s="3">
        <f t="shared" si="0"/>
        <v>3.1999999999999913</v>
      </c>
    </row>
    <row r="37" spans="1:2" x14ac:dyDescent="0.25">
      <c r="A37" s="2">
        <v>34</v>
      </c>
      <c r="B37" s="3">
        <f t="shared" si="0"/>
        <v>3.0499999999999914</v>
      </c>
    </row>
    <row r="38" spans="1:2" x14ac:dyDescent="0.25">
      <c r="A38" s="2">
        <v>35</v>
      </c>
      <c r="B38" s="3">
        <f t="shared" si="0"/>
        <v>2.8999999999999915</v>
      </c>
    </row>
    <row r="39" spans="1:2" x14ac:dyDescent="0.25">
      <c r="A39" s="2">
        <v>36</v>
      </c>
      <c r="B39" s="3">
        <f t="shared" si="0"/>
        <v>2.7499999999999916</v>
      </c>
    </row>
    <row r="40" spans="1:2" x14ac:dyDescent="0.25">
      <c r="A40" s="2">
        <v>37</v>
      </c>
      <c r="B40" s="3">
        <f t="shared" si="0"/>
        <v>2.5999999999999917</v>
      </c>
    </row>
    <row r="41" spans="1:2" x14ac:dyDescent="0.25">
      <c r="A41" s="2">
        <v>38</v>
      </c>
      <c r="B41" s="3">
        <f t="shared" si="0"/>
        <v>2.4499999999999917</v>
      </c>
    </row>
    <row r="42" spans="1:2" x14ac:dyDescent="0.25">
      <c r="A42" s="2">
        <v>39</v>
      </c>
      <c r="B42" s="3">
        <f t="shared" si="0"/>
        <v>2.2999999999999918</v>
      </c>
    </row>
    <row r="43" spans="1:2" x14ac:dyDescent="0.25">
      <c r="A43" s="2">
        <v>40</v>
      </c>
      <c r="B43" s="3">
        <f t="shared" si="0"/>
        <v>2.1499999999999919</v>
      </c>
    </row>
    <row r="44" spans="1:2" x14ac:dyDescent="0.25">
      <c r="A44" s="2">
        <v>41</v>
      </c>
      <c r="B44" s="3">
        <f t="shared" si="0"/>
        <v>1.999999999999992</v>
      </c>
    </row>
    <row r="45" spans="1:2" x14ac:dyDescent="0.25">
      <c r="A45" s="2">
        <v>42</v>
      </c>
      <c r="B45" s="3">
        <f t="shared" si="0"/>
        <v>1.8499999999999921</v>
      </c>
    </row>
    <row r="46" spans="1:2" x14ac:dyDescent="0.25">
      <c r="A46" s="2">
        <v>43</v>
      </c>
      <c r="B46" s="3">
        <f t="shared" si="0"/>
        <v>1.6999999999999922</v>
      </c>
    </row>
    <row r="47" spans="1:2" x14ac:dyDescent="0.25">
      <c r="A47" s="2">
        <v>44</v>
      </c>
      <c r="B47" s="3">
        <f t="shared" si="0"/>
        <v>1.5499999999999923</v>
      </c>
    </row>
    <row r="48" spans="1:2" x14ac:dyDescent="0.25">
      <c r="A48" s="2">
        <v>45</v>
      </c>
      <c r="B48" s="3">
        <f t="shared" si="0"/>
        <v>1.3999999999999924</v>
      </c>
    </row>
    <row r="49" spans="1:2" x14ac:dyDescent="0.25">
      <c r="A49" s="2">
        <v>46</v>
      </c>
      <c r="B49" s="3">
        <f t="shared" si="0"/>
        <v>1.2499999999999925</v>
      </c>
    </row>
    <row r="50" spans="1:2" x14ac:dyDescent="0.25">
      <c r="A50" s="2">
        <v>47</v>
      </c>
      <c r="B50" s="3">
        <f t="shared" si="0"/>
        <v>1.0999999999999925</v>
      </c>
    </row>
    <row r="51" spans="1:2" x14ac:dyDescent="0.25">
      <c r="A51" s="2">
        <v>48</v>
      </c>
      <c r="B51" s="3">
        <f t="shared" si="0"/>
        <v>0.94999999999999252</v>
      </c>
    </row>
    <row r="52" spans="1:2" x14ac:dyDescent="0.25">
      <c r="A52" s="2">
        <v>49</v>
      </c>
      <c r="B52" s="3">
        <f t="shared" si="0"/>
        <v>0.79999999999999249</v>
      </c>
    </row>
    <row r="53" spans="1:2" x14ac:dyDescent="0.25">
      <c r="A53" s="2">
        <v>50</v>
      </c>
      <c r="B53" s="3">
        <f t="shared" si="0"/>
        <v>0.64999999999999247</v>
      </c>
    </row>
    <row r="54" spans="1:2" x14ac:dyDescent="0.25">
      <c r="A54" s="2">
        <v>51</v>
      </c>
      <c r="B54" s="3">
        <f t="shared" si="0"/>
        <v>0.49999999999999245</v>
      </c>
    </row>
    <row r="55" spans="1:2" x14ac:dyDescent="0.25">
      <c r="A55" s="2">
        <v>52</v>
      </c>
      <c r="B55" s="3">
        <f t="shared" si="0"/>
        <v>0.34999999999999243</v>
      </c>
    </row>
    <row r="56" spans="1:2" x14ac:dyDescent="0.25">
      <c r="A56" s="2">
        <v>53</v>
      </c>
      <c r="B56" s="3">
        <f t="shared" si="0"/>
        <v>0.19999999999999243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0C0FF-4F89-45C7-BAA6-796C7892CB79}">
  <sheetPr codeName="Feuil1"/>
  <dimension ref="A2:D28"/>
  <sheetViews>
    <sheetView workbookViewId="0">
      <selection activeCell="D4" sqref="D4"/>
    </sheetView>
  </sheetViews>
  <sheetFormatPr baseColWidth="10" defaultRowHeight="15" x14ac:dyDescent="0.25"/>
  <sheetData>
    <row r="2" spans="1:4" x14ac:dyDescent="0.25">
      <c r="A2" t="s">
        <v>0</v>
      </c>
    </row>
    <row r="4" spans="1:4" x14ac:dyDescent="0.25">
      <c r="B4" s="1">
        <v>0.56999999999999995</v>
      </c>
      <c r="C4">
        <f>RANK(B4,$B$4:B7,1)</f>
        <v>1</v>
      </c>
      <c r="D4" s="13" t="s">
        <v>32</v>
      </c>
    </row>
    <row r="5" spans="1:4" x14ac:dyDescent="0.25">
      <c r="A5" t="s">
        <v>3</v>
      </c>
      <c r="B5" s="1">
        <v>0.57999999999999996</v>
      </c>
      <c r="C5">
        <f>RANK(B5,$B$4:B8,1)</f>
        <v>2</v>
      </c>
      <c r="D5">
        <f>VLOOKUP(C5,'barème chrono 53 équipes'!$A$4:$B$32,2)</f>
        <v>7.85</v>
      </c>
    </row>
    <row r="6" spans="1:4" x14ac:dyDescent="0.25">
      <c r="A6" t="s">
        <v>6</v>
      </c>
      <c r="B6" s="1">
        <v>1.01</v>
      </c>
      <c r="C6">
        <f>RANK(B6,$B$4:B9,1)</f>
        <v>3</v>
      </c>
      <c r="D6">
        <f>VLOOKUP(C6,'barème chrono 53 équipes'!$A$4:$B$32,2)</f>
        <v>7.6999999999999993</v>
      </c>
    </row>
    <row r="7" spans="1:4" x14ac:dyDescent="0.25">
      <c r="A7" t="s">
        <v>15</v>
      </c>
      <c r="B7" s="1">
        <v>1.05</v>
      </c>
      <c r="C7">
        <f>RANK(B7,$B$4:B10,1)</f>
        <v>4</v>
      </c>
      <c r="D7">
        <f>VLOOKUP(C7,'barème chrono 53 équipes'!$A$4:$B$32,2)</f>
        <v>7.5499999999999989</v>
      </c>
    </row>
    <row r="8" spans="1:4" x14ac:dyDescent="0.25">
      <c r="A8" t="s">
        <v>16</v>
      </c>
      <c r="B8" s="1">
        <v>1.0900000000000001</v>
      </c>
      <c r="C8">
        <f>RANK(B8,$B$4:B11,1)</f>
        <v>5</v>
      </c>
      <c r="D8">
        <f>VLOOKUP(C8,'barème chrono 53 équipes'!$A$4:$B$32,2)</f>
        <v>7.3999999999999986</v>
      </c>
    </row>
    <row r="9" spans="1:4" x14ac:dyDescent="0.25">
      <c r="A9" t="s">
        <v>8</v>
      </c>
      <c r="B9" s="1">
        <v>1.1000000000000001</v>
      </c>
      <c r="C9">
        <f>RANK(B9,$B$4:B12,1)</f>
        <v>6</v>
      </c>
      <c r="D9">
        <f>VLOOKUP(C9,'barème chrono 53 équipes'!$A$4:$B$32,2)</f>
        <v>7.2499999999999982</v>
      </c>
    </row>
    <row r="10" spans="1:4" x14ac:dyDescent="0.25">
      <c r="A10" t="s">
        <v>4</v>
      </c>
      <c r="B10" s="1">
        <v>1.23</v>
      </c>
      <c r="C10">
        <f>RANK(B10,$B$4:B13,1)</f>
        <v>7</v>
      </c>
      <c r="D10">
        <f>VLOOKUP(C10,'barème chrono 53 équipes'!$A$4:$B$32,2)</f>
        <v>7.0999999999999979</v>
      </c>
    </row>
    <row r="11" spans="1:4" x14ac:dyDescent="0.25">
      <c r="A11" t="s">
        <v>3</v>
      </c>
      <c r="B11" s="1">
        <v>1.24</v>
      </c>
      <c r="C11">
        <f>RANK(B11,$B$4:B14,1)</f>
        <v>8</v>
      </c>
      <c r="D11">
        <f>VLOOKUP(C11,'barème chrono 53 équipes'!$A$4:$B$32,2)</f>
        <v>6.9499999999999975</v>
      </c>
    </row>
    <row r="12" spans="1:4" x14ac:dyDescent="0.25">
      <c r="A12" t="s">
        <v>5</v>
      </c>
      <c r="B12" s="1">
        <v>1.24</v>
      </c>
      <c r="C12">
        <f>RANK(B12,$B$4:B15,1)</f>
        <v>8</v>
      </c>
      <c r="D12">
        <f>VLOOKUP(C12,'barème chrono 53 équipes'!$A$4:$B$32,2)</f>
        <v>6.9499999999999975</v>
      </c>
    </row>
    <row r="13" spans="1:4" x14ac:dyDescent="0.25">
      <c r="A13" t="s">
        <v>18</v>
      </c>
      <c r="B13" s="1">
        <v>1.24</v>
      </c>
      <c r="C13">
        <f>RANK(B13,$B$4:B16,1)</f>
        <v>8</v>
      </c>
      <c r="D13">
        <f>VLOOKUP(C13,'barème chrono 53 équipes'!$A$4:$B$32,2)</f>
        <v>6.9499999999999975</v>
      </c>
    </row>
    <row r="14" spans="1:4" x14ac:dyDescent="0.25">
      <c r="A14" t="s">
        <v>2</v>
      </c>
      <c r="B14" s="1">
        <v>1.25</v>
      </c>
      <c r="C14">
        <f>RANK(B14,$B$4:B17,1)</f>
        <v>11</v>
      </c>
      <c r="D14">
        <f>VLOOKUP(C14,'barème chrono 53 équipes'!$A$4:$B$32,2)</f>
        <v>6.4999999999999964</v>
      </c>
    </row>
    <row r="15" spans="1:4" x14ac:dyDescent="0.25">
      <c r="A15" t="s">
        <v>4</v>
      </c>
      <c r="B15" s="1">
        <v>1.25</v>
      </c>
      <c r="C15">
        <f>RANK(B15,$B$4:B18,1)</f>
        <v>11</v>
      </c>
      <c r="D15">
        <f>VLOOKUP(C15,'barème chrono 53 équipes'!$A$4:$B$32,2)</f>
        <v>6.4999999999999964</v>
      </c>
    </row>
    <row r="16" spans="1:4" x14ac:dyDescent="0.25">
      <c r="A16" t="s">
        <v>11</v>
      </c>
      <c r="B16" s="1">
        <v>1.26</v>
      </c>
      <c r="C16">
        <f>RANK(B16,$B$4:B19,1)</f>
        <v>14</v>
      </c>
      <c r="D16">
        <f>VLOOKUP(C16,'barème chrono 53 équipes'!$A$4:$B$32,2)</f>
        <v>6.0499999999999954</v>
      </c>
    </row>
    <row r="17" spans="1:4" x14ac:dyDescent="0.25">
      <c r="A17" t="s">
        <v>10</v>
      </c>
      <c r="B17" s="1">
        <v>1.47</v>
      </c>
      <c r="C17">
        <f>RANK(B17,$B$4:B20,1)</f>
        <v>15</v>
      </c>
      <c r="D17">
        <f>VLOOKUP(C17,'barème chrono 53 équipes'!$A$4:$B$32,2)</f>
        <v>5.899999999999995</v>
      </c>
    </row>
    <row r="18" spans="1:4" x14ac:dyDescent="0.25">
      <c r="A18" t="s">
        <v>9</v>
      </c>
      <c r="B18" s="1">
        <v>1.47</v>
      </c>
      <c r="C18">
        <f>RANK(B18,$B$4:B21,1)</f>
        <v>15</v>
      </c>
      <c r="D18">
        <f>VLOOKUP(C18,'barème chrono 53 équipes'!$A$4:$B$32,2)</f>
        <v>5.899999999999995</v>
      </c>
    </row>
    <row r="19" spans="1:4" x14ac:dyDescent="0.25">
      <c r="A19" t="s">
        <v>19</v>
      </c>
      <c r="B19" s="1">
        <v>1.01</v>
      </c>
      <c r="C19">
        <f>RANK(B19,$B$4:B22,1)</f>
        <v>3</v>
      </c>
      <c r="D19">
        <f>VLOOKUP(C19,'barème chrono 53 équipes'!$A$4:$B$32,2)</f>
        <v>7.6999999999999993</v>
      </c>
    </row>
    <row r="20" spans="1:4" x14ac:dyDescent="0.25">
      <c r="B20" s="1">
        <v>1.49</v>
      </c>
      <c r="C20">
        <f>RANK(B20,$B$4:B23,1)</f>
        <v>17</v>
      </c>
      <c r="D20">
        <f>VLOOKUP(C20,'barème chrono 53 équipes'!$A$4:$B$32,2)</f>
        <v>5.5999999999999943</v>
      </c>
    </row>
    <row r="21" spans="1:4" x14ac:dyDescent="0.25">
      <c r="A21" t="s">
        <v>7</v>
      </c>
      <c r="B21" s="1">
        <v>1.5</v>
      </c>
      <c r="C21">
        <f>RANK(B21,$B$4:B24,1)</f>
        <v>18</v>
      </c>
      <c r="D21">
        <f>VLOOKUP(C21,'barème chrono 53 équipes'!$A$4:$B$32,2)</f>
        <v>5.449999999999994</v>
      </c>
    </row>
    <row r="22" spans="1:4" x14ac:dyDescent="0.25">
      <c r="A22" t="s">
        <v>14</v>
      </c>
      <c r="B22" s="1">
        <v>1.57</v>
      </c>
      <c r="C22">
        <f>RANK(B22,$B$4:B25,1)</f>
        <v>19</v>
      </c>
      <c r="D22">
        <f>VLOOKUP(C22,'barème chrono 53 équipes'!$A$4:$B$32,2)</f>
        <v>5.2999999999999936</v>
      </c>
    </row>
    <row r="23" spans="1:4" x14ac:dyDescent="0.25">
      <c r="B23" s="1">
        <v>2.0299999999999998</v>
      </c>
      <c r="C23">
        <f>RANK(B23,$B$4:B26,1)</f>
        <v>20</v>
      </c>
      <c r="D23">
        <f>VLOOKUP(C23,'barème chrono 53 équipes'!$A$4:$B$32,2)</f>
        <v>5.1499999999999932</v>
      </c>
    </row>
    <row r="24" spans="1:4" x14ac:dyDescent="0.25">
      <c r="A24" t="s">
        <v>12</v>
      </c>
      <c r="B24" s="1">
        <v>2.36</v>
      </c>
      <c r="C24">
        <f>RANK(B24,$B$4:B27,1)</f>
        <v>23</v>
      </c>
      <c r="D24">
        <f>VLOOKUP(C24,'barème chrono 53 équipes'!$A$4:$B$32,2)</f>
        <v>4.6999999999999922</v>
      </c>
    </row>
    <row r="25" spans="1:4" x14ac:dyDescent="0.25">
      <c r="A25" t="s">
        <v>5</v>
      </c>
      <c r="B25" s="1">
        <v>2.04</v>
      </c>
      <c r="C25">
        <f>RANK(B25,$B$4:B28,1)</f>
        <v>21</v>
      </c>
      <c r="D25">
        <f>VLOOKUP(C25,'barème chrono 53 équipes'!$A$4:$B$32,2)</f>
        <v>4.9999999999999929</v>
      </c>
    </row>
    <row r="26" spans="1:4" x14ac:dyDescent="0.25">
      <c r="A26" t="s">
        <v>17</v>
      </c>
      <c r="B26" s="1">
        <v>2.13</v>
      </c>
      <c r="C26">
        <f>RANK(B26,$B$4:B29,1)</f>
        <v>22</v>
      </c>
      <c r="D26">
        <f>VLOOKUP(C26,'barème chrono 53 équipes'!$A$4:$B$32,2)</f>
        <v>4.8499999999999925</v>
      </c>
    </row>
    <row r="27" spans="1:4" x14ac:dyDescent="0.25">
      <c r="A27" t="s">
        <v>13</v>
      </c>
      <c r="B27" s="1">
        <v>3.04</v>
      </c>
      <c r="C27">
        <f>RANK(B27,$B$4:B30,1)</f>
        <v>24</v>
      </c>
      <c r="D27">
        <f>VLOOKUP(C27,'barème chrono 53 équipes'!$A$4:$B$32,2)</f>
        <v>4.5499999999999918</v>
      </c>
    </row>
    <row r="28" spans="1:4" x14ac:dyDescent="0.25">
      <c r="A28" t="s">
        <v>1</v>
      </c>
      <c r="B28" s="1">
        <v>3.2</v>
      </c>
      <c r="C28">
        <f>RANK(B28,$B$4:B31,1)</f>
        <v>25</v>
      </c>
      <c r="D28">
        <f>VLOOKUP(C28,'barème chrono 53 équipes'!$A$4:$B$32,2)</f>
        <v>4.3999999999999915</v>
      </c>
    </row>
  </sheetData>
  <sortState xmlns:xlrd2="http://schemas.microsoft.com/office/spreadsheetml/2017/richdata2" ref="A4:D28">
    <sortCondition descending="1" ref="D4:D2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assement">
                <anchor moveWithCells="1" sizeWithCells="1">
                  <from>
                    <xdr:col>6</xdr:col>
                    <xdr:colOff>752475</xdr:colOff>
                    <xdr:row>4</xdr:row>
                    <xdr:rowOff>0</xdr:rowOff>
                  </from>
                  <to>
                    <xdr:col>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7101B-1D91-4358-B663-F4DE9D47DF62}">
  <sheetPr codeName="Feuil3"/>
  <dimension ref="A1:K7"/>
  <sheetViews>
    <sheetView tabSelected="1" zoomScale="84" zoomScaleNormal="84" workbookViewId="0">
      <selection activeCell="H14" sqref="H14"/>
    </sheetView>
  </sheetViews>
  <sheetFormatPr baseColWidth="10" defaultRowHeight="15" x14ac:dyDescent="0.25"/>
  <cols>
    <col min="2" max="2" width="17.7109375" customWidth="1"/>
    <col min="3" max="3" width="16.5703125" customWidth="1"/>
    <col min="4" max="4" width="20" customWidth="1"/>
    <col min="5" max="5" width="20.140625" customWidth="1"/>
    <col min="6" max="6" width="21.5703125" customWidth="1"/>
    <col min="7" max="7" width="18.85546875" style="12" customWidth="1"/>
    <col min="8" max="8" width="22" customWidth="1"/>
    <col min="9" max="9" width="40.42578125" bestFit="1" customWidth="1"/>
    <col min="10" max="10" width="21.5703125" customWidth="1"/>
    <col min="11" max="11" width="18.5703125" customWidth="1"/>
  </cols>
  <sheetData>
    <row r="1" spans="1:11" x14ac:dyDescent="0.25">
      <c r="A1" s="5" t="s">
        <v>22</v>
      </c>
      <c r="B1" s="15" t="s">
        <v>21</v>
      </c>
      <c r="C1" s="5" t="s">
        <v>23</v>
      </c>
      <c r="D1" s="5" t="s">
        <v>24</v>
      </c>
      <c r="E1" s="5" t="s">
        <v>25</v>
      </c>
      <c r="F1" s="5" t="s">
        <v>26</v>
      </c>
      <c r="G1" s="11" t="s">
        <v>27</v>
      </c>
      <c r="H1" s="6" t="s">
        <v>30</v>
      </c>
      <c r="I1" s="5" t="s">
        <v>31</v>
      </c>
      <c r="J1" s="5" t="s">
        <v>29</v>
      </c>
      <c r="K1" s="17" t="s">
        <v>28</v>
      </c>
    </row>
    <row r="2" spans="1:11" x14ac:dyDescent="0.25">
      <c r="A2" s="3">
        <v>1</v>
      </c>
      <c r="B2" s="16"/>
      <c r="C2" s="4">
        <v>5</v>
      </c>
      <c r="D2" s="4">
        <v>6</v>
      </c>
      <c r="E2" s="8">
        <v>0.41203703703703703</v>
      </c>
      <c r="F2" s="9">
        <v>0.41333333333333333</v>
      </c>
      <c r="G2" s="10">
        <f>F2-E2</f>
        <v>1.2962962962962954E-3</v>
      </c>
      <c r="H2" s="7">
        <f>IF(G2=0,"",RANK(Tableau1[[#This Row],[Temps mis]],Tableau1[Temps mis],1)-COUNTIF(Tableau1[Temps mis],0))</f>
        <v>3</v>
      </c>
      <c r="I2" s="14">
        <f>VLOOKUP(H2,'barème chrono 53 équipes'!$A$4:$B$56,2)</f>
        <v>7.6999999999999993</v>
      </c>
      <c r="J2" s="2">
        <f t="shared" ref="J2:J7" si="0">SUM(C2+D2+I2)</f>
        <v>18.7</v>
      </c>
      <c r="K2" s="18" t="e">
        <f>RANK(J2,$J$2:$J$7,0)</f>
        <v>#N/A</v>
      </c>
    </row>
    <row r="3" spans="1:11" x14ac:dyDescent="0.25">
      <c r="A3" s="3">
        <v>2</v>
      </c>
      <c r="B3" s="16"/>
      <c r="C3" s="4"/>
      <c r="D3" s="4"/>
      <c r="E3" s="9">
        <v>0.4253703703703704</v>
      </c>
      <c r="F3" s="9">
        <v>0.43405092592592592</v>
      </c>
      <c r="G3" s="10">
        <f t="shared" ref="G3:G7" si="1">F3-E3</f>
        <v>8.6805555555555247E-3</v>
      </c>
      <c r="H3" s="7">
        <f>IF(G3=0,"",RANK(Tableau1[[#This Row],[Temps mis]],Tableau1[Temps mis],1)-COUNTIF(Tableau1[Temps mis],0))</f>
        <v>5</v>
      </c>
      <c r="I3" s="14">
        <f>VLOOKUP(H3,'barème chrono 53 équipes'!$A$4:$B$56,2)</f>
        <v>7.3999999999999986</v>
      </c>
      <c r="J3" s="2">
        <f t="shared" si="0"/>
        <v>7.3999999999999986</v>
      </c>
      <c r="K3" s="18" t="e">
        <f>RANK(J3,$J$2:$J$7,0)</f>
        <v>#N/A</v>
      </c>
    </row>
    <row r="4" spans="1:11" x14ac:dyDescent="0.25">
      <c r="A4" s="3">
        <v>3</v>
      </c>
      <c r="B4" s="16"/>
      <c r="C4" s="4"/>
      <c r="D4" s="4"/>
      <c r="E4" s="9">
        <v>0.48962962962962964</v>
      </c>
      <c r="F4" s="9">
        <v>0.49748842592592596</v>
      </c>
      <c r="G4" s="10">
        <f t="shared" si="1"/>
        <v>7.858796296296322E-3</v>
      </c>
      <c r="H4" s="7">
        <f>IF(G4=0,"",RANK(Tableau1[[#This Row],[Temps mis]],Tableau1[Temps mis],1)-COUNTIF(Tableau1[Temps mis],0))</f>
        <v>4</v>
      </c>
      <c r="I4" s="14">
        <f>VLOOKUP(H4,'barème chrono 53 équipes'!$A$4:$B$56,2)</f>
        <v>7.5499999999999989</v>
      </c>
      <c r="J4" s="2">
        <f t="shared" si="0"/>
        <v>7.5499999999999989</v>
      </c>
      <c r="K4" s="18" t="e">
        <f>RANK(J4,$J$2:$J$7,0)</f>
        <v>#N/A</v>
      </c>
    </row>
    <row r="5" spans="1:11" x14ac:dyDescent="0.25">
      <c r="A5" s="3">
        <v>4</v>
      </c>
      <c r="B5" s="16"/>
      <c r="C5" s="4"/>
      <c r="D5" s="4"/>
      <c r="E5" s="8"/>
      <c r="F5" s="4"/>
      <c r="G5" s="10">
        <f t="shared" si="1"/>
        <v>0</v>
      </c>
      <c r="H5" s="7" t="str">
        <f>IF(G5=0,"",RANK(Tableau1[[#This Row],[Temps mis]],Tableau1[Temps mis],1)-COUNTIF(Tableau1[Temps mis],0))</f>
        <v/>
      </c>
      <c r="I5" s="14" t="e">
        <f>VLOOKUP(H5,'barème chrono 53 équipes'!$A$4:$B$56,2)</f>
        <v>#N/A</v>
      </c>
      <c r="J5" s="2" t="e">
        <f t="shared" si="0"/>
        <v>#N/A</v>
      </c>
      <c r="K5" s="18" t="e">
        <f>RANK(J5,$J$2:$J$7,0)</f>
        <v>#N/A</v>
      </c>
    </row>
    <row r="6" spans="1:11" x14ac:dyDescent="0.25">
      <c r="A6" s="3">
        <v>5</v>
      </c>
      <c r="B6" s="16"/>
      <c r="C6" s="4"/>
      <c r="D6" s="4"/>
      <c r="E6" s="9">
        <v>0.47733796296296299</v>
      </c>
      <c r="F6" s="9">
        <v>0.47791666666666671</v>
      </c>
      <c r="G6" s="10">
        <f t="shared" si="1"/>
        <v>5.7870370370372015E-4</v>
      </c>
      <c r="H6" s="7">
        <f>IF(G6=0,"",RANK(Tableau1[[#This Row],[Temps mis]],Tableau1[Temps mis],1)-COUNTIF(Tableau1[Temps mis],0))</f>
        <v>1</v>
      </c>
      <c r="I6" s="14">
        <f>VLOOKUP(H6,'barème chrono 53 équipes'!$A$4:$B$56,2)</f>
        <v>8</v>
      </c>
      <c r="J6" s="2">
        <f t="shared" si="0"/>
        <v>8</v>
      </c>
      <c r="K6" s="18" t="e">
        <f>RANK(J6,$J$2:$J$7,0)</f>
        <v>#N/A</v>
      </c>
    </row>
    <row r="7" spans="1:11" x14ac:dyDescent="0.25">
      <c r="A7" s="3">
        <v>6</v>
      </c>
      <c r="B7" s="19"/>
      <c r="C7" s="20"/>
      <c r="D7" s="20"/>
      <c r="E7" s="21">
        <v>0.47733796296296299</v>
      </c>
      <c r="F7" s="21">
        <v>0.47791666666666671</v>
      </c>
      <c r="G7" s="22">
        <f t="shared" si="1"/>
        <v>5.7870370370372015E-4</v>
      </c>
      <c r="H7" s="7">
        <f>IF(G7=0,"",RANK(Tableau1[[#This Row],[Temps mis]],Tableau1[Temps mis],1)-COUNTIF(Tableau1[Temps mis],0))</f>
        <v>1</v>
      </c>
      <c r="I7" s="23">
        <f>VLOOKUP(H7,'barème chrono 53 équipes'!$A$4:$B$56,2)</f>
        <v>8</v>
      </c>
      <c r="J7" s="24">
        <f t="shared" si="0"/>
        <v>8</v>
      </c>
      <c r="K7" s="25" t="e">
        <f>RANK(J7,$J$2:$J$7,0)</f>
        <v>#N/A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19C93-4170-4B6C-BA68-4A74B47D2AF9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barème chrono 53 équipes</vt:lpstr>
      <vt:lpstr>Données-résultats fait par JY</vt:lpstr>
      <vt:lpstr>Saisie résultats et résultats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Dalverny</dc:creator>
  <cp:lastModifiedBy>DjiDji</cp:lastModifiedBy>
  <dcterms:created xsi:type="dcterms:W3CDTF">2022-05-16T11:43:16Z</dcterms:created>
  <dcterms:modified xsi:type="dcterms:W3CDTF">2022-09-09T17:14:35Z</dcterms:modified>
</cp:coreProperties>
</file>