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7196E530-A205-4247-9A6C-BDD52FC162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mes" sheetId="1" r:id="rId1"/>
    <sheet name="TCD" sheetId="6" r:id="rId2"/>
    <sheet name="Paramétrage" sheetId="2" state="hidden" r:id="rId3"/>
  </sheets>
  <definedNames>
    <definedName name="_xlnm.Print_Area" localSheetId="0">Primes!$A$2:$N$19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8" i="1" l="1"/>
  <c r="R11" i="1"/>
  <c r="R17" i="1"/>
  <c r="R18" i="1"/>
  <c r="R19" i="1"/>
  <c r="R20" i="1"/>
  <c r="R21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K22" i="1"/>
  <c r="K23" i="1"/>
  <c r="K24" i="1"/>
  <c r="K25" i="1"/>
  <c r="N22" i="1"/>
  <c r="N23" i="1"/>
  <c r="N24" i="1"/>
  <c r="N25" i="1"/>
  <c r="O22" i="1"/>
  <c r="P22" i="1" s="1"/>
  <c r="Q22" i="1" s="1"/>
  <c r="R22" i="1" s="1"/>
  <c r="O23" i="1"/>
  <c r="P23" i="1" s="1"/>
  <c r="Q23" i="1" s="1"/>
  <c r="R23" i="1" s="1"/>
  <c r="O24" i="1"/>
  <c r="P24" i="1" s="1"/>
  <c r="Q24" i="1" s="1"/>
  <c r="R24" i="1" s="1"/>
  <c r="O25" i="1"/>
  <c r="P25" i="1" s="1"/>
  <c r="Q25" i="1" s="1"/>
  <c r="R25" i="1" s="1"/>
  <c r="A24" i="1" l="1"/>
  <c r="A23" i="1"/>
  <c r="A25" i="1"/>
  <c r="A22" i="1"/>
  <c r="Q8" i="1"/>
  <c r="Q11" i="1"/>
  <c r="Q17" i="1"/>
  <c r="Q18" i="1"/>
  <c r="Q19" i="1"/>
  <c r="Q20" i="1"/>
  <c r="Q21" i="1"/>
  <c r="A8" i="1" l="1"/>
  <c r="A11" i="1"/>
  <c r="A17" i="1"/>
  <c r="A18" i="1"/>
  <c r="A19" i="1"/>
  <c r="A20" i="1"/>
  <c r="A21" i="1"/>
  <c r="O6" i="1"/>
  <c r="P6" i="1" s="1"/>
  <c r="Q6" i="1" s="1"/>
  <c r="R6" i="1" s="1"/>
  <c r="O7" i="1"/>
  <c r="P7" i="1" s="1"/>
  <c r="Q7" i="1" s="1"/>
  <c r="R7" i="1" s="1"/>
  <c r="O8" i="1"/>
  <c r="P8" i="1" s="1"/>
  <c r="O9" i="1"/>
  <c r="P9" i="1" s="1"/>
  <c r="Q9" i="1" s="1"/>
  <c r="R9" i="1" s="1"/>
  <c r="O10" i="1"/>
  <c r="P10" i="1" s="1"/>
  <c r="Q10" i="1" s="1"/>
  <c r="R10" i="1" s="1"/>
  <c r="O11" i="1"/>
  <c r="P11" i="1" s="1"/>
  <c r="O12" i="1"/>
  <c r="P12" i="1" s="1"/>
  <c r="Q12" i="1" s="1"/>
  <c r="R12" i="1" s="1"/>
  <c r="O13" i="1"/>
  <c r="P13" i="1" s="1"/>
  <c r="Q13" i="1" s="1"/>
  <c r="R13" i="1" s="1"/>
  <c r="O14" i="1"/>
  <c r="P14" i="1" s="1"/>
  <c r="Q14" i="1" s="1"/>
  <c r="R14" i="1" s="1"/>
  <c r="O15" i="1"/>
  <c r="P15" i="1" s="1"/>
  <c r="Q15" i="1" s="1"/>
  <c r="R15" i="1" s="1"/>
  <c r="O16" i="1"/>
  <c r="P16" i="1" s="1"/>
  <c r="Q16" i="1" s="1"/>
  <c r="R16" i="1" s="1"/>
  <c r="O17" i="1"/>
  <c r="P17" i="1" s="1"/>
  <c r="O18" i="1"/>
  <c r="P18" i="1" s="1"/>
  <c r="O19" i="1"/>
  <c r="P19" i="1" s="1"/>
  <c r="O20" i="1"/>
  <c r="P20" i="1" s="1"/>
  <c r="O21" i="1"/>
  <c r="P21" i="1" s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A7" i="1" l="1"/>
  <c r="A9" i="1"/>
  <c r="A10" i="1"/>
  <c r="A12" i="1"/>
  <c r="A13" i="1"/>
  <c r="A14" i="1"/>
  <c r="A15" i="1"/>
  <c r="A16" i="1"/>
  <c r="A6" i="1"/>
</calcChain>
</file>

<file path=xl/sharedStrings.xml><?xml version="1.0" encoding="utf-8"?>
<sst xmlns="http://schemas.openxmlformats.org/spreadsheetml/2006/main" count="227" uniqueCount="118">
  <si>
    <t>Parrain</t>
  </si>
  <si>
    <t>Filleul</t>
  </si>
  <si>
    <t>Date d'entrée</t>
  </si>
  <si>
    <t>PE validée</t>
  </si>
  <si>
    <t>Attribution de la prime</t>
  </si>
  <si>
    <t>Date fin de PE</t>
  </si>
  <si>
    <t>Date d'entrée + 6 mois</t>
  </si>
  <si>
    <t>Oui</t>
  </si>
  <si>
    <t>Non</t>
  </si>
  <si>
    <t>Palier 1</t>
  </si>
  <si>
    <t>Palier 2</t>
  </si>
  <si>
    <t>Palier 3</t>
  </si>
  <si>
    <t>0100000371</t>
  </si>
  <si>
    <t>Phillipe</t>
  </si>
  <si>
    <t>Jérome</t>
  </si>
  <si>
    <t>01000005866</t>
  </si>
  <si>
    <t>Jacques</t>
  </si>
  <si>
    <t>Mandy</t>
  </si>
  <si>
    <t>Jessy</t>
  </si>
  <si>
    <t>Jordan</t>
  </si>
  <si>
    <t>0100001155</t>
  </si>
  <si>
    <t>Fin essai salarié</t>
  </si>
  <si>
    <t>010000837</t>
  </si>
  <si>
    <t>Nicolas</t>
  </si>
  <si>
    <t>Romain</t>
  </si>
  <si>
    <t>Thierry</t>
  </si>
  <si>
    <t>Pascal</t>
  </si>
  <si>
    <t>0100000383</t>
  </si>
  <si>
    <t>0100001084</t>
  </si>
  <si>
    <t>Stephane</t>
  </si>
  <si>
    <t>Jaison</t>
  </si>
  <si>
    <t>0100001663</t>
  </si>
  <si>
    <t>Laurent</t>
  </si>
  <si>
    <t>Benoit</t>
  </si>
  <si>
    <t>Liviu</t>
  </si>
  <si>
    <t>Nicusor</t>
  </si>
  <si>
    <t>0100001501</t>
  </si>
  <si>
    <t>0100000437</t>
  </si>
  <si>
    <t>0100001630</t>
  </si>
  <si>
    <t>Lucian</t>
  </si>
  <si>
    <t>Vincent</t>
  </si>
  <si>
    <t>Christelle</t>
  </si>
  <si>
    <t>0100001405</t>
  </si>
  <si>
    <t>Mickael</t>
  </si>
  <si>
    <t>Julien</t>
  </si>
  <si>
    <t>Johan</t>
  </si>
  <si>
    <t>0100001639</t>
  </si>
  <si>
    <t>Jeoffrey</t>
  </si>
  <si>
    <t>0100001321</t>
  </si>
  <si>
    <t>Sebastien</t>
  </si>
  <si>
    <t>0100001283</t>
  </si>
  <si>
    <t>Benjamin</t>
  </si>
  <si>
    <t>Pierre</t>
  </si>
  <si>
    <t>Anthony</t>
  </si>
  <si>
    <t>0100001696</t>
  </si>
  <si>
    <t>0100001589</t>
  </si>
  <si>
    <t>Statut</t>
  </si>
  <si>
    <t>Activité</t>
  </si>
  <si>
    <t>Type</t>
  </si>
  <si>
    <t>Signature contrat</t>
  </si>
  <si>
    <t>Anc &gt; 6 mois</t>
  </si>
  <si>
    <t>Montant prime 2</t>
  </si>
  <si>
    <t>Montant prime 3</t>
  </si>
  <si>
    <t>Clôturé ?</t>
  </si>
  <si>
    <t>Total versé</t>
  </si>
  <si>
    <t>Prime globale</t>
  </si>
  <si>
    <t>Nom Parrain</t>
  </si>
  <si>
    <t>Prénom Parrain</t>
  </si>
  <si>
    <t>Nom Filleul</t>
  </si>
  <si>
    <t>Prénom Filleul</t>
  </si>
  <si>
    <t>Total général</t>
  </si>
  <si>
    <t>Étiquettes de lignes</t>
  </si>
  <si>
    <t>Matricule Parrain</t>
  </si>
  <si>
    <t>Nombre de parrainages</t>
  </si>
  <si>
    <t>Prime signature contrat</t>
  </si>
  <si>
    <t>Prime validation PE</t>
  </si>
  <si>
    <t>Prmie anc. &gt; 6 mois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</si>
  <si>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</si>
  <si>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</si>
  <si>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</si>
  <si>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</si>
  <si>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</si>
  <si>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</si>
  <si>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</si>
  <si>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</si>
  <si>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</si>
  <si>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</si>
  <si>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</si>
  <si>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</si>
  <si>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</si>
  <si>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</si>
  <si>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</si>
  <si>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</si>
  <si>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AZE</t>
  </si>
  <si>
    <t>QSD</t>
  </si>
  <si>
    <t>WXC</t>
  </si>
  <si>
    <t>VBN</t>
  </si>
  <si>
    <t>FGH</t>
  </si>
  <si>
    <t>JKL</t>
  </si>
  <si>
    <t>MLK</t>
  </si>
  <si>
    <t>POI</t>
  </si>
  <si>
    <t>UYT</t>
  </si>
  <si>
    <t>RFV</t>
  </si>
  <si>
    <t>TGB</t>
  </si>
  <si>
    <t>YHN</t>
  </si>
  <si>
    <t>UJK</t>
  </si>
  <si>
    <t>ILO</t>
  </si>
  <si>
    <t>QWX</t>
  </si>
  <si>
    <t>SDC</t>
  </si>
  <si>
    <t>FVB</t>
  </si>
  <si>
    <t>GFV</t>
  </si>
  <si>
    <t>XYT</t>
  </si>
  <si>
    <t>FKJ</t>
  </si>
  <si>
    <t>Richard</t>
  </si>
  <si>
    <t>Maurice</t>
  </si>
  <si>
    <t>Robert</t>
  </si>
  <si>
    <t>Yves</t>
  </si>
  <si>
    <t>Nb de filleuls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</si>
</sst>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0"/>
      <color theme="1"/>
      <name val="Calibri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B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theme="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 style="thick">
        <color theme="1"/>
      </right>
      <top/>
      <bottom/>
      <diagonal/>
    </border>
    <border>
      <left style="thick">
        <color theme="1"/>
      </left>
      <right style="thick">
        <color theme="1"/>
      </right>
      <top style="thick">
        <color theme="1"/>
      </top>
      <bottom style="medium">
        <color theme="1"/>
      </bottom>
      <diagonal/>
    </border>
    <border>
      <left style="thick">
        <color theme="1"/>
      </left>
      <right/>
      <top style="thick">
        <color theme="1"/>
      </top>
      <bottom style="medium">
        <color theme="1"/>
      </bottom>
      <diagonal/>
    </border>
    <border>
      <left/>
      <right/>
      <top style="thick">
        <color theme="1"/>
      </top>
      <bottom style="medium">
        <color theme="1"/>
      </bottom>
      <diagonal/>
    </border>
    <border>
      <left/>
      <right style="thick">
        <color theme="1"/>
      </right>
      <top style="thick">
        <color theme="1"/>
      </top>
      <bottom style="medium">
        <color theme="1"/>
      </bottom>
      <diagonal/>
    </border>
    <border>
      <left style="thick">
        <color theme="1"/>
      </left>
      <right style="thick">
        <color theme="1"/>
      </right>
      <top style="medium">
        <color theme="1"/>
      </top>
      <bottom/>
      <diagonal/>
    </border>
    <border>
      <left style="thick">
        <color theme="1"/>
      </left>
      <right/>
      <top style="medium">
        <color theme="1"/>
      </top>
      <bottom/>
      <diagonal/>
    </border>
    <border>
      <left/>
      <right style="thick">
        <color theme="1"/>
      </right>
      <top style="medium">
        <color theme="1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87">
    <xf numFmtId="0" fontId="0" fillId="0" borderId="0" xfId="0"/>
    <xf numFmtId="1" fontId="0" fillId="0" borderId="0" xfId="0" applyNumberForma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 textRotation="135"/>
    </xf>
    <xf numFmtId="164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top" wrapText="1"/>
    </xf>
    <xf numFmtId="0" fontId="4" fillId="8" borderId="5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top" wrapText="1"/>
    </xf>
    <xf numFmtId="0" fontId="7" fillId="7" borderId="0" xfId="0" applyFont="1" applyFill="1" applyAlignment="1">
      <alignment horizontal="center" vertical="top" wrapText="1"/>
    </xf>
    <xf numFmtId="0" fontId="7" fillId="7" borderId="2" xfId="0" applyFont="1" applyFill="1" applyBorder="1" applyAlignment="1">
      <alignment horizontal="center" vertical="top" wrapText="1"/>
    </xf>
    <xf numFmtId="0" fontId="5" fillId="6" borderId="0" xfId="0" applyFont="1" applyFill="1" applyAlignment="1">
      <alignment horizontal="center"/>
    </xf>
    <xf numFmtId="49" fontId="5" fillId="10" borderId="1" xfId="0" applyNumberFormat="1" applyFont="1" applyFill="1" applyBorder="1" applyAlignment="1">
      <alignment horizontal="center"/>
    </xf>
    <xf numFmtId="0" fontId="5" fillId="10" borderId="0" xfId="0" applyFont="1" applyFill="1" applyAlignment="1">
      <alignment horizontal="center"/>
    </xf>
    <xf numFmtId="0" fontId="5" fillId="10" borderId="2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4" fontId="5" fillId="6" borderId="2" xfId="0" applyNumberFormat="1" applyFont="1" applyFill="1" applyBorder="1" applyAlignment="1">
      <alignment horizontal="center"/>
    </xf>
    <xf numFmtId="0" fontId="9" fillId="8" borderId="6" xfId="0" applyFont="1" applyFill="1" applyBorder="1" applyAlignment="1">
      <alignment horizontal="center" vertical="center" wrapText="1"/>
    </xf>
    <xf numFmtId="0" fontId="9" fillId="8" borderId="7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10" fillId="12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/>
    </xf>
    <xf numFmtId="0" fontId="8" fillId="12" borderId="3" xfId="0" applyFont="1" applyFill="1" applyBorder="1" applyAlignment="1">
      <alignment horizontal="center" vertical="top" wrapText="1"/>
    </xf>
    <xf numFmtId="0" fontId="7" fillId="8" borderId="1" xfId="0" applyFont="1" applyFill="1" applyBorder="1" applyAlignment="1">
      <alignment horizontal="center" vertical="top" wrapText="1"/>
    </xf>
    <xf numFmtId="0" fontId="7" fillId="8" borderId="0" xfId="0" applyFont="1" applyFill="1" applyAlignment="1">
      <alignment horizontal="center" vertical="top" wrapText="1"/>
    </xf>
    <xf numFmtId="0" fontId="7" fillId="8" borderId="2" xfId="0" applyFont="1" applyFill="1" applyBorder="1" applyAlignment="1">
      <alignment horizontal="center" vertical="top" wrapText="1"/>
    </xf>
    <xf numFmtId="164" fontId="5" fillId="2" borderId="1" xfId="0" applyNumberFormat="1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Continuous" vertical="center"/>
    </xf>
    <xf numFmtId="0" fontId="10" fillId="3" borderId="7" xfId="0" applyFont="1" applyFill="1" applyBorder="1" applyAlignment="1">
      <alignment horizontal="centerContinuous" vertical="center"/>
    </xf>
    <xf numFmtId="164" fontId="7" fillId="3" borderId="9" xfId="0" applyNumberFormat="1" applyFont="1" applyFill="1" applyBorder="1" applyAlignment="1">
      <alignment horizontal="center" vertical="top" wrapText="1"/>
    </xf>
    <xf numFmtId="164" fontId="7" fillId="3" borderId="10" xfId="0" applyNumberFormat="1" applyFont="1" applyFill="1" applyBorder="1" applyAlignment="1">
      <alignment horizontal="center" vertical="top" wrapText="1"/>
    </xf>
    <xf numFmtId="44" fontId="5" fillId="2" borderId="2" xfId="1" applyFont="1" applyFill="1" applyBorder="1" applyAlignment="1">
      <alignment horizontal="center"/>
    </xf>
    <xf numFmtId="14" fontId="2" fillId="0" borderId="0" xfId="0" applyNumberFormat="1" applyFont="1"/>
    <xf numFmtId="14" fontId="5" fillId="14" borderId="1" xfId="0" applyNumberFormat="1" applyFont="1" applyFill="1" applyBorder="1" applyAlignment="1">
      <alignment horizontal="center"/>
    </xf>
    <xf numFmtId="0" fontId="5" fillId="14" borderId="0" xfId="0" applyFont="1" applyFill="1" applyAlignment="1">
      <alignment horizontal="center"/>
    </xf>
    <xf numFmtId="14" fontId="7" fillId="5" borderId="1" xfId="0" applyNumberFormat="1" applyFont="1" applyFill="1" applyBorder="1" applyAlignment="1">
      <alignment horizontal="center" vertical="top" wrapText="1"/>
    </xf>
    <xf numFmtId="0" fontId="7" fillId="5" borderId="0" xfId="0" applyFont="1" applyFill="1" applyAlignment="1">
      <alignment horizontal="center" vertical="top" wrapText="1"/>
    </xf>
    <xf numFmtId="164" fontId="7" fillId="5" borderId="2" xfId="0" applyNumberFormat="1" applyFont="1" applyFill="1" applyBorder="1" applyAlignment="1">
      <alignment horizontal="center" vertical="top" wrapText="1"/>
    </xf>
    <xf numFmtId="14" fontId="10" fillId="5" borderId="5" xfId="0" applyNumberFormat="1" applyFont="1" applyFill="1" applyBorder="1" applyAlignment="1">
      <alignment horizontal="centerContinuous" vertical="center"/>
    </xf>
    <xf numFmtId="14" fontId="10" fillId="5" borderId="6" xfId="0" applyNumberFormat="1" applyFont="1" applyFill="1" applyBorder="1" applyAlignment="1">
      <alignment horizontal="centerContinuous" vertical="center"/>
    </xf>
    <xf numFmtId="14" fontId="10" fillId="5" borderId="7" xfId="0" applyNumberFormat="1" applyFont="1" applyFill="1" applyBorder="1" applyAlignment="1">
      <alignment horizontal="centerContinuous" vertical="center"/>
    </xf>
    <xf numFmtId="44" fontId="5" fillId="14" borderId="2" xfId="1" applyFont="1" applyFill="1" applyBorder="1" applyAlignment="1">
      <alignment horizontal="center"/>
    </xf>
    <xf numFmtId="164" fontId="9" fillId="16" borderId="4" xfId="0" applyNumberFormat="1" applyFont="1" applyFill="1" applyBorder="1" applyAlignment="1">
      <alignment horizontal="center" vertical="center" wrapText="1"/>
    </xf>
    <xf numFmtId="44" fontId="6" fillId="15" borderId="3" xfId="1" applyFont="1" applyFill="1" applyBorder="1" applyAlignment="1">
      <alignment horizontal="center"/>
    </xf>
    <xf numFmtId="0" fontId="9" fillId="11" borderId="4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0" fillId="0" borderId="3" xfId="0" applyBorder="1" applyAlignment="1">
      <alignment horizontal="center"/>
    </xf>
    <xf numFmtId="164" fontId="8" fillId="16" borderId="8" xfId="0" applyNumberFormat="1" applyFont="1" applyFill="1" applyBorder="1" applyAlignment="1">
      <alignment horizontal="center" vertical="top" wrapText="1"/>
    </xf>
    <xf numFmtId="0" fontId="7" fillId="9" borderId="8" xfId="0" applyFont="1" applyFill="1" applyBorder="1" applyAlignment="1">
      <alignment horizontal="center" vertical="top" wrapText="1"/>
    </xf>
    <xf numFmtId="0" fontId="11" fillId="0" borderId="3" xfId="0" applyFont="1" applyBorder="1" applyAlignment="1">
      <alignment horizontal="center"/>
    </xf>
    <xf numFmtId="49" fontId="12" fillId="10" borderId="1" xfId="0" applyNumberFormat="1" applyFont="1" applyFill="1" applyBorder="1" applyAlignment="1">
      <alignment horizontal="center"/>
    </xf>
    <xf numFmtId="0" fontId="12" fillId="6" borderId="1" xfId="0" applyFont="1" applyFill="1" applyBorder="1" applyAlignment="1">
      <alignment horizontal="center"/>
    </xf>
    <xf numFmtId="0" fontId="12" fillId="6" borderId="0" xfId="0" applyFont="1" applyFill="1" applyAlignment="1">
      <alignment horizontal="center"/>
    </xf>
    <xf numFmtId="0" fontId="12" fillId="4" borderId="3" xfId="0" applyFont="1" applyFill="1" applyBorder="1" applyAlignment="1">
      <alignment horizontal="center"/>
    </xf>
    <xf numFmtId="44" fontId="12" fillId="2" borderId="2" xfId="1" applyFont="1" applyFill="1" applyBorder="1" applyAlignment="1">
      <alignment horizontal="center"/>
    </xf>
    <xf numFmtId="14" fontId="12" fillId="14" borderId="1" xfId="0" applyNumberFormat="1" applyFont="1" applyFill="1" applyBorder="1" applyAlignment="1">
      <alignment horizontal="center"/>
    </xf>
    <xf numFmtId="0" fontId="12" fillId="14" borderId="0" xfId="0" applyFont="1" applyFill="1" applyAlignment="1">
      <alignment horizontal="center"/>
    </xf>
    <xf numFmtId="44" fontId="12" fillId="14" borderId="2" xfId="1" applyFont="1" applyFill="1" applyBorder="1" applyAlignment="1">
      <alignment horizontal="center"/>
    </xf>
    <xf numFmtId="44" fontId="13" fillId="15" borderId="3" xfId="1" applyFont="1" applyFill="1" applyBorder="1" applyAlignment="1">
      <alignment horizontal="center"/>
    </xf>
    <xf numFmtId="0" fontId="10" fillId="13" borderId="5" xfId="0" applyFont="1" applyFill="1" applyBorder="1" applyAlignment="1">
      <alignment horizontal="center" vertical="center"/>
    </xf>
    <xf numFmtId="0" fontId="10" fillId="13" borderId="6" xfId="0" applyFont="1" applyFill="1" applyBorder="1" applyAlignment="1">
      <alignment horizontal="center" vertical="center"/>
    </xf>
    <xf numFmtId="0" fontId="10" fillId="13" borderId="7" xfId="0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top" wrapText="1"/>
    </xf>
    <xf numFmtId="0" fontId="7" fillId="13" borderId="0" xfId="0" applyFont="1" applyFill="1" applyAlignment="1">
      <alignment horizontal="center" vertical="top" wrapText="1"/>
    </xf>
    <xf numFmtId="164" fontId="7" fillId="13" borderId="2" xfId="0" applyNumberFormat="1" applyFont="1" applyFill="1" applyBorder="1" applyAlignment="1">
      <alignment horizontal="center" vertical="top" wrapText="1"/>
    </xf>
    <xf numFmtId="14" fontId="5" fillId="17" borderId="1" xfId="0" applyNumberFormat="1" applyFont="1" applyFill="1" applyBorder="1" applyAlignment="1">
      <alignment horizontal="center"/>
    </xf>
    <xf numFmtId="0" fontId="5" fillId="17" borderId="0" xfId="0" applyFont="1" applyFill="1" applyAlignment="1">
      <alignment horizontal="center"/>
    </xf>
    <xf numFmtId="44" fontId="5" fillId="17" borderId="2" xfId="1" applyFont="1" applyFill="1" applyBorder="1" applyAlignment="1">
      <alignment horizontal="center"/>
    </xf>
    <xf numFmtId="44" fontId="0" fillId="0" borderId="0" xfId="0" applyNumberFormat="1"/>
    <xf numFmtId="0" fontId="0" fillId="0" borderId="0" xfId="0" pivotButton="1" applyAlignment="1">
      <alignment horizontal="center" vertical="top" wrapText="1"/>
    </xf>
    <xf numFmtId="44" fontId="0" fillId="0" borderId="0" xfId="0" applyNumberFormat="1" applyAlignment="1">
      <alignment horizontal="center" vertical="top" wrapText="1"/>
    </xf>
    <xf numFmtId="0" fontId="12" fillId="10" borderId="0" xfId="0" applyFont="1" applyFill="1" applyAlignment="1">
      <alignment horizontal="center"/>
    </xf>
    <xf numFmtId="0" fontId="12" fillId="10" borderId="2" xfId="0" applyFont="1" applyFill="1" applyBorder="1" applyAlignment="1">
      <alignment horizontal="center"/>
    </xf>
    <xf numFmtId="14" fontId="12" fillId="17" borderId="1" xfId="0" applyNumberFormat="1" applyFont="1" applyFill="1" applyBorder="1" applyAlignment="1">
      <alignment horizontal="center"/>
    </xf>
    <xf numFmtId="44" fontId="12" fillId="17" borderId="2" xfId="1" applyFont="1" applyFill="1" applyBorder="1" applyAlignment="1">
      <alignment horizontal="center"/>
    </xf>
    <xf numFmtId="0" fontId="7" fillId="8" borderId="0" xfId="0" applyFont="1" applyFill="1" applyBorder="1" applyAlignment="1">
      <alignment horizontal="center" vertical="top" wrapText="1"/>
    </xf>
    <xf numFmtId="0" fontId="5" fillId="10" borderId="0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4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66CCFF"/>
        </patternFill>
      </fill>
      <alignment horizontal="center" indent="0" justifyLastLine="0" shrinkToFit="0" readingOrder="0"/>
      <border diagonalUp="0" diagonalDown="0">
        <left style="thick">
          <color theme="1"/>
        </left>
        <right style="thick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34" formatCode="_-* #,##0.00\ &quot;€&quot;_-;\-* #,##0.00\ &quot;€&quot;_-;_-* &quot;-&quot;??\ &quot;€&quot;_-;_-@_-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CCFF"/>
        </patternFill>
      </fill>
      <alignment horizontal="center" indent="0" justifyLastLine="0" shrinkToFit="0" readingOrder="0"/>
      <border diagonalUp="0" diagonalDown="0">
        <left/>
        <right style="thick">
          <color theme="1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rgb="FFFFCCFF"/>
        </patternFill>
      </fill>
      <alignment horizontal="center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solid">
          <fgColor indexed="64"/>
          <bgColor rgb="FFFFCCFF"/>
        </patternFill>
      </fill>
      <alignment horizontal="center" indent="0" justifyLastLine="0" shrinkToFit="0" readingOrder="0"/>
      <border diagonalUp="0" diagonalDown="0">
        <left style="thick">
          <color theme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8" tint="0.79998168889431442"/>
        </patternFill>
      </fill>
      <alignment horizontal="center" indent="0" justifyLastLine="0" shrinkToFit="0" readingOrder="0"/>
      <border diagonalUp="0" diagonalDown="0" outline="0">
        <left/>
        <right style="thick">
          <color theme="1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center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center" indent="0" justifyLastLine="0" shrinkToFit="0" readingOrder="0"/>
      <border diagonalUp="0" diagonalDown="0" outline="0">
        <left style="thick">
          <color theme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9" tint="0.59999389629810485"/>
        </patternFill>
      </fill>
      <alignment horizontal="center" indent="0" justifyLastLine="0" shrinkToFit="0" readingOrder="0"/>
      <border diagonalUp="0" diagonalDown="0">
        <left/>
        <right style="thick">
          <color theme="1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alignment horizontal="center" indent="0" justifyLastLine="0" shrinkToFit="0" readingOrder="0"/>
      <border diagonalUp="0" diagonalDown="0" outline="0">
        <left style="thick">
          <color theme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indent="0" justifyLastLine="0" shrinkToFit="0" readingOrder="0"/>
      <border diagonalUp="0" diagonalDown="0" outline="0">
        <left style="thick">
          <color theme="1"/>
        </left>
        <right style="thick">
          <color theme="1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solid">
          <fgColor indexed="64"/>
          <bgColor theme="5" tint="0.59999389629810485"/>
        </patternFill>
      </fill>
      <alignment horizontal="center" indent="0" justifyLastLine="0" shrinkToFit="0" readingOrder="0"/>
      <border diagonalUp="0" diagonalDown="0" outline="0">
        <left/>
        <right style="thick">
          <color theme="1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indent="0" justifyLastLine="0" shrinkToFit="0" readingOrder="0"/>
      <border diagonalUp="0" diagonalDown="0" outline="0">
        <left style="thick">
          <color theme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indent="0" justifyLastLine="0" shrinkToFit="0" readingOrder="0"/>
      <border diagonalUp="0" diagonalDown="0" outline="0">
        <left/>
        <right style="thick">
          <color theme="1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solid">
          <fgColor indexed="64"/>
          <bgColor theme="7" tint="0.39997558519241921"/>
        </patternFill>
      </fill>
      <alignment horizontal="center" indent="0" justifyLastLine="0" shrinkToFit="0" readingOrder="0"/>
      <border diagonalUp="0" diagonalDown="0" outline="0">
        <left style="thick">
          <color theme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indent="0" justifyLastLine="0" shrinkToFit="0" readingOrder="0"/>
      <border diagonalUp="0" diagonalDown="0" outline="0">
        <left style="thick">
          <color theme="1"/>
        </left>
        <right style="thick">
          <color theme="1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colors>
    <mruColors>
      <color rgb="FF0099FF"/>
      <color rgb="FF66CCFF"/>
      <color rgb="FFFF9BFF"/>
      <color rgb="FFFFCCFF"/>
      <color rgb="FFFF99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colas RENAULT" refreshedDate="44797.431532870367" createdVersion="6" refreshedVersion="6" minRefreshableVersion="3" recordCount="20" xr:uid="{00000000-000A-0000-FFFF-FFFF0A000000}">
  <cacheSource type="worksheet">
    <worksheetSource name="t_datas"/>
  </cacheSource>
  <cacheFields count="17">
    <cacheField name="Clôturé ?" numFmtId="0">
      <sharedItems containsSemiMixedTypes="0" containsString="0" containsNumber="1" containsInteger="1" minValue="-1" maxValue="-1"/>
    </cacheField>
    <cacheField name="Matricule Parrain" numFmtId="49">
      <sharedItems count="16">
        <s v="0100000371"/>
        <s v="01000005866"/>
        <s v="0100001155"/>
        <s v="010000837"/>
        <s v="0100000383"/>
        <s v="0100001084"/>
        <s v="0100001663"/>
        <s v="0100000437"/>
        <s v="0100001501"/>
        <s v="0100001630"/>
        <s v="0100001405"/>
        <s v="0100001639"/>
        <s v="0100001321"/>
        <s v="0100001283"/>
        <s v="0100001696"/>
        <s v="0100001589"/>
      </sharedItems>
    </cacheField>
    <cacheField name="Nom Parrain" numFmtId="0">
      <sharedItems count="32">
        <s v="AAA"/>
        <s v="BBB"/>
        <s v="CCC"/>
        <s v="DDD"/>
        <s v="EEE"/>
        <s v="FFF"/>
        <s v="GGG"/>
        <s v="HHH"/>
        <s v="III"/>
        <s v="JJJ"/>
        <s v="KKK"/>
        <s v="LLL"/>
        <s v="MMM"/>
        <s v="NNN"/>
        <s v="OOO"/>
        <s v="PPP"/>
        <s v="CHEVALLIER" u="1"/>
        <s v="LEGRAND" u="1"/>
        <s v="PACURARU" u="1"/>
        <s v="DEBRAY" u="1"/>
        <s v="VANDROTTE" u="1"/>
        <s v="DUMETZ" u="1"/>
        <s v="VENTURA" u="1"/>
        <s v="MIGNOT" u="1"/>
        <s v="LARIVIERE" u="1"/>
        <s v="CLIN" u="1"/>
        <s v="MARAVELA" u="1"/>
        <s v="BRACQUART" u="1"/>
        <s v="RITTER" u="1"/>
        <s v="BACQUEVILLE" u="1"/>
        <s v="GOSSE" u="1"/>
        <s v="DELCROIX" u="1"/>
      </sharedItems>
    </cacheField>
    <cacheField name="Prénom Parrain" numFmtId="0">
      <sharedItems count="14">
        <s v="Phillipe"/>
        <s v="Jacques"/>
        <s v="Jessy"/>
        <s v="Nicolas"/>
        <s v="Thierry"/>
        <s v="Stephane"/>
        <s v="Laurent"/>
        <s v="Liviu"/>
        <s v="Nicusor"/>
        <s v="Vincent"/>
        <s v="Johan"/>
        <s v="Mickael"/>
        <s v="Julien"/>
        <s v="Pierre"/>
      </sharedItems>
    </cacheField>
    <cacheField name="Nom Filleul" numFmtId="0">
      <sharedItems/>
    </cacheField>
    <cacheField name="Prénom Filleul" numFmtId="0">
      <sharedItems/>
    </cacheField>
    <cacheField name="Date d'entrée" numFmtId="14">
      <sharedItems containsSemiMixedTypes="0" containsNonDate="0" containsDate="1" containsString="0" minDate="2022-03-01T00:00:00" maxDate="2022-08-23T00:00:00"/>
    </cacheField>
    <cacheField name="Type" numFmtId="0">
      <sharedItems containsSemiMixedTypes="0" containsString="0" containsNumber="1" containsInteger="1" minValue="1" maxValue="2"/>
    </cacheField>
    <cacheField name="Signature contrat" numFmtId="164">
      <sharedItems/>
    </cacheField>
    <cacheField name="Attribution de la prime" numFmtId="44">
      <sharedItems containsSemiMixedTypes="0" containsString="0" containsNumber="1" containsInteger="1" minValue="50" maxValue="50"/>
    </cacheField>
    <cacheField name="Date fin de PE" numFmtId="14">
      <sharedItems containsDate="1" containsMixedTypes="1" minDate="2022-04-30T00:00:00" maxDate="2022-10-22T00:00:00"/>
    </cacheField>
    <cacheField name="PE validée" numFmtId="0">
      <sharedItems/>
    </cacheField>
    <cacheField name="Montant prime 2" numFmtId="44">
      <sharedItems containsSemiMixedTypes="0" containsString="0" containsNumber="1" containsInteger="1" minValue="0" maxValue="100"/>
    </cacheField>
    <cacheField name="Date d'entrée + 6 mois" numFmtId="14">
      <sharedItems containsDate="1" containsMixedTypes="1" minDate="2022-08-31T00:00:00" maxDate="2022-12-27T00:00:00"/>
    </cacheField>
    <cacheField name="Anc &gt; 6 mois" numFmtId="0">
      <sharedItems/>
    </cacheField>
    <cacheField name="Montant prime 3" numFmtId="44">
      <sharedItems containsSemiMixedTypes="0" containsString="0" containsNumber="1" containsInteger="1" minValue="0" maxValue="0"/>
    </cacheField>
    <cacheField name="Prime globale" numFmtId="44">
      <sharedItems containsSemiMixedTypes="0" containsString="0" containsNumber="1" containsInteger="1" minValue="50" maxValue="1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n v="-1"/>
    <x v="0"/>
    <x v="0"/>
    <x v="0"/>
    <s v="AZE"/>
    <s v="Jérome"/>
    <d v="2022-03-01T00:00:00"/>
    <n v="1"/>
    <s v="Oui"/>
    <n v="50"/>
    <d v="2022-04-30T00:00:00"/>
    <s v="Oui"/>
    <n v="70"/>
    <d v="2022-08-31T00:00:00"/>
    <s v="Non"/>
    <n v="0"/>
    <n v="120"/>
  </r>
  <r>
    <n v="-1"/>
    <x v="1"/>
    <x v="1"/>
    <x v="1"/>
    <s v="QSD"/>
    <s v="Mandy"/>
    <d v="2022-03-01T00:00:00"/>
    <n v="2"/>
    <s v="Oui"/>
    <n v="50"/>
    <d v="2022-05-31T00:00:00"/>
    <s v="Oui"/>
    <n v="100"/>
    <d v="2022-08-31T00:00:00"/>
    <s v="Non"/>
    <n v="0"/>
    <n v="150"/>
  </r>
  <r>
    <n v="-1"/>
    <x v="2"/>
    <x v="2"/>
    <x v="2"/>
    <s v="WXC"/>
    <s v="Jordan"/>
    <d v="2022-03-21T00:00:00"/>
    <n v="2"/>
    <s v="Oui"/>
    <n v="50"/>
    <s v="Fin essai salarié"/>
    <s v="Non"/>
    <n v="0"/>
    <s v="/"/>
    <s v="Non"/>
    <n v="0"/>
    <n v="50"/>
  </r>
  <r>
    <n v="-1"/>
    <x v="3"/>
    <x v="3"/>
    <x v="3"/>
    <s v="VBN"/>
    <s v="Romain"/>
    <d v="2022-04-05T00:00:00"/>
    <n v="1"/>
    <s v="Oui"/>
    <n v="50"/>
    <d v="2022-06-04T00:00:00"/>
    <s v="Oui"/>
    <n v="70"/>
    <d v="2022-10-04T00:00:00"/>
    <s v="Non"/>
    <n v="0"/>
    <n v="120"/>
  </r>
  <r>
    <n v="-1"/>
    <x v="4"/>
    <x v="4"/>
    <x v="4"/>
    <s v="FGH"/>
    <s v="Pascal"/>
    <d v="2022-04-19T00:00:00"/>
    <n v="1"/>
    <s v="Oui"/>
    <n v="50"/>
    <d v="2022-06-18T00:00:00"/>
    <s v="Oui"/>
    <n v="70"/>
    <d v="2022-10-18T00:00:00"/>
    <s v="Non"/>
    <n v="0"/>
    <n v="120"/>
  </r>
  <r>
    <n v="-1"/>
    <x v="5"/>
    <x v="5"/>
    <x v="3"/>
    <s v="JKL"/>
    <s v="Romain"/>
    <d v="2022-04-19T00:00:00"/>
    <n v="2"/>
    <s v="Oui"/>
    <n v="50"/>
    <s v="Fin essai salarié"/>
    <s v="Non"/>
    <n v="0"/>
    <s v="/"/>
    <s v="Non"/>
    <n v="0"/>
    <n v="50"/>
  </r>
  <r>
    <n v="-1"/>
    <x v="6"/>
    <x v="6"/>
    <x v="5"/>
    <s v="MLK"/>
    <s v="Jaison"/>
    <d v="2022-05-02T00:00:00"/>
    <n v="1"/>
    <s v="Oui"/>
    <n v="50"/>
    <d v="2022-07-01T00:00:00"/>
    <s v="Oui"/>
    <n v="70"/>
    <d v="2022-11-01T00:00:00"/>
    <s v="Non"/>
    <n v="0"/>
    <n v="120"/>
  </r>
  <r>
    <n v="-1"/>
    <x v="7"/>
    <x v="7"/>
    <x v="6"/>
    <s v="POI"/>
    <s v="Benoit"/>
    <d v="2022-05-09T00:00:00"/>
    <n v="2"/>
    <s v="Oui"/>
    <n v="50"/>
    <d v="2022-08-07T00:00:00"/>
    <s v="Oui"/>
    <n v="100"/>
    <d v="2022-11-08T00:00:00"/>
    <s v="Non"/>
    <n v="0"/>
    <n v="150"/>
  </r>
  <r>
    <n v="-1"/>
    <x v="8"/>
    <x v="8"/>
    <x v="7"/>
    <s v="UYT"/>
    <s v="Nicusor"/>
    <d v="2022-05-09T00:00:00"/>
    <n v="1"/>
    <s v="Oui"/>
    <n v="50"/>
    <d v="2022-07-08T00:00:00"/>
    <s v="Oui"/>
    <n v="70"/>
    <d v="2022-11-08T00:00:00"/>
    <s v="Non"/>
    <n v="0"/>
    <n v="120"/>
  </r>
  <r>
    <n v="-1"/>
    <x v="9"/>
    <x v="9"/>
    <x v="8"/>
    <s v="RFV"/>
    <s v="Lucian"/>
    <d v="2022-06-20T00:00:00"/>
    <n v="1"/>
    <s v="Oui"/>
    <n v="50"/>
    <d v="2022-08-19T00:00:00"/>
    <s v="Oui"/>
    <n v="70"/>
    <d v="2022-12-19T00:00:00"/>
    <s v="Non"/>
    <n v="0"/>
    <n v="120"/>
  </r>
  <r>
    <n v="-1"/>
    <x v="10"/>
    <x v="10"/>
    <x v="9"/>
    <s v="TGB"/>
    <s v="Christelle"/>
    <d v="2022-06-27T00:00:00"/>
    <n v="2"/>
    <s v="Oui"/>
    <n v="50"/>
    <d v="2022-08-26T00:00:00"/>
    <s v="Oui"/>
    <n v="100"/>
    <d v="2022-12-26T00:00:00"/>
    <s v="Non"/>
    <n v="0"/>
    <n v="150"/>
  </r>
  <r>
    <n v="-1"/>
    <x v="11"/>
    <x v="11"/>
    <x v="10"/>
    <s v="YHN"/>
    <s v="Johan"/>
    <d v="2022-07-11T00:00:00"/>
    <n v="2"/>
    <s v="Oui"/>
    <n v="50"/>
    <d v="2022-09-10T00:00:00"/>
    <s v="Non"/>
    <n v="0"/>
    <s v="/"/>
    <s v="Non"/>
    <n v="0"/>
    <n v="50"/>
  </r>
  <r>
    <n v="-1"/>
    <x v="12"/>
    <x v="12"/>
    <x v="11"/>
    <s v="UJK"/>
    <s v="Jeoffrey"/>
    <d v="2022-07-18T00:00:00"/>
    <n v="2"/>
    <s v="Oui"/>
    <n v="50"/>
    <d v="2022-09-17T00:00:00"/>
    <s v="Non"/>
    <n v="0"/>
    <s v="/"/>
    <s v="Non"/>
    <n v="0"/>
    <n v="50"/>
  </r>
  <r>
    <n v="-1"/>
    <x v="13"/>
    <x v="13"/>
    <x v="12"/>
    <s v="ILO"/>
    <s v="Sebastien"/>
    <d v="2022-07-25T00:00:00"/>
    <n v="2"/>
    <s v="Oui"/>
    <n v="50"/>
    <d v="2022-09-24T00:00:00"/>
    <s v="Non"/>
    <n v="0"/>
    <s v="/"/>
    <s v="Non"/>
    <n v="0"/>
    <n v="50"/>
  </r>
  <r>
    <n v="-1"/>
    <x v="14"/>
    <x v="14"/>
    <x v="6"/>
    <s v="QWX"/>
    <s v="Benjamin"/>
    <d v="2022-08-04T00:00:00"/>
    <n v="1"/>
    <s v="Oui"/>
    <n v="50"/>
    <d v="2022-10-03T00:00:00"/>
    <s v="Non"/>
    <n v="0"/>
    <s v="/"/>
    <s v="Non"/>
    <n v="0"/>
    <n v="50"/>
  </r>
  <r>
    <n v="-1"/>
    <x v="15"/>
    <x v="15"/>
    <x v="13"/>
    <s v="SDC"/>
    <s v="Anthony"/>
    <d v="2022-08-22T00:00:00"/>
    <n v="2"/>
    <s v="Oui"/>
    <n v="50"/>
    <d v="2022-10-21T00:00:00"/>
    <s v="Non"/>
    <n v="0"/>
    <s v="/"/>
    <s v="Non"/>
    <n v="0"/>
    <n v="50"/>
  </r>
  <r>
    <n v="-1"/>
    <x v="3"/>
    <x v="3"/>
    <x v="3"/>
    <s v="FVB"/>
    <s v="Richard"/>
    <d v="2022-03-21T00:00:00"/>
    <n v="1"/>
    <s v="Oui"/>
    <n v="50"/>
    <d v="2022-06-20T00:00:00"/>
    <s v="Oui"/>
    <n v="70"/>
    <d v="2022-09-20T00:00:00"/>
    <s v="Non"/>
    <n v="0"/>
    <n v="120"/>
  </r>
  <r>
    <n v="-1"/>
    <x v="3"/>
    <x v="3"/>
    <x v="3"/>
    <s v="GFV"/>
    <s v="Maurice"/>
    <d v="2022-03-21T00:00:00"/>
    <n v="1"/>
    <s v="Oui"/>
    <n v="50"/>
    <d v="2022-06-20T00:00:00"/>
    <s v="Oui"/>
    <n v="70"/>
    <d v="2022-09-20T00:00:00"/>
    <s v="Non"/>
    <n v="0"/>
    <n v="120"/>
  </r>
  <r>
    <n v="-1"/>
    <x v="3"/>
    <x v="3"/>
    <x v="3"/>
    <s v="XYT"/>
    <s v="Robert"/>
    <d v="2022-03-21T00:00:00"/>
    <n v="1"/>
    <s v="Oui"/>
    <n v="50"/>
    <d v="2022-06-20T00:00:00"/>
    <s v="Oui"/>
    <n v="70"/>
    <d v="2022-09-20T00:00:00"/>
    <s v="Non"/>
    <n v="0"/>
    <n v="120"/>
  </r>
  <r>
    <n v="-1"/>
    <x v="3"/>
    <x v="3"/>
    <x v="3"/>
    <s v="FKJ"/>
    <s v="Yves"/>
    <d v="2022-03-21T00:00:00"/>
    <n v="1"/>
    <s v="Oui"/>
    <n v="50"/>
    <d v="2022-06-20T00:00:00"/>
    <s v="Oui"/>
    <n v="70"/>
    <d v="2022-09-20T00:00:00"/>
    <s v="Non"/>
    <n v="0"/>
    <n v="1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0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>
  <location ref="A3:G20" firstHeaderRow="0" firstDataRow="1" firstDataCol="3"/>
  <pivotFields count="17">
    <pivotField showAll="0"/>
    <pivotField axis="axisRow" dataField="1" outline="0" showAll="0" defaultSubtotal="0">
      <items count="16">
        <item x="0"/>
        <item x="4"/>
        <item x="7"/>
        <item x="1"/>
        <item x="5"/>
        <item x="2"/>
        <item x="13"/>
        <item x="12"/>
        <item x="10"/>
        <item x="8"/>
        <item x="15"/>
        <item x="9"/>
        <item x="11"/>
        <item x="6"/>
        <item x="14"/>
        <item x="3"/>
      </items>
    </pivotField>
    <pivotField axis="axisRow" outline="0" showAll="0" defaultSubtotal="0">
      <items count="32">
        <item m="1" x="29"/>
        <item m="1" x="27"/>
        <item m="1" x="16"/>
        <item m="1" x="25"/>
        <item m="1" x="19"/>
        <item m="1" x="31"/>
        <item m="1" x="21"/>
        <item m="1" x="30"/>
        <item m="1" x="24"/>
        <item m="1" x="17"/>
        <item m="1" x="26"/>
        <item m="1" x="23"/>
        <item m="1" x="18"/>
        <item m="1" x="28"/>
        <item m="1" x="20"/>
        <item m="1" x="2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  <pivotField axis="axisRow" outline="0" showAll="0" defaultSubtotal="0">
      <items count="14">
        <item x="1"/>
        <item x="2"/>
        <item x="10"/>
        <item x="12"/>
        <item x="6"/>
        <item x="7"/>
        <item x="11"/>
        <item x="3"/>
        <item x="8"/>
        <item x="0"/>
        <item x="13"/>
        <item x="5"/>
        <item x="4"/>
        <item x="9"/>
      </items>
    </pivotField>
    <pivotField showAll="0"/>
    <pivotField showAll="0"/>
    <pivotField numFmtId="14" showAll="0"/>
    <pivotField showAll="0"/>
    <pivotField showAll="0"/>
    <pivotField dataField="1" numFmtId="44" showAll="0"/>
    <pivotField showAll="0"/>
    <pivotField showAll="0"/>
    <pivotField dataField="1" numFmtId="44" showAll="0"/>
    <pivotField showAll="0"/>
    <pivotField showAll="0"/>
    <pivotField dataField="1" numFmtId="44" showAll="0"/>
    <pivotField numFmtId="44" showAll="0"/>
  </pivotFields>
  <rowFields count="3">
    <field x="2"/>
    <field x="3"/>
    <field x="1"/>
  </rowFields>
  <rowItems count="17">
    <i>
      <x v="16"/>
      <x v="9"/>
      <x/>
    </i>
    <i>
      <x v="17"/>
      <x/>
      <x v="3"/>
    </i>
    <i>
      <x v="18"/>
      <x v="1"/>
      <x v="5"/>
    </i>
    <i>
      <x v="19"/>
      <x v="7"/>
      <x v="15"/>
    </i>
    <i>
      <x v="20"/>
      <x v="12"/>
      <x v="1"/>
    </i>
    <i>
      <x v="21"/>
      <x v="7"/>
      <x v="4"/>
    </i>
    <i>
      <x v="22"/>
      <x v="11"/>
      <x v="13"/>
    </i>
    <i>
      <x v="23"/>
      <x v="4"/>
      <x v="2"/>
    </i>
    <i>
      <x v="24"/>
      <x v="5"/>
      <x v="9"/>
    </i>
    <i>
      <x v="25"/>
      <x v="8"/>
      <x v="11"/>
    </i>
    <i>
      <x v="26"/>
      <x v="13"/>
      <x v="8"/>
    </i>
    <i>
      <x v="27"/>
      <x v="2"/>
      <x v="12"/>
    </i>
    <i>
      <x v="28"/>
      <x v="6"/>
      <x v="7"/>
    </i>
    <i>
      <x v="29"/>
      <x v="3"/>
      <x v="6"/>
    </i>
    <i>
      <x v="30"/>
      <x v="4"/>
      <x v="14"/>
    </i>
    <i>
      <x v="31"/>
      <x v="10"/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rime signature contrat" fld="9" baseField="1" baseItem="2"/>
    <dataField name="Prime validation PE" fld="12" baseField="0" baseItem="0"/>
    <dataField name="Prmie anc. &gt; 6 mois" fld="15" baseField="0" baseItem="0"/>
    <dataField name="Nombre de parrainages" fld="1" subtotal="count" baseField="0" baseItem="0"/>
  </dataFields>
  <formats count="19">
    <format dxfId="20">
      <pivotArea field="2" type="button" dataOnly="0" labelOnly="1" outline="0" axis="axisRow" fieldPosition="0"/>
    </format>
    <format dxfId="19">
      <pivotArea field="3" type="button" dataOnly="0" labelOnly="1" outline="0" axis="axisRow" fieldPosition="1"/>
    </format>
    <format dxfId="18">
      <pivotArea field="1" type="button" dataOnly="0" labelOnly="1" outline="0" axis="axisRow" fieldPosition="2"/>
    </format>
    <format dxfId="17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6">
      <pivotArea field="2" type="button" dataOnly="0" labelOnly="1" outline="0" axis="axisRow" fieldPosition="0"/>
    </format>
    <format dxfId="15">
      <pivotArea field="3" type="button" dataOnly="0" labelOnly="1" outline="0" axis="axisRow" fieldPosition="1"/>
    </format>
    <format dxfId="14">
      <pivotArea field="1" type="button" dataOnly="0" labelOnly="1" outline="0" axis="axisRow" fieldPosition="2"/>
    </format>
    <format dxfId="13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2">
      <pivotArea dataOnly="0" outline="0" fieldPosition="0">
        <references count="1">
          <reference field="4294967294" count="1">
            <x v="0"/>
          </reference>
        </references>
      </pivotArea>
    </format>
    <format dxfId="11">
      <pivotArea field="2" type="button" dataOnly="0" labelOnly="1" outline="0" axis="axisRow" fieldPosition="0"/>
    </format>
    <format dxfId="10">
      <pivotArea field="3" type="button" dataOnly="0" labelOnly="1" outline="0" axis="axisRow" fieldPosition="1"/>
    </format>
    <format dxfId="9">
      <pivotArea field="1" type="button" dataOnly="0" labelOnly="1" outline="0" axis="axisRow" fieldPosition="2"/>
    </format>
    <format dxfId="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7">
      <pivotArea field="2" type="button" dataOnly="0" labelOnly="1" outline="0" axis="axisRow" fieldPosition="0"/>
    </format>
    <format dxfId="6">
      <pivotArea field="3" type="button" dataOnly="0" labelOnly="1" outline="0" axis="axisRow" fieldPosition="1"/>
    </format>
    <format dxfId="5">
      <pivotArea field="1" type="button" dataOnly="0" labelOnly="1" outline="0" axis="axisRow" fieldPosition="2"/>
    </format>
    <format dxfId="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3">
      <pivotArea dataOnly="0" outline="0" fieldPosition="0">
        <references count="1">
          <reference field="4294967294" count="1">
            <x v="1"/>
          </reference>
        </references>
      </pivotArea>
    </format>
    <format dxfId="2">
      <pivotArea dataOnly="0"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datas" displayName="t_datas" ref="A5:R25" totalsRowShown="0" headerRowDxfId="41" dataDxfId="39" headerRowBorderDxfId="40" tableBorderDxfId="38" totalsRowBorderDxfId="37">
  <autoFilter ref="A5:R25" xr:uid="{00000000-0009-0000-0100-000002000000}"/>
  <tableColumns count="18">
    <tableColumn id="1" xr3:uid="{00000000-0010-0000-0000-000001000000}" name="Clôturé ?" dataDxfId="36">
      <calculatedColumnFormula>IF(t_datas[[#This Row],[Montant prime 3]]=0,-1,1)</calculatedColumnFormula>
    </tableColumn>
    <tableColumn id="2" xr3:uid="{00000000-0010-0000-0000-000002000000}" name="Matricule Parrain" dataDxfId="35"/>
    <tableColumn id="3" xr3:uid="{00000000-0010-0000-0000-000003000000}" name="Nom Parrain" dataDxfId="34"/>
    <tableColumn id="4" xr3:uid="{00000000-0010-0000-0000-000004000000}" name="Prénom Parrain" dataDxfId="33"/>
    <tableColumn id="18" xr3:uid="{04F925DB-5D8F-45D6-B29F-1C65C924BC06}" name="Nb de filleuls" dataDxfId="1">
      <calculatedColumnFormula>COUNTIF(t_datas[Matricule Parrain],t_datas[[#This Row],[Matricule Parrain]])</calculatedColumnFormula>
    </tableColumn>
    <tableColumn id="5" xr3:uid="{00000000-0010-0000-0000-000005000000}" name="Nom Filleul" dataDxfId="32"/>
    <tableColumn id="6" xr3:uid="{00000000-0010-0000-0000-000006000000}" name="Prénom Filleul" dataDxfId="31"/>
    <tableColumn id="7" xr3:uid="{00000000-0010-0000-0000-000007000000}" name="Date d'entrée" dataDxfId="30"/>
    <tableColumn id="8" xr3:uid="{00000000-0010-0000-0000-000008000000}" name="Type" dataDxfId="29"/>
    <tableColumn id="9" xr3:uid="{00000000-0010-0000-0000-000009000000}" name="Signature contrat" dataDxfId="28"/>
    <tableColumn id="10" xr3:uid="{00000000-0010-0000-0000-00000A000000}" name="Attribution de la prime" dataDxfId="27" dataCellStyle="Monétaire">
      <calculatedColumnFormula>IF(t_datas[[#This Row],[Signature contrat]]="Oui",50,0)</calculatedColumnFormula>
    </tableColumn>
    <tableColumn id="11" xr3:uid="{00000000-0010-0000-0000-00000B000000}" name="Date fin de PE" dataDxfId="26"/>
    <tableColumn id="12" xr3:uid="{00000000-0010-0000-0000-00000C000000}" name="PE validée" dataDxfId="25"/>
    <tableColumn id="13" xr3:uid="{00000000-0010-0000-0000-00000D000000}" name="Montant prime 2" dataDxfId="24" dataCellStyle="Monétaire">
      <calculatedColumnFormula>IF(t_datas[[#This Row],[Signature contrat]]="Non",0,IF(AND(t_datas[[#This Row],[PE validée]]="Oui",t_datas[[#This Row],[Type]]=1),70,IF(AND(t_datas[[#This Row],[PE validée]]="oui",t_datas[[#This Row],[Type]]=2),100,0)))</calculatedColumnFormula>
    </tableColumn>
    <tableColumn id="14" xr3:uid="{00000000-0010-0000-0000-00000E000000}" name="Date d'entrée + 6 mois" dataDxfId="23">
      <calculatedColumnFormula>IF(t_datas[[#This Row],[PE validée]]="Non","/",IF(t_datas[[#This Row],[Date d''entrée]]&gt;1,+EDATE(t_datas[[#This Row],[Date d''entrée]],6)-1,""))</calculatedColumnFormula>
    </tableColumn>
    <tableColumn id="15" xr3:uid="{00000000-0010-0000-0000-00000F000000}" name="Anc &gt; 6 mois" dataDxfId="22">
      <calculatedColumnFormula>IF(TODAY()&lt;t_datas[[#This Row],[Date d''entrée + 6 mois]],"Non","Oui")</calculatedColumnFormula>
    </tableColumn>
    <tableColumn id="16" xr3:uid="{00000000-0010-0000-0000-000010000000}" name="Montant prime 3" dataDxfId="21" dataCellStyle="Monétaire">
      <calculatedColumnFormula>IF(t_datas[[#This Row],[Signature contrat]]="Non",0,IF(t_datas[[#This Row],[PE validée]]="Non",0,IF(AND(t_datas[[#This Row],[Anc &gt; 6 mois]]="Oui",I6=1),130,IF(AND(t_datas[[#This Row],[Anc &gt; 6 mois]]="oui",I6=2),150,0))))</calculatedColumnFormula>
    </tableColumn>
    <tableColumn id="17" xr3:uid="{00000000-0010-0000-0000-000011000000}" name="Prime globale" dataDxfId="0" dataCellStyle="Monétaire">
      <calculatedColumnFormula>t_datas[[#This Row],[Attribution de la prime]]+t_datas[[#This Row],[Montant prime 2]]+t_datas[[#This Row],[Montant prime 3]]+IF(t_datas[[#This Row],[Nb de filleuls]]&gt;=5,200,0)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  <pageSetUpPr fitToPage="1"/>
  </sheetPr>
  <dimension ref="A2:AJ52"/>
  <sheetViews>
    <sheetView tabSelected="1" topLeftCell="A2" zoomScaleNormal="100" workbookViewId="0">
      <selection activeCell="R7" sqref="R7"/>
    </sheetView>
  </sheetViews>
  <sheetFormatPr baseColWidth="10" defaultColWidth="11.5703125" defaultRowHeight="15" x14ac:dyDescent="0.25"/>
  <cols>
    <col min="1" max="1" width="7" style="10" customWidth="1"/>
    <col min="2" max="2" width="13.42578125" style="10" customWidth="1"/>
    <col min="3" max="7" width="15.7109375" style="10" customWidth="1"/>
    <col min="8" max="8" width="11.5703125" style="10" customWidth="1"/>
    <col min="9" max="9" width="8.5703125" style="10" customWidth="1"/>
    <col min="10" max="10" width="9.28515625" style="11" customWidth="1"/>
    <col min="11" max="11" width="10.7109375" style="11" customWidth="1"/>
    <col min="12" max="12" width="13.7109375" style="10" customWidth="1"/>
    <col min="13" max="13" width="9.28515625" style="10" customWidth="1"/>
    <col min="14" max="14" width="11.28515625" style="11" customWidth="1"/>
    <col min="15" max="15" width="11.7109375" style="7" customWidth="1"/>
    <col min="16" max="16" width="9.28515625" style="10" customWidth="1"/>
    <col min="17" max="17" width="11.28515625" style="11" customWidth="1"/>
    <col min="18" max="18" width="15.42578125" style="12" customWidth="1"/>
    <col min="19" max="19" width="11.5703125" style="10"/>
    <col min="20" max="20" width="19.5703125" style="10" customWidth="1"/>
    <col min="21" max="21" width="16.28515625" style="10" customWidth="1"/>
    <col min="22" max="22" width="17.7109375" style="10" customWidth="1"/>
    <col min="23" max="23" width="20.7109375" style="10" customWidth="1"/>
    <col min="24" max="35" width="22.28515625" style="10" bestFit="1" customWidth="1"/>
    <col min="36" max="36" width="11.85546875" style="10" bestFit="1" customWidth="1"/>
    <col min="37" max="16384" width="11.5703125" style="10"/>
  </cols>
  <sheetData>
    <row r="2" spans="1:36" ht="18" customHeight="1" x14ac:dyDescent="0.3">
      <c r="A2" s="8"/>
      <c r="B2" s="2"/>
      <c r="C2" s="2"/>
      <c r="D2" s="2"/>
      <c r="E2" s="2"/>
      <c r="F2" s="2"/>
      <c r="G2" s="2"/>
      <c r="H2" s="2"/>
      <c r="I2" s="3"/>
      <c r="J2" s="54"/>
      <c r="K2" s="54"/>
      <c r="L2" s="55"/>
      <c r="M2" s="55"/>
      <c r="N2" s="55"/>
      <c r="O2" s="41"/>
      <c r="P2" s="41"/>
      <c r="Q2" s="41"/>
      <c r="R2" s="9"/>
      <c r="T2"/>
      <c r="U2"/>
    </row>
    <row r="3" spans="1:36" ht="18" customHeight="1" thickBot="1" x14ac:dyDescent="0.35">
      <c r="A3" s="8"/>
      <c r="B3" s="3"/>
      <c r="C3" s="3"/>
      <c r="D3" s="3"/>
      <c r="E3" s="3"/>
      <c r="F3" s="3"/>
      <c r="G3" s="3"/>
      <c r="H3" s="3"/>
      <c r="I3" s="3"/>
      <c r="J3" s="4"/>
      <c r="K3" s="4"/>
      <c r="L3" s="5"/>
      <c r="M3" s="5"/>
      <c r="N3" s="5"/>
      <c r="O3" s="6"/>
      <c r="P3" s="6"/>
      <c r="Q3" s="6"/>
      <c r="R3" s="9"/>
    </row>
    <row r="4" spans="1:36" ht="36" customHeight="1" thickTop="1" thickBot="1" x14ac:dyDescent="0.3">
      <c r="A4" s="53" t="s">
        <v>56</v>
      </c>
      <c r="B4" s="14"/>
      <c r="C4" s="24" t="s">
        <v>0</v>
      </c>
      <c r="D4" s="25"/>
      <c r="E4" s="24"/>
      <c r="F4" s="26"/>
      <c r="G4" s="27" t="s">
        <v>1</v>
      </c>
      <c r="H4" s="28"/>
      <c r="I4" s="29" t="s">
        <v>57</v>
      </c>
      <c r="J4" s="36" t="s">
        <v>9</v>
      </c>
      <c r="K4" s="37"/>
      <c r="L4" s="69"/>
      <c r="M4" s="70" t="s">
        <v>10</v>
      </c>
      <c r="N4" s="71"/>
      <c r="O4" s="47" t="s">
        <v>11</v>
      </c>
      <c r="P4" s="48"/>
      <c r="Q4" s="49"/>
      <c r="R4" s="51" t="s">
        <v>64</v>
      </c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 s="13" customFormat="1" ht="33" customHeight="1" x14ac:dyDescent="0.25">
      <c r="A5" s="58" t="s">
        <v>63</v>
      </c>
      <c r="B5" s="32" t="s">
        <v>72</v>
      </c>
      <c r="C5" s="33" t="s">
        <v>66</v>
      </c>
      <c r="D5" s="34" t="s">
        <v>67</v>
      </c>
      <c r="E5" s="85" t="s">
        <v>117</v>
      </c>
      <c r="F5" s="15" t="s">
        <v>68</v>
      </c>
      <c r="G5" s="16" t="s">
        <v>69</v>
      </c>
      <c r="H5" s="17" t="s">
        <v>2</v>
      </c>
      <c r="I5" s="31" t="s">
        <v>58</v>
      </c>
      <c r="J5" s="38" t="s">
        <v>59</v>
      </c>
      <c r="K5" s="39" t="s">
        <v>4</v>
      </c>
      <c r="L5" s="72" t="s">
        <v>5</v>
      </c>
      <c r="M5" s="73" t="s">
        <v>3</v>
      </c>
      <c r="N5" s="74" t="s">
        <v>61</v>
      </c>
      <c r="O5" s="44" t="s">
        <v>6</v>
      </c>
      <c r="P5" s="45" t="s">
        <v>60</v>
      </c>
      <c r="Q5" s="46" t="s">
        <v>62</v>
      </c>
      <c r="R5" s="57" t="s">
        <v>65</v>
      </c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 x14ac:dyDescent="0.25">
      <c r="A6" s="56">
        <f ca="1">IF(t_datas[[#This Row],[Montant prime 3]]=0,-1,1)</f>
        <v>-1</v>
      </c>
      <c r="B6" s="19" t="s">
        <v>12</v>
      </c>
      <c r="C6" s="20" t="s">
        <v>77</v>
      </c>
      <c r="D6" s="21" t="s">
        <v>13</v>
      </c>
      <c r="E6" s="86">
        <f>COUNTIF(t_datas[Matricule Parrain],t_datas[[#This Row],[Matricule Parrain]])</f>
        <v>1</v>
      </c>
      <c r="F6" s="22" t="s">
        <v>93</v>
      </c>
      <c r="G6" s="18" t="s">
        <v>14</v>
      </c>
      <c r="H6" s="23">
        <v>44621</v>
      </c>
      <c r="I6" s="30">
        <v>1</v>
      </c>
      <c r="J6" s="35" t="s">
        <v>7</v>
      </c>
      <c r="K6" s="40">
        <f>IF(t_datas[[#This Row],[Signature contrat]]="Oui",50,0)</f>
        <v>50</v>
      </c>
      <c r="L6" s="75">
        <v>44681</v>
      </c>
      <c r="M6" s="76" t="s">
        <v>7</v>
      </c>
      <c r="N6" s="77">
        <f>IF(t_datas[[#This Row],[Signature contrat]]="Non",0,IF(AND(t_datas[[#This Row],[PE validée]]="Oui",t_datas[[#This Row],[Type]]=1),70,IF(AND(t_datas[[#This Row],[PE validée]]="oui",t_datas[[#This Row],[Type]]=2),100,0)))</f>
        <v>70</v>
      </c>
      <c r="O6" s="42">
        <f>IF(t_datas[[#This Row],[PE validée]]="Non","/",IF(t_datas[[#This Row],[Date d''entrée]]&gt;1,+EDATE(t_datas[[#This Row],[Date d''entrée]],6)-1,""))</f>
        <v>44804</v>
      </c>
      <c r="P6" s="43" t="str">
        <f ca="1">IF(TODAY()&lt;t_datas[[#This Row],[Date d''entrée + 6 mois]],"Non","Oui")</f>
        <v>Non</v>
      </c>
      <c r="Q6" s="50">
        <f ca="1">IF(t_datas[[#This Row],[Signature contrat]]="Non",0,IF(t_datas[[#This Row],[PE validée]]="Non",0,IF(AND(t_datas[[#This Row],[Anc &gt; 6 mois]]="Oui",I6=1),130,IF(AND(t_datas[[#This Row],[Anc &gt; 6 mois]]="oui",I6=2),150,0))))</f>
        <v>0</v>
      </c>
      <c r="R6" s="52">
        <f ca="1">t_datas[[#This Row],[Attribution de la prime]]+t_datas[[#This Row],[Montant prime 2]]+t_datas[[#This Row],[Montant prime 3]]+IF(t_datas[[#This Row],[Nb de filleuls]]&gt;=5,200,0)</f>
        <v>120</v>
      </c>
    </row>
    <row r="7" spans="1:36" x14ac:dyDescent="0.25">
      <c r="A7" s="56">
        <f ca="1">IF(t_datas[[#This Row],[Montant prime 3]]=0,-1,1)</f>
        <v>-1</v>
      </c>
      <c r="B7" s="19" t="s">
        <v>15</v>
      </c>
      <c r="C7" s="20" t="s">
        <v>78</v>
      </c>
      <c r="D7" s="21" t="s">
        <v>16</v>
      </c>
      <c r="E7" s="86">
        <f>COUNTIF(t_datas[Matricule Parrain],t_datas[[#This Row],[Matricule Parrain]])</f>
        <v>1</v>
      </c>
      <c r="F7" s="22" t="s">
        <v>94</v>
      </c>
      <c r="G7" s="18" t="s">
        <v>17</v>
      </c>
      <c r="H7" s="23">
        <v>44621</v>
      </c>
      <c r="I7" s="30">
        <v>2</v>
      </c>
      <c r="J7" s="35" t="s">
        <v>7</v>
      </c>
      <c r="K7" s="40">
        <f>IF(t_datas[[#This Row],[Signature contrat]]="Oui",50,0)</f>
        <v>50</v>
      </c>
      <c r="L7" s="75">
        <v>44712</v>
      </c>
      <c r="M7" s="76" t="s">
        <v>7</v>
      </c>
      <c r="N7" s="77">
        <f>IF(t_datas[[#This Row],[Signature contrat]]="Non",0,IF(AND(t_datas[[#This Row],[PE validée]]="Oui",t_datas[[#This Row],[Type]]=1),70,IF(AND(t_datas[[#This Row],[PE validée]]="oui",t_datas[[#This Row],[Type]]=2),100,0)))</f>
        <v>100</v>
      </c>
      <c r="O7" s="42">
        <f>IF(t_datas[[#This Row],[PE validée]]="Non","/",IF(t_datas[[#This Row],[Date d''entrée]]&gt;1,+EDATE(t_datas[[#This Row],[Date d''entrée]],6)-1,""))</f>
        <v>44804</v>
      </c>
      <c r="P7" s="43" t="str">
        <f ca="1">IF(TODAY()&lt;t_datas[[#This Row],[Date d''entrée + 6 mois]],"Non","Oui")</f>
        <v>Non</v>
      </c>
      <c r="Q7" s="50">
        <f ca="1">IF(t_datas[[#This Row],[Signature contrat]]="Non",0,IF(t_datas[[#This Row],[PE validée]]="Non",0,IF(AND(t_datas[[#This Row],[Anc &gt; 6 mois]]="Oui",I7=1),130,IF(AND(t_datas[[#This Row],[Anc &gt; 6 mois]]="oui",I7=2),150,0))))</f>
        <v>0</v>
      </c>
      <c r="R7" s="52">
        <f ca="1">t_datas[[#This Row],[Attribution de la prime]]+t_datas[[#This Row],[Montant prime 2]]+t_datas[[#This Row],[Montant prime 3]]+IF(t_datas[[#This Row],[Nb de filleuls]]&gt;=5,200,0)</f>
        <v>150</v>
      </c>
    </row>
    <row r="8" spans="1:36" x14ac:dyDescent="0.25">
      <c r="A8" s="56">
        <f>IF(t_datas[[#This Row],[Montant prime 3]]=0,-1,1)</f>
        <v>-1</v>
      </c>
      <c r="B8" s="19" t="s">
        <v>20</v>
      </c>
      <c r="C8" s="20" t="s">
        <v>79</v>
      </c>
      <c r="D8" s="21" t="s">
        <v>18</v>
      </c>
      <c r="E8" s="86">
        <f>COUNTIF(t_datas[Matricule Parrain],t_datas[[#This Row],[Matricule Parrain]])</f>
        <v>1</v>
      </c>
      <c r="F8" s="22" t="s">
        <v>95</v>
      </c>
      <c r="G8" s="18" t="s">
        <v>19</v>
      </c>
      <c r="H8" s="23">
        <v>44641</v>
      </c>
      <c r="I8" s="30">
        <v>2</v>
      </c>
      <c r="J8" s="35" t="s">
        <v>7</v>
      </c>
      <c r="K8" s="40">
        <f>IF(t_datas[[#This Row],[Signature contrat]]="Oui",50,0)</f>
        <v>50</v>
      </c>
      <c r="L8" s="75" t="s">
        <v>21</v>
      </c>
      <c r="M8" s="76" t="s">
        <v>8</v>
      </c>
      <c r="N8" s="77">
        <f>IF(t_datas[[#This Row],[Signature contrat]]="Non",0,IF(AND(t_datas[[#This Row],[PE validée]]="Oui",t_datas[[#This Row],[Type]]=1),70,IF(AND(t_datas[[#This Row],[PE validée]]="oui",t_datas[[#This Row],[Type]]=2),100,0)))</f>
        <v>0</v>
      </c>
      <c r="O8" s="42" t="str">
        <f>IF(t_datas[[#This Row],[PE validée]]="Non","/",IF(t_datas[[#This Row],[Date d''entrée]]&gt;1,+EDATE(t_datas[[#This Row],[Date d''entrée]],6)-1,""))</f>
        <v>/</v>
      </c>
      <c r="P8" s="43" t="str">
        <f ca="1">IF(TODAY()&lt;t_datas[[#This Row],[Date d''entrée + 6 mois]],"Non","Oui")</f>
        <v>Non</v>
      </c>
      <c r="Q8" s="50">
        <f>IF(t_datas[[#This Row],[Signature contrat]]="Non",0,IF(t_datas[[#This Row],[PE validée]]="Non",0,IF(AND(t_datas[[#This Row],[Anc &gt; 6 mois]]="Oui",I8=1),130,IF(AND(t_datas[[#This Row],[Anc &gt; 6 mois]]="oui",I8=2),150,0))))</f>
        <v>0</v>
      </c>
      <c r="R8" s="52">
        <f>t_datas[[#This Row],[Attribution de la prime]]+t_datas[[#This Row],[Montant prime 2]]+t_datas[[#This Row],[Montant prime 3]]+IF(t_datas[[#This Row],[Nb de filleuls]]&gt;=5,200,0)</f>
        <v>50</v>
      </c>
    </row>
    <row r="9" spans="1:36" x14ac:dyDescent="0.25">
      <c r="A9" s="56">
        <f ca="1">IF(t_datas[[#This Row],[Montant prime 3]]=0,-1,1)</f>
        <v>-1</v>
      </c>
      <c r="B9" s="19" t="s">
        <v>22</v>
      </c>
      <c r="C9" s="20" t="s">
        <v>80</v>
      </c>
      <c r="D9" s="21" t="s">
        <v>23</v>
      </c>
      <c r="E9" s="86">
        <f>COUNTIF(t_datas[Matricule Parrain],t_datas[[#This Row],[Matricule Parrain]])</f>
        <v>5</v>
      </c>
      <c r="F9" s="22" t="s">
        <v>96</v>
      </c>
      <c r="G9" s="18" t="s">
        <v>24</v>
      </c>
      <c r="H9" s="23">
        <v>44656</v>
      </c>
      <c r="I9" s="30">
        <v>1</v>
      </c>
      <c r="J9" s="35" t="s">
        <v>7</v>
      </c>
      <c r="K9" s="40">
        <f>IF(t_datas[[#This Row],[Signature contrat]]="Oui",50,0)</f>
        <v>50</v>
      </c>
      <c r="L9" s="75">
        <v>44716</v>
      </c>
      <c r="M9" s="76" t="s">
        <v>7</v>
      </c>
      <c r="N9" s="77">
        <f>IF(t_datas[[#This Row],[Signature contrat]]="Non",0,IF(AND(t_datas[[#This Row],[PE validée]]="Oui",t_datas[[#This Row],[Type]]=1),70,IF(AND(t_datas[[#This Row],[PE validée]]="oui",t_datas[[#This Row],[Type]]=2),100,0)))</f>
        <v>70</v>
      </c>
      <c r="O9" s="42">
        <f>IF(t_datas[[#This Row],[PE validée]]="Non","/",IF(t_datas[[#This Row],[Date d''entrée]]&gt;1,+EDATE(t_datas[[#This Row],[Date d''entrée]],6)-1,""))</f>
        <v>44838</v>
      </c>
      <c r="P9" s="43" t="str">
        <f ca="1">IF(TODAY()&lt;t_datas[[#This Row],[Date d''entrée + 6 mois]],"Non","Oui")</f>
        <v>Non</v>
      </c>
      <c r="Q9" s="50">
        <f ca="1">IF(t_datas[[#This Row],[Signature contrat]]="Non",0,IF(t_datas[[#This Row],[PE validée]]="Non",0,IF(AND(t_datas[[#This Row],[Anc &gt; 6 mois]]="Oui",I9=1),130,IF(AND(t_datas[[#This Row],[Anc &gt; 6 mois]]="oui",I9=2),150,0))))</f>
        <v>0</v>
      </c>
      <c r="R9" s="52">
        <f ca="1">t_datas[[#This Row],[Attribution de la prime]]+t_datas[[#This Row],[Montant prime 2]]+t_datas[[#This Row],[Montant prime 3]]+IF(t_datas[[#This Row],[Nb de filleuls]]&gt;=5,200,0)</f>
        <v>320</v>
      </c>
    </row>
    <row r="10" spans="1:36" x14ac:dyDescent="0.25">
      <c r="A10" s="56">
        <f ca="1">IF(t_datas[[#This Row],[Montant prime 3]]=0,-1,1)</f>
        <v>-1</v>
      </c>
      <c r="B10" s="19" t="s">
        <v>27</v>
      </c>
      <c r="C10" s="20" t="s">
        <v>81</v>
      </c>
      <c r="D10" s="21" t="s">
        <v>25</v>
      </c>
      <c r="E10" s="86">
        <f>COUNTIF(t_datas[Matricule Parrain],t_datas[[#This Row],[Matricule Parrain]])</f>
        <v>1</v>
      </c>
      <c r="F10" s="22" t="s">
        <v>97</v>
      </c>
      <c r="G10" s="18" t="s">
        <v>26</v>
      </c>
      <c r="H10" s="23">
        <v>44670</v>
      </c>
      <c r="I10" s="30">
        <v>1</v>
      </c>
      <c r="J10" s="35" t="s">
        <v>7</v>
      </c>
      <c r="K10" s="40">
        <f>IF(t_datas[[#This Row],[Signature contrat]]="Oui",50,0)</f>
        <v>50</v>
      </c>
      <c r="L10" s="75">
        <v>44730</v>
      </c>
      <c r="M10" s="76" t="s">
        <v>7</v>
      </c>
      <c r="N10" s="77">
        <f>IF(t_datas[[#This Row],[Signature contrat]]="Non",0,IF(AND(t_datas[[#This Row],[PE validée]]="Oui",t_datas[[#This Row],[Type]]=1),70,IF(AND(t_datas[[#This Row],[PE validée]]="oui",t_datas[[#This Row],[Type]]=2),100,0)))</f>
        <v>70</v>
      </c>
      <c r="O10" s="42">
        <f>IF(t_datas[[#This Row],[PE validée]]="Non","/",IF(t_datas[[#This Row],[Date d''entrée]]&gt;1,+EDATE(t_datas[[#This Row],[Date d''entrée]],6)-1,""))</f>
        <v>44852</v>
      </c>
      <c r="P10" s="43" t="str">
        <f ca="1">IF(TODAY()&lt;t_datas[[#This Row],[Date d''entrée + 6 mois]],"Non","Oui")</f>
        <v>Non</v>
      </c>
      <c r="Q10" s="50">
        <f ca="1">IF(t_datas[[#This Row],[Signature contrat]]="Non",0,IF(t_datas[[#This Row],[PE validée]]="Non",0,IF(AND(t_datas[[#This Row],[Anc &gt; 6 mois]]="Oui",I10=1),130,IF(AND(t_datas[[#This Row],[Anc &gt; 6 mois]]="oui",I10=2),150,0))))</f>
        <v>0</v>
      </c>
      <c r="R10" s="52">
        <f ca="1">t_datas[[#This Row],[Attribution de la prime]]+t_datas[[#This Row],[Montant prime 2]]+t_datas[[#This Row],[Montant prime 3]]+IF(t_datas[[#This Row],[Nb de filleuls]]&gt;=5,200,0)</f>
        <v>120</v>
      </c>
    </row>
    <row r="11" spans="1:36" x14ac:dyDescent="0.25">
      <c r="A11" s="56">
        <f>IF(t_datas[[#This Row],[Montant prime 3]]=0,-1,1)</f>
        <v>-1</v>
      </c>
      <c r="B11" s="19" t="s">
        <v>28</v>
      </c>
      <c r="C11" s="20" t="s">
        <v>82</v>
      </c>
      <c r="D11" s="21" t="s">
        <v>23</v>
      </c>
      <c r="E11" s="86">
        <f>COUNTIF(t_datas[Matricule Parrain],t_datas[[#This Row],[Matricule Parrain]])</f>
        <v>1</v>
      </c>
      <c r="F11" s="22" t="s">
        <v>98</v>
      </c>
      <c r="G11" s="18" t="s">
        <v>24</v>
      </c>
      <c r="H11" s="23">
        <v>44670</v>
      </c>
      <c r="I11" s="30">
        <v>2</v>
      </c>
      <c r="J11" s="35" t="s">
        <v>7</v>
      </c>
      <c r="K11" s="40">
        <f>IF(t_datas[[#This Row],[Signature contrat]]="Oui",50,0)</f>
        <v>50</v>
      </c>
      <c r="L11" s="75" t="s">
        <v>21</v>
      </c>
      <c r="M11" s="76" t="s">
        <v>8</v>
      </c>
      <c r="N11" s="77">
        <f>IF(t_datas[[#This Row],[Signature contrat]]="Non",0,IF(AND(t_datas[[#This Row],[PE validée]]="Oui",t_datas[[#This Row],[Type]]=1),70,IF(AND(t_datas[[#This Row],[PE validée]]="oui",t_datas[[#This Row],[Type]]=2),100,0)))</f>
        <v>0</v>
      </c>
      <c r="O11" s="42" t="str">
        <f>IF(t_datas[[#This Row],[PE validée]]="Non","/",IF(t_datas[[#This Row],[Date d''entrée]]&gt;1,+EDATE(t_datas[[#This Row],[Date d''entrée]],6)-1,""))</f>
        <v>/</v>
      </c>
      <c r="P11" s="43" t="str">
        <f ca="1">IF(TODAY()&lt;t_datas[[#This Row],[Date d''entrée + 6 mois]],"Non","Oui")</f>
        <v>Non</v>
      </c>
      <c r="Q11" s="50">
        <f>IF(t_datas[[#This Row],[Signature contrat]]="Non",0,IF(t_datas[[#This Row],[PE validée]]="Non",0,IF(AND(t_datas[[#This Row],[Anc &gt; 6 mois]]="Oui",I11=1),130,IF(AND(t_datas[[#This Row],[Anc &gt; 6 mois]]="oui",I11=2),150,0))))</f>
        <v>0</v>
      </c>
      <c r="R11" s="52">
        <f>t_datas[[#This Row],[Attribution de la prime]]+t_datas[[#This Row],[Montant prime 2]]+t_datas[[#This Row],[Montant prime 3]]+IF(t_datas[[#This Row],[Nb de filleuls]]&gt;=5,200,0)</f>
        <v>50</v>
      </c>
    </row>
    <row r="12" spans="1:36" x14ac:dyDescent="0.25">
      <c r="A12" s="56">
        <f ca="1">IF(t_datas[[#This Row],[Montant prime 3]]=0,-1,1)</f>
        <v>-1</v>
      </c>
      <c r="B12" s="19" t="s">
        <v>31</v>
      </c>
      <c r="C12" s="20" t="s">
        <v>83</v>
      </c>
      <c r="D12" s="21" t="s">
        <v>29</v>
      </c>
      <c r="E12" s="86">
        <f>COUNTIF(t_datas[Matricule Parrain],t_datas[[#This Row],[Matricule Parrain]])</f>
        <v>1</v>
      </c>
      <c r="F12" s="22" t="s">
        <v>99</v>
      </c>
      <c r="G12" s="18" t="s">
        <v>30</v>
      </c>
      <c r="H12" s="23">
        <v>44683</v>
      </c>
      <c r="I12" s="30">
        <v>1</v>
      </c>
      <c r="J12" s="35" t="s">
        <v>7</v>
      </c>
      <c r="K12" s="40">
        <f>IF(t_datas[[#This Row],[Signature contrat]]="Oui",50,0)</f>
        <v>50</v>
      </c>
      <c r="L12" s="75">
        <v>44743</v>
      </c>
      <c r="M12" s="76" t="s">
        <v>7</v>
      </c>
      <c r="N12" s="77">
        <f>IF(t_datas[[#This Row],[Signature contrat]]="Non",0,IF(AND(t_datas[[#This Row],[PE validée]]="Oui",t_datas[[#This Row],[Type]]=1),70,IF(AND(t_datas[[#This Row],[PE validée]]="oui",t_datas[[#This Row],[Type]]=2),100,0)))</f>
        <v>70</v>
      </c>
      <c r="O12" s="42">
        <f>IF(t_datas[[#This Row],[PE validée]]="Non","/",IF(t_datas[[#This Row],[Date d''entrée]]&gt;1,+EDATE(t_datas[[#This Row],[Date d''entrée]],6)-1,""))</f>
        <v>44866</v>
      </c>
      <c r="P12" s="43" t="str">
        <f ca="1">IF(TODAY()&lt;t_datas[[#This Row],[Date d''entrée + 6 mois]],"Non","Oui")</f>
        <v>Non</v>
      </c>
      <c r="Q12" s="50">
        <f ca="1">IF(t_datas[[#This Row],[Signature contrat]]="Non",0,IF(t_datas[[#This Row],[PE validée]]="Non",0,IF(AND(t_datas[[#This Row],[Anc &gt; 6 mois]]="Oui",I12=1),130,IF(AND(t_datas[[#This Row],[Anc &gt; 6 mois]]="oui",I12=2),150,0))))</f>
        <v>0</v>
      </c>
      <c r="R12" s="52">
        <f ca="1">t_datas[[#This Row],[Attribution de la prime]]+t_datas[[#This Row],[Montant prime 2]]+t_datas[[#This Row],[Montant prime 3]]+IF(t_datas[[#This Row],[Nb de filleuls]]&gt;=5,200,0)</f>
        <v>120</v>
      </c>
    </row>
    <row r="13" spans="1:36" x14ac:dyDescent="0.25">
      <c r="A13" s="56">
        <f ca="1">IF(t_datas[[#This Row],[Montant prime 3]]=0,-1,1)</f>
        <v>-1</v>
      </c>
      <c r="B13" s="19" t="s">
        <v>37</v>
      </c>
      <c r="C13" s="20" t="s">
        <v>84</v>
      </c>
      <c r="D13" s="21" t="s">
        <v>32</v>
      </c>
      <c r="E13" s="86">
        <f>COUNTIF(t_datas[Matricule Parrain],t_datas[[#This Row],[Matricule Parrain]])</f>
        <v>1</v>
      </c>
      <c r="F13" s="22" t="s">
        <v>100</v>
      </c>
      <c r="G13" s="18" t="s">
        <v>33</v>
      </c>
      <c r="H13" s="23">
        <v>44690</v>
      </c>
      <c r="I13" s="30">
        <v>2</v>
      </c>
      <c r="J13" s="35" t="s">
        <v>7</v>
      </c>
      <c r="K13" s="40">
        <f>IF(t_datas[[#This Row],[Signature contrat]]="Oui",50,0)</f>
        <v>50</v>
      </c>
      <c r="L13" s="75">
        <v>44780</v>
      </c>
      <c r="M13" s="76" t="s">
        <v>7</v>
      </c>
      <c r="N13" s="77">
        <f>IF(t_datas[[#This Row],[Signature contrat]]="Non",0,IF(AND(t_datas[[#This Row],[PE validée]]="Oui",t_datas[[#This Row],[Type]]=1),70,IF(AND(t_datas[[#This Row],[PE validée]]="oui",t_datas[[#This Row],[Type]]=2),100,0)))</f>
        <v>100</v>
      </c>
      <c r="O13" s="42">
        <f>IF(t_datas[[#This Row],[PE validée]]="Non","/",IF(t_datas[[#This Row],[Date d''entrée]]&gt;1,+EDATE(t_datas[[#This Row],[Date d''entrée]],6)-1,""))</f>
        <v>44873</v>
      </c>
      <c r="P13" s="43" t="str">
        <f ca="1">IF(TODAY()&lt;t_datas[[#This Row],[Date d''entrée + 6 mois]],"Non","Oui")</f>
        <v>Non</v>
      </c>
      <c r="Q13" s="50">
        <f ca="1">IF(t_datas[[#This Row],[Signature contrat]]="Non",0,IF(t_datas[[#This Row],[PE validée]]="Non",0,IF(AND(t_datas[[#This Row],[Anc &gt; 6 mois]]="Oui",I13=1),130,IF(AND(t_datas[[#This Row],[Anc &gt; 6 mois]]="oui",I13=2),150,0))))</f>
        <v>0</v>
      </c>
      <c r="R13" s="52">
        <f ca="1">t_datas[[#This Row],[Attribution de la prime]]+t_datas[[#This Row],[Montant prime 2]]+t_datas[[#This Row],[Montant prime 3]]+IF(t_datas[[#This Row],[Nb de filleuls]]&gt;=5,200,0)</f>
        <v>150</v>
      </c>
    </row>
    <row r="14" spans="1:36" x14ac:dyDescent="0.25">
      <c r="A14" s="56">
        <f ca="1">IF(t_datas[[#This Row],[Montant prime 3]]=0,-1,1)</f>
        <v>-1</v>
      </c>
      <c r="B14" s="19" t="s">
        <v>36</v>
      </c>
      <c r="C14" s="20" t="s">
        <v>85</v>
      </c>
      <c r="D14" s="21" t="s">
        <v>34</v>
      </c>
      <c r="E14" s="86">
        <f>COUNTIF(t_datas[Matricule Parrain],t_datas[[#This Row],[Matricule Parrain]])</f>
        <v>1</v>
      </c>
      <c r="F14" s="22" t="s">
        <v>101</v>
      </c>
      <c r="G14" s="18" t="s">
        <v>35</v>
      </c>
      <c r="H14" s="23">
        <v>44690</v>
      </c>
      <c r="I14" s="30">
        <v>1</v>
      </c>
      <c r="J14" s="35" t="s">
        <v>7</v>
      </c>
      <c r="K14" s="40">
        <f>IF(t_datas[[#This Row],[Signature contrat]]="Oui",50,0)</f>
        <v>50</v>
      </c>
      <c r="L14" s="75">
        <v>44750</v>
      </c>
      <c r="M14" s="76" t="s">
        <v>7</v>
      </c>
      <c r="N14" s="77">
        <f>IF(t_datas[[#This Row],[Signature contrat]]="Non",0,IF(AND(t_datas[[#This Row],[PE validée]]="Oui",t_datas[[#This Row],[Type]]=1),70,IF(AND(t_datas[[#This Row],[PE validée]]="oui",t_datas[[#This Row],[Type]]=2),100,0)))</f>
        <v>70</v>
      </c>
      <c r="O14" s="42">
        <f>IF(t_datas[[#This Row],[PE validée]]="Non","/",IF(t_datas[[#This Row],[Date d''entrée]]&gt;1,+EDATE(t_datas[[#This Row],[Date d''entrée]],6)-1,""))</f>
        <v>44873</v>
      </c>
      <c r="P14" s="43" t="str">
        <f ca="1">IF(TODAY()&lt;t_datas[[#This Row],[Date d''entrée + 6 mois]],"Non","Oui")</f>
        <v>Non</v>
      </c>
      <c r="Q14" s="50">
        <f ca="1">IF(t_datas[[#This Row],[Signature contrat]]="Non",0,IF(t_datas[[#This Row],[PE validée]]="Non",0,IF(AND(t_datas[[#This Row],[Anc &gt; 6 mois]]="Oui",I14=1),130,IF(AND(t_datas[[#This Row],[Anc &gt; 6 mois]]="oui",I14=2),150,0))))</f>
        <v>0</v>
      </c>
      <c r="R14" s="52">
        <f ca="1">t_datas[[#This Row],[Attribution de la prime]]+t_datas[[#This Row],[Montant prime 2]]+t_datas[[#This Row],[Montant prime 3]]+IF(t_datas[[#This Row],[Nb de filleuls]]&gt;=5,200,0)</f>
        <v>120</v>
      </c>
    </row>
    <row r="15" spans="1:36" x14ac:dyDescent="0.25">
      <c r="A15" s="56">
        <f ca="1">IF(t_datas[[#This Row],[Montant prime 3]]=0,-1,1)</f>
        <v>-1</v>
      </c>
      <c r="B15" s="19" t="s">
        <v>38</v>
      </c>
      <c r="C15" s="20" t="s">
        <v>86</v>
      </c>
      <c r="D15" s="21" t="s">
        <v>35</v>
      </c>
      <c r="E15" s="86">
        <f>COUNTIF(t_datas[Matricule Parrain],t_datas[[#This Row],[Matricule Parrain]])</f>
        <v>1</v>
      </c>
      <c r="F15" s="22" t="s">
        <v>102</v>
      </c>
      <c r="G15" s="18" t="s">
        <v>39</v>
      </c>
      <c r="H15" s="23">
        <v>44732</v>
      </c>
      <c r="I15" s="30">
        <v>1</v>
      </c>
      <c r="J15" s="35" t="s">
        <v>7</v>
      </c>
      <c r="K15" s="40">
        <f>IF(t_datas[[#This Row],[Signature contrat]]="Oui",50,0)</f>
        <v>50</v>
      </c>
      <c r="L15" s="75">
        <v>44792</v>
      </c>
      <c r="M15" s="76" t="s">
        <v>7</v>
      </c>
      <c r="N15" s="77">
        <f>IF(t_datas[[#This Row],[Signature contrat]]="Non",0,IF(AND(t_datas[[#This Row],[PE validée]]="Oui",t_datas[[#This Row],[Type]]=1),70,IF(AND(t_datas[[#This Row],[PE validée]]="oui",t_datas[[#This Row],[Type]]=2),100,0)))</f>
        <v>70</v>
      </c>
      <c r="O15" s="42">
        <f>IF(t_datas[[#This Row],[PE validée]]="Non","/",IF(t_datas[[#This Row],[Date d''entrée]]&gt;1,+EDATE(t_datas[[#This Row],[Date d''entrée]],6)-1,""))</f>
        <v>44914</v>
      </c>
      <c r="P15" s="43" t="str">
        <f ca="1">IF(TODAY()&lt;t_datas[[#This Row],[Date d''entrée + 6 mois]],"Non","Oui")</f>
        <v>Non</v>
      </c>
      <c r="Q15" s="50">
        <f ca="1">IF(t_datas[[#This Row],[Signature contrat]]="Non",0,IF(t_datas[[#This Row],[PE validée]]="Non",0,IF(AND(t_datas[[#This Row],[Anc &gt; 6 mois]]="Oui",I15=1),130,IF(AND(t_datas[[#This Row],[Anc &gt; 6 mois]]="oui",I15=2),150,0))))</f>
        <v>0</v>
      </c>
      <c r="R15" s="52">
        <f ca="1">t_datas[[#This Row],[Attribution de la prime]]+t_datas[[#This Row],[Montant prime 2]]+t_datas[[#This Row],[Montant prime 3]]+IF(t_datas[[#This Row],[Nb de filleuls]]&gt;=5,200,0)</f>
        <v>120</v>
      </c>
    </row>
    <row r="16" spans="1:36" x14ac:dyDescent="0.25">
      <c r="A16" s="56">
        <f ca="1">IF(t_datas[[#This Row],[Montant prime 3]]=0,-1,1)</f>
        <v>-1</v>
      </c>
      <c r="B16" s="19" t="s">
        <v>42</v>
      </c>
      <c r="C16" s="20" t="s">
        <v>87</v>
      </c>
      <c r="D16" s="21" t="s">
        <v>40</v>
      </c>
      <c r="E16" s="86">
        <f>COUNTIF(t_datas[Matricule Parrain],t_datas[[#This Row],[Matricule Parrain]])</f>
        <v>1</v>
      </c>
      <c r="F16" s="22" t="s">
        <v>103</v>
      </c>
      <c r="G16" s="18" t="s">
        <v>41</v>
      </c>
      <c r="H16" s="23">
        <v>44739</v>
      </c>
      <c r="I16" s="30">
        <v>2</v>
      </c>
      <c r="J16" s="35" t="s">
        <v>7</v>
      </c>
      <c r="K16" s="40">
        <f>IF(t_datas[[#This Row],[Signature contrat]]="Oui",50,0)</f>
        <v>50</v>
      </c>
      <c r="L16" s="75">
        <v>44799</v>
      </c>
      <c r="M16" s="76" t="s">
        <v>7</v>
      </c>
      <c r="N16" s="77">
        <f>IF(t_datas[[#This Row],[Signature contrat]]="Non",0,IF(AND(t_datas[[#This Row],[PE validée]]="Oui",t_datas[[#This Row],[Type]]=1),70,IF(AND(t_datas[[#This Row],[PE validée]]="oui",t_datas[[#This Row],[Type]]=2),100,0)))</f>
        <v>100</v>
      </c>
      <c r="O16" s="42">
        <f>IF(t_datas[[#This Row],[PE validée]]="Non","/",IF(t_datas[[#This Row],[Date d''entrée]]&gt;1,+EDATE(t_datas[[#This Row],[Date d''entrée]],6)-1,""))</f>
        <v>44921</v>
      </c>
      <c r="P16" s="43" t="str">
        <f ca="1">IF(TODAY()&lt;t_datas[[#This Row],[Date d''entrée + 6 mois]],"Non","Oui")</f>
        <v>Non</v>
      </c>
      <c r="Q16" s="50">
        <f ca="1">IF(t_datas[[#This Row],[Signature contrat]]="Non",0,IF(t_datas[[#This Row],[PE validée]]="Non",0,IF(AND(t_datas[[#This Row],[Anc &gt; 6 mois]]="Oui",I16=1),130,IF(AND(t_datas[[#This Row],[Anc &gt; 6 mois]]="oui",I16=2),150,0))))</f>
        <v>0</v>
      </c>
      <c r="R16" s="52">
        <f ca="1">t_datas[[#This Row],[Attribution de la prime]]+t_datas[[#This Row],[Montant prime 2]]+t_datas[[#This Row],[Montant prime 3]]+IF(t_datas[[#This Row],[Nb de filleuls]]&gt;=5,200,0)</f>
        <v>150</v>
      </c>
    </row>
    <row r="17" spans="1:22" x14ac:dyDescent="0.25">
      <c r="A17" s="56">
        <f>IF(t_datas[[#This Row],[Montant prime 3]]=0,-1,1)</f>
        <v>-1</v>
      </c>
      <c r="B17" s="19" t="s">
        <v>46</v>
      </c>
      <c r="C17" s="20" t="s">
        <v>88</v>
      </c>
      <c r="D17" s="21" t="s">
        <v>45</v>
      </c>
      <c r="E17" s="86">
        <f>COUNTIF(t_datas[Matricule Parrain],t_datas[[#This Row],[Matricule Parrain]])</f>
        <v>1</v>
      </c>
      <c r="F17" s="22" t="s">
        <v>104</v>
      </c>
      <c r="G17" s="18" t="s">
        <v>45</v>
      </c>
      <c r="H17" s="23">
        <v>44753</v>
      </c>
      <c r="I17" s="30">
        <v>2</v>
      </c>
      <c r="J17" s="35" t="s">
        <v>7</v>
      </c>
      <c r="K17" s="40">
        <f>IF(t_datas[[#This Row],[Signature contrat]]="Oui",50,0)</f>
        <v>50</v>
      </c>
      <c r="L17" s="75">
        <v>44814</v>
      </c>
      <c r="M17" s="76" t="s">
        <v>8</v>
      </c>
      <c r="N17" s="77">
        <f>IF(t_datas[[#This Row],[Signature contrat]]="Non",0,IF(AND(t_datas[[#This Row],[PE validée]]="Oui",t_datas[[#This Row],[Type]]=1),70,IF(AND(t_datas[[#This Row],[PE validée]]="oui",t_datas[[#This Row],[Type]]=2),100,0)))</f>
        <v>0</v>
      </c>
      <c r="O17" s="42" t="str">
        <f>IF(t_datas[[#This Row],[PE validée]]="Non","/",IF(t_datas[[#This Row],[Date d''entrée]]&gt;1,+EDATE(t_datas[[#This Row],[Date d''entrée]],6)-1,""))</f>
        <v>/</v>
      </c>
      <c r="P17" s="43" t="str">
        <f ca="1">IF(TODAY()&lt;t_datas[[#This Row],[Date d''entrée + 6 mois]],"Non","Oui")</f>
        <v>Non</v>
      </c>
      <c r="Q17" s="50">
        <f>IF(t_datas[[#This Row],[Signature contrat]]="Non",0,IF(t_datas[[#This Row],[PE validée]]="Non",0,IF(AND(t_datas[[#This Row],[Anc &gt; 6 mois]]="Oui",I17=1),130,IF(AND(t_datas[[#This Row],[Anc &gt; 6 mois]]="oui",I17=2),150,0))))</f>
        <v>0</v>
      </c>
      <c r="R17" s="52">
        <f>t_datas[[#This Row],[Attribution de la prime]]+t_datas[[#This Row],[Montant prime 2]]+t_datas[[#This Row],[Montant prime 3]]+IF(t_datas[[#This Row],[Nb de filleuls]]&gt;=5,200,0)</f>
        <v>50</v>
      </c>
    </row>
    <row r="18" spans="1:22" x14ac:dyDescent="0.25">
      <c r="A18" s="56">
        <f>IF(t_datas[[#This Row],[Montant prime 3]]=0,-1,1)</f>
        <v>-1</v>
      </c>
      <c r="B18" s="19" t="s">
        <v>48</v>
      </c>
      <c r="C18" s="20" t="s">
        <v>89</v>
      </c>
      <c r="D18" s="21" t="s">
        <v>43</v>
      </c>
      <c r="E18" s="86">
        <f>COUNTIF(t_datas[Matricule Parrain],t_datas[[#This Row],[Matricule Parrain]])</f>
        <v>1</v>
      </c>
      <c r="F18" s="22" t="s">
        <v>105</v>
      </c>
      <c r="G18" s="18" t="s">
        <v>47</v>
      </c>
      <c r="H18" s="23">
        <v>44760</v>
      </c>
      <c r="I18" s="30">
        <v>2</v>
      </c>
      <c r="J18" s="35" t="s">
        <v>7</v>
      </c>
      <c r="K18" s="40">
        <f>IF(t_datas[[#This Row],[Signature contrat]]="Oui",50,0)</f>
        <v>50</v>
      </c>
      <c r="L18" s="75">
        <v>44821</v>
      </c>
      <c r="M18" s="76" t="s">
        <v>8</v>
      </c>
      <c r="N18" s="77">
        <f>IF(t_datas[[#This Row],[Signature contrat]]="Non",0,IF(AND(t_datas[[#This Row],[PE validée]]="Oui",t_datas[[#This Row],[Type]]=1),70,IF(AND(t_datas[[#This Row],[PE validée]]="oui",t_datas[[#This Row],[Type]]=2),100,0)))</f>
        <v>0</v>
      </c>
      <c r="O18" s="42" t="str">
        <f>IF(t_datas[[#This Row],[PE validée]]="Non","/",IF(t_datas[[#This Row],[Date d''entrée]]&gt;1,+EDATE(t_datas[[#This Row],[Date d''entrée]],6)-1,""))</f>
        <v>/</v>
      </c>
      <c r="P18" s="43" t="str">
        <f ca="1">IF(TODAY()&lt;t_datas[[#This Row],[Date d''entrée + 6 mois]],"Non","Oui")</f>
        <v>Non</v>
      </c>
      <c r="Q18" s="50">
        <f>IF(t_datas[[#This Row],[Signature contrat]]="Non",0,IF(t_datas[[#This Row],[PE validée]]="Non",0,IF(AND(t_datas[[#This Row],[Anc &gt; 6 mois]]="Oui",I18=1),130,IF(AND(t_datas[[#This Row],[Anc &gt; 6 mois]]="oui",I18=2),150,0))))</f>
        <v>0</v>
      </c>
      <c r="R18" s="52">
        <f>t_datas[[#This Row],[Attribution de la prime]]+t_datas[[#This Row],[Montant prime 2]]+t_datas[[#This Row],[Montant prime 3]]+IF(t_datas[[#This Row],[Nb de filleuls]]&gt;=5,200,0)</f>
        <v>50</v>
      </c>
    </row>
    <row r="19" spans="1:22" x14ac:dyDescent="0.25">
      <c r="A19" s="56">
        <f>IF(t_datas[[#This Row],[Montant prime 3]]=0,-1,1)</f>
        <v>-1</v>
      </c>
      <c r="B19" s="19" t="s">
        <v>50</v>
      </c>
      <c r="C19" s="20" t="s">
        <v>90</v>
      </c>
      <c r="D19" s="21" t="s">
        <v>44</v>
      </c>
      <c r="E19" s="86">
        <f>COUNTIF(t_datas[Matricule Parrain],t_datas[[#This Row],[Matricule Parrain]])</f>
        <v>1</v>
      </c>
      <c r="F19" s="22" t="s">
        <v>106</v>
      </c>
      <c r="G19" s="18" t="s">
        <v>49</v>
      </c>
      <c r="H19" s="23">
        <v>44767</v>
      </c>
      <c r="I19" s="30">
        <v>2</v>
      </c>
      <c r="J19" s="35" t="s">
        <v>7</v>
      </c>
      <c r="K19" s="40">
        <f>IF(t_datas[[#This Row],[Signature contrat]]="Oui",50,0)</f>
        <v>50</v>
      </c>
      <c r="L19" s="75">
        <v>44828</v>
      </c>
      <c r="M19" s="76" t="s">
        <v>8</v>
      </c>
      <c r="N19" s="77">
        <f>IF(t_datas[[#This Row],[Signature contrat]]="Non",0,IF(AND(t_datas[[#This Row],[PE validée]]="Oui",t_datas[[#This Row],[Type]]=1),70,IF(AND(t_datas[[#This Row],[PE validée]]="oui",t_datas[[#This Row],[Type]]=2),100,0)))</f>
        <v>0</v>
      </c>
      <c r="O19" s="42" t="str">
        <f>IF(t_datas[[#This Row],[PE validée]]="Non","/",IF(t_datas[[#This Row],[Date d''entrée]]&gt;1,+EDATE(t_datas[[#This Row],[Date d''entrée]],6)-1,""))</f>
        <v>/</v>
      </c>
      <c r="P19" s="43" t="str">
        <f ca="1">IF(TODAY()&lt;t_datas[[#This Row],[Date d''entrée + 6 mois]],"Non","Oui")</f>
        <v>Non</v>
      </c>
      <c r="Q19" s="50">
        <f>IF(t_datas[[#This Row],[Signature contrat]]="Non",0,IF(t_datas[[#This Row],[PE validée]]="Non",0,IF(AND(t_datas[[#This Row],[Anc &gt; 6 mois]]="Oui",I19=1),130,IF(AND(t_datas[[#This Row],[Anc &gt; 6 mois]]="oui",I19=2),150,0))))</f>
        <v>0</v>
      </c>
      <c r="R19" s="52">
        <f>t_datas[[#This Row],[Attribution de la prime]]+t_datas[[#This Row],[Montant prime 2]]+t_datas[[#This Row],[Montant prime 3]]+IF(t_datas[[#This Row],[Nb de filleuls]]&gt;=5,200,0)</f>
        <v>50</v>
      </c>
    </row>
    <row r="20" spans="1:22" x14ac:dyDescent="0.25">
      <c r="A20" s="56">
        <f>IF(t_datas[[#This Row],[Montant prime 3]]=0,-1,1)</f>
        <v>-1</v>
      </c>
      <c r="B20" s="19" t="s">
        <v>54</v>
      </c>
      <c r="C20" s="20" t="s">
        <v>91</v>
      </c>
      <c r="D20" s="21" t="s">
        <v>32</v>
      </c>
      <c r="E20" s="86">
        <f>COUNTIF(t_datas[Matricule Parrain],t_datas[[#This Row],[Matricule Parrain]])</f>
        <v>1</v>
      </c>
      <c r="F20" s="22" t="s">
        <v>107</v>
      </c>
      <c r="G20" s="18" t="s">
        <v>51</v>
      </c>
      <c r="H20" s="23">
        <v>44777</v>
      </c>
      <c r="I20" s="30">
        <v>1</v>
      </c>
      <c r="J20" s="35" t="s">
        <v>7</v>
      </c>
      <c r="K20" s="40">
        <f>IF(t_datas[[#This Row],[Signature contrat]]="Oui",50,0)</f>
        <v>50</v>
      </c>
      <c r="L20" s="75">
        <v>44837</v>
      </c>
      <c r="M20" s="76" t="s">
        <v>8</v>
      </c>
      <c r="N20" s="77">
        <f>IF(t_datas[[#This Row],[Signature contrat]]="Non",0,IF(AND(t_datas[[#This Row],[PE validée]]="Oui",t_datas[[#This Row],[Type]]=1),70,IF(AND(t_datas[[#This Row],[PE validée]]="oui",t_datas[[#This Row],[Type]]=2),100,0)))</f>
        <v>0</v>
      </c>
      <c r="O20" s="42" t="str">
        <f>IF(t_datas[[#This Row],[PE validée]]="Non","/",IF(t_datas[[#This Row],[Date d''entrée]]&gt;1,+EDATE(t_datas[[#This Row],[Date d''entrée]],6)-1,""))</f>
        <v>/</v>
      </c>
      <c r="P20" s="43" t="str">
        <f ca="1">IF(TODAY()&lt;t_datas[[#This Row],[Date d''entrée + 6 mois]],"Non","Oui")</f>
        <v>Non</v>
      </c>
      <c r="Q20" s="50">
        <f>IF(t_datas[[#This Row],[Signature contrat]]="Non",0,IF(t_datas[[#This Row],[PE validée]]="Non",0,IF(AND(t_datas[[#This Row],[Anc &gt; 6 mois]]="Oui",I20=1),130,IF(AND(t_datas[[#This Row],[Anc &gt; 6 mois]]="oui",I20=2),150,0))))</f>
        <v>0</v>
      </c>
      <c r="R20" s="52">
        <f>t_datas[[#This Row],[Attribution de la prime]]+t_datas[[#This Row],[Montant prime 2]]+t_datas[[#This Row],[Montant prime 3]]+IF(t_datas[[#This Row],[Nb de filleuls]]&gt;=5,200,0)</f>
        <v>50</v>
      </c>
    </row>
    <row r="21" spans="1:22" x14ac:dyDescent="0.25">
      <c r="A21" s="56">
        <f>IF(t_datas[[#This Row],[Montant prime 3]]=0,-1,1)</f>
        <v>-1</v>
      </c>
      <c r="B21" s="19" t="s">
        <v>55</v>
      </c>
      <c r="C21" s="20" t="s">
        <v>92</v>
      </c>
      <c r="D21" s="21" t="s">
        <v>52</v>
      </c>
      <c r="E21" s="86">
        <f>COUNTIF(t_datas[Matricule Parrain],t_datas[[#This Row],[Matricule Parrain]])</f>
        <v>1</v>
      </c>
      <c r="F21" s="22" t="s">
        <v>108</v>
      </c>
      <c r="G21" s="18" t="s">
        <v>53</v>
      </c>
      <c r="H21" s="23">
        <v>44795</v>
      </c>
      <c r="I21" s="30">
        <v>2</v>
      </c>
      <c r="J21" s="35" t="s">
        <v>7</v>
      </c>
      <c r="K21" s="40">
        <f>IF(t_datas[[#This Row],[Signature contrat]]="Oui",50,0)</f>
        <v>50</v>
      </c>
      <c r="L21" s="75">
        <v>44855</v>
      </c>
      <c r="M21" s="76" t="s">
        <v>8</v>
      </c>
      <c r="N21" s="77">
        <f>IF(t_datas[[#This Row],[Signature contrat]]="Non",0,IF(AND(t_datas[[#This Row],[PE validée]]="Oui",t_datas[[#This Row],[Type]]=1),70,IF(AND(t_datas[[#This Row],[PE validée]]="oui",t_datas[[#This Row],[Type]]=2),100,0)))</f>
        <v>0</v>
      </c>
      <c r="O21" s="42" t="str">
        <f>IF(t_datas[[#This Row],[PE validée]]="Non","/",IF(t_datas[[#This Row],[Date d''entrée]]&gt;1,+EDATE(t_datas[[#This Row],[Date d''entrée]],6)-1,""))</f>
        <v>/</v>
      </c>
      <c r="P21" s="43" t="str">
        <f ca="1">IF(TODAY()&lt;t_datas[[#This Row],[Date d''entrée + 6 mois]],"Non","Oui")</f>
        <v>Non</v>
      </c>
      <c r="Q21" s="50">
        <f>IF(t_datas[[#This Row],[Signature contrat]]="Non",0,IF(t_datas[[#This Row],[PE validée]]="Non",0,IF(AND(t_datas[[#This Row],[Anc &gt; 6 mois]]="Oui",I21=1),130,IF(AND(t_datas[[#This Row],[Anc &gt; 6 mois]]="oui",I21=2),150,0))))</f>
        <v>0</v>
      </c>
      <c r="R21" s="52">
        <f>t_datas[[#This Row],[Attribution de la prime]]+t_datas[[#This Row],[Montant prime 2]]+t_datas[[#This Row],[Montant prime 3]]+IF(t_datas[[#This Row],[Nb de filleuls]]&gt;=5,200,0)</f>
        <v>50</v>
      </c>
    </row>
    <row r="22" spans="1:22" x14ac:dyDescent="0.25">
      <c r="A22" s="59">
        <f ca="1">IF(t_datas[[#This Row],[Montant prime 3]]=0,-1,1)</f>
        <v>-1</v>
      </c>
      <c r="B22" s="60" t="s">
        <v>22</v>
      </c>
      <c r="C22" s="81" t="s">
        <v>80</v>
      </c>
      <c r="D22" s="82" t="s">
        <v>23</v>
      </c>
      <c r="E22" s="86">
        <f>COUNTIF(t_datas[Matricule Parrain],t_datas[[#This Row],[Matricule Parrain]])</f>
        <v>5</v>
      </c>
      <c r="F22" s="61" t="s">
        <v>109</v>
      </c>
      <c r="G22" s="62" t="s">
        <v>113</v>
      </c>
      <c r="H22" s="23">
        <v>44641</v>
      </c>
      <c r="I22" s="63">
        <v>1</v>
      </c>
      <c r="J22" s="35" t="s">
        <v>7</v>
      </c>
      <c r="K22" s="64">
        <f>IF(t_datas[[#This Row],[Signature contrat]]="Oui",50,0)</f>
        <v>50</v>
      </c>
      <c r="L22" s="83">
        <v>44732</v>
      </c>
      <c r="M22" s="76" t="s">
        <v>7</v>
      </c>
      <c r="N22" s="84">
        <f>IF(t_datas[[#This Row],[Signature contrat]]="Non",0,IF(AND(t_datas[[#This Row],[PE validée]]="Oui",t_datas[[#This Row],[Type]]=1),70,IF(AND(t_datas[[#This Row],[PE validée]]="oui",t_datas[[#This Row],[Type]]=2),100,0)))</f>
        <v>70</v>
      </c>
      <c r="O22" s="65">
        <f>IF(t_datas[[#This Row],[PE validée]]="Non","/",IF(t_datas[[#This Row],[Date d''entrée]]&gt;1,+EDATE(t_datas[[#This Row],[Date d''entrée]],6)-1,""))</f>
        <v>44824</v>
      </c>
      <c r="P22" s="66" t="str">
        <f ca="1">IF(TODAY()&lt;t_datas[[#This Row],[Date d''entrée + 6 mois]],"Non","Oui")</f>
        <v>Non</v>
      </c>
      <c r="Q22" s="67">
        <f ca="1">IF(t_datas[[#This Row],[Signature contrat]]="Non",0,IF(t_datas[[#This Row],[PE validée]]="Non",0,IF(AND(t_datas[[#This Row],[Anc &gt; 6 mois]]="Oui",I22=1),130,IF(AND(t_datas[[#This Row],[Anc &gt; 6 mois]]="oui",I22=2),150,0))))</f>
        <v>0</v>
      </c>
      <c r="R22" s="68">
        <f ca="1">t_datas[[#This Row],[Attribution de la prime]]+t_datas[[#This Row],[Montant prime 2]]+t_datas[[#This Row],[Montant prime 3]]+IF(t_datas[[#This Row],[Nb de filleuls]]&gt;=5,200,0)</f>
        <v>320</v>
      </c>
      <c r="T22"/>
      <c r="U22"/>
      <c r="V22"/>
    </row>
    <row r="23" spans="1:22" x14ac:dyDescent="0.25">
      <c r="A23" s="59">
        <f ca="1">IF(t_datas[[#This Row],[Montant prime 3]]=0,-1,1)</f>
        <v>-1</v>
      </c>
      <c r="B23" s="60" t="s">
        <v>22</v>
      </c>
      <c r="C23" s="81" t="s">
        <v>80</v>
      </c>
      <c r="D23" s="82" t="s">
        <v>23</v>
      </c>
      <c r="E23" s="86">
        <f>COUNTIF(t_datas[Matricule Parrain],t_datas[[#This Row],[Matricule Parrain]])</f>
        <v>5</v>
      </c>
      <c r="F23" s="61" t="s">
        <v>110</v>
      </c>
      <c r="G23" s="62" t="s">
        <v>114</v>
      </c>
      <c r="H23" s="23">
        <v>44641</v>
      </c>
      <c r="I23" s="63">
        <v>1</v>
      </c>
      <c r="J23" s="35" t="s">
        <v>7</v>
      </c>
      <c r="K23" s="64">
        <f>IF(t_datas[[#This Row],[Signature contrat]]="Oui",50,0)</f>
        <v>50</v>
      </c>
      <c r="L23" s="83">
        <v>44732</v>
      </c>
      <c r="M23" s="76" t="s">
        <v>7</v>
      </c>
      <c r="N23" s="84">
        <f>IF(t_datas[[#This Row],[Signature contrat]]="Non",0,IF(AND(t_datas[[#This Row],[PE validée]]="Oui",t_datas[[#This Row],[Type]]=1),70,IF(AND(t_datas[[#This Row],[PE validée]]="oui",t_datas[[#This Row],[Type]]=2),100,0)))</f>
        <v>70</v>
      </c>
      <c r="O23" s="65">
        <f>IF(t_datas[[#This Row],[PE validée]]="Non","/",IF(t_datas[[#This Row],[Date d''entrée]]&gt;1,+EDATE(t_datas[[#This Row],[Date d''entrée]],6)-1,""))</f>
        <v>44824</v>
      </c>
      <c r="P23" s="66" t="str">
        <f ca="1">IF(TODAY()&lt;t_datas[[#This Row],[Date d''entrée + 6 mois]],"Non","Oui")</f>
        <v>Non</v>
      </c>
      <c r="Q23" s="67">
        <f ca="1">IF(t_datas[[#This Row],[Signature contrat]]="Non",0,IF(t_datas[[#This Row],[PE validée]]="Non",0,IF(AND(t_datas[[#This Row],[Anc &gt; 6 mois]]="Oui",I23=1),130,IF(AND(t_datas[[#This Row],[Anc &gt; 6 mois]]="oui",I23=2),150,0))))</f>
        <v>0</v>
      </c>
      <c r="R23" s="68">
        <f ca="1">t_datas[[#This Row],[Attribution de la prime]]+t_datas[[#This Row],[Montant prime 2]]+t_datas[[#This Row],[Montant prime 3]]+IF(t_datas[[#This Row],[Nb de filleuls]]&gt;=5,200,0)</f>
        <v>320</v>
      </c>
      <c r="T23"/>
      <c r="U23"/>
      <c r="V23"/>
    </row>
    <row r="24" spans="1:22" x14ac:dyDescent="0.25">
      <c r="A24" s="59">
        <f ca="1">IF(t_datas[[#This Row],[Montant prime 3]]=0,-1,1)</f>
        <v>-1</v>
      </c>
      <c r="B24" s="60" t="s">
        <v>22</v>
      </c>
      <c r="C24" s="81" t="s">
        <v>80</v>
      </c>
      <c r="D24" s="82" t="s">
        <v>23</v>
      </c>
      <c r="E24" s="86">
        <f>COUNTIF(t_datas[Matricule Parrain],t_datas[[#This Row],[Matricule Parrain]])</f>
        <v>5</v>
      </c>
      <c r="F24" s="61" t="s">
        <v>111</v>
      </c>
      <c r="G24" s="62" t="s">
        <v>115</v>
      </c>
      <c r="H24" s="23">
        <v>44641</v>
      </c>
      <c r="I24" s="63">
        <v>1</v>
      </c>
      <c r="J24" s="35" t="s">
        <v>7</v>
      </c>
      <c r="K24" s="64">
        <f>IF(t_datas[[#This Row],[Signature contrat]]="Oui",50,0)</f>
        <v>50</v>
      </c>
      <c r="L24" s="83">
        <v>44732</v>
      </c>
      <c r="M24" s="76" t="s">
        <v>7</v>
      </c>
      <c r="N24" s="84">
        <f>IF(t_datas[[#This Row],[Signature contrat]]="Non",0,IF(AND(t_datas[[#This Row],[PE validée]]="Oui",t_datas[[#This Row],[Type]]=1),70,IF(AND(t_datas[[#This Row],[PE validée]]="oui",t_datas[[#This Row],[Type]]=2),100,0)))</f>
        <v>70</v>
      </c>
      <c r="O24" s="65">
        <f>IF(t_datas[[#This Row],[PE validée]]="Non","/",IF(t_datas[[#This Row],[Date d''entrée]]&gt;1,+EDATE(t_datas[[#This Row],[Date d''entrée]],6)-1,""))</f>
        <v>44824</v>
      </c>
      <c r="P24" s="66" t="str">
        <f ca="1">IF(TODAY()&lt;t_datas[[#This Row],[Date d''entrée + 6 mois]],"Non","Oui")</f>
        <v>Non</v>
      </c>
      <c r="Q24" s="67">
        <f ca="1">IF(t_datas[[#This Row],[Signature contrat]]="Non",0,IF(t_datas[[#This Row],[PE validée]]="Non",0,IF(AND(t_datas[[#This Row],[Anc &gt; 6 mois]]="Oui",I24=1),130,IF(AND(t_datas[[#This Row],[Anc &gt; 6 mois]]="oui",I24=2),150,0))))</f>
        <v>0</v>
      </c>
      <c r="R24" s="68">
        <f ca="1">t_datas[[#This Row],[Attribution de la prime]]+t_datas[[#This Row],[Montant prime 2]]+t_datas[[#This Row],[Montant prime 3]]+IF(t_datas[[#This Row],[Nb de filleuls]]&gt;=5,200,0)</f>
        <v>320</v>
      </c>
      <c r="T24"/>
      <c r="U24"/>
      <c r="V24"/>
    </row>
    <row r="25" spans="1:22" x14ac:dyDescent="0.25">
      <c r="A25" s="59">
        <f ca="1">IF(t_datas[[#This Row],[Montant prime 3]]=0,-1,1)</f>
        <v>-1</v>
      </c>
      <c r="B25" s="60" t="s">
        <v>22</v>
      </c>
      <c r="C25" s="81" t="s">
        <v>80</v>
      </c>
      <c r="D25" s="82" t="s">
        <v>23</v>
      </c>
      <c r="E25" s="86">
        <f>COUNTIF(t_datas[Matricule Parrain],t_datas[[#This Row],[Matricule Parrain]])</f>
        <v>5</v>
      </c>
      <c r="F25" s="61" t="s">
        <v>112</v>
      </c>
      <c r="G25" s="62" t="s">
        <v>116</v>
      </c>
      <c r="H25" s="23">
        <v>44641</v>
      </c>
      <c r="I25" s="63">
        <v>1</v>
      </c>
      <c r="J25" s="35" t="s">
        <v>7</v>
      </c>
      <c r="K25" s="64">
        <f>IF(t_datas[[#This Row],[Signature contrat]]="Oui",50,0)</f>
        <v>50</v>
      </c>
      <c r="L25" s="83">
        <v>44732</v>
      </c>
      <c r="M25" s="76" t="s">
        <v>7</v>
      </c>
      <c r="N25" s="84">
        <f>IF(t_datas[[#This Row],[Signature contrat]]="Non",0,IF(AND(t_datas[[#This Row],[PE validée]]="Oui",t_datas[[#This Row],[Type]]=1),70,IF(AND(t_datas[[#This Row],[PE validée]]="oui",t_datas[[#This Row],[Type]]=2),100,0)))</f>
        <v>70</v>
      </c>
      <c r="O25" s="65">
        <f>IF(t_datas[[#This Row],[PE validée]]="Non","/",IF(t_datas[[#This Row],[Date d''entrée]]&gt;1,+EDATE(t_datas[[#This Row],[Date d''entrée]],6)-1,""))</f>
        <v>44824</v>
      </c>
      <c r="P25" s="66" t="str">
        <f ca="1">IF(TODAY()&lt;t_datas[[#This Row],[Date d''entrée + 6 mois]],"Non","Oui")</f>
        <v>Non</v>
      </c>
      <c r="Q25" s="67">
        <f ca="1">IF(t_datas[[#This Row],[Signature contrat]]="Non",0,IF(t_datas[[#This Row],[PE validée]]="Non",0,IF(AND(t_datas[[#This Row],[Anc &gt; 6 mois]]="Oui",I25=1),130,IF(AND(t_datas[[#This Row],[Anc &gt; 6 mois]]="oui",I25=2),150,0))))</f>
        <v>0</v>
      </c>
      <c r="R25" s="68">
        <f ca="1">t_datas[[#This Row],[Attribution de la prime]]+t_datas[[#This Row],[Montant prime 2]]+t_datas[[#This Row],[Montant prime 3]]+IF(t_datas[[#This Row],[Nb de filleuls]]&gt;=5,200,0)</f>
        <v>320</v>
      </c>
      <c r="T25"/>
      <c r="U25"/>
      <c r="V25"/>
    </row>
    <row r="26" spans="1:22" x14ac:dyDescent="0.25">
      <c r="T26"/>
      <c r="U26"/>
      <c r="V26"/>
    </row>
    <row r="27" spans="1:22" x14ac:dyDescent="0.25">
      <c r="T27"/>
      <c r="U27"/>
      <c r="V27"/>
    </row>
    <row r="28" spans="1:22" x14ac:dyDescent="0.25">
      <c r="T28"/>
      <c r="U28"/>
      <c r="V28"/>
    </row>
    <row r="29" spans="1:22" x14ac:dyDescent="0.25">
      <c r="T29"/>
      <c r="U29"/>
      <c r="V29"/>
    </row>
    <row r="30" spans="1:22" x14ac:dyDescent="0.25">
      <c r="T30"/>
      <c r="U30"/>
      <c r="V30"/>
    </row>
    <row r="31" spans="1:22" x14ac:dyDescent="0.25">
      <c r="T31"/>
      <c r="U31"/>
      <c r="V31"/>
    </row>
    <row r="32" spans="1:22" x14ac:dyDescent="0.25">
      <c r="T32"/>
      <c r="U32"/>
      <c r="V32"/>
    </row>
    <row r="33" spans="20:22" x14ac:dyDescent="0.25">
      <c r="T33"/>
      <c r="U33"/>
      <c r="V33"/>
    </row>
    <row r="34" spans="20:22" x14ac:dyDescent="0.25">
      <c r="T34"/>
      <c r="U34"/>
      <c r="V34"/>
    </row>
    <row r="35" spans="20:22" x14ac:dyDescent="0.25">
      <c r="T35"/>
      <c r="U35"/>
      <c r="V35"/>
    </row>
    <row r="36" spans="20:22" x14ac:dyDescent="0.25">
      <c r="T36"/>
      <c r="U36"/>
      <c r="V36"/>
    </row>
    <row r="37" spans="20:22" x14ac:dyDescent="0.25">
      <c r="T37"/>
      <c r="U37"/>
    </row>
    <row r="38" spans="20:22" x14ac:dyDescent="0.25">
      <c r="T38"/>
      <c r="U38"/>
    </row>
    <row r="39" spans="20:22" x14ac:dyDescent="0.25">
      <c r="T39"/>
      <c r="U39"/>
    </row>
    <row r="40" spans="20:22" x14ac:dyDescent="0.25">
      <c r="T40"/>
      <c r="U40"/>
    </row>
    <row r="41" spans="20:22" x14ac:dyDescent="0.25">
      <c r="T41"/>
      <c r="U41"/>
    </row>
    <row r="42" spans="20:22" x14ac:dyDescent="0.25">
      <c r="T42"/>
      <c r="U42"/>
    </row>
    <row r="43" spans="20:22" x14ac:dyDescent="0.25">
      <c r="T43"/>
      <c r="U43"/>
    </row>
    <row r="44" spans="20:22" x14ac:dyDescent="0.25">
      <c r="T44"/>
      <c r="U44"/>
    </row>
    <row r="45" spans="20:22" x14ac:dyDescent="0.25">
      <c r="T45"/>
      <c r="U45"/>
    </row>
    <row r="46" spans="20:22" x14ac:dyDescent="0.25">
      <c r="T46"/>
      <c r="U46"/>
    </row>
    <row r="47" spans="20:22" x14ac:dyDescent="0.25">
      <c r="T47"/>
      <c r="U47"/>
    </row>
    <row r="48" spans="20:22" x14ac:dyDescent="0.25">
      <c r="T48"/>
      <c r="U48"/>
    </row>
    <row r="49" spans="20:21" x14ac:dyDescent="0.25">
      <c r="T49"/>
      <c r="U49"/>
    </row>
    <row r="50" spans="20:21" x14ac:dyDescent="0.25">
      <c r="T50"/>
      <c r="U50"/>
    </row>
    <row r="51" spans="20:21" x14ac:dyDescent="0.25">
      <c r="T51"/>
      <c r="U51"/>
    </row>
    <row r="52" spans="20:21" x14ac:dyDescent="0.25">
      <c r="T52"/>
      <c r="U52"/>
    </row>
  </sheetData>
  <pageMargins left="0.7" right="0.7" top="0.75" bottom="0.75" header="0.3" footer="0.3"/>
  <pageSetup paperSize="9" scale="67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C2373652-5FC8-482B-BFB4-ABCEC76967A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Symbols" iconId="0"/>
              <x14:cfIcon iconSet="NoIcons" iconId="0"/>
              <x14:cfIcon iconSet="3Symbols" iconId="2"/>
            </x14:iconSet>
          </x14:cfRule>
          <xm:sqref>A6:A25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Paramétrage!$A$1:$A$2</xm:f>
          </x14:formula1>
          <xm:sqref>P22:P1048576 J6:J25 M5:M1048576</xm:sqref>
        </x14:dataValidation>
        <x14:dataValidation type="list" allowBlank="1" showInputMessage="1" showErrorMessage="1" xr:uid="{00000000-0002-0000-0000-000001000000}">
          <x14:formula1>
            <xm:f>Paramétrage!$B$1:$B$2</xm:f>
          </x14:formula1>
          <xm:sqref>I2:I3 I6:I1048576</xm:sqref>
        </x14:dataValidation>
        <x14:dataValidation type="list" xr:uid="{00000000-0002-0000-0000-000002000000}">
          <x14:formula1>
            <xm:f>Paramétrage!$D$1:$D$2</xm:f>
          </x14:formula1>
          <xm:sqref>L6:L25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-0.249977111117893"/>
  </sheetPr>
  <dimension ref="A3:G20"/>
  <sheetViews>
    <sheetView workbookViewId="0">
      <selection activeCell="D13" sqref="D13"/>
    </sheetView>
  </sheetViews>
  <sheetFormatPr baseColWidth="10" defaultRowHeight="15" x14ac:dyDescent="0.25"/>
  <cols>
    <col min="1" max="1" width="21.7109375" bestFit="1" customWidth="1"/>
    <col min="2" max="2" width="18.5703125" bestFit="1" customWidth="1"/>
    <col min="3" max="3" width="19.85546875" bestFit="1" customWidth="1"/>
    <col min="4" max="7" width="12.7109375" customWidth="1"/>
  </cols>
  <sheetData>
    <row r="3" spans="1:7" s="13" customFormat="1" ht="45.6" customHeight="1" x14ac:dyDescent="0.25">
      <c r="A3" s="79" t="s">
        <v>71</v>
      </c>
      <c r="B3" s="79" t="s">
        <v>67</v>
      </c>
      <c r="C3" s="79" t="s">
        <v>72</v>
      </c>
      <c r="D3" s="80" t="s">
        <v>74</v>
      </c>
      <c r="E3" s="80" t="s">
        <v>75</v>
      </c>
      <c r="F3" s="80" t="s">
        <v>76</v>
      </c>
      <c r="G3" s="13" t="s">
        <v>73</v>
      </c>
    </row>
    <row r="4" spans="1:7" x14ac:dyDescent="0.25">
      <c r="A4" t="s">
        <v>77</v>
      </c>
      <c r="B4" t="s">
        <v>13</v>
      </c>
      <c r="C4" t="s">
        <v>12</v>
      </c>
      <c r="D4" s="78">
        <v>50</v>
      </c>
      <c r="E4" s="78">
        <v>70</v>
      </c>
      <c r="F4" s="78">
        <v>0</v>
      </c>
      <c r="G4">
        <v>1</v>
      </c>
    </row>
    <row r="5" spans="1:7" x14ac:dyDescent="0.25">
      <c r="A5" t="s">
        <v>78</v>
      </c>
      <c r="B5" t="s">
        <v>16</v>
      </c>
      <c r="C5" t="s">
        <v>15</v>
      </c>
      <c r="D5" s="78">
        <v>50</v>
      </c>
      <c r="E5" s="78">
        <v>100</v>
      </c>
      <c r="F5" s="78">
        <v>0</v>
      </c>
      <c r="G5">
        <v>1</v>
      </c>
    </row>
    <row r="6" spans="1:7" x14ac:dyDescent="0.25">
      <c r="A6" t="s">
        <v>79</v>
      </c>
      <c r="B6" t="s">
        <v>18</v>
      </c>
      <c r="C6" t="s">
        <v>20</v>
      </c>
      <c r="D6" s="78">
        <v>50</v>
      </c>
      <c r="E6" s="78">
        <v>0</v>
      </c>
      <c r="F6" s="78">
        <v>0</v>
      </c>
      <c r="G6">
        <v>1</v>
      </c>
    </row>
    <row r="7" spans="1:7" x14ac:dyDescent="0.25">
      <c r="A7" t="s">
        <v>80</v>
      </c>
      <c r="B7" t="s">
        <v>23</v>
      </c>
      <c r="C7" t="s">
        <v>22</v>
      </c>
      <c r="D7" s="78">
        <v>250</v>
      </c>
      <c r="E7" s="78">
        <v>350</v>
      </c>
      <c r="F7" s="78">
        <v>0</v>
      </c>
      <c r="G7">
        <v>5</v>
      </c>
    </row>
    <row r="8" spans="1:7" x14ac:dyDescent="0.25">
      <c r="A8" t="s">
        <v>81</v>
      </c>
      <c r="B8" t="s">
        <v>25</v>
      </c>
      <c r="C8" t="s">
        <v>27</v>
      </c>
      <c r="D8" s="78">
        <v>50</v>
      </c>
      <c r="E8" s="78">
        <v>70</v>
      </c>
      <c r="F8" s="78">
        <v>0</v>
      </c>
      <c r="G8">
        <v>1</v>
      </c>
    </row>
    <row r="9" spans="1:7" x14ac:dyDescent="0.25">
      <c r="A9" t="s">
        <v>82</v>
      </c>
      <c r="B9" t="s">
        <v>23</v>
      </c>
      <c r="C9" t="s">
        <v>28</v>
      </c>
      <c r="D9" s="78">
        <v>50</v>
      </c>
      <c r="E9" s="78">
        <v>0</v>
      </c>
      <c r="F9" s="78">
        <v>0</v>
      </c>
      <c r="G9">
        <v>1</v>
      </c>
    </row>
    <row r="10" spans="1:7" x14ac:dyDescent="0.25">
      <c r="A10" t="s">
        <v>83</v>
      </c>
      <c r="B10" t="s">
        <v>29</v>
      </c>
      <c r="C10" t="s">
        <v>31</v>
      </c>
      <c r="D10" s="78">
        <v>50</v>
      </c>
      <c r="E10" s="78">
        <v>70</v>
      </c>
      <c r="F10" s="78">
        <v>0</v>
      </c>
      <c r="G10">
        <v>1</v>
      </c>
    </row>
    <row r="11" spans="1:7" x14ac:dyDescent="0.25">
      <c r="A11" t="s">
        <v>84</v>
      </c>
      <c r="B11" t="s">
        <v>32</v>
      </c>
      <c r="C11" t="s">
        <v>37</v>
      </c>
      <c r="D11" s="78">
        <v>50</v>
      </c>
      <c r="E11" s="78">
        <v>100</v>
      </c>
      <c r="F11" s="78">
        <v>0</v>
      </c>
      <c r="G11">
        <v>1</v>
      </c>
    </row>
    <row r="12" spans="1:7" x14ac:dyDescent="0.25">
      <c r="A12" t="s">
        <v>85</v>
      </c>
      <c r="B12" t="s">
        <v>34</v>
      </c>
      <c r="C12" t="s">
        <v>36</v>
      </c>
      <c r="D12" s="78">
        <v>50</v>
      </c>
      <c r="E12" s="78">
        <v>70</v>
      </c>
      <c r="F12" s="78">
        <v>0</v>
      </c>
      <c r="G12">
        <v>1</v>
      </c>
    </row>
    <row r="13" spans="1:7" x14ac:dyDescent="0.25">
      <c r="A13" t="s">
        <v>86</v>
      </c>
      <c r="B13" t="s">
        <v>35</v>
      </c>
      <c r="C13" t="s">
        <v>38</v>
      </c>
      <c r="D13" s="78">
        <v>50</v>
      </c>
      <c r="E13" s="78">
        <v>70</v>
      </c>
      <c r="F13" s="78">
        <v>0</v>
      </c>
      <c r="G13">
        <v>1</v>
      </c>
    </row>
    <row r="14" spans="1:7" x14ac:dyDescent="0.25">
      <c r="A14" t="s">
        <v>87</v>
      </c>
      <c r="B14" t="s">
        <v>40</v>
      </c>
      <c r="C14" t="s">
        <v>42</v>
      </c>
      <c r="D14" s="78">
        <v>50</v>
      </c>
      <c r="E14" s="78">
        <v>100</v>
      </c>
      <c r="F14" s="78">
        <v>0</v>
      </c>
      <c r="G14">
        <v>1</v>
      </c>
    </row>
    <row r="15" spans="1:7" x14ac:dyDescent="0.25">
      <c r="A15" t="s">
        <v>88</v>
      </c>
      <c r="B15" t="s">
        <v>45</v>
      </c>
      <c r="C15" t="s">
        <v>46</v>
      </c>
      <c r="D15" s="78">
        <v>50</v>
      </c>
      <c r="E15" s="78">
        <v>0</v>
      </c>
      <c r="F15" s="78">
        <v>0</v>
      </c>
      <c r="G15">
        <v>1</v>
      </c>
    </row>
    <row r="16" spans="1:7" x14ac:dyDescent="0.25">
      <c r="A16" t="s">
        <v>89</v>
      </c>
      <c r="B16" t="s">
        <v>43</v>
      </c>
      <c r="C16" t="s">
        <v>48</v>
      </c>
      <c r="D16" s="78">
        <v>50</v>
      </c>
      <c r="E16" s="78">
        <v>0</v>
      </c>
      <c r="F16" s="78">
        <v>0</v>
      </c>
      <c r="G16">
        <v>1</v>
      </c>
    </row>
    <row r="17" spans="1:7" x14ac:dyDescent="0.25">
      <c r="A17" t="s">
        <v>90</v>
      </c>
      <c r="B17" t="s">
        <v>44</v>
      </c>
      <c r="C17" t="s">
        <v>50</v>
      </c>
      <c r="D17" s="78">
        <v>50</v>
      </c>
      <c r="E17" s="78">
        <v>0</v>
      </c>
      <c r="F17" s="78">
        <v>0</v>
      </c>
      <c r="G17">
        <v>1</v>
      </c>
    </row>
    <row r="18" spans="1:7" x14ac:dyDescent="0.25">
      <c r="A18" t="s">
        <v>91</v>
      </c>
      <c r="B18" t="s">
        <v>32</v>
      </c>
      <c r="C18" t="s">
        <v>54</v>
      </c>
      <c r="D18" s="78">
        <v>50</v>
      </c>
      <c r="E18" s="78">
        <v>0</v>
      </c>
      <c r="F18" s="78">
        <v>0</v>
      </c>
      <c r="G18">
        <v>1</v>
      </c>
    </row>
    <row r="19" spans="1:7" x14ac:dyDescent="0.25">
      <c r="A19" t="s">
        <v>92</v>
      </c>
      <c r="B19" t="s">
        <v>52</v>
      </c>
      <c r="C19" t="s">
        <v>55</v>
      </c>
      <c r="D19" s="78">
        <v>50</v>
      </c>
      <c r="E19" s="78">
        <v>0</v>
      </c>
      <c r="F19" s="78">
        <v>0</v>
      </c>
      <c r="G19">
        <v>1</v>
      </c>
    </row>
    <row r="20" spans="1:7" x14ac:dyDescent="0.25">
      <c r="A20" t="s">
        <v>70</v>
      </c>
      <c r="D20" s="78">
        <v>1000</v>
      </c>
      <c r="E20" s="78">
        <v>1000</v>
      </c>
      <c r="F20" s="78">
        <v>0</v>
      </c>
      <c r="G20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D5"/>
  <sheetViews>
    <sheetView workbookViewId="0">
      <selection activeCell="D1" sqref="D1"/>
    </sheetView>
  </sheetViews>
  <sheetFormatPr baseColWidth="10" defaultRowHeight="15" x14ac:dyDescent="0.25"/>
  <cols>
    <col min="3" max="3" width="11.42578125" style="1"/>
    <col min="4" max="4" width="16.42578125" customWidth="1"/>
  </cols>
  <sheetData>
    <row r="1" spans="1:4" x14ac:dyDescent="0.25">
      <c r="A1" t="s">
        <v>8</v>
      </c>
      <c r="B1">
        <v>1</v>
      </c>
      <c r="C1" s="1">
        <v>1</v>
      </c>
      <c r="D1" t="s">
        <v>21</v>
      </c>
    </row>
    <row r="2" spans="1:4" x14ac:dyDescent="0.25">
      <c r="A2" t="s">
        <v>7</v>
      </c>
      <c r="B2">
        <v>2</v>
      </c>
      <c r="C2" s="1">
        <v>2</v>
      </c>
    </row>
    <row r="3" spans="1:4" x14ac:dyDescent="0.25">
      <c r="C3" s="1">
        <v>3</v>
      </c>
    </row>
    <row r="4" spans="1:4" x14ac:dyDescent="0.25">
      <c r="C4" s="1">
        <v>4</v>
      </c>
    </row>
    <row r="5" spans="1:4" x14ac:dyDescent="0.25">
      <c r="C5" s="1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Primes</vt:lpstr>
      <vt:lpstr>TCD</vt:lpstr>
      <vt:lpstr>Paramétrage</vt:lpstr>
      <vt:lpstr>Primes!Zone_d_impression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Stephania GAUFILLET</dc:creator>
  <cp:lastModifiedBy>DjiDji</cp:lastModifiedBy>
  <cp:lastPrinted>2022-08-05T12:19:57Z</cp:lastPrinted>
  <dcterms:created xsi:type="dcterms:W3CDTF">2022-03-01T15:33:44Z</dcterms:created>
  <dcterms:modified xsi:type="dcterms:W3CDTF">2022-08-24T09:29:55Z</dcterms:modified>
</cp:coreProperties>
</file>