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7D7BC6C-91D3-4010-A72E-504CA340F3C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01.2020 (2)" sheetId="4" r:id="rId1"/>
    <sheet name="01.2020" sheetId="1" r:id="rId2"/>
    <sheet name="Feuil2" sheetId="2" r:id="rId3"/>
    <sheet name="Feuil3" sheetId="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4" l="1"/>
  <c r="G24" i="4" s="1"/>
  <c r="G19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20" i="4"/>
  <c r="G21" i="4"/>
  <c r="G22" i="4"/>
  <c r="G23" i="4"/>
  <c r="G3" i="4"/>
  <c r="G4" i="4"/>
  <c r="G5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3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J21" i="1"/>
  <c r="J22" i="1"/>
  <c r="J23" i="1"/>
  <c r="J24" i="1"/>
  <c r="J20" i="1"/>
  <c r="J16" i="1"/>
  <c r="J17" i="1"/>
  <c r="J18" i="1"/>
  <c r="J19" i="1"/>
  <c r="J15" i="1"/>
  <c r="J4" i="1"/>
  <c r="J5" i="1"/>
  <c r="J6" i="1"/>
  <c r="J7" i="1"/>
  <c r="J8" i="1"/>
  <c r="J9" i="1"/>
  <c r="J10" i="1"/>
  <c r="J11" i="1"/>
  <c r="J12" i="1"/>
  <c r="J13" i="1"/>
  <c r="J14" i="1"/>
  <c r="J3" i="1"/>
  <c r="K16" i="1"/>
  <c r="K17" i="1"/>
  <c r="K18" i="1"/>
  <c r="K19" i="1"/>
  <c r="K20" i="1"/>
  <c r="K21" i="1"/>
  <c r="K22" i="1"/>
  <c r="K23" i="1"/>
  <c r="K24" i="1"/>
  <c r="K15" i="1"/>
  <c r="K4" i="1"/>
  <c r="K5" i="1"/>
  <c r="K6" i="1"/>
  <c r="K7" i="1"/>
  <c r="K8" i="1"/>
  <c r="K9" i="1"/>
  <c r="K10" i="1"/>
  <c r="K11" i="1"/>
  <c r="K12" i="1"/>
  <c r="K13" i="1"/>
  <c r="K14" i="1"/>
  <c r="K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3" i="1"/>
  <c r="H1" i="4" l="1"/>
  <c r="L1" i="1"/>
  <c r="G3" i="1"/>
  <c r="H15" i="1"/>
  <c r="H16" i="1"/>
  <c r="H17" i="1"/>
  <c r="H18" i="1"/>
  <c r="H19" i="1"/>
  <c r="H20" i="1"/>
  <c r="H21" i="1"/>
  <c r="H22" i="1"/>
  <c r="H23" i="1"/>
  <c r="H24" i="1"/>
  <c r="H14" i="1" l="1"/>
  <c r="H13" i="1" l="1"/>
  <c r="H12" i="1" l="1"/>
  <c r="H11" i="1" l="1"/>
  <c r="H10" i="1" l="1"/>
  <c r="H9" i="1" l="1"/>
  <c r="I9" i="1" l="1"/>
  <c r="H8" i="1"/>
  <c r="H7" i="1" l="1"/>
  <c r="G20" i="1" l="1"/>
  <c r="I8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H3" i="1"/>
  <c r="H4" i="1"/>
  <c r="H5" i="1"/>
  <c r="I5" i="1" s="1"/>
  <c r="H6" i="1"/>
  <c r="I4" i="1" l="1"/>
  <c r="K26" i="1"/>
  <c r="I6" i="1"/>
  <c r="I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1" i="1"/>
  <c r="G22" i="1"/>
  <c r="G23" i="1"/>
  <c r="G24" i="1"/>
  <c r="G4" i="1"/>
  <c r="G6" i="1" l="1"/>
  <c r="G5" i="1"/>
  <c r="J26" i="1" l="1"/>
  <c r="K28" i="1" s="1"/>
</calcChain>
</file>

<file path=xl/sharedStrings.xml><?xml version="1.0" encoding="utf-8"?>
<sst xmlns="http://schemas.openxmlformats.org/spreadsheetml/2006/main" count="23" uniqueCount="13">
  <si>
    <t>Date</t>
  </si>
  <si>
    <t>E</t>
  </si>
  <si>
    <t>S</t>
  </si>
  <si>
    <t>Total H/J</t>
  </si>
  <si>
    <t>EN +</t>
  </si>
  <si>
    <t>EN -</t>
  </si>
  <si>
    <t>Absent</t>
  </si>
  <si>
    <t>Pause</t>
  </si>
  <si>
    <t>+ jour</t>
  </si>
  <si>
    <t>Total Jour</t>
  </si>
  <si>
    <t>Heures en + sur le mois en cours</t>
  </si>
  <si>
    <t>Total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</si>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</sst>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;@"/>
    <numFmt numFmtId="166" formatCode="[$-F400]h:mm:ss\ AM/PM"/>
    <numFmt numFmtId="167" formatCode="mm:ss.0;@"/>
    <numFmt numFmtId="168" formatCode="[hh]:mm"/>
    <numFmt numFmtId="169" formatCode="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1" xfId="0" applyNumberFormat="1" applyBorder="1"/>
    <xf numFmtId="20" fontId="0" fillId="0" borderId="1" xfId="0" applyNumberFormat="1" applyBorder="1"/>
    <xf numFmtId="0" fontId="0" fillId="0" borderId="1" xfId="0" applyBorder="1"/>
    <xf numFmtId="20" fontId="0" fillId="0" borderId="0" xfId="0" applyNumberFormat="1"/>
    <xf numFmtId="20" fontId="0" fillId="0" borderId="3" xfId="0" applyNumberFormat="1" applyBorder="1"/>
    <xf numFmtId="0" fontId="0" fillId="2" borderId="4" xfId="0" applyFill="1" applyBorder="1"/>
    <xf numFmtId="0" fontId="0" fillId="2" borderId="3" xfId="0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/>
    </xf>
    <xf numFmtId="20" fontId="0" fillId="2" borderId="3" xfId="0" applyNumberFormat="1" applyFill="1" applyBorder="1"/>
    <xf numFmtId="164" fontId="1" fillId="0" borderId="0" xfId="0" applyNumberFormat="1" applyFont="1"/>
    <xf numFmtId="164" fontId="0" fillId="0" borderId="0" xfId="0" applyNumberFormat="1" applyFill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/>
    </xf>
    <xf numFmtId="20" fontId="0" fillId="2" borderId="7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right"/>
    </xf>
    <xf numFmtId="20" fontId="0" fillId="3" borderId="0" xfId="0" applyNumberFormat="1" applyFill="1"/>
    <xf numFmtId="166" fontId="0" fillId="0" borderId="0" xfId="0" applyNumberFormat="1"/>
    <xf numFmtId="0" fontId="0" fillId="0" borderId="0" xfId="0" quotePrefix="1" applyNumberFormat="1"/>
    <xf numFmtId="166" fontId="0" fillId="0" borderId="0" xfId="0" quotePrefix="1" applyNumberFormat="1"/>
    <xf numFmtId="20" fontId="0" fillId="2" borderId="4" xfId="0" quotePrefix="1" applyNumberFormat="1" applyFill="1" applyBorder="1" applyAlignment="1">
      <alignment horizontal="center"/>
    </xf>
    <xf numFmtId="167" fontId="0" fillId="0" borderId="0" xfId="0" applyNumberFormat="1"/>
    <xf numFmtId="168" fontId="0" fillId="0" borderId="0" xfId="0" applyNumberFormat="1"/>
    <xf numFmtId="169" fontId="0" fillId="0" borderId="3" xfId="0" applyNumberFormat="1" applyBorder="1"/>
    <xf numFmtId="0" fontId="0" fillId="3" borderId="0" xfId="0" applyNumberFormat="1" applyFill="1"/>
    <xf numFmtId="0" fontId="0" fillId="0" borderId="0" xfId="0" applyNumberFormat="1" applyFill="1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2</xdr:row>
      <xdr:rowOff>0</xdr:rowOff>
    </xdr:from>
    <xdr:to>
      <xdr:col>13</xdr:col>
      <xdr:colOff>361950</xdr:colOff>
      <xdr:row>7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88746E7-3C77-40BE-A7CB-E39D169FDA2A}"/>
            </a:ext>
          </a:extLst>
        </xdr:cNvPr>
        <xdr:cNvSpPr txBox="1"/>
      </xdr:nvSpPr>
      <xdr:spPr>
        <a:xfrm>
          <a:off x="7200900" y="381000"/>
          <a:ext cx="34290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=heure de sortie</a:t>
          </a:r>
          <a:r>
            <a:rPr lang="fr-BE" sz="1100" baseline="0"/>
            <a:t> moins heure d'entrée moins le max entre 45 minutes et (heure de sortie repas moins heure d'entrée repas)  en standard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18DD2-0742-4255-9BC3-08E319C0BF69}">
  <dimension ref="A1:M28"/>
  <sheetViews>
    <sheetView tabSelected="1" workbookViewId="0">
      <selection activeCell="N20" sqref="N20"/>
    </sheetView>
  </sheetViews>
  <sheetFormatPr baseColWidth="10" defaultRowHeight="15" x14ac:dyDescent="0.25"/>
  <cols>
    <col min="2" max="5" width="5.5703125" bestFit="1" customWidth="1"/>
    <col min="6" max="6" width="9.5703125" bestFit="1" customWidth="1"/>
    <col min="7" max="7" width="9.28515625" customWidth="1"/>
  </cols>
  <sheetData>
    <row r="1" spans="1:12" x14ac:dyDescent="0.25">
      <c r="A1" s="13" t="s">
        <v>0</v>
      </c>
      <c r="B1" s="13" t="s">
        <v>1</v>
      </c>
      <c r="C1" s="13" t="s">
        <v>2</v>
      </c>
      <c r="D1" s="13" t="s">
        <v>1</v>
      </c>
      <c r="E1" s="13" t="s">
        <v>2</v>
      </c>
      <c r="F1" s="6" t="s">
        <v>9</v>
      </c>
      <c r="G1" s="24">
        <v>0.32500000000000001</v>
      </c>
      <c r="H1" s="20">
        <f>SUM(I3:I24)</f>
        <v>0</v>
      </c>
      <c r="I1" t="s">
        <v>12</v>
      </c>
      <c r="J1" s="4"/>
    </row>
    <row r="2" spans="1:12" x14ac:dyDescent="0.25">
      <c r="A2" s="13"/>
      <c r="B2" s="13"/>
      <c r="C2" s="13"/>
      <c r="D2" s="13"/>
      <c r="E2" s="13"/>
      <c r="F2" s="7" t="s">
        <v>3</v>
      </c>
      <c r="G2" s="9"/>
      <c r="J2" s="4"/>
    </row>
    <row r="3" spans="1:12" x14ac:dyDescent="0.25">
      <c r="A3" s="1">
        <v>43832</v>
      </c>
      <c r="B3" s="2">
        <v>0.34861111111111115</v>
      </c>
      <c r="C3" s="2">
        <v>0.50624999999999998</v>
      </c>
      <c r="D3" s="2">
        <v>0.53541666666666665</v>
      </c>
      <c r="E3" s="2">
        <v>0.76041666666666663</v>
      </c>
      <c r="F3" s="27">
        <f>IF(OR(B3="absent",B3=""),0,(C3-B3)+(E3-D3))</f>
        <v>0.38263888888888881</v>
      </c>
      <c r="G3" t="str">
        <f>IF(H3&lt;0,"-"&amp;TEXT(ABS(H3),"hh:mm"),TEXT(H3,"hh:mm"))</f>
        <v>01:20</v>
      </c>
      <c r="H3" s="28">
        <f>IF(OR(B3="absent",B3=""),0,E3-B3-MAX(0.75/24,D3-C3)-$G$1)</f>
        <v>5.5555555555555469E-2</v>
      </c>
      <c r="J3" s="23"/>
    </row>
    <row r="4" spans="1:12" x14ac:dyDescent="0.25">
      <c r="A4" s="1">
        <v>43833</v>
      </c>
      <c r="B4" s="2">
        <v>0.3527777777777778</v>
      </c>
      <c r="C4" s="2">
        <v>0.50486111111111109</v>
      </c>
      <c r="D4" s="2">
        <v>0.53333333333333333</v>
      </c>
      <c r="E4" s="2">
        <v>0.78125</v>
      </c>
      <c r="F4" s="27">
        <f t="shared" ref="F4:F24" si="0">IF(OR(B4="absent",B4=""),0,(C4-B4)+(E4-D4))</f>
        <v>0.39999999999999997</v>
      </c>
      <c r="G4" t="str">
        <f>IF(H4&lt;0,"-"&amp;TEXT(ABS(H4),"hh:mm"),TEXT(H4,"hh:mm"))</f>
        <v>01:44</v>
      </c>
      <c r="H4" s="28">
        <f>IF(OR(B4="absent",B4=""),0,E4-B4-MAX(0.75/24,D4-C4)-$G$1)</f>
        <v>7.2222222222222188E-2</v>
      </c>
      <c r="J4" s="23"/>
    </row>
    <row r="5" spans="1:12" x14ac:dyDescent="0.25">
      <c r="A5" s="1">
        <v>43836</v>
      </c>
      <c r="B5" s="2">
        <v>0.375</v>
      </c>
      <c r="C5" s="2">
        <v>0.53125</v>
      </c>
      <c r="D5" s="2">
        <v>0.5625</v>
      </c>
      <c r="E5" s="2">
        <v>0.72916666666666663</v>
      </c>
      <c r="F5" s="27">
        <f t="shared" si="0"/>
        <v>0.32291666666666663</v>
      </c>
      <c r="G5" t="str">
        <f>IF(H5&lt;0,"-"&amp;TEXT(ABS(H5),"hh:mm"),TEXT(H5,"hh:mm"))</f>
        <v>-00:03</v>
      </c>
      <c r="H5" s="28">
        <f>IF(OR(B5="absent",B5=""),0,E5-B5-MAX(0.75/24,D5-C5)-$G$1)</f>
        <v>-2.0833333333333814E-3</v>
      </c>
      <c r="J5" s="23"/>
    </row>
    <row r="6" spans="1:12" x14ac:dyDescent="0.25">
      <c r="A6" s="1">
        <v>43837</v>
      </c>
      <c r="B6" s="2">
        <v>0.3659722222222222</v>
      </c>
      <c r="C6" s="2">
        <v>0.50486111111111109</v>
      </c>
      <c r="D6" s="2">
        <v>0.52916666666666667</v>
      </c>
      <c r="E6" s="2">
        <v>0.75</v>
      </c>
      <c r="F6" s="27">
        <f t="shared" si="0"/>
        <v>0.35972222222222222</v>
      </c>
      <c r="G6" t="str">
        <f>IF(H6&lt;0,"-"&amp;TEXT(ABS(H6),"hh:mm"),TEXT(H6,"hh:mm"))</f>
        <v>00:40</v>
      </c>
      <c r="H6" s="28">
        <f>IF(OR(B6="absent",B6=""),0,E6-B6-MAX(0.75/24,D6-C6)-$G$1)</f>
        <v>2.777777777777779E-2</v>
      </c>
      <c r="J6" s="23"/>
    </row>
    <row r="7" spans="1:12" x14ac:dyDescent="0.25">
      <c r="A7" s="1">
        <v>43838</v>
      </c>
      <c r="B7" s="2">
        <v>0.3520833333333333</v>
      </c>
      <c r="C7" s="2">
        <v>0.51527777777777783</v>
      </c>
      <c r="D7" s="2">
        <v>0.56388888888888888</v>
      </c>
      <c r="E7" s="2">
        <v>0.72916666666666663</v>
      </c>
      <c r="F7" s="27">
        <f t="shared" si="0"/>
        <v>0.32847222222222228</v>
      </c>
      <c r="G7" t="str">
        <f>IF(H7&lt;0,"-"&amp;TEXT(ABS(H7),"hh:mm"),TEXT(H7,"hh:mm"))</f>
        <v>00:05</v>
      </c>
      <c r="H7" s="28">
        <f>IF(OR(B7="absent",B7=""),0,E7-B7-MAX(0.75/24,D7-C7)-$G$1)</f>
        <v>3.4722222222222654E-3</v>
      </c>
      <c r="J7" s="23"/>
    </row>
    <row r="8" spans="1:12" x14ac:dyDescent="0.25">
      <c r="A8" s="1">
        <v>43839</v>
      </c>
      <c r="B8" s="2">
        <v>0.36041666666666666</v>
      </c>
      <c r="C8" s="2">
        <v>0.50555555555555554</v>
      </c>
      <c r="D8" s="2">
        <v>0.53263888888888888</v>
      </c>
      <c r="E8" s="2">
        <v>0.77083333333333337</v>
      </c>
      <c r="F8" s="27">
        <f t="shared" si="0"/>
        <v>0.38333333333333336</v>
      </c>
      <c r="G8" t="str">
        <f>IF(H8&lt;0,"-"&amp;TEXT(ABS(H8),"hh:mm"),TEXT(H8,"hh:mm"))</f>
        <v>01:18</v>
      </c>
      <c r="H8" s="28">
        <f>IF(OR(B8="absent",B8=""),0,E8-B8-MAX(0.75/24,D8-C8)-$G$1)</f>
        <v>5.4166666666666696E-2</v>
      </c>
      <c r="J8" s="23"/>
    </row>
    <row r="9" spans="1:12" x14ac:dyDescent="0.25">
      <c r="A9" s="1">
        <v>43840</v>
      </c>
      <c r="B9" s="2">
        <v>0.3520833333333333</v>
      </c>
      <c r="C9" s="2">
        <v>0.50347222222222221</v>
      </c>
      <c r="D9" s="2">
        <v>0.55208333333333337</v>
      </c>
      <c r="E9" s="2">
        <v>0.76736111111111116</v>
      </c>
      <c r="F9" s="27">
        <f t="shared" si="0"/>
        <v>0.3666666666666667</v>
      </c>
      <c r="G9" t="str">
        <f>IF(H9&lt;0,"-"&amp;TEXT(ABS(H9),"hh:mm"),TEXT(H9,"hh:mm"))</f>
        <v>01:00</v>
      </c>
      <c r="H9" s="28">
        <f>IF(OR(B9="absent",B9=""),0,E9-B9-MAX(0.75/24,D9-C9)-$G$1)</f>
        <v>4.1666666666666685E-2</v>
      </c>
      <c r="J9" s="23"/>
    </row>
    <row r="10" spans="1:12" x14ac:dyDescent="0.25">
      <c r="A10" s="1">
        <v>43843</v>
      </c>
      <c r="B10" s="2">
        <v>0.36180555555555555</v>
      </c>
      <c r="C10" s="2">
        <v>0.50972222222222219</v>
      </c>
      <c r="D10" s="2">
        <v>0.55208333333333337</v>
      </c>
      <c r="E10" s="2">
        <v>0.74652777777777779</v>
      </c>
      <c r="F10" s="27">
        <f t="shared" si="0"/>
        <v>0.34236111111111106</v>
      </c>
      <c r="G10" t="str">
        <f>IF(H10&lt;0,"-"&amp;TEXT(ABS(H10),"hh:mm"),TEXT(H10,"hh:mm"))</f>
        <v>00:25</v>
      </c>
      <c r="H10" s="28">
        <f>IF(OR(B10="absent",B10=""),0,E10-B10-MAX(0.75/24,D10-C10)-$G$1)</f>
        <v>1.7361111111111049E-2</v>
      </c>
      <c r="J10" s="23"/>
      <c r="K10" s="26"/>
    </row>
    <row r="11" spans="1:12" x14ac:dyDescent="0.25">
      <c r="A11" s="1">
        <v>43844</v>
      </c>
      <c r="B11" s="2">
        <v>0.36041666666666666</v>
      </c>
      <c r="C11" s="2">
        <v>0.50555555555555554</v>
      </c>
      <c r="D11" s="2">
        <v>0.55208333333333337</v>
      </c>
      <c r="E11" s="2">
        <v>0.74652777777777779</v>
      </c>
      <c r="F11" s="27">
        <f t="shared" si="0"/>
        <v>0.33958333333333329</v>
      </c>
      <c r="G11" t="str">
        <f>IF(H11&lt;0,"-"&amp;TEXT(ABS(H11),"hh:mm"),TEXT(H11,"hh:mm"))</f>
        <v>00:21</v>
      </c>
      <c r="H11" s="28">
        <f>IF(OR(B11="absent",B11=""),0,E11-B11-MAX(0.75/24,D11-C11)-$G$1)</f>
        <v>1.4583333333333282E-2</v>
      </c>
      <c r="J11" s="23"/>
      <c r="L11" s="26"/>
    </row>
    <row r="12" spans="1:12" x14ac:dyDescent="0.25">
      <c r="A12" s="1">
        <v>43845</v>
      </c>
      <c r="B12" s="2">
        <v>0.3611111111111111</v>
      </c>
      <c r="C12" s="2">
        <v>0.50555555555555554</v>
      </c>
      <c r="D12" s="2">
        <v>0.53611111111111109</v>
      </c>
      <c r="E12" s="2">
        <v>0.76041666666666663</v>
      </c>
      <c r="F12" s="27">
        <f t="shared" si="0"/>
        <v>0.36874999999999997</v>
      </c>
      <c r="G12" t="str">
        <f>IF(H12&lt;0,"-"&amp;TEXT(ABS(H12),"hh:mm"),TEXT(H12,"hh:mm"))</f>
        <v>01:02</v>
      </c>
      <c r="H12" s="28">
        <f>IF(OR(B12="absent",B12=""),0,E12-B12-MAX(0.75/24,D12-C12)-$G$1)</f>
        <v>4.3055555555555514E-2</v>
      </c>
      <c r="J12" s="23"/>
    </row>
    <row r="13" spans="1:12" x14ac:dyDescent="0.25">
      <c r="A13" s="1">
        <v>43846</v>
      </c>
      <c r="B13" s="2">
        <v>0.3611111111111111</v>
      </c>
      <c r="C13" s="2">
        <v>0.5083333333333333</v>
      </c>
      <c r="D13" s="2">
        <v>0.53402777777777777</v>
      </c>
      <c r="E13" s="2">
        <v>0.75694444444444453</v>
      </c>
      <c r="F13" s="27">
        <f t="shared" si="0"/>
        <v>0.37013888888888896</v>
      </c>
      <c r="G13" t="str">
        <f>IF(H13&lt;0,"-"&amp;TEXT(ABS(H13),"hh:mm"),TEXT(H13,"hh:mm"))</f>
        <v>00:57</v>
      </c>
      <c r="H13" s="28">
        <f>IF(OR(B13="absent",B13=""),0,E13-B13-MAX(0.75/24,D13-C13)-$G$1)</f>
        <v>3.9583333333333415E-2</v>
      </c>
      <c r="J13" s="23"/>
    </row>
    <row r="14" spans="1:12" x14ac:dyDescent="0.25">
      <c r="A14" s="1">
        <v>43847</v>
      </c>
      <c r="B14" s="2">
        <v>0.3611111111111111</v>
      </c>
      <c r="C14" s="2">
        <v>0.50694444444444442</v>
      </c>
      <c r="D14" s="2">
        <v>0.53749999999999998</v>
      </c>
      <c r="E14" s="2">
        <v>0.73958333333333337</v>
      </c>
      <c r="F14" s="27">
        <f t="shared" si="0"/>
        <v>0.34791666666666671</v>
      </c>
      <c r="G14" t="str">
        <f>IF(H14&lt;0,"-"&amp;TEXT(ABS(H14),"hh:mm"),TEXT(H14,"hh:mm"))</f>
        <v>00:32</v>
      </c>
      <c r="H14" s="28">
        <f>IF(OR(B14="absent",B14=""),0,E14-B14-MAX(0.75/24,D14-C14)-$G$1)</f>
        <v>2.2222222222222254E-2</v>
      </c>
      <c r="J14" s="23"/>
    </row>
    <row r="15" spans="1:12" x14ac:dyDescent="0.25">
      <c r="A15" s="1">
        <v>43850</v>
      </c>
      <c r="B15" s="16" t="s">
        <v>6</v>
      </c>
      <c r="C15" s="16"/>
      <c r="D15" s="16"/>
      <c r="E15" s="16"/>
      <c r="F15" s="27">
        <f t="shared" si="0"/>
        <v>0</v>
      </c>
      <c r="G15" t="str">
        <f>IF(H15&lt;0,"-"&amp;TEXT(ABS(H15),"hh:mm"),TEXT(H15,"hh:mm"))</f>
        <v>00:00</v>
      </c>
      <c r="H15" s="28">
        <f>IF(OR(B15="absent",B15=""),0,E15-B15-MAX(0.75/24,D15-C15)-$G$1)</f>
        <v>0</v>
      </c>
      <c r="J15" s="23"/>
    </row>
    <row r="16" spans="1:12" x14ac:dyDescent="0.25">
      <c r="A16" s="1">
        <v>43851</v>
      </c>
      <c r="B16" s="2">
        <v>0.35972222222222222</v>
      </c>
      <c r="C16" s="2">
        <v>0.51458333333333328</v>
      </c>
      <c r="D16" s="2">
        <v>0.54722222222222217</v>
      </c>
      <c r="E16" s="2">
        <v>0.76388888888888884</v>
      </c>
      <c r="F16" s="27">
        <f t="shared" si="0"/>
        <v>0.37152777777777773</v>
      </c>
      <c r="G16" t="str">
        <f>IF(H16&lt;0,"-"&amp;TEXT(ABS(H16),"hh:mm"),TEXT(H16,"hh:mm"))</f>
        <v>01:07</v>
      </c>
      <c r="H16" s="28">
        <f>IF(OR(B16="absent",B16=""),0,E16-B16-MAX(0.75/24,D16-C16)-$G$1)</f>
        <v>4.6527777777777724E-2</v>
      </c>
      <c r="J16" s="23"/>
    </row>
    <row r="17" spans="1:13" x14ac:dyDescent="0.25">
      <c r="A17" s="1">
        <v>43852</v>
      </c>
      <c r="B17" s="2">
        <v>0.3527777777777778</v>
      </c>
      <c r="C17" s="2">
        <v>0.50416666666666665</v>
      </c>
      <c r="D17" s="2">
        <v>0.53402777777777777</v>
      </c>
      <c r="E17" s="2">
        <v>0.76180555555555562</v>
      </c>
      <c r="F17" s="27">
        <f t="shared" si="0"/>
        <v>0.37916666666666671</v>
      </c>
      <c r="G17" t="str">
        <f>IF(H17&lt;0,"-"&amp;TEXT(ABS(H17),"hh:mm"),TEXT(H17,"hh:mm"))</f>
        <v>01:16</v>
      </c>
      <c r="H17" s="28">
        <f>IF(OR(B17="absent",B17=""),0,E17-B17-MAX(0.75/24,D17-C17)-$G$1)</f>
        <v>5.2777777777777812E-2</v>
      </c>
      <c r="J17" s="23"/>
    </row>
    <row r="18" spans="1:13" x14ac:dyDescent="0.25">
      <c r="A18" s="1">
        <v>43853</v>
      </c>
      <c r="B18" s="2">
        <v>0.3444444444444445</v>
      </c>
      <c r="C18" s="2">
        <v>0.51597222222222217</v>
      </c>
      <c r="D18" s="2">
        <v>0.55208333333333337</v>
      </c>
      <c r="E18" s="2">
        <v>0.73958333333333337</v>
      </c>
      <c r="F18" s="27">
        <f t="shared" si="0"/>
        <v>0.35902777777777767</v>
      </c>
      <c r="G18" t="str">
        <f>IF(H18&lt;0,"-"&amp;TEXT(ABS(H18),"hh:mm"),TEXT(H18,"hh:mm"))</f>
        <v>00:49</v>
      </c>
      <c r="H18" s="28">
        <f>IF(OR(B18="absent",B18=""),0,E18-B18-MAX(0.75/24,D18-C18)-$G$1)</f>
        <v>3.4027777777777657E-2</v>
      </c>
      <c r="J18" s="23"/>
    </row>
    <row r="19" spans="1:13" x14ac:dyDescent="0.25">
      <c r="A19" s="1">
        <v>43854</v>
      </c>
      <c r="B19" s="2">
        <v>0.3576388888888889</v>
      </c>
      <c r="C19" s="2">
        <v>0.51388888888888895</v>
      </c>
      <c r="D19" s="2">
        <v>0.54375000000000007</v>
      </c>
      <c r="E19" s="2">
        <v>0.69791666666666663</v>
      </c>
      <c r="F19" s="27">
        <f t="shared" si="0"/>
        <v>0.31041666666666662</v>
      </c>
      <c r="G19" t="str">
        <f>IF(H19&lt;0,"-"&amp;TEXT(ABS(H19),"hh:mm"),TEXT(H19,"hh:mm"))</f>
        <v>-00:23</v>
      </c>
      <c r="H19" s="28">
        <f>IF(OR(B19="absent",B19=""),0,E19-B19-MAX(0.75/24,D19-C19)-$G$1)</f>
        <v>-1.5972222222222276E-2</v>
      </c>
      <c r="J19" s="23"/>
    </row>
    <row r="20" spans="1:13" x14ac:dyDescent="0.25">
      <c r="A20" s="1">
        <v>43857</v>
      </c>
      <c r="B20" s="2">
        <v>0.36944444444444446</v>
      </c>
      <c r="C20" s="2">
        <v>0.52083333333333337</v>
      </c>
      <c r="D20" s="2">
        <v>0.55902777777777779</v>
      </c>
      <c r="E20" s="2">
        <v>0.77430555555555547</v>
      </c>
      <c r="F20" s="27">
        <f t="shared" si="0"/>
        <v>0.36666666666666659</v>
      </c>
      <c r="G20" t="str">
        <f>IF(H20&lt;0,"-"&amp;TEXT(ABS(H20),"hh:mm"),TEXT(H20,"hh:mm"))</f>
        <v>01:00</v>
      </c>
      <c r="H20" s="28">
        <f>IF(OR(B20="absent",B20=""),0,E20-B20-MAX(0.75/24,D20-C20)-$G$1)</f>
        <v>4.1666666666666574E-2</v>
      </c>
      <c r="J20" s="23"/>
    </row>
    <row r="21" spans="1:13" x14ac:dyDescent="0.25">
      <c r="A21" s="1">
        <v>43858</v>
      </c>
      <c r="B21" s="2"/>
      <c r="C21" s="3"/>
      <c r="D21" s="3"/>
      <c r="E21" s="3"/>
      <c r="F21" s="27">
        <f t="shared" si="0"/>
        <v>0</v>
      </c>
      <c r="G21" t="str">
        <f>IF(H21&lt;0,"-"&amp;TEXT(ABS(H21),"hh:mm"),TEXT(H21,"hh:mm"))</f>
        <v>00:00</v>
      </c>
      <c r="H21" s="28">
        <f>IF(OR(B21="absent",B21=""),0,E21-B21-MAX(0.75/24,D21-C21)-$G$1)</f>
        <v>0</v>
      </c>
      <c r="J21" s="23"/>
    </row>
    <row r="22" spans="1:13" x14ac:dyDescent="0.25">
      <c r="A22" s="1">
        <v>43859</v>
      </c>
      <c r="B22" s="3"/>
      <c r="C22" s="3"/>
      <c r="D22" s="3"/>
      <c r="E22" s="3"/>
      <c r="F22" s="27">
        <f t="shared" si="0"/>
        <v>0</v>
      </c>
      <c r="G22" t="str">
        <f>IF(H22&lt;0,"-"&amp;TEXT(ABS(H22),"hh:mm"),TEXT(H22,"hh:mm"))</f>
        <v>00:00</v>
      </c>
      <c r="H22" s="28">
        <f>IF(OR(B22="absent",B22=""),0,E22-B22-MAX(0.75/24,D22-C22)-$G$1)</f>
        <v>0</v>
      </c>
      <c r="J22" s="23"/>
    </row>
    <row r="23" spans="1:13" x14ac:dyDescent="0.25">
      <c r="A23" s="1">
        <v>43860</v>
      </c>
      <c r="B23" s="3"/>
      <c r="C23" s="3"/>
      <c r="D23" s="3"/>
      <c r="E23" s="3"/>
      <c r="F23" s="27">
        <f t="shared" si="0"/>
        <v>0</v>
      </c>
      <c r="G23" t="str">
        <f>IF(H23&lt;0,"-"&amp;TEXT(ABS(H23),"hh:mm"),TEXT(H23,"hh:mm"))</f>
        <v>00:00</v>
      </c>
      <c r="H23" s="28">
        <f>IF(OR(B23="absent",B23=""),0,E23-B23-MAX(0.75/24,D23-C23)-$G$1)</f>
        <v>0</v>
      </c>
      <c r="J23" s="23"/>
    </row>
    <row r="24" spans="1:13" x14ac:dyDescent="0.25">
      <c r="A24" s="1">
        <v>43861</v>
      </c>
      <c r="B24" s="3"/>
      <c r="C24" s="3"/>
      <c r="D24" s="3"/>
      <c r="E24" s="3"/>
      <c r="F24" s="27">
        <f t="shared" si="0"/>
        <v>0</v>
      </c>
      <c r="G24" t="str">
        <f>IF(H24&lt;0,"-"&amp;TEXT(ABS(H24),"hh:mm"),TEXT(H24,"hh:mm"))</f>
        <v>00:00</v>
      </c>
      <c r="H24" s="28">
        <f>IF(OR(B24="absent",B24=""),0,E24-B24-MAX(0.75/24,D24-C24)-$G$1)</f>
        <v>0</v>
      </c>
      <c r="I24" s="29"/>
      <c r="J24" s="23"/>
    </row>
    <row r="25" spans="1:13" x14ac:dyDescent="0.25">
      <c r="F25" s="4"/>
    </row>
    <row r="26" spans="1:13" x14ac:dyDescent="0.25">
      <c r="F26" s="25"/>
    </row>
    <row r="27" spans="1:13" x14ac:dyDescent="0.25">
      <c r="J27" s="4"/>
      <c r="K27" s="4"/>
      <c r="L27" s="4"/>
      <c r="M27" s="4"/>
    </row>
    <row r="28" spans="1:13" x14ac:dyDescent="0.25">
      <c r="G28" s="12"/>
    </row>
  </sheetData>
  <mergeCells count="6">
    <mergeCell ref="B15:E15"/>
    <mergeCell ref="A1:A2"/>
    <mergeCell ref="B1:B2"/>
    <mergeCell ref="C1:C2"/>
    <mergeCell ref="D1:D2"/>
    <mergeCell ref="E1:E2"/>
  </mergeCells>
  <conditionalFormatting sqref="F1:F1048576">
    <cfRule type="iconSet" priority="1">
      <iconSet iconSet="3Arrows" reverse="1">
        <cfvo type="percent" val="0"/>
        <cfvo type="num" val="0.32500000000000001"/>
        <cfvo type="num" val="0.32500000000000001"/>
      </iconSet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workbookViewId="0">
      <selection activeCell="S6" sqref="S6"/>
    </sheetView>
  </sheetViews>
  <sheetFormatPr baseColWidth="10" defaultRowHeight="15" x14ac:dyDescent="0.25"/>
  <cols>
    <col min="2" max="5" width="5.5703125" bestFit="1" customWidth="1"/>
    <col min="6" max="6" width="9.5703125" bestFit="1" customWidth="1"/>
    <col min="7" max="7" width="9.28515625" customWidth="1"/>
    <col min="8" max="8" width="5.5703125" bestFit="1" customWidth="1"/>
    <col min="9" max="9" width="7.5703125" bestFit="1" customWidth="1"/>
    <col min="10" max="10" width="9.5703125" bestFit="1" customWidth="1"/>
    <col min="11" max="11" width="10.140625" customWidth="1"/>
  </cols>
  <sheetData>
    <row r="1" spans="1:14" x14ac:dyDescent="0.25">
      <c r="A1" s="13" t="s">
        <v>0</v>
      </c>
      <c r="B1" s="13" t="s">
        <v>1</v>
      </c>
      <c r="C1" s="13" t="s">
        <v>2</v>
      </c>
      <c r="D1" s="13" t="s">
        <v>1</v>
      </c>
      <c r="E1" s="13" t="s">
        <v>2</v>
      </c>
      <c r="F1" s="6" t="s">
        <v>9</v>
      </c>
      <c r="G1" s="8" t="s">
        <v>8</v>
      </c>
      <c r="H1" s="17" t="s">
        <v>7</v>
      </c>
      <c r="I1" s="18"/>
      <c r="J1" s="13" t="s">
        <v>4</v>
      </c>
      <c r="K1" s="13" t="s">
        <v>5</v>
      </c>
      <c r="L1" s="20">
        <f>SUM(L3:L24)</f>
        <v>0</v>
      </c>
    </row>
    <row r="2" spans="1:14" x14ac:dyDescent="0.25">
      <c r="A2" s="13"/>
      <c r="B2" s="13"/>
      <c r="C2" s="13"/>
      <c r="D2" s="13"/>
      <c r="E2" s="13"/>
      <c r="F2" s="7" t="s">
        <v>3</v>
      </c>
      <c r="G2" s="9">
        <v>0.32500000000000001</v>
      </c>
      <c r="H2" s="14">
        <v>3.125E-2</v>
      </c>
      <c r="I2" s="15"/>
      <c r="J2" s="13"/>
      <c r="K2" s="13"/>
      <c r="N2" s="4"/>
    </row>
    <row r="3" spans="1:14" x14ac:dyDescent="0.25">
      <c r="A3" s="1">
        <v>43832</v>
      </c>
      <c r="B3" s="2">
        <v>0.34861111111111115</v>
      </c>
      <c r="C3" s="2">
        <v>0.50624999999999998</v>
      </c>
      <c r="D3" s="2">
        <v>0.53541666666666665</v>
      </c>
      <c r="E3" s="2">
        <v>0.76041666666666663</v>
      </c>
      <c r="F3" s="5">
        <f>IF(OR(B3="absent",B3=""),0,(C3-B3)+(E3-D3))</f>
        <v>0.38263888888888881</v>
      </c>
      <c r="G3" s="2">
        <f>F3-$G$2</f>
        <v>5.7638888888888795E-2</v>
      </c>
      <c r="H3" s="5">
        <f>D3-C3</f>
        <v>2.9166666666666674E-2</v>
      </c>
      <c r="I3" s="5">
        <f>$H$2-H3</f>
        <v>2.0833333333333259E-3</v>
      </c>
      <c r="J3" s="2">
        <f>IF(B3="",0,G3-I3)</f>
        <v>5.5555555555555469E-2</v>
      </c>
      <c r="K3" s="2">
        <f>IF(B3="",0,$H$2-H3)</f>
        <v>2.0833333333333259E-3</v>
      </c>
      <c r="L3" s="21"/>
      <c r="M3" s="21"/>
      <c r="N3" s="23"/>
    </row>
    <row r="4" spans="1:14" x14ac:dyDescent="0.25">
      <c r="A4" s="1">
        <v>43833</v>
      </c>
      <c r="B4" s="2">
        <v>0.3527777777777778</v>
      </c>
      <c r="C4" s="2">
        <v>0.50486111111111109</v>
      </c>
      <c r="D4" s="2">
        <v>0.53333333333333333</v>
      </c>
      <c r="E4" s="2">
        <v>0.78125</v>
      </c>
      <c r="F4" s="5">
        <f t="shared" ref="F4:F24" si="0">IF(OR(B4="absent",B4=""),0,(C4-B4)+(E4-D4))</f>
        <v>0.39999999999999997</v>
      </c>
      <c r="G4" s="2">
        <f>F4-$G$2</f>
        <v>7.4999999999999956E-2</v>
      </c>
      <c r="H4" s="2">
        <f t="shared" ref="H4:H6" si="1">D4-C4</f>
        <v>2.8472222222222232E-2</v>
      </c>
      <c r="I4" s="2">
        <f t="shared" ref="I4:I24" si="2">$H$2-H4</f>
        <v>2.7777777777777679E-3</v>
      </c>
      <c r="J4" s="2">
        <f t="shared" ref="J4:J14" si="3">IF(B4="",0,G4-I4)</f>
        <v>7.2222222222222188E-2</v>
      </c>
      <c r="K4" s="2">
        <f t="shared" ref="K4:K14" si="4">IF(B4="",0,$H$2-H4)</f>
        <v>2.7777777777777679E-3</v>
      </c>
      <c r="L4" s="21"/>
      <c r="N4" s="22"/>
    </row>
    <row r="5" spans="1:14" x14ac:dyDescent="0.25">
      <c r="A5" s="1">
        <v>43836</v>
      </c>
      <c r="B5" s="2">
        <v>0.375</v>
      </c>
      <c r="C5" s="2">
        <v>0.53125</v>
      </c>
      <c r="D5" s="2">
        <v>0.5625</v>
      </c>
      <c r="E5" s="2">
        <v>0.72916666666666663</v>
      </c>
      <c r="F5" s="5">
        <f t="shared" si="0"/>
        <v>0.32291666666666663</v>
      </c>
      <c r="G5" s="2">
        <f>F5-$G$2</f>
        <v>-2.0833333333333814E-3</v>
      </c>
      <c r="H5" s="2">
        <f t="shared" si="1"/>
        <v>3.125E-2</v>
      </c>
      <c r="I5" s="2">
        <f t="shared" si="2"/>
        <v>0</v>
      </c>
      <c r="J5" s="2">
        <f t="shared" si="3"/>
        <v>-2.0833333333333814E-3</v>
      </c>
      <c r="K5" s="2">
        <f t="shared" si="4"/>
        <v>0</v>
      </c>
      <c r="L5" s="21"/>
      <c r="N5" s="22"/>
    </row>
    <row r="6" spans="1:14" x14ac:dyDescent="0.25">
      <c r="A6" s="1">
        <v>43837</v>
      </c>
      <c r="B6" s="2">
        <v>0.3659722222222222</v>
      </c>
      <c r="C6" s="2">
        <v>0.50486111111111109</v>
      </c>
      <c r="D6" s="2">
        <v>0.52916666666666667</v>
      </c>
      <c r="E6" s="2">
        <v>0.75</v>
      </c>
      <c r="F6" s="5">
        <f t="shared" si="0"/>
        <v>0.35972222222222222</v>
      </c>
      <c r="G6" s="2">
        <f>F6-$G$2</f>
        <v>3.472222222222221E-2</v>
      </c>
      <c r="H6" s="2">
        <f t="shared" si="1"/>
        <v>2.430555555555558E-2</v>
      </c>
      <c r="I6" s="2">
        <f t="shared" si="2"/>
        <v>6.9444444444444198E-3</v>
      </c>
      <c r="J6" s="2">
        <f t="shared" si="3"/>
        <v>2.777777777777779E-2</v>
      </c>
      <c r="K6" s="2">
        <f t="shared" si="4"/>
        <v>6.9444444444444198E-3</v>
      </c>
      <c r="L6" s="21"/>
      <c r="N6" s="22"/>
    </row>
    <row r="7" spans="1:14" x14ac:dyDescent="0.25">
      <c r="A7" s="1">
        <v>43838</v>
      </c>
      <c r="B7" s="2">
        <v>0.3520833333333333</v>
      </c>
      <c r="C7" s="2">
        <v>0.51527777777777783</v>
      </c>
      <c r="D7" s="2">
        <v>0.56388888888888888</v>
      </c>
      <c r="E7" s="2">
        <v>0.72916666666666663</v>
      </c>
      <c r="F7" s="5">
        <f t="shared" si="0"/>
        <v>0.32847222222222228</v>
      </c>
      <c r="G7" s="2">
        <f t="shared" ref="G7:G24" si="5">F7-$G$2</f>
        <v>3.4722222222222654E-3</v>
      </c>
      <c r="H7" s="2">
        <f t="shared" ref="H7:H24" si="6">D7-C7</f>
        <v>4.8611111111111049E-2</v>
      </c>
      <c r="I7" s="2">
        <v>0</v>
      </c>
      <c r="J7" s="2">
        <f t="shared" si="3"/>
        <v>3.4722222222222654E-3</v>
      </c>
      <c r="K7" s="2">
        <f t="shared" si="4"/>
        <v>-1.7361111111111049E-2</v>
      </c>
      <c r="L7" s="21"/>
      <c r="N7" s="22"/>
    </row>
    <row r="8" spans="1:14" x14ac:dyDescent="0.25">
      <c r="A8" s="1">
        <v>43839</v>
      </c>
      <c r="B8" s="2">
        <v>0.36041666666666666</v>
      </c>
      <c r="C8" s="2">
        <v>0.50555555555555554</v>
      </c>
      <c r="D8" s="2">
        <v>0.53263888888888888</v>
      </c>
      <c r="E8" s="2">
        <v>0.77083333333333337</v>
      </c>
      <c r="F8" s="5">
        <f t="shared" si="0"/>
        <v>0.38333333333333336</v>
      </c>
      <c r="G8" s="2">
        <f t="shared" si="5"/>
        <v>5.8333333333333348E-2</v>
      </c>
      <c r="H8" s="2">
        <f t="shared" si="6"/>
        <v>2.7083333333333348E-2</v>
      </c>
      <c r="I8" s="2">
        <f t="shared" si="2"/>
        <v>4.1666666666666519E-3</v>
      </c>
      <c r="J8" s="2">
        <f t="shared" si="3"/>
        <v>5.4166666666666696E-2</v>
      </c>
      <c r="K8" s="2">
        <f t="shared" si="4"/>
        <v>4.1666666666666519E-3</v>
      </c>
      <c r="L8" s="21"/>
      <c r="N8" s="22"/>
    </row>
    <row r="9" spans="1:14" x14ac:dyDescent="0.25">
      <c r="A9" s="1">
        <v>43840</v>
      </c>
      <c r="B9" s="2">
        <v>0.3520833333333333</v>
      </c>
      <c r="C9" s="2">
        <v>0.50347222222222221</v>
      </c>
      <c r="D9" s="2">
        <v>0.55208333333333337</v>
      </c>
      <c r="E9" s="2">
        <v>0.76736111111111116</v>
      </c>
      <c r="F9" s="5">
        <f t="shared" si="0"/>
        <v>0.3666666666666667</v>
      </c>
      <c r="G9" s="2">
        <f t="shared" si="5"/>
        <v>4.1666666666666685E-2</v>
      </c>
      <c r="H9" s="2">
        <f t="shared" si="6"/>
        <v>4.861111111111116E-2</v>
      </c>
      <c r="I9" s="2">
        <f>$H$2-H9</f>
        <v>-1.736111111111116E-2</v>
      </c>
      <c r="J9" s="2">
        <f t="shared" si="3"/>
        <v>5.9027777777777846E-2</v>
      </c>
      <c r="K9" s="2">
        <f t="shared" si="4"/>
        <v>-1.736111111111116E-2</v>
      </c>
      <c r="L9" s="21"/>
      <c r="M9" s="4"/>
      <c r="N9" s="22"/>
    </row>
    <row r="10" spans="1:14" x14ac:dyDescent="0.25">
      <c r="A10" s="1">
        <v>43843</v>
      </c>
      <c r="B10" s="2">
        <v>0.36180555555555555</v>
      </c>
      <c r="C10" s="2">
        <v>0.50972222222222219</v>
      </c>
      <c r="D10" s="2">
        <v>0.55208333333333337</v>
      </c>
      <c r="E10" s="2">
        <v>0.74652777777777779</v>
      </c>
      <c r="F10" s="5">
        <f t="shared" si="0"/>
        <v>0.34236111111111106</v>
      </c>
      <c r="G10" s="2">
        <f t="shared" si="5"/>
        <v>1.7361111111111049E-2</v>
      </c>
      <c r="H10" s="2">
        <f t="shared" si="6"/>
        <v>4.2361111111111183E-2</v>
      </c>
      <c r="I10" s="2">
        <f t="shared" si="2"/>
        <v>-1.1111111111111183E-2</v>
      </c>
      <c r="J10" s="2">
        <f t="shared" si="3"/>
        <v>2.8472222222222232E-2</v>
      </c>
      <c r="K10" s="2">
        <f t="shared" si="4"/>
        <v>-1.1111111111111183E-2</v>
      </c>
      <c r="L10" s="21"/>
      <c r="M10" s="4"/>
      <c r="N10" s="22"/>
    </row>
    <row r="11" spans="1:14" x14ac:dyDescent="0.25">
      <c r="A11" s="1">
        <v>43844</v>
      </c>
      <c r="B11" s="2">
        <v>0.36041666666666666</v>
      </c>
      <c r="C11" s="2">
        <v>0.50555555555555554</v>
      </c>
      <c r="D11" s="2">
        <v>0.55208333333333337</v>
      </c>
      <c r="E11" s="2">
        <v>0.74652777777777779</v>
      </c>
      <c r="F11" s="5">
        <f t="shared" si="0"/>
        <v>0.33958333333333329</v>
      </c>
      <c r="G11" s="2">
        <f t="shared" si="5"/>
        <v>1.4583333333333282E-2</v>
      </c>
      <c r="H11" s="2">
        <f t="shared" si="6"/>
        <v>4.6527777777777835E-2</v>
      </c>
      <c r="I11" s="2">
        <f t="shared" si="2"/>
        <v>-1.5277777777777835E-2</v>
      </c>
      <c r="J11" s="2">
        <f t="shared" si="3"/>
        <v>2.9861111111111116E-2</v>
      </c>
      <c r="K11" s="2">
        <f t="shared" si="4"/>
        <v>-1.5277777777777835E-2</v>
      </c>
      <c r="L11" s="21"/>
      <c r="M11" s="4"/>
      <c r="N11" s="22"/>
    </row>
    <row r="12" spans="1:14" x14ac:dyDescent="0.25">
      <c r="A12" s="1">
        <v>43845</v>
      </c>
      <c r="B12" s="2">
        <v>0.3611111111111111</v>
      </c>
      <c r="C12" s="2">
        <v>0.50555555555555554</v>
      </c>
      <c r="D12" s="2">
        <v>0.53611111111111109</v>
      </c>
      <c r="E12" s="2">
        <v>0.76041666666666663</v>
      </c>
      <c r="F12" s="5">
        <f t="shared" si="0"/>
        <v>0.36874999999999997</v>
      </c>
      <c r="G12" s="2">
        <f t="shared" si="5"/>
        <v>4.3749999999999956E-2</v>
      </c>
      <c r="H12" s="2">
        <f t="shared" si="6"/>
        <v>3.0555555555555558E-2</v>
      </c>
      <c r="I12" s="2">
        <f t="shared" si="2"/>
        <v>6.9444444444444198E-4</v>
      </c>
      <c r="J12" s="2">
        <f t="shared" si="3"/>
        <v>4.3055555555555514E-2</v>
      </c>
      <c r="K12" s="2">
        <f t="shared" si="4"/>
        <v>6.9444444444444198E-4</v>
      </c>
      <c r="L12" s="21"/>
      <c r="M12" s="4"/>
      <c r="N12" s="22"/>
    </row>
    <row r="13" spans="1:14" x14ac:dyDescent="0.25">
      <c r="A13" s="1">
        <v>43846</v>
      </c>
      <c r="B13" s="2">
        <v>0.3611111111111111</v>
      </c>
      <c r="C13" s="2">
        <v>0.5083333333333333</v>
      </c>
      <c r="D13" s="2">
        <v>0.53402777777777777</v>
      </c>
      <c r="E13" s="2">
        <v>0.75694444444444453</v>
      </c>
      <c r="F13" s="5">
        <f t="shared" si="0"/>
        <v>0.37013888888888896</v>
      </c>
      <c r="G13" s="2">
        <f t="shared" si="5"/>
        <v>4.5138888888888951E-2</v>
      </c>
      <c r="H13" s="2">
        <f t="shared" si="6"/>
        <v>2.5694444444444464E-2</v>
      </c>
      <c r="I13" s="2">
        <f t="shared" si="2"/>
        <v>5.5555555555555358E-3</v>
      </c>
      <c r="J13" s="2">
        <f t="shared" si="3"/>
        <v>3.9583333333333415E-2</v>
      </c>
      <c r="K13" s="2">
        <f t="shared" si="4"/>
        <v>5.5555555555555358E-3</v>
      </c>
      <c r="L13" s="21"/>
      <c r="N13" s="22"/>
    </row>
    <row r="14" spans="1:14" x14ac:dyDescent="0.25">
      <c r="A14" s="1">
        <v>43847</v>
      </c>
      <c r="B14" s="2">
        <v>0.3611111111111111</v>
      </c>
      <c r="C14" s="2">
        <v>0.50694444444444442</v>
      </c>
      <c r="D14" s="2">
        <v>0.53749999999999998</v>
      </c>
      <c r="E14" s="2">
        <v>0.73958333333333337</v>
      </c>
      <c r="F14" s="5">
        <f t="shared" si="0"/>
        <v>0.34791666666666671</v>
      </c>
      <c r="G14" s="2">
        <f t="shared" si="5"/>
        <v>2.2916666666666696E-2</v>
      </c>
      <c r="H14" s="2">
        <f t="shared" si="6"/>
        <v>3.0555555555555558E-2</v>
      </c>
      <c r="I14" s="2">
        <f t="shared" si="2"/>
        <v>6.9444444444444198E-4</v>
      </c>
      <c r="J14" s="2">
        <f t="shared" si="3"/>
        <v>2.2222222222222254E-2</v>
      </c>
      <c r="K14" s="2">
        <f t="shared" si="4"/>
        <v>6.9444444444444198E-4</v>
      </c>
      <c r="L14" s="21"/>
      <c r="N14" s="22"/>
    </row>
    <row r="15" spans="1:14" x14ac:dyDescent="0.25">
      <c r="A15" s="1">
        <v>43850</v>
      </c>
      <c r="B15" s="16" t="s">
        <v>6</v>
      </c>
      <c r="C15" s="16"/>
      <c r="D15" s="16"/>
      <c r="E15" s="16"/>
      <c r="F15" s="5">
        <f t="shared" si="0"/>
        <v>0</v>
      </c>
      <c r="G15" s="2">
        <f t="shared" si="5"/>
        <v>-0.32500000000000001</v>
      </c>
      <c r="H15" s="2">
        <f t="shared" si="6"/>
        <v>0</v>
      </c>
      <c r="I15" s="2">
        <f t="shared" si="2"/>
        <v>3.125E-2</v>
      </c>
      <c r="J15" s="2">
        <f>IF(B15="",0,G15-I15)</f>
        <v>-0.35625000000000001</v>
      </c>
      <c r="K15" s="2">
        <f>IF(B15="",0,$H$2-H15)</f>
        <v>3.125E-2</v>
      </c>
      <c r="L15" s="21"/>
      <c r="N15" s="22"/>
    </row>
    <row r="16" spans="1:14" x14ac:dyDescent="0.25">
      <c r="A16" s="1">
        <v>43851</v>
      </c>
      <c r="B16" s="2">
        <v>0.35972222222222222</v>
      </c>
      <c r="C16" s="2">
        <v>0.51458333333333328</v>
      </c>
      <c r="D16" s="2">
        <v>0.54722222222222217</v>
      </c>
      <c r="E16" s="2">
        <v>0.76388888888888884</v>
      </c>
      <c r="F16" s="5">
        <f t="shared" si="0"/>
        <v>0.37152777777777773</v>
      </c>
      <c r="G16" s="2">
        <f t="shared" si="5"/>
        <v>4.6527777777777724E-2</v>
      </c>
      <c r="H16" s="2">
        <f t="shared" si="6"/>
        <v>3.2638888888888884E-2</v>
      </c>
      <c r="I16" s="2">
        <f t="shared" si="2"/>
        <v>-1.388888888888884E-3</v>
      </c>
      <c r="J16" s="2">
        <f>IF(B16="",0,G16-I16)</f>
        <v>4.7916666666666607E-2</v>
      </c>
      <c r="K16" s="2">
        <f>IF(B16="",0,$H$2-H16)</f>
        <v>-1.388888888888884E-3</v>
      </c>
      <c r="L16" s="21"/>
      <c r="M16" s="4"/>
      <c r="N16" s="22"/>
    </row>
    <row r="17" spans="1:14" x14ac:dyDescent="0.25">
      <c r="A17" s="1">
        <v>43852</v>
      </c>
      <c r="B17" s="2">
        <v>0.3527777777777778</v>
      </c>
      <c r="C17" s="2">
        <v>0.50416666666666665</v>
      </c>
      <c r="D17" s="2">
        <v>0.53402777777777777</v>
      </c>
      <c r="E17" s="2">
        <v>0.76180555555555562</v>
      </c>
      <c r="F17" s="5">
        <f t="shared" si="0"/>
        <v>0.37916666666666671</v>
      </c>
      <c r="G17" s="2">
        <f t="shared" si="5"/>
        <v>5.4166666666666696E-2</v>
      </c>
      <c r="H17" s="2">
        <f t="shared" si="6"/>
        <v>2.9861111111111116E-2</v>
      </c>
      <c r="I17" s="2">
        <f t="shared" si="2"/>
        <v>1.388888888888884E-3</v>
      </c>
      <c r="J17" s="2">
        <f t="shared" ref="J17:J19" si="7">IF(B17="",0,G17-I17)</f>
        <v>5.2777777777777812E-2</v>
      </c>
      <c r="K17" s="2">
        <f t="shared" ref="K17:K24" si="8">IF(B17="",0,$H$2-H17)</f>
        <v>1.388888888888884E-3</v>
      </c>
      <c r="L17" s="21"/>
      <c r="M17" s="4"/>
      <c r="N17" s="22"/>
    </row>
    <row r="18" spans="1:14" x14ac:dyDescent="0.25">
      <c r="A18" s="1">
        <v>43853</v>
      </c>
      <c r="B18" s="2">
        <v>0.3444444444444445</v>
      </c>
      <c r="C18" s="2">
        <v>0.51597222222222217</v>
      </c>
      <c r="D18" s="2">
        <v>0.55208333333333337</v>
      </c>
      <c r="E18" s="2">
        <v>0.73958333333333337</v>
      </c>
      <c r="F18" s="5">
        <f t="shared" si="0"/>
        <v>0.35902777777777767</v>
      </c>
      <c r="G18" s="2">
        <f t="shared" si="5"/>
        <v>3.4027777777777657E-2</v>
      </c>
      <c r="H18" s="2">
        <f t="shared" si="6"/>
        <v>3.6111111111111205E-2</v>
      </c>
      <c r="I18" s="2">
        <f t="shared" si="2"/>
        <v>-4.8611111111112049E-3</v>
      </c>
      <c r="J18" s="2">
        <f t="shared" si="7"/>
        <v>3.8888888888888862E-2</v>
      </c>
      <c r="K18" s="2">
        <f t="shared" si="8"/>
        <v>-4.8611111111112049E-3</v>
      </c>
      <c r="L18" s="21"/>
      <c r="M18" s="4"/>
      <c r="N18" s="22"/>
    </row>
    <row r="19" spans="1:14" x14ac:dyDescent="0.25">
      <c r="A19" s="1">
        <v>43854</v>
      </c>
      <c r="B19" s="2">
        <v>0.3576388888888889</v>
      </c>
      <c r="C19" s="2">
        <v>0.51388888888888895</v>
      </c>
      <c r="D19" s="2">
        <v>0.54375000000000007</v>
      </c>
      <c r="E19" s="2">
        <v>0.69791666666666663</v>
      </c>
      <c r="F19" s="5">
        <f t="shared" si="0"/>
        <v>0.31041666666666662</v>
      </c>
      <c r="G19" s="2">
        <f t="shared" si="5"/>
        <v>-1.4583333333333393E-2</v>
      </c>
      <c r="H19" s="2">
        <f t="shared" si="6"/>
        <v>2.9861111111111116E-2</v>
      </c>
      <c r="I19" s="2">
        <f t="shared" si="2"/>
        <v>1.388888888888884E-3</v>
      </c>
      <c r="J19" s="2">
        <f t="shared" si="7"/>
        <v>-1.5972222222222276E-2</v>
      </c>
      <c r="K19" s="2">
        <f t="shared" si="8"/>
        <v>1.388888888888884E-3</v>
      </c>
      <c r="L19" s="21"/>
      <c r="M19" s="4"/>
      <c r="N19" s="22"/>
    </row>
    <row r="20" spans="1:14" x14ac:dyDescent="0.25">
      <c r="A20" s="1">
        <v>43857</v>
      </c>
      <c r="B20" s="2">
        <v>0.36944444444444446</v>
      </c>
      <c r="C20" s="2">
        <v>0.52083333333333337</v>
      </c>
      <c r="D20" s="2">
        <v>0.55902777777777779</v>
      </c>
      <c r="E20" s="2">
        <v>0.77430555555555547</v>
      </c>
      <c r="F20" s="5">
        <f t="shared" si="0"/>
        <v>0.36666666666666659</v>
      </c>
      <c r="G20" s="2">
        <f t="shared" si="5"/>
        <v>4.1666666666666574E-2</v>
      </c>
      <c r="H20" s="2">
        <f t="shared" si="6"/>
        <v>3.819444444444442E-2</v>
      </c>
      <c r="I20" s="2">
        <f t="shared" si="2"/>
        <v>-6.9444444444444198E-3</v>
      </c>
      <c r="J20" s="2">
        <f>IF(B20="",0,G20-I20)</f>
        <v>4.8611111111110994E-2</v>
      </c>
      <c r="K20" s="2">
        <f t="shared" si="8"/>
        <v>-6.9444444444444198E-3</v>
      </c>
      <c r="L20" s="21"/>
      <c r="N20" s="22"/>
    </row>
    <row r="21" spans="1:14" x14ac:dyDescent="0.25">
      <c r="A21" s="1">
        <v>43858</v>
      </c>
      <c r="B21" s="2"/>
      <c r="C21" s="3"/>
      <c r="D21" s="3"/>
      <c r="E21" s="3"/>
      <c r="F21" s="5">
        <f t="shared" si="0"/>
        <v>0</v>
      </c>
      <c r="G21" s="2">
        <f t="shared" si="5"/>
        <v>-0.32500000000000001</v>
      </c>
      <c r="H21" s="2">
        <f t="shared" si="6"/>
        <v>0</v>
      </c>
      <c r="I21" s="2">
        <f t="shared" si="2"/>
        <v>3.125E-2</v>
      </c>
      <c r="J21" s="2">
        <f>IF(B21="",0,G21-I21)</f>
        <v>0</v>
      </c>
      <c r="K21" s="2">
        <f t="shared" si="8"/>
        <v>0</v>
      </c>
      <c r="L21" s="21"/>
      <c r="N21" s="22"/>
    </row>
    <row r="22" spans="1:14" x14ac:dyDescent="0.25">
      <c r="A22" s="1">
        <v>43859</v>
      </c>
      <c r="B22" s="3"/>
      <c r="C22" s="3"/>
      <c r="D22" s="3"/>
      <c r="E22" s="3"/>
      <c r="F22" s="5">
        <f t="shared" si="0"/>
        <v>0</v>
      </c>
      <c r="G22" s="2">
        <f t="shared" si="5"/>
        <v>-0.32500000000000001</v>
      </c>
      <c r="H22" s="2">
        <f t="shared" si="6"/>
        <v>0</v>
      </c>
      <c r="I22" s="2">
        <f t="shared" si="2"/>
        <v>3.125E-2</v>
      </c>
      <c r="J22" s="2">
        <f t="shared" ref="J22:J24" si="9">IF(B22="",0,G22-I22)</f>
        <v>0</v>
      </c>
      <c r="K22" s="2">
        <f t="shared" si="8"/>
        <v>0</v>
      </c>
      <c r="L22" s="21"/>
      <c r="N22" s="22"/>
    </row>
    <row r="23" spans="1:14" x14ac:dyDescent="0.25">
      <c r="A23" s="1">
        <v>43860</v>
      </c>
      <c r="B23" s="3"/>
      <c r="C23" s="3"/>
      <c r="D23" s="3"/>
      <c r="E23" s="3"/>
      <c r="F23" s="5">
        <f t="shared" si="0"/>
        <v>0</v>
      </c>
      <c r="G23" s="2">
        <f t="shared" si="5"/>
        <v>-0.32500000000000001</v>
      </c>
      <c r="H23" s="2">
        <f t="shared" si="6"/>
        <v>0</v>
      </c>
      <c r="I23" s="2">
        <f t="shared" si="2"/>
        <v>3.125E-2</v>
      </c>
      <c r="J23" s="2">
        <f t="shared" si="9"/>
        <v>0</v>
      </c>
      <c r="K23" s="2">
        <f t="shared" si="8"/>
        <v>0</v>
      </c>
      <c r="L23" s="21"/>
      <c r="N23" s="22"/>
    </row>
    <row r="24" spans="1:14" x14ac:dyDescent="0.25">
      <c r="A24" s="1">
        <v>43861</v>
      </c>
      <c r="B24" s="3"/>
      <c r="C24" s="3"/>
      <c r="D24" s="3"/>
      <c r="E24" s="3"/>
      <c r="F24" s="5">
        <f t="shared" si="0"/>
        <v>0</v>
      </c>
      <c r="G24" s="2">
        <f t="shared" si="5"/>
        <v>-0.32500000000000001</v>
      </c>
      <c r="H24" s="2">
        <f t="shared" si="6"/>
        <v>0</v>
      </c>
      <c r="I24" s="2">
        <f t="shared" si="2"/>
        <v>3.125E-2</v>
      </c>
      <c r="J24" s="2">
        <f t="shared" si="9"/>
        <v>0</v>
      </c>
      <c r="K24" s="2">
        <f t="shared" si="8"/>
        <v>0</v>
      </c>
      <c r="L24" s="21"/>
      <c r="N24" s="22"/>
    </row>
    <row r="25" spans="1:14" x14ac:dyDescent="0.25">
      <c r="F25" s="4"/>
    </row>
    <row r="26" spans="1:14" x14ac:dyDescent="0.25">
      <c r="I26" t="s">
        <v>11</v>
      </c>
      <c r="J26" s="11">
        <f>J3+J4-J5+J6+J7+J8+J9+J10+J11+J12+J13+J14+J16+J17+J18</f>
        <v>0.5770833333333335</v>
      </c>
      <c r="K26" s="4">
        <f>K3+K4+K5+K6+K8+K12+K13+K14+K15+K17+K19</f>
        <v>5.6944444444444353E-2</v>
      </c>
    </row>
    <row r="28" spans="1:14" x14ac:dyDescent="0.25">
      <c r="G28" s="19" t="s">
        <v>10</v>
      </c>
      <c r="H28" s="19"/>
      <c r="I28" s="19"/>
      <c r="J28" s="19"/>
      <c r="K28" s="10">
        <f>J26-K26</f>
        <v>0.52013888888888915</v>
      </c>
    </row>
  </sheetData>
  <mergeCells count="11">
    <mergeCell ref="A1:A2"/>
    <mergeCell ref="B1:B2"/>
    <mergeCell ref="C1:C2"/>
    <mergeCell ref="D1:D2"/>
    <mergeCell ref="E1:E2"/>
    <mergeCell ref="K1:K2"/>
    <mergeCell ref="H2:I2"/>
    <mergeCell ref="B15:E15"/>
    <mergeCell ref="H1:I1"/>
    <mergeCell ref="G28:J28"/>
    <mergeCell ref="J1:J2"/>
  </mergeCells>
  <conditionalFormatting sqref="H3:H24">
    <cfRule type="cellIs" dxfId="0" priority="2" operator="between">
      <formula>0</formula>
      <formula>0.0305555555555556</formula>
    </cfRule>
  </conditionalFormatting>
  <conditionalFormatting sqref="F1:F1048576">
    <cfRule type="iconSet" priority="1">
      <iconSet iconSet="3Arrows" reverse="1">
        <cfvo type="percent" val="0"/>
        <cfvo type="num" val="0.32500000000000001"/>
        <cfvo type="num" val="0.32500000000000001"/>
      </iconSet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01.2020 (2)</vt:lpstr>
      <vt:lpstr>01.2020</vt:lpstr>
      <vt:lpstr>Feuil2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JAMET NICOLAS (UGECAM OCCITANIE)</dc:creator>
  <cp:lastModifiedBy>DjiDji</cp:lastModifiedBy>
  <cp:lastPrinted>2020-01-07T14:18:42Z</cp:lastPrinted>
  <dcterms:created xsi:type="dcterms:W3CDTF">2020-01-02T17:12:12Z</dcterms:created>
  <dcterms:modified xsi:type="dcterms:W3CDTF">2020-01-28T11:29:49Z</dcterms:modified>
</cp:coreProperties>
</file>