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03C0BE4-C5AC-47F8-8E9B-2B26D5BB5CFA}" xr6:coauthVersionLast="46" xr6:coauthVersionMax="46" xr10:uidLastSave="{00000000-0000-0000-0000-000000000000}"/>
  <bookViews>
    <workbookView xWindow="-120" yWindow="-120" windowWidth="24240" windowHeight="13140" tabRatio="812" activeTab="1" xr2:uid="{00000000-000D-0000-FFFF-FFFF00000000}"/>
  </bookViews>
  <sheets>
    <sheet name="Vacances et Fériés" sheetId="46" r:id="rId1"/>
    <sheet name="Hélène T" sheetId="44" r:id="rId2"/>
    <sheet name="A renommer" sheetId="40" r:id="rId3"/>
    <sheet name="modèle " sheetId="35" r:id="rId4"/>
  </sheets>
  <definedNames>
    <definedName name="DVac">'Vacances et Fériés'!$B$5:$B$10</definedName>
    <definedName name="Fériés">'Vacances et Fériés'!$F$4:$F$15</definedName>
    <definedName name="FVac">'Vacances et Fériés'!$C$5:$C$10</definedName>
    <definedName name="_xlnm.Print_Area" localSheetId="2">'A renommer'!$A$1:$AV$53,'A renommer'!$A$54:$P$97</definedName>
    <definedName name="_xlnm.Print_Area" localSheetId="1">'Hélène T'!$A$1:$AX$53,'Hélène T'!$A$54:$R$97</definedName>
    <definedName name="_xlnm.Print_Area" localSheetId="3">'modèle '!$A$1:$AV$53,'modèle '!$A$54:$P$96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44" l="1"/>
  <c r="I5" i="44"/>
  <c r="I6" i="44"/>
  <c r="I7" i="44"/>
  <c r="I8" i="44"/>
  <c r="I9" i="44"/>
  <c r="I10" i="44"/>
  <c r="I11" i="44"/>
  <c r="I12" i="44"/>
  <c r="I13" i="44"/>
  <c r="I14" i="44"/>
  <c r="I15" i="44"/>
  <c r="I16" i="44"/>
  <c r="I17" i="44"/>
  <c r="I18" i="44"/>
  <c r="I19" i="44"/>
  <c r="I20" i="44"/>
  <c r="I21" i="44"/>
  <c r="I22" i="44"/>
  <c r="I23" i="44"/>
  <c r="I24" i="44"/>
  <c r="I25" i="44"/>
  <c r="I26" i="44"/>
  <c r="I27" i="44"/>
  <c r="I33" i="44"/>
  <c r="I34" i="44"/>
  <c r="I29" i="44"/>
  <c r="I30" i="44"/>
  <c r="I31" i="44"/>
  <c r="I32" i="44"/>
  <c r="I28" i="44"/>
  <c r="A1" i="44"/>
  <c r="J62" i="35" l="1"/>
  <c r="J64" i="35" s="1"/>
  <c r="J62" i="40"/>
  <c r="L62" i="44"/>
  <c r="L64" i="44" s="1"/>
  <c r="J64" i="40"/>
  <c r="R80" i="44" l="1"/>
  <c r="P80" i="35"/>
  <c r="A1" i="35" l="1"/>
  <c r="A1" i="40"/>
  <c r="E1" i="46" l="1"/>
  <c r="F15" i="46" l="1"/>
  <c r="F14" i="46"/>
  <c r="F11" i="46"/>
  <c r="F10" i="46"/>
  <c r="F8" i="46"/>
  <c r="F12" i="46" s="1"/>
  <c r="F7" i="46"/>
  <c r="F6" i="46"/>
  <c r="F5" i="46"/>
  <c r="F4" i="46"/>
  <c r="E15" i="46"/>
  <c r="A10" i="46"/>
  <c r="A5" i="46"/>
  <c r="F9" i="46" l="1"/>
  <c r="F13" i="46"/>
  <c r="A4" i="35"/>
  <c r="A4" i="44"/>
  <c r="C4" i="44" s="1"/>
  <c r="A4" i="40"/>
  <c r="A5" i="44" l="1"/>
  <c r="C5" i="44" s="1"/>
  <c r="B4" i="44"/>
  <c r="A5" i="35"/>
  <c r="B4" i="35"/>
  <c r="A5" i="40"/>
  <c r="B4" i="40"/>
  <c r="A6" i="35" l="1"/>
  <c r="B5" i="35"/>
  <c r="A6" i="44"/>
  <c r="C6" i="44" s="1"/>
  <c r="B5" i="44"/>
  <c r="A6" i="40"/>
  <c r="B5" i="40"/>
  <c r="A7" i="44" l="1"/>
  <c r="C7" i="44" s="1"/>
  <c r="B6" i="44"/>
  <c r="A7" i="35"/>
  <c r="B6" i="35"/>
  <c r="A7" i="40"/>
  <c r="B6" i="40"/>
  <c r="A8" i="44" l="1"/>
  <c r="C8" i="44" s="1"/>
  <c r="B7" i="44"/>
  <c r="A8" i="35"/>
  <c r="B7" i="35"/>
  <c r="A8" i="40"/>
  <c r="B7" i="40"/>
  <c r="I92" i="44"/>
  <c r="E92" i="44"/>
  <c r="E91" i="44"/>
  <c r="E93" i="44"/>
  <c r="E94" i="44"/>
  <c r="I96" i="44"/>
  <c r="E96" i="44"/>
  <c r="I95" i="44"/>
  <c r="E95" i="44"/>
  <c r="I94" i="44"/>
  <c r="I93" i="44"/>
  <c r="I91" i="44"/>
  <c r="I90" i="44"/>
  <c r="E90" i="44"/>
  <c r="L78" i="44"/>
  <c r="L77" i="44"/>
  <c r="L76" i="44"/>
  <c r="L75" i="44"/>
  <c r="L74" i="44"/>
  <c r="L73" i="44"/>
  <c r="L72" i="44"/>
  <c r="L71" i="44"/>
  <c r="L70" i="44"/>
  <c r="L69" i="44"/>
  <c r="L67" i="44"/>
  <c r="K67" i="44"/>
  <c r="N85" i="44"/>
  <c r="AV39" i="44"/>
  <c r="AR39" i="44"/>
  <c r="AN39" i="44"/>
  <c r="AJ39" i="44"/>
  <c r="AF39" i="44"/>
  <c r="AB39" i="44"/>
  <c r="X39" i="44"/>
  <c r="T39" i="44"/>
  <c r="P39" i="44"/>
  <c r="L39" i="44"/>
  <c r="B39" i="44"/>
  <c r="B38" i="44"/>
  <c r="F4" i="44"/>
  <c r="H4" i="44" s="1"/>
  <c r="AU1" i="44"/>
  <c r="AQ1" i="44"/>
  <c r="AM1" i="44"/>
  <c r="AI1" i="44"/>
  <c r="AE1" i="44"/>
  <c r="AA1" i="44"/>
  <c r="W1" i="44"/>
  <c r="S1" i="44"/>
  <c r="O1" i="44"/>
  <c r="K1" i="44"/>
  <c r="F1" i="44"/>
  <c r="A9" i="35" l="1"/>
  <c r="B8" i="35"/>
  <c r="K4" i="44"/>
  <c r="O4" i="44" s="1"/>
  <c r="P4" i="44" s="1"/>
  <c r="G4" i="44"/>
  <c r="A9" i="44"/>
  <c r="C9" i="44" s="1"/>
  <c r="B8" i="44"/>
  <c r="A9" i="40"/>
  <c r="B8" i="40"/>
  <c r="J94" i="44"/>
  <c r="K94" i="44" s="1"/>
  <c r="J96" i="44"/>
  <c r="K96" i="44" s="1"/>
  <c r="J91" i="44"/>
  <c r="K91" i="44" s="1"/>
  <c r="J95" i="44"/>
  <c r="K95" i="44" s="1"/>
  <c r="J93" i="44"/>
  <c r="K93" i="44" s="1"/>
  <c r="J92" i="44"/>
  <c r="K92" i="44" s="1"/>
  <c r="D5" i="44" s="1"/>
  <c r="E5" i="44" s="1"/>
  <c r="F5" i="44"/>
  <c r="F2" i="44"/>
  <c r="L68" i="44" s="1"/>
  <c r="J90" i="44"/>
  <c r="L38" i="44"/>
  <c r="K69" i="44"/>
  <c r="AR38" i="44"/>
  <c r="K77" i="44"/>
  <c r="P38" i="44"/>
  <c r="K70" i="44"/>
  <c r="AF38" i="44"/>
  <c r="K74" i="44"/>
  <c r="AV38" i="44"/>
  <c r="K78" i="44"/>
  <c r="K68" i="44"/>
  <c r="G38" i="44"/>
  <c r="K72" i="44"/>
  <c r="X38" i="44"/>
  <c r="K76" i="44"/>
  <c r="AN38" i="44"/>
  <c r="AB38" i="44"/>
  <c r="K73" i="44"/>
  <c r="T38" i="44"/>
  <c r="K71" i="44"/>
  <c r="AJ38" i="44"/>
  <c r="K75" i="44"/>
  <c r="E55" i="40"/>
  <c r="P80" i="40"/>
  <c r="G5" i="44" l="1"/>
  <c r="H5" i="44"/>
  <c r="A10" i="44"/>
  <c r="C10" i="44" s="1"/>
  <c r="B9" i="44"/>
  <c r="K5" i="44"/>
  <c r="L4" i="44"/>
  <c r="M4" i="44" s="1"/>
  <c r="N4" i="44" s="1"/>
  <c r="A10" i="35"/>
  <c r="B9" i="35"/>
  <c r="G39" i="44"/>
  <c r="A10" i="40"/>
  <c r="B9" i="40"/>
  <c r="J5" i="44"/>
  <c r="F6" i="44"/>
  <c r="J97" i="44"/>
  <c r="K97" i="44" s="1"/>
  <c r="D4" i="44"/>
  <c r="E4" i="44" s="1"/>
  <c r="D6" i="44"/>
  <c r="E6" i="44" s="1"/>
  <c r="D7" i="44"/>
  <c r="K90" i="44"/>
  <c r="D8" i="44" s="1"/>
  <c r="E8" i="44" s="1"/>
  <c r="O5" i="44"/>
  <c r="P5" i="44" s="1"/>
  <c r="S4" i="44"/>
  <c r="T4" i="44" s="1"/>
  <c r="U4" i="44" s="1"/>
  <c r="V4" i="44" s="1"/>
  <c r="G6" i="44" l="1"/>
  <c r="H6" i="44"/>
  <c r="J4" i="44"/>
  <c r="L5" i="44"/>
  <c r="M5" i="44" s="1"/>
  <c r="K6" i="44"/>
  <c r="D9" i="44"/>
  <c r="E9" i="44" s="1"/>
  <c r="A11" i="44"/>
  <c r="C11" i="44" s="1"/>
  <c r="B10" i="44"/>
  <c r="D10" i="44" s="1"/>
  <c r="E10" i="44" s="1"/>
  <c r="A11" i="35"/>
  <c r="B10" i="35"/>
  <c r="A11" i="40"/>
  <c r="B10" i="40"/>
  <c r="C10" i="40" s="1"/>
  <c r="D10" i="40" s="1"/>
  <c r="J6" i="44"/>
  <c r="F7" i="44"/>
  <c r="E7" i="44"/>
  <c r="S5" i="44"/>
  <c r="T5" i="44" s="1"/>
  <c r="W4" i="44"/>
  <c r="X4" i="44" s="1"/>
  <c r="Q5" i="44"/>
  <c r="R5" i="44" s="1"/>
  <c r="O6" i="44"/>
  <c r="P6" i="44" s="1"/>
  <c r="Q4" i="44"/>
  <c r="AT39" i="35"/>
  <c r="AP39" i="35"/>
  <c r="AL39" i="35"/>
  <c r="AH39" i="35"/>
  <c r="AD39" i="35"/>
  <c r="Z39" i="35"/>
  <c r="V39" i="35"/>
  <c r="R39" i="35"/>
  <c r="N39" i="35"/>
  <c r="J39" i="35"/>
  <c r="B39" i="35"/>
  <c r="B38" i="35"/>
  <c r="C8" i="35"/>
  <c r="D8" i="35" s="1"/>
  <c r="C7" i="35"/>
  <c r="D7" i="35" s="1"/>
  <c r="E4" i="35"/>
  <c r="C4" i="35"/>
  <c r="AS1" i="35"/>
  <c r="AT38" i="35" s="1"/>
  <c r="AO1" i="35"/>
  <c r="AP38" i="35" s="1"/>
  <c r="AK1" i="35"/>
  <c r="AL38" i="35" s="1"/>
  <c r="AG1" i="35"/>
  <c r="AH38" i="35" s="1"/>
  <c r="AC1" i="35"/>
  <c r="AD38" i="35" s="1"/>
  <c r="Y1" i="35"/>
  <c r="Z38" i="35" s="1"/>
  <c r="U1" i="35"/>
  <c r="V38" i="35" s="1"/>
  <c r="Q1" i="35"/>
  <c r="R38" i="35" s="1"/>
  <c r="M1" i="35"/>
  <c r="N38" i="35" s="1"/>
  <c r="I1" i="35"/>
  <c r="J38" i="35" s="1"/>
  <c r="E1" i="35"/>
  <c r="F38" i="35" s="1"/>
  <c r="AT39" i="40"/>
  <c r="AP39" i="40"/>
  <c r="AL39" i="40"/>
  <c r="AH39" i="40"/>
  <c r="AD39" i="40"/>
  <c r="Z39" i="40"/>
  <c r="V39" i="40"/>
  <c r="R39" i="40"/>
  <c r="N39" i="40"/>
  <c r="J39" i="40"/>
  <c r="B39" i="40"/>
  <c r="B38" i="40"/>
  <c r="C9" i="40"/>
  <c r="D9" i="40" s="1"/>
  <c r="C8" i="40"/>
  <c r="D8" i="40" s="1"/>
  <c r="C7" i="40"/>
  <c r="D7" i="40" s="1"/>
  <c r="C6" i="40"/>
  <c r="D6" i="40" s="1"/>
  <c r="C5" i="40"/>
  <c r="D5" i="40" s="1"/>
  <c r="E4" i="40"/>
  <c r="F4" i="40" s="1"/>
  <c r="C4" i="40"/>
  <c r="D4" i="40" s="1"/>
  <c r="AS1" i="40"/>
  <c r="AT38" i="40" s="1"/>
  <c r="AO1" i="40"/>
  <c r="AP38" i="40" s="1"/>
  <c r="AK1" i="40"/>
  <c r="AL38" i="40" s="1"/>
  <c r="AG1" i="40"/>
  <c r="AH38" i="40" s="1"/>
  <c r="AC1" i="40"/>
  <c r="AD38" i="40" s="1"/>
  <c r="Y1" i="40"/>
  <c r="Z38" i="40" s="1"/>
  <c r="U1" i="40"/>
  <c r="V38" i="40" s="1"/>
  <c r="Q1" i="40"/>
  <c r="R38" i="40" s="1"/>
  <c r="M1" i="40"/>
  <c r="N38" i="40" s="1"/>
  <c r="I1" i="40"/>
  <c r="J38" i="40" s="1"/>
  <c r="E1" i="40"/>
  <c r="F38" i="40" s="1"/>
  <c r="G7" i="44" l="1"/>
  <c r="H7" i="44"/>
  <c r="A12" i="44"/>
  <c r="C12" i="44" s="1"/>
  <c r="B11" i="44"/>
  <c r="E5" i="35"/>
  <c r="F5" i="35" s="1"/>
  <c r="G5" i="35" s="1"/>
  <c r="H5" i="35" s="1"/>
  <c r="F4" i="35"/>
  <c r="G4" i="35" s="1"/>
  <c r="L6" i="44"/>
  <c r="M6" i="44" s="1"/>
  <c r="K7" i="44"/>
  <c r="A12" i="35"/>
  <c r="B11" i="35"/>
  <c r="C11" i="35" s="1"/>
  <c r="D11" i="35" s="1"/>
  <c r="A12" i="40"/>
  <c r="B11" i="40"/>
  <c r="C11" i="40" s="1"/>
  <c r="D11" i="40" s="1"/>
  <c r="J7" i="44"/>
  <c r="F8" i="44"/>
  <c r="W5" i="44"/>
  <c r="X5" i="44" s="1"/>
  <c r="AA4" i="44"/>
  <c r="AB4" i="44" s="1"/>
  <c r="O7" i="44"/>
  <c r="P7" i="44" s="1"/>
  <c r="S6" i="44"/>
  <c r="T6" i="44" s="1"/>
  <c r="R4" i="44"/>
  <c r="E2" i="40"/>
  <c r="F39" i="40" s="1"/>
  <c r="C9" i="35"/>
  <c r="D9" i="35" s="1"/>
  <c r="C6" i="35"/>
  <c r="D6" i="35" s="1"/>
  <c r="C10" i="35"/>
  <c r="D10" i="35" s="1"/>
  <c r="C5" i="35"/>
  <c r="D5" i="35" s="1"/>
  <c r="E2" i="35"/>
  <c r="F39" i="35" s="1"/>
  <c r="D4" i="35"/>
  <c r="I4" i="35"/>
  <c r="J4" i="35" s="1"/>
  <c r="K4" i="35" s="1"/>
  <c r="L4" i="35" s="1"/>
  <c r="E5" i="40"/>
  <c r="F5" i="40" s="1"/>
  <c r="I4" i="40"/>
  <c r="J4" i="40" s="1"/>
  <c r="G8" i="44" l="1"/>
  <c r="H8" i="44"/>
  <c r="E6" i="35"/>
  <c r="F6" i="35" s="1"/>
  <c r="L7" i="44"/>
  <c r="M7" i="44" s="1"/>
  <c r="K8" i="44"/>
  <c r="A13" i="44"/>
  <c r="C13" i="44" s="1"/>
  <c r="B12" i="44"/>
  <c r="A13" i="35"/>
  <c r="B12" i="35"/>
  <c r="D11" i="44"/>
  <c r="A13" i="40"/>
  <c r="B12" i="40"/>
  <c r="G4" i="40"/>
  <c r="H4" i="40" s="1"/>
  <c r="K4" i="40"/>
  <c r="L4" i="40" s="1"/>
  <c r="F9" i="44"/>
  <c r="J8" i="44"/>
  <c r="Q6" i="44"/>
  <c r="Y5" i="44"/>
  <c r="Z5" i="44" s="1"/>
  <c r="W6" i="44"/>
  <c r="X6" i="44" s="1"/>
  <c r="U6" i="44"/>
  <c r="V6" i="44" s="1"/>
  <c r="S7" i="44"/>
  <c r="T7" i="44" s="1"/>
  <c r="U5" i="44"/>
  <c r="Y4" i="44"/>
  <c r="O8" i="44"/>
  <c r="P8" i="44" s="1"/>
  <c r="AA5" i="44"/>
  <c r="AB5" i="44" s="1"/>
  <c r="AE4" i="44"/>
  <c r="AF4" i="44" s="1"/>
  <c r="I5" i="35"/>
  <c r="J5" i="35" s="1"/>
  <c r="M4" i="35"/>
  <c r="N4" i="35" s="1"/>
  <c r="I5" i="40"/>
  <c r="J5" i="40" s="1"/>
  <c r="M4" i="40"/>
  <c r="N4" i="40" s="1"/>
  <c r="E6" i="40"/>
  <c r="F6" i="40" s="1"/>
  <c r="G9" i="44" l="1"/>
  <c r="H9" i="44"/>
  <c r="E7" i="35"/>
  <c r="F7" i="35" s="1"/>
  <c r="G7" i="35" s="1"/>
  <c r="A14" i="35"/>
  <c r="B13" i="35"/>
  <c r="C13" i="35" s="1"/>
  <c r="D13" i="35" s="1"/>
  <c r="D12" i="44"/>
  <c r="E12" i="44" s="1"/>
  <c r="E11" i="44"/>
  <c r="A14" i="44"/>
  <c r="C14" i="44" s="1"/>
  <c r="B13" i="44"/>
  <c r="C12" i="35"/>
  <c r="L8" i="44"/>
  <c r="M8" i="44" s="1"/>
  <c r="K9" i="44"/>
  <c r="A14" i="40"/>
  <c r="B13" i="40"/>
  <c r="C13" i="40" s="1"/>
  <c r="D13" i="40" s="1"/>
  <c r="C12" i="40"/>
  <c r="D12" i="40" s="1"/>
  <c r="F10" i="44"/>
  <c r="J9" i="44"/>
  <c r="AC4" i="44"/>
  <c r="Q7" i="44"/>
  <c r="R7" i="44" s="1"/>
  <c r="AC5" i="44"/>
  <c r="AD5" i="44" s="1"/>
  <c r="AA6" i="44"/>
  <c r="AB6" i="44" s="1"/>
  <c r="O9" i="44"/>
  <c r="P9" i="44" s="1"/>
  <c r="Q8" i="44"/>
  <c r="R8" i="44" s="1"/>
  <c r="S8" i="44"/>
  <c r="T8" i="44" s="1"/>
  <c r="Z4" i="44"/>
  <c r="W7" i="44"/>
  <c r="X7" i="44" s="1"/>
  <c r="AE5" i="44"/>
  <c r="AF5" i="44" s="1"/>
  <c r="AI4" i="44"/>
  <c r="AJ4" i="44" s="1"/>
  <c r="AK4" i="44" s="1"/>
  <c r="AL4" i="44" s="1"/>
  <c r="V5" i="44"/>
  <c r="R6" i="44"/>
  <c r="G6" i="35"/>
  <c r="H6" i="35" s="1"/>
  <c r="H4" i="35"/>
  <c r="M5" i="35"/>
  <c r="N5" i="35" s="1"/>
  <c r="Q4" i="35"/>
  <c r="R4" i="35" s="1"/>
  <c r="S4" i="35" s="1"/>
  <c r="T4" i="35" s="1"/>
  <c r="O4" i="35"/>
  <c r="K5" i="35"/>
  <c r="I6" i="35"/>
  <c r="J6" i="35" s="1"/>
  <c r="I6" i="40"/>
  <c r="J6" i="40" s="1"/>
  <c r="E7" i="40"/>
  <c r="F7" i="40" s="1"/>
  <c r="M5" i="40"/>
  <c r="N5" i="40" s="1"/>
  <c r="Q4" i="40"/>
  <c r="R4" i="40" s="1"/>
  <c r="S4" i="40" s="1"/>
  <c r="T4" i="40" s="1"/>
  <c r="G5" i="40"/>
  <c r="H5" i="40" s="1"/>
  <c r="G10" i="44" l="1"/>
  <c r="H10" i="44"/>
  <c r="E8" i="35"/>
  <c r="F8" i="35" s="1"/>
  <c r="G8" i="35" s="1"/>
  <c r="L9" i="44"/>
  <c r="M9" i="44" s="1"/>
  <c r="N9" i="44" s="1"/>
  <c r="K10" i="44"/>
  <c r="D12" i="35"/>
  <c r="D13" i="44"/>
  <c r="E13" i="44" s="1"/>
  <c r="A15" i="44"/>
  <c r="C15" i="44" s="1"/>
  <c r="B14" i="44"/>
  <c r="D14" i="44" s="1"/>
  <c r="E14" i="44" s="1"/>
  <c r="A15" i="35"/>
  <c r="B14" i="35"/>
  <c r="A15" i="40"/>
  <c r="B14" i="40"/>
  <c r="G6" i="40"/>
  <c r="H6" i="40" s="1"/>
  <c r="K5" i="40"/>
  <c r="L5" i="40" s="1"/>
  <c r="F11" i="44"/>
  <c r="J10" i="44"/>
  <c r="Y6" i="44"/>
  <c r="AG4" i="44"/>
  <c r="AI5" i="44"/>
  <c r="AJ5" i="44" s="1"/>
  <c r="AM4" i="44"/>
  <c r="AN4" i="44" s="1"/>
  <c r="O10" i="44"/>
  <c r="P10" i="44" s="1"/>
  <c r="AD4" i="44"/>
  <c r="AG5" i="44"/>
  <c r="AH5" i="44" s="1"/>
  <c r="AE6" i="44"/>
  <c r="AF6" i="44" s="1"/>
  <c r="Y7" i="44"/>
  <c r="Z7" i="44" s="1"/>
  <c r="W8" i="44"/>
  <c r="X8" i="44" s="1"/>
  <c r="U7" i="44"/>
  <c r="AA7" i="44"/>
  <c r="AB7" i="44" s="1"/>
  <c r="AC6" i="44"/>
  <c r="AD6" i="44" s="1"/>
  <c r="S9" i="44"/>
  <c r="T9" i="44" s="1"/>
  <c r="I7" i="35"/>
  <c r="J7" i="35" s="1"/>
  <c r="M6" i="35"/>
  <c r="N6" i="35" s="1"/>
  <c r="Q5" i="35"/>
  <c r="R5" i="35" s="1"/>
  <c r="U4" i="35"/>
  <c r="V4" i="35" s="1"/>
  <c r="L5" i="35"/>
  <c r="E9" i="35"/>
  <c r="F9" i="35" s="1"/>
  <c r="Q5" i="40"/>
  <c r="R5" i="40" s="1"/>
  <c r="U4" i="40"/>
  <c r="V4" i="40" s="1"/>
  <c r="E8" i="40"/>
  <c r="F8" i="40" s="1"/>
  <c r="M6" i="40"/>
  <c r="N6" i="40" s="1"/>
  <c r="O5" i="40"/>
  <c r="P5" i="40" s="1"/>
  <c r="O4" i="40"/>
  <c r="I7" i="40"/>
  <c r="J7" i="40" s="1"/>
  <c r="G11" i="44" l="1"/>
  <c r="J11" i="44" s="1"/>
  <c r="H11" i="44"/>
  <c r="C14" i="35"/>
  <c r="A16" i="35"/>
  <c r="B15" i="35"/>
  <c r="C15" i="35" s="1"/>
  <c r="D15" i="35" s="1"/>
  <c r="A16" i="44"/>
  <c r="C16" i="44" s="1"/>
  <c r="B15" i="44"/>
  <c r="D15" i="44" s="1"/>
  <c r="E15" i="44" s="1"/>
  <c r="L10" i="44"/>
  <c r="M10" i="44" s="1"/>
  <c r="N10" i="44" s="1"/>
  <c r="K11" i="44"/>
  <c r="A16" i="40"/>
  <c r="B15" i="40"/>
  <c r="C15" i="40" s="1"/>
  <c r="D15" i="40" s="1"/>
  <c r="C14" i="40"/>
  <c r="D14" i="40" s="1"/>
  <c r="G7" i="40"/>
  <c r="H7" i="40" s="1"/>
  <c r="K6" i="40"/>
  <c r="L6" i="40" s="1"/>
  <c r="F12" i="44"/>
  <c r="W9" i="44"/>
  <c r="X9" i="44" s="1"/>
  <c r="Y8" i="44"/>
  <c r="Z8" i="44" s="1"/>
  <c r="U8" i="44"/>
  <c r="V8" i="44" s="1"/>
  <c r="AM5" i="44"/>
  <c r="AN5" i="44" s="1"/>
  <c r="AQ4" i="44"/>
  <c r="AR4" i="44" s="1"/>
  <c r="S10" i="44"/>
  <c r="T10" i="44" s="1"/>
  <c r="U9" i="44"/>
  <c r="V9" i="44" s="1"/>
  <c r="AG6" i="44"/>
  <c r="AH6" i="44" s="1"/>
  <c r="AE7" i="44"/>
  <c r="AF7" i="44" s="1"/>
  <c r="Q9" i="44"/>
  <c r="AI6" i="44"/>
  <c r="AJ6" i="44" s="1"/>
  <c r="Z6" i="44"/>
  <c r="AA8" i="44"/>
  <c r="AB8" i="44" s="1"/>
  <c r="V7" i="44"/>
  <c r="O11" i="44"/>
  <c r="P11" i="44" s="1"/>
  <c r="AH4" i="44"/>
  <c r="O5" i="35"/>
  <c r="P5" i="35" s="1"/>
  <c r="K6" i="35"/>
  <c r="L6" i="35" s="1"/>
  <c r="H7" i="35"/>
  <c r="H8" i="35"/>
  <c r="E10" i="35"/>
  <c r="F10" i="35" s="1"/>
  <c r="G9" i="35"/>
  <c r="M7" i="35"/>
  <c r="N7" i="35" s="1"/>
  <c r="O6" i="35"/>
  <c r="S5" i="35"/>
  <c r="Q6" i="35"/>
  <c r="R6" i="35" s="1"/>
  <c r="U5" i="35"/>
  <c r="V5" i="35" s="1"/>
  <c r="W4" i="35"/>
  <c r="Y4" i="35"/>
  <c r="Z4" i="35" s="1"/>
  <c r="P4" i="35"/>
  <c r="I8" i="35"/>
  <c r="J8" i="35" s="1"/>
  <c r="K7" i="35"/>
  <c r="U5" i="40"/>
  <c r="V5" i="40" s="1"/>
  <c r="Y4" i="40"/>
  <c r="Z4" i="40" s="1"/>
  <c r="M7" i="40"/>
  <c r="N7" i="40" s="1"/>
  <c r="O6" i="40"/>
  <c r="P6" i="40" s="1"/>
  <c r="Q6" i="40"/>
  <c r="R6" i="40" s="1"/>
  <c r="I8" i="40"/>
  <c r="J8" i="40" s="1"/>
  <c r="P4" i="40"/>
  <c r="E9" i="40"/>
  <c r="F9" i="40" s="1"/>
  <c r="G12" i="44" l="1"/>
  <c r="H12" i="44"/>
  <c r="L11" i="44"/>
  <c r="M11" i="44" s="1"/>
  <c r="N11" i="44" s="1"/>
  <c r="K12" i="44"/>
  <c r="A17" i="35"/>
  <c r="B16" i="35"/>
  <c r="A17" i="44"/>
  <c r="C17" i="44" s="1"/>
  <c r="B16" i="44"/>
  <c r="D14" i="35"/>
  <c r="A17" i="40"/>
  <c r="B16" i="40"/>
  <c r="G8" i="40"/>
  <c r="H8" i="40" s="1"/>
  <c r="K7" i="40"/>
  <c r="L7" i="40" s="1"/>
  <c r="J12" i="44"/>
  <c r="F13" i="44"/>
  <c r="AA9" i="44"/>
  <c r="AB9" i="44" s="1"/>
  <c r="R9" i="44"/>
  <c r="O12" i="44"/>
  <c r="P12" i="44" s="1"/>
  <c r="Q11" i="44"/>
  <c r="R11" i="44" s="1"/>
  <c r="AK6" i="44"/>
  <c r="AL6" i="44" s="1"/>
  <c r="AI7" i="44"/>
  <c r="AJ7" i="44" s="1"/>
  <c r="AO4" i="44"/>
  <c r="Q10" i="44"/>
  <c r="R10" i="44" s="1"/>
  <c r="AK5" i="44"/>
  <c r="AE8" i="44"/>
  <c r="AF8" i="44" s="1"/>
  <c r="AQ5" i="44"/>
  <c r="AR5" i="44" s="1"/>
  <c r="AU4" i="44"/>
  <c r="W10" i="44"/>
  <c r="X10" i="44" s="1"/>
  <c r="AC7" i="44"/>
  <c r="S11" i="44"/>
  <c r="T11" i="44" s="1"/>
  <c r="AO5" i="44"/>
  <c r="AP5" i="44" s="1"/>
  <c r="AM6" i="44"/>
  <c r="AN6" i="44" s="1"/>
  <c r="L7" i="35"/>
  <c r="E11" i="35"/>
  <c r="F11" i="35" s="1"/>
  <c r="G10" i="35"/>
  <c r="Y5" i="35"/>
  <c r="Z5" i="35" s="1"/>
  <c r="AA4" i="35"/>
  <c r="AC4" i="35"/>
  <c r="AD4" i="35" s="1"/>
  <c r="I9" i="35"/>
  <c r="J9" i="35" s="1"/>
  <c r="U6" i="35"/>
  <c r="V6" i="35" s="1"/>
  <c r="M8" i="35"/>
  <c r="N8" i="35" s="1"/>
  <c r="O7" i="35"/>
  <c r="Q7" i="35"/>
  <c r="R7" i="35" s="1"/>
  <c r="T5" i="35"/>
  <c r="H9" i="35"/>
  <c r="E10" i="40"/>
  <c r="F10" i="40" s="1"/>
  <c r="S5" i="40"/>
  <c r="T5" i="40" s="1"/>
  <c r="Y5" i="40"/>
  <c r="Z5" i="40" s="1"/>
  <c r="AC4" i="40"/>
  <c r="AD4" i="40" s="1"/>
  <c r="I9" i="40"/>
  <c r="J9" i="40" s="1"/>
  <c r="W4" i="40"/>
  <c r="M8" i="40"/>
  <c r="N8" i="40" s="1"/>
  <c r="W5" i="40"/>
  <c r="X5" i="40" s="1"/>
  <c r="U6" i="40"/>
  <c r="V6" i="40" s="1"/>
  <c r="Q7" i="40"/>
  <c r="R7" i="40" s="1"/>
  <c r="S6" i="40"/>
  <c r="T6" i="40" s="1"/>
  <c r="G13" i="44" l="1"/>
  <c r="H13" i="44"/>
  <c r="AU5" i="44"/>
  <c r="AV4" i="44"/>
  <c r="AW4" i="44" s="1"/>
  <c r="AX4" i="44" s="1"/>
  <c r="D16" i="44"/>
  <c r="A18" i="44"/>
  <c r="C18" i="44" s="1"/>
  <c r="B17" i="44"/>
  <c r="D17" i="44" s="1"/>
  <c r="E17" i="44" s="1"/>
  <c r="L12" i="44"/>
  <c r="M12" i="44" s="1"/>
  <c r="N12" i="44" s="1"/>
  <c r="K13" i="44"/>
  <c r="C16" i="35"/>
  <c r="A18" i="35"/>
  <c r="B17" i="35"/>
  <c r="C16" i="40"/>
  <c r="D16" i="40" s="1"/>
  <c r="A18" i="40"/>
  <c r="B17" i="40"/>
  <c r="C17" i="40" s="1"/>
  <c r="D17" i="40" s="1"/>
  <c r="G9" i="40"/>
  <c r="H9" i="40" s="1"/>
  <c r="J13" i="44"/>
  <c r="F14" i="44"/>
  <c r="AO6" i="44"/>
  <c r="AP6" i="44" s="1"/>
  <c r="AM7" i="44"/>
  <c r="AN7" i="44" s="1"/>
  <c r="W11" i="44"/>
  <c r="Y10" i="44"/>
  <c r="AD7" i="44"/>
  <c r="AS5" i="44"/>
  <c r="AT5" i="44" s="1"/>
  <c r="AQ6" i="44"/>
  <c r="AR6" i="44" s="1"/>
  <c r="Q12" i="44"/>
  <c r="R12" i="44" s="1"/>
  <c r="O13" i="44"/>
  <c r="P13" i="44" s="1"/>
  <c r="AC8" i="44"/>
  <c r="AD8" i="44" s="1"/>
  <c r="U10" i="44"/>
  <c r="AG7" i="44"/>
  <c r="AA10" i="44"/>
  <c r="AB10" i="44" s="1"/>
  <c r="S12" i="44"/>
  <c r="T12" i="44" s="1"/>
  <c r="U11" i="44"/>
  <c r="V11" i="44" s="1"/>
  <c r="Y9" i="44"/>
  <c r="AS4" i="44"/>
  <c r="AE9" i="44"/>
  <c r="AF9" i="44" s="1"/>
  <c r="AI8" i="44"/>
  <c r="AL5" i="44"/>
  <c r="AP4" i="44"/>
  <c r="S6" i="35"/>
  <c r="W5" i="35"/>
  <c r="X5" i="35" s="1"/>
  <c r="K8" i="35"/>
  <c r="L8" i="35" s="1"/>
  <c r="P6" i="35"/>
  <c r="P7" i="35"/>
  <c r="Y6" i="35"/>
  <c r="Z6" i="35" s="1"/>
  <c r="Q8" i="35"/>
  <c r="R8" i="35" s="1"/>
  <c r="S7" i="35"/>
  <c r="M9" i="35"/>
  <c r="N9" i="35" s="1"/>
  <c r="O8" i="35"/>
  <c r="I10" i="35"/>
  <c r="J10" i="35" s="1"/>
  <c r="U7" i="35"/>
  <c r="V7" i="35" s="1"/>
  <c r="AC5" i="35"/>
  <c r="AD5" i="35" s="1"/>
  <c r="AE4" i="35"/>
  <c r="AG4" i="35"/>
  <c r="AH4" i="35" s="1"/>
  <c r="AI4" i="35" s="1"/>
  <c r="AJ4" i="35" s="1"/>
  <c r="G11" i="35"/>
  <c r="E12" i="35"/>
  <c r="F12" i="35" s="1"/>
  <c r="X4" i="35"/>
  <c r="M9" i="40"/>
  <c r="N9" i="40" s="1"/>
  <c r="Q8" i="40"/>
  <c r="R8" i="40" s="1"/>
  <c r="S7" i="40"/>
  <c r="T7" i="40" s="1"/>
  <c r="U7" i="40"/>
  <c r="V7" i="40" s="1"/>
  <c r="W6" i="40"/>
  <c r="X6" i="40" s="1"/>
  <c r="AC5" i="40"/>
  <c r="AD5" i="40" s="1"/>
  <c r="AG4" i="40"/>
  <c r="AH4" i="40" s="1"/>
  <c r="AI4" i="40" s="1"/>
  <c r="AJ4" i="40" s="1"/>
  <c r="E11" i="40"/>
  <c r="F11" i="40" s="1"/>
  <c r="K8" i="40"/>
  <c r="L8" i="40" s="1"/>
  <c r="AA4" i="40"/>
  <c r="AB4" i="40" s="1"/>
  <c r="O7" i="40"/>
  <c r="P7" i="40" s="1"/>
  <c r="X4" i="40"/>
  <c r="I10" i="40"/>
  <c r="J10" i="40" s="1"/>
  <c r="Y6" i="40"/>
  <c r="Z6" i="40" s="1"/>
  <c r="AA5" i="40"/>
  <c r="AB5" i="40" s="1"/>
  <c r="G14" i="44" l="1"/>
  <c r="H14" i="44"/>
  <c r="A19" i="35"/>
  <c r="B18" i="35"/>
  <c r="C18" i="35" s="1"/>
  <c r="D18" i="35" s="1"/>
  <c r="L13" i="44"/>
  <c r="M13" i="44" s="1"/>
  <c r="N13" i="44" s="1"/>
  <c r="K14" i="44"/>
  <c r="E16" i="44"/>
  <c r="W12" i="44"/>
  <c r="X11" i="44"/>
  <c r="Y11" i="44" s="1"/>
  <c r="A19" i="44"/>
  <c r="C19" i="44" s="1"/>
  <c r="B18" i="44"/>
  <c r="D18" i="44" s="1"/>
  <c r="E18" i="44" s="1"/>
  <c r="AU6" i="44"/>
  <c r="AV5" i="44"/>
  <c r="AW5" i="44" s="1"/>
  <c r="AX5" i="44" s="1"/>
  <c r="D16" i="35"/>
  <c r="AI9" i="44"/>
  <c r="AJ9" i="44" s="1"/>
  <c r="AK9" i="44" s="1"/>
  <c r="AL9" i="44" s="1"/>
  <c r="AJ8" i="44"/>
  <c r="AK8" i="44" s="1"/>
  <c r="AL8" i="44" s="1"/>
  <c r="C17" i="35"/>
  <c r="D17" i="35" s="1"/>
  <c r="A19" i="40"/>
  <c r="B18" i="40"/>
  <c r="K9" i="40"/>
  <c r="L9" i="40" s="1"/>
  <c r="J14" i="44"/>
  <c r="F15" i="44"/>
  <c r="AT4" i="44"/>
  <c r="S13" i="44"/>
  <c r="T13" i="44" s="1"/>
  <c r="U12" i="44"/>
  <c r="V12" i="44" s="1"/>
  <c r="AG8" i="44"/>
  <c r="AH8" i="44" s="1"/>
  <c r="AH7" i="44"/>
  <c r="V10" i="44"/>
  <c r="O14" i="44"/>
  <c r="P14" i="44" s="1"/>
  <c r="Q13" i="44"/>
  <c r="AM8" i="44"/>
  <c r="AN8" i="44" s="1"/>
  <c r="AE10" i="44"/>
  <c r="AF10" i="44" s="1"/>
  <c r="Z9" i="44"/>
  <c r="AC9" i="44"/>
  <c r="AD9" i="44" s="1"/>
  <c r="AK7" i="44"/>
  <c r="AA11" i="44"/>
  <c r="AB11" i="44" s="1"/>
  <c r="AC10" i="44"/>
  <c r="AD10" i="44" s="1"/>
  <c r="AQ7" i="44"/>
  <c r="AR7" i="44" s="1"/>
  <c r="W6" i="35"/>
  <c r="X6" i="35" s="1"/>
  <c r="AA5" i="35"/>
  <c r="AB5" i="35" s="1"/>
  <c r="T6" i="35"/>
  <c r="K9" i="35"/>
  <c r="L9" i="35" s="1"/>
  <c r="H10" i="35"/>
  <c r="AB4" i="35"/>
  <c r="AG5" i="35"/>
  <c r="AH5" i="35" s="1"/>
  <c r="AK4" i="35"/>
  <c r="AL4" i="35" s="1"/>
  <c r="U8" i="35"/>
  <c r="V8" i="35" s="1"/>
  <c r="W7" i="35"/>
  <c r="T7" i="35"/>
  <c r="Y7" i="35"/>
  <c r="Z7" i="35" s="1"/>
  <c r="AA6" i="35"/>
  <c r="I11" i="35"/>
  <c r="J11" i="35" s="1"/>
  <c r="K10" i="35"/>
  <c r="Q9" i="35"/>
  <c r="R9" i="35" s="1"/>
  <c r="S8" i="35"/>
  <c r="E13" i="35"/>
  <c r="F13" i="35" s="1"/>
  <c r="AC6" i="35"/>
  <c r="AD6" i="35" s="1"/>
  <c r="P8" i="35"/>
  <c r="H11" i="35"/>
  <c r="M10" i="35"/>
  <c r="N10" i="35" s="1"/>
  <c r="O9" i="35"/>
  <c r="I11" i="40"/>
  <c r="J11" i="40" s="1"/>
  <c r="AC6" i="40"/>
  <c r="AD6" i="40" s="1"/>
  <c r="AE5" i="40"/>
  <c r="AF5" i="40" s="1"/>
  <c r="U8" i="40"/>
  <c r="V8" i="40" s="1"/>
  <c r="O8" i="40"/>
  <c r="P8" i="40" s="1"/>
  <c r="Y7" i="40"/>
  <c r="Z7" i="40" s="1"/>
  <c r="E12" i="40"/>
  <c r="F12" i="40" s="1"/>
  <c r="M10" i="40"/>
  <c r="N10" i="40" s="1"/>
  <c r="G10" i="40"/>
  <c r="H10" i="40" s="1"/>
  <c r="AG5" i="40"/>
  <c r="AH5" i="40" s="1"/>
  <c r="AK4" i="40"/>
  <c r="AL4" i="40" s="1"/>
  <c r="AE4" i="40"/>
  <c r="Q9" i="40"/>
  <c r="R9" i="40" s="1"/>
  <c r="G15" i="44" l="1"/>
  <c r="H15" i="44"/>
  <c r="AI10" i="44"/>
  <c r="AJ10" i="44" s="1"/>
  <c r="AU7" i="44"/>
  <c r="AV6" i="44"/>
  <c r="AW6" i="44" s="1"/>
  <c r="AX6" i="44" s="1"/>
  <c r="A20" i="35"/>
  <c r="B19" i="35"/>
  <c r="A20" i="44"/>
  <c r="C20" i="44" s="1"/>
  <c r="B19" i="44"/>
  <c r="D19" i="44" s="1"/>
  <c r="E19" i="44" s="1"/>
  <c r="K15" i="44"/>
  <c r="L14" i="44"/>
  <c r="M14" i="44" s="1"/>
  <c r="N14" i="44" s="1"/>
  <c r="W13" i="44"/>
  <c r="X12" i="44"/>
  <c r="Y12" i="44" s="1"/>
  <c r="C18" i="40"/>
  <c r="D18" i="40" s="1"/>
  <c r="A20" i="40"/>
  <c r="B19" i="40"/>
  <c r="G11" i="40"/>
  <c r="H11" i="40" s="1"/>
  <c r="AQ8" i="44"/>
  <c r="AR8" i="44" s="1"/>
  <c r="AS7" i="44"/>
  <c r="AT7" i="44" s="1"/>
  <c r="F16" i="44"/>
  <c r="J15" i="44"/>
  <c r="AS6" i="44"/>
  <c r="AA12" i="44"/>
  <c r="AB12" i="44" s="1"/>
  <c r="AC11" i="44"/>
  <c r="AD11" i="44" s="1"/>
  <c r="AO7" i="44"/>
  <c r="R13" i="44"/>
  <c r="S14" i="44"/>
  <c r="T14" i="44" s="1"/>
  <c r="U13" i="44"/>
  <c r="V13" i="44" s="1"/>
  <c r="AL7" i="44"/>
  <c r="AG9" i="44"/>
  <c r="AM9" i="44"/>
  <c r="AN9" i="44" s="1"/>
  <c r="AO8" i="44"/>
  <c r="AP8" i="44" s="1"/>
  <c r="O15" i="44"/>
  <c r="P15" i="44" s="1"/>
  <c r="Q14" i="44"/>
  <c r="R14" i="44" s="1"/>
  <c r="AE11" i="44"/>
  <c r="AF11" i="44" s="1"/>
  <c r="AE5" i="35"/>
  <c r="AF5" i="35" s="1"/>
  <c r="G12" i="35"/>
  <c r="H12" i="35" s="1"/>
  <c r="T8" i="35"/>
  <c r="U9" i="35"/>
  <c r="V9" i="35" s="1"/>
  <c r="W8" i="35"/>
  <c r="P9" i="35"/>
  <c r="E14" i="35"/>
  <c r="F14" i="35" s="1"/>
  <c r="G13" i="35"/>
  <c r="Q10" i="35"/>
  <c r="R10" i="35" s="1"/>
  <c r="AK5" i="35"/>
  <c r="AL5" i="35" s="1"/>
  <c r="AO4" i="35"/>
  <c r="AP4" i="35" s="1"/>
  <c r="AM4" i="35"/>
  <c r="M11" i="35"/>
  <c r="N11" i="35" s="1"/>
  <c r="O10" i="35"/>
  <c r="L10" i="35"/>
  <c r="AF4" i="35"/>
  <c r="AI5" i="35"/>
  <c r="AG6" i="35"/>
  <c r="AH6" i="35" s="1"/>
  <c r="AC7" i="35"/>
  <c r="AD7" i="35" s="1"/>
  <c r="AE6" i="35"/>
  <c r="K11" i="35"/>
  <c r="I12" i="35"/>
  <c r="J12" i="35" s="1"/>
  <c r="Y8" i="35"/>
  <c r="Z8" i="35" s="1"/>
  <c r="S9" i="40"/>
  <c r="T9" i="40" s="1"/>
  <c r="Q10" i="40"/>
  <c r="R10" i="40" s="1"/>
  <c r="O10" i="40"/>
  <c r="P10" i="40" s="1"/>
  <c r="M11" i="40"/>
  <c r="N11" i="40" s="1"/>
  <c r="AC7" i="40"/>
  <c r="AD7" i="40" s="1"/>
  <c r="S8" i="40"/>
  <c r="T8" i="40" s="1"/>
  <c r="AK5" i="40"/>
  <c r="AL5" i="40" s="1"/>
  <c r="AO4" i="40"/>
  <c r="AP4" i="40" s="1"/>
  <c r="O9" i="40"/>
  <c r="P9" i="40" s="1"/>
  <c r="AA6" i="40"/>
  <c r="AB6" i="40" s="1"/>
  <c r="U9" i="40"/>
  <c r="V9" i="40" s="1"/>
  <c r="I12" i="40"/>
  <c r="J12" i="40" s="1"/>
  <c r="AF4" i="40"/>
  <c r="AG6" i="40"/>
  <c r="AH6" i="40" s="1"/>
  <c r="E13" i="40"/>
  <c r="F13" i="40" s="1"/>
  <c r="Y8" i="40"/>
  <c r="Z8" i="40" s="1"/>
  <c r="W7" i="40"/>
  <c r="X7" i="40" s="1"/>
  <c r="K10" i="40"/>
  <c r="L10" i="40" s="1"/>
  <c r="G16" i="44" l="1"/>
  <c r="H16" i="44"/>
  <c r="AI11" i="44"/>
  <c r="W14" i="44"/>
  <c r="X13" i="44"/>
  <c r="Y13" i="44" s="1"/>
  <c r="A21" i="44"/>
  <c r="C21" i="44" s="1"/>
  <c r="B20" i="44"/>
  <c r="D20" i="44" s="1"/>
  <c r="E20" i="44" s="1"/>
  <c r="AU8" i="44"/>
  <c r="AV7" i="44"/>
  <c r="AW7" i="44" s="1"/>
  <c r="AX7" i="44" s="1"/>
  <c r="C19" i="35"/>
  <c r="L15" i="44"/>
  <c r="M15" i="44" s="1"/>
  <c r="N15" i="44" s="1"/>
  <c r="K16" i="44"/>
  <c r="A21" i="35"/>
  <c r="B20" i="35"/>
  <c r="C20" i="35" s="1"/>
  <c r="D20" i="35" s="1"/>
  <c r="AI12" i="44"/>
  <c r="AJ12" i="44" s="1"/>
  <c r="AJ11" i="44"/>
  <c r="AK11" i="44" s="1"/>
  <c r="AL11" i="44" s="1"/>
  <c r="C19" i="40"/>
  <c r="D19" i="40" s="1"/>
  <c r="A21" i="40"/>
  <c r="B20" i="40"/>
  <c r="G12" i="40"/>
  <c r="H12" i="40" s="1"/>
  <c r="K11" i="40"/>
  <c r="L11" i="40" s="1"/>
  <c r="AQ9" i="44"/>
  <c r="AS8" i="44"/>
  <c r="AT8" i="44" s="1"/>
  <c r="F17" i="44"/>
  <c r="J16" i="44"/>
  <c r="S15" i="44"/>
  <c r="T15" i="44" s="1"/>
  <c r="U14" i="44"/>
  <c r="V14" i="44" s="1"/>
  <c r="AP7" i="44"/>
  <c r="AI13" i="44"/>
  <c r="AJ13" i="44" s="1"/>
  <c r="AK12" i="44"/>
  <c r="AL12" i="44" s="1"/>
  <c r="AE12" i="44"/>
  <c r="AF12" i="44" s="1"/>
  <c r="AG11" i="44"/>
  <c r="AH11" i="44" s="1"/>
  <c r="AG10" i="44"/>
  <c r="AH10" i="44" s="1"/>
  <c r="AM10" i="44"/>
  <c r="AN10" i="44" s="1"/>
  <c r="AO9" i="44"/>
  <c r="AP9" i="44" s="1"/>
  <c r="AC12" i="44"/>
  <c r="AD12" i="44" s="1"/>
  <c r="AA13" i="44"/>
  <c r="AB13" i="44" s="1"/>
  <c r="AT6" i="44"/>
  <c r="O16" i="44"/>
  <c r="P16" i="44" s="1"/>
  <c r="Q15" i="44"/>
  <c r="R15" i="44" s="1"/>
  <c r="AH9" i="44"/>
  <c r="AK10" i="44"/>
  <c r="AA7" i="35"/>
  <c r="AB7" i="35" s="1"/>
  <c r="S9" i="35"/>
  <c r="T9" i="35" s="1"/>
  <c r="X7" i="35"/>
  <c r="AB6" i="35"/>
  <c r="AJ5" i="35"/>
  <c r="AO5" i="35"/>
  <c r="AP5" i="35" s="1"/>
  <c r="AS4" i="35"/>
  <c r="AQ4" i="35"/>
  <c r="Q11" i="35"/>
  <c r="R11" i="35" s="1"/>
  <c r="S10" i="35"/>
  <c r="I13" i="35"/>
  <c r="J13" i="35" s="1"/>
  <c r="AG7" i="35"/>
  <c r="AH7" i="35" s="1"/>
  <c r="X8" i="35"/>
  <c r="Y9" i="35"/>
  <c r="Z9" i="35" s="1"/>
  <c r="AA8" i="35"/>
  <c r="U10" i="35"/>
  <c r="V10" i="35" s="1"/>
  <c r="W9" i="35"/>
  <c r="P10" i="35"/>
  <c r="AK6" i="35"/>
  <c r="AL6" i="35" s="1"/>
  <c r="L11" i="35"/>
  <c r="AC8" i="35"/>
  <c r="AD8" i="35" s="1"/>
  <c r="AE7" i="35"/>
  <c r="M12" i="35"/>
  <c r="N12" i="35" s="1"/>
  <c r="E15" i="35"/>
  <c r="F15" i="35" s="1"/>
  <c r="Y9" i="40"/>
  <c r="Z9" i="40" s="1"/>
  <c r="E14" i="40"/>
  <c r="F14" i="40" s="1"/>
  <c r="U10" i="40"/>
  <c r="V10" i="40" s="1"/>
  <c r="AM5" i="40"/>
  <c r="AN5" i="40" s="1"/>
  <c r="AK6" i="40"/>
  <c r="AL6" i="40" s="1"/>
  <c r="AA7" i="40"/>
  <c r="AB7" i="40" s="1"/>
  <c r="AG7" i="40"/>
  <c r="AH7" i="40" s="1"/>
  <c r="AI6" i="40"/>
  <c r="AJ6" i="40" s="1"/>
  <c r="AE6" i="40"/>
  <c r="AF6" i="40" s="1"/>
  <c r="AI5" i="40"/>
  <c r="AJ5" i="40" s="1"/>
  <c r="I13" i="40"/>
  <c r="J13" i="40" s="1"/>
  <c r="AM4" i="40"/>
  <c r="AC8" i="40"/>
  <c r="AD8" i="40" s="1"/>
  <c r="AE7" i="40"/>
  <c r="AF7" i="40" s="1"/>
  <c r="W8" i="40"/>
  <c r="X8" i="40" s="1"/>
  <c r="AO5" i="40"/>
  <c r="AP5" i="40" s="1"/>
  <c r="AS4" i="40"/>
  <c r="M12" i="40"/>
  <c r="N12" i="40" s="1"/>
  <c r="Q11" i="40"/>
  <c r="R11" i="40" s="1"/>
  <c r="G17" i="44" l="1"/>
  <c r="H17" i="44"/>
  <c r="AQ10" i="44"/>
  <c r="AR9" i="44"/>
  <c r="AS9" i="44" s="1"/>
  <c r="AT9" i="44" s="1"/>
  <c r="A22" i="35"/>
  <c r="B21" i="35"/>
  <c r="C21" i="35" s="1"/>
  <c r="D21" i="35" s="1"/>
  <c r="D19" i="35"/>
  <c r="A22" i="44"/>
  <c r="C22" i="44" s="1"/>
  <c r="B21" i="44"/>
  <c r="D21" i="44" s="1"/>
  <c r="E21" i="44" s="1"/>
  <c r="AS5" i="35"/>
  <c r="AT4" i="35"/>
  <c r="AU4" i="35" s="1"/>
  <c r="AV4" i="35" s="1"/>
  <c r="L16" i="44"/>
  <c r="M16" i="44" s="1"/>
  <c r="N16" i="44" s="1"/>
  <c r="K17" i="44"/>
  <c r="AU9" i="44"/>
  <c r="AV8" i="44"/>
  <c r="AW8" i="44" s="1"/>
  <c r="AX8" i="44" s="1"/>
  <c r="W15" i="44"/>
  <c r="X14" i="44"/>
  <c r="Y14" i="44" s="1"/>
  <c r="AS5" i="40"/>
  <c r="AT4" i="40"/>
  <c r="AU4" i="40" s="1"/>
  <c r="AV4" i="40" s="1"/>
  <c r="C20" i="40"/>
  <c r="D20" i="40" s="1"/>
  <c r="A22" i="40"/>
  <c r="B21" i="40"/>
  <c r="C21" i="40" s="1"/>
  <c r="D21" i="40" s="1"/>
  <c r="G13" i="40"/>
  <c r="H13" i="40" s="1"/>
  <c r="K12" i="40"/>
  <c r="L12" i="40" s="1"/>
  <c r="J17" i="44"/>
  <c r="F18" i="44"/>
  <c r="AM11" i="44"/>
  <c r="AN11" i="44" s="1"/>
  <c r="Q16" i="44"/>
  <c r="R16" i="44" s="1"/>
  <c r="O17" i="44"/>
  <c r="P17" i="44" s="1"/>
  <c r="AE13" i="44"/>
  <c r="AF13" i="44" s="1"/>
  <c r="AG12" i="44"/>
  <c r="AL10" i="44"/>
  <c r="AI14" i="44"/>
  <c r="AJ14" i="44" s="1"/>
  <c r="S16" i="44"/>
  <c r="T16" i="44" s="1"/>
  <c r="U15" i="44"/>
  <c r="V15" i="44" s="1"/>
  <c r="AA14" i="44"/>
  <c r="AB14" i="44" s="1"/>
  <c r="AC13" i="44"/>
  <c r="AD13" i="44" s="1"/>
  <c r="K12" i="35"/>
  <c r="L12" i="35" s="1"/>
  <c r="O11" i="35"/>
  <c r="P11" i="35" s="1"/>
  <c r="AI6" i="35"/>
  <c r="G14" i="35"/>
  <c r="H14" i="35" s="1"/>
  <c r="AM5" i="35"/>
  <c r="AN5" i="35" s="1"/>
  <c r="H13" i="35"/>
  <c r="AF6" i="35"/>
  <c r="E16" i="35"/>
  <c r="F16" i="35" s="1"/>
  <c r="Y10" i="35"/>
  <c r="Z10" i="35" s="1"/>
  <c r="AC9" i="35"/>
  <c r="AD9" i="35" s="1"/>
  <c r="AE8" i="35"/>
  <c r="S11" i="35"/>
  <c r="Q12" i="35"/>
  <c r="R12" i="35" s="1"/>
  <c r="X9" i="35"/>
  <c r="I14" i="35"/>
  <c r="M13" i="35"/>
  <c r="N13" i="35" s="1"/>
  <c r="AN4" i="35"/>
  <c r="AG8" i="35"/>
  <c r="AI7" i="35"/>
  <c r="AF7" i="35"/>
  <c r="AK7" i="35"/>
  <c r="AL7" i="35" s="1"/>
  <c r="U11" i="35"/>
  <c r="W10" i="35"/>
  <c r="T10" i="35"/>
  <c r="AO6" i="35"/>
  <c r="AP6" i="35" s="1"/>
  <c r="AC9" i="40"/>
  <c r="AD9" i="40" s="1"/>
  <c r="AE8" i="40"/>
  <c r="AF8" i="40" s="1"/>
  <c r="I14" i="40"/>
  <c r="AK7" i="40"/>
  <c r="AL7" i="40" s="1"/>
  <c r="S10" i="40"/>
  <c r="T10" i="40" s="1"/>
  <c r="AO6" i="40"/>
  <c r="AP6" i="40" s="1"/>
  <c r="AQ5" i="40"/>
  <c r="AR5" i="40" s="1"/>
  <c r="AN4" i="40"/>
  <c r="AG8" i="40"/>
  <c r="E15" i="40"/>
  <c r="F15" i="40" s="1"/>
  <c r="O11" i="40"/>
  <c r="P11" i="40" s="1"/>
  <c r="M13" i="40"/>
  <c r="N13" i="40" s="1"/>
  <c r="O12" i="40"/>
  <c r="P12" i="40" s="1"/>
  <c r="W9" i="40"/>
  <c r="X9" i="40" s="1"/>
  <c r="AA8" i="40"/>
  <c r="AB8" i="40" s="1"/>
  <c r="Q12" i="40"/>
  <c r="R12" i="40" s="1"/>
  <c r="S11" i="40"/>
  <c r="T11" i="40" s="1"/>
  <c r="AQ4" i="40"/>
  <c r="U11" i="40"/>
  <c r="Y10" i="40"/>
  <c r="Z10" i="40" s="1"/>
  <c r="G18" i="44" l="1"/>
  <c r="H18" i="44"/>
  <c r="AV9" i="44"/>
  <c r="AW9" i="44" s="1"/>
  <c r="AX9" i="44" s="1"/>
  <c r="AU10" i="44"/>
  <c r="AS6" i="35"/>
  <c r="AT5" i="35"/>
  <c r="AU5" i="35" s="1"/>
  <c r="AV5" i="35" s="1"/>
  <c r="AQ11" i="44"/>
  <c r="AR10" i="44"/>
  <c r="AS10" i="44" s="1"/>
  <c r="AT10" i="44" s="1"/>
  <c r="U12" i="35"/>
  <c r="V11" i="35"/>
  <c r="W11" i="35" s="1"/>
  <c r="X11" i="35" s="1"/>
  <c r="AG9" i="35"/>
  <c r="AH9" i="35" s="1"/>
  <c r="AI9" i="35" s="1"/>
  <c r="AH8" i="35"/>
  <c r="AI8" i="35" s="1"/>
  <c r="AJ8" i="35" s="1"/>
  <c r="L17" i="44"/>
  <c r="M17" i="44" s="1"/>
  <c r="N17" i="44" s="1"/>
  <c r="K18" i="44"/>
  <c r="I15" i="35"/>
  <c r="J15" i="35" s="1"/>
  <c r="J14" i="35"/>
  <c r="K14" i="35" s="1"/>
  <c r="L14" i="35" s="1"/>
  <c r="W16" i="44"/>
  <c r="X15" i="44"/>
  <c r="Y15" i="44" s="1"/>
  <c r="Z15" i="44" s="1"/>
  <c r="A23" i="44"/>
  <c r="C23" i="44" s="1"/>
  <c r="B22" i="44"/>
  <c r="D22" i="44" s="1"/>
  <c r="E22" i="44" s="1"/>
  <c r="A23" i="35"/>
  <c r="B22" i="35"/>
  <c r="C22" i="35" s="1"/>
  <c r="D22" i="35" s="1"/>
  <c r="I15" i="40"/>
  <c r="J15" i="40" s="1"/>
  <c r="J14" i="40"/>
  <c r="AG9" i="40"/>
  <c r="AH9" i="40" s="1"/>
  <c r="AH8" i="40"/>
  <c r="AI8" i="40" s="1"/>
  <c r="AJ8" i="40" s="1"/>
  <c r="A23" i="40"/>
  <c r="B22" i="40"/>
  <c r="C22" i="40" s="1"/>
  <c r="D22" i="40" s="1"/>
  <c r="U12" i="40"/>
  <c r="V11" i="40"/>
  <c r="W11" i="40" s="1"/>
  <c r="X11" i="40" s="1"/>
  <c r="AS6" i="40"/>
  <c r="AT5" i="40"/>
  <c r="AU5" i="40" s="1"/>
  <c r="AV5" i="40" s="1"/>
  <c r="G14" i="40"/>
  <c r="H14" i="40" s="1"/>
  <c r="K13" i="40"/>
  <c r="L13" i="40" s="1"/>
  <c r="AJ6" i="35"/>
  <c r="F19" i="44"/>
  <c r="J18" i="44"/>
  <c r="S17" i="44"/>
  <c r="T17" i="44" s="1"/>
  <c r="U16" i="44"/>
  <c r="V16" i="44" s="1"/>
  <c r="AH12" i="44"/>
  <c r="O18" i="44"/>
  <c r="P18" i="44" s="1"/>
  <c r="Q17" i="44"/>
  <c r="R17" i="44" s="1"/>
  <c r="AO10" i="44"/>
  <c r="AA15" i="44"/>
  <c r="AB15" i="44" s="1"/>
  <c r="AC14" i="44"/>
  <c r="AD14" i="44" s="1"/>
  <c r="AK13" i="44"/>
  <c r="AE14" i="44"/>
  <c r="AG13" i="44"/>
  <c r="AH13" i="44" s="1"/>
  <c r="AM12" i="44"/>
  <c r="AN12" i="44" s="1"/>
  <c r="AO11" i="44"/>
  <c r="AP11" i="44" s="1"/>
  <c r="AI15" i="44"/>
  <c r="AJ15" i="44" s="1"/>
  <c r="AK14" i="44"/>
  <c r="AL14" i="44" s="1"/>
  <c r="O12" i="35"/>
  <c r="P12" i="35" s="1"/>
  <c r="K13" i="35"/>
  <c r="L13" i="35" s="1"/>
  <c r="G15" i="35"/>
  <c r="H15" i="35" s="1"/>
  <c r="AQ5" i="35"/>
  <c r="AR5" i="35" s="1"/>
  <c r="AM6" i="35"/>
  <c r="AN6" i="35" s="1"/>
  <c r="AA9" i="35"/>
  <c r="AB9" i="35" s="1"/>
  <c r="AB8" i="35"/>
  <c r="M14" i="35"/>
  <c r="N14" i="35" s="1"/>
  <c r="Y11" i="35"/>
  <c r="Z11" i="35" s="1"/>
  <c r="AA10" i="35"/>
  <c r="AF8" i="35"/>
  <c r="E17" i="35"/>
  <c r="F17" i="35" s="1"/>
  <c r="X10" i="35"/>
  <c r="AM7" i="35"/>
  <c r="AK8" i="35"/>
  <c r="AL8" i="35" s="1"/>
  <c r="AJ7" i="35"/>
  <c r="S12" i="35"/>
  <c r="Q13" i="35"/>
  <c r="R13" i="35" s="1"/>
  <c r="AC10" i="35"/>
  <c r="AD10" i="35" s="1"/>
  <c r="AR4" i="35"/>
  <c r="AO7" i="35"/>
  <c r="AP7" i="35" s="1"/>
  <c r="AQ6" i="35"/>
  <c r="I16" i="35"/>
  <c r="J16" i="35" s="1"/>
  <c r="T11" i="35"/>
  <c r="AA9" i="40"/>
  <c r="AB9" i="40" s="1"/>
  <c r="AI7" i="40"/>
  <c r="AJ7" i="40" s="1"/>
  <c r="AM6" i="40"/>
  <c r="AN6" i="40" s="1"/>
  <c r="AI9" i="40"/>
  <c r="AJ9" i="40" s="1"/>
  <c r="AG10" i="40"/>
  <c r="AH10" i="40" s="1"/>
  <c r="AK8" i="40"/>
  <c r="AL8" i="40" s="1"/>
  <c r="AM7" i="40"/>
  <c r="AN7" i="40" s="1"/>
  <c r="AC10" i="40"/>
  <c r="AD10" i="40" s="1"/>
  <c r="W10" i="40"/>
  <c r="X10" i="40" s="1"/>
  <c r="Q13" i="40"/>
  <c r="R13" i="40" s="1"/>
  <c r="S12" i="40"/>
  <c r="T12" i="40" s="1"/>
  <c r="M14" i="40"/>
  <c r="N14" i="40" s="1"/>
  <c r="O13" i="40"/>
  <c r="P13" i="40" s="1"/>
  <c r="AO7" i="40"/>
  <c r="AP7" i="40" s="1"/>
  <c r="AQ6" i="40"/>
  <c r="AR6" i="40" s="1"/>
  <c r="Y11" i="40"/>
  <c r="Z11" i="40" s="1"/>
  <c r="AA10" i="40"/>
  <c r="AB10" i="40" s="1"/>
  <c r="AR4" i="40"/>
  <c r="E16" i="40"/>
  <c r="F16" i="40" s="1"/>
  <c r="G19" i="44" l="1"/>
  <c r="H19" i="44"/>
  <c r="AG10" i="35"/>
  <c r="AH10" i="35" s="1"/>
  <c r="I16" i="40"/>
  <c r="J16" i="40" s="1"/>
  <c r="AE15" i="44"/>
  <c r="AF14" i="44"/>
  <c r="AG14" i="44" s="1"/>
  <c r="L18" i="44"/>
  <c r="M18" i="44" s="1"/>
  <c r="N18" i="44" s="1"/>
  <c r="K19" i="44"/>
  <c r="A24" i="35"/>
  <c r="B23" i="35"/>
  <c r="C23" i="35" s="1"/>
  <c r="D23" i="35" s="1"/>
  <c r="U13" i="35"/>
  <c r="V12" i="35"/>
  <c r="W12" i="35" s="1"/>
  <c r="X12" i="35" s="1"/>
  <c r="AV10" i="44"/>
  <c r="AW10" i="44" s="1"/>
  <c r="AX10" i="44" s="1"/>
  <c r="AU11" i="44"/>
  <c r="A24" i="44"/>
  <c r="C24" i="44" s="1"/>
  <c r="B23" i="44"/>
  <c r="D23" i="44" s="1"/>
  <c r="E23" i="44" s="1"/>
  <c r="X16" i="44"/>
  <c r="Y16" i="44" s="1"/>
  <c r="Z16" i="44" s="1"/>
  <c r="W17" i="44"/>
  <c r="AQ12" i="44"/>
  <c r="AR11" i="44"/>
  <c r="AS11" i="44" s="1"/>
  <c r="AT11" i="44" s="1"/>
  <c r="AS7" i="35"/>
  <c r="AT6" i="35"/>
  <c r="AU6" i="35" s="1"/>
  <c r="AV6" i="35" s="1"/>
  <c r="U13" i="40"/>
  <c r="V12" i="40"/>
  <c r="W12" i="40" s="1"/>
  <c r="X12" i="40" s="1"/>
  <c r="A24" i="40"/>
  <c r="B23" i="40"/>
  <c r="C23" i="40" s="1"/>
  <c r="D23" i="40" s="1"/>
  <c r="AS7" i="40"/>
  <c r="AT6" i="40"/>
  <c r="AU6" i="40" s="1"/>
  <c r="AV6" i="40" s="1"/>
  <c r="G15" i="40"/>
  <c r="H15" i="40" s="1"/>
  <c r="K14" i="40"/>
  <c r="L14" i="40" s="1"/>
  <c r="AO8" i="40"/>
  <c r="AP8" i="40" s="1"/>
  <c r="AQ7" i="40"/>
  <c r="AR7" i="40" s="1"/>
  <c r="AO8" i="35"/>
  <c r="AP8" i="35" s="1"/>
  <c r="AQ7" i="35"/>
  <c r="AR7" i="35" s="1"/>
  <c r="F20" i="44"/>
  <c r="J19" i="44"/>
  <c r="AK15" i="44"/>
  <c r="AL15" i="44" s="1"/>
  <c r="AI16" i="44"/>
  <c r="AJ16" i="44" s="1"/>
  <c r="AM13" i="44"/>
  <c r="AN13" i="44" s="1"/>
  <c r="AO12" i="44"/>
  <c r="AP12" i="44" s="1"/>
  <c r="AP10" i="44"/>
  <c r="AL13" i="44"/>
  <c r="O19" i="44"/>
  <c r="P19" i="44" s="1"/>
  <c r="Q18" i="44"/>
  <c r="R18" i="44" s="1"/>
  <c r="S18" i="44"/>
  <c r="T18" i="44" s="1"/>
  <c r="U17" i="44"/>
  <c r="V17" i="44" s="1"/>
  <c r="AA16" i="44"/>
  <c r="AB16" i="44" s="1"/>
  <c r="AC15" i="44"/>
  <c r="AD15" i="44" s="1"/>
  <c r="O13" i="35"/>
  <c r="P13" i="35" s="1"/>
  <c r="K15" i="35"/>
  <c r="L15" i="35" s="1"/>
  <c r="AE9" i="35"/>
  <c r="AF9" i="35" s="1"/>
  <c r="G16" i="35"/>
  <c r="H16" i="35" s="1"/>
  <c r="AN7" i="35"/>
  <c r="AG11" i="35"/>
  <c r="AI10" i="35"/>
  <c r="Q14" i="35"/>
  <c r="R14" i="35" s="1"/>
  <c r="AK9" i="35"/>
  <c r="AL9" i="35" s="1"/>
  <c r="AM8" i="35"/>
  <c r="T12" i="35"/>
  <c r="E18" i="35"/>
  <c r="F18" i="35" s="1"/>
  <c r="Y12" i="35"/>
  <c r="Z12" i="35" s="1"/>
  <c r="AA11" i="35"/>
  <c r="I17" i="35"/>
  <c r="J17" i="35" s="1"/>
  <c r="AJ9" i="35"/>
  <c r="AC11" i="35"/>
  <c r="AD11" i="35" s="1"/>
  <c r="AE10" i="35"/>
  <c r="M15" i="35"/>
  <c r="N15" i="35" s="1"/>
  <c r="Y12" i="40"/>
  <c r="Z12" i="40" s="1"/>
  <c r="AA11" i="40"/>
  <c r="AB11" i="40" s="1"/>
  <c r="I17" i="40"/>
  <c r="J17" i="40" s="1"/>
  <c r="E17" i="40"/>
  <c r="F17" i="40" s="1"/>
  <c r="S13" i="40"/>
  <c r="T13" i="40" s="1"/>
  <c r="Q14" i="40"/>
  <c r="R14" i="40" s="1"/>
  <c r="AG11" i="40"/>
  <c r="AI10" i="40"/>
  <c r="AJ10" i="40" s="1"/>
  <c r="M15" i="40"/>
  <c r="N15" i="40" s="1"/>
  <c r="O14" i="40"/>
  <c r="P14" i="40" s="1"/>
  <c r="AC11" i="40"/>
  <c r="AD11" i="40" s="1"/>
  <c r="AE10" i="40"/>
  <c r="AF10" i="40" s="1"/>
  <c r="AK9" i="40"/>
  <c r="AL9" i="40" s="1"/>
  <c r="AM8" i="40"/>
  <c r="AN8" i="40" s="1"/>
  <c r="AE9" i="40"/>
  <c r="AF9" i="40" s="1"/>
  <c r="G20" i="44" l="1"/>
  <c r="H20" i="44"/>
  <c r="AG12" i="35"/>
  <c r="AH12" i="35" s="1"/>
  <c r="AI12" i="35" s="1"/>
  <c r="AH11" i="35"/>
  <c r="AI11" i="35" s="1"/>
  <c r="AJ11" i="35" s="1"/>
  <c r="L19" i="44"/>
  <c r="M19" i="44" s="1"/>
  <c r="N19" i="44" s="1"/>
  <c r="K20" i="44"/>
  <c r="AS8" i="35"/>
  <c r="AT7" i="35"/>
  <c r="AU7" i="35" s="1"/>
  <c r="AV7" i="35" s="1"/>
  <c r="A25" i="44"/>
  <c r="C25" i="44" s="1"/>
  <c r="B24" i="44"/>
  <c r="D24" i="44" s="1"/>
  <c r="E24" i="44" s="1"/>
  <c r="U14" i="35"/>
  <c r="V13" i="35"/>
  <c r="W13" i="35" s="1"/>
  <c r="X13" i="35" s="1"/>
  <c r="A25" i="35"/>
  <c r="B24" i="35"/>
  <c r="C24" i="35" s="1"/>
  <c r="D24" i="35" s="1"/>
  <c r="X17" i="44"/>
  <c r="Y17" i="44" s="1"/>
  <c r="W18" i="44"/>
  <c r="AU12" i="44"/>
  <c r="AV11" i="44"/>
  <c r="AW11" i="44" s="1"/>
  <c r="AR12" i="44"/>
  <c r="AS12" i="44" s="1"/>
  <c r="AT12" i="44" s="1"/>
  <c r="AQ13" i="44"/>
  <c r="AE16" i="44"/>
  <c r="AF15" i="44"/>
  <c r="AG15" i="44" s="1"/>
  <c r="A25" i="40"/>
  <c r="B24" i="40"/>
  <c r="C24" i="40" s="1"/>
  <c r="D24" i="40" s="1"/>
  <c r="AG12" i="40"/>
  <c r="AH12" i="40" s="1"/>
  <c r="AH11" i="40"/>
  <c r="AI11" i="40" s="1"/>
  <c r="AJ11" i="40" s="1"/>
  <c r="AS8" i="40"/>
  <c r="AT7" i="40"/>
  <c r="AU7" i="40" s="1"/>
  <c r="AV7" i="40" s="1"/>
  <c r="U14" i="40"/>
  <c r="V13" i="40"/>
  <c r="W13" i="40" s="1"/>
  <c r="X13" i="40" s="1"/>
  <c r="G16" i="40"/>
  <c r="H16" i="40" s="1"/>
  <c r="K15" i="40"/>
  <c r="L15" i="40" s="1"/>
  <c r="AO9" i="35"/>
  <c r="AQ8" i="35"/>
  <c r="AR8" i="35" s="1"/>
  <c r="AO9" i="40"/>
  <c r="AQ8" i="40"/>
  <c r="AR8" i="40" s="1"/>
  <c r="F21" i="44"/>
  <c r="J20" i="44"/>
  <c r="AM14" i="44"/>
  <c r="AN14" i="44" s="1"/>
  <c r="AO13" i="44"/>
  <c r="AP13" i="44" s="1"/>
  <c r="AC16" i="44"/>
  <c r="AD16" i="44" s="1"/>
  <c r="AA17" i="44"/>
  <c r="AB17" i="44" s="1"/>
  <c r="O20" i="44"/>
  <c r="P20" i="44" s="1"/>
  <c r="Q19" i="44"/>
  <c r="R19" i="44" s="1"/>
  <c r="AI17" i="44"/>
  <c r="AJ17" i="44" s="1"/>
  <c r="AK16" i="44"/>
  <c r="AL16" i="44" s="1"/>
  <c r="S19" i="44"/>
  <c r="T19" i="44" s="1"/>
  <c r="U18" i="44"/>
  <c r="V18" i="44" s="1"/>
  <c r="O14" i="35"/>
  <c r="P14" i="35" s="1"/>
  <c r="G17" i="35"/>
  <c r="H17" i="35" s="1"/>
  <c r="S13" i="35"/>
  <c r="T13" i="35" s="1"/>
  <c r="K16" i="35"/>
  <c r="L16" i="35" s="1"/>
  <c r="AB10" i="35"/>
  <c r="AR6" i="35"/>
  <c r="AC12" i="35"/>
  <c r="AD12" i="35" s="1"/>
  <c r="I18" i="35"/>
  <c r="J18" i="35" s="1"/>
  <c r="AJ10" i="35"/>
  <c r="M16" i="35"/>
  <c r="N16" i="35" s="1"/>
  <c r="AB11" i="35"/>
  <c r="E19" i="35"/>
  <c r="F19" i="35" s="1"/>
  <c r="AK10" i="35"/>
  <c r="AL10" i="35" s="1"/>
  <c r="AM9" i="35"/>
  <c r="Y13" i="35"/>
  <c r="Z13" i="35" s="1"/>
  <c r="Q15" i="35"/>
  <c r="R15" i="35" s="1"/>
  <c r="AC12" i="40"/>
  <c r="AD12" i="40" s="1"/>
  <c r="I18" i="40"/>
  <c r="J18" i="40" s="1"/>
  <c r="Y13" i="40"/>
  <c r="Z13" i="40" s="1"/>
  <c r="AA12" i="40"/>
  <c r="AB12" i="40" s="1"/>
  <c r="AK10" i="40"/>
  <c r="AL10" i="40" s="1"/>
  <c r="O15" i="40"/>
  <c r="P15" i="40" s="1"/>
  <c r="M16" i="40"/>
  <c r="N16" i="40" s="1"/>
  <c r="Q15" i="40"/>
  <c r="R15" i="40" s="1"/>
  <c r="S14" i="40"/>
  <c r="T14" i="40" s="1"/>
  <c r="E18" i="40"/>
  <c r="F18" i="40" s="1"/>
  <c r="G96" i="40"/>
  <c r="D96" i="40"/>
  <c r="G95" i="40"/>
  <c r="D95" i="40"/>
  <c r="G94" i="40"/>
  <c r="D94" i="40"/>
  <c r="G93" i="40"/>
  <c r="D93" i="40"/>
  <c r="G91" i="40"/>
  <c r="G90" i="40"/>
  <c r="D90" i="40"/>
  <c r="J78" i="40"/>
  <c r="I78" i="40"/>
  <c r="J77" i="40"/>
  <c r="I77" i="40"/>
  <c r="J76" i="40"/>
  <c r="I76" i="40"/>
  <c r="J75" i="40"/>
  <c r="I75" i="40"/>
  <c r="J74" i="40"/>
  <c r="I74" i="40"/>
  <c r="I73" i="40"/>
  <c r="J72" i="40"/>
  <c r="I72" i="40"/>
  <c r="J71" i="40"/>
  <c r="I71" i="40"/>
  <c r="J70" i="40"/>
  <c r="I70" i="40"/>
  <c r="J69" i="40"/>
  <c r="I69" i="40"/>
  <c r="I68" i="40"/>
  <c r="J67" i="40"/>
  <c r="I67" i="40"/>
  <c r="L85" i="40"/>
  <c r="G96" i="35"/>
  <c r="D96" i="35"/>
  <c r="G95" i="35"/>
  <c r="D95" i="35"/>
  <c r="G94" i="35"/>
  <c r="D94" i="35"/>
  <c r="G93" i="35"/>
  <c r="D93" i="35"/>
  <c r="G92" i="35"/>
  <c r="H92" i="35" s="1"/>
  <c r="I92" i="35" s="1"/>
  <c r="G91" i="35"/>
  <c r="H91" i="35" s="1"/>
  <c r="I91" i="35" s="1"/>
  <c r="G90" i="35"/>
  <c r="D90" i="35"/>
  <c r="J78" i="35"/>
  <c r="I78" i="35"/>
  <c r="J77" i="35"/>
  <c r="I77" i="35"/>
  <c r="J76" i="35"/>
  <c r="I76" i="35"/>
  <c r="J75" i="35"/>
  <c r="I75" i="35"/>
  <c r="J74" i="35"/>
  <c r="I74" i="35"/>
  <c r="I73" i="35"/>
  <c r="J72" i="35"/>
  <c r="I72" i="35"/>
  <c r="J71" i="35"/>
  <c r="I71" i="35"/>
  <c r="J70" i="35"/>
  <c r="I70" i="35"/>
  <c r="J69" i="35"/>
  <c r="I69" i="35"/>
  <c r="I68" i="35"/>
  <c r="J67" i="35"/>
  <c r="I67" i="35"/>
  <c r="L85" i="35"/>
  <c r="H90" i="40" l="1"/>
  <c r="G21" i="44"/>
  <c r="H21" i="44"/>
  <c r="AG13" i="35"/>
  <c r="AH13" i="35" s="1"/>
  <c r="AG13" i="40"/>
  <c r="AH13" i="40" s="1"/>
  <c r="W19" i="44"/>
  <c r="X18" i="44"/>
  <c r="Y18" i="44" s="1"/>
  <c r="L20" i="44"/>
  <c r="M20" i="44" s="1"/>
  <c r="N20" i="44" s="1"/>
  <c r="K21" i="44"/>
  <c r="AO10" i="35"/>
  <c r="AP9" i="35"/>
  <c r="AQ9" i="35" s="1"/>
  <c r="AR9" i="35" s="1"/>
  <c r="U15" i="35"/>
  <c r="V14" i="35"/>
  <c r="W14" i="35" s="1"/>
  <c r="X14" i="35" s="1"/>
  <c r="A26" i="44"/>
  <c r="C26" i="44" s="1"/>
  <c r="B25" i="44"/>
  <c r="D25" i="44" s="1"/>
  <c r="E25" i="44" s="1"/>
  <c r="AR13" i="44"/>
  <c r="AS13" i="44" s="1"/>
  <c r="AT13" i="44" s="1"/>
  <c r="AQ14" i="44"/>
  <c r="AE17" i="44"/>
  <c r="AF16" i="44"/>
  <c r="AG16" i="44" s="1"/>
  <c r="AU13" i="44"/>
  <c r="AV12" i="44"/>
  <c r="A26" i="35"/>
  <c r="B25" i="35"/>
  <c r="C25" i="35" s="1"/>
  <c r="D25" i="35" s="1"/>
  <c r="AS9" i="35"/>
  <c r="AT8" i="35"/>
  <c r="AU8" i="35" s="1"/>
  <c r="AV8" i="35" s="1"/>
  <c r="AO10" i="40"/>
  <c r="AP9" i="40"/>
  <c r="AQ9" i="40" s="1"/>
  <c r="AR9" i="40" s="1"/>
  <c r="U15" i="40"/>
  <c r="V14" i="40"/>
  <c r="W14" i="40" s="1"/>
  <c r="X14" i="40" s="1"/>
  <c r="AS9" i="40"/>
  <c r="AT8" i="40"/>
  <c r="AU8" i="40" s="1"/>
  <c r="AV8" i="40" s="1"/>
  <c r="A26" i="40"/>
  <c r="B25" i="40"/>
  <c r="C25" i="40" s="1"/>
  <c r="D25" i="40" s="1"/>
  <c r="G17" i="40"/>
  <c r="H17" i="40" s="1"/>
  <c r="K16" i="40"/>
  <c r="L16" i="40" s="1"/>
  <c r="H93" i="40"/>
  <c r="H95" i="40"/>
  <c r="I95" i="40" s="1"/>
  <c r="F22" i="44"/>
  <c r="H22" i="44" s="1"/>
  <c r="J21" i="44"/>
  <c r="AA18" i="44"/>
  <c r="AB18" i="44" s="1"/>
  <c r="AC17" i="44"/>
  <c r="AD17" i="44" s="1"/>
  <c r="S20" i="44"/>
  <c r="T20" i="44" s="1"/>
  <c r="U19" i="44"/>
  <c r="V19" i="44" s="1"/>
  <c r="AI18" i="44"/>
  <c r="AJ18" i="44" s="1"/>
  <c r="AK17" i="44"/>
  <c r="AL17" i="44" s="1"/>
  <c r="O21" i="44"/>
  <c r="P21" i="44" s="1"/>
  <c r="Q20" i="44"/>
  <c r="R20" i="44" s="1"/>
  <c r="AM15" i="44"/>
  <c r="AN15" i="44" s="1"/>
  <c r="AO14" i="44"/>
  <c r="AP14" i="44" s="1"/>
  <c r="G18" i="35"/>
  <c r="H18" i="35" s="1"/>
  <c r="AE11" i="35"/>
  <c r="AF11" i="35" s="1"/>
  <c r="S14" i="35"/>
  <c r="T14" i="35" s="1"/>
  <c r="H94" i="35"/>
  <c r="I94" i="35" s="1"/>
  <c r="H96" i="35"/>
  <c r="I96" i="35" s="1"/>
  <c r="H96" i="40"/>
  <c r="I96" i="40" s="1"/>
  <c r="O15" i="35"/>
  <c r="P15" i="35" s="1"/>
  <c r="H90" i="35"/>
  <c r="I90" i="35" s="1"/>
  <c r="AA12" i="35"/>
  <c r="AB12" i="35" s="1"/>
  <c r="K17" i="35"/>
  <c r="L17" i="35" s="1"/>
  <c r="AF10" i="35"/>
  <c r="AN8" i="35"/>
  <c r="AN9" i="35"/>
  <c r="E20" i="35"/>
  <c r="F20" i="35" s="1"/>
  <c r="AC13" i="35"/>
  <c r="AD13" i="35" s="1"/>
  <c r="Y14" i="35"/>
  <c r="Z14" i="35" s="1"/>
  <c r="AK11" i="35"/>
  <c r="AL11" i="35" s="1"/>
  <c r="Q16" i="35"/>
  <c r="R16" i="35" s="1"/>
  <c r="AG14" i="35"/>
  <c r="AH14" i="35" s="1"/>
  <c r="M17" i="35"/>
  <c r="N17" i="35" s="1"/>
  <c r="AJ12" i="35"/>
  <c r="I19" i="35"/>
  <c r="J19" i="35" s="1"/>
  <c r="E19" i="40"/>
  <c r="F19" i="40" s="1"/>
  <c r="AM9" i="40"/>
  <c r="AN9" i="40" s="1"/>
  <c r="I19" i="40"/>
  <c r="J19" i="40" s="1"/>
  <c r="AI12" i="40"/>
  <c r="AJ12" i="40" s="1"/>
  <c r="AC13" i="40"/>
  <c r="AD13" i="40" s="1"/>
  <c r="AE12" i="40"/>
  <c r="AF12" i="40" s="1"/>
  <c r="AK11" i="40"/>
  <c r="AL11" i="40" s="1"/>
  <c r="AG14" i="40"/>
  <c r="AH14" i="40" s="1"/>
  <c r="M17" i="40"/>
  <c r="N17" i="40" s="1"/>
  <c r="O16" i="40"/>
  <c r="P16" i="40" s="1"/>
  <c r="Y14" i="40"/>
  <c r="Z14" i="40" s="1"/>
  <c r="AA13" i="40"/>
  <c r="AB13" i="40" s="1"/>
  <c r="S15" i="40"/>
  <c r="T15" i="40" s="1"/>
  <c r="Q16" i="40"/>
  <c r="R16" i="40" s="1"/>
  <c r="AE11" i="40"/>
  <c r="AF11" i="40" s="1"/>
  <c r="H93" i="35"/>
  <c r="I93" i="35" s="1"/>
  <c r="H95" i="35"/>
  <c r="I95" i="35" s="1"/>
  <c r="H94" i="40"/>
  <c r="A27" i="44" l="1"/>
  <c r="C27" i="44" s="1"/>
  <c r="B26" i="44"/>
  <c r="D26" i="44" s="1"/>
  <c r="E26" i="44" s="1"/>
  <c r="W20" i="44"/>
  <c r="X19" i="44"/>
  <c r="Y19" i="44" s="1"/>
  <c r="AW12" i="44"/>
  <c r="AQ15" i="44"/>
  <c r="AR14" i="44"/>
  <c r="AS14" i="44" s="1"/>
  <c r="AT14" i="44" s="1"/>
  <c r="L21" i="44"/>
  <c r="M21" i="44" s="1"/>
  <c r="N21" i="44" s="1"/>
  <c r="K22" i="44"/>
  <c r="F23" i="44"/>
  <c r="H23" i="44" s="1"/>
  <c r="G22" i="44"/>
  <c r="J22" i="44" s="1"/>
  <c r="AT9" i="35"/>
  <c r="AU9" i="35" s="1"/>
  <c r="AV9" i="35" s="1"/>
  <c r="AS10" i="35"/>
  <c r="A27" i="35"/>
  <c r="B26" i="35"/>
  <c r="C26" i="35" s="1"/>
  <c r="D26" i="35" s="1"/>
  <c r="AU14" i="44"/>
  <c r="AV13" i="44"/>
  <c r="AE18" i="44"/>
  <c r="AF17" i="44"/>
  <c r="AG17" i="44" s="1"/>
  <c r="U16" i="35"/>
  <c r="V15" i="35"/>
  <c r="W15" i="35" s="1"/>
  <c r="X15" i="35" s="1"/>
  <c r="AO11" i="35"/>
  <c r="AP10" i="35"/>
  <c r="AQ10" i="35" s="1"/>
  <c r="AR10" i="35" s="1"/>
  <c r="A27" i="40"/>
  <c r="B26" i="40"/>
  <c r="C26" i="40" s="1"/>
  <c r="D26" i="40" s="1"/>
  <c r="AT9" i="40"/>
  <c r="AU9" i="40" s="1"/>
  <c r="AV9" i="40" s="1"/>
  <c r="AS10" i="40"/>
  <c r="U16" i="40"/>
  <c r="V15" i="40"/>
  <c r="W15" i="40" s="1"/>
  <c r="X15" i="40" s="1"/>
  <c r="AO11" i="40"/>
  <c r="AP10" i="40"/>
  <c r="AQ10" i="40" s="1"/>
  <c r="AR10" i="40" s="1"/>
  <c r="G18" i="40"/>
  <c r="H18" i="40" s="1"/>
  <c r="K17" i="40"/>
  <c r="L17" i="40" s="1"/>
  <c r="H97" i="40"/>
  <c r="AO15" i="44"/>
  <c r="AP15" i="44" s="1"/>
  <c r="AM16" i="44"/>
  <c r="AN16" i="44" s="1"/>
  <c r="U20" i="44"/>
  <c r="V20" i="44" s="1"/>
  <c r="S21" i="44"/>
  <c r="T21" i="44" s="1"/>
  <c r="Q21" i="44"/>
  <c r="R21" i="44" s="1"/>
  <c r="O22" i="44"/>
  <c r="P22" i="44" s="1"/>
  <c r="AK18" i="44"/>
  <c r="AL18" i="44" s="1"/>
  <c r="AI19" i="44"/>
  <c r="AA19" i="44"/>
  <c r="AB19" i="44" s="1"/>
  <c r="AC18" i="44"/>
  <c r="AD18" i="44" s="1"/>
  <c r="AE12" i="35"/>
  <c r="AF12" i="35" s="1"/>
  <c r="K18" i="35"/>
  <c r="L18" i="35" s="1"/>
  <c r="AI13" i="35"/>
  <c r="AJ13" i="35" s="1"/>
  <c r="AA13" i="35"/>
  <c r="AB13" i="35" s="1"/>
  <c r="O16" i="35"/>
  <c r="P16" i="35" s="1"/>
  <c r="S15" i="35"/>
  <c r="T15" i="35" s="1"/>
  <c r="AM10" i="35"/>
  <c r="AN10" i="35" s="1"/>
  <c r="G19" i="35"/>
  <c r="H19" i="35" s="1"/>
  <c r="M18" i="35"/>
  <c r="N18" i="35" s="1"/>
  <c r="Q17" i="35"/>
  <c r="R17" i="35" s="1"/>
  <c r="I20" i="35"/>
  <c r="J20" i="35" s="1"/>
  <c r="Y15" i="35"/>
  <c r="Z15" i="35" s="1"/>
  <c r="E21" i="35"/>
  <c r="F21" i="35" s="1"/>
  <c r="AG15" i="35"/>
  <c r="AH15" i="35" s="1"/>
  <c r="AI14" i="35"/>
  <c r="AC14" i="35"/>
  <c r="AK12" i="35"/>
  <c r="AL12" i="35" s="1"/>
  <c r="AG15" i="40"/>
  <c r="AH15" i="40" s="1"/>
  <c r="AM10" i="40"/>
  <c r="AN10" i="40" s="1"/>
  <c r="AC14" i="40"/>
  <c r="AE13" i="40"/>
  <c r="AF13" i="40" s="1"/>
  <c r="Q17" i="40"/>
  <c r="R17" i="40" s="1"/>
  <c r="S16" i="40"/>
  <c r="T16" i="40" s="1"/>
  <c r="Y15" i="40"/>
  <c r="Z15" i="40" s="1"/>
  <c r="AA14" i="40"/>
  <c r="AB14" i="40" s="1"/>
  <c r="E20" i="40"/>
  <c r="F20" i="40" s="1"/>
  <c r="I20" i="40"/>
  <c r="J20" i="40" s="1"/>
  <c r="M18" i="40"/>
  <c r="N18" i="40" s="1"/>
  <c r="O17" i="40"/>
  <c r="P17" i="40" s="1"/>
  <c r="AI13" i="40"/>
  <c r="AJ13" i="40" s="1"/>
  <c r="AM11" i="40"/>
  <c r="AN11" i="40" s="1"/>
  <c r="AK12" i="40"/>
  <c r="AL12" i="40" s="1"/>
  <c r="J68" i="35"/>
  <c r="J68" i="40"/>
  <c r="AC15" i="35" l="1"/>
  <c r="AD14" i="35"/>
  <c r="AE14" i="35" s="1"/>
  <c r="AF14" i="35" s="1"/>
  <c r="AE19" i="44"/>
  <c r="AF18" i="44"/>
  <c r="AG18" i="44" s="1"/>
  <c r="A28" i="35"/>
  <c r="B27" i="35"/>
  <c r="C27" i="35" s="1"/>
  <c r="D27" i="35" s="1"/>
  <c r="F24" i="44"/>
  <c r="H24" i="44" s="1"/>
  <c r="G23" i="44"/>
  <c r="J23" i="44" s="1"/>
  <c r="AW13" i="44"/>
  <c r="AT10" i="35"/>
  <c r="AU10" i="35" s="1"/>
  <c r="AV10" i="35" s="1"/>
  <c r="AS11" i="35"/>
  <c r="AI20" i="44"/>
  <c r="AJ20" i="44" s="1"/>
  <c r="AK20" i="44" s="1"/>
  <c r="AL20" i="44" s="1"/>
  <c r="AJ19" i="44"/>
  <c r="AK19" i="44" s="1"/>
  <c r="AL19" i="44" s="1"/>
  <c r="AO12" i="35"/>
  <c r="AP11" i="35"/>
  <c r="AQ11" i="35" s="1"/>
  <c r="AR11" i="35" s="1"/>
  <c r="V16" i="35"/>
  <c r="W16" i="35" s="1"/>
  <c r="X16" i="35" s="1"/>
  <c r="U17" i="35"/>
  <c r="AU15" i="44"/>
  <c r="AV14" i="44"/>
  <c r="AW14" i="44" s="1"/>
  <c r="AQ16" i="44"/>
  <c r="AR15" i="44"/>
  <c r="AS15" i="44" s="1"/>
  <c r="AT15" i="44" s="1"/>
  <c r="L22" i="44"/>
  <c r="M22" i="44" s="1"/>
  <c r="N22" i="44" s="1"/>
  <c r="K23" i="44"/>
  <c r="W21" i="44"/>
  <c r="X20" i="44"/>
  <c r="Y20" i="44" s="1"/>
  <c r="A28" i="44"/>
  <c r="C28" i="44" s="1"/>
  <c r="B27" i="44"/>
  <c r="D27" i="44" s="1"/>
  <c r="E27" i="44" s="1"/>
  <c r="AT10" i="40"/>
  <c r="AU10" i="40" s="1"/>
  <c r="AV10" i="40" s="1"/>
  <c r="AS11" i="40"/>
  <c r="V16" i="40"/>
  <c r="W16" i="40" s="1"/>
  <c r="X16" i="40" s="1"/>
  <c r="U17" i="40"/>
  <c r="AC15" i="40"/>
  <c r="AD14" i="40"/>
  <c r="AE14" i="40" s="1"/>
  <c r="AF14" i="40" s="1"/>
  <c r="AO12" i="40"/>
  <c r="AP11" i="40"/>
  <c r="AQ11" i="40" s="1"/>
  <c r="AR11" i="40" s="1"/>
  <c r="A28" i="40"/>
  <c r="B27" i="40"/>
  <c r="C27" i="40" s="1"/>
  <c r="D27" i="40" s="1"/>
  <c r="G19" i="40"/>
  <c r="H19" i="40" s="1"/>
  <c r="K18" i="40"/>
  <c r="L18" i="40" s="1"/>
  <c r="Q22" i="44"/>
  <c r="R22" i="44" s="1"/>
  <c r="O23" i="44"/>
  <c r="P23" i="44" s="1"/>
  <c r="U21" i="44"/>
  <c r="V21" i="44" s="1"/>
  <c r="S22" i="44"/>
  <c r="T22" i="44" s="1"/>
  <c r="AM17" i="44"/>
  <c r="AN17" i="44" s="1"/>
  <c r="AO16" i="44"/>
  <c r="AP16" i="44" s="1"/>
  <c r="AA20" i="44"/>
  <c r="AB20" i="44" s="1"/>
  <c r="AC19" i="44"/>
  <c r="AD19" i="44" s="1"/>
  <c r="AM11" i="35"/>
  <c r="AN11" i="35" s="1"/>
  <c r="AE13" i="35"/>
  <c r="AF13" i="35" s="1"/>
  <c r="K19" i="35"/>
  <c r="L19" i="35" s="1"/>
  <c r="S16" i="35"/>
  <c r="T16" i="35" s="1"/>
  <c r="G20" i="35"/>
  <c r="H20" i="35" s="1"/>
  <c r="AA14" i="35"/>
  <c r="AB14" i="35" s="1"/>
  <c r="O17" i="35"/>
  <c r="P17" i="35" s="1"/>
  <c r="AJ14" i="35"/>
  <c r="I21" i="35"/>
  <c r="J21" i="35" s="1"/>
  <c r="Q18" i="35"/>
  <c r="R18" i="35" s="1"/>
  <c r="AG16" i="35"/>
  <c r="AH16" i="35" s="1"/>
  <c r="E22" i="35"/>
  <c r="AK13" i="35"/>
  <c r="AL13" i="35" s="1"/>
  <c r="Y16" i="35"/>
  <c r="Z16" i="35" s="1"/>
  <c r="M19" i="35"/>
  <c r="N19" i="35" s="1"/>
  <c r="Y16" i="40"/>
  <c r="Z16" i="40" s="1"/>
  <c r="AA15" i="40"/>
  <c r="AB15" i="40" s="1"/>
  <c r="M19" i="40"/>
  <c r="N19" i="40" s="1"/>
  <c r="O18" i="40"/>
  <c r="P18" i="40" s="1"/>
  <c r="I21" i="40"/>
  <c r="J21" i="40" s="1"/>
  <c r="AG16" i="40"/>
  <c r="AH16" i="40" s="1"/>
  <c r="AI15" i="40"/>
  <c r="AJ15" i="40" s="1"/>
  <c r="E21" i="40"/>
  <c r="F21" i="40" s="1"/>
  <c r="AK13" i="40"/>
  <c r="AL13" i="40" s="1"/>
  <c r="AM12" i="40"/>
  <c r="AN12" i="40" s="1"/>
  <c r="S17" i="40"/>
  <c r="T17" i="40" s="1"/>
  <c r="Q18" i="40"/>
  <c r="R18" i="40" s="1"/>
  <c r="AI14" i="40"/>
  <c r="AJ14" i="40" s="1"/>
  <c r="J73" i="35"/>
  <c r="J73" i="40"/>
  <c r="AI21" i="44" l="1"/>
  <c r="AJ21" i="44" s="1"/>
  <c r="AK21" i="44" s="1"/>
  <c r="AL21" i="44" s="1"/>
  <c r="E23" i="35"/>
  <c r="F22" i="35"/>
  <c r="G22" i="35" s="1"/>
  <c r="H22" i="35" s="1"/>
  <c r="AQ17" i="44"/>
  <c r="AR16" i="44"/>
  <c r="AS16" i="44" s="1"/>
  <c r="AT16" i="44" s="1"/>
  <c r="F25" i="44"/>
  <c r="H25" i="44" s="1"/>
  <c r="G24" i="44"/>
  <c r="J24" i="44" s="1"/>
  <c r="AF19" i="44"/>
  <c r="AG19" i="44" s="1"/>
  <c r="AH19" i="44" s="1"/>
  <c r="AE20" i="44"/>
  <c r="A29" i="44"/>
  <c r="C29" i="44" s="1"/>
  <c r="B28" i="44"/>
  <c r="D28" i="44" s="1"/>
  <c r="E28" i="44" s="1"/>
  <c r="AS12" i="35"/>
  <c r="AT11" i="35"/>
  <c r="AU11" i="35" s="1"/>
  <c r="AV11" i="35" s="1"/>
  <c r="AU16" i="44"/>
  <c r="AV15" i="44"/>
  <c r="AW15" i="44" s="1"/>
  <c r="AP12" i="35"/>
  <c r="AQ12" i="35" s="1"/>
  <c r="AR12" i="35" s="1"/>
  <c r="AO13" i="35"/>
  <c r="A29" i="35"/>
  <c r="B28" i="35"/>
  <c r="C28" i="35" s="1"/>
  <c r="D28" i="35" s="1"/>
  <c r="AC16" i="35"/>
  <c r="AD15" i="35"/>
  <c r="AE15" i="35" s="1"/>
  <c r="W22" i="44"/>
  <c r="X21" i="44"/>
  <c r="Y21" i="44" s="1"/>
  <c r="L23" i="44"/>
  <c r="M23" i="44" s="1"/>
  <c r="N23" i="44" s="1"/>
  <c r="K24" i="44"/>
  <c r="V17" i="35"/>
  <c r="W17" i="35" s="1"/>
  <c r="X17" i="35" s="1"/>
  <c r="U18" i="35"/>
  <c r="V17" i="40"/>
  <c r="W17" i="40" s="1"/>
  <c r="X17" i="40" s="1"/>
  <c r="U18" i="40"/>
  <c r="AS12" i="40"/>
  <c r="AT11" i="40"/>
  <c r="AU11" i="40" s="1"/>
  <c r="AV11" i="40" s="1"/>
  <c r="A29" i="40"/>
  <c r="B28" i="40"/>
  <c r="C28" i="40" s="1"/>
  <c r="D28" i="40" s="1"/>
  <c r="AP12" i="40"/>
  <c r="AQ12" i="40" s="1"/>
  <c r="AR12" i="40" s="1"/>
  <c r="AO13" i="40"/>
  <c r="AC16" i="40"/>
  <c r="AD15" i="40"/>
  <c r="AE15" i="40" s="1"/>
  <c r="AF15" i="40" s="1"/>
  <c r="G20" i="40"/>
  <c r="H20" i="40" s="1"/>
  <c r="K19" i="40"/>
  <c r="L19" i="40" s="1"/>
  <c r="AM18" i="44"/>
  <c r="AN18" i="44" s="1"/>
  <c r="AO17" i="44"/>
  <c r="AP17" i="44" s="1"/>
  <c r="U22" i="44"/>
  <c r="V22" i="44" s="1"/>
  <c r="S23" i="44"/>
  <c r="T23" i="44" s="1"/>
  <c r="O24" i="44"/>
  <c r="Q23" i="44"/>
  <c r="AA21" i="44"/>
  <c r="AB21" i="44" s="1"/>
  <c r="AC20" i="44"/>
  <c r="AD20" i="44" s="1"/>
  <c r="AI22" i="44"/>
  <c r="AJ22" i="44" s="1"/>
  <c r="O18" i="35"/>
  <c r="P18" i="35" s="1"/>
  <c r="G21" i="35"/>
  <c r="H21" i="35" s="1"/>
  <c r="K20" i="35"/>
  <c r="L20" i="35" s="1"/>
  <c r="AI15" i="35"/>
  <c r="AJ15" i="35" s="1"/>
  <c r="S17" i="35"/>
  <c r="T17" i="35" s="1"/>
  <c r="AA15" i="35"/>
  <c r="AB15" i="35" s="1"/>
  <c r="AM12" i="35"/>
  <c r="AN12" i="35" s="1"/>
  <c r="I22" i="35"/>
  <c r="J22" i="35" s="1"/>
  <c r="Y17" i="35"/>
  <c r="Z17" i="35" s="1"/>
  <c r="AK14" i="35"/>
  <c r="AL14" i="35" s="1"/>
  <c r="AG17" i="35"/>
  <c r="AH17" i="35" s="1"/>
  <c r="Q19" i="35"/>
  <c r="R19" i="35" s="1"/>
  <c r="M20" i="35"/>
  <c r="N20" i="35" s="1"/>
  <c r="M20" i="40"/>
  <c r="N20" i="40" s="1"/>
  <c r="O19" i="40"/>
  <c r="P19" i="40" s="1"/>
  <c r="Q19" i="40"/>
  <c r="R19" i="40" s="1"/>
  <c r="S18" i="40"/>
  <c r="T18" i="40" s="1"/>
  <c r="I22" i="40"/>
  <c r="J22" i="40" s="1"/>
  <c r="E22" i="40"/>
  <c r="AK14" i="40"/>
  <c r="AL14" i="40" s="1"/>
  <c r="AM13" i="40"/>
  <c r="AN13" i="40" s="1"/>
  <c r="AG17" i="40"/>
  <c r="AH17" i="40" s="1"/>
  <c r="AI16" i="40"/>
  <c r="AJ16" i="40" s="1"/>
  <c r="Y17" i="40"/>
  <c r="Z17" i="40" s="1"/>
  <c r="AA16" i="40"/>
  <c r="AB16" i="40" s="1"/>
  <c r="O25" i="44" l="1"/>
  <c r="P24" i="44"/>
  <c r="Q24" i="44" s="1"/>
  <c r="U19" i="35"/>
  <c r="V18" i="35"/>
  <c r="W18" i="35" s="1"/>
  <c r="X18" i="35" s="1"/>
  <c r="L24" i="44"/>
  <c r="M24" i="44" s="1"/>
  <c r="N24" i="44" s="1"/>
  <c r="K25" i="44"/>
  <c r="AE16" i="35"/>
  <c r="AF16" i="35" s="1"/>
  <c r="AF15" i="35"/>
  <c r="AF20" i="44"/>
  <c r="AG20" i="44" s="1"/>
  <c r="AH20" i="44" s="1"/>
  <c r="AE21" i="44"/>
  <c r="AC17" i="35"/>
  <c r="AD16" i="35"/>
  <c r="AQ18" i="44"/>
  <c r="AR17" i="44"/>
  <c r="AV16" i="44"/>
  <c r="AU17" i="44"/>
  <c r="W23" i="44"/>
  <c r="X22" i="44"/>
  <c r="Y22" i="44" s="1"/>
  <c r="Z22" i="44" s="1"/>
  <c r="A30" i="35"/>
  <c r="B29" i="35"/>
  <c r="C29" i="35" s="1"/>
  <c r="D29" i="35" s="1"/>
  <c r="AP13" i="35"/>
  <c r="AQ13" i="35" s="1"/>
  <c r="AR13" i="35" s="1"/>
  <c r="AO14" i="35"/>
  <c r="AS13" i="35"/>
  <c r="AT12" i="35"/>
  <c r="A30" i="44"/>
  <c r="C30" i="44" s="1"/>
  <c r="B29" i="44"/>
  <c r="D29" i="44" s="1"/>
  <c r="E29" i="44" s="1"/>
  <c r="F26" i="44"/>
  <c r="H26" i="44" s="1"/>
  <c r="G25" i="44"/>
  <c r="E24" i="35"/>
  <c r="F23" i="35"/>
  <c r="G23" i="35" s="1"/>
  <c r="H23" i="35" s="1"/>
  <c r="E23" i="40"/>
  <c r="F22" i="40"/>
  <c r="AC17" i="40"/>
  <c r="AD16" i="40"/>
  <c r="AE16" i="40" s="1"/>
  <c r="AF16" i="40" s="1"/>
  <c r="AP13" i="40"/>
  <c r="AQ13" i="40" s="1"/>
  <c r="AR13" i="40" s="1"/>
  <c r="AO14" i="40"/>
  <c r="U19" i="40"/>
  <c r="V18" i="40"/>
  <c r="W18" i="40" s="1"/>
  <c r="X18" i="40" s="1"/>
  <c r="A30" i="40"/>
  <c r="B29" i="40"/>
  <c r="C29" i="40" s="1"/>
  <c r="D29" i="40" s="1"/>
  <c r="AS13" i="40"/>
  <c r="AT12" i="40"/>
  <c r="G21" i="40"/>
  <c r="H21" i="40" s="1"/>
  <c r="K20" i="40"/>
  <c r="L20" i="40" s="1"/>
  <c r="AA22" i="44"/>
  <c r="AB22" i="44" s="1"/>
  <c r="AC21" i="44"/>
  <c r="AD21" i="44" s="1"/>
  <c r="AK22" i="44"/>
  <c r="AL22" i="44" s="1"/>
  <c r="AI23" i="44"/>
  <c r="AJ23" i="44" s="1"/>
  <c r="S24" i="44"/>
  <c r="T24" i="44" s="1"/>
  <c r="U23" i="44"/>
  <c r="V23" i="44" s="1"/>
  <c r="AM19" i="44"/>
  <c r="AN19" i="44" s="1"/>
  <c r="AO18" i="44"/>
  <c r="AP18" i="44" s="1"/>
  <c r="K21" i="35"/>
  <c r="L21" i="35" s="1"/>
  <c r="S18" i="35"/>
  <c r="T18" i="35" s="1"/>
  <c r="AM13" i="35"/>
  <c r="AN13" i="35" s="1"/>
  <c r="AA16" i="35"/>
  <c r="AB16" i="35" s="1"/>
  <c r="O19" i="35"/>
  <c r="P19" i="35" s="1"/>
  <c r="AI16" i="35"/>
  <c r="AJ16" i="35" s="1"/>
  <c r="AG18" i="35"/>
  <c r="AH18" i="35" s="1"/>
  <c r="Q20" i="35"/>
  <c r="R20" i="35" s="1"/>
  <c r="Y18" i="35"/>
  <c r="Z18" i="35" s="1"/>
  <c r="I23" i="35"/>
  <c r="J23" i="35" s="1"/>
  <c r="AK15" i="35"/>
  <c r="AL15" i="35" s="1"/>
  <c r="M21" i="35"/>
  <c r="N21" i="35" s="1"/>
  <c r="AI17" i="40"/>
  <c r="AJ17" i="40" s="1"/>
  <c r="AG18" i="40"/>
  <c r="AH18" i="40" s="1"/>
  <c r="AM14" i="40"/>
  <c r="AN14" i="40" s="1"/>
  <c r="AK15" i="40"/>
  <c r="AL15" i="40" s="1"/>
  <c r="I23" i="40"/>
  <c r="J23" i="40" s="1"/>
  <c r="Q20" i="40"/>
  <c r="R20" i="40" s="1"/>
  <c r="S19" i="40"/>
  <c r="T19" i="40" s="1"/>
  <c r="Y18" i="40"/>
  <c r="Z18" i="40" s="1"/>
  <c r="AA17" i="40"/>
  <c r="AB17" i="40" s="1"/>
  <c r="O20" i="40"/>
  <c r="P20" i="40" s="1"/>
  <c r="M21" i="40"/>
  <c r="N21" i="40" s="1"/>
  <c r="E25" i="35" l="1"/>
  <c r="F24" i="35"/>
  <c r="G24" i="35" s="1"/>
  <c r="H24" i="35" s="1"/>
  <c r="AU12" i="35"/>
  <c r="AV12" i="35" s="1"/>
  <c r="A31" i="35"/>
  <c r="B30" i="35"/>
  <c r="C30" i="35" s="1"/>
  <c r="D30" i="35" s="1"/>
  <c r="U20" i="35"/>
  <c r="V19" i="35"/>
  <c r="W19" i="35" s="1"/>
  <c r="X19" i="35" s="1"/>
  <c r="O26" i="44"/>
  <c r="P25" i="44"/>
  <c r="Q25" i="44" s="1"/>
  <c r="F27" i="44"/>
  <c r="H27" i="44" s="1"/>
  <c r="G26" i="44"/>
  <c r="J26" i="44" s="1"/>
  <c r="A31" i="44"/>
  <c r="C31" i="44" s="1"/>
  <c r="B30" i="44"/>
  <c r="D30" i="44" s="1"/>
  <c r="E30" i="44" s="1"/>
  <c r="AS14" i="35"/>
  <c r="AT13" i="35"/>
  <c r="AO15" i="35"/>
  <c r="AP14" i="35"/>
  <c r="AQ14" i="35" s="1"/>
  <c r="AR14" i="35" s="1"/>
  <c r="AV17" i="44"/>
  <c r="AU18" i="44"/>
  <c r="AS17" i="44"/>
  <c r="AC18" i="35"/>
  <c r="AD17" i="35"/>
  <c r="AE17" i="35" s="1"/>
  <c r="AF17" i="35" s="1"/>
  <c r="L25" i="44"/>
  <c r="M25" i="44" s="1"/>
  <c r="N25" i="44" s="1"/>
  <c r="K26" i="44"/>
  <c r="X23" i="44"/>
  <c r="Y23" i="44" s="1"/>
  <c r="Z23" i="44" s="1"/>
  <c r="W24" i="44"/>
  <c r="AW16" i="44"/>
  <c r="AQ19" i="44"/>
  <c r="AR18" i="44"/>
  <c r="AS18" i="44" s="1"/>
  <c r="AT18" i="44" s="1"/>
  <c r="AF21" i="44"/>
  <c r="AG21" i="44" s="1"/>
  <c r="AH21" i="44" s="1"/>
  <c r="AE22" i="44"/>
  <c r="A31" i="40"/>
  <c r="B30" i="40"/>
  <c r="C30" i="40" s="1"/>
  <c r="D30" i="40" s="1"/>
  <c r="U20" i="40"/>
  <c r="V19" i="40"/>
  <c r="W19" i="40" s="1"/>
  <c r="X19" i="40" s="1"/>
  <c r="AC18" i="40"/>
  <c r="AD17" i="40"/>
  <c r="AE17" i="40" s="1"/>
  <c r="AF17" i="40" s="1"/>
  <c r="AU12" i="40"/>
  <c r="AV12" i="40" s="1"/>
  <c r="AO15" i="40"/>
  <c r="AP14" i="40"/>
  <c r="AQ14" i="40" s="1"/>
  <c r="AR14" i="40" s="1"/>
  <c r="AS14" i="40"/>
  <c r="AT13" i="40"/>
  <c r="E24" i="40"/>
  <c r="F23" i="40"/>
  <c r="G22" i="40"/>
  <c r="H22" i="40" s="1"/>
  <c r="K21" i="40"/>
  <c r="L21" i="40" s="1"/>
  <c r="AO19" i="44"/>
  <c r="AP19" i="44" s="1"/>
  <c r="AM20" i="44"/>
  <c r="AN20" i="44" s="1"/>
  <c r="U24" i="44"/>
  <c r="V24" i="44" s="1"/>
  <c r="S25" i="44"/>
  <c r="T25" i="44" s="1"/>
  <c r="AK23" i="44"/>
  <c r="AL23" i="44" s="1"/>
  <c r="AI24" i="44"/>
  <c r="AJ24" i="44" s="1"/>
  <c r="AA23" i="44"/>
  <c r="AB23" i="44" s="1"/>
  <c r="AC22" i="44"/>
  <c r="AD22" i="44" s="1"/>
  <c r="AA17" i="35"/>
  <c r="AB17" i="35" s="1"/>
  <c r="S19" i="35"/>
  <c r="T19" i="35" s="1"/>
  <c r="AM14" i="35"/>
  <c r="AN14" i="35" s="1"/>
  <c r="K22" i="35"/>
  <c r="L22" i="35" s="1"/>
  <c r="AI17" i="35"/>
  <c r="AJ17" i="35" s="1"/>
  <c r="O20" i="35"/>
  <c r="P20" i="35" s="1"/>
  <c r="I24" i="35"/>
  <c r="J24" i="35" s="1"/>
  <c r="Y19" i="35"/>
  <c r="Z19" i="35" s="1"/>
  <c r="Q21" i="35"/>
  <c r="R21" i="35" s="1"/>
  <c r="AK16" i="35"/>
  <c r="AL16" i="35" s="1"/>
  <c r="M22" i="35"/>
  <c r="N22" i="35" s="1"/>
  <c r="AG19" i="35"/>
  <c r="Q21" i="40"/>
  <c r="R21" i="40" s="1"/>
  <c r="S20" i="40"/>
  <c r="T20" i="40" s="1"/>
  <c r="AM15" i="40"/>
  <c r="AN15" i="40" s="1"/>
  <c r="AK16" i="40"/>
  <c r="AL16" i="40" s="1"/>
  <c r="AI18" i="40"/>
  <c r="AJ18" i="40" s="1"/>
  <c r="AG19" i="40"/>
  <c r="M22" i="40"/>
  <c r="N22" i="40" s="1"/>
  <c r="O21" i="40"/>
  <c r="P21" i="40" s="1"/>
  <c r="AA18" i="40"/>
  <c r="AB18" i="40" s="1"/>
  <c r="Y19" i="40"/>
  <c r="Z19" i="40" s="1"/>
  <c r="I24" i="40"/>
  <c r="J24" i="40" s="1"/>
  <c r="AR19" i="44" l="1"/>
  <c r="AQ20" i="44"/>
  <c r="AC19" i="35"/>
  <c r="AD18" i="35"/>
  <c r="AE18" i="35" s="1"/>
  <c r="AF18" i="35" s="1"/>
  <c r="AW17" i="44"/>
  <c r="AX17" i="44" s="1"/>
  <c r="AS15" i="35"/>
  <c r="AT14" i="35"/>
  <c r="AU14" i="35" s="1"/>
  <c r="AV14" i="35" s="1"/>
  <c r="AG20" i="35"/>
  <c r="AH20" i="35" s="1"/>
  <c r="AH19" i="35"/>
  <c r="AI19" i="35" s="1"/>
  <c r="AJ19" i="35" s="1"/>
  <c r="L26" i="44"/>
  <c r="M26" i="44" s="1"/>
  <c r="N26" i="44" s="1"/>
  <c r="K27" i="44"/>
  <c r="O27" i="44"/>
  <c r="P26" i="44"/>
  <c r="Q26" i="44" s="1"/>
  <c r="AX16" i="44"/>
  <c r="J25" i="44"/>
  <c r="AT17" i="44"/>
  <c r="AO16" i="35"/>
  <c r="AP15" i="35"/>
  <c r="AQ15" i="35" s="1"/>
  <c r="AR15" i="35" s="1"/>
  <c r="A32" i="44"/>
  <c r="C32" i="44" s="1"/>
  <c r="B31" i="44"/>
  <c r="D31" i="44" s="1"/>
  <c r="E31" i="44" s="1"/>
  <c r="G27" i="44"/>
  <c r="F28" i="44"/>
  <c r="H28" i="44" s="1"/>
  <c r="U21" i="35"/>
  <c r="V20" i="35"/>
  <c r="W20" i="35" s="1"/>
  <c r="X20" i="35" s="1"/>
  <c r="A32" i="35"/>
  <c r="B31" i="35"/>
  <c r="C31" i="35" s="1"/>
  <c r="D31" i="35" s="1"/>
  <c r="E26" i="35"/>
  <c r="F25" i="35"/>
  <c r="AF22" i="44"/>
  <c r="AG22" i="44" s="1"/>
  <c r="AE23" i="44"/>
  <c r="X24" i="44"/>
  <c r="W25" i="44"/>
  <c r="AU19" i="44"/>
  <c r="AV18" i="44"/>
  <c r="AU13" i="35"/>
  <c r="AV13" i="35" s="1"/>
  <c r="AU13" i="40"/>
  <c r="AV13" i="40" s="1"/>
  <c r="AG20" i="40"/>
  <c r="AH20" i="40" s="1"/>
  <c r="AI20" i="40" s="1"/>
  <c r="AJ20" i="40" s="1"/>
  <c r="AH19" i="40"/>
  <c r="AI19" i="40" s="1"/>
  <c r="AJ19" i="40" s="1"/>
  <c r="AS15" i="40"/>
  <c r="AT14" i="40"/>
  <c r="AU14" i="40" s="1"/>
  <c r="AV14" i="40" s="1"/>
  <c r="U21" i="40"/>
  <c r="V20" i="40"/>
  <c r="W20" i="40" s="1"/>
  <c r="X20" i="40" s="1"/>
  <c r="E25" i="40"/>
  <c r="F24" i="40"/>
  <c r="AO16" i="40"/>
  <c r="AP15" i="40"/>
  <c r="AQ15" i="40" s="1"/>
  <c r="AR15" i="40" s="1"/>
  <c r="AC19" i="40"/>
  <c r="AD18" i="40"/>
  <c r="AE18" i="40" s="1"/>
  <c r="AF18" i="40" s="1"/>
  <c r="A32" i="40"/>
  <c r="B31" i="40"/>
  <c r="C31" i="40" s="1"/>
  <c r="D31" i="40" s="1"/>
  <c r="G23" i="40"/>
  <c r="H23" i="40" s="1"/>
  <c r="K22" i="40"/>
  <c r="L22" i="40" s="1"/>
  <c r="AI25" i="44"/>
  <c r="AJ25" i="44" s="1"/>
  <c r="AK24" i="44"/>
  <c r="AL24" i="44" s="1"/>
  <c r="S26" i="44"/>
  <c r="T26" i="44" s="1"/>
  <c r="U25" i="44"/>
  <c r="V25" i="44" s="1"/>
  <c r="AM21" i="44"/>
  <c r="AN21" i="44" s="1"/>
  <c r="AO20" i="44"/>
  <c r="AP20" i="44" s="1"/>
  <c r="AC23" i="44"/>
  <c r="AD23" i="44" s="1"/>
  <c r="AA24" i="44"/>
  <c r="AB24" i="44" s="1"/>
  <c r="O21" i="35"/>
  <c r="P21" i="35" s="1"/>
  <c r="S20" i="35"/>
  <c r="T20" i="35" s="1"/>
  <c r="K23" i="35"/>
  <c r="L23" i="35" s="1"/>
  <c r="AI18" i="35"/>
  <c r="AJ18" i="35" s="1"/>
  <c r="AM15" i="35"/>
  <c r="AN15" i="35" s="1"/>
  <c r="AA18" i="35"/>
  <c r="AB18" i="35" s="1"/>
  <c r="AK17" i="35"/>
  <c r="AL17" i="35" s="1"/>
  <c r="Y20" i="35"/>
  <c r="Z20" i="35" s="1"/>
  <c r="M23" i="35"/>
  <c r="N23" i="35" s="1"/>
  <c r="Q22" i="35"/>
  <c r="R22" i="35" s="1"/>
  <c r="I25" i="35"/>
  <c r="J25" i="35" s="1"/>
  <c r="AG21" i="35"/>
  <c r="AH21" i="35" s="1"/>
  <c r="AA19" i="40"/>
  <c r="AB19" i="40" s="1"/>
  <c r="Y20" i="40"/>
  <c r="Z20" i="40" s="1"/>
  <c r="AK17" i="40"/>
  <c r="AL17" i="40" s="1"/>
  <c r="AM16" i="40"/>
  <c r="AN16" i="40" s="1"/>
  <c r="M23" i="40"/>
  <c r="N23" i="40" s="1"/>
  <c r="O22" i="40"/>
  <c r="P22" i="40" s="1"/>
  <c r="I25" i="40"/>
  <c r="J25" i="40" s="1"/>
  <c r="Q22" i="40"/>
  <c r="R22" i="40" s="1"/>
  <c r="S21" i="40"/>
  <c r="T21" i="40" s="1"/>
  <c r="A33" i="35" l="1"/>
  <c r="B33" i="35" s="1"/>
  <c r="B32" i="35"/>
  <c r="C32" i="35" s="1"/>
  <c r="D32" i="35" s="1"/>
  <c r="L27" i="44"/>
  <c r="M27" i="44" s="1"/>
  <c r="N27" i="44" s="1"/>
  <c r="K28" i="44"/>
  <c r="X25" i="44"/>
  <c r="W26" i="44"/>
  <c r="G25" i="35"/>
  <c r="G28" i="44"/>
  <c r="F29" i="44"/>
  <c r="H29" i="44" s="1"/>
  <c r="AD19" i="35"/>
  <c r="AE19" i="35" s="1"/>
  <c r="AF19" i="35" s="1"/>
  <c r="AC20" i="35"/>
  <c r="AU20" i="44"/>
  <c r="AV19" i="44"/>
  <c r="U22" i="35"/>
  <c r="V21" i="35"/>
  <c r="W21" i="35" s="1"/>
  <c r="X21" i="35" s="1"/>
  <c r="AO17" i="35"/>
  <c r="AP16" i="35"/>
  <c r="AQ16" i="35" s="1"/>
  <c r="AR16" i="35" s="1"/>
  <c r="Y24" i="44"/>
  <c r="E27" i="35"/>
  <c r="F26" i="35"/>
  <c r="G26" i="35" s="1"/>
  <c r="H26" i="35" s="1"/>
  <c r="A33" i="44"/>
  <c r="B32" i="44"/>
  <c r="D32" i="44" s="1"/>
  <c r="E32" i="44" s="1"/>
  <c r="AS16" i="35"/>
  <c r="AT15" i="35"/>
  <c r="AR20" i="44"/>
  <c r="AQ21" i="44"/>
  <c r="AG21" i="40"/>
  <c r="AH21" i="40" s="1"/>
  <c r="AI21" i="40" s="1"/>
  <c r="AJ21" i="40" s="1"/>
  <c r="AW18" i="44"/>
  <c r="AF23" i="44"/>
  <c r="AG23" i="44" s="1"/>
  <c r="AE24" i="44"/>
  <c r="O28" i="44"/>
  <c r="P27" i="44"/>
  <c r="AS19" i="44"/>
  <c r="AO17" i="40"/>
  <c r="AP16" i="40"/>
  <c r="AQ16" i="40" s="1"/>
  <c r="AR16" i="40" s="1"/>
  <c r="A33" i="40"/>
  <c r="B33" i="40" s="1"/>
  <c r="B32" i="40"/>
  <c r="C32" i="40" s="1"/>
  <c r="D32" i="40" s="1"/>
  <c r="AD19" i="40"/>
  <c r="AE19" i="40" s="1"/>
  <c r="AF19" i="40" s="1"/>
  <c r="AC20" i="40"/>
  <c r="E26" i="40"/>
  <c r="F25" i="40"/>
  <c r="U22" i="40"/>
  <c r="V21" i="40"/>
  <c r="W21" i="40" s="1"/>
  <c r="X21" i="40" s="1"/>
  <c r="AS16" i="40"/>
  <c r="AT15" i="40"/>
  <c r="K23" i="40"/>
  <c r="L23" i="40" s="1"/>
  <c r="U26" i="44"/>
  <c r="V26" i="44" s="1"/>
  <c r="S27" i="44"/>
  <c r="T27" i="44" s="1"/>
  <c r="AO21" i="44"/>
  <c r="AP21" i="44" s="1"/>
  <c r="AM22" i="44"/>
  <c r="AN22" i="44" s="1"/>
  <c r="AI26" i="44"/>
  <c r="AJ26" i="44" s="1"/>
  <c r="AK25" i="44"/>
  <c r="AL25" i="44" s="1"/>
  <c r="AC24" i="44"/>
  <c r="AD24" i="44" s="1"/>
  <c r="AA25" i="44"/>
  <c r="AB25" i="44" s="1"/>
  <c r="K24" i="35"/>
  <c r="L24" i="35" s="1"/>
  <c r="AA19" i="35"/>
  <c r="AB19" i="35" s="1"/>
  <c r="AI20" i="35"/>
  <c r="AJ20" i="35" s="1"/>
  <c r="S21" i="35"/>
  <c r="T21" i="35" s="1"/>
  <c r="O22" i="35"/>
  <c r="P22" i="35" s="1"/>
  <c r="AM16" i="35"/>
  <c r="AN16" i="35" s="1"/>
  <c r="I26" i="35"/>
  <c r="J26" i="35" s="1"/>
  <c r="M24" i="35"/>
  <c r="Y21" i="35"/>
  <c r="Z21" i="35" s="1"/>
  <c r="AG22" i="35"/>
  <c r="AH22" i="35" s="1"/>
  <c r="Q23" i="35"/>
  <c r="R23" i="35" s="1"/>
  <c r="AK18" i="35"/>
  <c r="AL18" i="35" s="1"/>
  <c r="Y21" i="40"/>
  <c r="Z21" i="40" s="1"/>
  <c r="AA20" i="40"/>
  <c r="AB20" i="40" s="1"/>
  <c r="O23" i="40"/>
  <c r="P23" i="40" s="1"/>
  <c r="M24" i="40"/>
  <c r="Q23" i="40"/>
  <c r="R23" i="40" s="1"/>
  <c r="S22" i="40"/>
  <c r="T22" i="40" s="1"/>
  <c r="I26" i="40"/>
  <c r="J26" i="40" s="1"/>
  <c r="AM17" i="40"/>
  <c r="AN17" i="40" s="1"/>
  <c r="AK18" i="40"/>
  <c r="AL18" i="40" s="1"/>
  <c r="B33" i="44" l="1"/>
  <c r="C33" i="44"/>
  <c r="AG22" i="40"/>
  <c r="AH22" i="40" s="1"/>
  <c r="Q27" i="44"/>
  <c r="AS20" i="44"/>
  <c r="AT20" i="44" s="1"/>
  <c r="AO18" i="35"/>
  <c r="AP17" i="35"/>
  <c r="U23" i="35"/>
  <c r="V22" i="35"/>
  <c r="W22" i="35" s="1"/>
  <c r="X22" i="35" s="1"/>
  <c r="F30" i="44"/>
  <c r="H30" i="44" s="1"/>
  <c r="G29" i="44"/>
  <c r="X26" i="44"/>
  <c r="W27" i="44"/>
  <c r="O29" i="44"/>
  <c r="P28" i="44"/>
  <c r="Q28" i="44" s="1"/>
  <c r="R28" i="44" s="1"/>
  <c r="AU15" i="35"/>
  <c r="AV15" i="35" s="1"/>
  <c r="Z24" i="44"/>
  <c r="AW19" i="44"/>
  <c r="AD20" i="35"/>
  <c r="AE20" i="35" s="1"/>
  <c r="AF20" i="35" s="1"/>
  <c r="AC21" i="35"/>
  <c r="Y25" i="44"/>
  <c r="Z25" i="44" s="1"/>
  <c r="C33" i="35"/>
  <c r="C43" i="35"/>
  <c r="C41" i="35"/>
  <c r="C40" i="35"/>
  <c r="C49" i="35"/>
  <c r="C45" i="35"/>
  <c r="C42" i="35"/>
  <c r="C50" i="35"/>
  <c r="C44" i="35"/>
  <c r="C48" i="35"/>
  <c r="M25" i="35"/>
  <c r="N24" i="35"/>
  <c r="O24" i="35" s="1"/>
  <c r="P24" i="35" s="1"/>
  <c r="AT19" i="44"/>
  <c r="AF24" i="44"/>
  <c r="AG24" i="44" s="1"/>
  <c r="AE25" i="44"/>
  <c r="AT16" i="35"/>
  <c r="AU16" i="35" s="1"/>
  <c r="AV16" i="35" s="1"/>
  <c r="AS17" i="35"/>
  <c r="AU21" i="44"/>
  <c r="AV20" i="44"/>
  <c r="L28" i="44"/>
  <c r="M28" i="44" s="1"/>
  <c r="N28" i="44" s="1"/>
  <c r="K29" i="44"/>
  <c r="AX18" i="44"/>
  <c r="AQ22" i="44"/>
  <c r="AR21" i="44"/>
  <c r="D33" i="44"/>
  <c r="D43" i="44"/>
  <c r="D49" i="44"/>
  <c r="D48" i="44"/>
  <c r="D41" i="44"/>
  <c r="D42" i="44"/>
  <c r="D50" i="44"/>
  <c r="D45" i="44"/>
  <c r="D44" i="44"/>
  <c r="D40" i="44"/>
  <c r="J27" i="44"/>
  <c r="F27" i="35"/>
  <c r="E28" i="35"/>
  <c r="H25" i="35"/>
  <c r="M25" i="40"/>
  <c r="N24" i="40"/>
  <c r="O24" i="40" s="1"/>
  <c r="P24" i="40" s="1"/>
  <c r="AD20" i="40"/>
  <c r="AE20" i="40" s="1"/>
  <c r="AF20" i="40" s="1"/>
  <c r="AC21" i="40"/>
  <c r="AU15" i="40"/>
  <c r="AV15" i="40" s="1"/>
  <c r="U23" i="40"/>
  <c r="V22" i="40"/>
  <c r="W22" i="40" s="1"/>
  <c r="X22" i="40" s="1"/>
  <c r="E27" i="40"/>
  <c r="F26" i="40"/>
  <c r="C33" i="40"/>
  <c r="D33" i="40" s="1"/>
  <c r="C48" i="40"/>
  <c r="C43" i="40"/>
  <c r="C49" i="40"/>
  <c r="C50" i="40"/>
  <c r="C40" i="40"/>
  <c r="C45" i="40"/>
  <c r="C44" i="40"/>
  <c r="C42" i="40"/>
  <c r="C41" i="40"/>
  <c r="AT16" i="40"/>
  <c r="AS17" i="40"/>
  <c r="AO18" i="40"/>
  <c r="AP17" i="40"/>
  <c r="G24" i="40"/>
  <c r="H24" i="40" s="1"/>
  <c r="G25" i="40"/>
  <c r="H25" i="40" s="1"/>
  <c r="K24" i="40"/>
  <c r="L24" i="40" s="1"/>
  <c r="AK26" i="44"/>
  <c r="AL26" i="44" s="1"/>
  <c r="AI27" i="44"/>
  <c r="AJ27" i="44" s="1"/>
  <c r="AA26" i="44"/>
  <c r="AB26" i="44" s="1"/>
  <c r="AC25" i="44"/>
  <c r="AD25" i="44" s="1"/>
  <c r="AO22" i="44"/>
  <c r="AP22" i="44" s="1"/>
  <c r="AM23" i="44"/>
  <c r="AN23" i="44" s="1"/>
  <c r="S28" i="44"/>
  <c r="T28" i="44" s="1"/>
  <c r="U27" i="44"/>
  <c r="V27" i="44" s="1"/>
  <c r="AI21" i="35"/>
  <c r="AJ21" i="35" s="1"/>
  <c r="O23" i="35"/>
  <c r="P23" i="35" s="1"/>
  <c r="AM17" i="35"/>
  <c r="AN17" i="35" s="1"/>
  <c r="S22" i="35"/>
  <c r="T22" i="35" s="1"/>
  <c r="AA20" i="35"/>
  <c r="AB20" i="35" s="1"/>
  <c r="K25" i="35"/>
  <c r="L25" i="35" s="1"/>
  <c r="AG23" i="35"/>
  <c r="AH23" i="35" s="1"/>
  <c r="I27" i="35"/>
  <c r="J27" i="35" s="1"/>
  <c r="AK19" i="35"/>
  <c r="AL19" i="35" s="1"/>
  <c r="Q24" i="35"/>
  <c r="R24" i="35" s="1"/>
  <c r="Y22" i="35"/>
  <c r="Z22" i="35" s="1"/>
  <c r="I27" i="40"/>
  <c r="J27" i="40" s="1"/>
  <c r="AA21" i="40"/>
  <c r="AB21" i="40" s="1"/>
  <c r="Y22" i="40"/>
  <c r="Z22" i="40" s="1"/>
  <c r="S23" i="40"/>
  <c r="T23" i="40" s="1"/>
  <c r="Q24" i="40"/>
  <c r="R24" i="40" s="1"/>
  <c r="AM18" i="40"/>
  <c r="AN18" i="40" s="1"/>
  <c r="AK19" i="40"/>
  <c r="AL19" i="40" s="1"/>
  <c r="AI22" i="40"/>
  <c r="AJ22" i="40" s="1"/>
  <c r="AG23" i="40"/>
  <c r="AH23" i="40" s="1"/>
  <c r="C46" i="35" l="1"/>
  <c r="C52" i="35" s="1"/>
  <c r="AW20" i="44"/>
  <c r="M26" i="35"/>
  <c r="N25" i="35"/>
  <c r="O25" i="35" s="1"/>
  <c r="P25" i="35" s="1"/>
  <c r="F31" i="44"/>
  <c r="H31" i="44" s="1"/>
  <c r="G30" i="44"/>
  <c r="AO19" i="35"/>
  <c r="AP18" i="35"/>
  <c r="AQ18" i="35" s="1"/>
  <c r="AR18" i="35" s="1"/>
  <c r="F28" i="35"/>
  <c r="E29" i="35"/>
  <c r="D46" i="44"/>
  <c r="D52" i="44" s="1"/>
  <c r="AS21" i="44"/>
  <c r="L29" i="44"/>
  <c r="M29" i="44" s="1"/>
  <c r="N29" i="44" s="1"/>
  <c r="K30" i="44"/>
  <c r="AU22" i="44"/>
  <c r="AV21" i="44"/>
  <c r="AW21" i="44" s="1"/>
  <c r="AT17" i="35"/>
  <c r="AU17" i="35" s="1"/>
  <c r="AV17" i="35" s="1"/>
  <c r="AS18" i="35"/>
  <c r="P29" i="44"/>
  <c r="Q29" i="44" s="1"/>
  <c r="R29" i="44" s="1"/>
  <c r="O30" i="44"/>
  <c r="X27" i="44"/>
  <c r="W28" i="44"/>
  <c r="G27" i="35"/>
  <c r="E33" i="44"/>
  <c r="E36" i="44" s="1"/>
  <c r="N67" i="44" s="1"/>
  <c r="D36" i="44"/>
  <c r="M67" i="44" s="1"/>
  <c r="AQ23" i="44"/>
  <c r="AR22" i="44"/>
  <c r="AS22" i="44" s="1"/>
  <c r="AT22" i="44" s="1"/>
  <c r="D33" i="35"/>
  <c r="D36" i="35" s="1"/>
  <c r="L67" i="35" s="1"/>
  <c r="C36" i="35"/>
  <c r="K67" i="35" s="1"/>
  <c r="Y26" i="44"/>
  <c r="V23" i="35"/>
  <c r="W23" i="35" s="1"/>
  <c r="X23" i="35" s="1"/>
  <c r="U24" i="35"/>
  <c r="AF25" i="44"/>
  <c r="AG25" i="44" s="1"/>
  <c r="AE26" i="44"/>
  <c r="AD21" i="35"/>
  <c r="AE21" i="35" s="1"/>
  <c r="AF21" i="35" s="1"/>
  <c r="AC22" i="35"/>
  <c r="AQ17" i="35"/>
  <c r="AO19" i="40"/>
  <c r="AP18" i="40"/>
  <c r="AQ18" i="40" s="1"/>
  <c r="AR18" i="40" s="1"/>
  <c r="C46" i="40"/>
  <c r="C52" i="40" s="1"/>
  <c r="AT17" i="40"/>
  <c r="AU17" i="40" s="1"/>
  <c r="AV17" i="40" s="1"/>
  <c r="AS18" i="40"/>
  <c r="D36" i="40"/>
  <c r="L67" i="40" s="1"/>
  <c r="C36" i="40"/>
  <c r="K67" i="40" s="1"/>
  <c r="AU16" i="40"/>
  <c r="AV16" i="40" s="1"/>
  <c r="M26" i="40"/>
  <c r="N25" i="40"/>
  <c r="O25" i="40" s="1"/>
  <c r="P25" i="40" s="1"/>
  <c r="AQ17" i="40"/>
  <c r="AR17" i="40" s="1"/>
  <c r="F27" i="40"/>
  <c r="E28" i="40"/>
  <c r="V23" i="40"/>
  <c r="W23" i="40" s="1"/>
  <c r="X23" i="40" s="1"/>
  <c r="U24" i="40"/>
  <c r="AD21" i="40"/>
  <c r="AE21" i="40" s="1"/>
  <c r="AF21" i="40" s="1"/>
  <c r="AC22" i="40"/>
  <c r="K25" i="40"/>
  <c r="L25" i="40" s="1"/>
  <c r="AO23" i="44"/>
  <c r="AP23" i="44" s="1"/>
  <c r="AM24" i="44"/>
  <c r="AN24" i="44" s="1"/>
  <c r="S29" i="44"/>
  <c r="T29" i="44" s="1"/>
  <c r="U28" i="44"/>
  <c r="V28" i="44" s="1"/>
  <c r="AI28" i="44"/>
  <c r="AJ28" i="44" s="1"/>
  <c r="AK27" i="44"/>
  <c r="AL27" i="44" s="1"/>
  <c r="AA27" i="44"/>
  <c r="AB27" i="44" s="1"/>
  <c r="AC26" i="44"/>
  <c r="AD26" i="44" s="1"/>
  <c r="K26" i="35"/>
  <c r="L26" i="35" s="1"/>
  <c r="AM18" i="35"/>
  <c r="AN18" i="35" s="1"/>
  <c r="AI22" i="35"/>
  <c r="AJ22" i="35" s="1"/>
  <c r="AA21" i="35"/>
  <c r="AB21" i="35" s="1"/>
  <c r="S23" i="35"/>
  <c r="T23" i="35" s="1"/>
  <c r="Y23" i="35"/>
  <c r="Z23" i="35" s="1"/>
  <c r="AK20" i="35"/>
  <c r="AL20" i="35" s="1"/>
  <c r="AG24" i="35"/>
  <c r="AH24" i="35" s="1"/>
  <c r="I28" i="35"/>
  <c r="J28" i="35" s="1"/>
  <c r="Q25" i="35"/>
  <c r="R25" i="35" s="1"/>
  <c r="AI23" i="40"/>
  <c r="AJ23" i="40" s="1"/>
  <c r="AG24" i="40"/>
  <c r="AH24" i="40" s="1"/>
  <c r="Y23" i="40"/>
  <c r="Z23" i="40" s="1"/>
  <c r="AA22" i="40"/>
  <c r="AB22" i="40" s="1"/>
  <c r="AK20" i="40"/>
  <c r="AL20" i="40" s="1"/>
  <c r="AM19" i="40"/>
  <c r="AN19" i="40" s="1"/>
  <c r="S24" i="40"/>
  <c r="T24" i="40" s="1"/>
  <c r="Q25" i="40"/>
  <c r="R25" i="40" s="1"/>
  <c r="I28" i="40"/>
  <c r="J28" i="40" s="1"/>
  <c r="Z26" i="44" l="1"/>
  <c r="P30" i="44"/>
  <c r="O31" i="44"/>
  <c r="L30" i="44"/>
  <c r="M30" i="44" s="1"/>
  <c r="N30" i="44" s="1"/>
  <c r="K31" i="44"/>
  <c r="AP19" i="35"/>
  <c r="AO20" i="35"/>
  <c r="F32" i="44"/>
  <c r="H32" i="44" s="1"/>
  <c r="G31" i="44"/>
  <c r="M27" i="35"/>
  <c r="N26" i="35"/>
  <c r="O26" i="35" s="1"/>
  <c r="P26" i="35" s="1"/>
  <c r="AS19" i="35"/>
  <c r="AT18" i="35"/>
  <c r="E30" i="35"/>
  <c r="F29" i="35"/>
  <c r="AR17" i="35"/>
  <c r="AQ24" i="44"/>
  <c r="AR23" i="44"/>
  <c r="X28" i="44"/>
  <c r="W29" i="44"/>
  <c r="G28" i="35"/>
  <c r="H28" i="35" s="1"/>
  <c r="AD22" i="35"/>
  <c r="AE22" i="35" s="1"/>
  <c r="AF22" i="35" s="1"/>
  <c r="AC23" i="35"/>
  <c r="AF26" i="44"/>
  <c r="AG26" i="44" s="1"/>
  <c r="AH26" i="44" s="1"/>
  <c r="AE27" i="44"/>
  <c r="V24" i="35"/>
  <c r="U25" i="35"/>
  <c r="H27" i="35"/>
  <c r="Y27" i="44"/>
  <c r="Z27" i="44" s="1"/>
  <c r="AU23" i="44"/>
  <c r="AV22" i="44"/>
  <c r="AW22" i="44" s="1"/>
  <c r="AT21" i="44"/>
  <c r="AD22" i="40"/>
  <c r="AE22" i="40" s="1"/>
  <c r="AF22" i="40" s="1"/>
  <c r="AC23" i="40"/>
  <c r="V24" i="40"/>
  <c r="U25" i="40"/>
  <c r="AP19" i="40"/>
  <c r="AO20" i="40"/>
  <c r="M27" i="40"/>
  <c r="N26" i="40"/>
  <c r="O26" i="40" s="1"/>
  <c r="P26" i="40" s="1"/>
  <c r="AS19" i="40"/>
  <c r="AT18" i="40"/>
  <c r="F28" i="40"/>
  <c r="E29" i="40"/>
  <c r="G26" i="40"/>
  <c r="H26" i="40" s="1"/>
  <c r="K26" i="40"/>
  <c r="L26" i="40" s="1"/>
  <c r="S30" i="44"/>
  <c r="T30" i="44" s="1"/>
  <c r="U29" i="44"/>
  <c r="V29" i="44" s="1"/>
  <c r="AM25" i="44"/>
  <c r="AN25" i="44" s="1"/>
  <c r="AO24" i="44"/>
  <c r="AP24" i="44" s="1"/>
  <c r="AA28" i="44"/>
  <c r="AB28" i="44" s="1"/>
  <c r="AC27" i="44"/>
  <c r="AD27" i="44" s="1"/>
  <c r="AI29" i="44"/>
  <c r="AJ29" i="44" s="1"/>
  <c r="AK28" i="44"/>
  <c r="AL28" i="44" s="1"/>
  <c r="AI23" i="35"/>
  <c r="AJ23" i="35" s="1"/>
  <c r="AM19" i="35"/>
  <c r="AN19" i="35" s="1"/>
  <c r="K27" i="35"/>
  <c r="L27" i="35" s="1"/>
  <c r="S24" i="35"/>
  <c r="T24" i="35" s="1"/>
  <c r="AA22" i="35"/>
  <c r="AB22" i="35" s="1"/>
  <c r="AG25" i="35"/>
  <c r="AH25" i="35" s="1"/>
  <c r="AK21" i="35"/>
  <c r="AL21" i="35" s="1"/>
  <c r="Q26" i="35"/>
  <c r="R26" i="35" s="1"/>
  <c r="Y24" i="35"/>
  <c r="Z24" i="35" s="1"/>
  <c r="I29" i="35"/>
  <c r="J29" i="35" s="1"/>
  <c r="AM20" i="40"/>
  <c r="AN20" i="40" s="1"/>
  <c r="AK21" i="40"/>
  <c r="AL21" i="40" s="1"/>
  <c r="I29" i="40"/>
  <c r="J29" i="40" s="1"/>
  <c r="Q26" i="40"/>
  <c r="R26" i="40" s="1"/>
  <c r="S25" i="40"/>
  <c r="T25" i="40" s="1"/>
  <c r="AA23" i="40"/>
  <c r="AB23" i="40" s="1"/>
  <c r="Y24" i="40"/>
  <c r="Z24" i="40" s="1"/>
  <c r="AG25" i="40"/>
  <c r="AH25" i="40" s="1"/>
  <c r="AI24" i="40"/>
  <c r="AJ24" i="40" s="1"/>
  <c r="AV23" i="44" l="1"/>
  <c r="AW23" i="44" s="1"/>
  <c r="AX23" i="44" s="1"/>
  <c r="AU24" i="44"/>
  <c r="AF27" i="44"/>
  <c r="AG27" i="44" s="1"/>
  <c r="AH27" i="44" s="1"/>
  <c r="AE28" i="44"/>
  <c r="AU18" i="35"/>
  <c r="AV18" i="35" s="1"/>
  <c r="F33" i="44"/>
  <c r="H33" i="44" s="1"/>
  <c r="G32" i="44"/>
  <c r="V25" i="35"/>
  <c r="W25" i="35" s="1"/>
  <c r="X25" i="35" s="1"/>
  <c r="U26" i="35"/>
  <c r="X29" i="44"/>
  <c r="W30" i="44"/>
  <c r="AS23" i="44"/>
  <c r="AS20" i="35"/>
  <c r="AT19" i="35"/>
  <c r="AP20" i="35"/>
  <c r="AQ20" i="35" s="1"/>
  <c r="AR20" i="35" s="1"/>
  <c r="AO21" i="35"/>
  <c r="L31" i="44"/>
  <c r="M31" i="44" s="1"/>
  <c r="N31" i="44" s="1"/>
  <c r="K32" i="44"/>
  <c r="O32" i="44"/>
  <c r="P31" i="44"/>
  <c r="E31" i="35"/>
  <c r="F30" i="35"/>
  <c r="W24" i="35"/>
  <c r="AD23" i="35"/>
  <c r="AE23" i="35" s="1"/>
  <c r="AF23" i="35" s="1"/>
  <c r="AC24" i="35"/>
  <c r="Y28" i="44"/>
  <c r="AQ25" i="44"/>
  <c r="AR24" i="44"/>
  <c r="G29" i="35"/>
  <c r="M28" i="35"/>
  <c r="N27" i="35"/>
  <c r="AQ19" i="35"/>
  <c r="Q30" i="44"/>
  <c r="AU18" i="40"/>
  <c r="AV18" i="40" s="1"/>
  <c r="W24" i="40"/>
  <c r="X24" i="40" s="1"/>
  <c r="AS20" i="40"/>
  <c r="AT19" i="40"/>
  <c r="AU19" i="40" s="1"/>
  <c r="AV19" i="40" s="1"/>
  <c r="E30" i="40"/>
  <c r="F29" i="40"/>
  <c r="AP20" i="40"/>
  <c r="AQ20" i="40" s="1"/>
  <c r="AR20" i="40" s="1"/>
  <c r="AO21" i="40"/>
  <c r="M28" i="40"/>
  <c r="N27" i="40"/>
  <c r="AQ19" i="40"/>
  <c r="AR19" i="40" s="1"/>
  <c r="V25" i="40"/>
  <c r="W25" i="40" s="1"/>
  <c r="X25" i="40" s="1"/>
  <c r="U26" i="40"/>
  <c r="AD23" i="40"/>
  <c r="AE23" i="40" s="1"/>
  <c r="AF23" i="40" s="1"/>
  <c r="AC24" i="40"/>
  <c r="G27" i="40"/>
  <c r="H27" i="40" s="1"/>
  <c r="K27" i="40"/>
  <c r="L27" i="40" s="1"/>
  <c r="AA29" i="44"/>
  <c r="AB29" i="44" s="1"/>
  <c r="AC28" i="44"/>
  <c r="AD28" i="44" s="1"/>
  <c r="S31" i="44"/>
  <c r="T31" i="44" s="1"/>
  <c r="U30" i="44"/>
  <c r="V30" i="44" s="1"/>
  <c r="AI30" i="44"/>
  <c r="AJ30" i="44" s="1"/>
  <c r="AK29" i="44"/>
  <c r="AL29" i="44" s="1"/>
  <c r="AM26" i="44"/>
  <c r="AN26" i="44" s="1"/>
  <c r="AO25" i="44"/>
  <c r="AP25" i="44" s="1"/>
  <c r="AA23" i="35"/>
  <c r="AB23" i="35" s="1"/>
  <c r="AM20" i="35"/>
  <c r="AN20" i="35" s="1"/>
  <c r="K28" i="35"/>
  <c r="L28" i="35" s="1"/>
  <c r="S25" i="35"/>
  <c r="T25" i="35" s="1"/>
  <c r="AI24" i="35"/>
  <c r="AJ24" i="35" s="1"/>
  <c r="Y25" i="35"/>
  <c r="Z25" i="35" s="1"/>
  <c r="AK22" i="35"/>
  <c r="AL22" i="35" s="1"/>
  <c r="I30" i="35"/>
  <c r="J30" i="35" s="1"/>
  <c r="Q27" i="35"/>
  <c r="R27" i="35" s="1"/>
  <c r="AG26" i="35"/>
  <c r="AH26" i="35" s="1"/>
  <c r="AG26" i="40"/>
  <c r="AH26" i="40" s="1"/>
  <c r="AI25" i="40"/>
  <c r="AJ25" i="40" s="1"/>
  <c r="AA24" i="40"/>
  <c r="AB24" i="40" s="1"/>
  <c r="Y25" i="40"/>
  <c r="Z25" i="40" s="1"/>
  <c r="I30" i="40"/>
  <c r="J30" i="40" s="1"/>
  <c r="Q27" i="40"/>
  <c r="R27" i="40" s="1"/>
  <c r="S26" i="40"/>
  <c r="T26" i="40" s="1"/>
  <c r="AK22" i="40"/>
  <c r="AL22" i="40" s="1"/>
  <c r="AM21" i="40"/>
  <c r="AN21" i="40" s="1"/>
  <c r="H29" i="35" l="1"/>
  <c r="Y29" i="44"/>
  <c r="Z29" i="44" s="1"/>
  <c r="V26" i="35"/>
  <c r="U27" i="35"/>
  <c r="AR19" i="35"/>
  <c r="AS24" i="44"/>
  <c r="AT24" i="44" s="1"/>
  <c r="Z28" i="44"/>
  <c r="X24" i="35"/>
  <c r="E32" i="35"/>
  <c r="F31" i="35"/>
  <c r="Q31" i="44"/>
  <c r="AO22" i="35"/>
  <c r="AP21" i="35"/>
  <c r="AU19" i="35"/>
  <c r="AV19" i="35" s="1"/>
  <c r="M29" i="35"/>
  <c r="N28" i="35"/>
  <c r="O28" i="35" s="1"/>
  <c r="P28" i="35" s="1"/>
  <c r="AQ26" i="44"/>
  <c r="AR25" i="44"/>
  <c r="AS25" i="44" s="1"/>
  <c r="AT25" i="44" s="1"/>
  <c r="AD24" i="35"/>
  <c r="AE24" i="35" s="1"/>
  <c r="AF24" i="35" s="1"/>
  <c r="AC25" i="35"/>
  <c r="O33" i="44"/>
  <c r="P32" i="44"/>
  <c r="AS21" i="35"/>
  <c r="AT20" i="35"/>
  <c r="AT23" i="44"/>
  <c r="AF28" i="44"/>
  <c r="AG28" i="44" s="1"/>
  <c r="AH28" i="44" s="1"/>
  <c r="AE29" i="44"/>
  <c r="G30" i="35"/>
  <c r="H30" i="35" s="1"/>
  <c r="O27" i="35"/>
  <c r="L32" i="44"/>
  <c r="K33" i="44"/>
  <c r="X30" i="44"/>
  <c r="W31" i="44"/>
  <c r="F34" i="44"/>
  <c r="H34" i="44" s="1"/>
  <c r="G33" i="44"/>
  <c r="AV24" i="44"/>
  <c r="AW24" i="44" s="1"/>
  <c r="AX24" i="44" s="1"/>
  <c r="AU25" i="44"/>
  <c r="AD24" i="40"/>
  <c r="AE24" i="40" s="1"/>
  <c r="AF24" i="40" s="1"/>
  <c r="AC25" i="40"/>
  <c r="M29" i="40"/>
  <c r="N28" i="40"/>
  <c r="O28" i="40" s="1"/>
  <c r="P28" i="40" s="1"/>
  <c r="AS21" i="40"/>
  <c r="AT20" i="40"/>
  <c r="AU20" i="40" s="1"/>
  <c r="AV20" i="40" s="1"/>
  <c r="AO22" i="40"/>
  <c r="AP21" i="40"/>
  <c r="V26" i="40"/>
  <c r="W26" i="40" s="1"/>
  <c r="X26" i="40" s="1"/>
  <c r="U27" i="40"/>
  <c r="O27" i="40"/>
  <c r="P27" i="40" s="1"/>
  <c r="E31" i="40"/>
  <c r="F30" i="40"/>
  <c r="G29" i="40"/>
  <c r="H29" i="40" s="1"/>
  <c r="G28" i="40"/>
  <c r="H28" i="40" s="1"/>
  <c r="K28" i="40"/>
  <c r="L28" i="40" s="1"/>
  <c r="AI31" i="44"/>
  <c r="AJ31" i="44" s="1"/>
  <c r="AK30" i="44"/>
  <c r="AL30" i="44" s="1"/>
  <c r="S32" i="44"/>
  <c r="T32" i="44" s="1"/>
  <c r="U31" i="44"/>
  <c r="V31" i="44" s="1"/>
  <c r="AM27" i="44"/>
  <c r="AN27" i="44" s="1"/>
  <c r="AO26" i="44"/>
  <c r="AP26" i="44" s="1"/>
  <c r="AA30" i="44"/>
  <c r="AB30" i="44" s="1"/>
  <c r="AC29" i="44"/>
  <c r="AD29" i="44" s="1"/>
  <c r="S26" i="35"/>
  <c r="T26" i="35" s="1"/>
  <c r="AI25" i="35"/>
  <c r="AJ25" i="35" s="1"/>
  <c r="AA24" i="35"/>
  <c r="AB24" i="35" s="1"/>
  <c r="K29" i="35"/>
  <c r="L29" i="35" s="1"/>
  <c r="AM21" i="35"/>
  <c r="AN21" i="35" s="1"/>
  <c r="AG27" i="35"/>
  <c r="AH27" i="35" s="1"/>
  <c r="Y26" i="35"/>
  <c r="Z26" i="35" s="1"/>
  <c r="Q28" i="35"/>
  <c r="R28" i="35" s="1"/>
  <c r="AK23" i="35"/>
  <c r="AL23" i="35" s="1"/>
  <c r="I31" i="35"/>
  <c r="J31" i="35" s="1"/>
  <c r="I31" i="40"/>
  <c r="J31" i="40" s="1"/>
  <c r="AM22" i="40"/>
  <c r="AN22" i="40" s="1"/>
  <c r="AK23" i="40"/>
  <c r="AL23" i="40" s="1"/>
  <c r="Q28" i="40"/>
  <c r="R28" i="40" s="1"/>
  <c r="S27" i="40"/>
  <c r="T27" i="40" s="1"/>
  <c r="Y26" i="40"/>
  <c r="Z26" i="40" s="1"/>
  <c r="AA25" i="40"/>
  <c r="AB25" i="40" s="1"/>
  <c r="AG27" i="40"/>
  <c r="AH27" i="40" s="1"/>
  <c r="AI26" i="40"/>
  <c r="AJ26" i="40" s="1"/>
  <c r="P27" i="35" l="1"/>
  <c r="AD25" i="35"/>
  <c r="AE25" i="35" s="1"/>
  <c r="AF25" i="35" s="1"/>
  <c r="AC26" i="35"/>
  <c r="G31" i="35"/>
  <c r="H31" i="35" s="1"/>
  <c r="W26" i="35"/>
  <c r="G34" i="44"/>
  <c r="I44" i="44" s="1"/>
  <c r="X31" i="44"/>
  <c r="Y31" i="44" s="1"/>
  <c r="Z31" i="44" s="1"/>
  <c r="W32" i="44"/>
  <c r="E33" i="35"/>
  <c r="F32" i="35"/>
  <c r="Y30" i="44"/>
  <c r="L33" i="44"/>
  <c r="M33" i="44" s="1"/>
  <c r="N33" i="44" s="1"/>
  <c r="K34" i="44"/>
  <c r="AU20" i="35"/>
  <c r="AV20" i="35" s="1"/>
  <c r="Q32" i="44"/>
  <c r="N29" i="35"/>
  <c r="M30" i="35"/>
  <c r="AQ21" i="35"/>
  <c r="AU26" i="44"/>
  <c r="AV25" i="44"/>
  <c r="AW25" i="44" s="1"/>
  <c r="M32" i="44"/>
  <c r="N32" i="44" s="1"/>
  <c r="AF29" i="44"/>
  <c r="AE30" i="44"/>
  <c r="AS22" i="35"/>
  <c r="AT21" i="35"/>
  <c r="AU21" i="35" s="1"/>
  <c r="AV21" i="35" s="1"/>
  <c r="O34" i="44"/>
  <c r="P34" i="44" s="1"/>
  <c r="Q34" i="44" s="1"/>
  <c r="P33" i="44"/>
  <c r="Q33" i="44" s="1"/>
  <c r="AR26" i="44"/>
  <c r="AS26" i="44" s="1"/>
  <c r="AT26" i="44" s="1"/>
  <c r="AQ27" i="44"/>
  <c r="AO23" i="35"/>
  <c r="AP22" i="35"/>
  <c r="AQ22" i="35" s="1"/>
  <c r="AR22" i="35" s="1"/>
  <c r="V27" i="35"/>
  <c r="W27" i="35" s="1"/>
  <c r="X27" i="35" s="1"/>
  <c r="U28" i="35"/>
  <c r="AD25" i="40"/>
  <c r="AE25" i="40" s="1"/>
  <c r="AF25" i="40" s="1"/>
  <c r="AC26" i="40"/>
  <c r="E32" i="40"/>
  <c r="F31" i="40"/>
  <c r="AQ21" i="40"/>
  <c r="AR21" i="40" s="1"/>
  <c r="N29" i="40"/>
  <c r="M30" i="40"/>
  <c r="V27" i="40"/>
  <c r="W27" i="40" s="1"/>
  <c r="X27" i="40" s="1"/>
  <c r="U28" i="40"/>
  <c r="AO23" i="40"/>
  <c r="AP22" i="40"/>
  <c r="AQ22" i="40" s="1"/>
  <c r="AR22" i="40" s="1"/>
  <c r="AS22" i="40"/>
  <c r="AT21" i="40"/>
  <c r="AU21" i="40" s="1"/>
  <c r="AV21" i="40" s="1"/>
  <c r="K29" i="40"/>
  <c r="L29" i="40" s="1"/>
  <c r="AM28" i="44"/>
  <c r="AN28" i="44" s="1"/>
  <c r="AO27" i="44"/>
  <c r="AP27" i="44" s="1"/>
  <c r="AA31" i="44"/>
  <c r="AC30" i="44"/>
  <c r="AD30" i="44" s="1"/>
  <c r="S33" i="44"/>
  <c r="T33" i="44" s="1"/>
  <c r="U32" i="44"/>
  <c r="V32" i="44" s="1"/>
  <c r="AI32" i="44"/>
  <c r="AJ32" i="44" s="1"/>
  <c r="AK31" i="44"/>
  <c r="AL31" i="44" s="1"/>
  <c r="AM22" i="35"/>
  <c r="AN22" i="35" s="1"/>
  <c r="AI26" i="35"/>
  <c r="AJ26" i="35" s="1"/>
  <c r="K30" i="35"/>
  <c r="L30" i="35" s="1"/>
  <c r="AA25" i="35"/>
  <c r="AB25" i="35" s="1"/>
  <c r="S27" i="35"/>
  <c r="T27" i="35" s="1"/>
  <c r="AK24" i="35"/>
  <c r="AL24" i="35" s="1"/>
  <c r="Y27" i="35"/>
  <c r="Z27" i="35" s="1"/>
  <c r="Q29" i="35"/>
  <c r="R29" i="35" s="1"/>
  <c r="I32" i="35"/>
  <c r="J32" i="35" s="1"/>
  <c r="AG28" i="35"/>
  <c r="AH28" i="35" s="1"/>
  <c r="AG28" i="40"/>
  <c r="AH28" i="40" s="1"/>
  <c r="AI27" i="40"/>
  <c r="AJ27" i="40" s="1"/>
  <c r="Q29" i="40"/>
  <c r="R29" i="40" s="1"/>
  <c r="S28" i="40"/>
  <c r="T28" i="40" s="1"/>
  <c r="I32" i="40"/>
  <c r="J32" i="40" s="1"/>
  <c r="AM23" i="40"/>
  <c r="AN23" i="40" s="1"/>
  <c r="AK24" i="40"/>
  <c r="AL24" i="40" s="1"/>
  <c r="Y27" i="40"/>
  <c r="Z27" i="40" s="1"/>
  <c r="AA26" i="40"/>
  <c r="AB26" i="40" s="1"/>
  <c r="M45" i="44" l="1"/>
  <c r="M42" i="44"/>
  <c r="M40" i="44"/>
  <c r="M50" i="44"/>
  <c r="M48" i="44"/>
  <c r="AG29" i="44"/>
  <c r="O29" i="35"/>
  <c r="Q44" i="44"/>
  <c r="Q40" i="44"/>
  <c r="J34" i="44"/>
  <c r="I49" i="44"/>
  <c r="J33" i="44"/>
  <c r="M49" i="44"/>
  <c r="AR27" i="44"/>
  <c r="AS27" i="44" s="1"/>
  <c r="AT27" i="44" s="1"/>
  <c r="AQ28" i="44"/>
  <c r="M36" i="44"/>
  <c r="M69" i="44" s="1"/>
  <c r="N36" i="44"/>
  <c r="N69" i="44" s="1"/>
  <c r="Q49" i="44"/>
  <c r="Q45" i="44"/>
  <c r="R36" i="44"/>
  <c r="N70" i="44" s="1"/>
  <c r="Q36" i="44"/>
  <c r="M70" i="44" s="1"/>
  <c r="Z30" i="44"/>
  <c r="G32" i="35"/>
  <c r="X32" i="44"/>
  <c r="Y43" i="44" s="1"/>
  <c r="W33" i="44"/>
  <c r="W34" i="44" s="1"/>
  <c r="AD26" i="35"/>
  <c r="AE26" i="35" s="1"/>
  <c r="AF26" i="35" s="1"/>
  <c r="AC27" i="35"/>
  <c r="M43" i="44"/>
  <c r="I40" i="44"/>
  <c r="I41" i="44"/>
  <c r="AA32" i="44"/>
  <c r="AB32" i="44" s="1"/>
  <c r="AC32" i="44" s="1"/>
  <c r="AD32" i="44" s="1"/>
  <c r="AB31" i="44"/>
  <c r="AC31" i="44" s="1"/>
  <c r="AD31" i="44" s="1"/>
  <c r="V28" i="35"/>
  <c r="W28" i="35" s="1"/>
  <c r="X28" i="35" s="1"/>
  <c r="U29" i="35"/>
  <c r="AO24" i="35"/>
  <c r="AP23" i="35"/>
  <c r="AQ23" i="35" s="1"/>
  <c r="AR23" i="35" s="1"/>
  <c r="AS23" i="35"/>
  <c r="AT22" i="35"/>
  <c r="AU22" i="35" s="1"/>
  <c r="AV22" i="35" s="1"/>
  <c r="AR21" i="35"/>
  <c r="Q43" i="44"/>
  <c r="Q48" i="44"/>
  <c r="E34" i="35"/>
  <c r="F33" i="35"/>
  <c r="G33" i="35" s="1"/>
  <c r="H33" i="35" s="1"/>
  <c r="M41" i="44"/>
  <c r="I48" i="44"/>
  <c r="Q42" i="44"/>
  <c r="AF30" i="44"/>
  <c r="AG30" i="44" s="1"/>
  <c r="AH30" i="44" s="1"/>
  <c r="AE31" i="44"/>
  <c r="AU27" i="44"/>
  <c r="AV26" i="44"/>
  <c r="AW26" i="44" s="1"/>
  <c r="N30" i="35"/>
  <c r="O30" i="35" s="1"/>
  <c r="P30" i="35" s="1"/>
  <c r="M31" i="35"/>
  <c r="Q50" i="44"/>
  <c r="Q41" i="44"/>
  <c r="M44" i="44"/>
  <c r="I45" i="44"/>
  <c r="I43" i="44"/>
  <c r="X26" i="35"/>
  <c r="I50" i="44"/>
  <c r="I42" i="44"/>
  <c r="O29" i="40"/>
  <c r="P29" i="40" s="1"/>
  <c r="E33" i="40"/>
  <c r="F32" i="40"/>
  <c r="AD26" i="40"/>
  <c r="AE26" i="40" s="1"/>
  <c r="AF26" i="40" s="1"/>
  <c r="AC27" i="40"/>
  <c r="AO24" i="40"/>
  <c r="AP23" i="40"/>
  <c r="AQ23" i="40" s="1"/>
  <c r="AR23" i="40" s="1"/>
  <c r="AS23" i="40"/>
  <c r="AT22" i="40"/>
  <c r="AU22" i="40" s="1"/>
  <c r="AV22" i="40" s="1"/>
  <c r="V28" i="40"/>
  <c r="W28" i="40" s="1"/>
  <c r="X28" i="40" s="1"/>
  <c r="U29" i="40"/>
  <c r="N30" i="40"/>
  <c r="O30" i="40" s="1"/>
  <c r="P30" i="40" s="1"/>
  <c r="M31" i="40"/>
  <c r="G31" i="40"/>
  <c r="H31" i="40" s="1"/>
  <c r="G30" i="40"/>
  <c r="H30" i="40" s="1"/>
  <c r="K30" i="40"/>
  <c r="L30" i="40" s="1"/>
  <c r="AI33" i="44"/>
  <c r="AJ33" i="44" s="1"/>
  <c r="AK32" i="44"/>
  <c r="U33" i="44"/>
  <c r="V33" i="44" s="1"/>
  <c r="S34" i="44"/>
  <c r="T34" i="44" s="1"/>
  <c r="AM29" i="44"/>
  <c r="AN29" i="44" s="1"/>
  <c r="AO28" i="44"/>
  <c r="AP28" i="44" s="1"/>
  <c r="AM23" i="35"/>
  <c r="AN23" i="35" s="1"/>
  <c r="AI27" i="35"/>
  <c r="AJ27" i="35" s="1"/>
  <c r="S28" i="35"/>
  <c r="T28" i="35" s="1"/>
  <c r="K31" i="35"/>
  <c r="L31" i="35" s="1"/>
  <c r="AA26" i="35"/>
  <c r="AB26" i="35" s="1"/>
  <c r="Y28" i="35"/>
  <c r="Z28" i="35" s="1"/>
  <c r="I33" i="35"/>
  <c r="J33" i="35" s="1"/>
  <c r="AG29" i="35"/>
  <c r="AH29" i="35" s="1"/>
  <c r="Q30" i="35"/>
  <c r="R30" i="35" s="1"/>
  <c r="AK25" i="35"/>
  <c r="AL25" i="35" s="1"/>
  <c r="AK25" i="40"/>
  <c r="AL25" i="40" s="1"/>
  <c r="AM24" i="40"/>
  <c r="AN24" i="40" s="1"/>
  <c r="Q30" i="40"/>
  <c r="R30" i="40" s="1"/>
  <c r="S29" i="40"/>
  <c r="T29" i="40" s="1"/>
  <c r="Y28" i="40"/>
  <c r="Z28" i="40" s="1"/>
  <c r="AA27" i="40"/>
  <c r="AB27" i="40" s="1"/>
  <c r="I33" i="40"/>
  <c r="J33" i="40" s="1"/>
  <c r="AG29" i="40"/>
  <c r="AH29" i="40" s="1"/>
  <c r="AI28" i="40"/>
  <c r="AJ28" i="40" s="1"/>
  <c r="AA33" i="44" l="1"/>
  <c r="AB33" i="44" s="1"/>
  <c r="AC33" i="44" s="1"/>
  <c r="AD33" i="44" s="1"/>
  <c r="I36" i="44"/>
  <c r="M68" i="44" s="1"/>
  <c r="M46" i="44"/>
  <c r="M52" i="44" s="1"/>
  <c r="M32" i="35"/>
  <c r="N31" i="35"/>
  <c r="O31" i="35" s="1"/>
  <c r="P31" i="35" s="1"/>
  <c r="I46" i="44"/>
  <c r="I52" i="44" s="1"/>
  <c r="Q46" i="44"/>
  <c r="Q52" i="44" s="1"/>
  <c r="AH29" i="44"/>
  <c r="AU28" i="44"/>
  <c r="AV27" i="44"/>
  <c r="AW27" i="44" s="1"/>
  <c r="F34" i="35"/>
  <c r="G34" i="35" s="1"/>
  <c r="P29" i="35"/>
  <c r="AF31" i="44"/>
  <c r="AG31" i="44" s="1"/>
  <c r="AH31" i="44" s="1"/>
  <c r="AE32" i="44"/>
  <c r="AT23" i="35"/>
  <c r="AU23" i="35" s="1"/>
  <c r="AV23" i="35" s="1"/>
  <c r="AS24" i="35"/>
  <c r="AO25" i="35"/>
  <c r="AP24" i="35"/>
  <c r="AD27" i="35"/>
  <c r="AE27" i="35" s="1"/>
  <c r="AF27" i="35" s="1"/>
  <c r="AC28" i="35"/>
  <c r="H32" i="35"/>
  <c r="AQ29" i="44"/>
  <c r="AR28" i="44"/>
  <c r="AS28" i="44" s="1"/>
  <c r="AT28" i="44" s="1"/>
  <c r="V29" i="35"/>
  <c r="U30" i="35"/>
  <c r="Y32" i="44"/>
  <c r="Y45" i="44"/>
  <c r="Y50" i="44"/>
  <c r="Y44" i="44"/>
  <c r="Y41" i="44"/>
  <c r="Y42" i="44"/>
  <c r="Y40" i="44"/>
  <c r="Y49" i="44"/>
  <c r="Y48" i="44"/>
  <c r="J36" i="44"/>
  <c r="N68" i="44" s="1"/>
  <c r="AO25" i="40"/>
  <c r="AP24" i="40"/>
  <c r="V29" i="40"/>
  <c r="W29" i="40" s="1"/>
  <c r="X29" i="40" s="1"/>
  <c r="U30" i="40"/>
  <c r="AT23" i="40"/>
  <c r="AU23" i="40" s="1"/>
  <c r="AV23" i="40" s="1"/>
  <c r="AS24" i="40"/>
  <c r="E34" i="40"/>
  <c r="F34" i="40" s="1"/>
  <c r="F33" i="40"/>
  <c r="M32" i="40"/>
  <c r="N31" i="40"/>
  <c r="O31" i="40" s="1"/>
  <c r="P31" i="40" s="1"/>
  <c r="AD27" i="40"/>
  <c r="AE27" i="40" s="1"/>
  <c r="AF27" i="40" s="1"/>
  <c r="AC28" i="40"/>
  <c r="K31" i="40"/>
  <c r="L31" i="40" s="1"/>
  <c r="AM30" i="44"/>
  <c r="AN30" i="44" s="1"/>
  <c r="AO29" i="44"/>
  <c r="AP29" i="44" s="1"/>
  <c r="U34" i="44"/>
  <c r="U45" i="44"/>
  <c r="U42" i="44"/>
  <c r="U40" i="44"/>
  <c r="U44" i="44"/>
  <c r="U43" i="44"/>
  <c r="U41" i="44"/>
  <c r="U48" i="44"/>
  <c r="U49" i="44"/>
  <c r="U50" i="44"/>
  <c r="AA34" i="44"/>
  <c r="AB34" i="44" s="1"/>
  <c r="AL32" i="44"/>
  <c r="AI34" i="44"/>
  <c r="AJ34" i="44" s="1"/>
  <c r="AK33" i="44"/>
  <c r="AL33" i="44" s="1"/>
  <c r="AM24" i="35"/>
  <c r="AN24" i="35" s="1"/>
  <c r="AI28" i="35"/>
  <c r="AJ28" i="35" s="1"/>
  <c r="K32" i="35"/>
  <c r="L32" i="35" s="1"/>
  <c r="S29" i="35"/>
  <c r="T29" i="35" s="1"/>
  <c r="AA27" i="35"/>
  <c r="AB27" i="35" s="1"/>
  <c r="Q31" i="35"/>
  <c r="R31" i="35" s="1"/>
  <c r="K33" i="35"/>
  <c r="I34" i="35"/>
  <c r="AK26" i="35"/>
  <c r="AL26" i="35" s="1"/>
  <c r="AG30" i="35"/>
  <c r="AH30" i="35" s="1"/>
  <c r="Y29" i="35"/>
  <c r="Z29" i="35" s="1"/>
  <c r="I34" i="40"/>
  <c r="Q31" i="40"/>
  <c r="R31" i="40" s="1"/>
  <c r="S30" i="40"/>
  <c r="T30" i="40" s="1"/>
  <c r="AG30" i="40"/>
  <c r="AH30" i="40" s="1"/>
  <c r="AI29" i="40"/>
  <c r="AJ29" i="40" s="1"/>
  <c r="Y29" i="40"/>
  <c r="Z29" i="40" s="1"/>
  <c r="AA28" i="40"/>
  <c r="AB28" i="40" s="1"/>
  <c r="AK26" i="40"/>
  <c r="AL26" i="40" s="1"/>
  <c r="AM25" i="40"/>
  <c r="AN25" i="40" s="1"/>
  <c r="H34" i="35" l="1"/>
  <c r="H36" i="35" s="1"/>
  <c r="L68" i="35" s="1"/>
  <c r="G36" i="35"/>
  <c r="K68" i="35" s="1"/>
  <c r="V30" i="35"/>
  <c r="W30" i="35" s="1"/>
  <c r="X30" i="35" s="1"/>
  <c r="U31" i="35"/>
  <c r="AO26" i="35"/>
  <c r="AP25" i="35"/>
  <c r="AQ25" i="35" s="1"/>
  <c r="AR25" i="35" s="1"/>
  <c r="G41" i="35"/>
  <c r="G40" i="35"/>
  <c r="G49" i="35"/>
  <c r="G42" i="35"/>
  <c r="G43" i="35"/>
  <c r="G50" i="35"/>
  <c r="G48" i="35"/>
  <c r="G45" i="35"/>
  <c r="G44" i="35"/>
  <c r="Y46" i="44"/>
  <c r="Y52" i="44" s="1"/>
  <c r="W29" i="35"/>
  <c r="AD28" i="35"/>
  <c r="AE28" i="35" s="1"/>
  <c r="AF28" i="35" s="1"/>
  <c r="AC29" i="35"/>
  <c r="AT24" i="35"/>
  <c r="AU24" i="35" s="1"/>
  <c r="AV24" i="35" s="1"/>
  <c r="AS25" i="35"/>
  <c r="AQ30" i="44"/>
  <c r="AR29" i="44"/>
  <c r="AS29" i="44" s="1"/>
  <c r="AT29" i="44" s="1"/>
  <c r="M33" i="35"/>
  <c r="N32" i="35"/>
  <c r="Z32" i="44"/>
  <c r="Z36" i="44" s="1"/>
  <c r="N72" i="44" s="1"/>
  <c r="Y36" i="44"/>
  <c r="M72" i="44" s="1"/>
  <c r="AQ24" i="35"/>
  <c r="AF32" i="44"/>
  <c r="AE33" i="44"/>
  <c r="AU29" i="44"/>
  <c r="AV28" i="44"/>
  <c r="AW28" i="44" s="1"/>
  <c r="AD28" i="40"/>
  <c r="AE28" i="40" s="1"/>
  <c r="AF28" i="40" s="1"/>
  <c r="AC29" i="40"/>
  <c r="AT24" i="40"/>
  <c r="AU24" i="40" s="1"/>
  <c r="AV24" i="40" s="1"/>
  <c r="AS25" i="40"/>
  <c r="AQ24" i="40"/>
  <c r="AR24" i="40" s="1"/>
  <c r="M33" i="40"/>
  <c r="N32" i="40"/>
  <c r="V30" i="40"/>
  <c r="W30" i="40" s="1"/>
  <c r="X30" i="40" s="1"/>
  <c r="U31" i="40"/>
  <c r="AO26" i="40"/>
  <c r="AP25" i="40"/>
  <c r="AQ25" i="40" s="1"/>
  <c r="AR25" i="40" s="1"/>
  <c r="G32" i="40"/>
  <c r="H32" i="40" s="1"/>
  <c r="G33" i="40"/>
  <c r="H33" i="40" s="1"/>
  <c r="K32" i="40"/>
  <c r="L32" i="40" s="1"/>
  <c r="V34" i="44"/>
  <c r="V36" i="44" s="1"/>
  <c r="N71" i="44" s="1"/>
  <c r="U36" i="44"/>
  <c r="M71" i="44" s="1"/>
  <c r="U46" i="44"/>
  <c r="AK34" i="44"/>
  <c r="AK40" i="44"/>
  <c r="AK45" i="44"/>
  <c r="AK42" i="44"/>
  <c r="AK48" i="44"/>
  <c r="AK49" i="44"/>
  <c r="AK44" i="44"/>
  <c r="AK50" i="44"/>
  <c r="AK43" i="44"/>
  <c r="AK41" i="44"/>
  <c r="AC34" i="44"/>
  <c r="AC48" i="44"/>
  <c r="AC40" i="44"/>
  <c r="AC42" i="44"/>
  <c r="AC45" i="44"/>
  <c r="AC41" i="44"/>
  <c r="AC44" i="44"/>
  <c r="AC43" i="44"/>
  <c r="AC50" i="44"/>
  <c r="AC49" i="44"/>
  <c r="AM31" i="44"/>
  <c r="AN31" i="44" s="1"/>
  <c r="AO30" i="44"/>
  <c r="AP30" i="44" s="1"/>
  <c r="AM25" i="35"/>
  <c r="AN25" i="35" s="1"/>
  <c r="S30" i="35"/>
  <c r="T30" i="35" s="1"/>
  <c r="AA28" i="35"/>
  <c r="AB28" i="35" s="1"/>
  <c r="AI29" i="35"/>
  <c r="AJ29" i="35" s="1"/>
  <c r="AG31" i="35"/>
  <c r="AH31" i="35" s="1"/>
  <c r="L33" i="35"/>
  <c r="K48" i="35"/>
  <c r="K44" i="35"/>
  <c r="K40" i="35"/>
  <c r="K43" i="35"/>
  <c r="K42" i="35"/>
  <c r="K50" i="35"/>
  <c r="K45" i="35"/>
  <c r="K49" i="35"/>
  <c r="K41" i="35"/>
  <c r="Y30" i="35"/>
  <c r="Z30" i="35" s="1"/>
  <c r="AK27" i="35"/>
  <c r="AL27" i="35" s="1"/>
  <c r="Q32" i="35"/>
  <c r="R32" i="35" s="1"/>
  <c r="Y30" i="40"/>
  <c r="Z30" i="40" s="1"/>
  <c r="AA29" i="40"/>
  <c r="AB29" i="40" s="1"/>
  <c r="Q32" i="40"/>
  <c r="R32" i="40" s="1"/>
  <c r="S31" i="40"/>
  <c r="T31" i="40" s="1"/>
  <c r="AK27" i="40"/>
  <c r="AL27" i="40" s="1"/>
  <c r="AM26" i="40"/>
  <c r="AN26" i="40" s="1"/>
  <c r="AG31" i="40"/>
  <c r="AH31" i="40" s="1"/>
  <c r="AI30" i="40"/>
  <c r="AJ30" i="40" s="1"/>
  <c r="G46" i="35" l="1"/>
  <c r="G52" i="35" s="1"/>
  <c r="AD29" i="35"/>
  <c r="AC30" i="35"/>
  <c r="X29" i="35"/>
  <c r="AU30" i="44"/>
  <c r="AV29" i="44"/>
  <c r="AW29" i="44" s="1"/>
  <c r="AF33" i="44"/>
  <c r="AG49" i="44" s="1"/>
  <c r="O32" i="35"/>
  <c r="AP26" i="35"/>
  <c r="AQ26" i="35" s="1"/>
  <c r="AR26" i="35" s="1"/>
  <c r="AO27" i="35"/>
  <c r="AG32" i="44"/>
  <c r="M34" i="35"/>
  <c r="N34" i="35" s="1"/>
  <c r="O34" i="35" s="1"/>
  <c r="P34" i="35" s="1"/>
  <c r="N33" i="35"/>
  <c r="AS26" i="35"/>
  <c r="AT25" i="35"/>
  <c r="AU25" i="35" s="1"/>
  <c r="AV25" i="35" s="1"/>
  <c r="V31" i="35"/>
  <c r="U32" i="35"/>
  <c r="AR24" i="35"/>
  <c r="AQ31" i="44"/>
  <c r="AR30" i="44"/>
  <c r="AS30" i="44" s="1"/>
  <c r="AT30" i="44" s="1"/>
  <c r="AP26" i="40"/>
  <c r="AQ26" i="40" s="1"/>
  <c r="AR26" i="40" s="1"/>
  <c r="AO27" i="40"/>
  <c r="V31" i="40"/>
  <c r="W31" i="40" s="1"/>
  <c r="X31" i="40" s="1"/>
  <c r="U32" i="40"/>
  <c r="M34" i="40"/>
  <c r="N34" i="40" s="1"/>
  <c r="O34" i="40" s="1"/>
  <c r="P34" i="40" s="1"/>
  <c r="N33" i="40"/>
  <c r="AD29" i="40"/>
  <c r="AC30" i="40"/>
  <c r="O32" i="40"/>
  <c r="P32" i="40" s="1"/>
  <c r="AS26" i="40"/>
  <c r="AT25" i="40"/>
  <c r="AU25" i="40" s="1"/>
  <c r="AV25" i="40" s="1"/>
  <c r="AL34" i="44"/>
  <c r="AL36" i="44" s="1"/>
  <c r="N75" i="44" s="1"/>
  <c r="AK36" i="44"/>
  <c r="M75" i="44" s="1"/>
  <c r="AD34" i="44"/>
  <c r="AD36" i="44" s="1"/>
  <c r="N73" i="44" s="1"/>
  <c r="AC36" i="44"/>
  <c r="M73" i="44" s="1"/>
  <c r="U52" i="44"/>
  <c r="AK46" i="44"/>
  <c r="AK52" i="44" s="1"/>
  <c r="AM32" i="44"/>
  <c r="AN32" i="44" s="1"/>
  <c r="AO31" i="44"/>
  <c r="AP31" i="44" s="1"/>
  <c r="AC46" i="44"/>
  <c r="AC52" i="44" s="1"/>
  <c r="AM26" i="35"/>
  <c r="AN26" i="35" s="1"/>
  <c r="S31" i="35"/>
  <c r="T31" i="35" s="1"/>
  <c r="AA29" i="35"/>
  <c r="AB29" i="35" s="1"/>
  <c r="AI30" i="35"/>
  <c r="AJ30" i="35" s="1"/>
  <c r="L36" i="35"/>
  <c r="L69" i="35" s="1"/>
  <c r="K36" i="35"/>
  <c r="K69" i="35" s="1"/>
  <c r="AK28" i="35"/>
  <c r="AL28" i="35" s="1"/>
  <c r="K46" i="35"/>
  <c r="Q33" i="35"/>
  <c r="R33" i="35" s="1"/>
  <c r="Y31" i="35"/>
  <c r="AG32" i="35"/>
  <c r="AH32" i="35" s="1"/>
  <c r="AI31" i="40"/>
  <c r="AJ31" i="40" s="1"/>
  <c r="AG32" i="40"/>
  <c r="AH32" i="40" s="1"/>
  <c r="S32" i="40"/>
  <c r="T32" i="40" s="1"/>
  <c r="Q33" i="40"/>
  <c r="R33" i="40" s="1"/>
  <c r="AK28" i="40"/>
  <c r="AL28" i="40" s="1"/>
  <c r="AM27" i="40"/>
  <c r="AN27" i="40" s="1"/>
  <c r="Y31" i="40"/>
  <c r="AA30" i="40"/>
  <c r="AB30" i="40" s="1"/>
  <c r="AG43" i="44" l="1"/>
  <c r="AG42" i="44"/>
  <c r="O41" i="40"/>
  <c r="AG48" i="44"/>
  <c r="O40" i="35"/>
  <c r="AG45" i="44"/>
  <c r="AG50" i="44"/>
  <c r="O49" i="35"/>
  <c r="AH32" i="44"/>
  <c r="O44" i="35"/>
  <c r="AD30" i="35"/>
  <c r="AE30" i="35" s="1"/>
  <c r="AF30" i="35" s="1"/>
  <c r="AC31" i="35"/>
  <c r="AQ32" i="44"/>
  <c r="AR31" i="44"/>
  <c r="AS31" i="44" s="1"/>
  <c r="AT31" i="44" s="1"/>
  <c r="O50" i="35"/>
  <c r="P32" i="35"/>
  <c r="AV30" i="44"/>
  <c r="AW30" i="44" s="1"/>
  <c r="AX30" i="44" s="1"/>
  <c r="AU31" i="44"/>
  <c r="AE29" i="35"/>
  <c r="V32" i="35"/>
  <c r="W44" i="35" s="1"/>
  <c r="U33" i="35"/>
  <c r="U34" i="35" s="1"/>
  <c r="AS27" i="35"/>
  <c r="AT26" i="35"/>
  <c r="AU26" i="35" s="1"/>
  <c r="AV26" i="35" s="1"/>
  <c r="O48" i="35"/>
  <c r="AG40" i="44"/>
  <c r="Y32" i="35"/>
  <c r="Z32" i="35" s="1"/>
  <c r="Z31" i="35"/>
  <c r="AA31" i="35" s="1"/>
  <c r="AB31" i="35" s="1"/>
  <c r="W31" i="35"/>
  <c r="O33" i="35"/>
  <c r="P33" i="35" s="1"/>
  <c r="O42" i="35"/>
  <c r="AG41" i="44"/>
  <c r="AG44" i="44"/>
  <c r="AP27" i="35"/>
  <c r="AQ27" i="35" s="1"/>
  <c r="AR27" i="35" s="1"/>
  <c r="AO28" i="35"/>
  <c r="O45" i="35"/>
  <c r="O41" i="35"/>
  <c r="AG33" i="44"/>
  <c r="AH33" i="44" s="1"/>
  <c r="O43" i="35"/>
  <c r="O48" i="40"/>
  <c r="O49" i="40"/>
  <c r="Y32" i="40"/>
  <c r="Z32" i="40" s="1"/>
  <c r="AA32" i="40" s="1"/>
  <c r="AB32" i="40" s="1"/>
  <c r="Z31" i="40"/>
  <c r="AA31" i="40" s="1"/>
  <c r="AB31" i="40" s="1"/>
  <c r="V32" i="40"/>
  <c r="U33" i="40"/>
  <c r="U34" i="40" s="1"/>
  <c r="AD30" i="40"/>
  <c r="AE30" i="40" s="1"/>
  <c r="AF30" i="40" s="1"/>
  <c r="AC31" i="40"/>
  <c r="AS27" i="40"/>
  <c r="AT26" i="40"/>
  <c r="AU26" i="40" s="1"/>
  <c r="AV26" i="40" s="1"/>
  <c r="AE29" i="40"/>
  <c r="AF29" i="40" s="1"/>
  <c r="O33" i="40"/>
  <c r="P33" i="40" s="1"/>
  <c r="O40" i="40"/>
  <c r="O43" i="40"/>
  <c r="O42" i="40"/>
  <c r="O44" i="40"/>
  <c r="O50" i="40"/>
  <c r="AP27" i="40"/>
  <c r="AQ27" i="40" s="1"/>
  <c r="AR27" i="40" s="1"/>
  <c r="AO28" i="40"/>
  <c r="O45" i="40"/>
  <c r="G34" i="40"/>
  <c r="H34" i="40" s="1"/>
  <c r="G40" i="40"/>
  <c r="G45" i="40"/>
  <c r="G48" i="40"/>
  <c r="G42" i="40"/>
  <c r="G49" i="40"/>
  <c r="G44" i="40"/>
  <c r="G50" i="40"/>
  <c r="G43" i="40"/>
  <c r="G41" i="40"/>
  <c r="K33" i="40"/>
  <c r="L33" i="40" s="1"/>
  <c r="K41" i="40"/>
  <c r="K40" i="40"/>
  <c r="K42" i="40"/>
  <c r="K44" i="40"/>
  <c r="K43" i="40"/>
  <c r="K45" i="40"/>
  <c r="K50" i="40"/>
  <c r="K48" i="40"/>
  <c r="K49" i="40"/>
  <c r="AM33" i="44"/>
  <c r="AN33" i="44" s="1"/>
  <c r="AO32" i="44"/>
  <c r="AP32" i="44" s="1"/>
  <c r="AM27" i="35"/>
  <c r="AN27" i="35" s="1"/>
  <c r="AI31" i="35"/>
  <c r="AJ31" i="35" s="1"/>
  <c r="S32" i="35"/>
  <c r="T32" i="35" s="1"/>
  <c r="AA30" i="35"/>
  <c r="AB30" i="35" s="1"/>
  <c r="K52" i="35"/>
  <c r="AG33" i="35"/>
  <c r="AH33" i="35" s="1"/>
  <c r="Q34" i="35"/>
  <c r="AK29" i="35"/>
  <c r="AL29" i="35" s="1"/>
  <c r="S33" i="40"/>
  <c r="T33" i="40" s="1"/>
  <c r="Q34" i="40"/>
  <c r="R34" i="40" s="1"/>
  <c r="AI32" i="40"/>
  <c r="AJ32" i="40" s="1"/>
  <c r="AG33" i="40"/>
  <c r="AH33" i="40" s="1"/>
  <c r="AK29" i="40"/>
  <c r="AL29" i="40" s="1"/>
  <c r="AM28" i="40"/>
  <c r="AN28" i="40" s="1"/>
  <c r="Y33" i="35" l="1"/>
  <c r="Z33" i="35" s="1"/>
  <c r="Y33" i="40"/>
  <c r="Z33" i="40" s="1"/>
  <c r="W41" i="35"/>
  <c r="W48" i="35"/>
  <c r="W40" i="35"/>
  <c r="O46" i="35"/>
  <c r="O52" i="35" s="1"/>
  <c r="W32" i="35"/>
  <c r="X32" i="35" s="1"/>
  <c r="W43" i="35"/>
  <c r="W50" i="35"/>
  <c r="W42" i="35"/>
  <c r="W45" i="35"/>
  <c r="AD31" i="35"/>
  <c r="AC32" i="35"/>
  <c r="AG36" i="44"/>
  <c r="M74" i="44" s="1"/>
  <c r="R34" i="35"/>
  <c r="S34" i="35" s="1"/>
  <c r="T34" i="35" s="1"/>
  <c r="X31" i="35"/>
  <c r="AF29" i="35"/>
  <c r="AH36" i="44"/>
  <c r="N74" i="44" s="1"/>
  <c r="AO29" i="35"/>
  <c r="AP28" i="35"/>
  <c r="AQ28" i="35" s="1"/>
  <c r="AR28" i="35" s="1"/>
  <c r="AG46" i="44"/>
  <c r="AG52" i="44" s="1"/>
  <c r="AS28" i="35"/>
  <c r="AT27" i="35"/>
  <c r="AU27" i="35" s="1"/>
  <c r="AV27" i="35" s="1"/>
  <c r="AV31" i="44"/>
  <c r="AW31" i="44" s="1"/>
  <c r="AX31" i="44" s="1"/>
  <c r="AU32" i="44"/>
  <c r="O36" i="35"/>
  <c r="K70" i="35" s="1"/>
  <c r="W49" i="35"/>
  <c r="P36" i="35"/>
  <c r="L70" i="35" s="1"/>
  <c r="AQ33" i="44"/>
  <c r="AR32" i="44"/>
  <c r="AS32" i="44" s="1"/>
  <c r="AT32" i="44" s="1"/>
  <c r="AS28" i="40"/>
  <c r="AT27" i="40"/>
  <c r="AU27" i="40" s="1"/>
  <c r="AV27" i="40" s="1"/>
  <c r="AD31" i="40"/>
  <c r="AC32" i="40"/>
  <c r="O36" i="40"/>
  <c r="K70" i="40" s="1"/>
  <c r="W32" i="40"/>
  <c r="X32" i="40" s="1"/>
  <c r="W49" i="40"/>
  <c r="W42" i="40"/>
  <c r="W41" i="40"/>
  <c r="W44" i="40"/>
  <c r="W45" i="40"/>
  <c r="W50" i="40"/>
  <c r="W40" i="40"/>
  <c r="W43" i="40"/>
  <c r="W48" i="40"/>
  <c r="O46" i="40"/>
  <c r="O52" i="40" s="1"/>
  <c r="P36" i="40"/>
  <c r="L70" i="40" s="1"/>
  <c r="AO29" i="40"/>
  <c r="AP28" i="40"/>
  <c r="AQ28" i="40" s="1"/>
  <c r="AR28" i="40" s="1"/>
  <c r="H36" i="40"/>
  <c r="L68" i="40" s="1"/>
  <c r="G36" i="40"/>
  <c r="K68" i="40" s="1"/>
  <c r="G46" i="40"/>
  <c r="G52" i="40" s="1"/>
  <c r="K46" i="40"/>
  <c r="K52" i="40" s="1"/>
  <c r="L36" i="40"/>
  <c r="L69" i="40" s="1"/>
  <c r="K36" i="40"/>
  <c r="K69" i="40" s="1"/>
  <c r="AM34" i="44"/>
  <c r="S33" i="35"/>
  <c r="T33" i="35" s="1"/>
  <c r="AA32" i="35"/>
  <c r="AB32" i="35" s="1"/>
  <c r="AM28" i="35"/>
  <c r="AN28" i="35" s="1"/>
  <c r="AI32" i="35"/>
  <c r="AK30" i="35"/>
  <c r="AL30" i="35" s="1"/>
  <c r="AG34" i="35"/>
  <c r="Y34" i="35"/>
  <c r="AI33" i="40"/>
  <c r="AJ33" i="40" s="1"/>
  <c r="AG34" i="40"/>
  <c r="AH34" i="40" s="1"/>
  <c r="S34" i="40"/>
  <c r="T34" i="40" s="1"/>
  <c r="S45" i="40"/>
  <c r="S40" i="40"/>
  <c r="S42" i="40"/>
  <c r="S44" i="40"/>
  <c r="S43" i="40"/>
  <c r="S48" i="40"/>
  <c r="S50" i="40"/>
  <c r="S49" i="40"/>
  <c r="S41" i="40"/>
  <c r="AA33" i="40"/>
  <c r="AB33" i="40" s="1"/>
  <c r="Y34" i="40"/>
  <c r="Z34" i="40" s="1"/>
  <c r="AK30" i="40"/>
  <c r="AL30" i="40" s="1"/>
  <c r="AM29" i="40"/>
  <c r="AN29" i="40" s="1"/>
  <c r="S48" i="35" l="1"/>
  <c r="S42" i="35"/>
  <c r="S45" i="35"/>
  <c r="S43" i="35"/>
  <c r="W36" i="35"/>
  <c r="K72" i="35" s="1"/>
  <c r="S50" i="35"/>
  <c r="S41" i="35"/>
  <c r="S44" i="35"/>
  <c r="W46" i="35"/>
  <c r="W52" i="35" s="1"/>
  <c r="S40" i="35"/>
  <c r="S49" i="35"/>
  <c r="Z34" i="35"/>
  <c r="AA48" i="35" s="1"/>
  <c r="AR33" i="44"/>
  <c r="AS33" i="44" s="1"/>
  <c r="AT33" i="44" s="1"/>
  <c r="AQ34" i="44"/>
  <c r="AE31" i="35"/>
  <c r="AH34" i="35"/>
  <c r="AI34" i="35" s="1"/>
  <c r="AJ34" i="35" s="1"/>
  <c r="AS29" i="35"/>
  <c r="AT28" i="35"/>
  <c r="AU28" i="35" s="1"/>
  <c r="AV28" i="35" s="1"/>
  <c r="X36" i="35"/>
  <c r="L72" i="35" s="1"/>
  <c r="AU33" i="44"/>
  <c r="AV32" i="44"/>
  <c r="AW32" i="44" s="1"/>
  <c r="AO30" i="35"/>
  <c r="AP29" i="35"/>
  <c r="AQ29" i="35" s="1"/>
  <c r="AR29" i="35" s="1"/>
  <c r="AD32" i="35"/>
  <c r="AE32" i="35" s="1"/>
  <c r="AF32" i="35" s="1"/>
  <c r="AC33" i="35"/>
  <c r="W46" i="40"/>
  <c r="W52" i="40" s="1"/>
  <c r="X36" i="40"/>
  <c r="L72" i="40" s="1"/>
  <c r="W36" i="40"/>
  <c r="K72" i="40" s="1"/>
  <c r="AE31" i="40"/>
  <c r="AF31" i="40" s="1"/>
  <c r="AO30" i="40"/>
  <c r="AP29" i="40"/>
  <c r="AQ29" i="40" s="1"/>
  <c r="AR29" i="40" s="1"/>
  <c r="AS29" i="40"/>
  <c r="AT28" i="40"/>
  <c r="AU28" i="40" s="1"/>
  <c r="AV28" i="40" s="1"/>
  <c r="AD32" i="40"/>
  <c r="AE32" i="40" s="1"/>
  <c r="AF32" i="40" s="1"/>
  <c r="AC33" i="40"/>
  <c r="AO33" i="44"/>
  <c r="AO50" i="44"/>
  <c r="AO40" i="44"/>
  <c r="AO43" i="44"/>
  <c r="AO48" i="44"/>
  <c r="AO45" i="44"/>
  <c r="AO41" i="44"/>
  <c r="AO49" i="44"/>
  <c r="AO44" i="44"/>
  <c r="AO42" i="44"/>
  <c r="AA33" i="35"/>
  <c r="AB33" i="35" s="1"/>
  <c r="AM29" i="35"/>
  <c r="AN29" i="35" s="1"/>
  <c r="AI33" i="35"/>
  <c r="AJ33" i="35" s="1"/>
  <c r="T36" i="35"/>
  <c r="L71" i="35" s="1"/>
  <c r="S36" i="35"/>
  <c r="K71" i="35" s="1"/>
  <c r="AJ32" i="35"/>
  <c r="AI48" i="35"/>
  <c r="AK31" i="35"/>
  <c r="AL31" i="35" s="1"/>
  <c r="AA34" i="40"/>
  <c r="AB34" i="40" s="1"/>
  <c r="AA50" i="40"/>
  <c r="AA44" i="40"/>
  <c r="AA42" i="40"/>
  <c r="AA49" i="40"/>
  <c r="AA45" i="40"/>
  <c r="AA48" i="40"/>
  <c r="AA40" i="40"/>
  <c r="AA41" i="40"/>
  <c r="AA43" i="40"/>
  <c r="T36" i="40"/>
  <c r="L71" i="40" s="1"/>
  <c r="S36" i="40"/>
  <c r="K71" i="40" s="1"/>
  <c r="AI34" i="40"/>
  <c r="AJ34" i="40" s="1"/>
  <c r="AI49" i="40"/>
  <c r="AI44" i="40"/>
  <c r="AI42" i="40"/>
  <c r="AI48" i="40"/>
  <c r="AI50" i="40"/>
  <c r="AI43" i="40"/>
  <c r="AI40" i="40"/>
  <c r="AI45" i="40"/>
  <c r="AI41" i="40"/>
  <c r="AK31" i="40"/>
  <c r="AL31" i="40" s="1"/>
  <c r="AM30" i="40"/>
  <c r="AN30" i="40" s="1"/>
  <c r="S46" i="40"/>
  <c r="AI41" i="35" l="1"/>
  <c r="AI50" i="35"/>
  <c r="AI45" i="35"/>
  <c r="AI43" i="35"/>
  <c r="AI44" i="35"/>
  <c r="AI49" i="35"/>
  <c r="AI40" i="35"/>
  <c r="AI42" i="35"/>
  <c r="AA45" i="35"/>
  <c r="AA44" i="35"/>
  <c r="S46" i="35"/>
  <c r="S52" i="35" s="1"/>
  <c r="AA42" i="35"/>
  <c r="AA41" i="35"/>
  <c r="AA34" i="35"/>
  <c r="AA36" i="35" s="1"/>
  <c r="K73" i="35" s="1"/>
  <c r="AA43" i="35"/>
  <c r="AA40" i="35"/>
  <c r="AA49" i="35"/>
  <c r="AA50" i="35"/>
  <c r="AU34" i="44"/>
  <c r="AV34" i="44" s="1"/>
  <c r="AV33" i="44"/>
  <c r="AW33" i="44" s="1"/>
  <c r="AO31" i="35"/>
  <c r="AP30" i="35"/>
  <c r="AQ30" i="35" s="1"/>
  <c r="AR30" i="35" s="1"/>
  <c r="AS30" i="35"/>
  <c r="AT29" i="35"/>
  <c r="AU29" i="35" s="1"/>
  <c r="AV29" i="35" s="1"/>
  <c r="AF31" i="35"/>
  <c r="AD33" i="35"/>
  <c r="AE40" i="35" s="1"/>
  <c r="AR34" i="44"/>
  <c r="AS34" i="44" s="1"/>
  <c r="AS30" i="40"/>
  <c r="AT29" i="40"/>
  <c r="AU29" i="40" s="1"/>
  <c r="AV29" i="40" s="1"/>
  <c r="AD33" i="40"/>
  <c r="AE45" i="40" s="1"/>
  <c r="AO31" i="40"/>
  <c r="AP30" i="40"/>
  <c r="AQ30" i="40" s="1"/>
  <c r="AR30" i="40" s="1"/>
  <c r="AJ36" i="35"/>
  <c r="L75" i="35" s="1"/>
  <c r="AI36" i="35"/>
  <c r="K75" i="35" s="1"/>
  <c r="AJ36" i="40"/>
  <c r="AI36" i="40"/>
  <c r="K75" i="40" s="1"/>
  <c r="AO46" i="44"/>
  <c r="AP33" i="44"/>
  <c r="AP36" i="44" s="1"/>
  <c r="N76" i="44" s="1"/>
  <c r="AO36" i="44"/>
  <c r="M76" i="44" s="1"/>
  <c r="AM30" i="35"/>
  <c r="AN30" i="35" s="1"/>
  <c r="AB34" i="35"/>
  <c r="AB36" i="35" s="1"/>
  <c r="L73" i="35" s="1"/>
  <c r="AK32" i="35"/>
  <c r="AL32" i="35" s="1"/>
  <c r="AI46" i="40"/>
  <c r="AI52" i="40" s="1"/>
  <c r="AA46" i="40"/>
  <c r="AA52" i="40" s="1"/>
  <c r="AM31" i="40"/>
  <c r="AN31" i="40" s="1"/>
  <c r="AK32" i="40"/>
  <c r="AL32" i="40" s="1"/>
  <c r="S52" i="40"/>
  <c r="AB36" i="40"/>
  <c r="AA36" i="40"/>
  <c r="AI46" i="35" l="1"/>
  <c r="AI52" i="35" s="1"/>
  <c r="AA46" i="35"/>
  <c r="AA52" i="35" s="1"/>
  <c r="AE45" i="35"/>
  <c r="AE42" i="35"/>
  <c r="AE44" i="35"/>
  <c r="AE41" i="35"/>
  <c r="AE33" i="35"/>
  <c r="AF33" i="35" s="1"/>
  <c r="AF36" i="35" s="1"/>
  <c r="L74" i="35" s="1"/>
  <c r="AE43" i="35"/>
  <c r="AT34" i="44"/>
  <c r="AT36" i="44" s="1"/>
  <c r="N77" i="44" s="1"/>
  <c r="AS36" i="44"/>
  <c r="M77" i="44" s="1"/>
  <c r="AT30" i="35"/>
  <c r="AU30" i="35" s="1"/>
  <c r="AV30" i="35" s="1"/>
  <c r="AS31" i="35"/>
  <c r="AE49" i="35"/>
  <c r="AW34" i="44"/>
  <c r="AW49" i="44"/>
  <c r="AW40" i="44"/>
  <c r="AW42" i="44"/>
  <c r="AW41" i="44"/>
  <c r="AW50" i="44"/>
  <c r="AW48" i="44"/>
  <c r="AW43" i="44"/>
  <c r="AW44" i="44"/>
  <c r="AW45" i="44"/>
  <c r="AO32" i="35"/>
  <c r="AP31" i="35"/>
  <c r="AQ31" i="35" s="1"/>
  <c r="AR31" i="35" s="1"/>
  <c r="AE50" i="35"/>
  <c r="AS42" i="44"/>
  <c r="AS49" i="44"/>
  <c r="AS48" i="44"/>
  <c r="AS40" i="44"/>
  <c r="AS50" i="44"/>
  <c r="A50" i="44" s="1"/>
  <c r="AS41" i="44"/>
  <c r="AS44" i="44"/>
  <c r="AS43" i="44"/>
  <c r="AS45" i="44"/>
  <c r="AE48" i="35"/>
  <c r="AE49" i="40"/>
  <c r="AE43" i="40"/>
  <c r="AE42" i="40"/>
  <c r="AE48" i="40"/>
  <c r="AE40" i="40"/>
  <c r="AO32" i="40"/>
  <c r="AP31" i="40"/>
  <c r="AQ31" i="40" s="1"/>
  <c r="AR31" i="40" s="1"/>
  <c r="AE33" i="40"/>
  <c r="AF33" i="40" s="1"/>
  <c r="AT30" i="40"/>
  <c r="AU30" i="40" s="1"/>
  <c r="AV30" i="40" s="1"/>
  <c r="AS31" i="40"/>
  <c r="AE50" i="40"/>
  <c r="AE41" i="40"/>
  <c r="AE44" i="40"/>
  <c r="AO52" i="44"/>
  <c r="AM31" i="35"/>
  <c r="AN31" i="35" s="1"/>
  <c r="AK33" i="35"/>
  <c r="AL33" i="35" s="1"/>
  <c r="AM32" i="40"/>
  <c r="AN32" i="40" s="1"/>
  <c r="AK33" i="40"/>
  <c r="AL33" i="40" s="1"/>
  <c r="L75" i="40"/>
  <c r="L73" i="40"/>
  <c r="K73" i="40"/>
  <c r="A45" i="44" l="1"/>
  <c r="AE36" i="35"/>
  <c r="K74" i="35" s="1"/>
  <c r="A49" i="44"/>
  <c r="A44" i="44"/>
  <c r="A41" i="44"/>
  <c r="A42" i="44"/>
  <c r="A43" i="44"/>
  <c r="AE46" i="35"/>
  <c r="AE52" i="35" s="1"/>
  <c r="A48" i="44"/>
  <c r="AO33" i="35"/>
  <c r="AP32" i="35"/>
  <c r="AQ32" i="35" s="1"/>
  <c r="AR32" i="35" s="1"/>
  <c r="AW46" i="44"/>
  <c r="AW52" i="44" s="1"/>
  <c r="AS46" i="44"/>
  <c r="A40" i="44"/>
  <c r="AX36" i="44"/>
  <c r="N78" i="44" s="1"/>
  <c r="N80" i="44" s="1"/>
  <c r="N83" i="44" s="1"/>
  <c r="N87" i="44" s="1"/>
  <c r="AW36" i="44"/>
  <c r="M78" i="44" s="1"/>
  <c r="M80" i="44" s="1"/>
  <c r="AT31" i="35"/>
  <c r="AU31" i="35" s="1"/>
  <c r="AS32" i="35"/>
  <c r="AT31" i="40"/>
  <c r="AU31" i="40" s="1"/>
  <c r="AV31" i="40" s="1"/>
  <c r="AS32" i="40"/>
  <c r="AF36" i="40"/>
  <c r="L74" i="40" s="1"/>
  <c r="AE36" i="40"/>
  <c r="K74" i="40" s="1"/>
  <c r="AO33" i="40"/>
  <c r="AP32" i="40"/>
  <c r="AQ32" i="40" s="1"/>
  <c r="AR32" i="40" s="1"/>
  <c r="AE46" i="40"/>
  <c r="AE52" i="40" s="1"/>
  <c r="AM32" i="35"/>
  <c r="AN32" i="35" s="1"/>
  <c r="AM33" i="35"/>
  <c r="AK34" i="35"/>
  <c r="AK34" i="40"/>
  <c r="AS33" i="35" l="1"/>
  <c r="AT32" i="35"/>
  <c r="AU32" i="35" s="1"/>
  <c r="AV32" i="35" s="1"/>
  <c r="AP33" i="35"/>
  <c r="AQ33" i="35" s="1"/>
  <c r="AR33" i="35" s="1"/>
  <c r="AO34" i="35"/>
  <c r="AV31" i="35"/>
  <c r="AS52" i="44"/>
  <c r="A52" i="44" s="1"/>
  <c r="A46" i="44"/>
  <c r="AP33" i="40"/>
  <c r="AQ33" i="40" s="1"/>
  <c r="AR33" i="40" s="1"/>
  <c r="AO34" i="40"/>
  <c r="AS33" i="40"/>
  <c r="AT32" i="40"/>
  <c r="AU32" i="40" s="1"/>
  <c r="AV32" i="40" s="1"/>
  <c r="AM49" i="35"/>
  <c r="AM43" i="35"/>
  <c r="AM50" i="35"/>
  <c r="AM40" i="35"/>
  <c r="AM42" i="35"/>
  <c r="AM45" i="35"/>
  <c r="AM41" i="35"/>
  <c r="AM44" i="35"/>
  <c r="AM48" i="35"/>
  <c r="AM33" i="40"/>
  <c r="AN33" i="40" s="1"/>
  <c r="AM40" i="40"/>
  <c r="AM48" i="40"/>
  <c r="AM41" i="40"/>
  <c r="AM50" i="40"/>
  <c r="AM45" i="40"/>
  <c r="AM49" i="40"/>
  <c r="AM42" i="40"/>
  <c r="AM44" i="40"/>
  <c r="AM43" i="40"/>
  <c r="AS34" i="35" l="1"/>
  <c r="AT34" i="35" s="1"/>
  <c r="AT33" i="35"/>
  <c r="AU33" i="35" s="1"/>
  <c r="AP34" i="35"/>
  <c r="AS34" i="40"/>
  <c r="AT34" i="40" s="1"/>
  <c r="AT33" i="40"/>
  <c r="AU33" i="40" s="1"/>
  <c r="AV33" i="40" s="1"/>
  <c r="AP34" i="40"/>
  <c r="AN33" i="35"/>
  <c r="AN36" i="35" s="1"/>
  <c r="L76" i="35" s="1"/>
  <c r="AM36" i="35"/>
  <c r="K76" i="35" s="1"/>
  <c r="AM46" i="35"/>
  <c r="AM46" i="40"/>
  <c r="AN36" i="40"/>
  <c r="L76" i="40" s="1"/>
  <c r="AM36" i="40"/>
  <c r="K76" i="40" s="1"/>
  <c r="AU34" i="35" l="1"/>
  <c r="AV34" i="35" s="1"/>
  <c r="AU41" i="35"/>
  <c r="AU43" i="35"/>
  <c r="AU40" i="35"/>
  <c r="AU45" i="35"/>
  <c r="AU48" i="35"/>
  <c r="AU50" i="35"/>
  <c r="AU44" i="35"/>
  <c r="AU42" i="35"/>
  <c r="AU49" i="35"/>
  <c r="AQ45" i="35"/>
  <c r="A45" i="35" s="1"/>
  <c r="AQ41" i="35"/>
  <c r="AQ43" i="35"/>
  <c r="A43" i="35" s="1"/>
  <c r="AQ50" i="35"/>
  <c r="AQ40" i="35"/>
  <c r="AQ48" i="35"/>
  <c r="A48" i="35" s="1"/>
  <c r="AQ44" i="35"/>
  <c r="AQ49" i="35"/>
  <c r="AQ42" i="35"/>
  <c r="A42" i="35" s="1"/>
  <c r="AQ34" i="35"/>
  <c r="AV33" i="35"/>
  <c r="AV36" i="35" s="1"/>
  <c r="L78" i="35" s="1"/>
  <c r="AQ41" i="40"/>
  <c r="AQ45" i="40"/>
  <c r="AQ48" i="40"/>
  <c r="AQ42" i="40"/>
  <c r="AQ44" i="40"/>
  <c r="AQ40" i="40"/>
  <c r="AQ49" i="40"/>
  <c r="AQ43" i="40"/>
  <c r="AQ50" i="40"/>
  <c r="AU34" i="40"/>
  <c r="AV34" i="40" s="1"/>
  <c r="AU43" i="40"/>
  <c r="AU48" i="40"/>
  <c r="AU50" i="40"/>
  <c r="AU42" i="40"/>
  <c r="AU49" i="40"/>
  <c r="AU45" i="40"/>
  <c r="AU40" i="40"/>
  <c r="AU44" i="40"/>
  <c r="AU41" i="40"/>
  <c r="AQ34" i="40"/>
  <c r="AR34" i="40" s="1"/>
  <c r="AM52" i="35"/>
  <c r="AM52" i="40"/>
  <c r="A41" i="35" l="1"/>
  <c r="A49" i="35"/>
  <c r="AU36" i="35"/>
  <c r="K78" i="35" s="1"/>
  <c r="A50" i="35"/>
  <c r="AR34" i="35"/>
  <c r="AR36" i="35" s="1"/>
  <c r="L77" i="35" s="1"/>
  <c r="L80" i="35" s="1"/>
  <c r="L83" i="35" s="1"/>
  <c r="L87" i="35" s="1"/>
  <c r="AQ36" i="35"/>
  <c r="K77" i="35" s="1"/>
  <c r="AQ46" i="35"/>
  <c r="A40" i="35"/>
  <c r="AU46" i="35"/>
  <c r="AU52" i="35" s="1"/>
  <c r="A44" i="35"/>
  <c r="AU36" i="40"/>
  <c r="K78" i="40" s="1"/>
  <c r="AV36" i="40"/>
  <c r="L78" i="40" s="1"/>
  <c r="A48" i="40"/>
  <c r="A43" i="40"/>
  <c r="A42" i="40"/>
  <c r="A49" i="40"/>
  <c r="AQ46" i="40"/>
  <c r="A40" i="40"/>
  <c r="A45" i="40"/>
  <c r="AR36" i="40"/>
  <c r="L77" i="40" s="1"/>
  <c r="AQ36" i="40"/>
  <c r="K77" i="40" s="1"/>
  <c r="AU46" i="40"/>
  <c r="AU52" i="40" s="1"/>
  <c r="A50" i="40"/>
  <c r="A44" i="40"/>
  <c r="A41" i="40"/>
  <c r="L80" i="40" l="1"/>
  <c r="L83" i="40" s="1"/>
  <c r="L87" i="40" s="1"/>
  <c r="K80" i="35"/>
  <c r="AQ52" i="35"/>
  <c r="A52" i="35" s="1"/>
  <c r="A46" i="35"/>
  <c r="K80" i="40"/>
  <c r="AQ52" i="40"/>
  <c r="A52" i="40" s="1"/>
  <c r="A46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</author>
  </authors>
  <commentList>
    <comment ref="A5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Classement alpha 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</author>
  </authors>
  <commentList>
    <comment ref="A5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Classement alpha 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YR</author>
  </authors>
  <commentList>
    <comment ref="A5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Classement alpha obligatoire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<sst xmlns="http://schemas.openxmlformats.org/spreadsheetml/2006/main" count="666" uniqueCount="84">
  <si>
    <t>we</t>
  </si>
  <si>
    <t>réel</t>
  </si>
  <si>
    <t>ME</t>
  </si>
  <si>
    <t>LU</t>
  </si>
  <si>
    <t>MA</t>
  </si>
  <si>
    <t>JE</t>
  </si>
  <si>
    <t>VE</t>
  </si>
  <si>
    <t>SA</t>
  </si>
  <si>
    <t>WE</t>
  </si>
  <si>
    <t>calculé</t>
  </si>
  <si>
    <t>X</t>
  </si>
  <si>
    <t>Dimanche</t>
  </si>
  <si>
    <t>Jeudi</t>
  </si>
  <si>
    <t>Lundi</t>
  </si>
  <si>
    <t>Mardi</t>
  </si>
  <si>
    <t>Mercredi</t>
  </si>
  <si>
    <t>Samedi</t>
  </si>
  <si>
    <t>Vendredi</t>
  </si>
  <si>
    <t>Horaires type</t>
  </si>
  <si>
    <t>Heures / an</t>
  </si>
  <si>
    <t>Heures réalisées</t>
  </si>
  <si>
    <t>Diff.</t>
  </si>
  <si>
    <t>x</t>
  </si>
  <si>
    <t>xx</t>
  </si>
  <si>
    <t>FERIE</t>
  </si>
  <si>
    <t>XX</t>
  </si>
  <si>
    <t>CALCULE</t>
  </si>
  <si>
    <t>REEL</t>
  </si>
  <si>
    <t>HORAIRES HEBDO</t>
  </si>
  <si>
    <t>matin</t>
  </si>
  <si>
    <t>AM</t>
  </si>
  <si>
    <t>total jour</t>
  </si>
  <si>
    <t>mai</t>
  </si>
  <si>
    <t xml:space="preserve">avril </t>
  </si>
  <si>
    <t xml:space="preserve">septembre </t>
  </si>
  <si>
    <t>novembre</t>
  </si>
  <si>
    <t>décembre</t>
  </si>
  <si>
    <t xml:space="preserve">janvier </t>
  </si>
  <si>
    <t>juin</t>
  </si>
  <si>
    <t>juillet</t>
  </si>
  <si>
    <t>VAC</t>
  </si>
  <si>
    <t>Temps plein</t>
  </si>
  <si>
    <t>lun</t>
  </si>
  <si>
    <t>mer</t>
  </si>
  <si>
    <t>jeu</t>
  </si>
  <si>
    <t>ven</t>
  </si>
  <si>
    <t>mar</t>
  </si>
  <si>
    <t>sam</t>
  </si>
  <si>
    <t xml:space="preserve">février </t>
  </si>
  <si>
    <t>mars</t>
  </si>
  <si>
    <t>août</t>
  </si>
  <si>
    <t>Réel</t>
  </si>
  <si>
    <t>Calculé</t>
  </si>
  <si>
    <t>dim</t>
  </si>
  <si>
    <t>Vacances scolaires</t>
  </si>
  <si>
    <t>Toussaint</t>
  </si>
  <si>
    <t>Noël</t>
  </si>
  <si>
    <t>Hiver</t>
  </si>
  <si>
    <t>Printemps</t>
  </si>
  <si>
    <t>Lundi de Pâques</t>
  </si>
  <si>
    <t>Lundi de Pentecôte</t>
  </si>
  <si>
    <t>Début</t>
  </si>
  <si>
    <t>Fin</t>
  </si>
  <si>
    <t>Jours fériés</t>
  </si>
  <si>
    <t>11 Novembre</t>
  </si>
  <si>
    <t>Jour de l'an</t>
  </si>
  <si>
    <t>Pâques</t>
  </si>
  <si>
    <t>Fête du travail</t>
  </si>
  <si>
    <t>Fête de la victoire 1945</t>
  </si>
  <si>
    <t>Ascension</t>
  </si>
  <si>
    <t>Fête nationale</t>
  </si>
  <si>
    <t>Année</t>
  </si>
  <si>
    <t>/</t>
  </si>
  <si>
    <t>Reliquat</t>
  </si>
  <si>
    <t>vac</t>
  </si>
  <si>
    <t>Repos hebdomadaire</t>
  </si>
  <si>
    <t>Congés annuels</t>
  </si>
  <si>
    <t>Journée de solidarité</t>
  </si>
  <si>
    <t>Jours dans l'année</t>
  </si>
  <si>
    <t>Jours travaillés</t>
  </si>
  <si>
    <t xml:space="preserve">arrondies à </t>
  </si>
  <si>
    <t>Jours de fractionnement</t>
  </si>
  <si>
    <t>Horaires vacances</t>
  </si>
  <si>
    <t>Horaires école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</si>
</sst>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ddd\ dd"/>
    <numFmt numFmtId="166" formatCode="mmmm"/>
    <numFmt numFmtId="167" formatCode="h:mm;@"/>
    <numFmt numFmtId="168" formatCode="[$-F400]h:mm:ss\ AM/PM"/>
    <numFmt numFmtId="169" formatCode="[hh]:mm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trike/>
      <sz val="8"/>
      <name val="Arial"/>
      <family val="2"/>
    </font>
    <font>
      <strike/>
      <sz val="8"/>
      <name val="Arial"/>
      <family val="2"/>
    </font>
    <font>
      <sz val="7"/>
      <name val="Arial"/>
      <family val="2"/>
    </font>
    <font>
      <sz val="10"/>
      <name val="Arial"/>
      <family val="2"/>
    </font>
    <font>
      <sz val="10"/>
      <name val="Comic Sans MS"/>
      <family val="4"/>
    </font>
    <font>
      <sz val="10"/>
      <color rgb="FFFF0000"/>
      <name val="Comic Sans MS"/>
      <family val="4"/>
    </font>
    <font>
      <sz val="15"/>
      <color rgb="FFFF000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6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/>
  </cellStyleXfs>
  <cellXfs count="148">
    <xf numFmtId="0" fontId="0" fillId="0" borderId="0" xfId="0"/>
    <xf numFmtId="0" fontId="5" fillId="2" borderId="0" xfId="0" applyFont="1" applyFill="1" applyAlignment="1" applyProtection="1">
      <alignment horizontal="center"/>
      <protection locked="0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5" fillId="2" borderId="2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Protection="1"/>
    <xf numFmtId="0" fontId="5" fillId="0" borderId="3" xfId="0" applyFont="1" applyBorder="1" applyProtection="1"/>
    <xf numFmtId="0" fontId="5" fillId="0" borderId="0" xfId="0" applyFont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5" fillId="0" borderId="0" xfId="0" applyFont="1" applyBorder="1" applyProtection="1"/>
    <xf numFmtId="165" fontId="5" fillId="0" borderId="0" xfId="0" applyNumberFormat="1" applyFont="1" applyBorder="1" applyAlignment="1" applyProtection="1">
      <alignment horizontal="center"/>
    </xf>
    <xf numFmtId="165" fontId="5" fillId="0" borderId="3" xfId="0" applyNumberFormat="1" applyFont="1" applyBorder="1" applyProtection="1"/>
    <xf numFmtId="0" fontId="5" fillId="0" borderId="0" xfId="0" applyNumberFormat="1" applyFont="1" applyBorder="1" applyAlignment="1" applyProtection="1">
      <alignment horizontal="center"/>
    </xf>
    <xf numFmtId="0" fontId="5" fillId="0" borderId="4" xfId="0" applyFont="1" applyBorder="1" applyProtection="1"/>
    <xf numFmtId="0" fontId="5" fillId="0" borderId="4" xfId="0" applyFont="1" applyBorder="1" applyAlignment="1" applyProtection="1">
      <alignment horizontal="center"/>
    </xf>
    <xf numFmtId="165" fontId="5" fillId="0" borderId="0" xfId="0" applyNumberFormat="1" applyFont="1" applyProtection="1"/>
    <xf numFmtId="165" fontId="5" fillId="0" borderId="0" xfId="0" applyNumberFormat="1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right"/>
    </xf>
    <xf numFmtId="0" fontId="5" fillId="0" borderId="7" xfId="0" applyFont="1" applyBorder="1" applyProtection="1"/>
    <xf numFmtId="0" fontId="5" fillId="0" borderId="8" xfId="0" applyFont="1" applyBorder="1" applyProtection="1"/>
    <xf numFmtId="0" fontId="5" fillId="0" borderId="9" xfId="0" applyFont="1" applyBorder="1" applyProtection="1"/>
    <xf numFmtId="1" fontId="10" fillId="0" borderId="0" xfId="0" applyNumberFormat="1" applyFont="1" applyProtection="1"/>
    <xf numFmtId="0" fontId="5" fillId="0" borderId="6" xfId="0" applyFont="1" applyBorder="1" applyProtection="1">
      <protection locked="0"/>
    </xf>
    <xf numFmtId="0" fontId="4" fillId="0" borderId="0" xfId="0" applyFont="1" applyProtection="1"/>
    <xf numFmtId="0" fontId="4" fillId="3" borderId="0" xfId="0" applyFont="1" applyFill="1" applyAlignment="1" applyProtection="1">
      <alignment horizontal="center"/>
    </xf>
    <xf numFmtId="0" fontId="4" fillId="3" borderId="0" xfId="0" applyFont="1" applyFill="1" applyProtection="1"/>
    <xf numFmtId="0" fontId="4" fillId="0" borderId="0" xfId="0" applyFont="1" applyAlignment="1" applyProtection="1">
      <alignment horizontal="center"/>
    </xf>
    <xf numFmtId="0" fontId="12" fillId="0" borderId="10" xfId="0" applyFont="1" applyBorder="1" applyAlignment="1" applyProtection="1">
      <alignment horizontal="center"/>
    </xf>
    <xf numFmtId="0" fontId="6" fillId="0" borderId="0" xfId="0" applyFont="1" applyProtection="1"/>
    <xf numFmtId="0" fontId="14" fillId="0" borderId="0" xfId="0" applyFont="1" applyProtection="1"/>
    <xf numFmtId="0" fontId="14" fillId="0" borderId="0" xfId="0" applyFont="1" applyProtection="1">
      <protection locked="0"/>
    </xf>
    <xf numFmtId="10" fontId="5" fillId="0" borderId="0" xfId="2" applyNumberFormat="1" applyFont="1" applyProtection="1">
      <protection locked="0"/>
    </xf>
    <xf numFmtId="1" fontId="9" fillId="0" borderId="11" xfId="0" applyNumberFormat="1" applyFont="1" applyBorder="1" applyProtection="1"/>
    <xf numFmtId="0" fontId="6" fillId="0" borderId="0" xfId="0" applyFont="1" applyAlignment="1" applyProtection="1">
      <alignment horizontal="center"/>
    </xf>
    <xf numFmtId="0" fontId="13" fillId="0" borderId="0" xfId="0" applyFont="1" applyBorder="1" applyProtection="1"/>
    <xf numFmtId="167" fontId="6" fillId="0" borderId="0" xfId="0" applyNumberFormat="1" applyFont="1" applyAlignment="1" applyProtection="1">
      <alignment horizontal="center"/>
    </xf>
    <xf numFmtId="167" fontId="5" fillId="0" borderId="0" xfId="0" applyNumberFormat="1" applyFont="1" applyProtection="1"/>
    <xf numFmtId="167" fontId="5" fillId="0" borderId="0" xfId="0" applyNumberFormat="1" applyFont="1" applyAlignment="1" applyProtection="1">
      <alignment horizontal="center"/>
      <protection locked="0"/>
    </xf>
    <xf numFmtId="0" fontId="5" fillId="0" borderId="12" xfId="0" applyFont="1" applyBorder="1" applyAlignment="1" applyProtection="1"/>
    <xf numFmtId="0" fontId="5" fillId="0" borderId="13" xfId="0" applyFont="1" applyBorder="1" applyAlignment="1" applyProtection="1"/>
    <xf numFmtId="0" fontId="5" fillId="0" borderId="14" xfId="0" applyFont="1" applyBorder="1" applyAlignment="1" applyProtection="1"/>
    <xf numFmtId="0" fontId="5" fillId="4" borderId="15" xfId="0" applyFont="1" applyFill="1" applyBorder="1" applyAlignment="1" applyProtection="1">
      <alignment horizontal="center"/>
    </xf>
    <xf numFmtId="0" fontId="5" fillId="4" borderId="16" xfId="0" applyFont="1" applyFill="1" applyBorder="1" applyAlignment="1" applyProtection="1">
      <alignment horizontal="center"/>
    </xf>
    <xf numFmtId="0" fontId="5" fillId="4" borderId="17" xfId="0" applyFont="1" applyFill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166" fontId="15" fillId="0" borderId="0" xfId="0" applyNumberFormat="1" applyFont="1" applyAlignment="1" applyProtection="1"/>
    <xf numFmtId="2" fontId="5" fillId="0" borderId="0" xfId="0" applyNumberFormat="1" applyFont="1" applyProtection="1"/>
    <xf numFmtId="1" fontId="11" fillId="0" borderId="0" xfId="0" applyNumberFormat="1" applyFont="1" applyProtection="1"/>
    <xf numFmtId="164" fontId="5" fillId="0" borderId="0" xfId="1" applyFont="1" applyProtection="1"/>
    <xf numFmtId="0" fontId="5" fillId="0" borderId="4" xfId="0" applyNumberFormat="1" applyFont="1" applyBorder="1" applyAlignment="1" applyProtection="1">
      <alignment horizontal="center"/>
    </xf>
    <xf numFmtId="10" fontId="5" fillId="0" borderId="0" xfId="0" applyNumberFormat="1" applyFont="1" applyProtection="1"/>
    <xf numFmtId="0" fontId="5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166" fontId="15" fillId="0" borderId="0" xfId="0" applyNumberFormat="1" applyFont="1" applyAlignment="1" applyProtection="1">
      <alignment horizontal="left"/>
    </xf>
    <xf numFmtId="165" fontId="5" fillId="2" borderId="0" xfId="0" applyNumberFormat="1" applyFont="1" applyFill="1" applyBorder="1" applyAlignment="1" applyProtection="1">
      <alignment horizontal="center"/>
    </xf>
    <xf numFmtId="0" fontId="5" fillId="2" borderId="1" xfId="0" applyNumberFormat="1" applyFont="1" applyFill="1" applyBorder="1" applyAlignment="1" applyProtection="1">
      <alignment horizontal="center"/>
    </xf>
    <xf numFmtId="165" fontId="5" fillId="2" borderId="4" xfId="0" applyNumberFormat="1" applyFont="1" applyFill="1" applyBorder="1" applyAlignment="1" applyProtection="1">
      <alignment horizontal="center"/>
    </xf>
    <xf numFmtId="0" fontId="5" fillId="2" borderId="2" xfId="0" applyNumberFormat="1" applyFont="1" applyFill="1" applyBorder="1" applyAlignment="1" applyProtection="1">
      <alignment horizontal="center"/>
    </xf>
    <xf numFmtId="165" fontId="5" fillId="5" borderId="0" xfId="0" applyNumberFormat="1" applyFont="1" applyFill="1" applyBorder="1" applyAlignment="1" applyProtection="1">
      <alignment horizontal="center"/>
    </xf>
    <xf numFmtId="165" fontId="5" fillId="0" borderId="3" xfId="0" applyNumberFormat="1" applyFont="1" applyBorder="1" applyProtection="1">
      <protection locked="0"/>
    </xf>
    <xf numFmtId="0" fontId="5" fillId="6" borderId="0" xfId="0" applyFont="1" applyFill="1" applyProtection="1"/>
    <xf numFmtId="0" fontId="5" fillId="0" borderId="0" xfId="0" applyFont="1" applyProtection="1"/>
    <xf numFmtId="0" fontId="5" fillId="0" borderId="5" xfId="0" applyFont="1" applyBorder="1" applyProtection="1"/>
    <xf numFmtId="0" fontId="6" fillId="0" borderId="0" xfId="0" applyFont="1" applyProtection="1">
      <protection locked="0"/>
    </xf>
    <xf numFmtId="10" fontId="5" fillId="0" borderId="0" xfId="2" applyNumberFormat="1" applyFont="1" applyProtection="1">
      <protection locked="0"/>
    </xf>
    <xf numFmtId="1" fontId="9" fillId="0" borderId="11" xfId="0" applyNumberFormat="1" applyFont="1" applyBorder="1" applyProtection="1"/>
    <xf numFmtId="1" fontId="6" fillId="0" borderId="0" xfId="0" applyNumberFormat="1" applyFont="1" applyProtection="1"/>
    <xf numFmtId="0" fontId="5" fillId="0" borderId="5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</xf>
    <xf numFmtId="167" fontId="6" fillId="0" borderId="0" xfId="0" applyNumberFormat="1" applyFont="1" applyAlignment="1" applyProtection="1">
      <alignment horizontal="center"/>
      <protection locked="0"/>
    </xf>
    <xf numFmtId="167" fontId="5" fillId="0" borderId="0" xfId="0" applyNumberFormat="1" applyFont="1" applyProtection="1">
      <protection locked="0"/>
    </xf>
    <xf numFmtId="2" fontId="5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center"/>
    </xf>
    <xf numFmtId="2" fontId="5" fillId="2" borderId="0" xfId="0" applyNumberFormat="1" applyFont="1" applyFill="1" applyAlignment="1" applyProtection="1">
      <alignment horizontal="center"/>
      <protection locked="0"/>
    </xf>
    <xf numFmtId="169" fontId="5" fillId="0" borderId="0" xfId="0" applyNumberFormat="1" applyFont="1" applyProtection="1">
      <protection locked="0"/>
    </xf>
    <xf numFmtId="165" fontId="5" fillId="0" borderId="20" xfId="0" applyNumberFormat="1" applyFont="1" applyBorder="1" applyProtection="1"/>
    <xf numFmtId="0" fontId="4" fillId="0" borderId="0" xfId="0" applyFont="1" applyFill="1" applyProtection="1"/>
    <xf numFmtId="0" fontId="16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5" fillId="4" borderId="15" xfId="0" applyFont="1" applyFill="1" applyBorder="1" applyAlignment="1" applyProtection="1">
      <alignment horizontal="left"/>
    </xf>
    <xf numFmtId="0" fontId="5" fillId="0" borderId="0" xfId="0" applyFont="1" applyFill="1" applyProtection="1"/>
    <xf numFmtId="165" fontId="5" fillId="2" borderId="4" xfId="0" applyNumberFormat="1" applyFont="1" applyFill="1" applyBorder="1" applyProtection="1"/>
    <xf numFmtId="0" fontId="5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49" fontId="17" fillId="0" borderId="22" xfId="12" applyNumberFormat="1" applyFont="1" applyFill="1" applyBorder="1" applyAlignment="1" applyProtection="1">
      <alignment vertical="center"/>
    </xf>
    <xf numFmtId="0" fontId="17" fillId="0" borderId="21" xfId="12" applyFont="1" applyFill="1" applyBorder="1" applyAlignment="1" applyProtection="1">
      <alignment vertical="center"/>
    </xf>
    <xf numFmtId="49" fontId="17" fillId="0" borderId="23" xfId="12" applyNumberFormat="1" applyFont="1" applyFill="1" applyBorder="1" applyAlignment="1" applyProtection="1">
      <alignment vertical="center"/>
    </xf>
    <xf numFmtId="14" fontId="17" fillId="0" borderId="10" xfId="12" applyNumberFormat="1" applyFont="1" applyFill="1" applyBorder="1" applyAlignment="1" applyProtection="1">
      <alignment vertical="center"/>
    </xf>
    <xf numFmtId="168" fontId="6" fillId="0" borderId="0" xfId="0" applyNumberFormat="1" applyFont="1" applyAlignment="1" applyProtection="1">
      <alignment horizontal="center"/>
      <protection locked="0"/>
    </xf>
    <xf numFmtId="168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19" fillId="7" borderId="0" xfId="8" applyFont="1" applyFill="1" applyProtection="1">
      <protection locked="0"/>
    </xf>
    <xf numFmtId="14" fontId="17" fillId="0" borderId="10" xfId="8" applyNumberFormat="1" applyFont="1" applyBorder="1" applyAlignment="1" applyProtection="1">
      <alignment vertical="center"/>
      <protection locked="0"/>
    </xf>
    <xf numFmtId="0" fontId="4" fillId="0" borderId="0" xfId="8" applyProtection="1"/>
    <xf numFmtId="0" fontId="19" fillId="7" borderId="0" xfId="8" applyFont="1" applyFill="1" applyAlignment="1" applyProtection="1">
      <alignment horizontal="right"/>
    </xf>
    <xf numFmtId="0" fontId="19" fillId="7" borderId="0" xfId="8" applyFont="1" applyFill="1" applyProtection="1"/>
    <xf numFmtId="0" fontId="19" fillId="7" borderId="0" xfId="8" applyFont="1" applyFill="1" applyAlignment="1" applyProtection="1">
      <alignment horizontal="left"/>
    </xf>
    <xf numFmtId="0" fontId="0" fillId="0" borderId="0" xfId="0" applyProtection="1"/>
    <xf numFmtId="0" fontId="18" fillId="0" borderId="0" xfId="8" applyFont="1" applyFill="1" applyAlignment="1" applyProtection="1">
      <alignment horizontal="center"/>
    </xf>
    <xf numFmtId="0" fontId="17" fillId="0" borderId="0" xfId="8" applyFont="1" applyAlignment="1" applyProtection="1">
      <alignment vertical="center"/>
    </xf>
    <xf numFmtId="0" fontId="17" fillId="0" borderId="10" xfId="8" applyFont="1" applyBorder="1" applyAlignment="1" applyProtection="1">
      <alignment horizontal="center" vertical="center"/>
    </xf>
    <xf numFmtId="0" fontId="17" fillId="0" borderId="0" xfId="8" applyFont="1" applyAlignment="1" applyProtection="1">
      <alignment horizontal="center" vertical="center"/>
    </xf>
    <xf numFmtId="0" fontId="17" fillId="0" borderId="10" xfId="8" applyFont="1" applyBorder="1" applyAlignment="1" applyProtection="1">
      <alignment vertical="center"/>
    </xf>
    <xf numFmtId="14" fontId="17" fillId="0" borderId="0" xfId="8" applyNumberFormat="1" applyFont="1" applyAlignment="1" applyProtection="1">
      <alignment vertical="center"/>
    </xf>
    <xf numFmtId="0" fontId="4" fillId="0" borderId="0" xfId="8" applyAlignment="1" applyProtection="1">
      <alignment vertical="center"/>
    </xf>
    <xf numFmtId="0" fontId="18" fillId="0" borderId="0" xfId="8" applyFont="1" applyFill="1" applyAlignment="1" applyProtection="1"/>
    <xf numFmtId="165" fontId="5" fillId="0" borderId="0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2" fontId="5" fillId="0" borderId="0" xfId="0" applyNumberFormat="1" applyFont="1" applyAlignment="1" applyProtection="1">
      <alignment horizontal="center"/>
    </xf>
    <xf numFmtId="0" fontId="5" fillId="0" borderId="16" xfId="0" applyFont="1" applyBorder="1" applyAlignment="1" applyProtection="1"/>
    <xf numFmtId="0" fontId="19" fillId="7" borderId="0" xfId="8" applyFont="1" applyFill="1" applyAlignment="1" applyProtection="1">
      <alignment horizontal="center"/>
    </xf>
    <xf numFmtId="0" fontId="4" fillId="0" borderId="0" xfId="8" applyFont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0" borderId="16" xfId="0" applyFont="1" applyBorder="1" applyAlignment="1" applyProtection="1">
      <alignment horizontal="center"/>
    </xf>
    <xf numFmtId="0" fontId="6" fillId="0" borderId="17" xfId="0" applyFont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/>
      <protection locked="0"/>
    </xf>
    <xf numFmtId="166" fontId="5" fillId="4" borderId="15" xfId="0" applyNumberFormat="1" applyFont="1" applyFill="1" applyBorder="1" applyAlignment="1" applyProtection="1">
      <alignment horizontal="center"/>
    </xf>
    <xf numFmtId="166" fontId="5" fillId="4" borderId="16" xfId="0" applyNumberFormat="1" applyFont="1" applyFill="1" applyBorder="1" applyAlignment="1" applyProtection="1">
      <alignment horizontal="center"/>
    </xf>
    <xf numFmtId="166" fontId="5" fillId="4" borderId="17" xfId="0" applyNumberFormat="1" applyFont="1" applyFill="1" applyBorder="1" applyAlignment="1" applyProtection="1">
      <alignment horizontal="center"/>
    </xf>
    <xf numFmtId="0" fontId="6" fillId="3" borderId="18" xfId="0" applyFont="1" applyFill="1" applyBorder="1" applyAlignment="1" applyProtection="1">
      <alignment horizontal="center"/>
    </xf>
    <xf numFmtId="0" fontId="6" fillId="3" borderId="19" xfId="0" applyFont="1" applyFill="1" applyBorder="1" applyAlignment="1" applyProtection="1">
      <alignment horizontal="center"/>
    </xf>
    <xf numFmtId="0" fontId="6" fillId="3" borderId="24" xfId="0" applyFont="1" applyFill="1" applyBorder="1" applyAlignment="1" applyProtection="1">
      <alignment horizontal="center"/>
    </xf>
    <xf numFmtId="166" fontId="6" fillId="3" borderId="7" xfId="0" applyNumberFormat="1" applyFont="1" applyFill="1" applyBorder="1" applyAlignment="1" applyProtection="1">
      <alignment horizontal="center"/>
    </xf>
    <xf numFmtId="166" fontId="6" fillId="3" borderId="9" xfId="0" applyNumberFormat="1" applyFont="1" applyFill="1" applyBorder="1" applyAlignment="1" applyProtection="1">
      <alignment horizontal="center"/>
    </xf>
    <xf numFmtId="166" fontId="6" fillId="3" borderId="8" xfId="0" applyNumberFormat="1" applyFont="1" applyFill="1" applyBorder="1" applyAlignment="1" applyProtection="1">
      <alignment horizontal="center"/>
    </xf>
    <xf numFmtId="0" fontId="13" fillId="0" borderId="15" xfId="0" applyFont="1" applyBorder="1" applyAlignment="1" applyProtection="1">
      <alignment horizontal="center"/>
    </xf>
    <xf numFmtId="0" fontId="13" fillId="0" borderId="16" xfId="0" applyFont="1" applyBorder="1" applyAlignment="1" applyProtection="1">
      <alignment horizontal="center"/>
    </xf>
    <xf numFmtId="0" fontId="13" fillId="0" borderId="17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1" fontId="9" fillId="0" borderId="15" xfId="0" applyNumberFormat="1" applyFont="1" applyBorder="1" applyAlignment="1" applyProtection="1">
      <alignment horizontal="center"/>
    </xf>
    <xf numFmtId="1" fontId="9" fillId="0" borderId="17" xfId="0" applyNumberFormat="1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</xf>
    <xf numFmtId="0" fontId="5" fillId="0" borderId="16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</cellXfs>
  <cellStyles count="14">
    <cellStyle name="Milliers" xfId="1" builtinId="3"/>
    <cellStyle name="Milliers 2" xfId="4" xr:uid="{00000000-0005-0000-0000-000001000000}"/>
    <cellStyle name="Milliers 2 2" xfId="10" xr:uid="{00000000-0005-0000-0000-000002000000}"/>
    <cellStyle name="Normal" xfId="0" builtinId="0"/>
    <cellStyle name="Normal 2" xfId="3" xr:uid="{00000000-0005-0000-0000-000004000000}"/>
    <cellStyle name="Normal 2 2" xfId="9" xr:uid="{00000000-0005-0000-0000-000005000000}"/>
    <cellStyle name="Normal 3" xfId="6" xr:uid="{00000000-0005-0000-0000-000006000000}"/>
    <cellStyle name="Normal 3 2" xfId="12" xr:uid="{00000000-0005-0000-0000-000007000000}"/>
    <cellStyle name="Normal 4" xfId="7" xr:uid="{00000000-0005-0000-0000-000008000000}"/>
    <cellStyle name="Normal 4 2" xfId="13" xr:uid="{00000000-0005-0000-0000-000009000000}"/>
    <cellStyle name="Normal 5" xfId="8" xr:uid="{00000000-0005-0000-0000-00000A000000}"/>
    <cellStyle name="Pourcentage" xfId="2" builtinId="5"/>
    <cellStyle name="Pourcentage 2" xfId="5" xr:uid="{00000000-0005-0000-0000-00000C000000}"/>
    <cellStyle name="Pourcentage 2 2" xfId="11" xr:uid="{00000000-0005-0000-0000-00000D000000}"/>
  </cellStyles>
  <dxfs count="119"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FF3399"/>
        </patternFill>
      </fill>
    </dxf>
    <dxf>
      <fill>
        <patternFill>
          <bgColor rgb="FF00FFFF"/>
        </patternFill>
      </fill>
    </dxf>
    <dxf>
      <fill>
        <patternFill>
          <bgColor rgb="FFCC66FF"/>
        </patternFill>
      </fill>
    </dxf>
    <dxf>
      <fill>
        <patternFill>
          <bgColor indexed="15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FF3399"/>
        </patternFill>
      </fill>
    </dxf>
    <dxf>
      <fill>
        <patternFill>
          <bgColor rgb="FF00FF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FF3399"/>
        </patternFill>
      </fill>
    </dxf>
    <dxf>
      <fill>
        <patternFill>
          <bgColor rgb="FF00FFFF"/>
        </patternFill>
      </fill>
    </dxf>
    <dxf>
      <fill>
        <patternFill>
          <bgColor rgb="FFCC66FF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indexed="15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rgb="FF00FFFF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CC66FF"/>
        </patternFill>
      </fill>
    </dxf>
    <dxf>
      <fill>
        <patternFill>
          <bgColor rgb="FF00FFFF"/>
        </patternFill>
      </fill>
    </dxf>
    <dxf>
      <fill>
        <patternFill>
          <bgColor rgb="FFFF3399"/>
        </patternFill>
      </fill>
    </dxf>
    <dxf>
      <fill>
        <patternFill>
          <bgColor rgb="FFCC66FF"/>
        </patternFill>
      </fill>
    </dxf>
    <dxf>
      <fill>
        <patternFill>
          <bgColor rgb="FFFF3399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</dxfs>
  <tableStyles count="0" defaultTableStyle="TableStyleMedium9" defaultPivotStyle="PivotStyleLight16"/>
  <colors>
    <mruColors>
      <color rgb="FF00FFFF"/>
      <color rgb="FFCC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16</xdr:row>
      <xdr:rowOff>9525</xdr:rowOff>
    </xdr:from>
    <xdr:to>
      <xdr:col>15</xdr:col>
      <xdr:colOff>428625</xdr:colOff>
      <xdr:row>22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76F1BD5-3708-43C8-AF59-5635871DEC06}"/>
            </a:ext>
          </a:extLst>
        </xdr:cNvPr>
        <xdr:cNvSpPr txBox="1"/>
      </xdr:nvSpPr>
      <xdr:spPr>
        <a:xfrm>
          <a:off x="4648200" y="2333625"/>
          <a:ext cx="50673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Ce que je voudrais en bref : en cellule I28 : SI G28 = X (vacances) alors se reporter à la plage D56:D60 suivant le jour de la semaine (et y noté le nombre d'heures effectuée ce jour là) sinon mettre l'horaire d'école de ce jour là.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0"/>
  <sheetViews>
    <sheetView workbookViewId="0">
      <selection activeCell="C5" sqref="C5"/>
    </sheetView>
  </sheetViews>
  <sheetFormatPr baseColWidth="10" defaultRowHeight="12.75" x14ac:dyDescent="0.2"/>
  <cols>
    <col min="1" max="1" width="11.42578125" style="105"/>
    <col min="2" max="3" width="12.140625" style="105" bestFit="1" customWidth="1"/>
    <col min="4" max="4" width="2.85546875" style="105" bestFit="1" customWidth="1"/>
    <col min="5" max="5" width="22" style="105" bestFit="1" customWidth="1"/>
    <col min="6" max="6" width="11.85546875" style="105" bestFit="1" customWidth="1"/>
    <col min="7" max="16384" width="11.42578125" style="105"/>
  </cols>
  <sheetData>
    <row r="1" spans="1:7" ht="23.25" x14ac:dyDescent="0.45">
      <c r="A1" s="101"/>
      <c r="B1" s="102" t="s">
        <v>71</v>
      </c>
      <c r="C1" s="99">
        <v>2021</v>
      </c>
      <c r="D1" s="103" t="s">
        <v>72</v>
      </c>
      <c r="E1" s="104">
        <f>C1+1</f>
        <v>2022</v>
      </c>
      <c r="F1" s="101"/>
      <c r="G1" s="101"/>
    </row>
    <row r="3" spans="1:7" ht="24.95" customHeight="1" thickBot="1" x14ac:dyDescent="0.5">
      <c r="A3" s="119" t="s">
        <v>54</v>
      </c>
      <c r="B3" s="119"/>
      <c r="C3" s="119"/>
      <c r="D3" s="106"/>
      <c r="E3" s="119" t="s">
        <v>63</v>
      </c>
      <c r="F3" s="119"/>
      <c r="G3" s="113"/>
    </row>
    <row r="4" spans="1:7" ht="24.95" customHeight="1" x14ac:dyDescent="0.2">
      <c r="A4" s="107"/>
      <c r="B4" s="108" t="s">
        <v>61</v>
      </c>
      <c r="C4" s="108" t="s">
        <v>62</v>
      </c>
      <c r="D4" s="109"/>
      <c r="E4" s="92" t="s">
        <v>55</v>
      </c>
      <c r="F4" s="95">
        <f>DATE(C1,11,1)</f>
        <v>44501</v>
      </c>
      <c r="G4" s="112"/>
    </row>
    <row r="5" spans="1:7" ht="24.95" customHeight="1" x14ac:dyDescent="0.2">
      <c r="A5" s="110" t="str">
        <f>CONCATENATE("Eté ",C1)</f>
        <v>Eté 2021</v>
      </c>
      <c r="B5" s="100">
        <v>44384</v>
      </c>
      <c r="C5" s="100">
        <v>44441</v>
      </c>
      <c r="D5" s="111"/>
      <c r="E5" s="94" t="s">
        <v>64</v>
      </c>
      <c r="F5" s="95">
        <f>DATE(C1,11,11)</f>
        <v>44511</v>
      </c>
      <c r="G5" s="112"/>
    </row>
    <row r="6" spans="1:7" ht="24.95" customHeight="1" x14ac:dyDescent="0.2">
      <c r="A6" s="110" t="s">
        <v>55</v>
      </c>
      <c r="B6" s="100">
        <v>44492</v>
      </c>
      <c r="C6" s="100">
        <v>44507</v>
      </c>
      <c r="D6" s="111"/>
      <c r="E6" s="93" t="s">
        <v>56</v>
      </c>
      <c r="F6" s="95">
        <f>DATE(C1,12,25)</f>
        <v>44555</v>
      </c>
      <c r="G6" s="112"/>
    </row>
    <row r="7" spans="1:7" ht="24.95" customHeight="1" x14ac:dyDescent="0.2">
      <c r="A7" s="110" t="s">
        <v>56</v>
      </c>
      <c r="B7" s="100">
        <v>44548</v>
      </c>
      <c r="C7" s="100">
        <v>44563</v>
      </c>
      <c r="D7" s="111"/>
      <c r="E7" s="93" t="s">
        <v>65</v>
      </c>
      <c r="F7" s="95">
        <f>DATE(E1,1,1)</f>
        <v>44562</v>
      </c>
      <c r="G7" s="112"/>
    </row>
    <row r="8" spans="1:7" ht="24.95" customHeight="1" x14ac:dyDescent="0.2">
      <c r="A8" s="110" t="s">
        <v>57</v>
      </c>
      <c r="B8" s="100">
        <v>44597</v>
      </c>
      <c r="C8" s="100">
        <v>44612</v>
      </c>
      <c r="D8" s="111"/>
      <c r="E8" s="93" t="s">
        <v>66</v>
      </c>
      <c r="F8" s="95">
        <f>DATE(E1,3,29.56+0.979*MOD(204-11*MOD(E1,19),30)- WEEKDAY(DATE(E1,3,28.56+0.979*MOD(204-11*MOD(E1,19),30))))</f>
        <v>44668</v>
      </c>
      <c r="G8" s="112"/>
    </row>
    <row r="9" spans="1:7" ht="24.95" customHeight="1" x14ac:dyDescent="0.2">
      <c r="A9" s="110" t="s">
        <v>58</v>
      </c>
      <c r="B9" s="100">
        <v>44660</v>
      </c>
      <c r="C9" s="100">
        <v>44675</v>
      </c>
      <c r="D9" s="111"/>
      <c r="E9" s="93" t="s">
        <v>59</v>
      </c>
      <c r="F9" s="95">
        <f>F8+1</f>
        <v>44669</v>
      </c>
      <c r="G9" s="112"/>
    </row>
    <row r="10" spans="1:7" ht="24.95" customHeight="1" x14ac:dyDescent="0.2">
      <c r="A10" s="110" t="str">
        <f>CONCATENATE("Eté ",E1)</f>
        <v>Eté 2022</v>
      </c>
      <c r="B10" s="100">
        <v>44749</v>
      </c>
      <c r="C10" s="100">
        <v>44805</v>
      </c>
      <c r="D10" s="111"/>
      <c r="E10" s="93" t="s">
        <v>67</v>
      </c>
      <c r="F10" s="95">
        <f>DATE(E1,5,1)</f>
        <v>44682</v>
      </c>
      <c r="G10" s="112"/>
    </row>
    <row r="11" spans="1:7" ht="24.95" customHeight="1" x14ac:dyDescent="0.2">
      <c r="D11" s="111"/>
      <c r="E11" s="93" t="s">
        <v>68</v>
      </c>
      <c r="F11" s="95">
        <f>DATE(E1,5,8)</f>
        <v>44689</v>
      </c>
      <c r="G11" s="112"/>
    </row>
    <row r="12" spans="1:7" ht="24.95" customHeight="1" x14ac:dyDescent="0.2">
      <c r="A12" s="112"/>
      <c r="B12" s="112"/>
      <c r="C12" s="112"/>
      <c r="D12" s="112"/>
      <c r="E12" s="93" t="s">
        <v>69</v>
      </c>
      <c r="F12" s="95">
        <f>F8+39</f>
        <v>44707</v>
      </c>
      <c r="G12" s="112"/>
    </row>
    <row r="13" spans="1:7" ht="24.95" customHeight="1" x14ac:dyDescent="0.2">
      <c r="A13" s="112"/>
      <c r="B13" s="112"/>
      <c r="C13" s="112"/>
      <c r="D13" s="112"/>
      <c r="E13" s="93" t="s">
        <v>60</v>
      </c>
      <c r="F13" s="95">
        <f>F8+49+1</f>
        <v>44718</v>
      </c>
      <c r="G13" s="112"/>
    </row>
    <row r="14" spans="1:7" ht="24.95" customHeight="1" x14ac:dyDescent="0.2">
      <c r="A14" s="112"/>
      <c r="B14" s="112"/>
      <c r="C14" s="112"/>
      <c r="D14" s="112"/>
      <c r="E14" s="93" t="s">
        <v>70</v>
      </c>
      <c r="F14" s="95">
        <f>DATE(E1,7,14)</f>
        <v>44756</v>
      </c>
      <c r="G14" s="112"/>
    </row>
    <row r="15" spans="1:7" ht="24.95" customHeight="1" x14ac:dyDescent="0.2">
      <c r="A15" s="112"/>
      <c r="B15" s="112"/>
      <c r="C15" s="112"/>
      <c r="D15" s="112"/>
      <c r="E15" s="93" t="str">
        <f>CONCATENATE("Assomption ",C1+1)</f>
        <v>Assomption 2022</v>
      </c>
      <c r="F15" s="95">
        <f>DATE(E1,8,15)</f>
        <v>44788</v>
      </c>
      <c r="G15" s="112"/>
    </row>
    <row r="19" spans="1:2" x14ac:dyDescent="0.2">
      <c r="A19" s="120"/>
      <c r="B19" s="120"/>
    </row>
    <row r="20" spans="1:2" x14ac:dyDescent="0.2">
      <c r="A20" s="120"/>
      <c r="B20" s="120"/>
    </row>
  </sheetData>
  <sheetProtection sheet="1" objects="1" scenarios="1" selectLockedCells="1"/>
  <mergeCells count="4">
    <mergeCell ref="E3:F3"/>
    <mergeCell ref="A20:B20"/>
    <mergeCell ref="A19:B19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AX117"/>
  <sheetViews>
    <sheetView tabSelected="1" view="pageBreakPreview" topLeftCell="A3" zoomScaleNormal="100" zoomScaleSheetLayoutView="100" workbookViewId="0">
      <selection activeCell="I28" sqref="I4:I28"/>
    </sheetView>
  </sheetViews>
  <sheetFormatPr baseColWidth="10" defaultColWidth="0" defaultRowHeight="11.25" zeroHeight="1" x14ac:dyDescent="0.2"/>
  <cols>
    <col min="1" max="1" width="9.28515625" style="64" customWidth="1"/>
    <col min="2" max="2" width="9.28515625" style="80" customWidth="1"/>
    <col min="3" max="3" width="9.28515625" style="115" customWidth="1"/>
    <col min="4" max="5" width="9.28515625" style="80" customWidth="1"/>
    <col min="6" max="50" width="9.28515625" style="64" customWidth="1"/>
    <col min="51" max="16384" width="12" style="64" hidden="1"/>
  </cols>
  <sheetData>
    <row r="1" spans="1:50" ht="12" thickBot="1" x14ac:dyDescent="0.25">
      <c r="A1" s="124">
        <f>'Vacances et Fériés'!C1</f>
        <v>2021</v>
      </c>
      <c r="B1" s="125"/>
      <c r="C1" s="125"/>
      <c r="D1" s="125"/>
      <c r="E1" s="126"/>
      <c r="F1" s="121">
        <f>A1</f>
        <v>2021</v>
      </c>
      <c r="G1" s="122"/>
      <c r="H1" s="122"/>
      <c r="I1" s="122"/>
      <c r="J1" s="123"/>
      <c r="K1" s="121">
        <f>A1</f>
        <v>2021</v>
      </c>
      <c r="L1" s="122"/>
      <c r="M1" s="122"/>
      <c r="N1" s="123"/>
      <c r="O1" s="121">
        <f>A1</f>
        <v>2021</v>
      </c>
      <c r="P1" s="122"/>
      <c r="Q1" s="122"/>
      <c r="R1" s="123"/>
      <c r="S1" s="121">
        <f>A1+1</f>
        <v>2022</v>
      </c>
      <c r="T1" s="122"/>
      <c r="U1" s="122"/>
      <c r="V1" s="123"/>
      <c r="W1" s="121">
        <f>A1+1</f>
        <v>2022</v>
      </c>
      <c r="X1" s="122"/>
      <c r="Y1" s="122"/>
      <c r="Z1" s="123"/>
      <c r="AA1" s="121">
        <f>A1+1</f>
        <v>2022</v>
      </c>
      <c r="AB1" s="122"/>
      <c r="AC1" s="122"/>
      <c r="AD1" s="123"/>
      <c r="AE1" s="121">
        <f>A1+1</f>
        <v>2022</v>
      </c>
      <c r="AF1" s="122"/>
      <c r="AG1" s="122"/>
      <c r="AH1" s="123"/>
      <c r="AI1" s="121">
        <f>A1+1</f>
        <v>2022</v>
      </c>
      <c r="AJ1" s="122"/>
      <c r="AK1" s="122"/>
      <c r="AL1" s="123"/>
      <c r="AM1" s="121">
        <f>A1+1</f>
        <v>2022</v>
      </c>
      <c r="AN1" s="122"/>
      <c r="AO1" s="122"/>
      <c r="AP1" s="123"/>
      <c r="AQ1" s="121">
        <f>A1+1</f>
        <v>2022</v>
      </c>
      <c r="AR1" s="122"/>
      <c r="AS1" s="122"/>
      <c r="AT1" s="123"/>
      <c r="AU1" s="121">
        <f>A1+1</f>
        <v>2022</v>
      </c>
      <c r="AV1" s="122"/>
      <c r="AW1" s="122"/>
      <c r="AX1" s="123"/>
    </row>
    <row r="2" spans="1:50" ht="13.5" customHeight="1" thickBot="1" x14ac:dyDescent="0.25">
      <c r="A2" s="127" t="s">
        <v>34</v>
      </c>
      <c r="B2" s="128"/>
      <c r="C2" s="128"/>
      <c r="D2" s="128"/>
      <c r="E2" s="129"/>
      <c r="F2" s="127">
        <f>F4</f>
        <v>44470</v>
      </c>
      <c r="G2" s="128"/>
      <c r="H2" s="128"/>
      <c r="I2" s="128"/>
      <c r="J2" s="129"/>
      <c r="K2" s="127" t="s">
        <v>35</v>
      </c>
      <c r="L2" s="128"/>
      <c r="M2" s="128"/>
      <c r="N2" s="129"/>
      <c r="O2" s="127" t="s">
        <v>36</v>
      </c>
      <c r="P2" s="128"/>
      <c r="Q2" s="128"/>
      <c r="R2" s="129"/>
      <c r="S2" s="127" t="s">
        <v>37</v>
      </c>
      <c r="T2" s="128"/>
      <c r="U2" s="128"/>
      <c r="V2" s="129"/>
      <c r="W2" s="127" t="s">
        <v>48</v>
      </c>
      <c r="X2" s="128"/>
      <c r="Y2" s="128"/>
      <c r="Z2" s="129"/>
      <c r="AA2" s="127" t="s">
        <v>49</v>
      </c>
      <c r="AB2" s="128"/>
      <c r="AC2" s="128"/>
      <c r="AD2" s="129"/>
      <c r="AE2" s="127" t="s">
        <v>33</v>
      </c>
      <c r="AF2" s="128"/>
      <c r="AG2" s="128"/>
      <c r="AH2" s="129"/>
      <c r="AI2" s="127" t="s">
        <v>32</v>
      </c>
      <c r="AJ2" s="128"/>
      <c r="AK2" s="128"/>
      <c r="AL2" s="129"/>
      <c r="AM2" s="127" t="s">
        <v>38</v>
      </c>
      <c r="AN2" s="128"/>
      <c r="AO2" s="128"/>
      <c r="AP2" s="129"/>
      <c r="AQ2" s="127" t="s">
        <v>39</v>
      </c>
      <c r="AR2" s="128"/>
      <c r="AS2" s="128"/>
      <c r="AT2" s="129"/>
      <c r="AU2" s="127" t="s">
        <v>50</v>
      </c>
      <c r="AV2" s="128"/>
      <c r="AW2" s="128"/>
      <c r="AX2" s="129"/>
    </row>
    <row r="3" spans="1:50" x14ac:dyDescent="0.2">
      <c r="A3" s="5"/>
      <c r="B3" s="6"/>
      <c r="C3" s="6"/>
      <c r="D3" s="7" t="s">
        <v>9</v>
      </c>
      <c r="E3" s="8" t="s">
        <v>1</v>
      </c>
      <c r="F3" s="5"/>
      <c r="G3" s="6"/>
      <c r="H3" s="6"/>
      <c r="I3" s="7" t="s">
        <v>9</v>
      </c>
      <c r="J3" s="8" t="s">
        <v>1</v>
      </c>
      <c r="K3" s="5"/>
      <c r="L3" s="9"/>
      <c r="M3" s="7" t="s">
        <v>9</v>
      </c>
      <c r="N3" s="8" t="s">
        <v>1</v>
      </c>
      <c r="O3" s="5"/>
      <c r="P3" s="9"/>
      <c r="Q3" s="7" t="s">
        <v>9</v>
      </c>
      <c r="R3" s="8" t="s">
        <v>1</v>
      </c>
      <c r="S3" s="5"/>
      <c r="T3" s="9"/>
      <c r="U3" s="7" t="s">
        <v>9</v>
      </c>
      <c r="V3" s="8" t="s">
        <v>1</v>
      </c>
      <c r="W3" s="5"/>
      <c r="X3" s="9"/>
      <c r="Y3" s="7" t="s">
        <v>9</v>
      </c>
      <c r="Z3" s="8" t="s">
        <v>1</v>
      </c>
      <c r="AA3" s="5"/>
      <c r="AB3" s="9"/>
      <c r="AC3" s="7" t="s">
        <v>9</v>
      </c>
      <c r="AD3" s="8" t="s">
        <v>1</v>
      </c>
      <c r="AE3" s="5"/>
      <c r="AF3" s="9"/>
      <c r="AG3" s="7" t="s">
        <v>9</v>
      </c>
      <c r="AH3" s="8" t="s">
        <v>1</v>
      </c>
      <c r="AI3" s="5"/>
      <c r="AJ3" s="10"/>
      <c r="AK3" s="7" t="s">
        <v>9</v>
      </c>
      <c r="AL3" s="8" t="s">
        <v>1</v>
      </c>
      <c r="AM3" s="5"/>
      <c r="AN3" s="10"/>
      <c r="AO3" s="7" t="s">
        <v>9</v>
      </c>
      <c r="AP3" s="8" t="s">
        <v>1</v>
      </c>
      <c r="AQ3" s="5"/>
      <c r="AR3" s="10"/>
      <c r="AS3" s="7" t="s">
        <v>9</v>
      </c>
      <c r="AT3" s="8" t="s">
        <v>1</v>
      </c>
      <c r="AU3" s="5"/>
      <c r="AV3" s="9"/>
      <c r="AW3" s="7" t="s">
        <v>9</v>
      </c>
      <c r="AX3" s="8" t="s">
        <v>1</v>
      </c>
    </row>
    <row r="4" spans="1:50" x14ac:dyDescent="0.2">
      <c r="A4" s="62">
        <f>DATE($A$1,9,1)</f>
        <v>44440</v>
      </c>
      <c r="B4" s="57" t="str">
        <f t="shared" ref="B4:B33" si="0">IF(COUNTIF(Fériés,A4),"XX",IF(TEXT(A4,"jjj")="sam","sam",IF(TEXT(A4,"jjj")="dim","dim",IF(SUMPRODUCT((DVac&lt;A4)*(FVac&gt;A4)),"X",TEXT(A4,"jjj")))))</f>
        <v>X</v>
      </c>
      <c r="C4" s="57" t="str">
        <f t="shared" ref="C4:C33" si="1">IF(COUNTIF(Fériés,A4),"XX",IF(TEXT(A4,"jjj")="sam","sam",IF(TEXT(A4,"jjj")="dim","dim",TEXT(A4,"jjj"))))</f>
        <v>mer</v>
      </c>
      <c r="D4" s="12" t="str">
        <f t="shared" ref="D4:D33" si="2">VLOOKUP(B4,$A$56:$B$65,2,FALSE)</f>
        <v>VAC</v>
      </c>
      <c r="E4" s="2" t="str">
        <f t="shared" ref="E4:E33" si="3">D4</f>
        <v>VAC</v>
      </c>
      <c r="F4" s="11">
        <f>DATE(YEAR(A4),MONTH(A4)+1,1)</f>
        <v>44470</v>
      </c>
      <c r="G4" s="57" t="str">
        <f t="shared" ref="G4:G34" si="4">IF(COUNTIF(Fériés,F4),"XX",IF(TEXT(F4,"jjj")="sam","sam",IF(TEXT(F4,"jjj")="dim","dim",IF(SUMPRODUCT((DVac&lt;F4)*(FVac&gt;F4)),"X",TEXT(F4,"jjj")))))</f>
        <v>ven</v>
      </c>
      <c r="H4" s="57" t="str">
        <f t="shared" ref="H4:H34" si="5">IF(COUNTIF(Fériés,F4),"XX",IF(TEXT(F4,"jjj")="sam","sam",IF(TEXT(F4,"jjj")="dim","dim",TEXT(F4,"jjj"))))</f>
        <v>ven</v>
      </c>
      <c r="I4" s="12">
        <f t="shared" ref="I4:I27" si="6">IF(G4="X",CHOOSE(WEEKDAY(F4,2),$E$56,$E$57,$E$59,$E$59,$E$60,0,0),CHOOSE(WEEKDAY(F4,2),$B$56,$B$57,$B$58,$B$59,$B$60,0,0))</f>
        <v>7</v>
      </c>
      <c r="J4" s="2">
        <f>I4</f>
        <v>7</v>
      </c>
      <c r="K4" s="11">
        <f>DATE(YEAR(F4),MONTH(F4)+1,1)</f>
        <v>44501</v>
      </c>
      <c r="L4" s="57" t="str">
        <f t="shared" ref="L4:L33" si="7">IF(COUNTIF(Fériés,K4),"XX",IF(TEXT(K4,"jjj")="sam","sam",IF(TEXT(K4,"jjj")="dim","dim",IF(SUMPRODUCT((DVac&lt;K4)*(FVac&gt;K4)),"X",TEXT(K4,"jjj")))))</f>
        <v>XX</v>
      </c>
      <c r="M4" s="12" t="str">
        <f t="shared" ref="M4:M33" si="8">VLOOKUP(L4,$A$56:$B$65,2,FALSE)</f>
        <v>FERIE</v>
      </c>
      <c r="N4" s="58" t="str">
        <f t="shared" ref="N4:N33" si="9">M4</f>
        <v>FERIE</v>
      </c>
      <c r="O4" s="11">
        <f>DATE(YEAR(K4),MONTH(K4)+1,1)</f>
        <v>44531</v>
      </c>
      <c r="P4" s="57" t="str">
        <f t="shared" ref="P4:P34" si="10">IF(COUNTIF(Fériés,O4),"XX",IF(TEXT(O4,"jjj")="sam","sam",IF(TEXT(O4,"jjj")="dim","dim",IF(SUMPRODUCT((DVac&lt;O4)*(FVac&gt;O4)),"X",TEXT(O4,"jjj")))))</f>
        <v>mer</v>
      </c>
      <c r="Q4" s="12">
        <f t="shared" ref="Q4:Q34" si="11">VLOOKUP(P4,$A$56:$B$65,2,FALSE)</f>
        <v>7.25</v>
      </c>
      <c r="R4" s="2">
        <f t="shared" ref="R4:R29" si="12">Q4</f>
        <v>7.25</v>
      </c>
      <c r="S4" s="11">
        <f>DATE(YEAR(O4),MONTH(O4)+1,1)</f>
        <v>44562</v>
      </c>
      <c r="T4" s="57" t="str">
        <f t="shared" ref="T4:T34" si="13">IF(COUNTIF(Fériés,S4),"XX",IF(TEXT(S4,"jjj")="sam","sam",IF(TEXT(S4,"jjj")="dim","dim",IF(SUMPRODUCT((DVac&lt;S4)*(FVac&gt;S4)),"X",TEXT(S4,"jjj")))))</f>
        <v>XX</v>
      </c>
      <c r="U4" s="12" t="str">
        <f t="shared" ref="U4:U34" si="14">VLOOKUP(T4,$A$56:$B$65,2,FALSE)</f>
        <v>FERIE</v>
      </c>
      <c r="V4" s="58" t="str">
        <f t="shared" ref="V4:V34" si="15">U4</f>
        <v>FERIE</v>
      </c>
      <c r="W4" s="11">
        <f>DATE(YEAR(S4),MONTH(S4)+1,1)</f>
        <v>44593</v>
      </c>
      <c r="X4" s="57" t="str">
        <f t="shared" ref="X4:X32" si="16">IF(COUNTIF(Fériés,W4),"XX",IF(TEXT(W4,"jjj")="sam","sam",IF(TEXT(W4,"jjj")="dim","dim",IF(SUMPRODUCT((DVac&lt;W4)*(FVac&gt;W4)),"X",TEXT(W4,"jjj")))))</f>
        <v>mar</v>
      </c>
      <c r="Y4" s="12">
        <f t="shared" ref="Y4:Y31" si="17">VLOOKUP(X4,$A$56:$B$65,2,FALSE)</f>
        <v>7.25</v>
      </c>
      <c r="Z4" s="2">
        <f t="shared" ref="Z4:Z32" si="18">Y4</f>
        <v>7.25</v>
      </c>
      <c r="AA4" s="11">
        <f>DATE(YEAR(W4),MONTH(W4)+1,1)</f>
        <v>44621</v>
      </c>
      <c r="AB4" s="57" t="str">
        <f t="shared" ref="AB4:AB34" si="19">IF(COUNTIF(Fériés,AA4),"XX",IF(TEXT(AA4,"jjj")="sam","sam",IF(TEXT(AA4,"jjj")="dim","dim",IF(SUMPRODUCT((DVac&lt;AA4)*(FVac&gt;AA4)),"X",TEXT(AA4,"jjj")))))</f>
        <v>mar</v>
      </c>
      <c r="AC4" s="12">
        <f t="shared" ref="AC4:AC34" si="20">VLOOKUP(AB4,$A$56:$B$65,2,FALSE)</f>
        <v>7.25</v>
      </c>
      <c r="AD4" s="2">
        <f t="shared" ref="AD4:AD34" si="21">AC4</f>
        <v>7.25</v>
      </c>
      <c r="AE4" s="11">
        <f>DATE(YEAR(AA4),MONTH(AA4)+1,1)</f>
        <v>44652</v>
      </c>
      <c r="AF4" s="57" t="str">
        <f t="shared" ref="AF4:AF33" si="22">IF(COUNTIF(Fériés,AE4),"XX",IF(TEXT(AE4,"jjj")="sam","sam",IF(TEXT(AE4,"jjj")="dim","dim",IF(SUMPRODUCT((DVac&lt;AE4)*(FVac&gt;AE4)),"X",TEXT(AE4,"jjj")))))</f>
        <v>ven</v>
      </c>
      <c r="AG4" s="12">
        <f t="shared" ref="AG4:AG33" si="23">VLOOKUP(AF4,$A$56:$B$65,2,FALSE)</f>
        <v>7</v>
      </c>
      <c r="AH4" s="2">
        <f t="shared" ref="AH4:AH33" si="24">AG4</f>
        <v>7</v>
      </c>
      <c r="AI4" s="11">
        <f>DATE(YEAR(AE4),MONTH(AE4)+1,1)</f>
        <v>44682</v>
      </c>
      <c r="AJ4" s="57" t="str">
        <f t="shared" ref="AJ4:AJ34" si="25">IF(COUNTIF(Fériés,AI4),"XX",IF(TEXT(AI4,"jjj")="sam","sam",IF(TEXT(AI4,"jjj")="dim","dim",IF(SUMPRODUCT((DVac&lt;AI4)*(FVac&gt;AI4)),"X",TEXT(AI4,"jjj")))))</f>
        <v>XX</v>
      </c>
      <c r="AK4" s="12" t="str">
        <f t="shared" ref="AK4:AK34" si="26">VLOOKUP(AJ4,$A$56:$B$65,2,FALSE)</f>
        <v>FERIE</v>
      </c>
      <c r="AL4" s="58" t="str">
        <f t="shared" ref="AL4:AL34" si="27">AK4</f>
        <v>FERIE</v>
      </c>
      <c r="AM4" s="11">
        <f>DATE(YEAR(AI4),MONTH(AI4)+1,1)</f>
        <v>44713</v>
      </c>
      <c r="AN4" s="57" t="str">
        <f t="shared" ref="AN4:AN33" si="28">IF(COUNTIF(Fériés,AM4),"XX",IF(TEXT(AM4,"jjj")="sam","sam",IF(TEXT(AM4,"jjj")="dim","dim",IF(SUMPRODUCT((DVac&lt;AM4)*(FVac&gt;AM4)),"X",TEXT(AM4,"jjj")))))</f>
        <v>mer</v>
      </c>
      <c r="AO4" s="12">
        <f t="shared" ref="AO4:AO33" si="29">VLOOKUP(AN4,$A$56:$B$65,2,FALSE)</f>
        <v>7.25</v>
      </c>
      <c r="AP4" s="2">
        <f t="shared" ref="AP4:AP33" si="30">AO4</f>
        <v>7.25</v>
      </c>
      <c r="AQ4" s="11">
        <f>DATE(YEAR(AM4),MONTH(AM4)+1,1)</f>
        <v>44743</v>
      </c>
      <c r="AR4" s="57" t="str">
        <f t="shared" ref="AR4:AR34" si="31">IF(COUNTIF(Fériés,AQ4),"XX",IF(TEXT(AQ4,"jjj")="sam","sam",IF(TEXT(AQ4,"jjj")="dim","dim",IF(SUMPRODUCT((DVac&lt;AQ4)*(FVac&gt;AQ4)),"X",TEXT(AQ4,"jjj")))))</f>
        <v>ven</v>
      </c>
      <c r="AS4" s="12">
        <f t="shared" ref="AS4:AS34" si="32">VLOOKUP(AR4,$A$56:$B$65,2,FALSE)</f>
        <v>7</v>
      </c>
      <c r="AT4" s="2">
        <f t="shared" ref="AT4:AT34" si="33">AS4</f>
        <v>7</v>
      </c>
      <c r="AU4" s="11">
        <f>DATE(YEAR(AQ4),MONTH(AQ4)+1,1)</f>
        <v>44774</v>
      </c>
      <c r="AV4" s="57" t="str">
        <f t="shared" ref="AV4:AV34" si="34">IF(COUNTIF(Fériés,AU4),"XX",IF(TEXT(AU4,"jjj")="sam","sam",IF(TEXT(AU4,"jjj")="dim","dim",IF(SUMPRODUCT((DVac&lt;AU4)*(FVac&gt;AU4)),"X",TEXT(AU4,"jjj")))))</f>
        <v>X</v>
      </c>
      <c r="AW4" s="12" t="str">
        <f t="shared" ref="AW4:AW34" si="35">VLOOKUP(AV4,$A$56:$B$65,2,FALSE)</f>
        <v>VAC</v>
      </c>
      <c r="AX4" s="2" t="str">
        <f t="shared" ref="AX4:AX31" si="36">AW4</f>
        <v>VAC</v>
      </c>
    </row>
    <row r="5" spans="1:50" x14ac:dyDescent="0.2">
      <c r="A5" s="11">
        <f>A4+1</f>
        <v>44441</v>
      </c>
      <c r="B5" s="57" t="str">
        <f t="shared" si="0"/>
        <v>jeu</v>
      </c>
      <c r="C5" s="57" t="str">
        <f t="shared" si="1"/>
        <v>jeu</v>
      </c>
      <c r="D5" s="12">
        <f t="shared" si="2"/>
        <v>7.25</v>
      </c>
      <c r="E5" s="2">
        <f t="shared" si="3"/>
        <v>7.25</v>
      </c>
      <c r="F5" s="11">
        <f>IFERROR(IF(F4+1&gt;DATE(YEAR(F4),MONTH(F4)+1,0),"",F4+1),"")</f>
        <v>44471</v>
      </c>
      <c r="G5" s="57" t="str">
        <f t="shared" si="4"/>
        <v>sam</v>
      </c>
      <c r="H5" s="57" t="str">
        <f t="shared" si="5"/>
        <v>sam</v>
      </c>
      <c r="I5" s="12">
        <f t="shared" si="6"/>
        <v>0</v>
      </c>
      <c r="J5" s="2">
        <f t="shared" ref="J5:J34" si="37">I5</f>
        <v>0</v>
      </c>
      <c r="K5" s="11">
        <f>IFERROR(IF(K4+1&gt;DATE(YEAR(K4),MONTH(K4)+1,0),"",K4+1),"")</f>
        <v>44502</v>
      </c>
      <c r="L5" s="57" t="str">
        <f t="shared" si="7"/>
        <v>X</v>
      </c>
      <c r="M5" s="12" t="str">
        <f t="shared" si="8"/>
        <v>VAC</v>
      </c>
      <c r="N5" s="2">
        <v>7</v>
      </c>
      <c r="O5" s="11">
        <f>IFERROR(IF(O4+1&gt;DATE(YEAR(O4),MONTH(O4)+1,0),"",O4+1),"")</f>
        <v>44532</v>
      </c>
      <c r="P5" s="57" t="str">
        <f t="shared" si="10"/>
        <v>jeu</v>
      </c>
      <c r="Q5" s="12">
        <f t="shared" si="11"/>
        <v>7.25</v>
      </c>
      <c r="R5" s="2">
        <f t="shared" si="12"/>
        <v>7.25</v>
      </c>
      <c r="S5" s="11">
        <f>IFERROR(IF(S4+1&gt;DATE(YEAR(S4),MONTH(S4)+1,0),"",S4+1),"")</f>
        <v>44563</v>
      </c>
      <c r="T5" s="57" t="str">
        <f t="shared" si="13"/>
        <v>dim</v>
      </c>
      <c r="U5" s="12">
        <f t="shared" si="14"/>
        <v>0</v>
      </c>
      <c r="V5" s="2">
        <f t="shared" si="15"/>
        <v>0</v>
      </c>
      <c r="W5" s="11">
        <f>IFERROR(IF(W4+1&gt;DATE(YEAR(W4),MONTH(W4)+1,0),"",W4+1),"")</f>
        <v>44594</v>
      </c>
      <c r="X5" s="57" t="str">
        <f t="shared" si="16"/>
        <v>mer</v>
      </c>
      <c r="Y5" s="12">
        <f t="shared" si="17"/>
        <v>7.25</v>
      </c>
      <c r="Z5" s="2">
        <f t="shared" si="18"/>
        <v>7.25</v>
      </c>
      <c r="AA5" s="11">
        <f>IFERROR(IF(AA4+1&gt;DATE(YEAR(AA4),MONTH(AA4)+1,0),"",AA4+1),"")</f>
        <v>44622</v>
      </c>
      <c r="AB5" s="57" t="str">
        <f t="shared" si="19"/>
        <v>mer</v>
      </c>
      <c r="AC5" s="12">
        <f t="shared" si="20"/>
        <v>7.25</v>
      </c>
      <c r="AD5" s="2">
        <f t="shared" si="21"/>
        <v>7.25</v>
      </c>
      <c r="AE5" s="11">
        <f>IFERROR(IF(AE4+1&gt;DATE(YEAR(AE4),MONTH(AE4)+1,0),"",AE4+1),"")</f>
        <v>44653</v>
      </c>
      <c r="AF5" s="57" t="str">
        <f t="shared" si="22"/>
        <v>sam</v>
      </c>
      <c r="AG5" s="12">
        <f t="shared" si="23"/>
        <v>0</v>
      </c>
      <c r="AH5" s="2">
        <f t="shared" si="24"/>
        <v>0</v>
      </c>
      <c r="AI5" s="11">
        <f>IFERROR(IF(AI4+1&gt;DATE(YEAR(AI4),MONTH(AI4)+1,0),"",AI4+1),"")</f>
        <v>44683</v>
      </c>
      <c r="AJ5" s="57" t="str">
        <f t="shared" si="25"/>
        <v>lun</v>
      </c>
      <c r="AK5" s="12">
        <f t="shared" si="26"/>
        <v>7.25</v>
      </c>
      <c r="AL5" s="2">
        <f t="shared" si="27"/>
        <v>7.25</v>
      </c>
      <c r="AM5" s="11">
        <f>IFERROR(IF(AM4+1&gt;DATE(YEAR(AM4),MONTH(AM4)+1,0),"",AM4+1),"")</f>
        <v>44714</v>
      </c>
      <c r="AN5" s="57" t="str">
        <f t="shared" si="28"/>
        <v>jeu</v>
      </c>
      <c r="AO5" s="12">
        <f t="shared" si="29"/>
        <v>7.25</v>
      </c>
      <c r="AP5" s="2">
        <f t="shared" si="30"/>
        <v>7.25</v>
      </c>
      <c r="AQ5" s="11">
        <f>IFERROR(IF(AQ4+1&gt;DATE(YEAR(AQ4),MONTH(AQ4)+1,0),"",AQ4+1),"")</f>
        <v>44744</v>
      </c>
      <c r="AR5" s="57" t="str">
        <f t="shared" si="31"/>
        <v>sam</v>
      </c>
      <c r="AS5" s="12">
        <f t="shared" si="32"/>
        <v>0</v>
      </c>
      <c r="AT5" s="2">
        <f t="shared" si="33"/>
        <v>0</v>
      </c>
      <c r="AU5" s="11">
        <f>IFERROR(IF(AU4+1&gt;DATE(YEAR(AU4),MONTH(AU4)+1,0),"",AU4+1),"")</f>
        <v>44775</v>
      </c>
      <c r="AV5" s="57" t="str">
        <f t="shared" si="34"/>
        <v>X</v>
      </c>
      <c r="AW5" s="12" t="str">
        <f t="shared" si="35"/>
        <v>VAC</v>
      </c>
      <c r="AX5" s="2" t="str">
        <f t="shared" si="36"/>
        <v>VAC</v>
      </c>
    </row>
    <row r="6" spans="1:50" x14ac:dyDescent="0.2">
      <c r="A6" s="11">
        <f t="shared" ref="A6:A33" si="38">A5+1</f>
        <v>44442</v>
      </c>
      <c r="B6" s="57" t="str">
        <f t="shared" si="0"/>
        <v>ven</v>
      </c>
      <c r="C6" s="57" t="str">
        <f t="shared" si="1"/>
        <v>ven</v>
      </c>
      <c r="D6" s="12">
        <f t="shared" si="2"/>
        <v>7</v>
      </c>
      <c r="E6" s="2">
        <f t="shared" si="3"/>
        <v>7</v>
      </c>
      <c r="F6" s="11">
        <f t="shared" ref="F6:F34" si="39">IFERROR(IF(F5+1&gt;DATE(YEAR(F5),MONTH(F5)+1,0),"",F5+1),"")</f>
        <v>44472</v>
      </c>
      <c r="G6" s="57" t="str">
        <f t="shared" si="4"/>
        <v>dim</v>
      </c>
      <c r="H6" s="57" t="str">
        <f t="shared" si="5"/>
        <v>dim</v>
      </c>
      <c r="I6" s="12">
        <f t="shared" si="6"/>
        <v>0</v>
      </c>
      <c r="J6" s="2">
        <f t="shared" si="37"/>
        <v>0</v>
      </c>
      <c r="K6" s="11">
        <f t="shared" ref="K6:K34" si="40">IFERROR(IF(K5+1&gt;DATE(YEAR(K5),MONTH(K5)+1,0),"",K5+1),"")</f>
        <v>44503</v>
      </c>
      <c r="L6" s="57" t="str">
        <f t="shared" si="7"/>
        <v>X</v>
      </c>
      <c r="M6" s="12" t="str">
        <f t="shared" si="8"/>
        <v>VAC</v>
      </c>
      <c r="N6" s="2">
        <v>6</v>
      </c>
      <c r="O6" s="11">
        <f t="shared" ref="O6:O34" si="41">IFERROR(IF(O5+1&gt;DATE(YEAR(O5),MONTH(O5)+1,0),"",O5+1),"")</f>
        <v>44533</v>
      </c>
      <c r="P6" s="57" t="str">
        <f t="shared" si="10"/>
        <v>ven</v>
      </c>
      <c r="Q6" s="12">
        <f t="shared" si="11"/>
        <v>7</v>
      </c>
      <c r="R6" s="2">
        <f t="shared" si="12"/>
        <v>7</v>
      </c>
      <c r="S6" s="11">
        <f t="shared" ref="S6:S34" si="42">IFERROR(IF(S5+1&gt;DATE(YEAR(S5),MONTH(S5)+1,0),"",S5+1),"")</f>
        <v>44564</v>
      </c>
      <c r="T6" s="57" t="str">
        <f t="shared" si="13"/>
        <v>lun</v>
      </c>
      <c r="U6" s="12">
        <f t="shared" si="14"/>
        <v>7.25</v>
      </c>
      <c r="V6" s="2">
        <f t="shared" si="15"/>
        <v>7.25</v>
      </c>
      <c r="W6" s="11">
        <f t="shared" ref="W6:W34" si="43">IFERROR(IF(W5+1&gt;DATE(YEAR(W5),MONTH(W5)+1,0),"",W5+1),"")</f>
        <v>44595</v>
      </c>
      <c r="X6" s="57" t="str">
        <f t="shared" si="16"/>
        <v>jeu</v>
      </c>
      <c r="Y6" s="12">
        <f t="shared" si="17"/>
        <v>7.25</v>
      </c>
      <c r="Z6" s="2">
        <f t="shared" si="18"/>
        <v>7.25</v>
      </c>
      <c r="AA6" s="11">
        <f t="shared" ref="AA6:AA34" si="44">IFERROR(IF(AA5+1&gt;DATE(YEAR(AA5),MONTH(AA5)+1,0),"",AA5+1),"")</f>
        <v>44623</v>
      </c>
      <c r="AB6" s="57" t="str">
        <f t="shared" si="19"/>
        <v>jeu</v>
      </c>
      <c r="AC6" s="12">
        <f t="shared" si="20"/>
        <v>7.25</v>
      </c>
      <c r="AD6" s="2">
        <f t="shared" si="21"/>
        <v>7.25</v>
      </c>
      <c r="AE6" s="11">
        <f t="shared" ref="AE6:AE33" si="45">IFERROR(IF(AE5+1&gt;DATE(YEAR(AE5),MONTH(AE5)+1,0),"",AE5+1),"")</f>
        <v>44654</v>
      </c>
      <c r="AF6" s="57" t="str">
        <f t="shared" si="22"/>
        <v>dim</v>
      </c>
      <c r="AG6" s="12">
        <f t="shared" si="23"/>
        <v>0</v>
      </c>
      <c r="AH6" s="2">
        <f t="shared" si="24"/>
        <v>0</v>
      </c>
      <c r="AI6" s="11">
        <f t="shared" ref="AI6:AI34" si="46">IFERROR(IF(AI5+1&gt;DATE(YEAR(AI5),MONTH(AI5)+1,0),"",AI5+1),"")</f>
        <v>44684</v>
      </c>
      <c r="AJ6" s="57" t="str">
        <f t="shared" si="25"/>
        <v>mar</v>
      </c>
      <c r="AK6" s="12">
        <f t="shared" si="26"/>
        <v>7.25</v>
      </c>
      <c r="AL6" s="2">
        <f t="shared" si="27"/>
        <v>7.25</v>
      </c>
      <c r="AM6" s="11">
        <f t="shared" ref="AM6:AM34" si="47">IFERROR(IF(AM5+1&gt;DATE(YEAR(AM5),MONTH(AM5)+1,0),"",AM5+1),"")</f>
        <v>44715</v>
      </c>
      <c r="AN6" s="57" t="str">
        <f t="shared" si="28"/>
        <v>ven</v>
      </c>
      <c r="AO6" s="12">
        <f t="shared" si="29"/>
        <v>7</v>
      </c>
      <c r="AP6" s="2">
        <f t="shared" si="30"/>
        <v>7</v>
      </c>
      <c r="AQ6" s="11">
        <f t="shared" ref="AQ6:AQ34" si="48">IFERROR(IF(AQ5+1&gt;DATE(YEAR(AQ5),MONTH(AQ5)+1,0),"",AQ5+1),"")</f>
        <v>44745</v>
      </c>
      <c r="AR6" s="57" t="str">
        <f t="shared" si="31"/>
        <v>dim</v>
      </c>
      <c r="AS6" s="12">
        <f t="shared" si="32"/>
        <v>0</v>
      </c>
      <c r="AT6" s="2">
        <f t="shared" si="33"/>
        <v>0</v>
      </c>
      <c r="AU6" s="11">
        <f t="shared" ref="AU6:AU34" si="49">IFERROR(IF(AU5+1&gt;DATE(YEAR(AU5),MONTH(AU5)+1,0),"",AU5+1),"")</f>
        <v>44776</v>
      </c>
      <c r="AV6" s="57" t="str">
        <f t="shared" si="34"/>
        <v>X</v>
      </c>
      <c r="AW6" s="12" t="str">
        <f t="shared" si="35"/>
        <v>VAC</v>
      </c>
      <c r="AX6" s="2" t="str">
        <f t="shared" si="36"/>
        <v>VAC</v>
      </c>
    </row>
    <row r="7" spans="1:50" x14ac:dyDescent="0.2">
      <c r="A7" s="11">
        <f t="shared" si="38"/>
        <v>44443</v>
      </c>
      <c r="B7" s="57" t="str">
        <f t="shared" si="0"/>
        <v>sam</v>
      </c>
      <c r="C7" s="57" t="str">
        <f t="shared" si="1"/>
        <v>sam</v>
      </c>
      <c r="D7" s="12">
        <f t="shared" si="2"/>
        <v>0</v>
      </c>
      <c r="E7" s="2">
        <f t="shared" si="3"/>
        <v>0</v>
      </c>
      <c r="F7" s="11">
        <f t="shared" si="39"/>
        <v>44473</v>
      </c>
      <c r="G7" s="57" t="str">
        <f t="shared" si="4"/>
        <v>lun</v>
      </c>
      <c r="H7" s="57" t="str">
        <f t="shared" si="5"/>
        <v>lun</v>
      </c>
      <c r="I7" s="12">
        <f t="shared" si="6"/>
        <v>7.25</v>
      </c>
      <c r="J7" s="2">
        <f t="shared" si="37"/>
        <v>7.25</v>
      </c>
      <c r="K7" s="11">
        <f t="shared" si="40"/>
        <v>44504</v>
      </c>
      <c r="L7" s="57" t="str">
        <f t="shared" si="7"/>
        <v>X</v>
      </c>
      <c r="M7" s="12" t="str">
        <f t="shared" si="8"/>
        <v>VAC</v>
      </c>
      <c r="N7" s="2">
        <v>6</v>
      </c>
      <c r="O7" s="11">
        <f t="shared" si="41"/>
        <v>44534</v>
      </c>
      <c r="P7" s="57" t="str">
        <f t="shared" si="10"/>
        <v>sam</v>
      </c>
      <c r="Q7" s="12">
        <f t="shared" si="11"/>
        <v>0</v>
      </c>
      <c r="R7" s="2">
        <f t="shared" si="12"/>
        <v>0</v>
      </c>
      <c r="S7" s="11">
        <f t="shared" si="42"/>
        <v>44565</v>
      </c>
      <c r="T7" s="57" t="str">
        <f t="shared" si="13"/>
        <v>mar</v>
      </c>
      <c r="U7" s="12">
        <f t="shared" si="14"/>
        <v>7.25</v>
      </c>
      <c r="V7" s="2">
        <f t="shared" si="15"/>
        <v>7.25</v>
      </c>
      <c r="W7" s="11">
        <f t="shared" si="43"/>
        <v>44596</v>
      </c>
      <c r="X7" s="57" t="str">
        <f t="shared" si="16"/>
        <v>ven</v>
      </c>
      <c r="Y7" s="12">
        <f t="shared" si="17"/>
        <v>7</v>
      </c>
      <c r="Z7" s="2">
        <f t="shared" si="18"/>
        <v>7</v>
      </c>
      <c r="AA7" s="11">
        <f t="shared" si="44"/>
        <v>44624</v>
      </c>
      <c r="AB7" s="57" t="str">
        <f t="shared" si="19"/>
        <v>ven</v>
      </c>
      <c r="AC7" s="12">
        <f t="shared" si="20"/>
        <v>7</v>
      </c>
      <c r="AD7" s="2">
        <f t="shared" si="21"/>
        <v>7</v>
      </c>
      <c r="AE7" s="11">
        <f t="shared" si="45"/>
        <v>44655</v>
      </c>
      <c r="AF7" s="57" t="str">
        <f t="shared" si="22"/>
        <v>lun</v>
      </c>
      <c r="AG7" s="12">
        <f t="shared" si="23"/>
        <v>7.25</v>
      </c>
      <c r="AH7" s="2">
        <f t="shared" si="24"/>
        <v>7.25</v>
      </c>
      <c r="AI7" s="11">
        <f t="shared" si="46"/>
        <v>44685</v>
      </c>
      <c r="AJ7" s="57" t="str">
        <f t="shared" si="25"/>
        <v>mer</v>
      </c>
      <c r="AK7" s="12">
        <f t="shared" si="26"/>
        <v>7.25</v>
      </c>
      <c r="AL7" s="2">
        <f t="shared" si="27"/>
        <v>7.25</v>
      </c>
      <c r="AM7" s="11">
        <f t="shared" si="47"/>
        <v>44716</v>
      </c>
      <c r="AN7" s="57" t="str">
        <f t="shared" si="28"/>
        <v>sam</v>
      </c>
      <c r="AO7" s="12">
        <f t="shared" si="29"/>
        <v>0</v>
      </c>
      <c r="AP7" s="2">
        <f t="shared" si="30"/>
        <v>0</v>
      </c>
      <c r="AQ7" s="11">
        <f t="shared" si="48"/>
        <v>44746</v>
      </c>
      <c r="AR7" s="57" t="str">
        <f t="shared" si="31"/>
        <v>lun</v>
      </c>
      <c r="AS7" s="12">
        <f t="shared" si="32"/>
        <v>7.25</v>
      </c>
      <c r="AT7" s="2">
        <f t="shared" si="33"/>
        <v>7.25</v>
      </c>
      <c r="AU7" s="11">
        <f t="shared" si="49"/>
        <v>44777</v>
      </c>
      <c r="AV7" s="57" t="str">
        <f t="shared" si="34"/>
        <v>X</v>
      </c>
      <c r="AW7" s="12" t="str">
        <f t="shared" si="35"/>
        <v>VAC</v>
      </c>
      <c r="AX7" s="2" t="str">
        <f t="shared" si="36"/>
        <v>VAC</v>
      </c>
    </row>
    <row r="8" spans="1:50" x14ac:dyDescent="0.2">
      <c r="A8" s="11">
        <f t="shared" si="38"/>
        <v>44444</v>
      </c>
      <c r="B8" s="57" t="str">
        <f t="shared" si="0"/>
        <v>dim</v>
      </c>
      <c r="C8" s="57" t="str">
        <f t="shared" si="1"/>
        <v>dim</v>
      </c>
      <c r="D8" s="12">
        <f t="shared" si="2"/>
        <v>0</v>
      </c>
      <c r="E8" s="2">
        <f t="shared" si="3"/>
        <v>0</v>
      </c>
      <c r="F8" s="11">
        <f t="shared" si="39"/>
        <v>44474</v>
      </c>
      <c r="G8" s="57" t="str">
        <f t="shared" si="4"/>
        <v>mar</v>
      </c>
      <c r="H8" s="57" t="str">
        <f t="shared" si="5"/>
        <v>mar</v>
      </c>
      <c r="I8" s="12">
        <f t="shared" si="6"/>
        <v>7.25</v>
      </c>
      <c r="J8" s="2">
        <f t="shared" si="37"/>
        <v>7.25</v>
      </c>
      <c r="K8" s="11">
        <f t="shared" si="40"/>
        <v>44505</v>
      </c>
      <c r="L8" s="57" t="str">
        <f t="shared" si="7"/>
        <v>X</v>
      </c>
      <c r="M8" s="12" t="str">
        <f t="shared" si="8"/>
        <v>VAC</v>
      </c>
      <c r="N8" s="2" t="s">
        <v>74</v>
      </c>
      <c r="O8" s="11">
        <f t="shared" si="41"/>
        <v>44535</v>
      </c>
      <c r="P8" s="57" t="str">
        <f t="shared" si="10"/>
        <v>dim</v>
      </c>
      <c r="Q8" s="12">
        <f t="shared" si="11"/>
        <v>0</v>
      </c>
      <c r="R8" s="2">
        <f t="shared" si="12"/>
        <v>0</v>
      </c>
      <c r="S8" s="11">
        <f t="shared" si="42"/>
        <v>44566</v>
      </c>
      <c r="T8" s="57" t="str">
        <f t="shared" si="13"/>
        <v>mer</v>
      </c>
      <c r="U8" s="12">
        <f t="shared" si="14"/>
        <v>7.25</v>
      </c>
      <c r="V8" s="2">
        <f t="shared" si="15"/>
        <v>7.25</v>
      </c>
      <c r="W8" s="11">
        <f t="shared" si="43"/>
        <v>44597</v>
      </c>
      <c r="X8" s="57" t="str">
        <f t="shared" si="16"/>
        <v>sam</v>
      </c>
      <c r="Y8" s="12">
        <f t="shared" si="17"/>
        <v>0</v>
      </c>
      <c r="Z8" s="2">
        <f t="shared" si="18"/>
        <v>0</v>
      </c>
      <c r="AA8" s="11">
        <f t="shared" si="44"/>
        <v>44625</v>
      </c>
      <c r="AB8" s="57" t="str">
        <f t="shared" si="19"/>
        <v>sam</v>
      </c>
      <c r="AC8" s="12">
        <f t="shared" si="20"/>
        <v>0</v>
      </c>
      <c r="AD8" s="2">
        <f t="shared" si="21"/>
        <v>0</v>
      </c>
      <c r="AE8" s="11">
        <f t="shared" si="45"/>
        <v>44656</v>
      </c>
      <c r="AF8" s="57" t="str">
        <f t="shared" si="22"/>
        <v>mar</v>
      </c>
      <c r="AG8" s="12">
        <f t="shared" si="23"/>
        <v>7.25</v>
      </c>
      <c r="AH8" s="2">
        <f t="shared" si="24"/>
        <v>7.25</v>
      </c>
      <c r="AI8" s="11">
        <f t="shared" si="46"/>
        <v>44686</v>
      </c>
      <c r="AJ8" s="57" t="str">
        <f t="shared" si="25"/>
        <v>jeu</v>
      </c>
      <c r="AK8" s="12">
        <f t="shared" si="26"/>
        <v>7.25</v>
      </c>
      <c r="AL8" s="2">
        <f t="shared" si="27"/>
        <v>7.25</v>
      </c>
      <c r="AM8" s="11">
        <f t="shared" si="47"/>
        <v>44717</v>
      </c>
      <c r="AN8" s="57" t="str">
        <f t="shared" si="28"/>
        <v>dim</v>
      </c>
      <c r="AO8" s="12">
        <f t="shared" si="29"/>
        <v>0</v>
      </c>
      <c r="AP8" s="2">
        <f t="shared" si="30"/>
        <v>0</v>
      </c>
      <c r="AQ8" s="11">
        <f t="shared" si="48"/>
        <v>44747</v>
      </c>
      <c r="AR8" s="57" t="str">
        <f t="shared" si="31"/>
        <v>mar</v>
      </c>
      <c r="AS8" s="12">
        <f t="shared" si="32"/>
        <v>7.25</v>
      </c>
      <c r="AT8" s="2">
        <f t="shared" si="33"/>
        <v>7.25</v>
      </c>
      <c r="AU8" s="11">
        <f t="shared" si="49"/>
        <v>44778</v>
      </c>
      <c r="AV8" s="57" t="str">
        <f t="shared" si="34"/>
        <v>X</v>
      </c>
      <c r="AW8" s="12" t="str">
        <f t="shared" si="35"/>
        <v>VAC</v>
      </c>
      <c r="AX8" s="2" t="str">
        <f t="shared" si="36"/>
        <v>VAC</v>
      </c>
    </row>
    <row r="9" spans="1:50" x14ac:dyDescent="0.2">
      <c r="A9" s="11">
        <f t="shared" si="38"/>
        <v>44445</v>
      </c>
      <c r="B9" s="57" t="str">
        <f t="shared" si="0"/>
        <v>lun</v>
      </c>
      <c r="C9" s="57" t="str">
        <f t="shared" si="1"/>
        <v>lun</v>
      </c>
      <c r="D9" s="12">
        <f t="shared" si="2"/>
        <v>7.25</v>
      </c>
      <c r="E9" s="2">
        <f t="shared" si="3"/>
        <v>7.25</v>
      </c>
      <c r="F9" s="11">
        <f t="shared" si="39"/>
        <v>44475</v>
      </c>
      <c r="G9" s="57" t="str">
        <f t="shared" si="4"/>
        <v>mer</v>
      </c>
      <c r="H9" s="57" t="str">
        <f t="shared" si="5"/>
        <v>mer</v>
      </c>
      <c r="I9" s="12">
        <f t="shared" si="6"/>
        <v>7.25</v>
      </c>
      <c r="J9" s="2">
        <f t="shared" si="37"/>
        <v>7.25</v>
      </c>
      <c r="K9" s="11">
        <f t="shared" si="40"/>
        <v>44506</v>
      </c>
      <c r="L9" s="57" t="str">
        <f t="shared" si="7"/>
        <v>sam</v>
      </c>
      <c r="M9" s="12">
        <f t="shared" si="8"/>
        <v>0</v>
      </c>
      <c r="N9" s="2">
        <f t="shared" si="9"/>
        <v>0</v>
      </c>
      <c r="O9" s="11">
        <f t="shared" si="41"/>
        <v>44536</v>
      </c>
      <c r="P9" s="57" t="str">
        <f t="shared" si="10"/>
        <v>lun</v>
      </c>
      <c r="Q9" s="12">
        <f t="shared" si="11"/>
        <v>7.25</v>
      </c>
      <c r="R9" s="2">
        <f t="shared" si="12"/>
        <v>7.25</v>
      </c>
      <c r="S9" s="11">
        <f t="shared" si="42"/>
        <v>44567</v>
      </c>
      <c r="T9" s="57" t="str">
        <f t="shared" si="13"/>
        <v>jeu</v>
      </c>
      <c r="U9" s="12">
        <f t="shared" si="14"/>
        <v>7.25</v>
      </c>
      <c r="V9" s="2">
        <f t="shared" si="15"/>
        <v>7.25</v>
      </c>
      <c r="W9" s="11">
        <f t="shared" si="43"/>
        <v>44598</v>
      </c>
      <c r="X9" s="57" t="str">
        <f t="shared" si="16"/>
        <v>dim</v>
      </c>
      <c r="Y9" s="12">
        <f t="shared" si="17"/>
        <v>0</v>
      </c>
      <c r="Z9" s="2">
        <f t="shared" si="18"/>
        <v>0</v>
      </c>
      <c r="AA9" s="11">
        <f t="shared" si="44"/>
        <v>44626</v>
      </c>
      <c r="AB9" s="57" t="str">
        <f t="shared" si="19"/>
        <v>dim</v>
      </c>
      <c r="AC9" s="12">
        <f t="shared" si="20"/>
        <v>0</v>
      </c>
      <c r="AD9" s="2">
        <f t="shared" si="21"/>
        <v>0</v>
      </c>
      <c r="AE9" s="11">
        <f t="shared" si="45"/>
        <v>44657</v>
      </c>
      <c r="AF9" s="57" t="str">
        <f t="shared" si="22"/>
        <v>mer</v>
      </c>
      <c r="AG9" s="12">
        <f t="shared" si="23"/>
        <v>7.25</v>
      </c>
      <c r="AH9" s="2">
        <f t="shared" si="24"/>
        <v>7.25</v>
      </c>
      <c r="AI9" s="11">
        <f t="shared" si="46"/>
        <v>44687</v>
      </c>
      <c r="AJ9" s="57" t="str">
        <f t="shared" si="25"/>
        <v>ven</v>
      </c>
      <c r="AK9" s="12">
        <f t="shared" si="26"/>
        <v>7</v>
      </c>
      <c r="AL9" s="2">
        <f t="shared" si="27"/>
        <v>7</v>
      </c>
      <c r="AM9" s="11">
        <f t="shared" si="47"/>
        <v>44718</v>
      </c>
      <c r="AN9" s="57" t="str">
        <f t="shared" si="28"/>
        <v>XX</v>
      </c>
      <c r="AO9" s="12" t="str">
        <f t="shared" si="29"/>
        <v>FERIE</v>
      </c>
      <c r="AP9" s="2" t="str">
        <f t="shared" si="30"/>
        <v>FERIE</v>
      </c>
      <c r="AQ9" s="11">
        <f t="shared" si="48"/>
        <v>44748</v>
      </c>
      <c r="AR9" s="57" t="str">
        <f t="shared" si="31"/>
        <v>mer</v>
      </c>
      <c r="AS9" s="12">
        <f t="shared" si="32"/>
        <v>7.25</v>
      </c>
      <c r="AT9" s="2">
        <f t="shared" si="33"/>
        <v>7.25</v>
      </c>
      <c r="AU9" s="11">
        <f t="shared" si="49"/>
        <v>44779</v>
      </c>
      <c r="AV9" s="57" t="str">
        <f t="shared" si="34"/>
        <v>sam</v>
      </c>
      <c r="AW9" s="12">
        <f t="shared" si="35"/>
        <v>0</v>
      </c>
      <c r="AX9" s="2">
        <f t="shared" si="36"/>
        <v>0</v>
      </c>
    </row>
    <row r="10" spans="1:50" x14ac:dyDescent="0.2">
      <c r="A10" s="11">
        <f t="shared" si="38"/>
        <v>44446</v>
      </c>
      <c r="B10" s="57" t="str">
        <f t="shared" si="0"/>
        <v>mar</v>
      </c>
      <c r="C10" s="57" t="str">
        <f t="shared" si="1"/>
        <v>mar</v>
      </c>
      <c r="D10" s="12">
        <f t="shared" si="2"/>
        <v>7.25</v>
      </c>
      <c r="E10" s="2">
        <f t="shared" si="3"/>
        <v>7.25</v>
      </c>
      <c r="F10" s="11">
        <f t="shared" si="39"/>
        <v>44476</v>
      </c>
      <c r="G10" s="57" t="str">
        <f t="shared" si="4"/>
        <v>jeu</v>
      </c>
      <c r="H10" s="57" t="str">
        <f t="shared" si="5"/>
        <v>jeu</v>
      </c>
      <c r="I10" s="12">
        <f t="shared" si="6"/>
        <v>7.25</v>
      </c>
      <c r="J10" s="2">
        <f t="shared" si="37"/>
        <v>7.25</v>
      </c>
      <c r="K10" s="11">
        <f t="shared" si="40"/>
        <v>44507</v>
      </c>
      <c r="L10" s="57" t="str">
        <f t="shared" si="7"/>
        <v>dim</v>
      </c>
      <c r="M10" s="12">
        <f t="shared" si="8"/>
        <v>0</v>
      </c>
      <c r="N10" s="2">
        <f t="shared" si="9"/>
        <v>0</v>
      </c>
      <c r="O10" s="11">
        <f t="shared" si="41"/>
        <v>44537</v>
      </c>
      <c r="P10" s="57" t="str">
        <f t="shared" si="10"/>
        <v>mar</v>
      </c>
      <c r="Q10" s="12">
        <f t="shared" si="11"/>
        <v>7.25</v>
      </c>
      <c r="R10" s="2">
        <f t="shared" si="12"/>
        <v>7.25</v>
      </c>
      <c r="S10" s="11">
        <f t="shared" si="42"/>
        <v>44568</v>
      </c>
      <c r="T10" s="57" t="str">
        <f t="shared" si="13"/>
        <v>ven</v>
      </c>
      <c r="U10" s="12">
        <f t="shared" si="14"/>
        <v>7</v>
      </c>
      <c r="V10" s="2">
        <f t="shared" si="15"/>
        <v>7</v>
      </c>
      <c r="W10" s="11">
        <f t="shared" si="43"/>
        <v>44599</v>
      </c>
      <c r="X10" s="57" t="str">
        <f t="shared" si="16"/>
        <v>X</v>
      </c>
      <c r="Y10" s="12" t="str">
        <f t="shared" si="17"/>
        <v>VAC</v>
      </c>
      <c r="Z10" s="2">
        <v>7</v>
      </c>
      <c r="AA10" s="11">
        <f t="shared" si="44"/>
        <v>44627</v>
      </c>
      <c r="AB10" s="57" t="str">
        <f t="shared" si="19"/>
        <v>lun</v>
      </c>
      <c r="AC10" s="12">
        <f t="shared" si="20"/>
        <v>7.25</v>
      </c>
      <c r="AD10" s="2">
        <f t="shared" si="21"/>
        <v>7.25</v>
      </c>
      <c r="AE10" s="11">
        <f t="shared" si="45"/>
        <v>44658</v>
      </c>
      <c r="AF10" s="57" t="str">
        <f t="shared" si="22"/>
        <v>jeu</v>
      </c>
      <c r="AG10" s="12">
        <f t="shared" si="23"/>
        <v>7.25</v>
      </c>
      <c r="AH10" s="2">
        <f t="shared" si="24"/>
        <v>7.25</v>
      </c>
      <c r="AI10" s="11">
        <f t="shared" si="46"/>
        <v>44688</v>
      </c>
      <c r="AJ10" s="57" t="str">
        <f t="shared" si="25"/>
        <v>sam</v>
      </c>
      <c r="AK10" s="12">
        <f t="shared" si="26"/>
        <v>0</v>
      </c>
      <c r="AL10" s="2">
        <f t="shared" si="27"/>
        <v>0</v>
      </c>
      <c r="AM10" s="11">
        <f t="shared" si="47"/>
        <v>44719</v>
      </c>
      <c r="AN10" s="57" t="str">
        <f t="shared" si="28"/>
        <v>mar</v>
      </c>
      <c r="AO10" s="12">
        <f t="shared" si="29"/>
        <v>7.25</v>
      </c>
      <c r="AP10" s="2">
        <f t="shared" si="30"/>
        <v>7.25</v>
      </c>
      <c r="AQ10" s="11">
        <f t="shared" si="48"/>
        <v>44749</v>
      </c>
      <c r="AR10" s="57" t="str">
        <f t="shared" si="31"/>
        <v>jeu</v>
      </c>
      <c r="AS10" s="12">
        <f t="shared" si="32"/>
        <v>7.25</v>
      </c>
      <c r="AT10" s="2">
        <f t="shared" si="33"/>
        <v>7.25</v>
      </c>
      <c r="AU10" s="11">
        <f t="shared" si="49"/>
        <v>44780</v>
      </c>
      <c r="AV10" s="57" t="str">
        <f t="shared" si="34"/>
        <v>dim</v>
      </c>
      <c r="AW10" s="12">
        <f t="shared" si="35"/>
        <v>0</v>
      </c>
      <c r="AX10" s="2">
        <f t="shared" si="36"/>
        <v>0</v>
      </c>
    </row>
    <row r="11" spans="1:50" x14ac:dyDescent="0.2">
      <c r="A11" s="11">
        <f t="shared" si="38"/>
        <v>44447</v>
      </c>
      <c r="B11" s="57" t="str">
        <f t="shared" si="0"/>
        <v>mer</v>
      </c>
      <c r="C11" s="57" t="str">
        <f t="shared" si="1"/>
        <v>mer</v>
      </c>
      <c r="D11" s="12">
        <f t="shared" si="2"/>
        <v>7.25</v>
      </c>
      <c r="E11" s="2">
        <f t="shared" si="3"/>
        <v>7.25</v>
      </c>
      <c r="F11" s="11">
        <f t="shared" si="39"/>
        <v>44477</v>
      </c>
      <c r="G11" s="57" t="str">
        <f t="shared" si="4"/>
        <v>ven</v>
      </c>
      <c r="H11" s="57" t="str">
        <f t="shared" si="5"/>
        <v>ven</v>
      </c>
      <c r="I11" s="12">
        <f t="shared" si="6"/>
        <v>7</v>
      </c>
      <c r="J11" s="2">
        <f t="shared" si="37"/>
        <v>7</v>
      </c>
      <c r="K11" s="11">
        <f t="shared" si="40"/>
        <v>44508</v>
      </c>
      <c r="L11" s="57" t="str">
        <f t="shared" si="7"/>
        <v>lun</v>
      </c>
      <c r="M11" s="12">
        <f t="shared" si="8"/>
        <v>7.25</v>
      </c>
      <c r="N11" s="2">
        <f>M11</f>
        <v>7.25</v>
      </c>
      <c r="O11" s="11">
        <f t="shared" si="41"/>
        <v>44538</v>
      </c>
      <c r="P11" s="57" t="str">
        <f t="shared" si="10"/>
        <v>mer</v>
      </c>
      <c r="Q11" s="12">
        <f t="shared" si="11"/>
        <v>7.25</v>
      </c>
      <c r="R11" s="2">
        <f t="shared" si="12"/>
        <v>7.25</v>
      </c>
      <c r="S11" s="11">
        <f t="shared" si="42"/>
        <v>44569</v>
      </c>
      <c r="T11" s="57" t="str">
        <f t="shared" si="13"/>
        <v>sam</v>
      </c>
      <c r="U11" s="12">
        <f t="shared" si="14"/>
        <v>0</v>
      </c>
      <c r="V11" s="2">
        <f t="shared" si="15"/>
        <v>0</v>
      </c>
      <c r="W11" s="11">
        <f t="shared" si="43"/>
        <v>44600</v>
      </c>
      <c r="X11" s="57" t="str">
        <f t="shared" si="16"/>
        <v>X</v>
      </c>
      <c r="Y11" s="12" t="str">
        <f t="shared" si="17"/>
        <v>VAC</v>
      </c>
      <c r="Z11" s="2">
        <v>6</v>
      </c>
      <c r="AA11" s="11">
        <f t="shared" si="44"/>
        <v>44628</v>
      </c>
      <c r="AB11" s="57" t="str">
        <f t="shared" si="19"/>
        <v>mar</v>
      </c>
      <c r="AC11" s="12">
        <f t="shared" si="20"/>
        <v>7.25</v>
      </c>
      <c r="AD11" s="2">
        <f t="shared" si="21"/>
        <v>7.25</v>
      </c>
      <c r="AE11" s="11">
        <f t="shared" si="45"/>
        <v>44659</v>
      </c>
      <c r="AF11" s="57" t="str">
        <f t="shared" si="22"/>
        <v>ven</v>
      </c>
      <c r="AG11" s="12">
        <f t="shared" si="23"/>
        <v>7</v>
      </c>
      <c r="AH11" s="2">
        <f t="shared" si="24"/>
        <v>7</v>
      </c>
      <c r="AI11" s="11">
        <f t="shared" si="46"/>
        <v>44689</v>
      </c>
      <c r="AJ11" s="57" t="str">
        <f t="shared" si="25"/>
        <v>XX</v>
      </c>
      <c r="AK11" s="12" t="str">
        <f t="shared" si="26"/>
        <v>FERIE</v>
      </c>
      <c r="AL11" s="58" t="str">
        <f t="shared" si="27"/>
        <v>FERIE</v>
      </c>
      <c r="AM11" s="11">
        <f t="shared" si="47"/>
        <v>44720</v>
      </c>
      <c r="AN11" s="57" t="str">
        <f t="shared" si="28"/>
        <v>mer</v>
      </c>
      <c r="AO11" s="12">
        <f t="shared" si="29"/>
        <v>7.25</v>
      </c>
      <c r="AP11" s="2">
        <f t="shared" si="30"/>
        <v>7.25</v>
      </c>
      <c r="AQ11" s="11">
        <f t="shared" si="48"/>
        <v>44750</v>
      </c>
      <c r="AR11" s="57" t="str">
        <f t="shared" si="31"/>
        <v>X</v>
      </c>
      <c r="AS11" s="12" t="str">
        <f t="shared" si="32"/>
        <v>VAC</v>
      </c>
      <c r="AT11" s="2" t="str">
        <f t="shared" si="33"/>
        <v>VAC</v>
      </c>
      <c r="AU11" s="11">
        <f t="shared" si="49"/>
        <v>44781</v>
      </c>
      <c r="AV11" s="57" t="str">
        <f t="shared" si="34"/>
        <v>X</v>
      </c>
      <c r="AW11" s="12" t="str">
        <f t="shared" si="35"/>
        <v>VAC</v>
      </c>
      <c r="AX11" s="2">
        <v>7</v>
      </c>
    </row>
    <row r="12" spans="1:50" x14ac:dyDescent="0.2">
      <c r="A12" s="11">
        <f t="shared" si="38"/>
        <v>44448</v>
      </c>
      <c r="B12" s="57" t="str">
        <f t="shared" si="0"/>
        <v>jeu</v>
      </c>
      <c r="C12" s="57" t="str">
        <f t="shared" si="1"/>
        <v>jeu</v>
      </c>
      <c r="D12" s="12">
        <f t="shared" si="2"/>
        <v>7.25</v>
      </c>
      <c r="E12" s="2">
        <f t="shared" si="3"/>
        <v>7.25</v>
      </c>
      <c r="F12" s="11">
        <f t="shared" si="39"/>
        <v>44478</v>
      </c>
      <c r="G12" s="57" t="str">
        <f t="shared" si="4"/>
        <v>sam</v>
      </c>
      <c r="H12" s="57" t="str">
        <f t="shared" si="5"/>
        <v>sam</v>
      </c>
      <c r="I12" s="12">
        <f t="shared" si="6"/>
        <v>0</v>
      </c>
      <c r="J12" s="2">
        <f t="shared" si="37"/>
        <v>0</v>
      </c>
      <c r="K12" s="11">
        <f t="shared" si="40"/>
        <v>44509</v>
      </c>
      <c r="L12" s="57" t="str">
        <f t="shared" si="7"/>
        <v>mar</v>
      </c>
      <c r="M12" s="12">
        <f t="shared" si="8"/>
        <v>7.25</v>
      </c>
      <c r="N12" s="2">
        <f t="shared" si="9"/>
        <v>7.25</v>
      </c>
      <c r="O12" s="11">
        <f t="shared" si="41"/>
        <v>44539</v>
      </c>
      <c r="P12" s="57" t="str">
        <f t="shared" si="10"/>
        <v>jeu</v>
      </c>
      <c r="Q12" s="12">
        <f t="shared" si="11"/>
        <v>7.25</v>
      </c>
      <c r="R12" s="2">
        <f t="shared" si="12"/>
        <v>7.25</v>
      </c>
      <c r="S12" s="11">
        <f t="shared" si="42"/>
        <v>44570</v>
      </c>
      <c r="T12" s="57" t="str">
        <f t="shared" si="13"/>
        <v>dim</v>
      </c>
      <c r="U12" s="12">
        <f t="shared" si="14"/>
        <v>0</v>
      </c>
      <c r="V12" s="2">
        <f t="shared" si="15"/>
        <v>0</v>
      </c>
      <c r="W12" s="11">
        <f t="shared" si="43"/>
        <v>44601</v>
      </c>
      <c r="X12" s="57" t="str">
        <f t="shared" si="16"/>
        <v>X</v>
      </c>
      <c r="Y12" s="12" t="str">
        <f t="shared" si="17"/>
        <v>VAC</v>
      </c>
      <c r="Z12" s="2">
        <v>6</v>
      </c>
      <c r="AA12" s="11">
        <f t="shared" si="44"/>
        <v>44629</v>
      </c>
      <c r="AB12" s="57" t="str">
        <f t="shared" si="19"/>
        <v>mer</v>
      </c>
      <c r="AC12" s="12">
        <f t="shared" si="20"/>
        <v>7.25</v>
      </c>
      <c r="AD12" s="2">
        <f t="shared" si="21"/>
        <v>7.25</v>
      </c>
      <c r="AE12" s="11">
        <f t="shared" si="45"/>
        <v>44660</v>
      </c>
      <c r="AF12" s="57" t="str">
        <f t="shared" si="22"/>
        <v>sam</v>
      </c>
      <c r="AG12" s="12">
        <f t="shared" si="23"/>
        <v>0</v>
      </c>
      <c r="AH12" s="2">
        <f t="shared" si="24"/>
        <v>0</v>
      </c>
      <c r="AI12" s="11">
        <f t="shared" si="46"/>
        <v>44690</v>
      </c>
      <c r="AJ12" s="57" t="str">
        <f t="shared" si="25"/>
        <v>lun</v>
      </c>
      <c r="AK12" s="12">
        <f t="shared" si="26"/>
        <v>7.25</v>
      </c>
      <c r="AL12" s="2">
        <f t="shared" si="27"/>
        <v>7.25</v>
      </c>
      <c r="AM12" s="11">
        <f t="shared" si="47"/>
        <v>44721</v>
      </c>
      <c r="AN12" s="57" t="str">
        <f t="shared" si="28"/>
        <v>jeu</v>
      </c>
      <c r="AO12" s="12">
        <f t="shared" si="29"/>
        <v>7.25</v>
      </c>
      <c r="AP12" s="2">
        <f t="shared" si="30"/>
        <v>7.25</v>
      </c>
      <c r="AQ12" s="11">
        <f t="shared" si="48"/>
        <v>44751</v>
      </c>
      <c r="AR12" s="57" t="str">
        <f t="shared" si="31"/>
        <v>sam</v>
      </c>
      <c r="AS12" s="12">
        <f t="shared" si="32"/>
        <v>0</v>
      </c>
      <c r="AT12" s="2">
        <f t="shared" si="33"/>
        <v>0</v>
      </c>
      <c r="AU12" s="11">
        <f t="shared" si="49"/>
        <v>44782</v>
      </c>
      <c r="AV12" s="57" t="str">
        <f t="shared" si="34"/>
        <v>X</v>
      </c>
      <c r="AW12" s="12" t="str">
        <f t="shared" si="35"/>
        <v>VAC</v>
      </c>
      <c r="AX12" s="2">
        <v>6</v>
      </c>
    </row>
    <row r="13" spans="1:50" x14ac:dyDescent="0.2">
      <c r="A13" s="11">
        <f t="shared" si="38"/>
        <v>44449</v>
      </c>
      <c r="B13" s="57" t="str">
        <f t="shared" si="0"/>
        <v>ven</v>
      </c>
      <c r="C13" s="57" t="str">
        <f t="shared" si="1"/>
        <v>ven</v>
      </c>
      <c r="D13" s="12">
        <f t="shared" si="2"/>
        <v>7</v>
      </c>
      <c r="E13" s="2">
        <f t="shared" si="3"/>
        <v>7</v>
      </c>
      <c r="F13" s="11">
        <f t="shared" si="39"/>
        <v>44479</v>
      </c>
      <c r="G13" s="57" t="str">
        <f t="shared" si="4"/>
        <v>dim</v>
      </c>
      <c r="H13" s="57" t="str">
        <f t="shared" si="5"/>
        <v>dim</v>
      </c>
      <c r="I13" s="12">
        <f t="shared" si="6"/>
        <v>0</v>
      </c>
      <c r="J13" s="2">
        <f t="shared" si="37"/>
        <v>0</v>
      </c>
      <c r="K13" s="11">
        <f t="shared" si="40"/>
        <v>44510</v>
      </c>
      <c r="L13" s="57" t="str">
        <f t="shared" si="7"/>
        <v>mer</v>
      </c>
      <c r="M13" s="12">
        <f t="shared" si="8"/>
        <v>7.25</v>
      </c>
      <c r="N13" s="2">
        <f t="shared" si="9"/>
        <v>7.25</v>
      </c>
      <c r="O13" s="11">
        <f t="shared" si="41"/>
        <v>44540</v>
      </c>
      <c r="P13" s="57" t="str">
        <f t="shared" si="10"/>
        <v>ven</v>
      </c>
      <c r="Q13" s="12">
        <f t="shared" si="11"/>
        <v>7</v>
      </c>
      <c r="R13" s="2">
        <f t="shared" si="12"/>
        <v>7</v>
      </c>
      <c r="S13" s="11">
        <f t="shared" si="42"/>
        <v>44571</v>
      </c>
      <c r="T13" s="57" t="str">
        <f t="shared" si="13"/>
        <v>lun</v>
      </c>
      <c r="U13" s="12">
        <f t="shared" si="14"/>
        <v>7.25</v>
      </c>
      <c r="V13" s="2">
        <f t="shared" si="15"/>
        <v>7.25</v>
      </c>
      <c r="W13" s="11">
        <f t="shared" si="43"/>
        <v>44602</v>
      </c>
      <c r="X13" s="57" t="str">
        <f t="shared" si="16"/>
        <v>X</v>
      </c>
      <c r="Y13" s="12" t="str">
        <f t="shared" si="17"/>
        <v>VAC</v>
      </c>
      <c r="Z13" s="2">
        <v>6</v>
      </c>
      <c r="AA13" s="11">
        <f t="shared" si="44"/>
        <v>44630</v>
      </c>
      <c r="AB13" s="57" t="str">
        <f t="shared" si="19"/>
        <v>jeu</v>
      </c>
      <c r="AC13" s="12">
        <f t="shared" si="20"/>
        <v>7.25</v>
      </c>
      <c r="AD13" s="2">
        <f t="shared" si="21"/>
        <v>7.25</v>
      </c>
      <c r="AE13" s="11">
        <f t="shared" si="45"/>
        <v>44661</v>
      </c>
      <c r="AF13" s="57" t="str">
        <f t="shared" si="22"/>
        <v>dim</v>
      </c>
      <c r="AG13" s="12">
        <f t="shared" si="23"/>
        <v>0</v>
      </c>
      <c r="AH13" s="2">
        <f t="shared" si="24"/>
        <v>0</v>
      </c>
      <c r="AI13" s="11">
        <f t="shared" si="46"/>
        <v>44691</v>
      </c>
      <c r="AJ13" s="57" t="str">
        <f t="shared" si="25"/>
        <v>mar</v>
      </c>
      <c r="AK13" s="12">
        <f t="shared" si="26"/>
        <v>7.25</v>
      </c>
      <c r="AL13" s="2">
        <f t="shared" si="27"/>
        <v>7.25</v>
      </c>
      <c r="AM13" s="11">
        <f t="shared" si="47"/>
        <v>44722</v>
      </c>
      <c r="AN13" s="57" t="str">
        <f t="shared" si="28"/>
        <v>ven</v>
      </c>
      <c r="AO13" s="12">
        <f t="shared" si="29"/>
        <v>7</v>
      </c>
      <c r="AP13" s="2">
        <f t="shared" si="30"/>
        <v>7</v>
      </c>
      <c r="AQ13" s="11">
        <f t="shared" si="48"/>
        <v>44752</v>
      </c>
      <c r="AR13" s="57" t="str">
        <f t="shared" si="31"/>
        <v>dim</v>
      </c>
      <c r="AS13" s="12">
        <f t="shared" si="32"/>
        <v>0</v>
      </c>
      <c r="AT13" s="2">
        <f t="shared" si="33"/>
        <v>0</v>
      </c>
      <c r="AU13" s="11">
        <f t="shared" si="49"/>
        <v>44783</v>
      </c>
      <c r="AV13" s="57" t="str">
        <f t="shared" si="34"/>
        <v>X</v>
      </c>
      <c r="AW13" s="12" t="str">
        <f t="shared" si="35"/>
        <v>VAC</v>
      </c>
      <c r="AX13" s="2">
        <v>6</v>
      </c>
    </row>
    <row r="14" spans="1:50" x14ac:dyDescent="0.2">
      <c r="A14" s="11">
        <f t="shared" si="38"/>
        <v>44450</v>
      </c>
      <c r="B14" s="57" t="str">
        <f t="shared" si="0"/>
        <v>sam</v>
      </c>
      <c r="C14" s="57" t="str">
        <f t="shared" si="1"/>
        <v>sam</v>
      </c>
      <c r="D14" s="12">
        <f t="shared" si="2"/>
        <v>0</v>
      </c>
      <c r="E14" s="2">
        <f t="shared" si="3"/>
        <v>0</v>
      </c>
      <c r="F14" s="11">
        <f t="shared" si="39"/>
        <v>44480</v>
      </c>
      <c r="G14" s="57" t="str">
        <f t="shared" si="4"/>
        <v>lun</v>
      </c>
      <c r="H14" s="57" t="str">
        <f t="shared" si="5"/>
        <v>lun</v>
      </c>
      <c r="I14" s="12">
        <f t="shared" si="6"/>
        <v>7.25</v>
      </c>
      <c r="J14" s="2">
        <f t="shared" si="37"/>
        <v>7.25</v>
      </c>
      <c r="K14" s="11">
        <f t="shared" si="40"/>
        <v>44511</v>
      </c>
      <c r="L14" s="57" t="str">
        <f t="shared" si="7"/>
        <v>XX</v>
      </c>
      <c r="M14" s="12" t="str">
        <f t="shared" si="8"/>
        <v>FERIE</v>
      </c>
      <c r="N14" s="58" t="str">
        <f t="shared" si="9"/>
        <v>FERIE</v>
      </c>
      <c r="O14" s="11">
        <f t="shared" si="41"/>
        <v>44541</v>
      </c>
      <c r="P14" s="57" t="str">
        <f t="shared" si="10"/>
        <v>sam</v>
      </c>
      <c r="Q14" s="12">
        <f t="shared" si="11"/>
        <v>0</v>
      </c>
      <c r="R14" s="2">
        <f t="shared" si="12"/>
        <v>0</v>
      </c>
      <c r="S14" s="11">
        <f t="shared" si="42"/>
        <v>44572</v>
      </c>
      <c r="T14" s="57" t="str">
        <f t="shared" si="13"/>
        <v>mar</v>
      </c>
      <c r="U14" s="12">
        <f t="shared" si="14"/>
        <v>7.25</v>
      </c>
      <c r="V14" s="2">
        <f t="shared" si="15"/>
        <v>7.25</v>
      </c>
      <c r="W14" s="11">
        <f t="shared" si="43"/>
        <v>44603</v>
      </c>
      <c r="X14" s="57" t="str">
        <f t="shared" si="16"/>
        <v>X</v>
      </c>
      <c r="Y14" s="12" t="str">
        <f t="shared" si="17"/>
        <v>VAC</v>
      </c>
      <c r="Z14" s="2" t="s">
        <v>74</v>
      </c>
      <c r="AA14" s="11">
        <f t="shared" si="44"/>
        <v>44631</v>
      </c>
      <c r="AB14" s="57" t="str">
        <f t="shared" si="19"/>
        <v>ven</v>
      </c>
      <c r="AC14" s="12">
        <f t="shared" si="20"/>
        <v>7</v>
      </c>
      <c r="AD14" s="2">
        <f t="shared" si="21"/>
        <v>7</v>
      </c>
      <c r="AE14" s="11">
        <f t="shared" si="45"/>
        <v>44662</v>
      </c>
      <c r="AF14" s="57" t="str">
        <f t="shared" si="22"/>
        <v>X</v>
      </c>
      <c r="AG14" s="12" t="str">
        <f t="shared" si="23"/>
        <v>VAC</v>
      </c>
      <c r="AH14" s="2">
        <v>7</v>
      </c>
      <c r="AI14" s="11">
        <f t="shared" si="46"/>
        <v>44692</v>
      </c>
      <c r="AJ14" s="57" t="str">
        <f t="shared" si="25"/>
        <v>mer</v>
      </c>
      <c r="AK14" s="12">
        <f t="shared" si="26"/>
        <v>7.25</v>
      </c>
      <c r="AL14" s="2">
        <f t="shared" si="27"/>
        <v>7.25</v>
      </c>
      <c r="AM14" s="11">
        <f t="shared" si="47"/>
        <v>44723</v>
      </c>
      <c r="AN14" s="57" t="str">
        <f t="shared" si="28"/>
        <v>sam</v>
      </c>
      <c r="AO14" s="12">
        <f t="shared" si="29"/>
        <v>0</v>
      </c>
      <c r="AP14" s="2">
        <f t="shared" si="30"/>
        <v>0</v>
      </c>
      <c r="AQ14" s="11">
        <f t="shared" si="48"/>
        <v>44753</v>
      </c>
      <c r="AR14" s="57" t="str">
        <f t="shared" si="31"/>
        <v>X</v>
      </c>
      <c r="AS14" s="12" t="str">
        <f t="shared" si="32"/>
        <v>VAC</v>
      </c>
      <c r="AT14" s="2" t="str">
        <f t="shared" si="33"/>
        <v>VAC</v>
      </c>
      <c r="AU14" s="11">
        <f t="shared" si="49"/>
        <v>44784</v>
      </c>
      <c r="AV14" s="57" t="str">
        <f t="shared" si="34"/>
        <v>X</v>
      </c>
      <c r="AW14" s="12" t="str">
        <f t="shared" si="35"/>
        <v>VAC</v>
      </c>
      <c r="AX14" s="2">
        <v>6</v>
      </c>
    </row>
    <row r="15" spans="1:50" x14ac:dyDescent="0.2">
      <c r="A15" s="11">
        <f t="shared" si="38"/>
        <v>44451</v>
      </c>
      <c r="B15" s="57" t="str">
        <f t="shared" si="0"/>
        <v>dim</v>
      </c>
      <c r="C15" s="57" t="str">
        <f t="shared" si="1"/>
        <v>dim</v>
      </c>
      <c r="D15" s="12">
        <f t="shared" si="2"/>
        <v>0</v>
      </c>
      <c r="E15" s="2">
        <f t="shared" si="3"/>
        <v>0</v>
      </c>
      <c r="F15" s="11">
        <f t="shared" si="39"/>
        <v>44481</v>
      </c>
      <c r="G15" s="57" t="str">
        <f t="shared" si="4"/>
        <v>mar</v>
      </c>
      <c r="H15" s="57" t="str">
        <f t="shared" si="5"/>
        <v>mar</v>
      </c>
      <c r="I15" s="12">
        <f t="shared" si="6"/>
        <v>7.25</v>
      </c>
      <c r="J15" s="2">
        <f t="shared" si="37"/>
        <v>7.25</v>
      </c>
      <c r="K15" s="11">
        <f t="shared" si="40"/>
        <v>44512</v>
      </c>
      <c r="L15" s="57" t="str">
        <f t="shared" si="7"/>
        <v>ven</v>
      </c>
      <c r="M15" s="12">
        <f t="shared" si="8"/>
        <v>7</v>
      </c>
      <c r="N15" s="2">
        <f t="shared" si="9"/>
        <v>7</v>
      </c>
      <c r="O15" s="11">
        <f t="shared" si="41"/>
        <v>44542</v>
      </c>
      <c r="P15" s="57" t="str">
        <f t="shared" si="10"/>
        <v>dim</v>
      </c>
      <c r="Q15" s="12">
        <f t="shared" si="11"/>
        <v>0</v>
      </c>
      <c r="R15" s="2">
        <f t="shared" si="12"/>
        <v>0</v>
      </c>
      <c r="S15" s="11">
        <f t="shared" si="42"/>
        <v>44573</v>
      </c>
      <c r="T15" s="57" t="str">
        <f t="shared" si="13"/>
        <v>mer</v>
      </c>
      <c r="U15" s="12">
        <f t="shared" si="14"/>
        <v>7.25</v>
      </c>
      <c r="V15" s="2">
        <f t="shared" si="15"/>
        <v>7.25</v>
      </c>
      <c r="W15" s="11">
        <f t="shared" si="43"/>
        <v>44604</v>
      </c>
      <c r="X15" s="57" t="str">
        <f t="shared" si="16"/>
        <v>sam</v>
      </c>
      <c r="Y15" s="12">
        <f t="shared" si="17"/>
        <v>0</v>
      </c>
      <c r="Z15" s="2">
        <f t="shared" si="18"/>
        <v>0</v>
      </c>
      <c r="AA15" s="11">
        <f t="shared" si="44"/>
        <v>44632</v>
      </c>
      <c r="AB15" s="57" t="str">
        <f t="shared" si="19"/>
        <v>sam</v>
      </c>
      <c r="AC15" s="12">
        <f t="shared" si="20"/>
        <v>0</v>
      </c>
      <c r="AD15" s="2">
        <f t="shared" si="21"/>
        <v>0</v>
      </c>
      <c r="AE15" s="11">
        <f t="shared" si="45"/>
        <v>44663</v>
      </c>
      <c r="AF15" s="57" t="str">
        <f t="shared" si="22"/>
        <v>X</v>
      </c>
      <c r="AG15" s="12" t="str">
        <f t="shared" si="23"/>
        <v>VAC</v>
      </c>
      <c r="AH15" s="2">
        <v>6</v>
      </c>
      <c r="AI15" s="11">
        <f t="shared" si="46"/>
        <v>44693</v>
      </c>
      <c r="AJ15" s="57" t="str">
        <f t="shared" si="25"/>
        <v>jeu</v>
      </c>
      <c r="AK15" s="12">
        <f t="shared" si="26"/>
        <v>7.25</v>
      </c>
      <c r="AL15" s="2">
        <f t="shared" si="27"/>
        <v>7.25</v>
      </c>
      <c r="AM15" s="11">
        <f t="shared" si="47"/>
        <v>44724</v>
      </c>
      <c r="AN15" s="57" t="str">
        <f t="shared" si="28"/>
        <v>dim</v>
      </c>
      <c r="AO15" s="12">
        <f t="shared" si="29"/>
        <v>0</v>
      </c>
      <c r="AP15" s="2">
        <f t="shared" si="30"/>
        <v>0</v>
      </c>
      <c r="AQ15" s="11">
        <f t="shared" si="48"/>
        <v>44754</v>
      </c>
      <c r="AR15" s="57" t="str">
        <f t="shared" si="31"/>
        <v>X</v>
      </c>
      <c r="AS15" s="12" t="str">
        <f t="shared" si="32"/>
        <v>VAC</v>
      </c>
      <c r="AT15" s="2" t="str">
        <f t="shared" si="33"/>
        <v>VAC</v>
      </c>
      <c r="AU15" s="11">
        <f t="shared" si="49"/>
        <v>44785</v>
      </c>
      <c r="AV15" s="57" t="str">
        <f t="shared" si="34"/>
        <v>X</v>
      </c>
      <c r="AW15" s="12" t="str">
        <f t="shared" si="35"/>
        <v>VAC</v>
      </c>
      <c r="AX15" s="2">
        <v>0</v>
      </c>
    </row>
    <row r="16" spans="1:50" x14ac:dyDescent="0.2">
      <c r="A16" s="11">
        <f t="shared" si="38"/>
        <v>44452</v>
      </c>
      <c r="B16" s="57" t="str">
        <f t="shared" si="0"/>
        <v>lun</v>
      </c>
      <c r="C16" s="57" t="str">
        <f t="shared" si="1"/>
        <v>lun</v>
      </c>
      <c r="D16" s="12">
        <f t="shared" si="2"/>
        <v>7.25</v>
      </c>
      <c r="E16" s="2">
        <f t="shared" si="3"/>
        <v>7.25</v>
      </c>
      <c r="F16" s="11">
        <f t="shared" si="39"/>
        <v>44482</v>
      </c>
      <c r="G16" s="57" t="str">
        <f t="shared" si="4"/>
        <v>mer</v>
      </c>
      <c r="H16" s="57" t="str">
        <f t="shared" si="5"/>
        <v>mer</v>
      </c>
      <c r="I16" s="12">
        <f t="shared" si="6"/>
        <v>7.25</v>
      </c>
      <c r="J16" s="2">
        <f t="shared" si="37"/>
        <v>7.25</v>
      </c>
      <c r="K16" s="11">
        <f t="shared" si="40"/>
        <v>44513</v>
      </c>
      <c r="L16" s="57" t="str">
        <f t="shared" si="7"/>
        <v>sam</v>
      </c>
      <c r="M16" s="12">
        <f t="shared" si="8"/>
        <v>0</v>
      </c>
      <c r="N16" s="2">
        <f t="shared" si="9"/>
        <v>0</v>
      </c>
      <c r="O16" s="11">
        <f t="shared" si="41"/>
        <v>44543</v>
      </c>
      <c r="P16" s="57" t="str">
        <f t="shared" si="10"/>
        <v>lun</v>
      </c>
      <c r="Q16" s="12">
        <f t="shared" si="11"/>
        <v>7.25</v>
      </c>
      <c r="R16" s="2">
        <f t="shared" si="12"/>
        <v>7.25</v>
      </c>
      <c r="S16" s="11">
        <f t="shared" si="42"/>
        <v>44574</v>
      </c>
      <c r="T16" s="57" t="str">
        <f t="shared" si="13"/>
        <v>jeu</v>
      </c>
      <c r="U16" s="12">
        <f t="shared" si="14"/>
        <v>7.25</v>
      </c>
      <c r="V16" s="2">
        <f t="shared" si="15"/>
        <v>7.25</v>
      </c>
      <c r="W16" s="11">
        <f t="shared" si="43"/>
        <v>44605</v>
      </c>
      <c r="X16" s="57" t="str">
        <f t="shared" si="16"/>
        <v>dim</v>
      </c>
      <c r="Y16" s="12">
        <f t="shared" si="17"/>
        <v>0</v>
      </c>
      <c r="Z16" s="2">
        <f t="shared" si="18"/>
        <v>0</v>
      </c>
      <c r="AA16" s="11">
        <f t="shared" si="44"/>
        <v>44633</v>
      </c>
      <c r="AB16" s="57" t="str">
        <f t="shared" si="19"/>
        <v>dim</v>
      </c>
      <c r="AC16" s="12">
        <f t="shared" si="20"/>
        <v>0</v>
      </c>
      <c r="AD16" s="2">
        <f t="shared" si="21"/>
        <v>0</v>
      </c>
      <c r="AE16" s="11">
        <f t="shared" si="45"/>
        <v>44664</v>
      </c>
      <c r="AF16" s="57" t="str">
        <f t="shared" si="22"/>
        <v>X</v>
      </c>
      <c r="AG16" s="12" t="str">
        <f t="shared" si="23"/>
        <v>VAC</v>
      </c>
      <c r="AH16" s="2">
        <v>6</v>
      </c>
      <c r="AI16" s="11">
        <f t="shared" si="46"/>
        <v>44694</v>
      </c>
      <c r="AJ16" s="57" t="str">
        <f t="shared" si="25"/>
        <v>ven</v>
      </c>
      <c r="AK16" s="12">
        <f t="shared" si="26"/>
        <v>7</v>
      </c>
      <c r="AL16" s="2">
        <f t="shared" si="27"/>
        <v>7</v>
      </c>
      <c r="AM16" s="11">
        <f t="shared" si="47"/>
        <v>44725</v>
      </c>
      <c r="AN16" s="57" t="str">
        <f t="shared" si="28"/>
        <v>lun</v>
      </c>
      <c r="AO16" s="12">
        <f t="shared" si="29"/>
        <v>7.25</v>
      </c>
      <c r="AP16" s="2">
        <f t="shared" si="30"/>
        <v>7.25</v>
      </c>
      <c r="AQ16" s="11">
        <f t="shared" si="48"/>
        <v>44755</v>
      </c>
      <c r="AR16" s="57" t="str">
        <f t="shared" si="31"/>
        <v>X</v>
      </c>
      <c r="AS16" s="12" t="str">
        <f t="shared" si="32"/>
        <v>VAC</v>
      </c>
      <c r="AT16" s="2" t="str">
        <f t="shared" si="33"/>
        <v>VAC</v>
      </c>
      <c r="AU16" s="11">
        <f t="shared" si="49"/>
        <v>44786</v>
      </c>
      <c r="AV16" s="57" t="str">
        <f t="shared" si="34"/>
        <v>sam</v>
      </c>
      <c r="AW16" s="12">
        <f t="shared" si="35"/>
        <v>0</v>
      </c>
      <c r="AX16" s="2">
        <f t="shared" si="36"/>
        <v>0</v>
      </c>
    </row>
    <row r="17" spans="1:50" x14ac:dyDescent="0.2">
      <c r="A17" s="11">
        <f t="shared" si="38"/>
        <v>44453</v>
      </c>
      <c r="B17" s="57" t="str">
        <f t="shared" si="0"/>
        <v>mar</v>
      </c>
      <c r="C17" s="57" t="str">
        <f t="shared" si="1"/>
        <v>mar</v>
      </c>
      <c r="D17" s="12">
        <f t="shared" si="2"/>
        <v>7.25</v>
      </c>
      <c r="E17" s="2">
        <f t="shared" si="3"/>
        <v>7.25</v>
      </c>
      <c r="F17" s="11">
        <f t="shared" si="39"/>
        <v>44483</v>
      </c>
      <c r="G17" s="57" t="str">
        <f t="shared" si="4"/>
        <v>jeu</v>
      </c>
      <c r="H17" s="57" t="str">
        <f t="shared" si="5"/>
        <v>jeu</v>
      </c>
      <c r="I17" s="12">
        <f t="shared" si="6"/>
        <v>7.25</v>
      </c>
      <c r="J17" s="2">
        <f t="shared" si="37"/>
        <v>7.25</v>
      </c>
      <c r="K17" s="11">
        <f t="shared" si="40"/>
        <v>44514</v>
      </c>
      <c r="L17" s="57" t="str">
        <f t="shared" si="7"/>
        <v>dim</v>
      </c>
      <c r="M17" s="12">
        <f t="shared" si="8"/>
        <v>0</v>
      </c>
      <c r="N17" s="2">
        <f t="shared" si="9"/>
        <v>0</v>
      </c>
      <c r="O17" s="11">
        <f t="shared" si="41"/>
        <v>44544</v>
      </c>
      <c r="P17" s="57" t="str">
        <f t="shared" si="10"/>
        <v>mar</v>
      </c>
      <c r="Q17" s="12">
        <f t="shared" si="11"/>
        <v>7.25</v>
      </c>
      <c r="R17" s="2">
        <f t="shared" si="12"/>
        <v>7.25</v>
      </c>
      <c r="S17" s="11">
        <f t="shared" si="42"/>
        <v>44575</v>
      </c>
      <c r="T17" s="57" t="str">
        <f t="shared" si="13"/>
        <v>ven</v>
      </c>
      <c r="U17" s="12">
        <f t="shared" si="14"/>
        <v>7</v>
      </c>
      <c r="V17" s="2">
        <f t="shared" si="15"/>
        <v>7</v>
      </c>
      <c r="W17" s="11">
        <f t="shared" si="43"/>
        <v>44606</v>
      </c>
      <c r="X17" s="57" t="str">
        <f t="shared" si="16"/>
        <v>X</v>
      </c>
      <c r="Y17" s="12" t="str">
        <f t="shared" si="17"/>
        <v>VAC</v>
      </c>
      <c r="Z17" s="2">
        <v>7</v>
      </c>
      <c r="AA17" s="11">
        <f t="shared" si="44"/>
        <v>44634</v>
      </c>
      <c r="AB17" s="57" t="str">
        <f t="shared" si="19"/>
        <v>lun</v>
      </c>
      <c r="AC17" s="12">
        <f t="shared" si="20"/>
        <v>7.25</v>
      </c>
      <c r="AD17" s="2">
        <f t="shared" si="21"/>
        <v>7.25</v>
      </c>
      <c r="AE17" s="11">
        <f t="shared" si="45"/>
        <v>44665</v>
      </c>
      <c r="AF17" s="57" t="str">
        <f t="shared" si="22"/>
        <v>X</v>
      </c>
      <c r="AG17" s="12" t="str">
        <f t="shared" si="23"/>
        <v>VAC</v>
      </c>
      <c r="AH17" s="2">
        <v>6</v>
      </c>
      <c r="AI17" s="11">
        <f t="shared" si="46"/>
        <v>44695</v>
      </c>
      <c r="AJ17" s="57" t="str">
        <f t="shared" si="25"/>
        <v>sam</v>
      </c>
      <c r="AK17" s="12">
        <f t="shared" si="26"/>
        <v>0</v>
      </c>
      <c r="AL17" s="2">
        <f t="shared" si="27"/>
        <v>0</v>
      </c>
      <c r="AM17" s="11">
        <f t="shared" si="47"/>
        <v>44726</v>
      </c>
      <c r="AN17" s="57" t="str">
        <f t="shared" si="28"/>
        <v>mar</v>
      </c>
      <c r="AO17" s="12">
        <f t="shared" si="29"/>
        <v>7.25</v>
      </c>
      <c r="AP17" s="2">
        <f t="shared" si="30"/>
        <v>7.25</v>
      </c>
      <c r="AQ17" s="11">
        <f t="shared" si="48"/>
        <v>44756</v>
      </c>
      <c r="AR17" s="57" t="str">
        <f t="shared" si="31"/>
        <v>XX</v>
      </c>
      <c r="AS17" s="12" t="str">
        <f t="shared" si="32"/>
        <v>FERIE</v>
      </c>
      <c r="AT17" s="58" t="str">
        <f t="shared" si="33"/>
        <v>FERIE</v>
      </c>
      <c r="AU17" s="11">
        <f t="shared" si="49"/>
        <v>44787</v>
      </c>
      <c r="AV17" s="57" t="str">
        <f t="shared" si="34"/>
        <v>dim</v>
      </c>
      <c r="AW17" s="12">
        <f t="shared" si="35"/>
        <v>0</v>
      </c>
      <c r="AX17" s="2">
        <f t="shared" si="36"/>
        <v>0</v>
      </c>
    </row>
    <row r="18" spans="1:50" x14ac:dyDescent="0.2">
      <c r="A18" s="11">
        <f t="shared" si="38"/>
        <v>44454</v>
      </c>
      <c r="B18" s="57" t="str">
        <f t="shared" si="0"/>
        <v>mer</v>
      </c>
      <c r="C18" s="57" t="str">
        <f t="shared" si="1"/>
        <v>mer</v>
      </c>
      <c r="D18" s="12">
        <f t="shared" si="2"/>
        <v>7.25</v>
      </c>
      <c r="E18" s="2">
        <f t="shared" si="3"/>
        <v>7.25</v>
      </c>
      <c r="F18" s="11">
        <f t="shared" si="39"/>
        <v>44484</v>
      </c>
      <c r="G18" s="57" t="str">
        <f t="shared" si="4"/>
        <v>ven</v>
      </c>
      <c r="H18" s="57" t="str">
        <f t="shared" si="5"/>
        <v>ven</v>
      </c>
      <c r="I18" s="12">
        <f t="shared" si="6"/>
        <v>7</v>
      </c>
      <c r="J18" s="2">
        <f t="shared" si="37"/>
        <v>7</v>
      </c>
      <c r="K18" s="11">
        <f t="shared" si="40"/>
        <v>44515</v>
      </c>
      <c r="L18" s="57" t="str">
        <f t="shared" si="7"/>
        <v>lun</v>
      </c>
      <c r="M18" s="12">
        <f t="shared" si="8"/>
        <v>7.25</v>
      </c>
      <c r="N18" s="2">
        <f t="shared" si="9"/>
        <v>7.25</v>
      </c>
      <c r="O18" s="11">
        <f t="shared" si="41"/>
        <v>44545</v>
      </c>
      <c r="P18" s="57" t="str">
        <f t="shared" si="10"/>
        <v>mer</v>
      </c>
      <c r="Q18" s="12">
        <f t="shared" si="11"/>
        <v>7.25</v>
      </c>
      <c r="R18" s="2">
        <f t="shared" si="12"/>
        <v>7.25</v>
      </c>
      <c r="S18" s="11">
        <f t="shared" si="42"/>
        <v>44576</v>
      </c>
      <c r="T18" s="57" t="str">
        <f t="shared" si="13"/>
        <v>sam</v>
      </c>
      <c r="U18" s="12">
        <f t="shared" si="14"/>
        <v>0</v>
      </c>
      <c r="V18" s="2">
        <f t="shared" si="15"/>
        <v>0</v>
      </c>
      <c r="W18" s="11">
        <f t="shared" si="43"/>
        <v>44607</v>
      </c>
      <c r="X18" s="57" t="str">
        <f t="shared" si="16"/>
        <v>X</v>
      </c>
      <c r="Y18" s="12" t="str">
        <f t="shared" si="17"/>
        <v>VAC</v>
      </c>
      <c r="Z18" s="2">
        <v>6</v>
      </c>
      <c r="AA18" s="11">
        <f t="shared" si="44"/>
        <v>44635</v>
      </c>
      <c r="AB18" s="57" t="str">
        <f t="shared" si="19"/>
        <v>mar</v>
      </c>
      <c r="AC18" s="12">
        <f t="shared" si="20"/>
        <v>7.25</v>
      </c>
      <c r="AD18" s="2">
        <f t="shared" si="21"/>
        <v>7.25</v>
      </c>
      <c r="AE18" s="11">
        <f t="shared" si="45"/>
        <v>44666</v>
      </c>
      <c r="AF18" s="57" t="str">
        <f t="shared" si="22"/>
        <v>X</v>
      </c>
      <c r="AG18" s="12" t="str">
        <f t="shared" si="23"/>
        <v>VAC</v>
      </c>
      <c r="AH18" s="2" t="s">
        <v>74</v>
      </c>
      <c r="AI18" s="11">
        <f t="shared" si="46"/>
        <v>44696</v>
      </c>
      <c r="AJ18" s="57" t="str">
        <f t="shared" si="25"/>
        <v>dim</v>
      </c>
      <c r="AK18" s="12">
        <f t="shared" si="26"/>
        <v>0</v>
      </c>
      <c r="AL18" s="2">
        <f t="shared" si="27"/>
        <v>0</v>
      </c>
      <c r="AM18" s="11">
        <f t="shared" si="47"/>
        <v>44727</v>
      </c>
      <c r="AN18" s="57" t="str">
        <f t="shared" si="28"/>
        <v>mer</v>
      </c>
      <c r="AO18" s="12">
        <f t="shared" si="29"/>
        <v>7.25</v>
      </c>
      <c r="AP18" s="2">
        <f t="shared" si="30"/>
        <v>7.25</v>
      </c>
      <c r="AQ18" s="11">
        <f t="shared" si="48"/>
        <v>44757</v>
      </c>
      <c r="AR18" s="57" t="str">
        <f t="shared" si="31"/>
        <v>X</v>
      </c>
      <c r="AS18" s="12" t="str">
        <f t="shared" si="32"/>
        <v>VAC</v>
      </c>
      <c r="AT18" s="2" t="str">
        <f t="shared" si="33"/>
        <v>VAC</v>
      </c>
      <c r="AU18" s="11">
        <f t="shared" si="49"/>
        <v>44788</v>
      </c>
      <c r="AV18" s="57" t="str">
        <f t="shared" si="34"/>
        <v>XX</v>
      </c>
      <c r="AW18" s="12" t="str">
        <f t="shared" si="35"/>
        <v>FERIE</v>
      </c>
      <c r="AX18" s="58" t="str">
        <f t="shared" si="36"/>
        <v>FERIE</v>
      </c>
    </row>
    <row r="19" spans="1:50" x14ac:dyDescent="0.2">
      <c r="A19" s="11">
        <f t="shared" si="38"/>
        <v>44455</v>
      </c>
      <c r="B19" s="57" t="str">
        <f t="shared" si="0"/>
        <v>jeu</v>
      </c>
      <c r="C19" s="57" t="str">
        <f t="shared" si="1"/>
        <v>jeu</v>
      </c>
      <c r="D19" s="12">
        <f t="shared" si="2"/>
        <v>7.25</v>
      </c>
      <c r="E19" s="2">
        <f t="shared" si="3"/>
        <v>7.25</v>
      </c>
      <c r="F19" s="11">
        <f t="shared" si="39"/>
        <v>44485</v>
      </c>
      <c r="G19" s="57" t="str">
        <f t="shared" si="4"/>
        <v>sam</v>
      </c>
      <c r="H19" s="57" t="str">
        <f t="shared" si="5"/>
        <v>sam</v>
      </c>
      <c r="I19" s="12">
        <f t="shared" si="6"/>
        <v>0</v>
      </c>
      <c r="J19" s="2">
        <f t="shared" si="37"/>
        <v>0</v>
      </c>
      <c r="K19" s="11">
        <f t="shared" si="40"/>
        <v>44516</v>
      </c>
      <c r="L19" s="57" t="str">
        <f t="shared" si="7"/>
        <v>mar</v>
      </c>
      <c r="M19" s="12">
        <f t="shared" si="8"/>
        <v>7.25</v>
      </c>
      <c r="N19" s="2">
        <f t="shared" si="9"/>
        <v>7.25</v>
      </c>
      <c r="O19" s="11">
        <f t="shared" si="41"/>
        <v>44546</v>
      </c>
      <c r="P19" s="57" t="str">
        <f t="shared" si="10"/>
        <v>jeu</v>
      </c>
      <c r="Q19" s="12">
        <f t="shared" si="11"/>
        <v>7.25</v>
      </c>
      <c r="R19" s="2">
        <f t="shared" si="12"/>
        <v>7.25</v>
      </c>
      <c r="S19" s="11">
        <f t="shared" si="42"/>
        <v>44577</v>
      </c>
      <c r="T19" s="57" t="str">
        <f t="shared" si="13"/>
        <v>dim</v>
      </c>
      <c r="U19" s="12">
        <f t="shared" si="14"/>
        <v>0</v>
      </c>
      <c r="V19" s="2">
        <f t="shared" si="15"/>
        <v>0</v>
      </c>
      <c r="W19" s="11">
        <f t="shared" si="43"/>
        <v>44608</v>
      </c>
      <c r="X19" s="57" t="str">
        <f t="shared" si="16"/>
        <v>X</v>
      </c>
      <c r="Y19" s="12" t="str">
        <f t="shared" si="17"/>
        <v>VAC</v>
      </c>
      <c r="Z19" s="2">
        <v>6</v>
      </c>
      <c r="AA19" s="11">
        <f t="shared" si="44"/>
        <v>44636</v>
      </c>
      <c r="AB19" s="57" t="str">
        <f t="shared" si="19"/>
        <v>mer</v>
      </c>
      <c r="AC19" s="12">
        <f t="shared" si="20"/>
        <v>7.25</v>
      </c>
      <c r="AD19" s="2">
        <f t="shared" si="21"/>
        <v>7.25</v>
      </c>
      <c r="AE19" s="11">
        <f t="shared" si="45"/>
        <v>44667</v>
      </c>
      <c r="AF19" s="57" t="str">
        <f t="shared" si="22"/>
        <v>sam</v>
      </c>
      <c r="AG19" s="12">
        <f t="shared" si="23"/>
        <v>0</v>
      </c>
      <c r="AH19" s="2">
        <f t="shared" si="24"/>
        <v>0</v>
      </c>
      <c r="AI19" s="11">
        <f t="shared" si="46"/>
        <v>44697</v>
      </c>
      <c r="AJ19" s="57" t="str">
        <f t="shared" si="25"/>
        <v>lun</v>
      </c>
      <c r="AK19" s="12">
        <f t="shared" si="26"/>
        <v>7.25</v>
      </c>
      <c r="AL19" s="2">
        <f t="shared" si="27"/>
        <v>7.25</v>
      </c>
      <c r="AM19" s="11">
        <f t="shared" si="47"/>
        <v>44728</v>
      </c>
      <c r="AN19" s="57" t="str">
        <f t="shared" si="28"/>
        <v>jeu</v>
      </c>
      <c r="AO19" s="12">
        <f t="shared" si="29"/>
        <v>7.25</v>
      </c>
      <c r="AP19" s="2">
        <f t="shared" si="30"/>
        <v>7.25</v>
      </c>
      <c r="AQ19" s="11">
        <f t="shared" si="48"/>
        <v>44758</v>
      </c>
      <c r="AR19" s="57" t="str">
        <f t="shared" si="31"/>
        <v>sam</v>
      </c>
      <c r="AS19" s="12">
        <f t="shared" si="32"/>
        <v>0</v>
      </c>
      <c r="AT19" s="2">
        <f t="shared" si="33"/>
        <v>0</v>
      </c>
      <c r="AU19" s="11">
        <f t="shared" si="49"/>
        <v>44789</v>
      </c>
      <c r="AV19" s="57" t="str">
        <f t="shared" si="34"/>
        <v>X</v>
      </c>
      <c r="AW19" s="12" t="str">
        <f t="shared" si="35"/>
        <v>VAC</v>
      </c>
      <c r="AX19" s="2">
        <v>7</v>
      </c>
    </row>
    <row r="20" spans="1:50" x14ac:dyDescent="0.2">
      <c r="A20" s="11">
        <f t="shared" si="38"/>
        <v>44456</v>
      </c>
      <c r="B20" s="57" t="str">
        <f t="shared" si="0"/>
        <v>ven</v>
      </c>
      <c r="C20" s="57" t="str">
        <f t="shared" si="1"/>
        <v>ven</v>
      </c>
      <c r="D20" s="12">
        <f t="shared" si="2"/>
        <v>7</v>
      </c>
      <c r="E20" s="2">
        <f t="shared" si="3"/>
        <v>7</v>
      </c>
      <c r="F20" s="11">
        <f t="shared" si="39"/>
        <v>44486</v>
      </c>
      <c r="G20" s="57" t="str">
        <f t="shared" si="4"/>
        <v>dim</v>
      </c>
      <c r="H20" s="57" t="str">
        <f t="shared" si="5"/>
        <v>dim</v>
      </c>
      <c r="I20" s="12">
        <f t="shared" si="6"/>
        <v>0</v>
      </c>
      <c r="J20" s="2">
        <f t="shared" si="37"/>
        <v>0</v>
      </c>
      <c r="K20" s="11">
        <f t="shared" si="40"/>
        <v>44517</v>
      </c>
      <c r="L20" s="57" t="str">
        <f t="shared" si="7"/>
        <v>mer</v>
      </c>
      <c r="M20" s="12">
        <f t="shared" si="8"/>
        <v>7.25</v>
      </c>
      <c r="N20" s="2">
        <f t="shared" si="9"/>
        <v>7.25</v>
      </c>
      <c r="O20" s="11">
        <f t="shared" si="41"/>
        <v>44547</v>
      </c>
      <c r="P20" s="57" t="str">
        <f t="shared" si="10"/>
        <v>ven</v>
      </c>
      <c r="Q20" s="12">
        <f t="shared" si="11"/>
        <v>7</v>
      </c>
      <c r="R20" s="2">
        <f t="shared" si="12"/>
        <v>7</v>
      </c>
      <c r="S20" s="11">
        <f t="shared" si="42"/>
        <v>44578</v>
      </c>
      <c r="T20" s="57" t="str">
        <f t="shared" si="13"/>
        <v>lun</v>
      </c>
      <c r="U20" s="12">
        <f t="shared" si="14"/>
        <v>7.25</v>
      </c>
      <c r="V20" s="2">
        <f t="shared" si="15"/>
        <v>7.25</v>
      </c>
      <c r="W20" s="11">
        <f t="shared" si="43"/>
        <v>44609</v>
      </c>
      <c r="X20" s="57" t="str">
        <f t="shared" si="16"/>
        <v>X</v>
      </c>
      <c r="Y20" s="12" t="str">
        <f t="shared" si="17"/>
        <v>VAC</v>
      </c>
      <c r="Z20" s="2">
        <v>6</v>
      </c>
      <c r="AA20" s="11">
        <f t="shared" si="44"/>
        <v>44637</v>
      </c>
      <c r="AB20" s="57" t="str">
        <f t="shared" si="19"/>
        <v>jeu</v>
      </c>
      <c r="AC20" s="12">
        <f t="shared" si="20"/>
        <v>7.25</v>
      </c>
      <c r="AD20" s="2">
        <f t="shared" si="21"/>
        <v>7.25</v>
      </c>
      <c r="AE20" s="11">
        <f t="shared" si="45"/>
        <v>44668</v>
      </c>
      <c r="AF20" s="57" t="str">
        <f t="shared" si="22"/>
        <v>XX</v>
      </c>
      <c r="AG20" s="12" t="str">
        <f t="shared" si="23"/>
        <v>FERIE</v>
      </c>
      <c r="AH20" s="2" t="str">
        <f t="shared" si="24"/>
        <v>FERIE</v>
      </c>
      <c r="AI20" s="11">
        <f t="shared" si="46"/>
        <v>44698</v>
      </c>
      <c r="AJ20" s="57" t="str">
        <f t="shared" si="25"/>
        <v>mar</v>
      </c>
      <c r="AK20" s="12">
        <f t="shared" si="26"/>
        <v>7.25</v>
      </c>
      <c r="AL20" s="2">
        <f t="shared" si="27"/>
        <v>7.25</v>
      </c>
      <c r="AM20" s="11">
        <f t="shared" si="47"/>
        <v>44729</v>
      </c>
      <c r="AN20" s="57" t="str">
        <f t="shared" si="28"/>
        <v>ven</v>
      </c>
      <c r="AO20" s="12">
        <f t="shared" si="29"/>
        <v>7</v>
      </c>
      <c r="AP20" s="2">
        <f t="shared" si="30"/>
        <v>7</v>
      </c>
      <c r="AQ20" s="11">
        <f t="shared" si="48"/>
        <v>44759</v>
      </c>
      <c r="AR20" s="57" t="str">
        <f t="shared" si="31"/>
        <v>dim</v>
      </c>
      <c r="AS20" s="12">
        <f t="shared" si="32"/>
        <v>0</v>
      </c>
      <c r="AT20" s="2">
        <f t="shared" si="33"/>
        <v>0</v>
      </c>
      <c r="AU20" s="11">
        <f t="shared" si="49"/>
        <v>44790</v>
      </c>
      <c r="AV20" s="57" t="str">
        <f t="shared" si="34"/>
        <v>X</v>
      </c>
      <c r="AW20" s="12" t="str">
        <f t="shared" si="35"/>
        <v>VAC</v>
      </c>
      <c r="AX20" s="2">
        <v>6</v>
      </c>
    </row>
    <row r="21" spans="1:50" x14ac:dyDescent="0.2">
      <c r="A21" s="11">
        <f t="shared" si="38"/>
        <v>44457</v>
      </c>
      <c r="B21" s="57" t="str">
        <f t="shared" si="0"/>
        <v>sam</v>
      </c>
      <c r="C21" s="57" t="str">
        <f t="shared" si="1"/>
        <v>sam</v>
      </c>
      <c r="D21" s="12">
        <f t="shared" si="2"/>
        <v>0</v>
      </c>
      <c r="E21" s="2">
        <f t="shared" si="3"/>
        <v>0</v>
      </c>
      <c r="F21" s="11">
        <f t="shared" si="39"/>
        <v>44487</v>
      </c>
      <c r="G21" s="57" t="str">
        <f t="shared" si="4"/>
        <v>lun</v>
      </c>
      <c r="H21" s="57" t="str">
        <f t="shared" si="5"/>
        <v>lun</v>
      </c>
      <c r="I21" s="12">
        <f t="shared" si="6"/>
        <v>7.25</v>
      </c>
      <c r="J21" s="2">
        <f t="shared" si="37"/>
        <v>7.25</v>
      </c>
      <c r="K21" s="11">
        <f t="shared" si="40"/>
        <v>44518</v>
      </c>
      <c r="L21" s="57" t="str">
        <f t="shared" si="7"/>
        <v>jeu</v>
      </c>
      <c r="M21" s="12">
        <f t="shared" si="8"/>
        <v>7.25</v>
      </c>
      <c r="N21" s="2">
        <f t="shared" si="9"/>
        <v>7.25</v>
      </c>
      <c r="O21" s="11">
        <f t="shared" si="41"/>
        <v>44548</v>
      </c>
      <c r="P21" s="57" t="str">
        <f t="shared" si="10"/>
        <v>sam</v>
      </c>
      <c r="Q21" s="12">
        <f t="shared" si="11"/>
        <v>0</v>
      </c>
      <c r="R21" s="2">
        <f t="shared" si="12"/>
        <v>0</v>
      </c>
      <c r="S21" s="11">
        <f t="shared" si="42"/>
        <v>44579</v>
      </c>
      <c r="T21" s="57" t="str">
        <f t="shared" si="13"/>
        <v>mar</v>
      </c>
      <c r="U21" s="12">
        <f t="shared" si="14"/>
        <v>7.25</v>
      </c>
      <c r="V21" s="2">
        <f t="shared" si="15"/>
        <v>7.25</v>
      </c>
      <c r="W21" s="11">
        <f t="shared" si="43"/>
        <v>44610</v>
      </c>
      <c r="X21" s="57" t="str">
        <f t="shared" si="16"/>
        <v>X</v>
      </c>
      <c r="Y21" s="12" t="str">
        <f t="shared" si="17"/>
        <v>VAC</v>
      </c>
      <c r="Z21" s="2" t="s">
        <v>74</v>
      </c>
      <c r="AA21" s="11">
        <f t="shared" si="44"/>
        <v>44638</v>
      </c>
      <c r="AB21" s="57" t="str">
        <f t="shared" si="19"/>
        <v>ven</v>
      </c>
      <c r="AC21" s="12">
        <f t="shared" si="20"/>
        <v>7</v>
      </c>
      <c r="AD21" s="2">
        <f t="shared" si="21"/>
        <v>7</v>
      </c>
      <c r="AE21" s="11">
        <f t="shared" si="45"/>
        <v>44669</v>
      </c>
      <c r="AF21" s="57" t="str">
        <f t="shared" si="22"/>
        <v>XX</v>
      </c>
      <c r="AG21" s="12" t="str">
        <f t="shared" si="23"/>
        <v>FERIE</v>
      </c>
      <c r="AH21" s="2" t="str">
        <f t="shared" si="24"/>
        <v>FERIE</v>
      </c>
      <c r="AI21" s="11">
        <f t="shared" si="46"/>
        <v>44699</v>
      </c>
      <c r="AJ21" s="57" t="str">
        <f t="shared" si="25"/>
        <v>mer</v>
      </c>
      <c r="AK21" s="12">
        <f t="shared" si="26"/>
        <v>7.25</v>
      </c>
      <c r="AL21" s="2">
        <f t="shared" si="27"/>
        <v>7.25</v>
      </c>
      <c r="AM21" s="11">
        <f t="shared" si="47"/>
        <v>44730</v>
      </c>
      <c r="AN21" s="57" t="str">
        <f t="shared" si="28"/>
        <v>sam</v>
      </c>
      <c r="AO21" s="12">
        <f t="shared" si="29"/>
        <v>0</v>
      </c>
      <c r="AP21" s="2">
        <f t="shared" si="30"/>
        <v>0</v>
      </c>
      <c r="AQ21" s="11">
        <f t="shared" si="48"/>
        <v>44760</v>
      </c>
      <c r="AR21" s="57" t="str">
        <f t="shared" si="31"/>
        <v>X</v>
      </c>
      <c r="AS21" s="12" t="str">
        <f t="shared" si="32"/>
        <v>VAC</v>
      </c>
      <c r="AT21" s="2" t="str">
        <f t="shared" si="33"/>
        <v>VAC</v>
      </c>
      <c r="AU21" s="11">
        <f t="shared" si="49"/>
        <v>44791</v>
      </c>
      <c r="AV21" s="57" t="str">
        <f t="shared" si="34"/>
        <v>X</v>
      </c>
      <c r="AW21" s="12" t="str">
        <f t="shared" si="35"/>
        <v>VAC</v>
      </c>
      <c r="AX21" s="2">
        <v>6</v>
      </c>
    </row>
    <row r="22" spans="1:50" x14ac:dyDescent="0.2">
      <c r="A22" s="11">
        <f t="shared" si="38"/>
        <v>44458</v>
      </c>
      <c r="B22" s="57" t="str">
        <f t="shared" si="0"/>
        <v>dim</v>
      </c>
      <c r="C22" s="57" t="str">
        <f t="shared" si="1"/>
        <v>dim</v>
      </c>
      <c r="D22" s="12">
        <f t="shared" si="2"/>
        <v>0</v>
      </c>
      <c r="E22" s="2">
        <f t="shared" si="3"/>
        <v>0</v>
      </c>
      <c r="F22" s="11">
        <f t="shared" si="39"/>
        <v>44488</v>
      </c>
      <c r="G22" s="57" t="str">
        <f t="shared" si="4"/>
        <v>mar</v>
      </c>
      <c r="H22" s="57" t="str">
        <f t="shared" si="5"/>
        <v>mar</v>
      </c>
      <c r="I22" s="12">
        <f t="shared" si="6"/>
        <v>7.25</v>
      </c>
      <c r="J22" s="2">
        <f t="shared" si="37"/>
        <v>7.25</v>
      </c>
      <c r="K22" s="11">
        <f t="shared" si="40"/>
        <v>44519</v>
      </c>
      <c r="L22" s="57" t="str">
        <f t="shared" si="7"/>
        <v>ven</v>
      </c>
      <c r="M22" s="12">
        <f t="shared" si="8"/>
        <v>7</v>
      </c>
      <c r="N22" s="2">
        <f t="shared" si="9"/>
        <v>7</v>
      </c>
      <c r="O22" s="11">
        <f t="shared" si="41"/>
        <v>44549</v>
      </c>
      <c r="P22" s="57" t="str">
        <f t="shared" si="10"/>
        <v>dim</v>
      </c>
      <c r="Q22" s="12">
        <f t="shared" si="11"/>
        <v>0</v>
      </c>
      <c r="R22" s="2">
        <f t="shared" si="12"/>
        <v>0</v>
      </c>
      <c r="S22" s="11">
        <f t="shared" si="42"/>
        <v>44580</v>
      </c>
      <c r="T22" s="57" t="str">
        <f t="shared" si="13"/>
        <v>mer</v>
      </c>
      <c r="U22" s="12">
        <f t="shared" si="14"/>
        <v>7.25</v>
      </c>
      <c r="V22" s="2">
        <f t="shared" si="15"/>
        <v>7.25</v>
      </c>
      <c r="W22" s="11">
        <f t="shared" si="43"/>
        <v>44611</v>
      </c>
      <c r="X22" s="57" t="str">
        <f t="shared" si="16"/>
        <v>sam</v>
      </c>
      <c r="Y22" s="12">
        <f t="shared" si="17"/>
        <v>0</v>
      </c>
      <c r="Z22" s="2">
        <f t="shared" si="18"/>
        <v>0</v>
      </c>
      <c r="AA22" s="11">
        <f t="shared" si="44"/>
        <v>44639</v>
      </c>
      <c r="AB22" s="57" t="str">
        <f t="shared" si="19"/>
        <v>sam</v>
      </c>
      <c r="AC22" s="12">
        <f t="shared" si="20"/>
        <v>0</v>
      </c>
      <c r="AD22" s="2">
        <f t="shared" si="21"/>
        <v>0</v>
      </c>
      <c r="AE22" s="11">
        <f t="shared" si="45"/>
        <v>44670</v>
      </c>
      <c r="AF22" s="57" t="str">
        <f t="shared" si="22"/>
        <v>X</v>
      </c>
      <c r="AG22" s="12" t="str">
        <f t="shared" si="23"/>
        <v>VAC</v>
      </c>
      <c r="AH22" s="2">
        <v>7</v>
      </c>
      <c r="AI22" s="11">
        <f t="shared" si="46"/>
        <v>44700</v>
      </c>
      <c r="AJ22" s="57" t="str">
        <f t="shared" si="25"/>
        <v>jeu</v>
      </c>
      <c r="AK22" s="12">
        <f t="shared" si="26"/>
        <v>7.25</v>
      </c>
      <c r="AL22" s="2">
        <f t="shared" si="27"/>
        <v>7.25</v>
      </c>
      <c r="AM22" s="11">
        <f t="shared" si="47"/>
        <v>44731</v>
      </c>
      <c r="AN22" s="57" t="str">
        <f t="shared" si="28"/>
        <v>dim</v>
      </c>
      <c r="AO22" s="12">
        <f t="shared" si="29"/>
        <v>0</v>
      </c>
      <c r="AP22" s="2">
        <f t="shared" si="30"/>
        <v>0</v>
      </c>
      <c r="AQ22" s="11">
        <f t="shared" si="48"/>
        <v>44761</v>
      </c>
      <c r="AR22" s="57" t="str">
        <f t="shared" si="31"/>
        <v>X</v>
      </c>
      <c r="AS22" s="12" t="str">
        <f t="shared" si="32"/>
        <v>VAC</v>
      </c>
      <c r="AT22" s="2" t="str">
        <f t="shared" si="33"/>
        <v>VAC</v>
      </c>
      <c r="AU22" s="11">
        <f t="shared" si="49"/>
        <v>44792</v>
      </c>
      <c r="AV22" s="57" t="str">
        <f t="shared" si="34"/>
        <v>X</v>
      </c>
      <c r="AW22" s="12" t="str">
        <f t="shared" si="35"/>
        <v>VAC</v>
      </c>
      <c r="AX22" s="2">
        <v>0</v>
      </c>
    </row>
    <row r="23" spans="1:50" x14ac:dyDescent="0.2">
      <c r="A23" s="11">
        <f t="shared" si="38"/>
        <v>44459</v>
      </c>
      <c r="B23" s="57" t="str">
        <f t="shared" si="0"/>
        <v>lun</v>
      </c>
      <c r="C23" s="57" t="str">
        <f t="shared" si="1"/>
        <v>lun</v>
      </c>
      <c r="D23" s="12">
        <f t="shared" si="2"/>
        <v>7.25</v>
      </c>
      <c r="E23" s="2">
        <f t="shared" si="3"/>
        <v>7.25</v>
      </c>
      <c r="F23" s="11">
        <f t="shared" si="39"/>
        <v>44489</v>
      </c>
      <c r="G23" s="57" t="str">
        <f t="shared" si="4"/>
        <v>mer</v>
      </c>
      <c r="H23" s="57" t="str">
        <f t="shared" si="5"/>
        <v>mer</v>
      </c>
      <c r="I23" s="12">
        <f t="shared" si="6"/>
        <v>7.25</v>
      </c>
      <c r="J23" s="2">
        <f t="shared" si="37"/>
        <v>7.25</v>
      </c>
      <c r="K23" s="11">
        <f t="shared" si="40"/>
        <v>44520</v>
      </c>
      <c r="L23" s="57" t="str">
        <f t="shared" si="7"/>
        <v>sam</v>
      </c>
      <c r="M23" s="12">
        <f t="shared" si="8"/>
        <v>0</v>
      </c>
      <c r="N23" s="2">
        <f t="shared" si="9"/>
        <v>0</v>
      </c>
      <c r="O23" s="11">
        <f t="shared" si="41"/>
        <v>44550</v>
      </c>
      <c r="P23" s="57" t="str">
        <f t="shared" si="10"/>
        <v>X</v>
      </c>
      <c r="Q23" s="12" t="str">
        <f t="shared" si="11"/>
        <v>VAC</v>
      </c>
      <c r="R23" s="2">
        <v>7</v>
      </c>
      <c r="S23" s="11">
        <f t="shared" si="42"/>
        <v>44581</v>
      </c>
      <c r="T23" s="57" t="str">
        <f t="shared" si="13"/>
        <v>jeu</v>
      </c>
      <c r="U23" s="12">
        <f t="shared" si="14"/>
        <v>7.25</v>
      </c>
      <c r="V23" s="2">
        <f t="shared" si="15"/>
        <v>7.25</v>
      </c>
      <c r="W23" s="11">
        <f t="shared" si="43"/>
        <v>44612</v>
      </c>
      <c r="X23" s="57" t="str">
        <f t="shared" si="16"/>
        <v>dim</v>
      </c>
      <c r="Y23" s="12">
        <f t="shared" si="17"/>
        <v>0</v>
      </c>
      <c r="Z23" s="2">
        <f t="shared" si="18"/>
        <v>0</v>
      </c>
      <c r="AA23" s="11">
        <f t="shared" si="44"/>
        <v>44640</v>
      </c>
      <c r="AB23" s="57" t="str">
        <f t="shared" si="19"/>
        <v>dim</v>
      </c>
      <c r="AC23" s="12">
        <f t="shared" si="20"/>
        <v>0</v>
      </c>
      <c r="AD23" s="2">
        <f t="shared" si="21"/>
        <v>0</v>
      </c>
      <c r="AE23" s="11">
        <f t="shared" si="45"/>
        <v>44671</v>
      </c>
      <c r="AF23" s="57" t="str">
        <f t="shared" si="22"/>
        <v>X</v>
      </c>
      <c r="AG23" s="12" t="str">
        <f t="shared" si="23"/>
        <v>VAC</v>
      </c>
      <c r="AH23" s="2">
        <v>6</v>
      </c>
      <c r="AI23" s="11">
        <f t="shared" si="46"/>
        <v>44701</v>
      </c>
      <c r="AJ23" s="57" t="str">
        <f t="shared" si="25"/>
        <v>ven</v>
      </c>
      <c r="AK23" s="12">
        <f t="shared" si="26"/>
        <v>7</v>
      </c>
      <c r="AL23" s="2">
        <f t="shared" si="27"/>
        <v>7</v>
      </c>
      <c r="AM23" s="11">
        <f t="shared" si="47"/>
        <v>44732</v>
      </c>
      <c r="AN23" s="57" t="str">
        <f t="shared" si="28"/>
        <v>lun</v>
      </c>
      <c r="AO23" s="12">
        <f t="shared" si="29"/>
        <v>7.25</v>
      </c>
      <c r="AP23" s="2">
        <f t="shared" si="30"/>
        <v>7.25</v>
      </c>
      <c r="AQ23" s="11">
        <f t="shared" si="48"/>
        <v>44762</v>
      </c>
      <c r="AR23" s="57" t="str">
        <f t="shared" si="31"/>
        <v>X</v>
      </c>
      <c r="AS23" s="12" t="str">
        <f t="shared" si="32"/>
        <v>VAC</v>
      </c>
      <c r="AT23" s="2" t="str">
        <f t="shared" si="33"/>
        <v>VAC</v>
      </c>
      <c r="AU23" s="11">
        <f t="shared" si="49"/>
        <v>44793</v>
      </c>
      <c r="AV23" s="57" t="str">
        <f t="shared" si="34"/>
        <v>sam</v>
      </c>
      <c r="AW23" s="12">
        <f t="shared" si="35"/>
        <v>0</v>
      </c>
      <c r="AX23" s="2">
        <f t="shared" si="36"/>
        <v>0</v>
      </c>
    </row>
    <row r="24" spans="1:50" x14ac:dyDescent="0.2">
      <c r="A24" s="11">
        <f t="shared" si="38"/>
        <v>44460</v>
      </c>
      <c r="B24" s="57" t="str">
        <f t="shared" si="0"/>
        <v>mar</v>
      </c>
      <c r="C24" s="57" t="str">
        <f t="shared" si="1"/>
        <v>mar</v>
      </c>
      <c r="D24" s="12">
        <f t="shared" si="2"/>
        <v>7.25</v>
      </c>
      <c r="E24" s="2">
        <f t="shared" si="3"/>
        <v>7.25</v>
      </c>
      <c r="F24" s="11">
        <f t="shared" si="39"/>
        <v>44490</v>
      </c>
      <c r="G24" s="57" t="str">
        <f t="shared" si="4"/>
        <v>jeu</v>
      </c>
      <c r="H24" s="57" t="str">
        <f t="shared" si="5"/>
        <v>jeu</v>
      </c>
      <c r="I24" s="12">
        <f t="shared" si="6"/>
        <v>7.25</v>
      </c>
      <c r="J24" s="2">
        <f t="shared" si="37"/>
        <v>7.25</v>
      </c>
      <c r="K24" s="11">
        <f t="shared" si="40"/>
        <v>44521</v>
      </c>
      <c r="L24" s="57" t="str">
        <f t="shared" si="7"/>
        <v>dim</v>
      </c>
      <c r="M24" s="12">
        <f t="shared" si="8"/>
        <v>0</v>
      </c>
      <c r="N24" s="2">
        <f t="shared" si="9"/>
        <v>0</v>
      </c>
      <c r="O24" s="11">
        <f t="shared" si="41"/>
        <v>44551</v>
      </c>
      <c r="P24" s="57" t="str">
        <f t="shared" si="10"/>
        <v>X</v>
      </c>
      <c r="Q24" s="12" t="str">
        <f t="shared" si="11"/>
        <v>VAC</v>
      </c>
      <c r="R24" s="2">
        <v>6</v>
      </c>
      <c r="S24" s="11">
        <f t="shared" si="42"/>
        <v>44582</v>
      </c>
      <c r="T24" s="57" t="str">
        <f t="shared" si="13"/>
        <v>ven</v>
      </c>
      <c r="U24" s="12">
        <f t="shared" si="14"/>
        <v>7</v>
      </c>
      <c r="V24" s="2">
        <f t="shared" si="15"/>
        <v>7</v>
      </c>
      <c r="W24" s="11">
        <f t="shared" si="43"/>
        <v>44613</v>
      </c>
      <c r="X24" s="57" t="str">
        <f t="shared" si="16"/>
        <v>lun</v>
      </c>
      <c r="Y24" s="12">
        <f t="shared" si="17"/>
        <v>7.25</v>
      </c>
      <c r="Z24" s="2">
        <f t="shared" si="18"/>
        <v>7.25</v>
      </c>
      <c r="AA24" s="11">
        <f t="shared" si="44"/>
        <v>44641</v>
      </c>
      <c r="AB24" s="57" t="str">
        <f t="shared" si="19"/>
        <v>lun</v>
      </c>
      <c r="AC24" s="12">
        <f t="shared" si="20"/>
        <v>7.25</v>
      </c>
      <c r="AD24" s="2">
        <f t="shared" si="21"/>
        <v>7.25</v>
      </c>
      <c r="AE24" s="11">
        <f t="shared" si="45"/>
        <v>44672</v>
      </c>
      <c r="AF24" s="57" t="str">
        <f t="shared" si="22"/>
        <v>X</v>
      </c>
      <c r="AG24" s="12" t="str">
        <f t="shared" si="23"/>
        <v>VAC</v>
      </c>
      <c r="AH24" s="2">
        <v>6</v>
      </c>
      <c r="AI24" s="11">
        <f t="shared" si="46"/>
        <v>44702</v>
      </c>
      <c r="AJ24" s="57" t="str">
        <f t="shared" si="25"/>
        <v>sam</v>
      </c>
      <c r="AK24" s="12">
        <f t="shared" si="26"/>
        <v>0</v>
      </c>
      <c r="AL24" s="2">
        <f t="shared" si="27"/>
        <v>0</v>
      </c>
      <c r="AM24" s="11">
        <f t="shared" si="47"/>
        <v>44733</v>
      </c>
      <c r="AN24" s="57" t="str">
        <f t="shared" si="28"/>
        <v>mar</v>
      </c>
      <c r="AO24" s="12">
        <f t="shared" si="29"/>
        <v>7.25</v>
      </c>
      <c r="AP24" s="2">
        <f t="shared" si="30"/>
        <v>7.25</v>
      </c>
      <c r="AQ24" s="11">
        <f t="shared" si="48"/>
        <v>44763</v>
      </c>
      <c r="AR24" s="57" t="str">
        <f t="shared" si="31"/>
        <v>X</v>
      </c>
      <c r="AS24" s="12" t="str">
        <f t="shared" si="32"/>
        <v>VAC</v>
      </c>
      <c r="AT24" s="2" t="str">
        <f t="shared" si="33"/>
        <v>VAC</v>
      </c>
      <c r="AU24" s="11">
        <f t="shared" si="49"/>
        <v>44794</v>
      </c>
      <c r="AV24" s="57" t="str">
        <f t="shared" si="34"/>
        <v>dim</v>
      </c>
      <c r="AW24" s="12">
        <f t="shared" si="35"/>
        <v>0</v>
      </c>
      <c r="AX24" s="2">
        <f t="shared" si="36"/>
        <v>0</v>
      </c>
    </row>
    <row r="25" spans="1:50" x14ac:dyDescent="0.2">
      <c r="A25" s="11">
        <f t="shared" si="38"/>
        <v>44461</v>
      </c>
      <c r="B25" s="57" t="str">
        <f t="shared" si="0"/>
        <v>mer</v>
      </c>
      <c r="C25" s="57" t="str">
        <f t="shared" si="1"/>
        <v>mer</v>
      </c>
      <c r="D25" s="12">
        <f t="shared" si="2"/>
        <v>7.25</v>
      </c>
      <c r="E25" s="2">
        <f t="shared" si="3"/>
        <v>7.25</v>
      </c>
      <c r="F25" s="11">
        <f t="shared" si="39"/>
        <v>44491</v>
      </c>
      <c r="G25" s="57" t="str">
        <f t="shared" si="4"/>
        <v>ven</v>
      </c>
      <c r="H25" s="57" t="str">
        <f t="shared" si="5"/>
        <v>ven</v>
      </c>
      <c r="I25" s="12">
        <f t="shared" si="6"/>
        <v>7</v>
      </c>
      <c r="J25" s="2">
        <f t="shared" si="37"/>
        <v>7</v>
      </c>
      <c r="K25" s="11">
        <f t="shared" si="40"/>
        <v>44522</v>
      </c>
      <c r="L25" s="57" t="str">
        <f t="shared" si="7"/>
        <v>lun</v>
      </c>
      <c r="M25" s="12">
        <f t="shared" si="8"/>
        <v>7.25</v>
      </c>
      <c r="N25" s="2">
        <f t="shared" si="9"/>
        <v>7.25</v>
      </c>
      <c r="O25" s="11">
        <f t="shared" si="41"/>
        <v>44552</v>
      </c>
      <c r="P25" s="57" t="str">
        <f t="shared" si="10"/>
        <v>X</v>
      </c>
      <c r="Q25" s="12" t="str">
        <f t="shared" si="11"/>
        <v>VAC</v>
      </c>
      <c r="R25" s="2">
        <v>6</v>
      </c>
      <c r="S25" s="11">
        <f t="shared" si="42"/>
        <v>44583</v>
      </c>
      <c r="T25" s="57" t="str">
        <f t="shared" si="13"/>
        <v>sam</v>
      </c>
      <c r="U25" s="12">
        <f t="shared" si="14"/>
        <v>0</v>
      </c>
      <c r="V25" s="2">
        <f t="shared" si="15"/>
        <v>0</v>
      </c>
      <c r="W25" s="11">
        <f t="shared" si="43"/>
        <v>44614</v>
      </c>
      <c r="X25" s="57" t="str">
        <f t="shared" si="16"/>
        <v>mar</v>
      </c>
      <c r="Y25" s="12">
        <f t="shared" si="17"/>
        <v>7.25</v>
      </c>
      <c r="Z25" s="2">
        <f t="shared" si="18"/>
        <v>7.25</v>
      </c>
      <c r="AA25" s="11">
        <f t="shared" si="44"/>
        <v>44642</v>
      </c>
      <c r="AB25" s="57" t="str">
        <f t="shared" si="19"/>
        <v>mar</v>
      </c>
      <c r="AC25" s="12">
        <f t="shared" si="20"/>
        <v>7.25</v>
      </c>
      <c r="AD25" s="2">
        <f t="shared" si="21"/>
        <v>7.25</v>
      </c>
      <c r="AE25" s="11">
        <f t="shared" si="45"/>
        <v>44673</v>
      </c>
      <c r="AF25" s="57" t="str">
        <f t="shared" si="22"/>
        <v>X</v>
      </c>
      <c r="AG25" s="12" t="str">
        <f t="shared" si="23"/>
        <v>VAC</v>
      </c>
      <c r="AH25" s="2" t="s">
        <v>74</v>
      </c>
      <c r="AI25" s="11">
        <f t="shared" si="46"/>
        <v>44703</v>
      </c>
      <c r="AJ25" s="57" t="str">
        <f t="shared" si="25"/>
        <v>dim</v>
      </c>
      <c r="AK25" s="12">
        <f t="shared" si="26"/>
        <v>0</v>
      </c>
      <c r="AL25" s="2">
        <f t="shared" si="27"/>
        <v>0</v>
      </c>
      <c r="AM25" s="11">
        <f t="shared" si="47"/>
        <v>44734</v>
      </c>
      <c r="AN25" s="57" t="str">
        <f t="shared" si="28"/>
        <v>mer</v>
      </c>
      <c r="AO25" s="12">
        <f t="shared" si="29"/>
        <v>7.25</v>
      </c>
      <c r="AP25" s="2">
        <f t="shared" si="30"/>
        <v>7.25</v>
      </c>
      <c r="AQ25" s="11">
        <f t="shared" si="48"/>
        <v>44764</v>
      </c>
      <c r="AR25" s="57" t="str">
        <f t="shared" si="31"/>
        <v>X</v>
      </c>
      <c r="AS25" s="12" t="str">
        <f t="shared" si="32"/>
        <v>VAC</v>
      </c>
      <c r="AT25" s="2" t="str">
        <f t="shared" si="33"/>
        <v>VAC</v>
      </c>
      <c r="AU25" s="11">
        <f t="shared" si="49"/>
        <v>44795</v>
      </c>
      <c r="AV25" s="57" t="str">
        <f t="shared" si="34"/>
        <v>X</v>
      </c>
      <c r="AW25" s="12" t="str">
        <f t="shared" si="35"/>
        <v>VAC</v>
      </c>
      <c r="AX25" s="2">
        <v>7</v>
      </c>
    </row>
    <row r="26" spans="1:50" x14ac:dyDescent="0.2">
      <c r="A26" s="11">
        <f t="shared" si="38"/>
        <v>44462</v>
      </c>
      <c r="B26" s="57" t="str">
        <f t="shared" si="0"/>
        <v>jeu</v>
      </c>
      <c r="C26" s="57" t="str">
        <f t="shared" si="1"/>
        <v>jeu</v>
      </c>
      <c r="D26" s="12">
        <f t="shared" si="2"/>
        <v>7.25</v>
      </c>
      <c r="E26" s="2">
        <f t="shared" si="3"/>
        <v>7.25</v>
      </c>
      <c r="F26" s="11">
        <f t="shared" si="39"/>
        <v>44492</v>
      </c>
      <c r="G26" s="57" t="str">
        <f t="shared" si="4"/>
        <v>sam</v>
      </c>
      <c r="H26" s="57" t="str">
        <f t="shared" si="5"/>
        <v>sam</v>
      </c>
      <c r="I26" s="12">
        <f t="shared" si="6"/>
        <v>0</v>
      </c>
      <c r="J26" s="2">
        <f t="shared" si="37"/>
        <v>0</v>
      </c>
      <c r="K26" s="11">
        <f t="shared" si="40"/>
        <v>44523</v>
      </c>
      <c r="L26" s="57" t="str">
        <f t="shared" si="7"/>
        <v>mar</v>
      </c>
      <c r="M26" s="12">
        <f t="shared" si="8"/>
        <v>7.25</v>
      </c>
      <c r="N26" s="2">
        <f t="shared" si="9"/>
        <v>7.25</v>
      </c>
      <c r="O26" s="11">
        <f t="shared" si="41"/>
        <v>44553</v>
      </c>
      <c r="P26" s="57" t="str">
        <f t="shared" si="10"/>
        <v>X</v>
      </c>
      <c r="Q26" s="12" t="str">
        <f t="shared" si="11"/>
        <v>VAC</v>
      </c>
      <c r="R26" s="2">
        <v>6</v>
      </c>
      <c r="S26" s="11">
        <f t="shared" si="42"/>
        <v>44584</v>
      </c>
      <c r="T26" s="57" t="str">
        <f t="shared" si="13"/>
        <v>dim</v>
      </c>
      <c r="U26" s="12">
        <f t="shared" si="14"/>
        <v>0</v>
      </c>
      <c r="V26" s="2">
        <f t="shared" si="15"/>
        <v>0</v>
      </c>
      <c r="W26" s="11">
        <f t="shared" si="43"/>
        <v>44615</v>
      </c>
      <c r="X26" s="57" t="str">
        <f t="shared" si="16"/>
        <v>mer</v>
      </c>
      <c r="Y26" s="12">
        <f t="shared" si="17"/>
        <v>7.25</v>
      </c>
      <c r="Z26" s="2">
        <f t="shared" si="18"/>
        <v>7.25</v>
      </c>
      <c r="AA26" s="11">
        <f t="shared" si="44"/>
        <v>44643</v>
      </c>
      <c r="AB26" s="57" t="str">
        <f t="shared" si="19"/>
        <v>mer</v>
      </c>
      <c r="AC26" s="12">
        <f t="shared" si="20"/>
        <v>7.25</v>
      </c>
      <c r="AD26" s="2">
        <f t="shared" si="21"/>
        <v>7.25</v>
      </c>
      <c r="AE26" s="11">
        <f t="shared" si="45"/>
        <v>44674</v>
      </c>
      <c r="AF26" s="57" t="str">
        <f t="shared" si="22"/>
        <v>sam</v>
      </c>
      <c r="AG26" s="12">
        <f t="shared" si="23"/>
        <v>0</v>
      </c>
      <c r="AH26" s="2">
        <f t="shared" si="24"/>
        <v>0</v>
      </c>
      <c r="AI26" s="11">
        <f t="shared" si="46"/>
        <v>44704</v>
      </c>
      <c r="AJ26" s="57" t="str">
        <f t="shared" si="25"/>
        <v>lun</v>
      </c>
      <c r="AK26" s="12">
        <f t="shared" si="26"/>
        <v>7.25</v>
      </c>
      <c r="AL26" s="2">
        <f t="shared" si="27"/>
        <v>7.25</v>
      </c>
      <c r="AM26" s="11">
        <f t="shared" si="47"/>
        <v>44735</v>
      </c>
      <c r="AN26" s="57" t="str">
        <f t="shared" si="28"/>
        <v>jeu</v>
      </c>
      <c r="AO26" s="12">
        <f t="shared" si="29"/>
        <v>7.25</v>
      </c>
      <c r="AP26" s="2">
        <f t="shared" si="30"/>
        <v>7.25</v>
      </c>
      <c r="AQ26" s="11">
        <f t="shared" si="48"/>
        <v>44765</v>
      </c>
      <c r="AR26" s="57" t="str">
        <f t="shared" si="31"/>
        <v>sam</v>
      </c>
      <c r="AS26" s="12">
        <f t="shared" si="32"/>
        <v>0</v>
      </c>
      <c r="AT26" s="2">
        <f t="shared" si="33"/>
        <v>0</v>
      </c>
      <c r="AU26" s="11">
        <f t="shared" si="49"/>
        <v>44796</v>
      </c>
      <c r="AV26" s="57" t="str">
        <f t="shared" si="34"/>
        <v>X</v>
      </c>
      <c r="AW26" s="12" t="str">
        <f t="shared" si="35"/>
        <v>VAC</v>
      </c>
      <c r="AX26" s="2">
        <v>6</v>
      </c>
    </row>
    <row r="27" spans="1:50" x14ac:dyDescent="0.2">
      <c r="A27" s="11">
        <f t="shared" si="38"/>
        <v>44463</v>
      </c>
      <c r="B27" s="57" t="str">
        <f t="shared" si="0"/>
        <v>ven</v>
      </c>
      <c r="C27" s="57" t="str">
        <f t="shared" si="1"/>
        <v>ven</v>
      </c>
      <c r="D27" s="12">
        <f t="shared" si="2"/>
        <v>7</v>
      </c>
      <c r="E27" s="2">
        <f t="shared" si="3"/>
        <v>7</v>
      </c>
      <c r="F27" s="11">
        <f t="shared" si="39"/>
        <v>44493</v>
      </c>
      <c r="G27" s="57" t="str">
        <f t="shared" si="4"/>
        <v>dim</v>
      </c>
      <c r="H27" s="57" t="str">
        <f t="shared" si="5"/>
        <v>dim</v>
      </c>
      <c r="I27" s="12">
        <f t="shared" si="6"/>
        <v>0</v>
      </c>
      <c r="J27" s="2">
        <f t="shared" si="37"/>
        <v>0</v>
      </c>
      <c r="K27" s="11">
        <f t="shared" si="40"/>
        <v>44524</v>
      </c>
      <c r="L27" s="57" t="str">
        <f t="shared" si="7"/>
        <v>mer</v>
      </c>
      <c r="M27" s="12">
        <f t="shared" si="8"/>
        <v>7.25</v>
      </c>
      <c r="N27" s="2">
        <f t="shared" si="9"/>
        <v>7.25</v>
      </c>
      <c r="O27" s="11">
        <f t="shared" si="41"/>
        <v>44554</v>
      </c>
      <c r="P27" s="57" t="str">
        <f t="shared" si="10"/>
        <v>X</v>
      </c>
      <c r="Q27" s="12" t="str">
        <f t="shared" si="11"/>
        <v>VAC</v>
      </c>
      <c r="R27" s="2" t="s">
        <v>74</v>
      </c>
      <c r="S27" s="11">
        <f t="shared" si="42"/>
        <v>44585</v>
      </c>
      <c r="T27" s="57" t="str">
        <f t="shared" si="13"/>
        <v>lun</v>
      </c>
      <c r="U27" s="12">
        <f t="shared" si="14"/>
        <v>7.25</v>
      </c>
      <c r="V27" s="2">
        <f t="shared" si="15"/>
        <v>7.25</v>
      </c>
      <c r="W27" s="11">
        <f t="shared" si="43"/>
        <v>44616</v>
      </c>
      <c r="X27" s="57" t="str">
        <f t="shared" si="16"/>
        <v>jeu</v>
      </c>
      <c r="Y27" s="12">
        <f t="shared" si="17"/>
        <v>7.25</v>
      </c>
      <c r="Z27" s="2">
        <f t="shared" si="18"/>
        <v>7.25</v>
      </c>
      <c r="AA27" s="11">
        <f t="shared" si="44"/>
        <v>44644</v>
      </c>
      <c r="AB27" s="57" t="str">
        <f t="shared" si="19"/>
        <v>jeu</v>
      </c>
      <c r="AC27" s="12">
        <f t="shared" si="20"/>
        <v>7.25</v>
      </c>
      <c r="AD27" s="2">
        <f t="shared" si="21"/>
        <v>7.25</v>
      </c>
      <c r="AE27" s="11">
        <f t="shared" si="45"/>
        <v>44675</v>
      </c>
      <c r="AF27" s="57" t="str">
        <f t="shared" si="22"/>
        <v>dim</v>
      </c>
      <c r="AG27" s="12">
        <f t="shared" si="23"/>
        <v>0</v>
      </c>
      <c r="AH27" s="2">
        <f t="shared" si="24"/>
        <v>0</v>
      </c>
      <c r="AI27" s="11">
        <f t="shared" si="46"/>
        <v>44705</v>
      </c>
      <c r="AJ27" s="57" t="str">
        <f t="shared" si="25"/>
        <v>mar</v>
      </c>
      <c r="AK27" s="12">
        <f t="shared" si="26"/>
        <v>7.25</v>
      </c>
      <c r="AL27" s="2">
        <f t="shared" si="27"/>
        <v>7.25</v>
      </c>
      <c r="AM27" s="11">
        <f t="shared" si="47"/>
        <v>44736</v>
      </c>
      <c r="AN27" s="57" t="str">
        <f t="shared" si="28"/>
        <v>ven</v>
      </c>
      <c r="AO27" s="12">
        <f t="shared" si="29"/>
        <v>7</v>
      </c>
      <c r="AP27" s="2">
        <f t="shared" si="30"/>
        <v>7</v>
      </c>
      <c r="AQ27" s="11">
        <f t="shared" si="48"/>
        <v>44766</v>
      </c>
      <c r="AR27" s="57" t="str">
        <f t="shared" si="31"/>
        <v>dim</v>
      </c>
      <c r="AS27" s="12">
        <f t="shared" si="32"/>
        <v>0</v>
      </c>
      <c r="AT27" s="2">
        <f t="shared" si="33"/>
        <v>0</v>
      </c>
      <c r="AU27" s="11">
        <f t="shared" si="49"/>
        <v>44797</v>
      </c>
      <c r="AV27" s="57" t="str">
        <f t="shared" si="34"/>
        <v>X</v>
      </c>
      <c r="AW27" s="12" t="str">
        <f t="shared" si="35"/>
        <v>VAC</v>
      </c>
      <c r="AX27" s="2">
        <v>6</v>
      </c>
    </row>
    <row r="28" spans="1:50" x14ac:dyDescent="0.2">
      <c r="A28" s="11">
        <f t="shared" si="38"/>
        <v>44464</v>
      </c>
      <c r="B28" s="57" t="str">
        <f t="shared" si="0"/>
        <v>sam</v>
      </c>
      <c r="C28" s="57" t="str">
        <f t="shared" si="1"/>
        <v>sam</v>
      </c>
      <c r="D28" s="12">
        <f t="shared" si="2"/>
        <v>0</v>
      </c>
      <c r="E28" s="2">
        <f t="shared" si="3"/>
        <v>0</v>
      </c>
      <c r="F28" s="11">
        <f t="shared" si="39"/>
        <v>44494</v>
      </c>
      <c r="G28" s="57" t="str">
        <f t="shared" si="4"/>
        <v>X</v>
      </c>
      <c r="H28" s="57" t="str">
        <f t="shared" si="5"/>
        <v>lun</v>
      </c>
      <c r="I28" s="12">
        <f>IF(G28="X",CHOOSE(WEEKDAY(F28,2),$E$56,$E$57,$E$59,$E$59,$E$60,0,0),CHOOSE(WEEKDAY(F28,2),$B$56,$B$57,$B$58,$B$59,$B$60,0,0))</f>
        <v>7.5</v>
      </c>
      <c r="J28" s="2">
        <v>7</v>
      </c>
      <c r="K28" s="11">
        <f t="shared" si="40"/>
        <v>44525</v>
      </c>
      <c r="L28" s="57" t="str">
        <f t="shared" si="7"/>
        <v>jeu</v>
      </c>
      <c r="M28" s="12">
        <f t="shared" si="8"/>
        <v>7.25</v>
      </c>
      <c r="N28" s="2">
        <f t="shared" si="9"/>
        <v>7.25</v>
      </c>
      <c r="O28" s="11">
        <f t="shared" si="41"/>
        <v>44555</v>
      </c>
      <c r="P28" s="57" t="str">
        <f t="shared" si="10"/>
        <v>XX</v>
      </c>
      <c r="Q28" s="12" t="str">
        <f t="shared" si="11"/>
        <v>FERIE</v>
      </c>
      <c r="R28" s="58" t="str">
        <f t="shared" si="12"/>
        <v>FERIE</v>
      </c>
      <c r="S28" s="11">
        <f t="shared" si="42"/>
        <v>44586</v>
      </c>
      <c r="T28" s="57" t="str">
        <f t="shared" si="13"/>
        <v>mar</v>
      </c>
      <c r="U28" s="12">
        <f t="shared" si="14"/>
        <v>7.25</v>
      </c>
      <c r="V28" s="2">
        <f t="shared" si="15"/>
        <v>7.25</v>
      </c>
      <c r="W28" s="11">
        <f t="shared" si="43"/>
        <v>44617</v>
      </c>
      <c r="X28" s="57" t="str">
        <f t="shared" si="16"/>
        <v>ven</v>
      </c>
      <c r="Y28" s="12">
        <f t="shared" si="17"/>
        <v>7</v>
      </c>
      <c r="Z28" s="2">
        <f t="shared" si="18"/>
        <v>7</v>
      </c>
      <c r="AA28" s="11">
        <f t="shared" si="44"/>
        <v>44645</v>
      </c>
      <c r="AB28" s="57" t="str">
        <f t="shared" si="19"/>
        <v>ven</v>
      </c>
      <c r="AC28" s="12">
        <f t="shared" si="20"/>
        <v>7</v>
      </c>
      <c r="AD28" s="2">
        <f t="shared" si="21"/>
        <v>7</v>
      </c>
      <c r="AE28" s="11">
        <f t="shared" si="45"/>
        <v>44676</v>
      </c>
      <c r="AF28" s="57" t="str">
        <f t="shared" si="22"/>
        <v>lun</v>
      </c>
      <c r="AG28" s="12">
        <f t="shared" si="23"/>
        <v>7.25</v>
      </c>
      <c r="AH28" s="2">
        <f t="shared" si="24"/>
        <v>7.25</v>
      </c>
      <c r="AI28" s="11">
        <f t="shared" si="46"/>
        <v>44706</v>
      </c>
      <c r="AJ28" s="57" t="str">
        <f t="shared" si="25"/>
        <v>mer</v>
      </c>
      <c r="AK28" s="12">
        <f t="shared" si="26"/>
        <v>7.25</v>
      </c>
      <c r="AL28" s="2">
        <f t="shared" si="27"/>
        <v>7.25</v>
      </c>
      <c r="AM28" s="11">
        <f t="shared" si="47"/>
        <v>44737</v>
      </c>
      <c r="AN28" s="57" t="str">
        <f t="shared" si="28"/>
        <v>sam</v>
      </c>
      <c r="AO28" s="12">
        <f t="shared" si="29"/>
        <v>0</v>
      </c>
      <c r="AP28" s="2">
        <f t="shared" si="30"/>
        <v>0</v>
      </c>
      <c r="AQ28" s="11">
        <f t="shared" si="48"/>
        <v>44767</v>
      </c>
      <c r="AR28" s="57" t="str">
        <f t="shared" si="31"/>
        <v>X</v>
      </c>
      <c r="AS28" s="12" t="str">
        <f t="shared" si="32"/>
        <v>VAC</v>
      </c>
      <c r="AT28" s="2" t="str">
        <f t="shared" si="33"/>
        <v>VAC</v>
      </c>
      <c r="AU28" s="11">
        <f t="shared" si="49"/>
        <v>44798</v>
      </c>
      <c r="AV28" s="57" t="str">
        <f t="shared" si="34"/>
        <v>X</v>
      </c>
      <c r="AW28" s="12" t="str">
        <f t="shared" si="35"/>
        <v>VAC</v>
      </c>
      <c r="AX28" s="2">
        <v>6</v>
      </c>
    </row>
    <row r="29" spans="1:50" x14ac:dyDescent="0.2">
      <c r="A29" s="11">
        <f t="shared" si="38"/>
        <v>44465</v>
      </c>
      <c r="B29" s="57" t="str">
        <f t="shared" si="0"/>
        <v>dim</v>
      </c>
      <c r="C29" s="57" t="str">
        <f t="shared" si="1"/>
        <v>dim</v>
      </c>
      <c r="D29" s="12">
        <f t="shared" si="2"/>
        <v>0</v>
      </c>
      <c r="E29" s="2">
        <f t="shared" si="3"/>
        <v>0</v>
      </c>
      <c r="F29" s="11">
        <f t="shared" si="39"/>
        <v>44495</v>
      </c>
      <c r="G29" s="57" t="str">
        <f t="shared" si="4"/>
        <v>X</v>
      </c>
      <c r="H29" s="57" t="str">
        <f t="shared" si="5"/>
        <v>mar</v>
      </c>
      <c r="I29" s="12">
        <f t="shared" ref="I29:I34" si="50">IF(G29="X",CHOOSE(WEEKDAY(F29,2),$E$56,$E$57,$E$59,$E$59,$E$60,0,0),CHOOSE(WEEKDAY(F29,2),$B$56,$B$57,$B$58,$B$59,$B$60,0,0))</f>
        <v>6</v>
      </c>
      <c r="J29" s="2">
        <v>6</v>
      </c>
      <c r="K29" s="11">
        <f t="shared" si="40"/>
        <v>44526</v>
      </c>
      <c r="L29" s="57" t="str">
        <f t="shared" si="7"/>
        <v>ven</v>
      </c>
      <c r="M29" s="12">
        <f t="shared" si="8"/>
        <v>7</v>
      </c>
      <c r="N29" s="2">
        <f t="shared" si="9"/>
        <v>7</v>
      </c>
      <c r="O29" s="11">
        <f t="shared" si="41"/>
        <v>44556</v>
      </c>
      <c r="P29" s="57" t="str">
        <f t="shared" si="10"/>
        <v>dim</v>
      </c>
      <c r="Q29" s="12">
        <f t="shared" si="11"/>
        <v>0</v>
      </c>
      <c r="R29" s="2">
        <f t="shared" si="12"/>
        <v>0</v>
      </c>
      <c r="S29" s="11">
        <f t="shared" si="42"/>
        <v>44587</v>
      </c>
      <c r="T29" s="57" t="str">
        <f t="shared" si="13"/>
        <v>mer</v>
      </c>
      <c r="U29" s="12">
        <f t="shared" si="14"/>
        <v>7.25</v>
      </c>
      <c r="V29" s="2">
        <f t="shared" si="15"/>
        <v>7.25</v>
      </c>
      <c r="W29" s="11">
        <f t="shared" si="43"/>
        <v>44618</v>
      </c>
      <c r="X29" s="57" t="str">
        <f t="shared" si="16"/>
        <v>sam</v>
      </c>
      <c r="Y29" s="12">
        <f t="shared" si="17"/>
        <v>0</v>
      </c>
      <c r="Z29" s="2">
        <f t="shared" si="18"/>
        <v>0</v>
      </c>
      <c r="AA29" s="11">
        <f t="shared" si="44"/>
        <v>44646</v>
      </c>
      <c r="AB29" s="57" t="str">
        <f t="shared" si="19"/>
        <v>sam</v>
      </c>
      <c r="AC29" s="12">
        <f t="shared" si="20"/>
        <v>0</v>
      </c>
      <c r="AD29" s="2">
        <f t="shared" si="21"/>
        <v>0</v>
      </c>
      <c r="AE29" s="11">
        <f t="shared" si="45"/>
        <v>44677</v>
      </c>
      <c r="AF29" s="57" t="str">
        <f t="shared" si="22"/>
        <v>mar</v>
      </c>
      <c r="AG29" s="12">
        <f t="shared" si="23"/>
        <v>7.25</v>
      </c>
      <c r="AH29" s="2">
        <f t="shared" si="24"/>
        <v>7.25</v>
      </c>
      <c r="AI29" s="11">
        <f t="shared" si="46"/>
        <v>44707</v>
      </c>
      <c r="AJ29" s="57" t="str">
        <f t="shared" si="25"/>
        <v>XX</v>
      </c>
      <c r="AK29" s="12" t="str">
        <f t="shared" si="26"/>
        <v>FERIE</v>
      </c>
      <c r="AL29" s="2" t="str">
        <f t="shared" si="27"/>
        <v>FERIE</v>
      </c>
      <c r="AM29" s="11">
        <f t="shared" si="47"/>
        <v>44738</v>
      </c>
      <c r="AN29" s="57" t="str">
        <f t="shared" si="28"/>
        <v>dim</v>
      </c>
      <c r="AO29" s="12">
        <f t="shared" si="29"/>
        <v>0</v>
      </c>
      <c r="AP29" s="2">
        <f t="shared" si="30"/>
        <v>0</v>
      </c>
      <c r="AQ29" s="11">
        <f t="shared" si="48"/>
        <v>44768</v>
      </c>
      <c r="AR29" s="57" t="str">
        <f t="shared" si="31"/>
        <v>X</v>
      </c>
      <c r="AS29" s="12" t="str">
        <f t="shared" si="32"/>
        <v>VAC</v>
      </c>
      <c r="AT29" s="2" t="str">
        <f t="shared" si="33"/>
        <v>VAC</v>
      </c>
      <c r="AU29" s="11">
        <f t="shared" si="49"/>
        <v>44799</v>
      </c>
      <c r="AV29" s="57" t="str">
        <f t="shared" si="34"/>
        <v>X</v>
      </c>
      <c r="AW29" s="12" t="str">
        <f t="shared" si="35"/>
        <v>VAC</v>
      </c>
      <c r="AX29" s="2">
        <v>0</v>
      </c>
    </row>
    <row r="30" spans="1:50" x14ac:dyDescent="0.2">
      <c r="A30" s="11">
        <f t="shared" si="38"/>
        <v>44466</v>
      </c>
      <c r="B30" s="57" t="str">
        <f t="shared" si="0"/>
        <v>lun</v>
      </c>
      <c r="C30" s="57" t="str">
        <f t="shared" si="1"/>
        <v>lun</v>
      </c>
      <c r="D30" s="12">
        <f t="shared" si="2"/>
        <v>7.25</v>
      </c>
      <c r="E30" s="2">
        <f t="shared" si="3"/>
        <v>7.25</v>
      </c>
      <c r="F30" s="11">
        <f t="shared" si="39"/>
        <v>44496</v>
      </c>
      <c r="G30" s="57" t="str">
        <f t="shared" si="4"/>
        <v>X</v>
      </c>
      <c r="H30" s="57" t="str">
        <f t="shared" si="5"/>
        <v>mer</v>
      </c>
      <c r="I30" s="12">
        <f t="shared" si="50"/>
        <v>6.5</v>
      </c>
      <c r="J30" s="2">
        <v>6</v>
      </c>
      <c r="K30" s="11">
        <f t="shared" si="40"/>
        <v>44527</v>
      </c>
      <c r="L30" s="57" t="str">
        <f t="shared" si="7"/>
        <v>sam</v>
      </c>
      <c r="M30" s="12">
        <f t="shared" si="8"/>
        <v>0</v>
      </c>
      <c r="N30" s="2">
        <f t="shared" si="9"/>
        <v>0</v>
      </c>
      <c r="O30" s="11">
        <f t="shared" si="41"/>
        <v>44557</v>
      </c>
      <c r="P30" s="57" t="str">
        <f t="shared" si="10"/>
        <v>X</v>
      </c>
      <c r="Q30" s="12" t="str">
        <f t="shared" si="11"/>
        <v>VAC</v>
      </c>
      <c r="R30" s="2">
        <v>7</v>
      </c>
      <c r="S30" s="11">
        <f t="shared" si="42"/>
        <v>44588</v>
      </c>
      <c r="T30" s="57" t="str">
        <f t="shared" si="13"/>
        <v>jeu</v>
      </c>
      <c r="U30" s="12">
        <f t="shared" si="14"/>
        <v>7.25</v>
      </c>
      <c r="V30" s="2">
        <f t="shared" si="15"/>
        <v>7.25</v>
      </c>
      <c r="W30" s="11">
        <f t="shared" si="43"/>
        <v>44619</v>
      </c>
      <c r="X30" s="57" t="str">
        <f t="shared" si="16"/>
        <v>dim</v>
      </c>
      <c r="Y30" s="12">
        <f t="shared" si="17"/>
        <v>0</v>
      </c>
      <c r="Z30" s="2">
        <f t="shared" si="18"/>
        <v>0</v>
      </c>
      <c r="AA30" s="11">
        <f t="shared" si="44"/>
        <v>44647</v>
      </c>
      <c r="AB30" s="57" t="str">
        <f t="shared" si="19"/>
        <v>dim</v>
      </c>
      <c r="AC30" s="12">
        <f t="shared" si="20"/>
        <v>0</v>
      </c>
      <c r="AD30" s="2">
        <f t="shared" si="21"/>
        <v>0</v>
      </c>
      <c r="AE30" s="11">
        <f t="shared" si="45"/>
        <v>44678</v>
      </c>
      <c r="AF30" s="57" t="str">
        <f t="shared" si="22"/>
        <v>mer</v>
      </c>
      <c r="AG30" s="12">
        <f t="shared" si="23"/>
        <v>7.25</v>
      </c>
      <c r="AH30" s="2">
        <f t="shared" si="24"/>
        <v>7.25</v>
      </c>
      <c r="AI30" s="11">
        <f t="shared" si="46"/>
        <v>44708</v>
      </c>
      <c r="AJ30" s="57" t="str">
        <f t="shared" si="25"/>
        <v>ven</v>
      </c>
      <c r="AK30" s="12">
        <f t="shared" si="26"/>
        <v>7</v>
      </c>
      <c r="AL30" s="2">
        <f t="shared" si="27"/>
        <v>7</v>
      </c>
      <c r="AM30" s="11">
        <f t="shared" si="47"/>
        <v>44739</v>
      </c>
      <c r="AN30" s="57" t="str">
        <f t="shared" si="28"/>
        <v>lun</v>
      </c>
      <c r="AO30" s="12">
        <f t="shared" si="29"/>
        <v>7.25</v>
      </c>
      <c r="AP30" s="2">
        <f t="shared" si="30"/>
        <v>7.25</v>
      </c>
      <c r="AQ30" s="11">
        <f t="shared" si="48"/>
        <v>44769</v>
      </c>
      <c r="AR30" s="57" t="str">
        <f t="shared" si="31"/>
        <v>X</v>
      </c>
      <c r="AS30" s="12" t="str">
        <f t="shared" si="32"/>
        <v>VAC</v>
      </c>
      <c r="AT30" s="2" t="str">
        <f t="shared" si="33"/>
        <v>VAC</v>
      </c>
      <c r="AU30" s="11">
        <f t="shared" si="49"/>
        <v>44800</v>
      </c>
      <c r="AV30" s="57" t="str">
        <f t="shared" si="34"/>
        <v>sam</v>
      </c>
      <c r="AW30" s="12">
        <f t="shared" si="35"/>
        <v>0</v>
      </c>
      <c r="AX30" s="2">
        <f t="shared" si="36"/>
        <v>0</v>
      </c>
    </row>
    <row r="31" spans="1:50" x14ac:dyDescent="0.2">
      <c r="A31" s="11">
        <f t="shared" si="38"/>
        <v>44467</v>
      </c>
      <c r="B31" s="57" t="str">
        <f t="shared" si="0"/>
        <v>mar</v>
      </c>
      <c r="C31" s="57" t="str">
        <f t="shared" si="1"/>
        <v>mar</v>
      </c>
      <c r="D31" s="12">
        <f t="shared" si="2"/>
        <v>7.25</v>
      </c>
      <c r="E31" s="2">
        <f t="shared" si="3"/>
        <v>7.25</v>
      </c>
      <c r="F31" s="11">
        <f t="shared" si="39"/>
        <v>44497</v>
      </c>
      <c r="G31" s="57" t="str">
        <f t="shared" si="4"/>
        <v>X</v>
      </c>
      <c r="H31" s="57" t="str">
        <f t="shared" si="5"/>
        <v>jeu</v>
      </c>
      <c r="I31" s="12">
        <f t="shared" si="50"/>
        <v>6.5</v>
      </c>
      <c r="J31" s="2">
        <v>6</v>
      </c>
      <c r="K31" s="11">
        <f t="shared" si="40"/>
        <v>44528</v>
      </c>
      <c r="L31" s="57" t="str">
        <f t="shared" si="7"/>
        <v>dim</v>
      </c>
      <c r="M31" s="12">
        <f t="shared" si="8"/>
        <v>0</v>
      </c>
      <c r="N31" s="2">
        <f t="shared" si="9"/>
        <v>0</v>
      </c>
      <c r="O31" s="11">
        <f t="shared" si="41"/>
        <v>44558</v>
      </c>
      <c r="P31" s="57" t="str">
        <f t="shared" si="10"/>
        <v>X</v>
      </c>
      <c r="Q31" s="12" t="str">
        <f t="shared" si="11"/>
        <v>VAC</v>
      </c>
      <c r="R31" s="2">
        <v>6</v>
      </c>
      <c r="S31" s="11">
        <f t="shared" si="42"/>
        <v>44589</v>
      </c>
      <c r="T31" s="57" t="str">
        <f t="shared" si="13"/>
        <v>ven</v>
      </c>
      <c r="U31" s="12">
        <f t="shared" si="14"/>
        <v>7</v>
      </c>
      <c r="V31" s="2">
        <f t="shared" si="15"/>
        <v>7</v>
      </c>
      <c r="W31" s="11">
        <f t="shared" si="43"/>
        <v>44620</v>
      </c>
      <c r="X31" s="57" t="str">
        <f t="shared" si="16"/>
        <v>lun</v>
      </c>
      <c r="Y31" s="12">
        <f t="shared" si="17"/>
        <v>7.25</v>
      </c>
      <c r="Z31" s="2">
        <f t="shared" si="18"/>
        <v>7.25</v>
      </c>
      <c r="AA31" s="11">
        <f t="shared" si="44"/>
        <v>44648</v>
      </c>
      <c r="AB31" s="57" t="str">
        <f t="shared" si="19"/>
        <v>lun</v>
      </c>
      <c r="AC31" s="12">
        <f t="shared" si="20"/>
        <v>7.25</v>
      </c>
      <c r="AD31" s="2">
        <f t="shared" si="21"/>
        <v>7.25</v>
      </c>
      <c r="AE31" s="11">
        <f t="shared" si="45"/>
        <v>44679</v>
      </c>
      <c r="AF31" s="57" t="str">
        <f t="shared" si="22"/>
        <v>jeu</v>
      </c>
      <c r="AG31" s="12">
        <f t="shared" si="23"/>
        <v>7.25</v>
      </c>
      <c r="AH31" s="2">
        <f t="shared" si="24"/>
        <v>7.25</v>
      </c>
      <c r="AI31" s="11">
        <f t="shared" si="46"/>
        <v>44709</v>
      </c>
      <c r="AJ31" s="57" t="str">
        <f t="shared" si="25"/>
        <v>sam</v>
      </c>
      <c r="AK31" s="12">
        <f t="shared" si="26"/>
        <v>0</v>
      </c>
      <c r="AL31" s="2">
        <f t="shared" si="27"/>
        <v>0</v>
      </c>
      <c r="AM31" s="11">
        <f t="shared" si="47"/>
        <v>44740</v>
      </c>
      <c r="AN31" s="57" t="str">
        <f t="shared" si="28"/>
        <v>mar</v>
      </c>
      <c r="AO31" s="12">
        <f t="shared" si="29"/>
        <v>7.25</v>
      </c>
      <c r="AP31" s="2">
        <f t="shared" si="30"/>
        <v>7.25</v>
      </c>
      <c r="AQ31" s="11">
        <f t="shared" si="48"/>
        <v>44770</v>
      </c>
      <c r="AR31" s="57" t="str">
        <f t="shared" si="31"/>
        <v>X</v>
      </c>
      <c r="AS31" s="12" t="str">
        <f t="shared" si="32"/>
        <v>VAC</v>
      </c>
      <c r="AT31" s="2" t="str">
        <f t="shared" si="33"/>
        <v>VAC</v>
      </c>
      <c r="AU31" s="11">
        <f t="shared" si="49"/>
        <v>44801</v>
      </c>
      <c r="AV31" s="57" t="str">
        <f t="shared" si="34"/>
        <v>dim</v>
      </c>
      <c r="AW31" s="12">
        <f t="shared" si="35"/>
        <v>0</v>
      </c>
      <c r="AX31" s="2">
        <f t="shared" si="36"/>
        <v>0</v>
      </c>
    </row>
    <row r="32" spans="1:50" x14ac:dyDescent="0.2">
      <c r="A32" s="11">
        <f t="shared" si="38"/>
        <v>44468</v>
      </c>
      <c r="B32" s="57" t="str">
        <f t="shared" si="0"/>
        <v>mer</v>
      </c>
      <c r="C32" s="57" t="str">
        <f t="shared" si="1"/>
        <v>mer</v>
      </c>
      <c r="D32" s="12">
        <f t="shared" si="2"/>
        <v>7.25</v>
      </c>
      <c r="E32" s="2">
        <f t="shared" si="3"/>
        <v>7.25</v>
      </c>
      <c r="F32" s="11">
        <f t="shared" si="39"/>
        <v>44498</v>
      </c>
      <c r="G32" s="57" t="str">
        <f t="shared" si="4"/>
        <v>X</v>
      </c>
      <c r="H32" s="57" t="str">
        <f t="shared" si="5"/>
        <v>ven</v>
      </c>
      <c r="I32" s="12">
        <f t="shared" si="50"/>
        <v>0</v>
      </c>
      <c r="J32" s="2" t="s">
        <v>74</v>
      </c>
      <c r="K32" s="11">
        <f t="shared" si="40"/>
        <v>44529</v>
      </c>
      <c r="L32" s="57" t="str">
        <f t="shared" si="7"/>
        <v>lun</v>
      </c>
      <c r="M32" s="12">
        <f t="shared" si="8"/>
        <v>7.25</v>
      </c>
      <c r="N32" s="2">
        <f t="shared" si="9"/>
        <v>7.25</v>
      </c>
      <c r="O32" s="11">
        <f t="shared" si="41"/>
        <v>44559</v>
      </c>
      <c r="P32" s="57" t="str">
        <f t="shared" si="10"/>
        <v>X</v>
      </c>
      <c r="Q32" s="12" t="str">
        <f t="shared" si="11"/>
        <v>VAC</v>
      </c>
      <c r="R32" s="2">
        <v>6</v>
      </c>
      <c r="S32" s="11">
        <f t="shared" si="42"/>
        <v>44590</v>
      </c>
      <c r="T32" s="57" t="str">
        <f t="shared" si="13"/>
        <v>sam</v>
      </c>
      <c r="U32" s="12">
        <f t="shared" si="14"/>
        <v>0</v>
      </c>
      <c r="V32" s="2">
        <f t="shared" si="15"/>
        <v>0</v>
      </c>
      <c r="W32" s="11" t="str">
        <f t="shared" si="43"/>
        <v/>
      </c>
      <c r="X32" s="57" t="str">
        <f t="shared" si="16"/>
        <v/>
      </c>
      <c r="Y32" s="12" t="str">
        <f>IF(X32="","",VLOOKUP(X32,$A$56:$B$65,2,FALSE))</f>
        <v/>
      </c>
      <c r="Z32" s="2" t="str">
        <f t="shared" si="18"/>
        <v/>
      </c>
      <c r="AA32" s="11">
        <f t="shared" si="44"/>
        <v>44649</v>
      </c>
      <c r="AB32" s="57" t="str">
        <f t="shared" si="19"/>
        <v>mar</v>
      </c>
      <c r="AC32" s="12">
        <f t="shared" si="20"/>
        <v>7.25</v>
      </c>
      <c r="AD32" s="2">
        <f t="shared" si="21"/>
        <v>7.25</v>
      </c>
      <c r="AE32" s="11">
        <f t="shared" si="45"/>
        <v>44680</v>
      </c>
      <c r="AF32" s="57" t="str">
        <f t="shared" si="22"/>
        <v>ven</v>
      </c>
      <c r="AG32" s="12">
        <f t="shared" si="23"/>
        <v>7</v>
      </c>
      <c r="AH32" s="2">
        <f t="shared" si="24"/>
        <v>7</v>
      </c>
      <c r="AI32" s="11">
        <f t="shared" si="46"/>
        <v>44710</v>
      </c>
      <c r="AJ32" s="57" t="str">
        <f t="shared" si="25"/>
        <v>dim</v>
      </c>
      <c r="AK32" s="12">
        <f t="shared" si="26"/>
        <v>0</v>
      </c>
      <c r="AL32" s="2">
        <f t="shared" si="27"/>
        <v>0</v>
      </c>
      <c r="AM32" s="11">
        <f t="shared" si="47"/>
        <v>44741</v>
      </c>
      <c r="AN32" s="57" t="str">
        <f t="shared" si="28"/>
        <v>mer</v>
      </c>
      <c r="AO32" s="12">
        <f t="shared" si="29"/>
        <v>7.25</v>
      </c>
      <c r="AP32" s="2">
        <f t="shared" si="30"/>
        <v>7.25</v>
      </c>
      <c r="AQ32" s="11">
        <f t="shared" si="48"/>
        <v>44771</v>
      </c>
      <c r="AR32" s="57" t="str">
        <f t="shared" si="31"/>
        <v>X</v>
      </c>
      <c r="AS32" s="12" t="str">
        <f t="shared" si="32"/>
        <v>VAC</v>
      </c>
      <c r="AT32" s="2" t="str">
        <f t="shared" si="33"/>
        <v>VAC</v>
      </c>
      <c r="AU32" s="11">
        <f t="shared" si="49"/>
        <v>44802</v>
      </c>
      <c r="AV32" s="57" t="str">
        <f t="shared" si="34"/>
        <v>X</v>
      </c>
      <c r="AW32" s="12" t="str">
        <f t="shared" si="35"/>
        <v>VAC</v>
      </c>
      <c r="AX32" s="2">
        <v>7</v>
      </c>
    </row>
    <row r="33" spans="1:50" x14ac:dyDescent="0.2">
      <c r="A33" s="11">
        <f t="shared" si="38"/>
        <v>44469</v>
      </c>
      <c r="B33" s="57" t="str">
        <f t="shared" si="0"/>
        <v>jeu</v>
      </c>
      <c r="C33" s="57" t="str">
        <f t="shared" si="1"/>
        <v>jeu</v>
      </c>
      <c r="D33" s="12">
        <f t="shared" si="2"/>
        <v>7.25</v>
      </c>
      <c r="E33" s="2">
        <f t="shared" si="3"/>
        <v>7.25</v>
      </c>
      <c r="F33" s="11">
        <f t="shared" si="39"/>
        <v>44499</v>
      </c>
      <c r="G33" s="57" t="str">
        <f t="shared" si="4"/>
        <v>sam</v>
      </c>
      <c r="H33" s="57" t="str">
        <f t="shared" si="5"/>
        <v>sam</v>
      </c>
      <c r="I33" s="12">
        <f>IF(G33="X",CHOOSE(WEEKDAY(F33,2),$E$56,$E$57,$E$59,$E$59,$E$60,0,0),CHOOSE(WEEKDAY(F33,2),$B$56,$B$57,$B$58,$B$59,$B$60,0,0))</f>
        <v>0</v>
      </c>
      <c r="J33" s="2">
        <f t="shared" si="37"/>
        <v>0</v>
      </c>
      <c r="K33" s="11">
        <f t="shared" si="40"/>
        <v>44530</v>
      </c>
      <c r="L33" s="57" t="str">
        <f t="shared" si="7"/>
        <v>mar</v>
      </c>
      <c r="M33" s="12">
        <f t="shared" si="8"/>
        <v>7.25</v>
      </c>
      <c r="N33" s="2">
        <f t="shared" si="9"/>
        <v>7.25</v>
      </c>
      <c r="O33" s="11">
        <f t="shared" si="41"/>
        <v>44560</v>
      </c>
      <c r="P33" s="57" t="str">
        <f t="shared" si="10"/>
        <v>X</v>
      </c>
      <c r="Q33" s="12" t="str">
        <f t="shared" si="11"/>
        <v>VAC</v>
      </c>
      <c r="R33" s="2">
        <v>6</v>
      </c>
      <c r="S33" s="11">
        <f t="shared" si="42"/>
        <v>44591</v>
      </c>
      <c r="T33" s="57" t="str">
        <f t="shared" si="13"/>
        <v>dim</v>
      </c>
      <c r="U33" s="12">
        <f t="shared" si="14"/>
        <v>0</v>
      </c>
      <c r="V33" s="2">
        <f t="shared" si="15"/>
        <v>0</v>
      </c>
      <c r="W33" s="11" t="str">
        <f t="shared" si="43"/>
        <v/>
      </c>
      <c r="X33" s="57"/>
      <c r="Y33" s="12"/>
      <c r="Z33" s="58"/>
      <c r="AA33" s="11">
        <f t="shared" si="44"/>
        <v>44650</v>
      </c>
      <c r="AB33" s="57" t="str">
        <f t="shared" si="19"/>
        <v>mer</v>
      </c>
      <c r="AC33" s="12">
        <f t="shared" si="20"/>
        <v>7.25</v>
      </c>
      <c r="AD33" s="2">
        <f t="shared" si="21"/>
        <v>7.25</v>
      </c>
      <c r="AE33" s="11">
        <f t="shared" si="45"/>
        <v>44681</v>
      </c>
      <c r="AF33" s="57" t="str">
        <f t="shared" si="22"/>
        <v>sam</v>
      </c>
      <c r="AG33" s="12">
        <f t="shared" si="23"/>
        <v>0</v>
      </c>
      <c r="AH33" s="2">
        <f t="shared" si="24"/>
        <v>0</v>
      </c>
      <c r="AI33" s="11">
        <f t="shared" si="46"/>
        <v>44711</v>
      </c>
      <c r="AJ33" s="57" t="str">
        <f t="shared" si="25"/>
        <v>lun</v>
      </c>
      <c r="AK33" s="12">
        <f t="shared" si="26"/>
        <v>7.25</v>
      </c>
      <c r="AL33" s="2">
        <f t="shared" si="27"/>
        <v>7.25</v>
      </c>
      <c r="AM33" s="11">
        <f t="shared" si="47"/>
        <v>44742</v>
      </c>
      <c r="AN33" s="57" t="str">
        <f t="shared" si="28"/>
        <v>jeu</v>
      </c>
      <c r="AO33" s="12">
        <f t="shared" si="29"/>
        <v>7.25</v>
      </c>
      <c r="AP33" s="2">
        <f t="shared" si="30"/>
        <v>7.25</v>
      </c>
      <c r="AQ33" s="11">
        <f t="shared" si="48"/>
        <v>44772</v>
      </c>
      <c r="AR33" s="57" t="str">
        <f t="shared" si="31"/>
        <v>sam</v>
      </c>
      <c r="AS33" s="12">
        <f t="shared" si="32"/>
        <v>0</v>
      </c>
      <c r="AT33" s="2">
        <f t="shared" si="33"/>
        <v>0</v>
      </c>
      <c r="AU33" s="11">
        <f t="shared" si="49"/>
        <v>44803</v>
      </c>
      <c r="AV33" s="57" t="str">
        <f t="shared" si="34"/>
        <v>X</v>
      </c>
      <c r="AW33" s="12" t="str">
        <f t="shared" si="35"/>
        <v>VAC</v>
      </c>
      <c r="AX33" s="2">
        <v>6</v>
      </c>
    </row>
    <row r="34" spans="1:50" s="13" customFormat="1" ht="12" thickBot="1" x14ac:dyDescent="0.25">
      <c r="A34" s="83"/>
      <c r="B34" s="59"/>
      <c r="C34" s="57"/>
      <c r="D34" s="52"/>
      <c r="E34" s="60"/>
      <c r="F34" s="83">
        <f t="shared" si="39"/>
        <v>44500</v>
      </c>
      <c r="G34" s="59" t="str">
        <f t="shared" si="4"/>
        <v>dim</v>
      </c>
      <c r="H34" s="59" t="str">
        <f t="shared" si="5"/>
        <v>dim</v>
      </c>
      <c r="I34" s="12">
        <f t="shared" si="50"/>
        <v>0</v>
      </c>
      <c r="J34" s="3">
        <f t="shared" si="37"/>
        <v>0</v>
      </c>
      <c r="K34" s="83" t="str">
        <f t="shared" si="40"/>
        <v/>
      </c>
      <c r="L34" s="59"/>
      <c r="M34" s="14"/>
      <c r="N34" s="60"/>
      <c r="O34" s="83">
        <f t="shared" si="41"/>
        <v>44561</v>
      </c>
      <c r="P34" s="59" t="str">
        <f t="shared" si="10"/>
        <v>X</v>
      </c>
      <c r="Q34" s="52" t="str">
        <f t="shared" si="11"/>
        <v>VAC</v>
      </c>
      <c r="R34" s="2" t="s">
        <v>74</v>
      </c>
      <c r="S34" s="83">
        <f t="shared" si="42"/>
        <v>44592</v>
      </c>
      <c r="T34" s="59" t="str">
        <f t="shared" si="13"/>
        <v>lun</v>
      </c>
      <c r="U34" s="52">
        <f t="shared" si="14"/>
        <v>7.25</v>
      </c>
      <c r="V34" s="3">
        <f t="shared" si="15"/>
        <v>7.25</v>
      </c>
      <c r="W34" s="83" t="str">
        <f t="shared" si="43"/>
        <v/>
      </c>
      <c r="X34" s="59"/>
      <c r="Y34" s="14"/>
      <c r="Z34" s="60"/>
      <c r="AA34" s="83">
        <f t="shared" si="44"/>
        <v>44651</v>
      </c>
      <c r="AB34" s="59" t="str">
        <f t="shared" si="19"/>
        <v>jeu</v>
      </c>
      <c r="AC34" s="52">
        <f t="shared" si="20"/>
        <v>7.25</v>
      </c>
      <c r="AD34" s="3">
        <f t="shared" si="21"/>
        <v>7.25</v>
      </c>
      <c r="AE34" s="83"/>
      <c r="AF34" s="59"/>
      <c r="AG34" s="52"/>
      <c r="AH34" s="60"/>
      <c r="AI34" s="83">
        <f t="shared" si="46"/>
        <v>44712</v>
      </c>
      <c r="AJ34" s="59" t="str">
        <f t="shared" si="25"/>
        <v>mar</v>
      </c>
      <c r="AK34" s="52">
        <f t="shared" si="26"/>
        <v>7.25</v>
      </c>
      <c r="AL34" s="3">
        <f t="shared" si="27"/>
        <v>7.25</v>
      </c>
      <c r="AM34" s="83" t="str">
        <f t="shared" si="47"/>
        <v/>
      </c>
      <c r="AN34" s="89"/>
      <c r="AO34" s="14"/>
      <c r="AP34" s="60"/>
      <c r="AQ34" s="83">
        <f t="shared" si="48"/>
        <v>44773</v>
      </c>
      <c r="AR34" s="59" t="str">
        <f t="shared" si="31"/>
        <v>dim</v>
      </c>
      <c r="AS34" s="52">
        <f t="shared" si="32"/>
        <v>0</v>
      </c>
      <c r="AT34" s="3">
        <f t="shared" si="33"/>
        <v>0</v>
      </c>
      <c r="AU34" s="83">
        <f t="shared" si="49"/>
        <v>44804</v>
      </c>
      <c r="AV34" s="59" t="str">
        <f t="shared" si="34"/>
        <v>X</v>
      </c>
      <c r="AW34" s="52" t="str">
        <f t="shared" si="35"/>
        <v>VAC</v>
      </c>
      <c r="AX34" s="2">
        <v>6</v>
      </c>
    </row>
    <row r="35" spans="1:50" x14ac:dyDescent="0.2">
      <c r="A35" s="15"/>
      <c r="B35" s="16"/>
      <c r="C35" s="57"/>
      <c r="D35" s="80" t="s">
        <v>52</v>
      </c>
      <c r="E35" s="80" t="s">
        <v>51</v>
      </c>
      <c r="H35" s="114"/>
      <c r="I35" s="80" t="s">
        <v>52</v>
      </c>
      <c r="J35" s="80" t="s">
        <v>51</v>
      </c>
      <c r="M35" s="80" t="s">
        <v>52</v>
      </c>
      <c r="N35" s="80" t="s">
        <v>51</v>
      </c>
      <c r="P35" s="9"/>
      <c r="Q35" s="80" t="s">
        <v>52</v>
      </c>
      <c r="R35" s="80" t="s">
        <v>51</v>
      </c>
      <c r="T35" s="61"/>
      <c r="U35" s="80" t="s">
        <v>52</v>
      </c>
      <c r="V35" s="80" t="s">
        <v>51</v>
      </c>
      <c r="X35" s="9"/>
      <c r="Y35" s="80" t="s">
        <v>52</v>
      </c>
      <c r="Z35" s="80" t="s">
        <v>51</v>
      </c>
      <c r="AC35" s="80" t="s">
        <v>52</v>
      </c>
      <c r="AD35" s="80" t="s">
        <v>51</v>
      </c>
      <c r="AF35" s="9"/>
      <c r="AG35" s="80" t="s">
        <v>52</v>
      </c>
      <c r="AH35" s="80" t="s">
        <v>51</v>
      </c>
      <c r="AJ35" s="9"/>
      <c r="AK35" s="80" t="s">
        <v>52</v>
      </c>
      <c r="AL35" s="80" t="s">
        <v>51</v>
      </c>
      <c r="AN35" s="6"/>
      <c r="AO35" s="80" t="s">
        <v>52</v>
      </c>
      <c r="AP35" s="80" t="s">
        <v>51</v>
      </c>
      <c r="AR35" s="9"/>
      <c r="AS35" s="80" t="s">
        <v>52</v>
      </c>
      <c r="AT35" s="80" t="s">
        <v>51</v>
      </c>
      <c r="AV35" s="9"/>
      <c r="AW35" s="80" t="s">
        <v>52</v>
      </c>
      <c r="AX35" s="80" t="s">
        <v>51</v>
      </c>
    </row>
    <row r="36" spans="1:50" x14ac:dyDescent="0.2">
      <c r="A36" s="15"/>
      <c r="D36" s="80">
        <f>SUM(D4:D34)</f>
        <v>151.25</v>
      </c>
      <c r="E36" s="80">
        <f>SUM(E3:E34)</f>
        <v>151.25</v>
      </c>
      <c r="I36" s="80">
        <f>SUM(I4:I34)</f>
        <v>141.5</v>
      </c>
      <c r="J36" s="80">
        <f>SUM(J3:J34)</f>
        <v>140</v>
      </c>
      <c r="M36" s="80">
        <f>SUM(N3:N34)</f>
        <v>134.25</v>
      </c>
      <c r="N36" s="80">
        <f>SUM(N3:N34)</f>
        <v>134.25</v>
      </c>
      <c r="Q36" s="80">
        <f>SUM(Q4:Q34)</f>
        <v>93.5</v>
      </c>
      <c r="R36" s="80">
        <f>SUM(R3:R34)</f>
        <v>143.5</v>
      </c>
      <c r="T36" s="61"/>
      <c r="U36" s="80">
        <f>SUM(U4:U34)</f>
        <v>151.25</v>
      </c>
      <c r="V36" s="80">
        <f>SUM(V3:V34)</f>
        <v>151.25</v>
      </c>
      <c r="Y36" s="80">
        <f>SUM(Y4:Y33)</f>
        <v>72</v>
      </c>
      <c r="Z36" s="80">
        <f>SUM(Z3:Z33)</f>
        <v>122</v>
      </c>
      <c r="AC36" s="80">
        <f>SUM(AC4:AC34)</f>
        <v>165.75</v>
      </c>
      <c r="AD36" s="80">
        <f>SUM(AD3:AD34)</f>
        <v>165.75</v>
      </c>
      <c r="AG36" s="80">
        <f>SUM(AG4:AG34)</f>
        <v>79</v>
      </c>
      <c r="AH36" s="80">
        <f>SUM(AH3:AH34)</f>
        <v>123</v>
      </c>
      <c r="AK36" s="80">
        <f>SUM(AK4:AK34)</f>
        <v>151.25</v>
      </c>
      <c r="AL36" s="80">
        <f>SUM(AL3:AL34)</f>
        <v>151.25</v>
      </c>
      <c r="AN36" s="6"/>
      <c r="AO36" s="80">
        <f>SUM(AO4:AO34)</f>
        <v>151.25</v>
      </c>
      <c r="AP36" s="80">
        <f>SUM(AP3:AP34)</f>
        <v>151.25</v>
      </c>
      <c r="AS36" s="80">
        <f>SUM(AS4:AS34)</f>
        <v>36</v>
      </c>
      <c r="AT36" s="80">
        <f>SUM(AT3:AT34)</f>
        <v>36</v>
      </c>
      <c r="AW36" s="80">
        <f>SUM(AW4:AW34)</f>
        <v>0</v>
      </c>
      <c r="AX36" s="80">
        <f>SUM(AX3:AX34)</f>
        <v>88</v>
      </c>
    </row>
    <row r="37" spans="1:50" x14ac:dyDescent="0.2">
      <c r="AX37" s="9"/>
    </row>
    <row r="38" spans="1:50" x14ac:dyDescent="0.2">
      <c r="B38" s="130">
        <f>A1</f>
        <v>2021</v>
      </c>
      <c r="C38" s="132"/>
      <c r="D38" s="131"/>
      <c r="G38" s="130">
        <f>F1</f>
        <v>2021</v>
      </c>
      <c r="H38" s="132"/>
      <c r="I38" s="131"/>
      <c r="L38" s="130">
        <f>K1</f>
        <v>2021</v>
      </c>
      <c r="M38" s="131"/>
      <c r="P38" s="130">
        <f>O1</f>
        <v>2021</v>
      </c>
      <c r="Q38" s="131"/>
      <c r="T38" s="130">
        <f>S1</f>
        <v>2022</v>
      </c>
      <c r="U38" s="131"/>
      <c r="X38" s="130">
        <f>W1</f>
        <v>2022</v>
      </c>
      <c r="Y38" s="131"/>
      <c r="AB38" s="130">
        <f>AA1</f>
        <v>2022</v>
      </c>
      <c r="AC38" s="131"/>
      <c r="AF38" s="130">
        <f>AE1</f>
        <v>2022</v>
      </c>
      <c r="AG38" s="131"/>
      <c r="AJ38" s="130">
        <f>AI1</f>
        <v>2022</v>
      </c>
      <c r="AK38" s="131"/>
      <c r="AN38" s="130">
        <f>AM1</f>
        <v>2022</v>
      </c>
      <c r="AO38" s="131"/>
      <c r="AR38" s="130">
        <f>AQ1</f>
        <v>2022</v>
      </c>
      <c r="AS38" s="131"/>
      <c r="AV38" s="130">
        <f>AU1</f>
        <v>2022</v>
      </c>
      <c r="AW38" s="131"/>
      <c r="AX38" s="65"/>
    </row>
    <row r="39" spans="1:50" x14ac:dyDescent="0.2">
      <c r="B39" s="133" t="str">
        <f>A2</f>
        <v xml:space="preserve">septembre </v>
      </c>
      <c r="C39" s="135"/>
      <c r="D39" s="134"/>
      <c r="G39" s="133">
        <f>F2</f>
        <v>44470</v>
      </c>
      <c r="H39" s="135"/>
      <c r="I39" s="134"/>
      <c r="L39" s="133" t="str">
        <f>K2</f>
        <v>novembre</v>
      </c>
      <c r="M39" s="134"/>
      <c r="P39" s="133" t="str">
        <f>O2</f>
        <v>décembre</v>
      </c>
      <c r="Q39" s="134"/>
      <c r="T39" s="133" t="str">
        <f>S2</f>
        <v xml:space="preserve">janvier </v>
      </c>
      <c r="U39" s="134"/>
      <c r="X39" s="133" t="str">
        <f>W2</f>
        <v xml:space="preserve">février </v>
      </c>
      <c r="Y39" s="134"/>
      <c r="AB39" s="133" t="str">
        <f>AA2</f>
        <v>mars</v>
      </c>
      <c r="AC39" s="134"/>
      <c r="AF39" s="133" t="str">
        <f>AE2</f>
        <v xml:space="preserve">avril </v>
      </c>
      <c r="AG39" s="134"/>
      <c r="AJ39" s="133" t="str">
        <f>AI2</f>
        <v>mai</v>
      </c>
      <c r="AK39" s="134"/>
      <c r="AN39" s="133" t="str">
        <f>AM2</f>
        <v>juin</v>
      </c>
      <c r="AO39" s="134"/>
      <c r="AR39" s="133" t="str">
        <f>AQ2</f>
        <v>juillet</v>
      </c>
      <c r="AS39" s="134"/>
      <c r="AV39" s="133" t="str">
        <f>AU2</f>
        <v>août</v>
      </c>
      <c r="AW39" s="134"/>
    </row>
    <row r="40" spans="1:50" s="88" customFormat="1" ht="12.75" x14ac:dyDescent="0.2">
      <c r="A40" s="84">
        <f t="shared" ref="A40:A46" si="51">SUM(D40:BD40)</f>
        <v>35</v>
      </c>
      <c r="B40" s="85" t="s">
        <v>42</v>
      </c>
      <c r="C40" s="85"/>
      <c r="D40" s="25">
        <f t="shared" ref="D40:D45" si="52">COUNTIF(B$4:B$34,B40)</f>
        <v>4</v>
      </c>
      <c r="E40" s="86"/>
      <c r="F40" s="84"/>
      <c r="G40" s="85" t="s">
        <v>42</v>
      </c>
      <c r="H40" s="85"/>
      <c r="I40" s="25">
        <f t="shared" ref="I40:I45" si="53">COUNTIF(G$4:G$34,G40)</f>
        <v>3</v>
      </c>
      <c r="J40" s="84"/>
      <c r="K40" s="84"/>
      <c r="L40" s="85" t="s">
        <v>42</v>
      </c>
      <c r="M40" s="25">
        <f t="shared" ref="M40:M45" si="54">COUNTIF(L$4:L$34,L40)</f>
        <v>4</v>
      </c>
      <c r="N40" s="84"/>
      <c r="O40" s="84"/>
      <c r="P40" s="85" t="s">
        <v>42</v>
      </c>
      <c r="Q40" s="25">
        <f t="shared" ref="Q40:Q45" si="55">COUNTIF(P$4:P$34,P40)</f>
        <v>2</v>
      </c>
      <c r="R40" s="84"/>
      <c r="S40" s="84"/>
      <c r="T40" s="85" t="s">
        <v>42</v>
      </c>
      <c r="U40" s="25">
        <f t="shared" ref="U40:U45" si="56">COUNTIF(T$4:T$34,T40)</f>
        <v>5</v>
      </c>
      <c r="V40" s="84"/>
      <c r="W40" s="84"/>
      <c r="X40" s="85" t="s">
        <v>42</v>
      </c>
      <c r="Y40" s="25">
        <f t="shared" ref="Y40:Y45" si="57">COUNTIF(X$4:X$34,X40)</f>
        <v>2</v>
      </c>
      <c r="Z40" s="84"/>
      <c r="AA40" s="84"/>
      <c r="AB40" s="85" t="s">
        <v>42</v>
      </c>
      <c r="AC40" s="25">
        <f t="shared" ref="AC40:AC45" si="58">COUNTIF(AB$4:AB$34,AB40)</f>
        <v>4</v>
      </c>
      <c r="AD40" s="84"/>
      <c r="AE40" s="84"/>
      <c r="AF40" s="85" t="s">
        <v>42</v>
      </c>
      <c r="AG40" s="25">
        <f t="shared" ref="AG40:AG45" si="59">COUNTIF(AF$4:AF$34,AF40)</f>
        <v>2</v>
      </c>
      <c r="AH40" s="84"/>
      <c r="AI40" s="84"/>
      <c r="AJ40" s="85" t="s">
        <v>42</v>
      </c>
      <c r="AK40" s="25">
        <f t="shared" ref="AK40:AK45" si="60">COUNTIF(AJ$4:AJ$34,AJ40)</f>
        <v>5</v>
      </c>
      <c r="AL40" s="84"/>
      <c r="AM40" s="84"/>
      <c r="AN40" s="85" t="s">
        <v>42</v>
      </c>
      <c r="AO40" s="25">
        <f t="shared" ref="AO40:AO45" si="61">COUNTIF(AN$4:AN$34,AN40)</f>
        <v>3</v>
      </c>
      <c r="AP40" s="84"/>
      <c r="AQ40" s="84"/>
      <c r="AR40" s="85" t="s">
        <v>42</v>
      </c>
      <c r="AS40" s="25">
        <f t="shared" ref="AS40:AS45" si="62">COUNTIF(AR$4:AR$34,AR40)</f>
        <v>1</v>
      </c>
      <c r="AT40" s="84"/>
      <c r="AU40" s="84"/>
      <c r="AV40" s="85" t="s">
        <v>42</v>
      </c>
      <c r="AW40" s="25">
        <f t="shared" ref="AW40:AW45" si="63">COUNTIF(AV$4:AV$34,AV40)</f>
        <v>0</v>
      </c>
      <c r="AX40" s="84"/>
    </row>
    <row r="41" spans="1:50" ht="12.75" x14ac:dyDescent="0.2">
      <c r="A41" s="24">
        <f t="shared" si="51"/>
        <v>36</v>
      </c>
      <c r="B41" s="55" t="s">
        <v>46</v>
      </c>
      <c r="C41" s="55"/>
      <c r="D41" s="25">
        <f t="shared" si="52"/>
        <v>4</v>
      </c>
      <c r="E41" s="27"/>
      <c r="F41" s="24"/>
      <c r="G41" s="55" t="s">
        <v>46</v>
      </c>
      <c r="H41" s="55"/>
      <c r="I41" s="25">
        <f t="shared" si="53"/>
        <v>3</v>
      </c>
      <c r="J41" s="24"/>
      <c r="K41" s="24"/>
      <c r="L41" s="55" t="s">
        <v>46</v>
      </c>
      <c r="M41" s="25">
        <f t="shared" si="54"/>
        <v>4</v>
      </c>
      <c r="N41" s="24"/>
      <c r="O41" s="24"/>
      <c r="P41" s="55" t="s">
        <v>46</v>
      </c>
      <c r="Q41" s="25">
        <f t="shared" si="55"/>
        <v>2</v>
      </c>
      <c r="R41" s="24"/>
      <c r="S41" s="24"/>
      <c r="T41" s="55" t="s">
        <v>46</v>
      </c>
      <c r="U41" s="25">
        <f t="shared" si="56"/>
        <v>4</v>
      </c>
      <c r="V41" s="24"/>
      <c r="W41" s="24"/>
      <c r="X41" s="55" t="s">
        <v>46</v>
      </c>
      <c r="Y41" s="25">
        <f t="shared" si="57"/>
        <v>2</v>
      </c>
      <c r="Z41" s="24"/>
      <c r="AA41" s="24"/>
      <c r="AB41" s="55" t="s">
        <v>46</v>
      </c>
      <c r="AC41" s="25">
        <f t="shared" si="58"/>
        <v>5</v>
      </c>
      <c r="AD41" s="24"/>
      <c r="AE41" s="24"/>
      <c r="AF41" s="55" t="s">
        <v>46</v>
      </c>
      <c r="AG41" s="25">
        <f t="shared" si="59"/>
        <v>2</v>
      </c>
      <c r="AH41" s="24"/>
      <c r="AI41" s="24"/>
      <c r="AJ41" s="55" t="s">
        <v>46</v>
      </c>
      <c r="AK41" s="25">
        <f t="shared" si="60"/>
        <v>5</v>
      </c>
      <c r="AL41" s="24"/>
      <c r="AM41" s="24"/>
      <c r="AN41" s="55" t="s">
        <v>46</v>
      </c>
      <c r="AO41" s="25">
        <f t="shared" si="61"/>
        <v>4</v>
      </c>
      <c r="AP41" s="24"/>
      <c r="AQ41" s="24"/>
      <c r="AR41" s="55" t="s">
        <v>46</v>
      </c>
      <c r="AS41" s="25">
        <f t="shared" si="62"/>
        <v>1</v>
      </c>
      <c r="AT41" s="24"/>
      <c r="AU41" s="24"/>
      <c r="AV41" s="55" t="s">
        <v>46</v>
      </c>
      <c r="AW41" s="25">
        <f t="shared" si="63"/>
        <v>0</v>
      </c>
      <c r="AX41" s="24"/>
    </row>
    <row r="42" spans="1:50" ht="12.75" x14ac:dyDescent="0.2">
      <c r="A42" s="24">
        <f t="shared" si="51"/>
        <v>36</v>
      </c>
      <c r="B42" s="55" t="s">
        <v>43</v>
      </c>
      <c r="C42" s="55"/>
      <c r="D42" s="25">
        <f t="shared" si="52"/>
        <v>4</v>
      </c>
      <c r="E42" s="27"/>
      <c r="F42" s="24"/>
      <c r="G42" s="55" t="s">
        <v>43</v>
      </c>
      <c r="H42" s="55"/>
      <c r="I42" s="25">
        <f t="shared" si="53"/>
        <v>3</v>
      </c>
      <c r="J42" s="24"/>
      <c r="K42" s="24"/>
      <c r="L42" s="55" t="s">
        <v>43</v>
      </c>
      <c r="M42" s="25">
        <f t="shared" si="54"/>
        <v>3</v>
      </c>
      <c r="N42" s="24"/>
      <c r="O42" s="24"/>
      <c r="P42" s="55" t="s">
        <v>43</v>
      </c>
      <c r="Q42" s="25">
        <f t="shared" si="55"/>
        <v>3</v>
      </c>
      <c r="R42" s="24"/>
      <c r="S42" s="24"/>
      <c r="T42" s="55" t="s">
        <v>43</v>
      </c>
      <c r="U42" s="25">
        <f t="shared" si="56"/>
        <v>4</v>
      </c>
      <c r="V42" s="24"/>
      <c r="W42" s="24"/>
      <c r="X42" s="55" t="s">
        <v>43</v>
      </c>
      <c r="Y42" s="25">
        <f t="shared" si="57"/>
        <v>2</v>
      </c>
      <c r="Z42" s="24"/>
      <c r="AA42" s="24"/>
      <c r="AB42" s="55" t="s">
        <v>43</v>
      </c>
      <c r="AC42" s="25">
        <f t="shared" si="58"/>
        <v>5</v>
      </c>
      <c r="AD42" s="24"/>
      <c r="AE42" s="24"/>
      <c r="AF42" s="55" t="s">
        <v>43</v>
      </c>
      <c r="AG42" s="25">
        <f t="shared" si="59"/>
        <v>2</v>
      </c>
      <c r="AH42" s="24"/>
      <c r="AI42" s="24"/>
      <c r="AJ42" s="55" t="s">
        <v>43</v>
      </c>
      <c r="AK42" s="25">
        <f t="shared" si="60"/>
        <v>4</v>
      </c>
      <c r="AL42" s="24"/>
      <c r="AM42" s="24"/>
      <c r="AN42" s="55" t="s">
        <v>43</v>
      </c>
      <c r="AO42" s="25">
        <f t="shared" si="61"/>
        <v>5</v>
      </c>
      <c r="AP42" s="24"/>
      <c r="AQ42" s="24"/>
      <c r="AR42" s="55" t="s">
        <v>43</v>
      </c>
      <c r="AS42" s="25">
        <f t="shared" si="62"/>
        <v>1</v>
      </c>
      <c r="AT42" s="24"/>
      <c r="AU42" s="24"/>
      <c r="AV42" s="55" t="s">
        <v>43</v>
      </c>
      <c r="AW42" s="25">
        <f t="shared" si="63"/>
        <v>0</v>
      </c>
      <c r="AX42" s="24"/>
    </row>
    <row r="43" spans="1:50" ht="12.75" x14ac:dyDescent="0.2">
      <c r="A43" s="24">
        <f t="shared" si="51"/>
        <v>35</v>
      </c>
      <c r="B43" s="55" t="s">
        <v>44</v>
      </c>
      <c r="C43" s="55"/>
      <c r="D43" s="25">
        <f t="shared" si="52"/>
        <v>5</v>
      </c>
      <c r="E43" s="27"/>
      <c r="F43" s="24"/>
      <c r="G43" s="55" t="s">
        <v>44</v>
      </c>
      <c r="H43" s="55"/>
      <c r="I43" s="25">
        <f t="shared" si="53"/>
        <v>3</v>
      </c>
      <c r="J43" s="24"/>
      <c r="K43" s="24"/>
      <c r="L43" s="55" t="s">
        <v>44</v>
      </c>
      <c r="M43" s="25">
        <f t="shared" si="54"/>
        <v>2</v>
      </c>
      <c r="N43" s="24"/>
      <c r="O43" s="24"/>
      <c r="P43" s="55" t="s">
        <v>44</v>
      </c>
      <c r="Q43" s="25">
        <f t="shared" si="55"/>
        <v>3</v>
      </c>
      <c r="R43" s="24"/>
      <c r="S43" s="24"/>
      <c r="T43" s="55" t="s">
        <v>44</v>
      </c>
      <c r="U43" s="25">
        <f t="shared" si="56"/>
        <v>4</v>
      </c>
      <c r="V43" s="24"/>
      <c r="W43" s="24"/>
      <c r="X43" s="55" t="s">
        <v>44</v>
      </c>
      <c r="Y43" s="25">
        <f t="shared" si="57"/>
        <v>2</v>
      </c>
      <c r="Z43" s="24"/>
      <c r="AA43" s="24"/>
      <c r="AB43" s="55" t="s">
        <v>44</v>
      </c>
      <c r="AC43" s="25">
        <f t="shared" si="58"/>
        <v>5</v>
      </c>
      <c r="AD43" s="24"/>
      <c r="AE43" s="24"/>
      <c r="AF43" s="55" t="s">
        <v>44</v>
      </c>
      <c r="AG43" s="25">
        <f t="shared" si="59"/>
        <v>2</v>
      </c>
      <c r="AH43" s="24"/>
      <c r="AI43" s="24"/>
      <c r="AJ43" s="55" t="s">
        <v>44</v>
      </c>
      <c r="AK43" s="25">
        <f t="shared" si="60"/>
        <v>3</v>
      </c>
      <c r="AL43" s="24"/>
      <c r="AM43" s="24"/>
      <c r="AN43" s="55" t="s">
        <v>44</v>
      </c>
      <c r="AO43" s="25">
        <f t="shared" si="61"/>
        <v>5</v>
      </c>
      <c r="AP43" s="24"/>
      <c r="AQ43" s="24"/>
      <c r="AR43" s="55" t="s">
        <v>44</v>
      </c>
      <c r="AS43" s="25">
        <f t="shared" si="62"/>
        <v>1</v>
      </c>
      <c r="AT43" s="24"/>
      <c r="AU43" s="24"/>
      <c r="AV43" s="55" t="s">
        <v>44</v>
      </c>
      <c r="AW43" s="25">
        <f t="shared" si="63"/>
        <v>0</v>
      </c>
      <c r="AX43" s="24"/>
    </row>
    <row r="44" spans="1:50" s="26" customFormat="1" ht="12.75" x14ac:dyDescent="0.2">
      <c r="A44" s="24">
        <f t="shared" si="51"/>
        <v>36</v>
      </c>
      <c r="B44" s="55" t="s">
        <v>45</v>
      </c>
      <c r="C44" s="55"/>
      <c r="D44" s="25">
        <f t="shared" si="52"/>
        <v>4</v>
      </c>
      <c r="E44" s="27"/>
      <c r="F44" s="24"/>
      <c r="G44" s="55" t="s">
        <v>45</v>
      </c>
      <c r="H44" s="55"/>
      <c r="I44" s="25">
        <f t="shared" si="53"/>
        <v>4</v>
      </c>
      <c r="J44" s="24"/>
      <c r="K44" s="24"/>
      <c r="L44" s="55" t="s">
        <v>45</v>
      </c>
      <c r="M44" s="25">
        <f t="shared" si="54"/>
        <v>3</v>
      </c>
      <c r="N44" s="24"/>
      <c r="O44" s="24"/>
      <c r="P44" s="55" t="s">
        <v>45</v>
      </c>
      <c r="Q44" s="25">
        <f t="shared" si="55"/>
        <v>3</v>
      </c>
      <c r="R44" s="24"/>
      <c r="S44" s="24"/>
      <c r="T44" s="55" t="s">
        <v>45</v>
      </c>
      <c r="U44" s="25">
        <f t="shared" si="56"/>
        <v>4</v>
      </c>
      <c r="V44" s="24"/>
      <c r="W44" s="24"/>
      <c r="X44" s="55" t="s">
        <v>45</v>
      </c>
      <c r="Y44" s="25">
        <f t="shared" si="57"/>
        <v>2</v>
      </c>
      <c r="Z44" s="24"/>
      <c r="AA44" s="24"/>
      <c r="AB44" s="55" t="s">
        <v>45</v>
      </c>
      <c r="AC44" s="25">
        <f t="shared" si="58"/>
        <v>4</v>
      </c>
      <c r="AD44" s="24"/>
      <c r="AE44" s="24"/>
      <c r="AF44" s="55" t="s">
        <v>45</v>
      </c>
      <c r="AG44" s="25">
        <f t="shared" si="59"/>
        <v>3</v>
      </c>
      <c r="AH44" s="24"/>
      <c r="AI44" s="24"/>
      <c r="AJ44" s="55" t="s">
        <v>45</v>
      </c>
      <c r="AK44" s="25">
        <f t="shared" si="60"/>
        <v>4</v>
      </c>
      <c r="AL44" s="24"/>
      <c r="AM44" s="24"/>
      <c r="AN44" s="55" t="s">
        <v>45</v>
      </c>
      <c r="AO44" s="25">
        <f t="shared" si="61"/>
        <v>4</v>
      </c>
      <c r="AP44" s="24"/>
      <c r="AQ44" s="24"/>
      <c r="AR44" s="55" t="s">
        <v>45</v>
      </c>
      <c r="AS44" s="25">
        <f t="shared" si="62"/>
        <v>1</v>
      </c>
      <c r="AT44" s="24"/>
      <c r="AU44" s="24"/>
      <c r="AV44" s="55" t="s">
        <v>45</v>
      </c>
      <c r="AW44" s="25">
        <f t="shared" si="63"/>
        <v>0</v>
      </c>
      <c r="AX44" s="24"/>
    </row>
    <row r="45" spans="1:50" s="24" customFormat="1" ht="12.75" x14ac:dyDescent="0.2">
      <c r="A45" s="24">
        <f t="shared" si="51"/>
        <v>50</v>
      </c>
      <c r="B45" s="55" t="s">
        <v>47</v>
      </c>
      <c r="C45" s="55"/>
      <c r="D45" s="25">
        <f t="shared" si="52"/>
        <v>4</v>
      </c>
      <c r="E45" s="27"/>
      <c r="G45" s="55" t="s">
        <v>47</v>
      </c>
      <c r="H45" s="55"/>
      <c r="I45" s="25">
        <f t="shared" si="53"/>
        <v>5</v>
      </c>
      <c r="L45" s="55" t="s">
        <v>47</v>
      </c>
      <c r="M45" s="25">
        <f t="shared" si="54"/>
        <v>4</v>
      </c>
      <c r="P45" s="55" t="s">
        <v>47</v>
      </c>
      <c r="Q45" s="25">
        <f t="shared" si="55"/>
        <v>3</v>
      </c>
      <c r="T45" s="55" t="s">
        <v>47</v>
      </c>
      <c r="U45" s="25">
        <f t="shared" si="56"/>
        <v>4</v>
      </c>
      <c r="X45" s="55" t="s">
        <v>47</v>
      </c>
      <c r="Y45" s="25">
        <f t="shared" si="57"/>
        <v>4</v>
      </c>
      <c r="AB45" s="55" t="s">
        <v>47</v>
      </c>
      <c r="AC45" s="25">
        <f t="shared" si="58"/>
        <v>4</v>
      </c>
      <c r="AF45" s="55" t="s">
        <v>47</v>
      </c>
      <c r="AG45" s="25">
        <f t="shared" si="59"/>
        <v>5</v>
      </c>
      <c r="AJ45" s="55" t="s">
        <v>47</v>
      </c>
      <c r="AK45" s="25">
        <f t="shared" si="60"/>
        <v>4</v>
      </c>
      <c r="AN45" s="55" t="s">
        <v>47</v>
      </c>
      <c r="AO45" s="25">
        <f t="shared" si="61"/>
        <v>4</v>
      </c>
      <c r="AR45" s="55" t="s">
        <v>47</v>
      </c>
      <c r="AS45" s="25">
        <f t="shared" si="62"/>
        <v>5</v>
      </c>
      <c r="AV45" s="55" t="s">
        <v>47</v>
      </c>
      <c r="AW45" s="25">
        <f t="shared" si="63"/>
        <v>4</v>
      </c>
    </row>
    <row r="46" spans="1:50" s="24" customFormat="1" ht="12.75" x14ac:dyDescent="0.2">
      <c r="A46" s="24">
        <f t="shared" si="51"/>
        <v>228</v>
      </c>
      <c r="D46" s="28">
        <f>SUM(D40:D45)</f>
        <v>25</v>
      </c>
      <c r="E46" s="27"/>
      <c r="I46" s="28">
        <f>SUM(I40:I45)</f>
        <v>21</v>
      </c>
      <c r="M46" s="28">
        <f>SUM(M40:M45)</f>
        <v>20</v>
      </c>
      <c r="Q46" s="28">
        <f>SUM(Q40:Q45)</f>
        <v>16</v>
      </c>
      <c r="U46" s="28">
        <f>SUM(U40:U45)</f>
        <v>25</v>
      </c>
      <c r="Y46" s="28">
        <f>SUM(Y40:Y45)</f>
        <v>14</v>
      </c>
      <c r="AC46" s="28">
        <f>SUM(AC40:AC45)</f>
        <v>27</v>
      </c>
      <c r="AG46" s="28">
        <f>SUM(AG40:AG45)</f>
        <v>16</v>
      </c>
      <c r="AK46" s="28">
        <f>SUM(AK40:AK45)</f>
        <v>25</v>
      </c>
      <c r="AO46" s="28">
        <f>SUM(AO40:AO45)</f>
        <v>25</v>
      </c>
      <c r="AS46" s="28">
        <f>SUM(AS40:AS45)</f>
        <v>10</v>
      </c>
      <c r="AW46" s="28">
        <f>SUM(AW40:AW45)</f>
        <v>4</v>
      </c>
    </row>
    <row r="47" spans="1:50" s="24" customFormat="1" ht="12.75" x14ac:dyDescent="0.2">
      <c r="E47" s="27"/>
    </row>
    <row r="48" spans="1:50" s="24" customFormat="1" ht="12.75" x14ac:dyDescent="0.2">
      <c r="A48" s="24">
        <f>SUM(D48:BD48)</f>
        <v>49</v>
      </c>
      <c r="B48" s="55" t="s">
        <v>53</v>
      </c>
      <c r="C48" s="55"/>
      <c r="D48" s="27">
        <f>COUNTIF(B$4:B$35,B48)</f>
        <v>4</v>
      </c>
      <c r="E48" s="27"/>
      <c r="G48" s="55" t="s">
        <v>53</v>
      </c>
      <c r="H48" s="55"/>
      <c r="I48" s="27">
        <f>COUNTIF(G$4:G$35,G48)</f>
        <v>5</v>
      </c>
      <c r="L48" s="55" t="s">
        <v>53</v>
      </c>
      <c r="M48" s="27">
        <f>COUNTIF(L$4:L$35,L48)</f>
        <v>4</v>
      </c>
      <c r="P48" s="55" t="s">
        <v>53</v>
      </c>
      <c r="Q48" s="27">
        <f>COUNTIF(P$4:P$35,P48)</f>
        <v>4</v>
      </c>
      <c r="T48" s="55" t="s">
        <v>53</v>
      </c>
      <c r="U48" s="27">
        <f>COUNTIF(T$4:T$35,T48)</f>
        <v>5</v>
      </c>
      <c r="X48" s="55" t="s">
        <v>53</v>
      </c>
      <c r="Y48" s="27">
        <f>COUNTIF(X$4:X$35,X48)</f>
        <v>4</v>
      </c>
      <c r="AB48" s="55" t="s">
        <v>53</v>
      </c>
      <c r="AC48" s="27">
        <f>COUNTIF(AB$4:AB$35,AB48)</f>
        <v>4</v>
      </c>
      <c r="AF48" s="55" t="s">
        <v>53</v>
      </c>
      <c r="AG48" s="27">
        <f>COUNTIF(AF$4:AF$35,AF48)</f>
        <v>3</v>
      </c>
      <c r="AJ48" s="55" t="s">
        <v>53</v>
      </c>
      <c r="AK48" s="27">
        <f>COUNTIF(AJ$4:AJ$35,AJ48)</f>
        <v>3</v>
      </c>
      <c r="AN48" s="55" t="s">
        <v>53</v>
      </c>
      <c r="AO48" s="27">
        <f>COUNTIF(AN$4:AN$35,AN48)</f>
        <v>4</v>
      </c>
      <c r="AR48" s="55" t="s">
        <v>53</v>
      </c>
      <c r="AS48" s="27">
        <f>COUNTIF(AR$4:AR$35,AR48)</f>
        <v>5</v>
      </c>
      <c r="AV48" s="55" t="s">
        <v>53</v>
      </c>
      <c r="AW48" s="27">
        <f>COUNTIF(AV$4:AV$35,AV48)</f>
        <v>4</v>
      </c>
    </row>
    <row r="49" spans="1:49" s="24" customFormat="1" ht="12.75" x14ac:dyDescent="0.2">
      <c r="A49" s="24">
        <f>SUM(D49:BD49)</f>
        <v>76</v>
      </c>
      <c r="B49" s="27" t="s">
        <v>22</v>
      </c>
      <c r="C49" s="27"/>
      <c r="D49" s="27">
        <f>COUNTIF(B$4:B$35,B49)</f>
        <v>1</v>
      </c>
      <c r="E49" s="27"/>
      <c r="G49" s="27" t="s">
        <v>22</v>
      </c>
      <c r="H49" s="27"/>
      <c r="I49" s="27">
        <f>COUNTIF(G$4:G$35,G49)</f>
        <v>5</v>
      </c>
      <c r="L49" s="27" t="s">
        <v>22</v>
      </c>
      <c r="M49" s="27">
        <f>COUNTIF(L$4:L$35,L49)</f>
        <v>4</v>
      </c>
      <c r="P49" s="27" t="s">
        <v>22</v>
      </c>
      <c r="Q49" s="27">
        <f>COUNTIF(P$4:P$35,P49)</f>
        <v>10</v>
      </c>
      <c r="T49" s="27" t="s">
        <v>22</v>
      </c>
      <c r="U49" s="27">
        <f>COUNTIF(T$4:T$35,T49)</f>
        <v>0</v>
      </c>
      <c r="X49" s="27" t="s">
        <v>22</v>
      </c>
      <c r="Y49" s="27">
        <f>COUNTIF(X$4:X$35,X49)</f>
        <v>10</v>
      </c>
      <c r="AB49" s="27" t="s">
        <v>22</v>
      </c>
      <c r="AC49" s="27">
        <f>COUNTIF(AB$4:AB$35,AB49)</f>
        <v>0</v>
      </c>
      <c r="AF49" s="27" t="s">
        <v>22</v>
      </c>
      <c r="AG49" s="27">
        <f>COUNTIF(AF$4:AF$35,AF49)</f>
        <v>9</v>
      </c>
      <c r="AJ49" s="27" t="s">
        <v>22</v>
      </c>
      <c r="AK49" s="27">
        <f>COUNTIF(AJ$4:AJ$35,AJ49)</f>
        <v>0</v>
      </c>
      <c r="AN49" s="27" t="s">
        <v>22</v>
      </c>
      <c r="AO49" s="27">
        <f>COUNTIF(AN$4:AN$35,AN49)</f>
        <v>0</v>
      </c>
      <c r="AR49" s="27" t="s">
        <v>22</v>
      </c>
      <c r="AS49" s="27">
        <f>COUNTIF(AR$4:AR$35,AR49)</f>
        <v>15</v>
      </c>
      <c r="AV49" s="27" t="s">
        <v>22</v>
      </c>
      <c r="AW49" s="27">
        <f>COUNTIF(AV$4:AV$35,AV49)</f>
        <v>22</v>
      </c>
    </row>
    <row r="50" spans="1:49" s="24" customFormat="1" ht="12.75" x14ac:dyDescent="0.2">
      <c r="A50" s="24">
        <f>SUM(D50:BD50)</f>
        <v>12</v>
      </c>
      <c r="B50" s="27" t="s">
        <v>25</v>
      </c>
      <c r="C50" s="27"/>
      <c r="D50" s="27">
        <f>COUNTIF(B$4:B$35,B50)</f>
        <v>0</v>
      </c>
      <c r="E50" s="27"/>
      <c r="G50" s="27" t="s">
        <v>25</v>
      </c>
      <c r="H50" s="27"/>
      <c r="I50" s="27">
        <f>COUNTIF(G$4:G$35,G50)</f>
        <v>0</v>
      </c>
      <c r="L50" s="27" t="s">
        <v>25</v>
      </c>
      <c r="M50" s="27">
        <f>COUNTIF(L$4:L$35,L50)</f>
        <v>2</v>
      </c>
      <c r="P50" s="27" t="s">
        <v>25</v>
      </c>
      <c r="Q50" s="27">
        <f>COUNTIF(P$4:P$35,P50)</f>
        <v>1</v>
      </c>
      <c r="T50" s="27" t="s">
        <v>25</v>
      </c>
      <c r="U50" s="27">
        <f>COUNTIF(T$4:T$35,T50)</f>
        <v>1</v>
      </c>
      <c r="X50" s="27" t="s">
        <v>25</v>
      </c>
      <c r="Y50" s="27">
        <f>COUNTIF(X$4:X$35,X50)</f>
        <v>0</v>
      </c>
      <c r="AB50" s="27" t="s">
        <v>25</v>
      </c>
      <c r="AC50" s="27">
        <f>COUNTIF(AB$4:AB$35,AB50)</f>
        <v>0</v>
      </c>
      <c r="AF50" s="27" t="s">
        <v>25</v>
      </c>
      <c r="AG50" s="27">
        <f>COUNTIF(AF$4:AF$35,AF50)</f>
        <v>2</v>
      </c>
      <c r="AJ50" s="27" t="s">
        <v>25</v>
      </c>
      <c r="AK50" s="27">
        <f>COUNTIF(AJ$4:AJ$35,AJ50)</f>
        <v>3</v>
      </c>
      <c r="AN50" s="27" t="s">
        <v>25</v>
      </c>
      <c r="AO50" s="27">
        <f>COUNTIF(AN$4:AN$35,AN50)</f>
        <v>1</v>
      </c>
      <c r="AR50" s="27" t="s">
        <v>25</v>
      </c>
      <c r="AS50" s="27">
        <f>COUNTIF(AR$4:AR$35,AR50)</f>
        <v>1</v>
      </c>
      <c r="AV50" s="27" t="s">
        <v>25</v>
      </c>
      <c r="AW50" s="27">
        <f>COUNTIF(AV$4:AV$35,AV50)</f>
        <v>1</v>
      </c>
    </row>
    <row r="51" spans="1:49" s="24" customFormat="1" ht="12.75" x14ac:dyDescent="0.2">
      <c r="E51" s="27"/>
    </row>
    <row r="52" spans="1:49" s="24" customFormat="1" ht="12.75" x14ac:dyDescent="0.2">
      <c r="A52" s="24">
        <f>SUM(D52:BD52)</f>
        <v>365</v>
      </c>
      <c r="D52" s="28">
        <f>SUM(D46:D50)</f>
        <v>30</v>
      </c>
      <c r="E52" s="27"/>
      <c r="I52" s="28">
        <f>SUM(I46:I50)</f>
        <v>31</v>
      </c>
      <c r="M52" s="28">
        <f>SUM(M46:M50)</f>
        <v>30</v>
      </c>
      <c r="Q52" s="28">
        <f>SUM(Q46:Q50)</f>
        <v>31</v>
      </c>
      <c r="U52" s="28">
        <f>SUM(U46:U50)</f>
        <v>31</v>
      </c>
      <c r="Y52" s="24">
        <f>SUM(Y46:Y50)</f>
        <v>28</v>
      </c>
      <c r="AC52" s="28">
        <f>SUM(AC46:AC50)</f>
        <v>31</v>
      </c>
      <c r="AG52" s="28">
        <f>SUM(AG46:AG50)</f>
        <v>30</v>
      </c>
      <c r="AK52" s="28">
        <f>SUM(AK46:AK50)</f>
        <v>31</v>
      </c>
      <c r="AO52" s="28">
        <f>SUM(AO46:AO50)</f>
        <v>30</v>
      </c>
      <c r="AS52" s="28">
        <f>SUM(AS46:AS50)</f>
        <v>31</v>
      </c>
      <c r="AW52" s="28">
        <f>SUM(AW46:AW50)</f>
        <v>31</v>
      </c>
    </row>
    <row r="53" spans="1:49" s="24" customFormat="1" ht="12.75" x14ac:dyDescent="0.2">
      <c r="B53" s="27"/>
      <c r="C53" s="27"/>
      <c r="D53" s="27"/>
      <c r="E53" s="27"/>
    </row>
    <row r="54" spans="1:49" ht="12" thickBot="1" x14ac:dyDescent="0.25">
      <c r="J54" s="139" t="s">
        <v>78</v>
      </c>
      <c r="K54" s="139"/>
      <c r="L54" s="66">
        <v>2555</v>
      </c>
    </row>
    <row r="55" spans="1:49" ht="13.5" customHeight="1" thickBot="1" x14ac:dyDescent="0.25">
      <c r="A55" s="121" t="s">
        <v>83</v>
      </c>
      <c r="B55" s="122"/>
      <c r="C55" s="118"/>
      <c r="D55" s="142" t="s">
        <v>82</v>
      </c>
      <c r="E55" s="143"/>
      <c r="F55" s="136"/>
      <c r="G55" s="137"/>
      <c r="H55" s="137"/>
      <c r="I55" s="138"/>
      <c r="J55" s="76" t="s">
        <v>75</v>
      </c>
      <c r="K55" s="76"/>
      <c r="L55" s="64">
        <v>728</v>
      </c>
    </row>
    <row r="56" spans="1:49" x14ac:dyDescent="0.2">
      <c r="A56" s="64" t="s">
        <v>42</v>
      </c>
      <c r="B56" s="81">
        <v>7.25</v>
      </c>
      <c r="C56" s="81"/>
      <c r="D56" s="80" t="s">
        <v>13</v>
      </c>
      <c r="E56" s="117">
        <v>7.5</v>
      </c>
      <c r="F56" s="30"/>
      <c r="G56" s="30"/>
      <c r="H56" s="30"/>
      <c r="I56" s="31"/>
      <c r="J56" s="76" t="s">
        <v>63</v>
      </c>
      <c r="K56" s="76"/>
      <c r="L56" s="75">
        <v>56</v>
      </c>
    </row>
    <row r="57" spans="1:49" x14ac:dyDescent="0.2">
      <c r="A57" s="64" t="s">
        <v>46</v>
      </c>
      <c r="B57" s="81">
        <v>7.25</v>
      </c>
      <c r="C57" s="81"/>
      <c r="D57" s="80" t="s">
        <v>14</v>
      </c>
      <c r="E57" s="117">
        <v>6</v>
      </c>
      <c r="F57" s="30"/>
      <c r="G57" s="30"/>
      <c r="H57" s="30"/>
      <c r="I57" s="31"/>
      <c r="J57" s="76" t="s">
        <v>76</v>
      </c>
      <c r="K57" s="76"/>
      <c r="L57" s="75">
        <v>175</v>
      </c>
    </row>
    <row r="58" spans="1:49" x14ac:dyDescent="0.2">
      <c r="A58" s="64" t="s">
        <v>43</v>
      </c>
      <c r="B58" s="81">
        <v>7.25</v>
      </c>
      <c r="C58" s="81"/>
      <c r="D58" s="80" t="s">
        <v>15</v>
      </c>
      <c r="E58" s="117">
        <v>5</v>
      </c>
      <c r="F58" s="30"/>
      <c r="G58" s="30"/>
      <c r="H58" s="30"/>
      <c r="I58" s="31"/>
      <c r="J58" s="64" t="s">
        <v>79</v>
      </c>
      <c r="K58" s="64">
        <v>228</v>
      </c>
      <c r="L58" s="64">
        <v>1596</v>
      </c>
    </row>
    <row r="59" spans="1:49" x14ac:dyDescent="0.2">
      <c r="A59" s="64" t="s">
        <v>44</v>
      </c>
      <c r="B59" s="81">
        <v>7.25</v>
      </c>
      <c r="C59" s="81"/>
      <c r="D59" s="80" t="s">
        <v>12</v>
      </c>
      <c r="E59" s="117">
        <v>6.5</v>
      </c>
      <c r="F59" s="30"/>
      <c r="G59" s="30"/>
      <c r="H59" s="30"/>
      <c r="I59" s="31"/>
      <c r="J59" s="76"/>
      <c r="K59" s="76" t="s">
        <v>80</v>
      </c>
      <c r="L59" s="66">
        <v>1600</v>
      </c>
    </row>
    <row r="60" spans="1:49" x14ac:dyDescent="0.2">
      <c r="A60" s="64" t="s">
        <v>45</v>
      </c>
      <c r="B60" s="81">
        <v>7</v>
      </c>
      <c r="C60" s="81"/>
      <c r="D60" s="80" t="s">
        <v>17</v>
      </c>
      <c r="E60" s="117"/>
      <c r="F60" s="30"/>
      <c r="G60" s="30"/>
      <c r="H60" s="30"/>
      <c r="I60" s="30"/>
      <c r="J60" s="76" t="s">
        <v>77</v>
      </c>
      <c r="K60" s="76"/>
      <c r="L60" s="75">
        <v>7</v>
      </c>
    </row>
    <row r="61" spans="1:49" x14ac:dyDescent="0.2">
      <c r="A61" s="64" t="s">
        <v>47</v>
      </c>
      <c r="B61" s="1"/>
      <c r="C61" s="1"/>
      <c r="D61" s="80" t="s">
        <v>16</v>
      </c>
      <c r="F61" s="30"/>
      <c r="G61" s="30"/>
      <c r="H61" s="30"/>
      <c r="I61" s="35"/>
      <c r="J61" s="76" t="s">
        <v>81</v>
      </c>
      <c r="K61" s="76"/>
      <c r="L61" s="64">
        <v>14</v>
      </c>
    </row>
    <row r="62" spans="1:49" x14ac:dyDescent="0.2">
      <c r="A62" s="64" t="s">
        <v>53</v>
      </c>
      <c r="B62" s="1"/>
      <c r="C62" s="1"/>
      <c r="L62" s="66">
        <f>L59+L60-L61</f>
        <v>1593</v>
      </c>
      <c r="M62" s="53"/>
    </row>
    <row r="63" spans="1:49" ht="12" thickBot="1" x14ac:dyDescent="0.25">
      <c r="A63" s="64" t="s">
        <v>0</v>
      </c>
      <c r="B63" s="1" t="s">
        <v>0</v>
      </c>
      <c r="C63" s="1"/>
      <c r="J63" s="139" t="s">
        <v>41</v>
      </c>
      <c r="K63" s="139"/>
      <c r="L63" s="67">
        <v>1</v>
      </c>
    </row>
    <row r="64" spans="1:49" ht="13.5" thickBot="1" x14ac:dyDescent="0.25">
      <c r="A64" s="64" t="s">
        <v>10</v>
      </c>
      <c r="B64" s="1" t="s">
        <v>40</v>
      </c>
      <c r="C64" s="1"/>
      <c r="J64" s="140" t="s">
        <v>19</v>
      </c>
      <c r="K64" s="141"/>
      <c r="L64" s="68">
        <f>L62*L63</f>
        <v>1593</v>
      </c>
    </row>
    <row r="65" spans="1:18" x14ac:dyDescent="0.2">
      <c r="A65" s="64" t="s">
        <v>23</v>
      </c>
      <c r="B65" s="80" t="s">
        <v>24</v>
      </c>
    </row>
    <row r="66" spans="1:18" ht="12" thickBot="1" x14ac:dyDescent="0.25">
      <c r="K66" s="80"/>
      <c r="L66" s="80"/>
      <c r="M66" s="80" t="s">
        <v>26</v>
      </c>
      <c r="N66" s="64" t="s">
        <v>27</v>
      </c>
      <c r="P66" s="39"/>
      <c r="Q66" s="40"/>
      <c r="R66" s="41"/>
    </row>
    <row r="67" spans="1:18" x14ac:dyDescent="0.2">
      <c r="K67" s="80">
        <f>A1</f>
        <v>2021</v>
      </c>
      <c r="L67" s="48" t="str">
        <f>A2</f>
        <v xml:space="preserve">septembre </v>
      </c>
      <c r="M67" s="18">
        <f>D36</f>
        <v>151.25</v>
      </c>
      <c r="N67" s="18">
        <f>E36</f>
        <v>151.25</v>
      </c>
      <c r="P67" s="70" t="s">
        <v>73</v>
      </c>
      <c r="Q67" s="71"/>
      <c r="R67" s="23"/>
    </row>
    <row r="68" spans="1:18" x14ac:dyDescent="0.2">
      <c r="K68" s="80">
        <f>F1</f>
        <v>2021</v>
      </c>
      <c r="L68" s="56">
        <f>F2</f>
        <v>44470</v>
      </c>
      <c r="M68" s="18">
        <f>I36</f>
        <v>141.5</v>
      </c>
      <c r="N68" s="18">
        <f>J36</f>
        <v>140</v>
      </c>
      <c r="P68" s="70"/>
      <c r="Q68" s="71"/>
      <c r="R68" s="23"/>
    </row>
    <row r="69" spans="1:18" x14ac:dyDescent="0.2">
      <c r="K69" s="80">
        <f>K1</f>
        <v>2021</v>
      </c>
      <c r="L69" s="48" t="str">
        <f>K2</f>
        <v>novembre</v>
      </c>
      <c r="M69" s="18">
        <f>M36</f>
        <v>134.25</v>
      </c>
      <c r="N69" s="18">
        <f>N36</f>
        <v>134.25</v>
      </c>
      <c r="P69" s="70"/>
      <c r="Q69" s="71"/>
      <c r="R69" s="23"/>
    </row>
    <row r="70" spans="1:18" x14ac:dyDescent="0.2">
      <c r="K70" s="80">
        <f>O1</f>
        <v>2021</v>
      </c>
      <c r="L70" s="48" t="str">
        <f>O2</f>
        <v>décembre</v>
      </c>
      <c r="M70" s="18">
        <f>Q36</f>
        <v>93.5</v>
      </c>
      <c r="N70" s="18">
        <f>R36</f>
        <v>143.5</v>
      </c>
      <c r="P70" s="70"/>
      <c r="Q70" s="71"/>
      <c r="R70" s="23"/>
    </row>
    <row r="71" spans="1:18" x14ac:dyDescent="0.2">
      <c r="K71" s="80">
        <f>S1</f>
        <v>2022</v>
      </c>
      <c r="L71" s="48" t="str">
        <f>S2</f>
        <v xml:space="preserve">janvier </v>
      </c>
      <c r="M71" s="18">
        <f>U36</f>
        <v>151.25</v>
      </c>
      <c r="N71" s="18">
        <f>V36</f>
        <v>151.25</v>
      </c>
      <c r="P71" s="70"/>
      <c r="Q71" s="71"/>
      <c r="R71" s="23"/>
    </row>
    <row r="72" spans="1:18" x14ac:dyDescent="0.2">
      <c r="K72" s="80">
        <f>W1</f>
        <v>2022</v>
      </c>
      <c r="L72" s="48" t="str">
        <f>W2</f>
        <v xml:space="preserve">février </v>
      </c>
      <c r="M72" s="18">
        <f>Y36</f>
        <v>72</v>
      </c>
      <c r="N72" s="18">
        <f>Z36</f>
        <v>122</v>
      </c>
      <c r="P72" s="70"/>
      <c r="Q72" s="71"/>
      <c r="R72" s="23"/>
    </row>
    <row r="73" spans="1:18" x14ac:dyDescent="0.2">
      <c r="K73" s="80">
        <f>AA1</f>
        <v>2022</v>
      </c>
      <c r="L73" s="48" t="str">
        <f>AA2</f>
        <v>mars</v>
      </c>
      <c r="M73" s="18">
        <f>AC36</f>
        <v>165.75</v>
      </c>
      <c r="N73" s="18">
        <f>AD36</f>
        <v>165.75</v>
      </c>
      <c r="P73" s="70"/>
      <c r="Q73" s="71"/>
      <c r="R73" s="23"/>
    </row>
    <row r="74" spans="1:18" x14ac:dyDescent="0.2">
      <c r="K74" s="80">
        <f>AE1</f>
        <v>2022</v>
      </c>
      <c r="L74" s="48" t="str">
        <f>AE2</f>
        <v xml:space="preserve">avril </v>
      </c>
      <c r="M74" s="18">
        <f>AG36</f>
        <v>79</v>
      </c>
      <c r="N74" s="18">
        <f>AH36</f>
        <v>123</v>
      </c>
      <c r="P74" s="70"/>
      <c r="Q74" s="71"/>
      <c r="R74" s="23"/>
    </row>
    <row r="75" spans="1:18" x14ac:dyDescent="0.2">
      <c r="K75" s="80">
        <f>AI1</f>
        <v>2022</v>
      </c>
      <c r="L75" s="48" t="str">
        <f>AI2</f>
        <v>mai</v>
      </c>
      <c r="M75" s="18">
        <f>AK36</f>
        <v>151.25</v>
      </c>
      <c r="N75" s="18">
        <f>AL36</f>
        <v>151.25</v>
      </c>
      <c r="P75" s="70"/>
      <c r="Q75" s="71"/>
      <c r="R75" s="23"/>
    </row>
    <row r="76" spans="1:18" x14ac:dyDescent="0.2">
      <c r="K76" s="80">
        <f>AM1</f>
        <v>2022</v>
      </c>
      <c r="L76" s="48" t="str">
        <f>AM2</f>
        <v>juin</v>
      </c>
      <c r="M76" s="18">
        <f>AO36</f>
        <v>151.25</v>
      </c>
      <c r="N76" s="18">
        <f>AP36</f>
        <v>151.25</v>
      </c>
      <c r="P76" s="70"/>
      <c r="Q76" s="71"/>
      <c r="R76" s="23"/>
    </row>
    <row r="77" spans="1:18" x14ac:dyDescent="0.2">
      <c r="K77" s="80">
        <f>AQ1</f>
        <v>2022</v>
      </c>
      <c r="L77" s="48" t="str">
        <f>AQ2</f>
        <v>juillet</v>
      </c>
      <c r="M77" s="18">
        <f>AS36</f>
        <v>36</v>
      </c>
      <c r="N77" s="18">
        <f>AT36</f>
        <v>36</v>
      </c>
      <c r="P77" s="70"/>
      <c r="Q77" s="71"/>
      <c r="R77" s="23"/>
    </row>
    <row r="78" spans="1:18" x14ac:dyDescent="0.2">
      <c r="K78" s="80">
        <f>AU1</f>
        <v>2022</v>
      </c>
      <c r="L78" s="48" t="str">
        <f>AU2</f>
        <v>août</v>
      </c>
      <c r="M78" s="18">
        <f>AW36</f>
        <v>0</v>
      </c>
      <c r="N78" s="18">
        <f>AX36</f>
        <v>88</v>
      </c>
      <c r="P78" s="19"/>
      <c r="Q78" s="20"/>
      <c r="R78" s="21"/>
    </row>
    <row r="79" spans="1:18" x14ac:dyDescent="0.2">
      <c r="K79" s="80"/>
      <c r="L79" s="80"/>
      <c r="M79" s="80"/>
    </row>
    <row r="80" spans="1:18" x14ac:dyDescent="0.2">
      <c r="K80" s="80"/>
      <c r="L80" s="80"/>
      <c r="M80" s="34">
        <f>SUM(M67:M79)</f>
        <v>1327</v>
      </c>
      <c r="N80" s="34">
        <f>SUM(N67:N79)</f>
        <v>1557.5</v>
      </c>
      <c r="R80" s="29">
        <f>R67+R68+R69+R70+R71+R72+R73+R74+R75+R76+R77+R78</f>
        <v>0</v>
      </c>
    </row>
    <row r="81" spans="1:14" x14ac:dyDescent="0.2">
      <c r="K81" s="80"/>
      <c r="L81" s="80"/>
      <c r="M81" s="80"/>
    </row>
    <row r="82" spans="1:14" x14ac:dyDescent="0.2">
      <c r="K82" s="80"/>
      <c r="L82" s="80"/>
      <c r="M82" s="80"/>
    </row>
    <row r="83" spans="1:14" x14ac:dyDescent="0.2">
      <c r="K83" s="80"/>
      <c r="L83" s="80" t="s">
        <v>20</v>
      </c>
      <c r="M83" s="80"/>
      <c r="N83" s="64">
        <f>N80+R80</f>
        <v>1557.5</v>
      </c>
    </row>
    <row r="84" spans="1:14" x14ac:dyDescent="0.2">
      <c r="K84" s="80"/>
      <c r="L84" s="80"/>
      <c r="M84" s="80"/>
    </row>
    <row r="85" spans="1:14" ht="12" x14ac:dyDescent="0.2">
      <c r="K85" s="80"/>
      <c r="L85" s="64" t="s">
        <v>19</v>
      </c>
      <c r="M85" s="80"/>
      <c r="N85" s="22">
        <f>L64</f>
        <v>1593</v>
      </c>
    </row>
    <row r="86" spans="1:14" x14ac:dyDescent="0.2">
      <c r="K86" s="80"/>
      <c r="L86" s="80"/>
      <c r="M86" s="80"/>
    </row>
    <row r="87" spans="1:14" ht="15.75" thickBot="1" x14ac:dyDescent="0.3">
      <c r="K87" s="80"/>
      <c r="L87" s="80" t="s">
        <v>21</v>
      </c>
      <c r="M87" s="80"/>
      <c r="N87" s="50">
        <f>N83-N85</f>
        <v>-35.5</v>
      </c>
    </row>
    <row r="88" spans="1:14" ht="12" thickBot="1" x14ac:dyDescent="0.25">
      <c r="A88" s="42" t="s">
        <v>28</v>
      </c>
      <c r="B88" s="43"/>
      <c r="C88" s="43"/>
      <c r="D88" s="43"/>
      <c r="E88" s="43"/>
      <c r="F88" s="43"/>
      <c r="G88" s="43"/>
      <c r="H88" s="43"/>
      <c r="I88" s="43"/>
      <c r="J88" s="43"/>
      <c r="K88" s="44"/>
    </row>
    <row r="89" spans="1:14" x14ac:dyDescent="0.2">
      <c r="B89" s="45" t="s">
        <v>29</v>
      </c>
      <c r="C89" s="46"/>
      <c r="D89" s="46"/>
      <c r="E89" s="47"/>
      <c r="F89" s="45" t="s">
        <v>30</v>
      </c>
      <c r="G89" s="46"/>
      <c r="H89" s="46"/>
      <c r="I89" s="47"/>
      <c r="J89" s="64" t="s">
        <v>31</v>
      </c>
    </row>
    <row r="90" spans="1:14" x14ac:dyDescent="0.2">
      <c r="A90" s="64" t="s">
        <v>42</v>
      </c>
      <c r="B90" s="38">
        <v>0.33333333333333331</v>
      </c>
      <c r="C90" s="38"/>
      <c r="D90" s="38">
        <v>0.5</v>
      </c>
      <c r="E90" s="96">
        <f t="shared" ref="E90:E96" si="64">D90-B90</f>
        <v>0.16666666666666669</v>
      </c>
      <c r="F90" s="38">
        <v>0.5625</v>
      </c>
      <c r="G90" s="38">
        <v>0.72916666666666663</v>
      </c>
      <c r="H90" s="38"/>
      <c r="I90" s="96">
        <f t="shared" ref="I90:I96" si="65">G90-F90</f>
        <v>0.16666666666666663</v>
      </c>
      <c r="J90" s="97">
        <f t="shared" ref="J90:J96" si="66">I90+E90</f>
        <v>0.33333333333333331</v>
      </c>
      <c r="K90" s="79">
        <f t="shared" ref="K90:K97" si="67">(J90-INT(J90))*24</f>
        <v>8</v>
      </c>
    </row>
    <row r="91" spans="1:14" x14ac:dyDescent="0.2">
      <c r="A91" s="64" t="s">
        <v>46</v>
      </c>
      <c r="B91" s="38">
        <v>0.33333333333333331</v>
      </c>
      <c r="C91" s="38"/>
      <c r="D91" s="38">
        <v>0.5</v>
      </c>
      <c r="E91" s="96">
        <f t="shared" si="64"/>
        <v>0.16666666666666669</v>
      </c>
      <c r="F91" s="38">
        <v>0.5625</v>
      </c>
      <c r="G91" s="38">
        <v>0.72916666666666663</v>
      </c>
      <c r="H91" s="38"/>
      <c r="I91" s="96">
        <f t="shared" si="65"/>
        <v>0.16666666666666663</v>
      </c>
      <c r="J91" s="97">
        <f t="shared" si="66"/>
        <v>0.33333333333333331</v>
      </c>
      <c r="K91" s="79">
        <f t="shared" si="67"/>
        <v>8</v>
      </c>
    </row>
    <row r="92" spans="1:14" x14ac:dyDescent="0.2">
      <c r="A92" s="64" t="s">
        <v>43</v>
      </c>
      <c r="B92" s="38">
        <v>0.33333333333333298</v>
      </c>
      <c r="C92" s="38"/>
      <c r="D92" s="38">
        <v>0.5</v>
      </c>
      <c r="E92" s="96">
        <f>D92-B92</f>
        <v>0.16666666666666702</v>
      </c>
      <c r="F92" s="38">
        <v>0.5625</v>
      </c>
      <c r="G92" s="38">
        <v>0.72916666666666696</v>
      </c>
      <c r="H92" s="38"/>
      <c r="I92" s="96">
        <f>G92-F92</f>
        <v>0.16666666666666696</v>
      </c>
      <c r="J92" s="97">
        <f t="shared" si="66"/>
        <v>0.33333333333333398</v>
      </c>
      <c r="K92" s="79">
        <f t="shared" si="67"/>
        <v>8.000000000000016</v>
      </c>
      <c r="L92" s="51"/>
    </row>
    <row r="93" spans="1:14" x14ac:dyDescent="0.2">
      <c r="A93" s="64" t="s">
        <v>44</v>
      </c>
      <c r="B93" s="38">
        <v>0.33333333333333298</v>
      </c>
      <c r="C93" s="38"/>
      <c r="D93" s="38">
        <v>0.5</v>
      </c>
      <c r="E93" s="96">
        <f t="shared" si="64"/>
        <v>0.16666666666666702</v>
      </c>
      <c r="F93" s="38">
        <v>0.5625</v>
      </c>
      <c r="G93" s="38">
        <v>0.72916666666666696</v>
      </c>
      <c r="H93" s="38"/>
      <c r="I93" s="96">
        <f t="shared" si="65"/>
        <v>0.16666666666666696</v>
      </c>
      <c r="J93" s="97">
        <f t="shared" si="66"/>
        <v>0.33333333333333398</v>
      </c>
      <c r="K93" s="79">
        <f t="shared" si="67"/>
        <v>8.000000000000016</v>
      </c>
    </row>
    <row r="94" spans="1:14" x14ac:dyDescent="0.2">
      <c r="A94" s="64" t="s">
        <v>45</v>
      </c>
      <c r="B94" s="38">
        <v>0.33333333333333298</v>
      </c>
      <c r="C94" s="38"/>
      <c r="D94" s="38">
        <v>0.5</v>
      </c>
      <c r="E94" s="96">
        <f t="shared" si="64"/>
        <v>0.16666666666666702</v>
      </c>
      <c r="F94" s="38">
        <v>0.5625</v>
      </c>
      <c r="G94" s="38">
        <v>0.6875</v>
      </c>
      <c r="H94" s="38"/>
      <c r="I94" s="96">
        <f t="shared" si="65"/>
        <v>0.125</v>
      </c>
      <c r="J94" s="97">
        <f t="shared" si="66"/>
        <v>0.29166666666666702</v>
      </c>
      <c r="K94" s="79">
        <f t="shared" si="67"/>
        <v>7.0000000000000089</v>
      </c>
    </row>
    <row r="95" spans="1:14" x14ac:dyDescent="0.2">
      <c r="A95" s="64" t="s">
        <v>47</v>
      </c>
      <c r="B95" s="38"/>
      <c r="C95" s="38"/>
      <c r="D95" s="38"/>
      <c r="E95" s="77">
        <f t="shared" si="64"/>
        <v>0</v>
      </c>
      <c r="F95" s="38"/>
      <c r="G95" s="38"/>
      <c r="H95" s="38"/>
      <c r="I95" s="77">
        <f t="shared" si="65"/>
        <v>0</v>
      </c>
      <c r="J95" s="97">
        <f t="shared" si="66"/>
        <v>0</v>
      </c>
      <c r="K95" s="75">
        <f t="shared" si="67"/>
        <v>0</v>
      </c>
    </row>
    <row r="96" spans="1:14" x14ac:dyDescent="0.2">
      <c r="A96" s="63" t="s">
        <v>53</v>
      </c>
      <c r="B96" s="38"/>
      <c r="C96" s="38"/>
      <c r="D96" s="38"/>
      <c r="E96" s="77">
        <f t="shared" si="64"/>
        <v>0</v>
      </c>
      <c r="F96" s="38"/>
      <c r="G96" s="38"/>
      <c r="H96" s="38"/>
      <c r="I96" s="77">
        <f t="shared" si="65"/>
        <v>0</v>
      </c>
      <c r="J96" s="97">
        <f t="shared" si="66"/>
        <v>0</v>
      </c>
      <c r="K96" s="75">
        <f t="shared" si="67"/>
        <v>0</v>
      </c>
    </row>
    <row r="97" spans="2:11" x14ac:dyDescent="0.2">
      <c r="B97" s="91"/>
      <c r="C97" s="116"/>
      <c r="D97" s="91"/>
      <c r="E97" s="91"/>
      <c r="F97" s="75"/>
      <c r="G97" s="75"/>
      <c r="H97" s="75"/>
      <c r="I97" s="75"/>
      <c r="J97" s="82">
        <f>J90+J91+J92+J93+J94</f>
        <v>1.6250000000000016</v>
      </c>
      <c r="K97" s="75">
        <f t="shared" si="67"/>
        <v>15.000000000000037</v>
      </c>
    </row>
    <row r="102" spans="2:11" hidden="1" x14ac:dyDescent="0.2">
      <c r="F102" s="80"/>
      <c r="G102" s="80"/>
      <c r="H102" s="115"/>
    </row>
    <row r="116" x14ac:dyDescent="0.2"/>
    <row r="117" x14ac:dyDescent="0.2"/>
  </sheetData>
  <sheetProtection selectLockedCells="1"/>
  <mergeCells count="54">
    <mergeCell ref="F55:I55"/>
    <mergeCell ref="J54:K54"/>
    <mergeCell ref="J63:K63"/>
    <mergeCell ref="J64:K64"/>
    <mergeCell ref="A55:B55"/>
    <mergeCell ref="D55:E55"/>
    <mergeCell ref="AR39:AS39"/>
    <mergeCell ref="AV39:AW39"/>
    <mergeCell ref="B39:D39"/>
    <mergeCell ref="G39:I39"/>
    <mergeCell ref="L39:M39"/>
    <mergeCell ref="P39:Q39"/>
    <mergeCell ref="T39:U39"/>
    <mergeCell ref="X39:Y39"/>
    <mergeCell ref="AB39:AC39"/>
    <mergeCell ref="AF39:AG39"/>
    <mergeCell ref="AJ39:AK39"/>
    <mergeCell ref="AN39:AO39"/>
    <mergeCell ref="AV38:AW38"/>
    <mergeCell ref="B38:D38"/>
    <mergeCell ref="G38:I38"/>
    <mergeCell ref="L38:M38"/>
    <mergeCell ref="P38:Q38"/>
    <mergeCell ref="T38:U38"/>
    <mergeCell ref="X38:Y38"/>
    <mergeCell ref="AB38:AC38"/>
    <mergeCell ref="AF38:AG38"/>
    <mergeCell ref="AJ38:AK38"/>
    <mergeCell ref="AN38:AO38"/>
    <mergeCell ref="AR38:AS38"/>
    <mergeCell ref="AU2:AX2"/>
    <mergeCell ref="A2:E2"/>
    <mergeCell ref="F2:J2"/>
    <mergeCell ref="K2:N2"/>
    <mergeCell ref="O2:R2"/>
    <mergeCell ref="S2:V2"/>
    <mergeCell ref="W2:Z2"/>
    <mergeCell ref="AA2:AD2"/>
    <mergeCell ref="AE2:AH2"/>
    <mergeCell ref="AI2:AL2"/>
    <mergeCell ref="AM2:AP2"/>
    <mergeCell ref="AQ2:AT2"/>
    <mergeCell ref="AU1:AX1"/>
    <mergeCell ref="A1:E1"/>
    <mergeCell ref="F1:J1"/>
    <mergeCell ref="K1:N1"/>
    <mergeCell ref="O1:R1"/>
    <mergeCell ref="S1:V1"/>
    <mergeCell ref="W1:Z1"/>
    <mergeCell ref="AA1:AD1"/>
    <mergeCell ref="AE1:AH1"/>
    <mergeCell ref="AI1:AL1"/>
    <mergeCell ref="AM1:AP1"/>
    <mergeCell ref="AQ1:AT1"/>
  </mergeCells>
  <conditionalFormatting sqref="D88:I88 L87:N87 L66:N85 O66:P87 J64:J68 K64:K87 Q54:R87 M54:P65 A54:A96 B88:C96 D90:E96 F89:F96 G90:I96 J88:K96 A102:K65527 L88:R65527 S54:AW65527 AX54:IX1048576 AY1:IX53 L63:L65 B63:I68 B62:C62 E62:I62 B59:I61 B58:D58 F58:I58 B54:I54 B56:I57 C55:D55 F55:I55">
    <cfRule type="cellIs" dxfId="118" priority="44" stopIfTrue="1" operator="equal">
      <formula>"we"</formula>
    </cfRule>
    <cfRule type="cellIs" dxfId="117" priority="45" stopIfTrue="1" operator="equal">
      <formula>"mercr"</formula>
    </cfRule>
    <cfRule type="cellIs" dxfId="116" priority="46" stopIfTrue="1" operator="equal">
      <formula>"vac"</formula>
    </cfRule>
  </conditionalFormatting>
  <conditionalFormatting sqref="A1:AX1 D37:D38 AO37:AO38 M37:M38 AC37:AC38 AK37:AK38 I37:I38 Q37:Q38 U37:U38 Y37:Y38 AG37:AG38 AS37:AS38 AW2:AW38 AP37:AR53 AT37:AV53 E37:H53 J37:L53 V37:X53 Z37:AB53 AD37:AF53 AH37:AJ53 AL37:AN53 R37:T53 N37:P53 A37:C53 Y40:Y53 AW40:AW53 AS40:AS53 AO40:AO53 AK40:AK53 AG40:AG53 AC40:AC53 U40:U53 Q40:Q53 M40:M53 I40:I53 D40:D53 A2:AV3 A36:AV36 AS4:AU34 AO4:AQ33 AK4:AM33 AK34:AQ34 AC4:AE33 AC34:AI34 U4:W32 U33:AA34 J34:O34 A4:A33 M4:O33 Q4:S34 Y4:AA32 AG4:AI33 AX2:AX53 A34:B35 D35:G35 I35:AV35 D4:F34 J29:K33 I29:I34 I4:K28">
    <cfRule type="cellIs" dxfId="6" priority="39" stopIfTrue="1" operator="equal">
      <formula>"mercr"</formula>
    </cfRule>
  </conditionalFormatting>
  <conditionalFormatting sqref="D30">
    <cfRule type="cellIs" dxfId="115" priority="35" stopIfTrue="1" operator="equal">
      <formula>"we"</formula>
    </cfRule>
    <cfRule type="cellIs" dxfId="114" priority="36" stopIfTrue="1" operator="equal">
      <formula>"mercr"</formula>
    </cfRule>
    <cfRule type="cellIs" dxfId="113" priority="37" stopIfTrue="1" operator="equal">
      <formula>"vac"</formula>
    </cfRule>
  </conditionalFormatting>
  <conditionalFormatting sqref="E91:E94 B91:C94 D92:D94 F92:H94 J91:J96 A1:AX3 AS4:AU34 AO4:AQ33 AK4:AM33 AK34:AQ34 AC4:AE33 AC34:AI34 U4:W32 U33:AA34 J34:O34 A4:A33 M4:O33 Q4:S34 Y4:AA32 AG4:AI33 AW4:AX34 A36:AX53 A63:AX92 M54:AX62 A62:C62 E62:I62 A59:I61 A58:D58 F58:I58 A54:I54 A34:B35 D35:G35 I35:AX35 A56:I57 A55 C55:D55 F55:I55 D4:F34 J29:K33 I29:I34 I4:K28">
    <cfRule type="cellIs" dxfId="5" priority="40" stopIfTrue="1" operator="equal">
      <formula>"vac"</formula>
    </cfRule>
  </conditionalFormatting>
  <conditionalFormatting sqref="A1:AX3 AS4:AU34 AO4:AQ33 AK4:AM33 AK34:AQ34 AC4:AE33 AC34:AI34 U4:W32 U33:AA34 J34:O34 A4:A33 M4:O33 Q4:S34 Y4:AA32 AG4:AI33 AW4:AX34 A36:AX53 A63:AX86 M54:AX62 A62:C62 E62:I62 A59:I61 A58:D58 F58:I58 A54:I54 A34:B35 D35:G35 I35:AX35 A56:I57 A55 C55:D55 F55:I55 D4:F34 J29:K33 I29:I34 I4:K28">
    <cfRule type="cellIs" dxfId="4" priority="38" stopIfTrue="1" operator="equal">
      <formula>"dim"</formula>
    </cfRule>
  </conditionalFormatting>
  <conditionalFormatting sqref="AW4:AW34 AS4:AS34 AO4:AO33 AK4:AK34">
    <cfRule type="cellIs" dxfId="112" priority="26" operator="equal">
      <formula>"FERIE"</formula>
    </cfRule>
    <cfRule type="cellIs" dxfId="111" priority="27" operator="equal">
      <formula>"X"</formula>
    </cfRule>
    <cfRule type="cellIs" dxfId="110" priority="28" operator="equal">
      <formula>"XX"</formula>
    </cfRule>
    <cfRule type="cellIs" dxfId="109" priority="29" operator="equal">
      <formula>"sam"</formula>
    </cfRule>
    <cfRule type="cellIs" dxfId="108" priority="30" stopIfTrue="1" operator="equal">
      <formula>"vac"</formula>
    </cfRule>
  </conditionalFormatting>
  <conditionalFormatting sqref="AW4:AW34">
    <cfRule type="cellIs" dxfId="107" priority="25" stopIfTrue="1" operator="equal">
      <formula>"dim"</formula>
    </cfRule>
  </conditionalFormatting>
  <conditionalFormatting sqref="A1:AX3 AS4:AU34 AO4:AQ33 AK4:AM33 AK34:AQ34 AC4:AE33 AC34:AI34 U4:W32 U33:AA34 J34:O34 A4:A33 M4:O33 Q4:S34 Y4:AA32 AG4:AI33 AW4:AX34 A36:AX53 A63:AX100 M54:AX62 A62:C62 E62:I62 A59:I61 A58:D58 F58:I58 A54:I54 A34:B35 D35:G35 I35:AX35 A56:I57 A55 C55:D55 F55:I55 D4:F34 J29:K33 I29:I34 I4:K28">
    <cfRule type="cellIs" dxfId="3" priority="31" operator="equal">
      <formula>"FERIE"</formula>
    </cfRule>
  </conditionalFormatting>
  <conditionalFormatting sqref="A1:AX3 AS4:AU34 AO4:AQ33 AK4:AM33 AK34:AQ34 AC4:AE33 AC34:AI34 U4:W32 U33:AA34 J34:O34 A4:A33 M4:O33 Q4:S34 Y4:AA32 AG4:AI33 AW4:AX34 A36:AX53 A63:AX98 M54:AX62 A62:C62 E62:I62 A59:I61 A58:D58 F58:I58 A54:I54 A34:B35 D35:G35 I35:AX35 A56:I57 A55 C55:D55 F55:I55 D4:F34 J29:K33 I29:I34 I4:K28">
    <cfRule type="cellIs" dxfId="2" priority="32" operator="equal">
      <formula>"X"</formula>
    </cfRule>
    <cfRule type="cellIs" dxfId="1" priority="33" operator="equal">
      <formula>"XX"</formula>
    </cfRule>
  </conditionalFormatting>
  <conditionalFormatting sqref="A1:AX3 AS4:AU34 AO4:AQ33 AK4:AM33 AK34:AQ34 AC4:AE33 AC34:AI34 U4:W32 U33:AA34 J34:O34 A4:A33 M4:O33 Q4:S34 Y4:AA32 AG4:AI33 AW4:AX34 A36:AX53 A63:AX96 M54:AX62 A62:C62 E62:I62 A59:I61 A58:D58 F58:I58 A54:I54 A34:B35 D35:G35 I35:AX35 A56:I57 A55 C55:D55 F55:I55 D4:F34 J29:K33 I29:I34 I4:K28">
    <cfRule type="cellIs" dxfId="0" priority="34" operator="equal">
      <formula>"sam"</formula>
    </cfRule>
  </conditionalFormatting>
  <conditionalFormatting sqref="B4:C4 B5:B33 C5:C35">
    <cfRule type="cellIs" dxfId="106" priority="23" stopIfTrue="1" operator="equal">
      <formula>"dim"</formula>
    </cfRule>
    <cfRule type="cellIs" dxfId="105" priority="24" stopIfTrue="1" operator="equal">
      <formula>"vac"</formula>
    </cfRule>
  </conditionalFormatting>
  <conditionalFormatting sqref="B4:C4 B5:B33 C5:C35">
    <cfRule type="cellIs" dxfId="104" priority="19" operator="equal">
      <formula>"X"</formula>
    </cfRule>
    <cfRule type="cellIs" dxfId="103" priority="20" operator="equal">
      <formula>"FERIE"</formula>
    </cfRule>
    <cfRule type="cellIs" dxfId="102" priority="21" operator="equal">
      <formula>"XX"</formula>
    </cfRule>
    <cfRule type="cellIs" dxfId="101" priority="22" operator="equal">
      <formula>"sam"</formula>
    </cfRule>
  </conditionalFormatting>
  <conditionalFormatting sqref="AV4:AV34 AR4:AR34 AN4:AN33 AJ4:AJ34 AF4:AF33 AB4:AB34 X4:X32 T4:T34 P4:P34 L4:L33 G4:G34">
    <cfRule type="cellIs" dxfId="100" priority="17" stopIfTrue="1" operator="equal">
      <formula>"dim"</formula>
    </cfRule>
    <cfRule type="cellIs" dxfId="99" priority="18" stopIfTrue="1" operator="equal">
      <formula>"vac"</formula>
    </cfRule>
  </conditionalFormatting>
  <conditionalFormatting sqref="AV4:AV34 AR4:AR34 AN4:AN33 AJ4:AJ34 AF4:AF33 AB4:AB34 X4:X32 T4:T34 P4:P34 L4:L33 G4:G34">
    <cfRule type="cellIs" dxfId="98" priority="13" operator="equal">
      <formula>"X"</formula>
    </cfRule>
    <cfRule type="cellIs" dxfId="97" priority="14" operator="equal">
      <formula>"FERIE"</formula>
    </cfRule>
    <cfRule type="cellIs" dxfId="96" priority="15" operator="equal">
      <formula>"XX"</formula>
    </cfRule>
    <cfRule type="cellIs" dxfId="95" priority="16" operator="equal">
      <formula>"sam"</formula>
    </cfRule>
  </conditionalFormatting>
  <conditionalFormatting sqref="J61:K61 L54 L60 L62">
    <cfRule type="cellIs" dxfId="94" priority="11" stopIfTrue="1" operator="equal">
      <formula>"dim"</formula>
    </cfRule>
    <cfRule type="cellIs" dxfId="93" priority="12" stopIfTrue="1" operator="equal">
      <formula>"vac"</formula>
    </cfRule>
  </conditionalFormatting>
  <conditionalFormatting sqref="J54:L54 J56:L56 J59:L59 J57 J60 L57 L60 J61:K61 L62">
    <cfRule type="cellIs" dxfId="92" priority="7" operator="equal">
      <formula>"X"</formula>
    </cfRule>
    <cfRule type="cellIs" dxfId="91" priority="8" operator="equal">
      <formula>"FERIE"</formula>
    </cfRule>
    <cfRule type="cellIs" dxfId="90" priority="9" operator="equal">
      <formula>"XX"</formula>
    </cfRule>
    <cfRule type="cellIs" dxfId="89" priority="10" operator="equal">
      <formula>"sam"</formula>
    </cfRule>
  </conditionalFormatting>
  <conditionalFormatting sqref="H4:H35">
    <cfRule type="cellIs" dxfId="88" priority="5" stopIfTrue="1" operator="equal">
      <formula>"dim"</formula>
    </cfRule>
    <cfRule type="cellIs" dxfId="87" priority="6" stopIfTrue="1" operator="equal">
      <formula>"vac"</formula>
    </cfRule>
  </conditionalFormatting>
  <conditionalFormatting sqref="H4:H35">
    <cfRule type="cellIs" dxfId="86" priority="1" operator="equal">
      <formula>"X"</formula>
    </cfRule>
    <cfRule type="cellIs" dxfId="85" priority="2" operator="equal">
      <formula>"FERIE"</formula>
    </cfRule>
    <cfRule type="cellIs" dxfId="84" priority="3" operator="equal">
      <formula>"XX"</formula>
    </cfRule>
    <cfRule type="cellIs" dxfId="83" priority="4" operator="equal">
      <formula>"sam"</formula>
    </cfRule>
  </conditionalFormatting>
  <printOptions horizontalCentered="1" verticalCentered="1"/>
  <pageMargins left="0.39370078740157483" right="0.39370078740157483" top="0.35433070866141736" bottom="0.35433070866141736" header="0.19685039370078741" footer="0.19685039370078741"/>
  <pageSetup paperSize="9" scale="90" orientation="landscape" r:id="rId1"/>
  <colBreaks count="2" manualBreakCount="2">
    <brk id="18" max="1048575" man="1"/>
    <brk id="34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AV102"/>
  <sheetViews>
    <sheetView view="pageBreakPreview" topLeftCell="A37" zoomScaleNormal="85" zoomScaleSheetLayoutView="100" workbookViewId="0">
      <selection activeCell="H54" sqref="H54:J62"/>
    </sheetView>
  </sheetViews>
  <sheetFormatPr baseColWidth="10" defaultColWidth="12" defaultRowHeight="11.25" x14ac:dyDescent="0.2"/>
  <cols>
    <col min="1" max="1" width="9.28515625" style="4" customWidth="1"/>
    <col min="2" max="4" width="9.28515625" style="17" customWidth="1"/>
    <col min="5" max="48" width="9.28515625" style="4" customWidth="1"/>
    <col min="49" max="16384" width="12" style="4"/>
  </cols>
  <sheetData>
    <row r="1" spans="1:48" ht="12" thickBot="1" x14ac:dyDescent="0.25">
      <c r="A1" s="124">
        <f>'Vacances et Fériés'!C1</f>
        <v>2021</v>
      </c>
      <c r="B1" s="125"/>
      <c r="C1" s="125"/>
      <c r="D1" s="126"/>
      <c r="E1" s="121">
        <f>A1</f>
        <v>2021</v>
      </c>
      <c r="F1" s="122"/>
      <c r="G1" s="122"/>
      <c r="H1" s="123"/>
      <c r="I1" s="121">
        <f>A1</f>
        <v>2021</v>
      </c>
      <c r="J1" s="122"/>
      <c r="K1" s="122"/>
      <c r="L1" s="123"/>
      <c r="M1" s="121">
        <f>A1</f>
        <v>2021</v>
      </c>
      <c r="N1" s="122"/>
      <c r="O1" s="122"/>
      <c r="P1" s="123"/>
      <c r="Q1" s="121">
        <f>A1+1</f>
        <v>2022</v>
      </c>
      <c r="R1" s="122"/>
      <c r="S1" s="122"/>
      <c r="T1" s="123"/>
      <c r="U1" s="121">
        <f>A1+1</f>
        <v>2022</v>
      </c>
      <c r="V1" s="122"/>
      <c r="W1" s="122"/>
      <c r="X1" s="123"/>
      <c r="Y1" s="121">
        <f>A1+1</f>
        <v>2022</v>
      </c>
      <c r="Z1" s="122"/>
      <c r="AA1" s="122"/>
      <c r="AB1" s="123"/>
      <c r="AC1" s="121">
        <f>A1+1</f>
        <v>2022</v>
      </c>
      <c r="AD1" s="122"/>
      <c r="AE1" s="122"/>
      <c r="AF1" s="123"/>
      <c r="AG1" s="121">
        <f>A1+1</f>
        <v>2022</v>
      </c>
      <c r="AH1" s="122"/>
      <c r="AI1" s="122"/>
      <c r="AJ1" s="123"/>
      <c r="AK1" s="121">
        <f>A1+1</f>
        <v>2022</v>
      </c>
      <c r="AL1" s="122"/>
      <c r="AM1" s="122"/>
      <c r="AN1" s="123"/>
      <c r="AO1" s="121">
        <f>A1+1</f>
        <v>2022</v>
      </c>
      <c r="AP1" s="122"/>
      <c r="AQ1" s="122"/>
      <c r="AR1" s="123"/>
      <c r="AS1" s="121">
        <f>A1+1</f>
        <v>2022</v>
      </c>
      <c r="AT1" s="122"/>
      <c r="AU1" s="122"/>
      <c r="AV1" s="123"/>
    </row>
    <row r="2" spans="1:48" ht="13.5" customHeight="1" thickBot="1" x14ac:dyDescent="0.25">
      <c r="A2" s="127" t="s">
        <v>34</v>
      </c>
      <c r="B2" s="128"/>
      <c r="C2" s="128"/>
      <c r="D2" s="129"/>
      <c r="E2" s="127">
        <f>E4</f>
        <v>44470</v>
      </c>
      <c r="F2" s="128"/>
      <c r="G2" s="128"/>
      <c r="H2" s="129"/>
      <c r="I2" s="127" t="s">
        <v>35</v>
      </c>
      <c r="J2" s="128"/>
      <c r="K2" s="128"/>
      <c r="L2" s="129"/>
      <c r="M2" s="127" t="s">
        <v>36</v>
      </c>
      <c r="N2" s="128"/>
      <c r="O2" s="128"/>
      <c r="P2" s="129"/>
      <c r="Q2" s="127" t="s">
        <v>37</v>
      </c>
      <c r="R2" s="128"/>
      <c r="S2" s="128"/>
      <c r="T2" s="129"/>
      <c r="U2" s="127" t="s">
        <v>48</v>
      </c>
      <c r="V2" s="128"/>
      <c r="W2" s="128"/>
      <c r="X2" s="129"/>
      <c r="Y2" s="127" t="s">
        <v>49</v>
      </c>
      <c r="Z2" s="128"/>
      <c r="AA2" s="128"/>
      <c r="AB2" s="129"/>
      <c r="AC2" s="127" t="s">
        <v>33</v>
      </c>
      <c r="AD2" s="128"/>
      <c r="AE2" s="128"/>
      <c r="AF2" s="129"/>
      <c r="AG2" s="127" t="s">
        <v>32</v>
      </c>
      <c r="AH2" s="128"/>
      <c r="AI2" s="128"/>
      <c r="AJ2" s="129"/>
      <c r="AK2" s="127" t="s">
        <v>38</v>
      </c>
      <c r="AL2" s="128"/>
      <c r="AM2" s="128"/>
      <c r="AN2" s="129"/>
      <c r="AO2" s="127" t="s">
        <v>39</v>
      </c>
      <c r="AP2" s="128"/>
      <c r="AQ2" s="128"/>
      <c r="AR2" s="129"/>
      <c r="AS2" s="127" t="s">
        <v>50</v>
      </c>
      <c r="AT2" s="128"/>
      <c r="AU2" s="128"/>
      <c r="AV2" s="129"/>
    </row>
    <row r="3" spans="1:48" x14ac:dyDescent="0.2">
      <c r="A3" s="5"/>
      <c r="B3" s="6"/>
      <c r="C3" s="7" t="s">
        <v>9</v>
      </c>
      <c r="D3" s="8" t="s">
        <v>1</v>
      </c>
      <c r="E3" s="5"/>
      <c r="F3" s="6"/>
      <c r="G3" s="7" t="s">
        <v>9</v>
      </c>
      <c r="H3" s="8" t="s">
        <v>1</v>
      </c>
      <c r="I3" s="5"/>
      <c r="J3" s="9"/>
      <c r="K3" s="7" t="s">
        <v>9</v>
      </c>
      <c r="L3" s="8" t="s">
        <v>1</v>
      </c>
      <c r="M3" s="5"/>
      <c r="N3" s="9"/>
      <c r="O3" s="7" t="s">
        <v>9</v>
      </c>
      <c r="P3" s="8" t="s">
        <v>1</v>
      </c>
      <c r="Q3" s="5"/>
      <c r="R3" s="9"/>
      <c r="S3" s="7" t="s">
        <v>9</v>
      </c>
      <c r="T3" s="8" t="s">
        <v>1</v>
      </c>
      <c r="U3" s="5"/>
      <c r="V3" s="9"/>
      <c r="W3" s="7" t="s">
        <v>9</v>
      </c>
      <c r="X3" s="8" t="s">
        <v>1</v>
      </c>
      <c r="Y3" s="5"/>
      <c r="Z3" s="9"/>
      <c r="AA3" s="7" t="s">
        <v>9</v>
      </c>
      <c r="AB3" s="8" t="s">
        <v>1</v>
      </c>
      <c r="AC3" s="5"/>
      <c r="AD3" s="9"/>
      <c r="AE3" s="7" t="s">
        <v>9</v>
      </c>
      <c r="AF3" s="8" t="s">
        <v>1</v>
      </c>
      <c r="AG3" s="5"/>
      <c r="AH3" s="10"/>
      <c r="AI3" s="7" t="s">
        <v>9</v>
      </c>
      <c r="AJ3" s="8" t="s">
        <v>1</v>
      </c>
      <c r="AK3" s="5"/>
      <c r="AL3" s="10"/>
      <c r="AM3" s="7" t="s">
        <v>9</v>
      </c>
      <c r="AN3" s="8" t="s">
        <v>1</v>
      </c>
      <c r="AO3" s="5"/>
      <c r="AP3" s="10"/>
      <c r="AQ3" s="7" t="s">
        <v>9</v>
      </c>
      <c r="AR3" s="8" t="s">
        <v>1</v>
      </c>
      <c r="AS3" s="5"/>
      <c r="AT3" s="9"/>
      <c r="AU3" s="7" t="s">
        <v>9</v>
      </c>
      <c r="AV3" s="8" t="s">
        <v>1</v>
      </c>
    </row>
    <row r="4" spans="1:48" x14ac:dyDescent="0.2">
      <c r="A4" s="11">
        <f>DATE($A$1,9,1)</f>
        <v>44440</v>
      </c>
      <c r="B4" s="57" t="str">
        <f t="shared" ref="B4:B33" si="0">IF(COUNTIF(Fériés,A4),"XX",IF(TEXT(A4,"jjj")="sam","sam",IF(TEXT(A4,"jjj")="dim","dim",IF(SUMPRODUCT((DVac&lt;A4)*(FVac&gt;A4)),"X",TEXT(A4,"jjj")))))</f>
        <v>X</v>
      </c>
      <c r="C4" s="12" t="str">
        <f t="shared" ref="C4:C33" si="1">VLOOKUP(B4,$A$56:$B$65,2,FALSE)</f>
        <v>VAC</v>
      </c>
      <c r="D4" s="2" t="str">
        <f t="shared" ref="D4:D33" si="2">C4</f>
        <v>VAC</v>
      </c>
      <c r="E4" s="11">
        <f>DATE(YEAR(A4),MONTH(A4)+1,1)</f>
        <v>44470</v>
      </c>
      <c r="F4" s="57" t="str">
        <f t="shared" ref="F4:F34" si="3">IF(COUNTIF(Fériés,E4),"XX",IF(TEXT(E4,"jjj")="sam","sam",IF(TEXT(E4,"jjj")="dim","dim",IF(SUMPRODUCT((DVac&lt;E4)*(FVac&gt;E4)),"X",TEXT(E4,"jjj")))))</f>
        <v>ven</v>
      </c>
      <c r="G4" s="12">
        <f t="shared" ref="G4:G34" si="4">VLOOKUP(F4,$A$56:$B$65,2,FALSE)</f>
        <v>4.75</v>
      </c>
      <c r="H4" s="2">
        <f t="shared" ref="H4:H34" si="5">G4</f>
        <v>4.75</v>
      </c>
      <c r="I4" s="11">
        <f>DATE(YEAR(E4),MONTH(E4)+1,1)</f>
        <v>44501</v>
      </c>
      <c r="J4" s="57" t="str">
        <f t="shared" ref="J4:J33" si="6">IF(COUNTIF(Fériés,I4),"XX",IF(TEXT(I4,"jjj")="sam","sam",IF(TEXT(I4,"jjj")="dim","dim",IF(SUMPRODUCT((DVac&lt;I4)*(FVac&gt;I4)),"X",TEXT(I4,"jjj")))))</f>
        <v>XX</v>
      </c>
      <c r="K4" s="12" t="str">
        <f t="shared" ref="K4:K33" si="7">VLOOKUP(J4,$A$56:$B$65,2,FALSE)</f>
        <v>FERIE</v>
      </c>
      <c r="L4" s="2" t="str">
        <f t="shared" ref="L4:L33" si="8">K4</f>
        <v>FERIE</v>
      </c>
      <c r="M4" s="11">
        <f>DATE(YEAR(I4),MONTH(I4)+1,1)</f>
        <v>44531</v>
      </c>
      <c r="N4" s="57" t="str">
        <f t="shared" ref="N4:N34" si="9">IF(COUNTIF(Fériés,M4),"XX",IF(TEXT(M4,"jjj")="sam","sam",IF(TEXT(M4,"jjj")="dim","dim",IF(SUMPRODUCT((DVac&lt;M4)*(FVac&gt;M4)),"X",TEXT(M4,"jjj")))))</f>
        <v>mer</v>
      </c>
      <c r="O4" s="12">
        <f t="shared" ref="O4:O34" si="10">VLOOKUP(N4,$A$56:$B$65,2,FALSE)</f>
        <v>10</v>
      </c>
      <c r="P4" s="2">
        <f t="shared" ref="P4:P34" si="11">O4</f>
        <v>10</v>
      </c>
      <c r="Q4" s="11">
        <f>DATE(YEAR(M4),MONTH(M4)+1,1)</f>
        <v>44562</v>
      </c>
      <c r="R4" s="57" t="str">
        <f t="shared" ref="R4:R34" si="12">IF(COUNTIF(Fériés,Q4),"XX",IF(TEXT(Q4,"jjj")="sam","sam",IF(TEXT(Q4,"jjj")="dim","dim",IF(SUMPRODUCT((DVac&lt;Q4)*(FVac&gt;Q4)),"X",TEXT(Q4,"jjj")))))</f>
        <v>XX</v>
      </c>
      <c r="S4" s="12" t="str">
        <f t="shared" ref="S4:S34" si="13">VLOOKUP(R4,$A$56:$B$65,2,FALSE)</f>
        <v>FERIE</v>
      </c>
      <c r="T4" s="2" t="str">
        <f t="shared" ref="T4:T34" si="14">S4</f>
        <v>FERIE</v>
      </c>
      <c r="U4" s="11">
        <f>DATE(YEAR(Q4),MONTH(Q4)+1,1)</f>
        <v>44593</v>
      </c>
      <c r="V4" s="57" t="str">
        <f t="shared" ref="V4:V32" si="15">IF(COUNTIF(Fériés,U4),"XX",IF(TEXT(U4,"jjj")="sam","sam",IF(TEXT(U4,"jjj")="dim","dim",IF(SUMPRODUCT((DVac&lt;U4)*(FVac&gt;U4)),"X",TEXT(U4,"jjj")))))</f>
        <v>mar</v>
      </c>
      <c r="W4" s="12">
        <f t="shared" ref="W4:W31" si="16">VLOOKUP(V4,$A$56:$B$65,2,FALSE)</f>
        <v>4.75</v>
      </c>
      <c r="X4" s="2">
        <f t="shared" ref="X4:X32" si="17">W4</f>
        <v>4.75</v>
      </c>
      <c r="Y4" s="11">
        <f>DATE(YEAR(U4),MONTH(U4)+1,1)</f>
        <v>44621</v>
      </c>
      <c r="Z4" s="57" t="str">
        <f t="shared" ref="Z4:Z34" si="18">IF(COUNTIF(Fériés,Y4),"XX",IF(TEXT(Y4,"jjj")="sam","sam",IF(TEXT(Y4,"jjj")="dim","dim",IF(SUMPRODUCT((DVac&lt;Y4)*(FVac&gt;Y4)),"X",TEXT(Y4,"jjj")))))</f>
        <v>mar</v>
      </c>
      <c r="AA4" s="12">
        <f t="shared" ref="AA4:AA34" si="19">VLOOKUP(Z4,$A$56:$B$65,2,FALSE)</f>
        <v>4.75</v>
      </c>
      <c r="AB4" s="2">
        <f t="shared" ref="AB4:AB34" si="20">AA4</f>
        <v>4.75</v>
      </c>
      <c r="AC4" s="11">
        <f>DATE(YEAR(Y4),MONTH(Y4)+1,1)</f>
        <v>44652</v>
      </c>
      <c r="AD4" s="57" t="str">
        <f t="shared" ref="AD4:AD33" si="21">IF(COUNTIF(Fériés,AC4),"XX",IF(TEXT(AC4,"jjj")="sam","sam",IF(TEXT(AC4,"jjj")="dim","dim",IF(SUMPRODUCT((DVac&lt;AC4)*(FVac&gt;AC4)),"X",TEXT(AC4,"jjj")))))</f>
        <v>ven</v>
      </c>
      <c r="AE4" s="12">
        <f t="shared" ref="AE4:AE33" si="22">VLOOKUP(AD4,$A$56:$B$65,2,FALSE)</f>
        <v>4.75</v>
      </c>
      <c r="AF4" s="2">
        <f t="shared" ref="AF4:AF33" si="23">AE4</f>
        <v>4.75</v>
      </c>
      <c r="AG4" s="11">
        <f>DATE(YEAR(AC4),MONTH(AC4)+1,1)</f>
        <v>44682</v>
      </c>
      <c r="AH4" s="57" t="str">
        <f t="shared" ref="AH4:AH34" si="24">IF(COUNTIF(Fériés,AG4),"XX",IF(TEXT(AG4,"jjj")="sam","sam",IF(TEXT(AG4,"jjj")="dim","dim",IF(SUMPRODUCT((DVac&lt;AG4)*(FVac&gt;AG4)),"X",TEXT(AG4,"jjj")))))</f>
        <v>XX</v>
      </c>
      <c r="AI4" s="12" t="str">
        <f t="shared" ref="AI4:AI34" si="25">VLOOKUP(AH4,$A$56:$B$65,2,FALSE)</f>
        <v>FERIE</v>
      </c>
      <c r="AJ4" s="2" t="str">
        <f t="shared" ref="AJ4:AJ34" si="26">AI4</f>
        <v>FERIE</v>
      </c>
      <c r="AK4" s="11">
        <f>DATE(YEAR(AG4),MONTH(AG4)+1,1)</f>
        <v>44713</v>
      </c>
      <c r="AL4" s="57" t="str">
        <f t="shared" ref="AL4:AL33" si="27">IF(COUNTIF(Fériés,AK4),"XX",IF(TEXT(AK4,"jjj")="sam","sam",IF(TEXT(AK4,"jjj")="dim","dim",IF(SUMPRODUCT((DVac&lt;AK4)*(FVac&gt;AK4)),"X",TEXT(AK4,"jjj")))))</f>
        <v>mer</v>
      </c>
      <c r="AM4" s="12">
        <f t="shared" ref="AM4:AM33" si="28">VLOOKUP(AL4,$A$56:$B$65,2,FALSE)</f>
        <v>10</v>
      </c>
      <c r="AN4" s="2">
        <f t="shared" ref="AN4:AN33" si="29">AM4</f>
        <v>10</v>
      </c>
      <c r="AO4" s="11">
        <f>DATE(YEAR(AK4),MONTH(AK4)+1,1)</f>
        <v>44743</v>
      </c>
      <c r="AP4" s="57" t="str">
        <f t="shared" ref="AP4:AP34" si="30">IF(COUNTIF(Fériés,AO4),"XX",IF(TEXT(AO4,"jjj")="sam","sam",IF(TEXT(AO4,"jjj")="dim","dim",IF(SUMPRODUCT((DVac&lt;AO4)*(FVac&gt;AO4)),"X",TEXT(AO4,"jjj")))))</f>
        <v>ven</v>
      </c>
      <c r="AQ4" s="12">
        <f t="shared" ref="AQ4:AQ34" si="31">VLOOKUP(AP4,$A$56:$B$65,2,FALSE)</f>
        <v>4.75</v>
      </c>
      <c r="AR4" s="2">
        <f t="shared" ref="AR4:AR34" si="32">AQ4</f>
        <v>4.75</v>
      </c>
      <c r="AS4" s="11">
        <f>DATE(YEAR(AO4),MONTH(AO4)+1,1)</f>
        <v>44774</v>
      </c>
      <c r="AT4" s="57" t="str">
        <f t="shared" ref="AT4:AT34" si="33">IF(COUNTIF(Fériés,AS4),"XX",IF(TEXT(AS4,"jjj")="sam","sam",IF(TEXT(AS4,"jjj")="dim","dim",IF(SUMPRODUCT((DVac&lt;AS4)*(FVac&gt;AS4)),"X",TEXT(AS4,"jjj")))))</f>
        <v>X</v>
      </c>
      <c r="AU4" s="12" t="str">
        <f t="shared" ref="AU4:AU34" si="34">VLOOKUP(AT4,$A$56:$B$65,2,FALSE)</f>
        <v>VAC</v>
      </c>
      <c r="AV4" s="2" t="str">
        <f t="shared" ref="AV4:AV34" si="35">AU4</f>
        <v>VAC</v>
      </c>
    </row>
    <row r="5" spans="1:48" x14ac:dyDescent="0.2">
      <c r="A5" s="11">
        <f>A4+1</f>
        <v>44441</v>
      </c>
      <c r="B5" s="57" t="str">
        <f t="shared" si="0"/>
        <v>jeu</v>
      </c>
      <c r="C5" s="12">
        <f t="shared" si="1"/>
        <v>5.25</v>
      </c>
      <c r="D5" s="2">
        <f t="shared" si="2"/>
        <v>5.25</v>
      </c>
      <c r="E5" s="11">
        <f>IFERROR(IF(E4+1&gt;DATE(YEAR(E4),MONTH(E4)+1,0),"",E4+1),"")</f>
        <v>44471</v>
      </c>
      <c r="F5" s="57" t="str">
        <f t="shared" si="3"/>
        <v>sam</v>
      </c>
      <c r="G5" s="12">
        <f t="shared" si="4"/>
        <v>0</v>
      </c>
      <c r="H5" s="2">
        <f t="shared" si="5"/>
        <v>0</v>
      </c>
      <c r="I5" s="11">
        <f>IFERROR(IF(I4+1&gt;DATE(YEAR(I4),MONTH(I4)+1,0),"",I4+1),"")</f>
        <v>44502</v>
      </c>
      <c r="J5" s="57" t="str">
        <f t="shared" si="6"/>
        <v>X</v>
      </c>
      <c r="K5" s="12" t="str">
        <f t="shared" si="7"/>
        <v>VAC</v>
      </c>
      <c r="L5" s="2" t="str">
        <f t="shared" si="8"/>
        <v>VAC</v>
      </c>
      <c r="M5" s="11">
        <f>IFERROR(IF(M4+1&gt;DATE(YEAR(M4),MONTH(M4)+1,0),"",M4+1),"")</f>
        <v>44532</v>
      </c>
      <c r="N5" s="57" t="str">
        <f t="shared" si="9"/>
        <v>jeu</v>
      </c>
      <c r="O5" s="12">
        <f t="shared" si="10"/>
        <v>5.25</v>
      </c>
      <c r="P5" s="2">
        <f t="shared" si="11"/>
        <v>5.25</v>
      </c>
      <c r="Q5" s="11">
        <f>IFERROR(IF(Q4+1&gt;DATE(YEAR(Q4),MONTH(Q4)+1,0),"",Q4+1),"")</f>
        <v>44563</v>
      </c>
      <c r="R5" s="57" t="str">
        <f t="shared" si="12"/>
        <v>dim</v>
      </c>
      <c r="S5" s="12">
        <f t="shared" si="13"/>
        <v>0</v>
      </c>
      <c r="T5" s="2">
        <f t="shared" si="14"/>
        <v>0</v>
      </c>
      <c r="U5" s="11">
        <f>IFERROR(IF(U4+1&gt;DATE(YEAR(U4),MONTH(U4)+1,0),"",U4+1),"")</f>
        <v>44594</v>
      </c>
      <c r="V5" s="57" t="str">
        <f t="shared" si="15"/>
        <v>mer</v>
      </c>
      <c r="W5" s="12">
        <f t="shared" si="16"/>
        <v>10</v>
      </c>
      <c r="X5" s="2">
        <f t="shared" si="17"/>
        <v>10</v>
      </c>
      <c r="Y5" s="11">
        <f>IFERROR(IF(Y4+1&gt;DATE(YEAR(Y4),MONTH(Y4)+1,0),"",Y4+1),"")</f>
        <v>44622</v>
      </c>
      <c r="Z5" s="57" t="str">
        <f t="shared" si="18"/>
        <v>mer</v>
      </c>
      <c r="AA5" s="12">
        <f t="shared" si="19"/>
        <v>10</v>
      </c>
      <c r="AB5" s="2">
        <f t="shared" si="20"/>
        <v>10</v>
      </c>
      <c r="AC5" s="11">
        <f>IFERROR(IF(AC4+1&gt;DATE(YEAR(AC4),MONTH(AC4)+1,0),"",AC4+1),"")</f>
        <v>44653</v>
      </c>
      <c r="AD5" s="57" t="str">
        <f t="shared" si="21"/>
        <v>sam</v>
      </c>
      <c r="AE5" s="12">
        <f t="shared" si="22"/>
        <v>0</v>
      </c>
      <c r="AF5" s="2">
        <f t="shared" si="23"/>
        <v>0</v>
      </c>
      <c r="AG5" s="11">
        <f>IFERROR(IF(AG4+1&gt;DATE(YEAR(AG4),MONTH(AG4)+1,0),"",AG4+1),"")</f>
        <v>44683</v>
      </c>
      <c r="AH5" s="57" t="str">
        <f t="shared" si="24"/>
        <v>lun</v>
      </c>
      <c r="AI5" s="12">
        <f t="shared" si="25"/>
        <v>5.25</v>
      </c>
      <c r="AJ5" s="2">
        <f t="shared" si="26"/>
        <v>5.25</v>
      </c>
      <c r="AK5" s="11">
        <f>IFERROR(IF(AK4+1&gt;DATE(YEAR(AK4),MONTH(AK4)+1,0),"",AK4+1),"")</f>
        <v>44714</v>
      </c>
      <c r="AL5" s="57" t="str">
        <f t="shared" si="27"/>
        <v>jeu</v>
      </c>
      <c r="AM5" s="12">
        <f t="shared" si="28"/>
        <v>5.25</v>
      </c>
      <c r="AN5" s="2">
        <f t="shared" si="29"/>
        <v>5.25</v>
      </c>
      <c r="AO5" s="11">
        <f>IFERROR(IF(AO4+1&gt;DATE(YEAR(AO4),MONTH(AO4)+1,0),"",AO4+1),"")</f>
        <v>44744</v>
      </c>
      <c r="AP5" s="57" t="str">
        <f t="shared" si="30"/>
        <v>sam</v>
      </c>
      <c r="AQ5" s="12">
        <f t="shared" si="31"/>
        <v>0</v>
      </c>
      <c r="AR5" s="2">
        <f t="shared" si="32"/>
        <v>0</v>
      </c>
      <c r="AS5" s="11">
        <f>IFERROR(IF(AS4+1&gt;DATE(YEAR(AS4),MONTH(AS4)+1,0),"",AS4+1),"")</f>
        <v>44775</v>
      </c>
      <c r="AT5" s="57" t="str">
        <f t="shared" si="33"/>
        <v>X</v>
      </c>
      <c r="AU5" s="12" t="str">
        <f t="shared" si="34"/>
        <v>VAC</v>
      </c>
      <c r="AV5" s="2" t="str">
        <f t="shared" si="35"/>
        <v>VAC</v>
      </c>
    </row>
    <row r="6" spans="1:48" x14ac:dyDescent="0.2">
      <c r="A6" s="11">
        <f t="shared" ref="A6:A33" si="36">A5+1</f>
        <v>44442</v>
      </c>
      <c r="B6" s="57" t="str">
        <f t="shared" si="0"/>
        <v>ven</v>
      </c>
      <c r="C6" s="12">
        <f t="shared" si="1"/>
        <v>4.75</v>
      </c>
      <c r="D6" s="2">
        <f t="shared" si="2"/>
        <v>4.75</v>
      </c>
      <c r="E6" s="11">
        <f t="shared" ref="E6:E34" si="37">IFERROR(IF(E5+1&gt;DATE(YEAR(E5),MONTH(E5)+1,0),"",E5+1),"")</f>
        <v>44472</v>
      </c>
      <c r="F6" s="57" t="str">
        <f t="shared" si="3"/>
        <v>dim</v>
      </c>
      <c r="G6" s="12">
        <f t="shared" si="4"/>
        <v>0</v>
      </c>
      <c r="H6" s="2">
        <f t="shared" si="5"/>
        <v>0</v>
      </c>
      <c r="I6" s="11">
        <f t="shared" ref="I6:I34" si="38">IFERROR(IF(I5+1&gt;DATE(YEAR(I5),MONTH(I5)+1,0),"",I5+1),"")</f>
        <v>44503</v>
      </c>
      <c r="J6" s="57" t="str">
        <f t="shared" si="6"/>
        <v>X</v>
      </c>
      <c r="K6" s="12" t="str">
        <f t="shared" si="7"/>
        <v>VAC</v>
      </c>
      <c r="L6" s="2" t="str">
        <f t="shared" si="8"/>
        <v>VAC</v>
      </c>
      <c r="M6" s="11">
        <f t="shared" ref="M6:M34" si="39">IFERROR(IF(M5+1&gt;DATE(YEAR(M5),MONTH(M5)+1,0),"",M5+1),"")</f>
        <v>44533</v>
      </c>
      <c r="N6" s="57" t="str">
        <f t="shared" si="9"/>
        <v>ven</v>
      </c>
      <c r="O6" s="12">
        <f t="shared" si="10"/>
        <v>4.75</v>
      </c>
      <c r="P6" s="2">
        <f t="shared" si="11"/>
        <v>4.75</v>
      </c>
      <c r="Q6" s="11">
        <f t="shared" ref="Q6:Q34" si="40">IFERROR(IF(Q5+1&gt;DATE(YEAR(Q5),MONTH(Q5)+1,0),"",Q5+1),"")</f>
        <v>44564</v>
      </c>
      <c r="R6" s="57" t="str">
        <f t="shared" si="12"/>
        <v>lun</v>
      </c>
      <c r="S6" s="12">
        <f t="shared" si="13"/>
        <v>5.25</v>
      </c>
      <c r="T6" s="2">
        <f t="shared" si="14"/>
        <v>5.25</v>
      </c>
      <c r="U6" s="11">
        <f t="shared" ref="U6:U34" si="41">IFERROR(IF(U5+1&gt;DATE(YEAR(U5),MONTH(U5)+1,0),"",U5+1),"")</f>
        <v>44595</v>
      </c>
      <c r="V6" s="57" t="str">
        <f t="shared" si="15"/>
        <v>jeu</v>
      </c>
      <c r="W6" s="12">
        <f t="shared" si="16"/>
        <v>5.25</v>
      </c>
      <c r="X6" s="2">
        <f t="shared" si="17"/>
        <v>5.25</v>
      </c>
      <c r="Y6" s="11">
        <f t="shared" ref="Y6:Y34" si="42">IFERROR(IF(Y5+1&gt;DATE(YEAR(Y5),MONTH(Y5)+1,0),"",Y5+1),"")</f>
        <v>44623</v>
      </c>
      <c r="Z6" s="57" t="str">
        <f t="shared" si="18"/>
        <v>jeu</v>
      </c>
      <c r="AA6" s="12">
        <f t="shared" si="19"/>
        <v>5.25</v>
      </c>
      <c r="AB6" s="2">
        <f t="shared" si="20"/>
        <v>5.25</v>
      </c>
      <c r="AC6" s="11">
        <f t="shared" ref="AC6:AC33" si="43">IFERROR(IF(AC5+1&gt;DATE(YEAR(AC5),MONTH(AC5)+1,0),"",AC5+1),"")</f>
        <v>44654</v>
      </c>
      <c r="AD6" s="57" t="str">
        <f t="shared" si="21"/>
        <v>dim</v>
      </c>
      <c r="AE6" s="12">
        <f t="shared" si="22"/>
        <v>0</v>
      </c>
      <c r="AF6" s="2">
        <f t="shared" si="23"/>
        <v>0</v>
      </c>
      <c r="AG6" s="11">
        <f t="shared" ref="AG6:AG34" si="44">IFERROR(IF(AG5+1&gt;DATE(YEAR(AG5),MONTH(AG5)+1,0),"",AG5+1),"")</f>
        <v>44684</v>
      </c>
      <c r="AH6" s="57" t="str">
        <f t="shared" si="24"/>
        <v>mar</v>
      </c>
      <c r="AI6" s="12">
        <f t="shared" si="25"/>
        <v>4.75</v>
      </c>
      <c r="AJ6" s="2">
        <f t="shared" si="26"/>
        <v>4.75</v>
      </c>
      <c r="AK6" s="11">
        <f t="shared" ref="AK6:AK34" si="45">IFERROR(IF(AK5+1&gt;DATE(YEAR(AK5),MONTH(AK5)+1,0),"",AK5+1),"")</f>
        <v>44715</v>
      </c>
      <c r="AL6" s="57" t="str">
        <f t="shared" si="27"/>
        <v>ven</v>
      </c>
      <c r="AM6" s="12">
        <f t="shared" si="28"/>
        <v>4.75</v>
      </c>
      <c r="AN6" s="2">
        <f t="shared" si="29"/>
        <v>4.75</v>
      </c>
      <c r="AO6" s="11">
        <f t="shared" ref="AO6:AO34" si="46">IFERROR(IF(AO5+1&gt;DATE(YEAR(AO5),MONTH(AO5)+1,0),"",AO5+1),"")</f>
        <v>44745</v>
      </c>
      <c r="AP6" s="57" t="str">
        <f t="shared" si="30"/>
        <v>dim</v>
      </c>
      <c r="AQ6" s="12">
        <f t="shared" si="31"/>
        <v>0</v>
      </c>
      <c r="AR6" s="2">
        <f t="shared" si="32"/>
        <v>0</v>
      </c>
      <c r="AS6" s="11">
        <f t="shared" ref="AS6:AS34" si="47">IFERROR(IF(AS5+1&gt;DATE(YEAR(AS5),MONTH(AS5)+1,0),"",AS5+1),"")</f>
        <v>44776</v>
      </c>
      <c r="AT6" s="57" t="str">
        <f t="shared" si="33"/>
        <v>X</v>
      </c>
      <c r="AU6" s="12" t="str">
        <f t="shared" si="34"/>
        <v>VAC</v>
      </c>
      <c r="AV6" s="2" t="str">
        <f t="shared" si="35"/>
        <v>VAC</v>
      </c>
    </row>
    <row r="7" spans="1:48" x14ac:dyDescent="0.2">
      <c r="A7" s="11">
        <f t="shared" si="36"/>
        <v>44443</v>
      </c>
      <c r="B7" s="57" t="str">
        <f t="shared" si="0"/>
        <v>sam</v>
      </c>
      <c r="C7" s="12">
        <f t="shared" si="1"/>
        <v>0</v>
      </c>
      <c r="D7" s="2">
        <f t="shared" si="2"/>
        <v>0</v>
      </c>
      <c r="E7" s="11">
        <f t="shared" si="37"/>
        <v>44473</v>
      </c>
      <c r="F7" s="57" t="str">
        <f t="shared" si="3"/>
        <v>lun</v>
      </c>
      <c r="G7" s="12">
        <f t="shared" si="4"/>
        <v>5.25</v>
      </c>
      <c r="H7" s="2">
        <f t="shared" si="5"/>
        <v>5.25</v>
      </c>
      <c r="I7" s="11">
        <f t="shared" si="38"/>
        <v>44504</v>
      </c>
      <c r="J7" s="57" t="str">
        <f t="shared" si="6"/>
        <v>X</v>
      </c>
      <c r="K7" s="12" t="str">
        <f t="shared" si="7"/>
        <v>VAC</v>
      </c>
      <c r="L7" s="2" t="str">
        <f t="shared" si="8"/>
        <v>VAC</v>
      </c>
      <c r="M7" s="11">
        <f t="shared" si="39"/>
        <v>44534</v>
      </c>
      <c r="N7" s="57" t="str">
        <f t="shared" si="9"/>
        <v>sam</v>
      </c>
      <c r="O7" s="12">
        <f t="shared" si="10"/>
        <v>0</v>
      </c>
      <c r="P7" s="2">
        <f t="shared" si="11"/>
        <v>0</v>
      </c>
      <c r="Q7" s="11">
        <f t="shared" si="40"/>
        <v>44565</v>
      </c>
      <c r="R7" s="57" t="str">
        <f t="shared" si="12"/>
        <v>mar</v>
      </c>
      <c r="S7" s="12">
        <f t="shared" si="13"/>
        <v>4.75</v>
      </c>
      <c r="T7" s="2">
        <f t="shared" si="14"/>
        <v>4.75</v>
      </c>
      <c r="U7" s="11">
        <f t="shared" si="41"/>
        <v>44596</v>
      </c>
      <c r="V7" s="57" t="str">
        <f t="shared" si="15"/>
        <v>ven</v>
      </c>
      <c r="W7" s="12">
        <f t="shared" si="16"/>
        <v>4.75</v>
      </c>
      <c r="X7" s="2">
        <f t="shared" si="17"/>
        <v>4.75</v>
      </c>
      <c r="Y7" s="11">
        <f t="shared" si="42"/>
        <v>44624</v>
      </c>
      <c r="Z7" s="57" t="str">
        <f t="shared" si="18"/>
        <v>ven</v>
      </c>
      <c r="AA7" s="12">
        <f t="shared" si="19"/>
        <v>4.75</v>
      </c>
      <c r="AB7" s="2">
        <f t="shared" si="20"/>
        <v>4.75</v>
      </c>
      <c r="AC7" s="11">
        <f t="shared" si="43"/>
        <v>44655</v>
      </c>
      <c r="AD7" s="57" t="str">
        <f t="shared" si="21"/>
        <v>lun</v>
      </c>
      <c r="AE7" s="12">
        <f t="shared" si="22"/>
        <v>5.25</v>
      </c>
      <c r="AF7" s="2">
        <f t="shared" si="23"/>
        <v>5.25</v>
      </c>
      <c r="AG7" s="11">
        <f t="shared" si="44"/>
        <v>44685</v>
      </c>
      <c r="AH7" s="57" t="str">
        <f t="shared" si="24"/>
        <v>mer</v>
      </c>
      <c r="AI7" s="12">
        <f t="shared" si="25"/>
        <v>10</v>
      </c>
      <c r="AJ7" s="2">
        <f t="shared" si="26"/>
        <v>10</v>
      </c>
      <c r="AK7" s="11">
        <f t="shared" si="45"/>
        <v>44716</v>
      </c>
      <c r="AL7" s="57" t="str">
        <f t="shared" si="27"/>
        <v>sam</v>
      </c>
      <c r="AM7" s="12">
        <f t="shared" si="28"/>
        <v>0</v>
      </c>
      <c r="AN7" s="2">
        <f t="shared" si="29"/>
        <v>0</v>
      </c>
      <c r="AO7" s="11">
        <f t="shared" si="46"/>
        <v>44746</v>
      </c>
      <c r="AP7" s="57" t="str">
        <f t="shared" si="30"/>
        <v>lun</v>
      </c>
      <c r="AQ7" s="12">
        <f t="shared" si="31"/>
        <v>5.25</v>
      </c>
      <c r="AR7" s="2">
        <f t="shared" si="32"/>
        <v>5.25</v>
      </c>
      <c r="AS7" s="11">
        <f t="shared" si="47"/>
        <v>44777</v>
      </c>
      <c r="AT7" s="57" t="str">
        <f t="shared" si="33"/>
        <v>X</v>
      </c>
      <c r="AU7" s="12" t="str">
        <f t="shared" si="34"/>
        <v>VAC</v>
      </c>
      <c r="AV7" s="2" t="str">
        <f t="shared" si="35"/>
        <v>VAC</v>
      </c>
    </row>
    <row r="8" spans="1:48" x14ac:dyDescent="0.2">
      <c r="A8" s="11">
        <f t="shared" si="36"/>
        <v>44444</v>
      </c>
      <c r="B8" s="57" t="str">
        <f t="shared" si="0"/>
        <v>dim</v>
      </c>
      <c r="C8" s="12">
        <f t="shared" si="1"/>
        <v>0</v>
      </c>
      <c r="D8" s="2">
        <f t="shared" si="2"/>
        <v>0</v>
      </c>
      <c r="E8" s="11">
        <f t="shared" si="37"/>
        <v>44474</v>
      </c>
      <c r="F8" s="57" t="str">
        <f t="shared" si="3"/>
        <v>mar</v>
      </c>
      <c r="G8" s="12">
        <f t="shared" si="4"/>
        <v>4.75</v>
      </c>
      <c r="H8" s="2">
        <f t="shared" si="5"/>
        <v>4.75</v>
      </c>
      <c r="I8" s="11">
        <f t="shared" si="38"/>
        <v>44505</v>
      </c>
      <c r="J8" s="57" t="str">
        <f t="shared" si="6"/>
        <v>X</v>
      </c>
      <c r="K8" s="12" t="str">
        <f t="shared" si="7"/>
        <v>VAC</v>
      </c>
      <c r="L8" s="2" t="str">
        <f t="shared" si="8"/>
        <v>VAC</v>
      </c>
      <c r="M8" s="11">
        <f t="shared" si="39"/>
        <v>44535</v>
      </c>
      <c r="N8" s="57" t="str">
        <f t="shared" si="9"/>
        <v>dim</v>
      </c>
      <c r="O8" s="12">
        <f t="shared" si="10"/>
        <v>0</v>
      </c>
      <c r="P8" s="2">
        <f t="shared" si="11"/>
        <v>0</v>
      </c>
      <c r="Q8" s="11">
        <f t="shared" si="40"/>
        <v>44566</v>
      </c>
      <c r="R8" s="57" t="str">
        <f t="shared" si="12"/>
        <v>mer</v>
      </c>
      <c r="S8" s="12">
        <f t="shared" si="13"/>
        <v>10</v>
      </c>
      <c r="T8" s="2">
        <f t="shared" si="14"/>
        <v>10</v>
      </c>
      <c r="U8" s="11">
        <f t="shared" si="41"/>
        <v>44597</v>
      </c>
      <c r="V8" s="57" t="str">
        <f t="shared" si="15"/>
        <v>sam</v>
      </c>
      <c r="W8" s="12">
        <f t="shared" si="16"/>
        <v>0</v>
      </c>
      <c r="X8" s="2">
        <f t="shared" si="17"/>
        <v>0</v>
      </c>
      <c r="Y8" s="11">
        <f t="shared" si="42"/>
        <v>44625</v>
      </c>
      <c r="Z8" s="57" t="str">
        <f t="shared" si="18"/>
        <v>sam</v>
      </c>
      <c r="AA8" s="12">
        <f t="shared" si="19"/>
        <v>0</v>
      </c>
      <c r="AB8" s="2">
        <f t="shared" si="20"/>
        <v>0</v>
      </c>
      <c r="AC8" s="11">
        <f t="shared" si="43"/>
        <v>44656</v>
      </c>
      <c r="AD8" s="57" t="str">
        <f t="shared" si="21"/>
        <v>mar</v>
      </c>
      <c r="AE8" s="12">
        <f t="shared" si="22"/>
        <v>4.75</v>
      </c>
      <c r="AF8" s="2">
        <f t="shared" si="23"/>
        <v>4.75</v>
      </c>
      <c r="AG8" s="11">
        <f t="shared" si="44"/>
        <v>44686</v>
      </c>
      <c r="AH8" s="57" t="str">
        <f t="shared" si="24"/>
        <v>jeu</v>
      </c>
      <c r="AI8" s="12">
        <f t="shared" si="25"/>
        <v>5.25</v>
      </c>
      <c r="AJ8" s="2">
        <f t="shared" si="26"/>
        <v>5.25</v>
      </c>
      <c r="AK8" s="11">
        <f t="shared" si="45"/>
        <v>44717</v>
      </c>
      <c r="AL8" s="57" t="str">
        <f t="shared" si="27"/>
        <v>dim</v>
      </c>
      <c r="AM8" s="12">
        <f t="shared" si="28"/>
        <v>0</v>
      </c>
      <c r="AN8" s="2">
        <f t="shared" si="29"/>
        <v>0</v>
      </c>
      <c r="AO8" s="11">
        <f t="shared" si="46"/>
        <v>44747</v>
      </c>
      <c r="AP8" s="57" t="str">
        <f t="shared" si="30"/>
        <v>mar</v>
      </c>
      <c r="AQ8" s="12">
        <f t="shared" si="31"/>
        <v>4.75</v>
      </c>
      <c r="AR8" s="2">
        <f t="shared" si="32"/>
        <v>4.75</v>
      </c>
      <c r="AS8" s="11">
        <f t="shared" si="47"/>
        <v>44778</v>
      </c>
      <c r="AT8" s="57" t="str">
        <f t="shared" si="33"/>
        <v>X</v>
      </c>
      <c r="AU8" s="12" t="str">
        <f t="shared" si="34"/>
        <v>VAC</v>
      </c>
      <c r="AV8" s="2" t="str">
        <f t="shared" si="35"/>
        <v>VAC</v>
      </c>
    </row>
    <row r="9" spans="1:48" x14ac:dyDescent="0.2">
      <c r="A9" s="11">
        <f t="shared" si="36"/>
        <v>44445</v>
      </c>
      <c r="B9" s="57" t="str">
        <f t="shared" si="0"/>
        <v>lun</v>
      </c>
      <c r="C9" s="12">
        <f t="shared" si="1"/>
        <v>5.25</v>
      </c>
      <c r="D9" s="2">
        <f t="shared" si="2"/>
        <v>5.25</v>
      </c>
      <c r="E9" s="11">
        <f t="shared" si="37"/>
        <v>44475</v>
      </c>
      <c r="F9" s="57" t="str">
        <f t="shared" si="3"/>
        <v>mer</v>
      </c>
      <c r="G9" s="12">
        <f t="shared" si="4"/>
        <v>10</v>
      </c>
      <c r="H9" s="2">
        <f t="shared" si="5"/>
        <v>10</v>
      </c>
      <c r="I9" s="11">
        <f t="shared" si="38"/>
        <v>44506</v>
      </c>
      <c r="J9" s="57" t="str">
        <f t="shared" si="6"/>
        <v>sam</v>
      </c>
      <c r="K9" s="12">
        <f t="shared" si="7"/>
        <v>0</v>
      </c>
      <c r="L9" s="2">
        <f t="shared" si="8"/>
        <v>0</v>
      </c>
      <c r="M9" s="11">
        <f t="shared" si="39"/>
        <v>44536</v>
      </c>
      <c r="N9" s="57" t="str">
        <f t="shared" si="9"/>
        <v>lun</v>
      </c>
      <c r="O9" s="12">
        <f t="shared" si="10"/>
        <v>5.25</v>
      </c>
      <c r="P9" s="2">
        <f t="shared" si="11"/>
        <v>5.25</v>
      </c>
      <c r="Q9" s="11">
        <f t="shared" si="40"/>
        <v>44567</v>
      </c>
      <c r="R9" s="57" t="str">
        <f t="shared" si="12"/>
        <v>jeu</v>
      </c>
      <c r="S9" s="12">
        <f t="shared" si="13"/>
        <v>5.25</v>
      </c>
      <c r="T9" s="2">
        <f t="shared" si="14"/>
        <v>5.25</v>
      </c>
      <c r="U9" s="11">
        <f t="shared" si="41"/>
        <v>44598</v>
      </c>
      <c r="V9" s="57" t="str">
        <f t="shared" si="15"/>
        <v>dim</v>
      </c>
      <c r="W9" s="12">
        <f t="shared" si="16"/>
        <v>0</v>
      </c>
      <c r="X9" s="2">
        <f t="shared" si="17"/>
        <v>0</v>
      </c>
      <c r="Y9" s="11">
        <f t="shared" si="42"/>
        <v>44626</v>
      </c>
      <c r="Z9" s="57" t="str">
        <f t="shared" si="18"/>
        <v>dim</v>
      </c>
      <c r="AA9" s="12">
        <f t="shared" si="19"/>
        <v>0</v>
      </c>
      <c r="AB9" s="2">
        <f t="shared" si="20"/>
        <v>0</v>
      </c>
      <c r="AC9" s="11">
        <f t="shared" si="43"/>
        <v>44657</v>
      </c>
      <c r="AD9" s="57" t="str">
        <f t="shared" si="21"/>
        <v>mer</v>
      </c>
      <c r="AE9" s="12">
        <f t="shared" si="22"/>
        <v>10</v>
      </c>
      <c r="AF9" s="2">
        <f t="shared" si="23"/>
        <v>10</v>
      </c>
      <c r="AG9" s="11">
        <f t="shared" si="44"/>
        <v>44687</v>
      </c>
      <c r="AH9" s="57" t="str">
        <f t="shared" si="24"/>
        <v>ven</v>
      </c>
      <c r="AI9" s="12">
        <f t="shared" si="25"/>
        <v>4.75</v>
      </c>
      <c r="AJ9" s="2">
        <f t="shared" si="26"/>
        <v>4.75</v>
      </c>
      <c r="AK9" s="11">
        <f t="shared" si="45"/>
        <v>44718</v>
      </c>
      <c r="AL9" s="57" t="str">
        <f t="shared" si="27"/>
        <v>XX</v>
      </c>
      <c r="AM9" s="12" t="str">
        <f t="shared" si="28"/>
        <v>FERIE</v>
      </c>
      <c r="AN9" s="2" t="str">
        <f t="shared" si="29"/>
        <v>FERIE</v>
      </c>
      <c r="AO9" s="11">
        <f t="shared" si="46"/>
        <v>44748</v>
      </c>
      <c r="AP9" s="57" t="str">
        <f t="shared" si="30"/>
        <v>mer</v>
      </c>
      <c r="AQ9" s="12">
        <f t="shared" si="31"/>
        <v>10</v>
      </c>
      <c r="AR9" s="2">
        <f t="shared" si="32"/>
        <v>10</v>
      </c>
      <c r="AS9" s="11">
        <f t="shared" si="47"/>
        <v>44779</v>
      </c>
      <c r="AT9" s="57" t="str">
        <f t="shared" si="33"/>
        <v>sam</v>
      </c>
      <c r="AU9" s="12">
        <f t="shared" si="34"/>
        <v>0</v>
      </c>
      <c r="AV9" s="2">
        <f t="shared" si="35"/>
        <v>0</v>
      </c>
    </row>
    <row r="10" spans="1:48" x14ac:dyDescent="0.2">
      <c r="A10" s="11">
        <f t="shared" si="36"/>
        <v>44446</v>
      </c>
      <c r="B10" s="57" t="str">
        <f t="shared" si="0"/>
        <v>mar</v>
      </c>
      <c r="C10" s="12">
        <f t="shared" si="1"/>
        <v>4.75</v>
      </c>
      <c r="D10" s="2">
        <f t="shared" si="2"/>
        <v>4.75</v>
      </c>
      <c r="E10" s="11">
        <f t="shared" si="37"/>
        <v>44476</v>
      </c>
      <c r="F10" s="57" t="str">
        <f t="shared" si="3"/>
        <v>jeu</v>
      </c>
      <c r="G10" s="12">
        <f t="shared" si="4"/>
        <v>5.25</v>
      </c>
      <c r="H10" s="2">
        <f t="shared" si="5"/>
        <v>5.25</v>
      </c>
      <c r="I10" s="11">
        <f t="shared" si="38"/>
        <v>44507</v>
      </c>
      <c r="J10" s="57" t="str">
        <f t="shared" si="6"/>
        <v>dim</v>
      </c>
      <c r="K10" s="12">
        <f t="shared" si="7"/>
        <v>0</v>
      </c>
      <c r="L10" s="2">
        <f t="shared" si="8"/>
        <v>0</v>
      </c>
      <c r="M10" s="11">
        <f t="shared" si="39"/>
        <v>44537</v>
      </c>
      <c r="N10" s="57" t="str">
        <f t="shared" si="9"/>
        <v>mar</v>
      </c>
      <c r="O10" s="12">
        <f t="shared" si="10"/>
        <v>4.75</v>
      </c>
      <c r="P10" s="2">
        <f t="shared" si="11"/>
        <v>4.75</v>
      </c>
      <c r="Q10" s="11">
        <f t="shared" si="40"/>
        <v>44568</v>
      </c>
      <c r="R10" s="57" t="str">
        <f t="shared" si="12"/>
        <v>ven</v>
      </c>
      <c r="S10" s="12">
        <f t="shared" si="13"/>
        <v>4.75</v>
      </c>
      <c r="T10" s="2">
        <f t="shared" si="14"/>
        <v>4.75</v>
      </c>
      <c r="U10" s="11">
        <f t="shared" si="41"/>
        <v>44599</v>
      </c>
      <c r="V10" s="57" t="str">
        <f t="shared" si="15"/>
        <v>X</v>
      </c>
      <c r="W10" s="12" t="str">
        <f t="shared" si="16"/>
        <v>VAC</v>
      </c>
      <c r="X10" s="2" t="str">
        <f t="shared" si="17"/>
        <v>VAC</v>
      </c>
      <c r="Y10" s="11">
        <f t="shared" si="42"/>
        <v>44627</v>
      </c>
      <c r="Z10" s="57" t="str">
        <f t="shared" si="18"/>
        <v>lun</v>
      </c>
      <c r="AA10" s="12">
        <f t="shared" si="19"/>
        <v>5.25</v>
      </c>
      <c r="AB10" s="2">
        <f t="shared" si="20"/>
        <v>5.25</v>
      </c>
      <c r="AC10" s="11">
        <f t="shared" si="43"/>
        <v>44658</v>
      </c>
      <c r="AD10" s="57" t="str">
        <f t="shared" si="21"/>
        <v>jeu</v>
      </c>
      <c r="AE10" s="12">
        <f t="shared" si="22"/>
        <v>5.25</v>
      </c>
      <c r="AF10" s="2">
        <f t="shared" si="23"/>
        <v>5.25</v>
      </c>
      <c r="AG10" s="11">
        <f t="shared" si="44"/>
        <v>44688</v>
      </c>
      <c r="AH10" s="57" t="str">
        <f t="shared" si="24"/>
        <v>sam</v>
      </c>
      <c r="AI10" s="12">
        <f t="shared" si="25"/>
        <v>0</v>
      </c>
      <c r="AJ10" s="2">
        <f t="shared" si="26"/>
        <v>0</v>
      </c>
      <c r="AK10" s="11">
        <f t="shared" si="45"/>
        <v>44719</v>
      </c>
      <c r="AL10" s="57" t="str">
        <f t="shared" si="27"/>
        <v>mar</v>
      </c>
      <c r="AM10" s="12">
        <f t="shared" si="28"/>
        <v>4.75</v>
      </c>
      <c r="AN10" s="2">
        <f t="shared" si="29"/>
        <v>4.75</v>
      </c>
      <c r="AO10" s="11">
        <f t="shared" si="46"/>
        <v>44749</v>
      </c>
      <c r="AP10" s="57" t="str">
        <f t="shared" si="30"/>
        <v>jeu</v>
      </c>
      <c r="AQ10" s="12">
        <f t="shared" si="31"/>
        <v>5.25</v>
      </c>
      <c r="AR10" s="2">
        <f t="shared" si="32"/>
        <v>5.25</v>
      </c>
      <c r="AS10" s="11">
        <f t="shared" si="47"/>
        <v>44780</v>
      </c>
      <c r="AT10" s="57" t="str">
        <f t="shared" si="33"/>
        <v>dim</v>
      </c>
      <c r="AU10" s="12">
        <f t="shared" si="34"/>
        <v>0</v>
      </c>
      <c r="AV10" s="2">
        <f t="shared" si="35"/>
        <v>0</v>
      </c>
    </row>
    <row r="11" spans="1:48" x14ac:dyDescent="0.2">
      <c r="A11" s="11">
        <f t="shared" si="36"/>
        <v>44447</v>
      </c>
      <c r="B11" s="57" t="str">
        <f t="shared" si="0"/>
        <v>mer</v>
      </c>
      <c r="C11" s="12">
        <f t="shared" si="1"/>
        <v>10</v>
      </c>
      <c r="D11" s="2">
        <f t="shared" si="2"/>
        <v>10</v>
      </c>
      <c r="E11" s="11">
        <f t="shared" si="37"/>
        <v>44477</v>
      </c>
      <c r="F11" s="57" t="str">
        <f t="shared" si="3"/>
        <v>ven</v>
      </c>
      <c r="G11" s="12">
        <f t="shared" si="4"/>
        <v>4.75</v>
      </c>
      <c r="H11" s="2">
        <f t="shared" si="5"/>
        <v>4.75</v>
      </c>
      <c r="I11" s="11">
        <f t="shared" si="38"/>
        <v>44508</v>
      </c>
      <c r="J11" s="57" t="str">
        <f t="shared" si="6"/>
        <v>lun</v>
      </c>
      <c r="K11" s="12">
        <f t="shared" si="7"/>
        <v>5.25</v>
      </c>
      <c r="L11" s="2">
        <f t="shared" si="8"/>
        <v>5.25</v>
      </c>
      <c r="M11" s="11">
        <f t="shared" si="39"/>
        <v>44538</v>
      </c>
      <c r="N11" s="57" t="str">
        <f t="shared" si="9"/>
        <v>mer</v>
      </c>
      <c r="O11" s="12">
        <f t="shared" si="10"/>
        <v>10</v>
      </c>
      <c r="P11" s="2">
        <f t="shared" si="11"/>
        <v>10</v>
      </c>
      <c r="Q11" s="11">
        <f t="shared" si="40"/>
        <v>44569</v>
      </c>
      <c r="R11" s="57" t="str">
        <f t="shared" si="12"/>
        <v>sam</v>
      </c>
      <c r="S11" s="12">
        <f t="shared" si="13"/>
        <v>0</v>
      </c>
      <c r="T11" s="2">
        <f t="shared" si="14"/>
        <v>0</v>
      </c>
      <c r="U11" s="11">
        <f t="shared" si="41"/>
        <v>44600</v>
      </c>
      <c r="V11" s="57" t="str">
        <f t="shared" si="15"/>
        <v>X</v>
      </c>
      <c r="W11" s="12" t="str">
        <f t="shared" si="16"/>
        <v>VAC</v>
      </c>
      <c r="X11" s="2" t="str">
        <f t="shared" si="17"/>
        <v>VAC</v>
      </c>
      <c r="Y11" s="11">
        <f t="shared" si="42"/>
        <v>44628</v>
      </c>
      <c r="Z11" s="57" t="str">
        <f t="shared" si="18"/>
        <v>mar</v>
      </c>
      <c r="AA11" s="12">
        <f t="shared" si="19"/>
        <v>4.75</v>
      </c>
      <c r="AB11" s="2">
        <f t="shared" si="20"/>
        <v>4.75</v>
      </c>
      <c r="AC11" s="11">
        <f t="shared" si="43"/>
        <v>44659</v>
      </c>
      <c r="AD11" s="57" t="str">
        <f t="shared" si="21"/>
        <v>ven</v>
      </c>
      <c r="AE11" s="12">
        <f t="shared" si="22"/>
        <v>4.75</v>
      </c>
      <c r="AF11" s="2">
        <f t="shared" si="23"/>
        <v>4.75</v>
      </c>
      <c r="AG11" s="11">
        <f t="shared" si="44"/>
        <v>44689</v>
      </c>
      <c r="AH11" s="57" t="str">
        <f t="shared" si="24"/>
        <v>XX</v>
      </c>
      <c r="AI11" s="12" t="str">
        <f t="shared" si="25"/>
        <v>FERIE</v>
      </c>
      <c r="AJ11" s="2" t="str">
        <f t="shared" si="26"/>
        <v>FERIE</v>
      </c>
      <c r="AK11" s="11">
        <f t="shared" si="45"/>
        <v>44720</v>
      </c>
      <c r="AL11" s="57" t="str">
        <f t="shared" si="27"/>
        <v>mer</v>
      </c>
      <c r="AM11" s="12">
        <f t="shared" si="28"/>
        <v>10</v>
      </c>
      <c r="AN11" s="2">
        <f t="shared" si="29"/>
        <v>10</v>
      </c>
      <c r="AO11" s="11">
        <f t="shared" si="46"/>
        <v>44750</v>
      </c>
      <c r="AP11" s="57" t="str">
        <f t="shared" si="30"/>
        <v>X</v>
      </c>
      <c r="AQ11" s="12" t="str">
        <f t="shared" si="31"/>
        <v>VAC</v>
      </c>
      <c r="AR11" s="2" t="str">
        <f t="shared" si="32"/>
        <v>VAC</v>
      </c>
      <c r="AS11" s="11">
        <f t="shared" si="47"/>
        <v>44781</v>
      </c>
      <c r="AT11" s="57" t="str">
        <f t="shared" si="33"/>
        <v>X</v>
      </c>
      <c r="AU11" s="12" t="str">
        <f t="shared" si="34"/>
        <v>VAC</v>
      </c>
      <c r="AV11" s="2" t="str">
        <f t="shared" si="35"/>
        <v>VAC</v>
      </c>
    </row>
    <row r="12" spans="1:48" x14ac:dyDescent="0.2">
      <c r="A12" s="11">
        <f t="shared" si="36"/>
        <v>44448</v>
      </c>
      <c r="B12" s="57" t="str">
        <f t="shared" si="0"/>
        <v>jeu</v>
      </c>
      <c r="C12" s="12">
        <f t="shared" si="1"/>
        <v>5.25</v>
      </c>
      <c r="D12" s="2">
        <f t="shared" si="2"/>
        <v>5.25</v>
      </c>
      <c r="E12" s="11">
        <f t="shared" si="37"/>
        <v>44478</v>
      </c>
      <c r="F12" s="57" t="str">
        <f t="shared" si="3"/>
        <v>sam</v>
      </c>
      <c r="G12" s="12">
        <f t="shared" si="4"/>
        <v>0</v>
      </c>
      <c r="H12" s="2">
        <f t="shared" si="5"/>
        <v>0</v>
      </c>
      <c r="I12" s="11">
        <f t="shared" si="38"/>
        <v>44509</v>
      </c>
      <c r="J12" s="57" t="str">
        <f t="shared" si="6"/>
        <v>mar</v>
      </c>
      <c r="K12" s="12">
        <f t="shared" si="7"/>
        <v>4.75</v>
      </c>
      <c r="L12" s="2">
        <f t="shared" si="8"/>
        <v>4.75</v>
      </c>
      <c r="M12" s="11">
        <f t="shared" si="39"/>
        <v>44539</v>
      </c>
      <c r="N12" s="57" t="str">
        <f t="shared" si="9"/>
        <v>jeu</v>
      </c>
      <c r="O12" s="12">
        <f t="shared" si="10"/>
        <v>5.25</v>
      </c>
      <c r="P12" s="2">
        <f t="shared" si="11"/>
        <v>5.25</v>
      </c>
      <c r="Q12" s="11">
        <f t="shared" si="40"/>
        <v>44570</v>
      </c>
      <c r="R12" s="57" t="str">
        <f t="shared" si="12"/>
        <v>dim</v>
      </c>
      <c r="S12" s="12">
        <f t="shared" si="13"/>
        <v>0</v>
      </c>
      <c r="T12" s="2">
        <f t="shared" si="14"/>
        <v>0</v>
      </c>
      <c r="U12" s="11">
        <f t="shared" si="41"/>
        <v>44601</v>
      </c>
      <c r="V12" s="57" t="str">
        <f t="shared" si="15"/>
        <v>X</v>
      </c>
      <c r="W12" s="12" t="str">
        <f t="shared" si="16"/>
        <v>VAC</v>
      </c>
      <c r="X12" s="2" t="str">
        <f t="shared" si="17"/>
        <v>VAC</v>
      </c>
      <c r="Y12" s="11">
        <f t="shared" si="42"/>
        <v>44629</v>
      </c>
      <c r="Z12" s="57" t="str">
        <f t="shared" si="18"/>
        <v>mer</v>
      </c>
      <c r="AA12" s="12">
        <f t="shared" si="19"/>
        <v>10</v>
      </c>
      <c r="AB12" s="2">
        <f t="shared" si="20"/>
        <v>10</v>
      </c>
      <c r="AC12" s="11">
        <f t="shared" si="43"/>
        <v>44660</v>
      </c>
      <c r="AD12" s="57" t="str">
        <f t="shared" si="21"/>
        <v>sam</v>
      </c>
      <c r="AE12" s="12">
        <f t="shared" si="22"/>
        <v>0</v>
      </c>
      <c r="AF12" s="2">
        <f t="shared" si="23"/>
        <v>0</v>
      </c>
      <c r="AG12" s="11">
        <f t="shared" si="44"/>
        <v>44690</v>
      </c>
      <c r="AH12" s="57" t="str">
        <f t="shared" si="24"/>
        <v>lun</v>
      </c>
      <c r="AI12" s="12">
        <f t="shared" si="25"/>
        <v>5.25</v>
      </c>
      <c r="AJ12" s="2">
        <f t="shared" si="26"/>
        <v>5.25</v>
      </c>
      <c r="AK12" s="11">
        <f t="shared" si="45"/>
        <v>44721</v>
      </c>
      <c r="AL12" s="57" t="str">
        <f t="shared" si="27"/>
        <v>jeu</v>
      </c>
      <c r="AM12" s="12">
        <f t="shared" si="28"/>
        <v>5.25</v>
      </c>
      <c r="AN12" s="2">
        <f t="shared" si="29"/>
        <v>5.25</v>
      </c>
      <c r="AO12" s="11">
        <f t="shared" si="46"/>
        <v>44751</v>
      </c>
      <c r="AP12" s="57" t="str">
        <f t="shared" si="30"/>
        <v>sam</v>
      </c>
      <c r="AQ12" s="12">
        <f t="shared" si="31"/>
        <v>0</v>
      </c>
      <c r="AR12" s="2">
        <f t="shared" si="32"/>
        <v>0</v>
      </c>
      <c r="AS12" s="11">
        <f t="shared" si="47"/>
        <v>44782</v>
      </c>
      <c r="AT12" s="57" t="str">
        <f t="shared" si="33"/>
        <v>X</v>
      </c>
      <c r="AU12" s="12" t="str">
        <f t="shared" si="34"/>
        <v>VAC</v>
      </c>
      <c r="AV12" s="2" t="str">
        <f t="shared" si="35"/>
        <v>VAC</v>
      </c>
    </row>
    <row r="13" spans="1:48" x14ac:dyDescent="0.2">
      <c r="A13" s="11">
        <f t="shared" si="36"/>
        <v>44449</v>
      </c>
      <c r="B13" s="57" t="str">
        <f t="shared" si="0"/>
        <v>ven</v>
      </c>
      <c r="C13" s="12">
        <f t="shared" si="1"/>
        <v>4.75</v>
      </c>
      <c r="D13" s="2">
        <f t="shared" si="2"/>
        <v>4.75</v>
      </c>
      <c r="E13" s="11">
        <f t="shared" si="37"/>
        <v>44479</v>
      </c>
      <c r="F13" s="57" t="str">
        <f t="shared" si="3"/>
        <v>dim</v>
      </c>
      <c r="G13" s="12">
        <f t="shared" si="4"/>
        <v>0</v>
      </c>
      <c r="H13" s="2">
        <f t="shared" si="5"/>
        <v>0</v>
      </c>
      <c r="I13" s="11">
        <f t="shared" si="38"/>
        <v>44510</v>
      </c>
      <c r="J13" s="57" t="str">
        <f t="shared" si="6"/>
        <v>mer</v>
      </c>
      <c r="K13" s="12">
        <f t="shared" si="7"/>
        <v>10</v>
      </c>
      <c r="L13" s="2">
        <f t="shared" si="8"/>
        <v>10</v>
      </c>
      <c r="M13" s="11">
        <f t="shared" si="39"/>
        <v>44540</v>
      </c>
      <c r="N13" s="57" t="str">
        <f t="shared" si="9"/>
        <v>ven</v>
      </c>
      <c r="O13" s="12">
        <f t="shared" si="10"/>
        <v>4.75</v>
      </c>
      <c r="P13" s="2">
        <f t="shared" si="11"/>
        <v>4.75</v>
      </c>
      <c r="Q13" s="11">
        <f t="shared" si="40"/>
        <v>44571</v>
      </c>
      <c r="R13" s="57" t="str">
        <f t="shared" si="12"/>
        <v>lun</v>
      </c>
      <c r="S13" s="12">
        <f t="shared" si="13"/>
        <v>5.25</v>
      </c>
      <c r="T13" s="2">
        <f t="shared" si="14"/>
        <v>5.25</v>
      </c>
      <c r="U13" s="11">
        <f t="shared" si="41"/>
        <v>44602</v>
      </c>
      <c r="V13" s="57" t="str">
        <f t="shared" si="15"/>
        <v>X</v>
      </c>
      <c r="W13" s="12" t="str">
        <f t="shared" si="16"/>
        <v>VAC</v>
      </c>
      <c r="X13" s="2" t="str">
        <f t="shared" si="17"/>
        <v>VAC</v>
      </c>
      <c r="Y13" s="11">
        <f t="shared" si="42"/>
        <v>44630</v>
      </c>
      <c r="Z13" s="57" t="str">
        <f t="shared" si="18"/>
        <v>jeu</v>
      </c>
      <c r="AA13" s="12">
        <f t="shared" si="19"/>
        <v>5.25</v>
      </c>
      <c r="AB13" s="2">
        <f t="shared" si="20"/>
        <v>5.25</v>
      </c>
      <c r="AC13" s="11">
        <f t="shared" si="43"/>
        <v>44661</v>
      </c>
      <c r="AD13" s="57" t="str">
        <f t="shared" si="21"/>
        <v>dim</v>
      </c>
      <c r="AE13" s="12">
        <f t="shared" si="22"/>
        <v>0</v>
      </c>
      <c r="AF13" s="2">
        <f t="shared" si="23"/>
        <v>0</v>
      </c>
      <c r="AG13" s="11">
        <f t="shared" si="44"/>
        <v>44691</v>
      </c>
      <c r="AH13" s="57" t="str">
        <f t="shared" si="24"/>
        <v>mar</v>
      </c>
      <c r="AI13" s="12">
        <f t="shared" si="25"/>
        <v>4.75</v>
      </c>
      <c r="AJ13" s="2">
        <f t="shared" si="26"/>
        <v>4.75</v>
      </c>
      <c r="AK13" s="11">
        <f t="shared" si="45"/>
        <v>44722</v>
      </c>
      <c r="AL13" s="57" t="str">
        <f t="shared" si="27"/>
        <v>ven</v>
      </c>
      <c r="AM13" s="12">
        <f t="shared" si="28"/>
        <v>4.75</v>
      </c>
      <c r="AN13" s="2">
        <f t="shared" si="29"/>
        <v>4.75</v>
      </c>
      <c r="AO13" s="11">
        <f t="shared" si="46"/>
        <v>44752</v>
      </c>
      <c r="AP13" s="57" t="str">
        <f t="shared" si="30"/>
        <v>dim</v>
      </c>
      <c r="AQ13" s="12">
        <f t="shared" si="31"/>
        <v>0</v>
      </c>
      <c r="AR13" s="2">
        <f t="shared" si="32"/>
        <v>0</v>
      </c>
      <c r="AS13" s="11">
        <f t="shared" si="47"/>
        <v>44783</v>
      </c>
      <c r="AT13" s="57" t="str">
        <f t="shared" si="33"/>
        <v>X</v>
      </c>
      <c r="AU13" s="12" t="str">
        <f t="shared" si="34"/>
        <v>VAC</v>
      </c>
      <c r="AV13" s="2" t="str">
        <f t="shared" si="35"/>
        <v>VAC</v>
      </c>
    </row>
    <row r="14" spans="1:48" x14ac:dyDescent="0.2">
      <c r="A14" s="11">
        <f t="shared" si="36"/>
        <v>44450</v>
      </c>
      <c r="B14" s="57" t="str">
        <f t="shared" si="0"/>
        <v>sam</v>
      </c>
      <c r="C14" s="12">
        <f t="shared" si="1"/>
        <v>0</v>
      </c>
      <c r="D14" s="2">
        <f t="shared" si="2"/>
        <v>0</v>
      </c>
      <c r="E14" s="11">
        <f t="shared" si="37"/>
        <v>44480</v>
      </c>
      <c r="F14" s="57" t="str">
        <f t="shared" si="3"/>
        <v>lun</v>
      </c>
      <c r="G14" s="12">
        <f t="shared" si="4"/>
        <v>5.25</v>
      </c>
      <c r="H14" s="2">
        <f t="shared" si="5"/>
        <v>5.25</v>
      </c>
      <c r="I14" s="11">
        <f t="shared" si="38"/>
        <v>44511</v>
      </c>
      <c r="J14" s="57" t="str">
        <f t="shared" si="6"/>
        <v>XX</v>
      </c>
      <c r="K14" s="12" t="str">
        <f t="shared" si="7"/>
        <v>FERIE</v>
      </c>
      <c r="L14" s="2" t="str">
        <f t="shared" si="8"/>
        <v>FERIE</v>
      </c>
      <c r="M14" s="11">
        <f t="shared" si="39"/>
        <v>44541</v>
      </c>
      <c r="N14" s="57" t="str">
        <f t="shared" si="9"/>
        <v>sam</v>
      </c>
      <c r="O14" s="12">
        <f t="shared" si="10"/>
        <v>0</v>
      </c>
      <c r="P14" s="2">
        <f t="shared" si="11"/>
        <v>0</v>
      </c>
      <c r="Q14" s="11">
        <f t="shared" si="40"/>
        <v>44572</v>
      </c>
      <c r="R14" s="57" t="str">
        <f t="shared" si="12"/>
        <v>mar</v>
      </c>
      <c r="S14" s="12">
        <f t="shared" si="13"/>
        <v>4.75</v>
      </c>
      <c r="T14" s="2">
        <f t="shared" si="14"/>
        <v>4.75</v>
      </c>
      <c r="U14" s="11">
        <f t="shared" si="41"/>
        <v>44603</v>
      </c>
      <c r="V14" s="57" t="str">
        <f t="shared" si="15"/>
        <v>X</v>
      </c>
      <c r="W14" s="12" t="str">
        <f t="shared" si="16"/>
        <v>VAC</v>
      </c>
      <c r="X14" s="2" t="str">
        <f t="shared" si="17"/>
        <v>VAC</v>
      </c>
      <c r="Y14" s="11">
        <f t="shared" si="42"/>
        <v>44631</v>
      </c>
      <c r="Z14" s="57" t="str">
        <f t="shared" si="18"/>
        <v>ven</v>
      </c>
      <c r="AA14" s="12">
        <f t="shared" si="19"/>
        <v>4.75</v>
      </c>
      <c r="AB14" s="2">
        <f t="shared" si="20"/>
        <v>4.75</v>
      </c>
      <c r="AC14" s="11">
        <f t="shared" si="43"/>
        <v>44662</v>
      </c>
      <c r="AD14" s="57" t="str">
        <f t="shared" si="21"/>
        <v>X</v>
      </c>
      <c r="AE14" s="12" t="str">
        <f t="shared" si="22"/>
        <v>VAC</v>
      </c>
      <c r="AF14" s="2" t="str">
        <f t="shared" si="23"/>
        <v>VAC</v>
      </c>
      <c r="AG14" s="11">
        <f t="shared" si="44"/>
        <v>44692</v>
      </c>
      <c r="AH14" s="57" t="str">
        <f t="shared" si="24"/>
        <v>mer</v>
      </c>
      <c r="AI14" s="12">
        <f t="shared" si="25"/>
        <v>10</v>
      </c>
      <c r="AJ14" s="2">
        <f t="shared" si="26"/>
        <v>10</v>
      </c>
      <c r="AK14" s="11">
        <f t="shared" si="45"/>
        <v>44723</v>
      </c>
      <c r="AL14" s="57" t="str">
        <f t="shared" si="27"/>
        <v>sam</v>
      </c>
      <c r="AM14" s="12">
        <f t="shared" si="28"/>
        <v>0</v>
      </c>
      <c r="AN14" s="2">
        <f t="shared" si="29"/>
        <v>0</v>
      </c>
      <c r="AO14" s="11">
        <f t="shared" si="46"/>
        <v>44753</v>
      </c>
      <c r="AP14" s="57" t="str">
        <f t="shared" si="30"/>
        <v>X</v>
      </c>
      <c r="AQ14" s="12" t="str">
        <f t="shared" si="31"/>
        <v>VAC</v>
      </c>
      <c r="AR14" s="2" t="str">
        <f t="shared" si="32"/>
        <v>VAC</v>
      </c>
      <c r="AS14" s="11">
        <f t="shared" si="47"/>
        <v>44784</v>
      </c>
      <c r="AT14" s="57" t="str">
        <f t="shared" si="33"/>
        <v>X</v>
      </c>
      <c r="AU14" s="12" t="str">
        <f t="shared" si="34"/>
        <v>VAC</v>
      </c>
      <c r="AV14" s="2" t="str">
        <f t="shared" si="35"/>
        <v>VAC</v>
      </c>
    </row>
    <row r="15" spans="1:48" x14ac:dyDescent="0.2">
      <c r="A15" s="11">
        <f t="shared" si="36"/>
        <v>44451</v>
      </c>
      <c r="B15" s="57" t="str">
        <f t="shared" si="0"/>
        <v>dim</v>
      </c>
      <c r="C15" s="12">
        <f t="shared" si="1"/>
        <v>0</v>
      </c>
      <c r="D15" s="2">
        <f t="shared" si="2"/>
        <v>0</v>
      </c>
      <c r="E15" s="11">
        <f t="shared" si="37"/>
        <v>44481</v>
      </c>
      <c r="F15" s="57" t="str">
        <f t="shared" si="3"/>
        <v>mar</v>
      </c>
      <c r="G15" s="12">
        <f t="shared" si="4"/>
        <v>4.75</v>
      </c>
      <c r="H15" s="2">
        <f t="shared" si="5"/>
        <v>4.75</v>
      </c>
      <c r="I15" s="11">
        <f t="shared" si="38"/>
        <v>44512</v>
      </c>
      <c r="J15" s="57" t="str">
        <f t="shared" si="6"/>
        <v>ven</v>
      </c>
      <c r="K15" s="12">
        <f t="shared" si="7"/>
        <v>4.75</v>
      </c>
      <c r="L15" s="2">
        <f t="shared" si="8"/>
        <v>4.75</v>
      </c>
      <c r="M15" s="11">
        <f t="shared" si="39"/>
        <v>44542</v>
      </c>
      <c r="N15" s="57" t="str">
        <f t="shared" si="9"/>
        <v>dim</v>
      </c>
      <c r="O15" s="12">
        <f t="shared" si="10"/>
        <v>0</v>
      </c>
      <c r="P15" s="2">
        <f t="shared" si="11"/>
        <v>0</v>
      </c>
      <c r="Q15" s="11">
        <f t="shared" si="40"/>
        <v>44573</v>
      </c>
      <c r="R15" s="57" t="str">
        <f t="shared" si="12"/>
        <v>mer</v>
      </c>
      <c r="S15" s="12">
        <f t="shared" si="13"/>
        <v>10</v>
      </c>
      <c r="T15" s="2">
        <f t="shared" si="14"/>
        <v>10</v>
      </c>
      <c r="U15" s="11">
        <f t="shared" si="41"/>
        <v>44604</v>
      </c>
      <c r="V15" s="57" t="str">
        <f t="shared" si="15"/>
        <v>sam</v>
      </c>
      <c r="W15" s="12">
        <f t="shared" si="16"/>
        <v>0</v>
      </c>
      <c r="X15" s="2">
        <f t="shared" si="17"/>
        <v>0</v>
      </c>
      <c r="Y15" s="11">
        <f t="shared" si="42"/>
        <v>44632</v>
      </c>
      <c r="Z15" s="57" t="str">
        <f t="shared" si="18"/>
        <v>sam</v>
      </c>
      <c r="AA15" s="12">
        <f t="shared" si="19"/>
        <v>0</v>
      </c>
      <c r="AB15" s="2">
        <f t="shared" si="20"/>
        <v>0</v>
      </c>
      <c r="AC15" s="11">
        <f t="shared" si="43"/>
        <v>44663</v>
      </c>
      <c r="AD15" s="57" t="str">
        <f t="shared" si="21"/>
        <v>X</v>
      </c>
      <c r="AE15" s="12" t="str">
        <f t="shared" si="22"/>
        <v>VAC</v>
      </c>
      <c r="AF15" s="2" t="str">
        <f t="shared" si="23"/>
        <v>VAC</v>
      </c>
      <c r="AG15" s="11">
        <f t="shared" si="44"/>
        <v>44693</v>
      </c>
      <c r="AH15" s="57" t="str">
        <f t="shared" si="24"/>
        <v>jeu</v>
      </c>
      <c r="AI15" s="12">
        <f t="shared" si="25"/>
        <v>5.25</v>
      </c>
      <c r="AJ15" s="2">
        <f t="shared" si="26"/>
        <v>5.25</v>
      </c>
      <c r="AK15" s="11">
        <f t="shared" si="45"/>
        <v>44724</v>
      </c>
      <c r="AL15" s="57" t="str">
        <f t="shared" si="27"/>
        <v>dim</v>
      </c>
      <c r="AM15" s="12">
        <f t="shared" si="28"/>
        <v>0</v>
      </c>
      <c r="AN15" s="2">
        <f t="shared" si="29"/>
        <v>0</v>
      </c>
      <c r="AO15" s="11">
        <f t="shared" si="46"/>
        <v>44754</v>
      </c>
      <c r="AP15" s="57" t="str">
        <f t="shared" si="30"/>
        <v>X</v>
      </c>
      <c r="AQ15" s="12" t="str">
        <f t="shared" si="31"/>
        <v>VAC</v>
      </c>
      <c r="AR15" s="2" t="str">
        <f t="shared" si="32"/>
        <v>VAC</v>
      </c>
      <c r="AS15" s="11">
        <f t="shared" si="47"/>
        <v>44785</v>
      </c>
      <c r="AT15" s="57" t="str">
        <f t="shared" si="33"/>
        <v>X</v>
      </c>
      <c r="AU15" s="12" t="str">
        <f t="shared" si="34"/>
        <v>VAC</v>
      </c>
      <c r="AV15" s="2" t="str">
        <f t="shared" si="35"/>
        <v>VAC</v>
      </c>
    </row>
    <row r="16" spans="1:48" x14ac:dyDescent="0.2">
      <c r="A16" s="11">
        <f t="shared" si="36"/>
        <v>44452</v>
      </c>
      <c r="B16" s="57" t="str">
        <f t="shared" si="0"/>
        <v>lun</v>
      </c>
      <c r="C16" s="12">
        <f t="shared" si="1"/>
        <v>5.25</v>
      </c>
      <c r="D16" s="2">
        <f t="shared" si="2"/>
        <v>5.25</v>
      </c>
      <c r="E16" s="11">
        <f t="shared" si="37"/>
        <v>44482</v>
      </c>
      <c r="F16" s="57" t="str">
        <f t="shared" si="3"/>
        <v>mer</v>
      </c>
      <c r="G16" s="12">
        <f t="shared" si="4"/>
        <v>10</v>
      </c>
      <c r="H16" s="2">
        <f t="shared" si="5"/>
        <v>10</v>
      </c>
      <c r="I16" s="11">
        <f t="shared" si="38"/>
        <v>44513</v>
      </c>
      <c r="J16" s="57" t="str">
        <f t="shared" si="6"/>
        <v>sam</v>
      </c>
      <c r="K16" s="12">
        <f t="shared" si="7"/>
        <v>0</v>
      </c>
      <c r="L16" s="2">
        <f t="shared" si="8"/>
        <v>0</v>
      </c>
      <c r="M16" s="11">
        <f t="shared" si="39"/>
        <v>44543</v>
      </c>
      <c r="N16" s="57" t="str">
        <f t="shared" si="9"/>
        <v>lun</v>
      </c>
      <c r="O16" s="12">
        <f t="shared" si="10"/>
        <v>5.25</v>
      </c>
      <c r="P16" s="2">
        <f t="shared" si="11"/>
        <v>5.25</v>
      </c>
      <c r="Q16" s="11">
        <f t="shared" si="40"/>
        <v>44574</v>
      </c>
      <c r="R16" s="57" t="str">
        <f t="shared" si="12"/>
        <v>jeu</v>
      </c>
      <c r="S16" s="12">
        <f t="shared" si="13"/>
        <v>5.25</v>
      </c>
      <c r="T16" s="2">
        <f t="shared" si="14"/>
        <v>5.25</v>
      </c>
      <c r="U16" s="11">
        <f t="shared" si="41"/>
        <v>44605</v>
      </c>
      <c r="V16" s="57" t="str">
        <f t="shared" si="15"/>
        <v>dim</v>
      </c>
      <c r="W16" s="12">
        <f t="shared" si="16"/>
        <v>0</v>
      </c>
      <c r="X16" s="2">
        <f t="shared" si="17"/>
        <v>0</v>
      </c>
      <c r="Y16" s="11">
        <f t="shared" si="42"/>
        <v>44633</v>
      </c>
      <c r="Z16" s="57" t="str">
        <f t="shared" si="18"/>
        <v>dim</v>
      </c>
      <c r="AA16" s="12">
        <f t="shared" si="19"/>
        <v>0</v>
      </c>
      <c r="AB16" s="2">
        <f t="shared" si="20"/>
        <v>0</v>
      </c>
      <c r="AC16" s="11">
        <f t="shared" si="43"/>
        <v>44664</v>
      </c>
      <c r="AD16" s="57" t="str">
        <f t="shared" si="21"/>
        <v>X</v>
      </c>
      <c r="AE16" s="12" t="str">
        <f t="shared" si="22"/>
        <v>VAC</v>
      </c>
      <c r="AF16" s="2" t="str">
        <f t="shared" si="23"/>
        <v>VAC</v>
      </c>
      <c r="AG16" s="11">
        <f t="shared" si="44"/>
        <v>44694</v>
      </c>
      <c r="AH16" s="57" t="str">
        <f t="shared" si="24"/>
        <v>ven</v>
      </c>
      <c r="AI16" s="12">
        <f t="shared" si="25"/>
        <v>4.75</v>
      </c>
      <c r="AJ16" s="2">
        <f t="shared" si="26"/>
        <v>4.75</v>
      </c>
      <c r="AK16" s="11">
        <f t="shared" si="45"/>
        <v>44725</v>
      </c>
      <c r="AL16" s="57" t="str">
        <f t="shared" si="27"/>
        <v>lun</v>
      </c>
      <c r="AM16" s="12">
        <f t="shared" si="28"/>
        <v>5.25</v>
      </c>
      <c r="AN16" s="2">
        <f t="shared" si="29"/>
        <v>5.25</v>
      </c>
      <c r="AO16" s="11">
        <f t="shared" si="46"/>
        <v>44755</v>
      </c>
      <c r="AP16" s="57" t="str">
        <f t="shared" si="30"/>
        <v>X</v>
      </c>
      <c r="AQ16" s="12" t="str">
        <f t="shared" si="31"/>
        <v>VAC</v>
      </c>
      <c r="AR16" s="2" t="str">
        <f t="shared" si="32"/>
        <v>VAC</v>
      </c>
      <c r="AS16" s="11">
        <f t="shared" si="47"/>
        <v>44786</v>
      </c>
      <c r="AT16" s="57" t="str">
        <f t="shared" si="33"/>
        <v>sam</v>
      </c>
      <c r="AU16" s="12">
        <f t="shared" si="34"/>
        <v>0</v>
      </c>
      <c r="AV16" s="2">
        <f t="shared" si="35"/>
        <v>0</v>
      </c>
    </row>
    <row r="17" spans="1:48" x14ac:dyDescent="0.2">
      <c r="A17" s="11">
        <f t="shared" si="36"/>
        <v>44453</v>
      </c>
      <c r="B17" s="57" t="str">
        <f t="shared" si="0"/>
        <v>mar</v>
      </c>
      <c r="C17" s="12">
        <f t="shared" si="1"/>
        <v>4.75</v>
      </c>
      <c r="D17" s="2">
        <f t="shared" si="2"/>
        <v>4.75</v>
      </c>
      <c r="E17" s="11">
        <f t="shared" si="37"/>
        <v>44483</v>
      </c>
      <c r="F17" s="57" t="str">
        <f t="shared" si="3"/>
        <v>jeu</v>
      </c>
      <c r="G17" s="12">
        <f t="shared" si="4"/>
        <v>5.25</v>
      </c>
      <c r="H17" s="2">
        <f t="shared" si="5"/>
        <v>5.25</v>
      </c>
      <c r="I17" s="11">
        <f t="shared" si="38"/>
        <v>44514</v>
      </c>
      <c r="J17" s="57" t="str">
        <f t="shared" si="6"/>
        <v>dim</v>
      </c>
      <c r="K17" s="12">
        <f t="shared" si="7"/>
        <v>0</v>
      </c>
      <c r="L17" s="2">
        <f t="shared" si="8"/>
        <v>0</v>
      </c>
      <c r="M17" s="11">
        <f t="shared" si="39"/>
        <v>44544</v>
      </c>
      <c r="N17" s="57" t="str">
        <f t="shared" si="9"/>
        <v>mar</v>
      </c>
      <c r="O17" s="12">
        <f t="shared" si="10"/>
        <v>4.75</v>
      </c>
      <c r="P17" s="2">
        <f t="shared" si="11"/>
        <v>4.75</v>
      </c>
      <c r="Q17" s="11">
        <f t="shared" si="40"/>
        <v>44575</v>
      </c>
      <c r="R17" s="57" t="str">
        <f t="shared" si="12"/>
        <v>ven</v>
      </c>
      <c r="S17" s="12">
        <f t="shared" si="13"/>
        <v>4.75</v>
      </c>
      <c r="T17" s="2">
        <f t="shared" si="14"/>
        <v>4.75</v>
      </c>
      <c r="U17" s="11">
        <f t="shared" si="41"/>
        <v>44606</v>
      </c>
      <c r="V17" s="57" t="str">
        <f t="shared" si="15"/>
        <v>X</v>
      </c>
      <c r="W17" s="12" t="str">
        <f t="shared" si="16"/>
        <v>VAC</v>
      </c>
      <c r="X17" s="2" t="str">
        <f t="shared" si="17"/>
        <v>VAC</v>
      </c>
      <c r="Y17" s="11">
        <f t="shared" si="42"/>
        <v>44634</v>
      </c>
      <c r="Z17" s="57" t="str">
        <f t="shared" si="18"/>
        <v>lun</v>
      </c>
      <c r="AA17" s="12">
        <f t="shared" si="19"/>
        <v>5.25</v>
      </c>
      <c r="AB17" s="2">
        <f t="shared" si="20"/>
        <v>5.25</v>
      </c>
      <c r="AC17" s="11">
        <f t="shared" si="43"/>
        <v>44665</v>
      </c>
      <c r="AD17" s="57" t="str">
        <f t="shared" si="21"/>
        <v>X</v>
      </c>
      <c r="AE17" s="12" t="str">
        <f t="shared" si="22"/>
        <v>VAC</v>
      </c>
      <c r="AF17" s="2" t="str">
        <f t="shared" si="23"/>
        <v>VAC</v>
      </c>
      <c r="AG17" s="11">
        <f t="shared" si="44"/>
        <v>44695</v>
      </c>
      <c r="AH17" s="57" t="str">
        <f t="shared" si="24"/>
        <v>sam</v>
      </c>
      <c r="AI17" s="12">
        <f t="shared" si="25"/>
        <v>0</v>
      </c>
      <c r="AJ17" s="2">
        <f t="shared" si="26"/>
        <v>0</v>
      </c>
      <c r="AK17" s="11">
        <f t="shared" si="45"/>
        <v>44726</v>
      </c>
      <c r="AL17" s="57" t="str">
        <f t="shared" si="27"/>
        <v>mar</v>
      </c>
      <c r="AM17" s="12">
        <f t="shared" si="28"/>
        <v>4.75</v>
      </c>
      <c r="AN17" s="2">
        <f t="shared" si="29"/>
        <v>4.75</v>
      </c>
      <c r="AO17" s="11">
        <f t="shared" si="46"/>
        <v>44756</v>
      </c>
      <c r="AP17" s="57" t="str">
        <f t="shared" si="30"/>
        <v>XX</v>
      </c>
      <c r="AQ17" s="12" t="str">
        <f t="shared" si="31"/>
        <v>FERIE</v>
      </c>
      <c r="AR17" s="2" t="str">
        <f t="shared" si="32"/>
        <v>FERIE</v>
      </c>
      <c r="AS17" s="11">
        <f t="shared" si="47"/>
        <v>44787</v>
      </c>
      <c r="AT17" s="57" t="str">
        <f t="shared" si="33"/>
        <v>dim</v>
      </c>
      <c r="AU17" s="12">
        <f t="shared" si="34"/>
        <v>0</v>
      </c>
      <c r="AV17" s="2">
        <f t="shared" si="35"/>
        <v>0</v>
      </c>
    </row>
    <row r="18" spans="1:48" x14ac:dyDescent="0.2">
      <c r="A18" s="11">
        <f t="shared" si="36"/>
        <v>44454</v>
      </c>
      <c r="B18" s="57" t="str">
        <f t="shared" si="0"/>
        <v>mer</v>
      </c>
      <c r="C18" s="12">
        <f t="shared" si="1"/>
        <v>10</v>
      </c>
      <c r="D18" s="2">
        <f t="shared" si="2"/>
        <v>10</v>
      </c>
      <c r="E18" s="11">
        <f t="shared" si="37"/>
        <v>44484</v>
      </c>
      <c r="F18" s="57" t="str">
        <f t="shared" si="3"/>
        <v>ven</v>
      </c>
      <c r="G18" s="12">
        <f t="shared" si="4"/>
        <v>4.75</v>
      </c>
      <c r="H18" s="2">
        <f t="shared" si="5"/>
        <v>4.75</v>
      </c>
      <c r="I18" s="11">
        <f t="shared" si="38"/>
        <v>44515</v>
      </c>
      <c r="J18" s="57" t="str">
        <f t="shared" si="6"/>
        <v>lun</v>
      </c>
      <c r="K18" s="12">
        <f t="shared" si="7"/>
        <v>5.25</v>
      </c>
      <c r="L18" s="2">
        <f t="shared" si="8"/>
        <v>5.25</v>
      </c>
      <c r="M18" s="11">
        <f t="shared" si="39"/>
        <v>44545</v>
      </c>
      <c r="N18" s="57" t="str">
        <f t="shared" si="9"/>
        <v>mer</v>
      </c>
      <c r="O18" s="12">
        <f t="shared" si="10"/>
        <v>10</v>
      </c>
      <c r="P18" s="2">
        <f t="shared" si="11"/>
        <v>10</v>
      </c>
      <c r="Q18" s="11">
        <f t="shared" si="40"/>
        <v>44576</v>
      </c>
      <c r="R18" s="57" t="str">
        <f t="shared" si="12"/>
        <v>sam</v>
      </c>
      <c r="S18" s="12">
        <f t="shared" si="13"/>
        <v>0</v>
      </c>
      <c r="T18" s="2">
        <f t="shared" si="14"/>
        <v>0</v>
      </c>
      <c r="U18" s="11">
        <f t="shared" si="41"/>
        <v>44607</v>
      </c>
      <c r="V18" s="57" t="str">
        <f t="shared" si="15"/>
        <v>X</v>
      </c>
      <c r="W18" s="12" t="str">
        <f t="shared" si="16"/>
        <v>VAC</v>
      </c>
      <c r="X18" s="2" t="str">
        <f t="shared" si="17"/>
        <v>VAC</v>
      </c>
      <c r="Y18" s="11">
        <f t="shared" si="42"/>
        <v>44635</v>
      </c>
      <c r="Z18" s="57" t="str">
        <f t="shared" si="18"/>
        <v>mar</v>
      </c>
      <c r="AA18" s="12">
        <f t="shared" si="19"/>
        <v>4.75</v>
      </c>
      <c r="AB18" s="2">
        <f t="shared" si="20"/>
        <v>4.75</v>
      </c>
      <c r="AC18" s="11">
        <f t="shared" si="43"/>
        <v>44666</v>
      </c>
      <c r="AD18" s="57" t="str">
        <f t="shared" si="21"/>
        <v>X</v>
      </c>
      <c r="AE18" s="12" t="str">
        <f t="shared" si="22"/>
        <v>VAC</v>
      </c>
      <c r="AF18" s="2" t="str">
        <f t="shared" si="23"/>
        <v>VAC</v>
      </c>
      <c r="AG18" s="11">
        <f t="shared" si="44"/>
        <v>44696</v>
      </c>
      <c r="AH18" s="57" t="str">
        <f t="shared" si="24"/>
        <v>dim</v>
      </c>
      <c r="AI18" s="12">
        <f t="shared" si="25"/>
        <v>0</v>
      </c>
      <c r="AJ18" s="2">
        <f t="shared" si="26"/>
        <v>0</v>
      </c>
      <c r="AK18" s="11">
        <f t="shared" si="45"/>
        <v>44727</v>
      </c>
      <c r="AL18" s="57" t="str">
        <f t="shared" si="27"/>
        <v>mer</v>
      </c>
      <c r="AM18" s="12">
        <f t="shared" si="28"/>
        <v>10</v>
      </c>
      <c r="AN18" s="2">
        <f t="shared" si="29"/>
        <v>10</v>
      </c>
      <c r="AO18" s="11">
        <f t="shared" si="46"/>
        <v>44757</v>
      </c>
      <c r="AP18" s="57" t="str">
        <f t="shared" si="30"/>
        <v>X</v>
      </c>
      <c r="AQ18" s="12" t="str">
        <f t="shared" si="31"/>
        <v>VAC</v>
      </c>
      <c r="AR18" s="2" t="str">
        <f t="shared" si="32"/>
        <v>VAC</v>
      </c>
      <c r="AS18" s="11">
        <f t="shared" si="47"/>
        <v>44788</v>
      </c>
      <c r="AT18" s="57" t="str">
        <f t="shared" si="33"/>
        <v>XX</v>
      </c>
      <c r="AU18" s="12" t="str">
        <f t="shared" si="34"/>
        <v>FERIE</v>
      </c>
      <c r="AV18" s="2" t="str">
        <f t="shared" si="35"/>
        <v>FERIE</v>
      </c>
    </row>
    <row r="19" spans="1:48" x14ac:dyDescent="0.2">
      <c r="A19" s="11">
        <f t="shared" si="36"/>
        <v>44455</v>
      </c>
      <c r="B19" s="57" t="str">
        <f t="shared" si="0"/>
        <v>jeu</v>
      </c>
      <c r="C19" s="12">
        <f t="shared" si="1"/>
        <v>5.25</v>
      </c>
      <c r="D19" s="2">
        <f t="shared" si="2"/>
        <v>5.25</v>
      </c>
      <c r="E19" s="11">
        <f t="shared" si="37"/>
        <v>44485</v>
      </c>
      <c r="F19" s="57" t="str">
        <f t="shared" si="3"/>
        <v>sam</v>
      </c>
      <c r="G19" s="12">
        <f t="shared" si="4"/>
        <v>0</v>
      </c>
      <c r="H19" s="2">
        <f t="shared" si="5"/>
        <v>0</v>
      </c>
      <c r="I19" s="11">
        <f t="shared" si="38"/>
        <v>44516</v>
      </c>
      <c r="J19" s="57" t="str">
        <f t="shared" si="6"/>
        <v>mar</v>
      </c>
      <c r="K19" s="12">
        <f t="shared" si="7"/>
        <v>4.75</v>
      </c>
      <c r="L19" s="2">
        <f t="shared" si="8"/>
        <v>4.75</v>
      </c>
      <c r="M19" s="11">
        <f t="shared" si="39"/>
        <v>44546</v>
      </c>
      <c r="N19" s="57" t="str">
        <f t="shared" si="9"/>
        <v>jeu</v>
      </c>
      <c r="O19" s="12">
        <f t="shared" si="10"/>
        <v>5.25</v>
      </c>
      <c r="P19" s="2">
        <f t="shared" si="11"/>
        <v>5.25</v>
      </c>
      <c r="Q19" s="11">
        <f t="shared" si="40"/>
        <v>44577</v>
      </c>
      <c r="R19" s="57" t="str">
        <f t="shared" si="12"/>
        <v>dim</v>
      </c>
      <c r="S19" s="12">
        <f t="shared" si="13"/>
        <v>0</v>
      </c>
      <c r="T19" s="2">
        <f t="shared" si="14"/>
        <v>0</v>
      </c>
      <c r="U19" s="11">
        <f t="shared" si="41"/>
        <v>44608</v>
      </c>
      <c r="V19" s="57" t="str">
        <f t="shared" si="15"/>
        <v>X</v>
      </c>
      <c r="W19" s="12" t="str">
        <f t="shared" si="16"/>
        <v>VAC</v>
      </c>
      <c r="X19" s="2" t="str">
        <f t="shared" si="17"/>
        <v>VAC</v>
      </c>
      <c r="Y19" s="11">
        <f t="shared" si="42"/>
        <v>44636</v>
      </c>
      <c r="Z19" s="57" t="str">
        <f t="shared" si="18"/>
        <v>mer</v>
      </c>
      <c r="AA19" s="12">
        <f t="shared" si="19"/>
        <v>10</v>
      </c>
      <c r="AB19" s="2">
        <f t="shared" si="20"/>
        <v>10</v>
      </c>
      <c r="AC19" s="11">
        <f t="shared" si="43"/>
        <v>44667</v>
      </c>
      <c r="AD19" s="57" t="str">
        <f t="shared" si="21"/>
        <v>sam</v>
      </c>
      <c r="AE19" s="12">
        <f t="shared" si="22"/>
        <v>0</v>
      </c>
      <c r="AF19" s="2">
        <f t="shared" si="23"/>
        <v>0</v>
      </c>
      <c r="AG19" s="11">
        <f t="shared" si="44"/>
        <v>44697</v>
      </c>
      <c r="AH19" s="57" t="str">
        <f t="shared" si="24"/>
        <v>lun</v>
      </c>
      <c r="AI19" s="12">
        <f t="shared" si="25"/>
        <v>5.25</v>
      </c>
      <c r="AJ19" s="2">
        <f t="shared" si="26"/>
        <v>5.25</v>
      </c>
      <c r="AK19" s="11">
        <f t="shared" si="45"/>
        <v>44728</v>
      </c>
      <c r="AL19" s="57" t="str">
        <f t="shared" si="27"/>
        <v>jeu</v>
      </c>
      <c r="AM19" s="12">
        <f t="shared" si="28"/>
        <v>5.25</v>
      </c>
      <c r="AN19" s="2">
        <f t="shared" si="29"/>
        <v>5.25</v>
      </c>
      <c r="AO19" s="11">
        <f t="shared" si="46"/>
        <v>44758</v>
      </c>
      <c r="AP19" s="57" t="str">
        <f t="shared" si="30"/>
        <v>sam</v>
      </c>
      <c r="AQ19" s="12">
        <f t="shared" si="31"/>
        <v>0</v>
      </c>
      <c r="AR19" s="2">
        <f t="shared" si="32"/>
        <v>0</v>
      </c>
      <c r="AS19" s="11">
        <f t="shared" si="47"/>
        <v>44789</v>
      </c>
      <c r="AT19" s="57" t="str">
        <f t="shared" si="33"/>
        <v>X</v>
      </c>
      <c r="AU19" s="12" t="str">
        <f t="shared" si="34"/>
        <v>VAC</v>
      </c>
      <c r="AV19" s="2" t="str">
        <f t="shared" si="35"/>
        <v>VAC</v>
      </c>
    </row>
    <row r="20" spans="1:48" x14ac:dyDescent="0.2">
      <c r="A20" s="11">
        <f t="shared" si="36"/>
        <v>44456</v>
      </c>
      <c r="B20" s="57" t="str">
        <f t="shared" si="0"/>
        <v>ven</v>
      </c>
      <c r="C20" s="12">
        <f t="shared" si="1"/>
        <v>4.75</v>
      </c>
      <c r="D20" s="2">
        <f t="shared" si="2"/>
        <v>4.75</v>
      </c>
      <c r="E20" s="11">
        <f t="shared" si="37"/>
        <v>44486</v>
      </c>
      <c r="F20" s="57" t="str">
        <f t="shared" si="3"/>
        <v>dim</v>
      </c>
      <c r="G20" s="12">
        <f t="shared" si="4"/>
        <v>0</v>
      </c>
      <c r="H20" s="2">
        <f t="shared" si="5"/>
        <v>0</v>
      </c>
      <c r="I20" s="11">
        <f t="shared" si="38"/>
        <v>44517</v>
      </c>
      <c r="J20" s="57" t="str">
        <f t="shared" si="6"/>
        <v>mer</v>
      </c>
      <c r="K20" s="12">
        <f t="shared" si="7"/>
        <v>10</v>
      </c>
      <c r="L20" s="2">
        <f t="shared" si="8"/>
        <v>10</v>
      </c>
      <c r="M20" s="11">
        <f t="shared" si="39"/>
        <v>44547</v>
      </c>
      <c r="N20" s="57" t="str">
        <f t="shared" si="9"/>
        <v>ven</v>
      </c>
      <c r="O20" s="12">
        <f t="shared" si="10"/>
        <v>4.75</v>
      </c>
      <c r="P20" s="2">
        <f t="shared" si="11"/>
        <v>4.75</v>
      </c>
      <c r="Q20" s="11">
        <f t="shared" si="40"/>
        <v>44578</v>
      </c>
      <c r="R20" s="57" t="str">
        <f t="shared" si="12"/>
        <v>lun</v>
      </c>
      <c r="S20" s="12">
        <f t="shared" si="13"/>
        <v>5.25</v>
      </c>
      <c r="T20" s="2">
        <f t="shared" si="14"/>
        <v>5.25</v>
      </c>
      <c r="U20" s="11">
        <f t="shared" si="41"/>
        <v>44609</v>
      </c>
      <c r="V20" s="57" t="str">
        <f t="shared" si="15"/>
        <v>X</v>
      </c>
      <c r="W20" s="12" t="str">
        <f t="shared" si="16"/>
        <v>VAC</v>
      </c>
      <c r="X20" s="2" t="str">
        <f t="shared" si="17"/>
        <v>VAC</v>
      </c>
      <c r="Y20" s="11">
        <f t="shared" si="42"/>
        <v>44637</v>
      </c>
      <c r="Z20" s="57" t="str">
        <f t="shared" si="18"/>
        <v>jeu</v>
      </c>
      <c r="AA20" s="12">
        <f t="shared" si="19"/>
        <v>5.25</v>
      </c>
      <c r="AB20" s="2">
        <f t="shared" si="20"/>
        <v>5.25</v>
      </c>
      <c r="AC20" s="11">
        <f t="shared" si="43"/>
        <v>44668</v>
      </c>
      <c r="AD20" s="57" t="str">
        <f t="shared" si="21"/>
        <v>XX</v>
      </c>
      <c r="AE20" s="12" t="str">
        <f t="shared" si="22"/>
        <v>FERIE</v>
      </c>
      <c r="AF20" s="2" t="str">
        <f t="shared" si="23"/>
        <v>FERIE</v>
      </c>
      <c r="AG20" s="11">
        <f t="shared" si="44"/>
        <v>44698</v>
      </c>
      <c r="AH20" s="57" t="str">
        <f t="shared" si="24"/>
        <v>mar</v>
      </c>
      <c r="AI20" s="12">
        <f t="shared" si="25"/>
        <v>4.75</v>
      </c>
      <c r="AJ20" s="2">
        <f t="shared" si="26"/>
        <v>4.75</v>
      </c>
      <c r="AK20" s="11">
        <f t="shared" si="45"/>
        <v>44729</v>
      </c>
      <c r="AL20" s="57" t="str">
        <f t="shared" si="27"/>
        <v>ven</v>
      </c>
      <c r="AM20" s="12">
        <f t="shared" si="28"/>
        <v>4.75</v>
      </c>
      <c r="AN20" s="2">
        <f t="shared" si="29"/>
        <v>4.75</v>
      </c>
      <c r="AO20" s="11">
        <f t="shared" si="46"/>
        <v>44759</v>
      </c>
      <c r="AP20" s="57" t="str">
        <f t="shared" si="30"/>
        <v>dim</v>
      </c>
      <c r="AQ20" s="12">
        <f t="shared" si="31"/>
        <v>0</v>
      </c>
      <c r="AR20" s="2">
        <f t="shared" si="32"/>
        <v>0</v>
      </c>
      <c r="AS20" s="11">
        <f t="shared" si="47"/>
        <v>44790</v>
      </c>
      <c r="AT20" s="57" t="str">
        <f t="shared" si="33"/>
        <v>X</v>
      </c>
      <c r="AU20" s="12" t="str">
        <f t="shared" si="34"/>
        <v>VAC</v>
      </c>
      <c r="AV20" s="2" t="str">
        <f t="shared" si="35"/>
        <v>VAC</v>
      </c>
    </row>
    <row r="21" spans="1:48" x14ac:dyDescent="0.2">
      <c r="A21" s="11">
        <f t="shared" si="36"/>
        <v>44457</v>
      </c>
      <c r="B21" s="57" t="str">
        <f t="shared" si="0"/>
        <v>sam</v>
      </c>
      <c r="C21" s="12">
        <f t="shared" si="1"/>
        <v>0</v>
      </c>
      <c r="D21" s="2">
        <f t="shared" si="2"/>
        <v>0</v>
      </c>
      <c r="E21" s="11">
        <f t="shared" si="37"/>
        <v>44487</v>
      </c>
      <c r="F21" s="57" t="str">
        <f t="shared" si="3"/>
        <v>lun</v>
      </c>
      <c r="G21" s="12">
        <f t="shared" si="4"/>
        <v>5.25</v>
      </c>
      <c r="H21" s="2">
        <f t="shared" si="5"/>
        <v>5.25</v>
      </c>
      <c r="I21" s="11">
        <f t="shared" si="38"/>
        <v>44518</v>
      </c>
      <c r="J21" s="57" t="str">
        <f t="shared" si="6"/>
        <v>jeu</v>
      </c>
      <c r="K21" s="12">
        <f t="shared" si="7"/>
        <v>5.25</v>
      </c>
      <c r="L21" s="2">
        <f t="shared" si="8"/>
        <v>5.25</v>
      </c>
      <c r="M21" s="11">
        <f t="shared" si="39"/>
        <v>44548</v>
      </c>
      <c r="N21" s="57" t="str">
        <f t="shared" si="9"/>
        <v>sam</v>
      </c>
      <c r="O21" s="12">
        <f t="shared" si="10"/>
        <v>0</v>
      </c>
      <c r="P21" s="2">
        <f t="shared" si="11"/>
        <v>0</v>
      </c>
      <c r="Q21" s="11">
        <f t="shared" si="40"/>
        <v>44579</v>
      </c>
      <c r="R21" s="57" t="str">
        <f t="shared" si="12"/>
        <v>mar</v>
      </c>
      <c r="S21" s="12">
        <f t="shared" si="13"/>
        <v>4.75</v>
      </c>
      <c r="T21" s="2">
        <f t="shared" si="14"/>
        <v>4.75</v>
      </c>
      <c r="U21" s="11">
        <f t="shared" si="41"/>
        <v>44610</v>
      </c>
      <c r="V21" s="57" t="str">
        <f t="shared" si="15"/>
        <v>X</v>
      </c>
      <c r="W21" s="12" t="str">
        <f t="shared" si="16"/>
        <v>VAC</v>
      </c>
      <c r="X21" s="2" t="str">
        <f t="shared" si="17"/>
        <v>VAC</v>
      </c>
      <c r="Y21" s="11">
        <f t="shared" si="42"/>
        <v>44638</v>
      </c>
      <c r="Z21" s="57" t="str">
        <f t="shared" si="18"/>
        <v>ven</v>
      </c>
      <c r="AA21" s="12">
        <f t="shared" si="19"/>
        <v>4.75</v>
      </c>
      <c r="AB21" s="2">
        <f t="shared" si="20"/>
        <v>4.75</v>
      </c>
      <c r="AC21" s="11">
        <f t="shared" si="43"/>
        <v>44669</v>
      </c>
      <c r="AD21" s="57" t="str">
        <f t="shared" si="21"/>
        <v>XX</v>
      </c>
      <c r="AE21" s="12" t="str">
        <f t="shared" si="22"/>
        <v>FERIE</v>
      </c>
      <c r="AF21" s="2" t="str">
        <f t="shared" si="23"/>
        <v>FERIE</v>
      </c>
      <c r="AG21" s="11">
        <f t="shared" si="44"/>
        <v>44699</v>
      </c>
      <c r="AH21" s="57" t="str">
        <f t="shared" si="24"/>
        <v>mer</v>
      </c>
      <c r="AI21" s="12">
        <f t="shared" si="25"/>
        <v>10</v>
      </c>
      <c r="AJ21" s="2">
        <f t="shared" si="26"/>
        <v>10</v>
      </c>
      <c r="AK21" s="11">
        <f t="shared" si="45"/>
        <v>44730</v>
      </c>
      <c r="AL21" s="57" t="str">
        <f t="shared" si="27"/>
        <v>sam</v>
      </c>
      <c r="AM21" s="12">
        <f t="shared" si="28"/>
        <v>0</v>
      </c>
      <c r="AN21" s="2">
        <f t="shared" si="29"/>
        <v>0</v>
      </c>
      <c r="AO21" s="11">
        <f t="shared" si="46"/>
        <v>44760</v>
      </c>
      <c r="AP21" s="57" t="str">
        <f t="shared" si="30"/>
        <v>X</v>
      </c>
      <c r="AQ21" s="12" t="str">
        <f t="shared" si="31"/>
        <v>VAC</v>
      </c>
      <c r="AR21" s="2" t="str">
        <f t="shared" si="32"/>
        <v>VAC</v>
      </c>
      <c r="AS21" s="11">
        <f t="shared" si="47"/>
        <v>44791</v>
      </c>
      <c r="AT21" s="57" t="str">
        <f t="shared" si="33"/>
        <v>X</v>
      </c>
      <c r="AU21" s="12" t="str">
        <f t="shared" si="34"/>
        <v>VAC</v>
      </c>
      <c r="AV21" s="2" t="str">
        <f t="shared" si="35"/>
        <v>VAC</v>
      </c>
    </row>
    <row r="22" spans="1:48" x14ac:dyDescent="0.2">
      <c r="A22" s="11">
        <f t="shared" si="36"/>
        <v>44458</v>
      </c>
      <c r="B22" s="57" t="str">
        <f t="shared" si="0"/>
        <v>dim</v>
      </c>
      <c r="C22" s="12">
        <f t="shared" si="1"/>
        <v>0</v>
      </c>
      <c r="D22" s="2">
        <f t="shared" si="2"/>
        <v>0</v>
      </c>
      <c r="E22" s="11">
        <f t="shared" si="37"/>
        <v>44488</v>
      </c>
      <c r="F22" s="57" t="str">
        <f t="shared" si="3"/>
        <v>mar</v>
      </c>
      <c r="G22" s="12">
        <f t="shared" si="4"/>
        <v>4.75</v>
      </c>
      <c r="H22" s="2">
        <f t="shared" si="5"/>
        <v>4.75</v>
      </c>
      <c r="I22" s="11">
        <f t="shared" si="38"/>
        <v>44519</v>
      </c>
      <c r="J22" s="57" t="str">
        <f t="shared" si="6"/>
        <v>ven</v>
      </c>
      <c r="K22" s="12">
        <f t="shared" si="7"/>
        <v>4.75</v>
      </c>
      <c r="L22" s="2">
        <f t="shared" si="8"/>
        <v>4.75</v>
      </c>
      <c r="M22" s="11">
        <f t="shared" si="39"/>
        <v>44549</v>
      </c>
      <c r="N22" s="57" t="str">
        <f t="shared" si="9"/>
        <v>dim</v>
      </c>
      <c r="O22" s="12">
        <f t="shared" si="10"/>
        <v>0</v>
      </c>
      <c r="P22" s="2">
        <f t="shared" si="11"/>
        <v>0</v>
      </c>
      <c r="Q22" s="11">
        <f t="shared" si="40"/>
        <v>44580</v>
      </c>
      <c r="R22" s="57" t="str">
        <f t="shared" si="12"/>
        <v>mer</v>
      </c>
      <c r="S22" s="12">
        <f t="shared" si="13"/>
        <v>10</v>
      </c>
      <c r="T22" s="2">
        <f t="shared" si="14"/>
        <v>10</v>
      </c>
      <c r="U22" s="11">
        <f t="shared" si="41"/>
        <v>44611</v>
      </c>
      <c r="V22" s="57" t="str">
        <f t="shared" si="15"/>
        <v>sam</v>
      </c>
      <c r="W22" s="12">
        <f t="shared" si="16"/>
        <v>0</v>
      </c>
      <c r="X22" s="2">
        <f t="shared" si="17"/>
        <v>0</v>
      </c>
      <c r="Y22" s="11">
        <f t="shared" si="42"/>
        <v>44639</v>
      </c>
      <c r="Z22" s="57" t="str">
        <f t="shared" si="18"/>
        <v>sam</v>
      </c>
      <c r="AA22" s="12">
        <f t="shared" si="19"/>
        <v>0</v>
      </c>
      <c r="AB22" s="2">
        <f t="shared" si="20"/>
        <v>0</v>
      </c>
      <c r="AC22" s="11">
        <f t="shared" si="43"/>
        <v>44670</v>
      </c>
      <c r="AD22" s="57" t="str">
        <f t="shared" si="21"/>
        <v>X</v>
      </c>
      <c r="AE22" s="12" t="str">
        <f t="shared" si="22"/>
        <v>VAC</v>
      </c>
      <c r="AF22" s="2" t="str">
        <f t="shared" si="23"/>
        <v>VAC</v>
      </c>
      <c r="AG22" s="11">
        <f t="shared" si="44"/>
        <v>44700</v>
      </c>
      <c r="AH22" s="57" t="str">
        <f t="shared" si="24"/>
        <v>jeu</v>
      </c>
      <c r="AI22" s="12">
        <f t="shared" si="25"/>
        <v>5.25</v>
      </c>
      <c r="AJ22" s="2">
        <f t="shared" si="26"/>
        <v>5.25</v>
      </c>
      <c r="AK22" s="11">
        <f t="shared" si="45"/>
        <v>44731</v>
      </c>
      <c r="AL22" s="57" t="str">
        <f t="shared" si="27"/>
        <v>dim</v>
      </c>
      <c r="AM22" s="12">
        <f t="shared" si="28"/>
        <v>0</v>
      </c>
      <c r="AN22" s="2">
        <f t="shared" si="29"/>
        <v>0</v>
      </c>
      <c r="AO22" s="11">
        <f t="shared" si="46"/>
        <v>44761</v>
      </c>
      <c r="AP22" s="57" t="str">
        <f t="shared" si="30"/>
        <v>X</v>
      </c>
      <c r="AQ22" s="12" t="str">
        <f t="shared" si="31"/>
        <v>VAC</v>
      </c>
      <c r="AR22" s="2" t="str">
        <f t="shared" si="32"/>
        <v>VAC</v>
      </c>
      <c r="AS22" s="11">
        <f t="shared" si="47"/>
        <v>44792</v>
      </c>
      <c r="AT22" s="57" t="str">
        <f t="shared" si="33"/>
        <v>X</v>
      </c>
      <c r="AU22" s="12" t="str">
        <f t="shared" si="34"/>
        <v>VAC</v>
      </c>
      <c r="AV22" s="2" t="str">
        <f t="shared" si="35"/>
        <v>VAC</v>
      </c>
    </row>
    <row r="23" spans="1:48" x14ac:dyDescent="0.2">
      <c r="A23" s="11">
        <f t="shared" si="36"/>
        <v>44459</v>
      </c>
      <c r="B23" s="57" t="str">
        <f t="shared" si="0"/>
        <v>lun</v>
      </c>
      <c r="C23" s="12">
        <f t="shared" si="1"/>
        <v>5.25</v>
      </c>
      <c r="D23" s="2">
        <f t="shared" si="2"/>
        <v>5.25</v>
      </c>
      <c r="E23" s="11">
        <f t="shared" si="37"/>
        <v>44489</v>
      </c>
      <c r="F23" s="57" t="str">
        <f t="shared" si="3"/>
        <v>mer</v>
      </c>
      <c r="G23" s="12">
        <f t="shared" si="4"/>
        <v>10</v>
      </c>
      <c r="H23" s="2">
        <f t="shared" si="5"/>
        <v>10</v>
      </c>
      <c r="I23" s="11">
        <f t="shared" si="38"/>
        <v>44520</v>
      </c>
      <c r="J23" s="57" t="str">
        <f t="shared" si="6"/>
        <v>sam</v>
      </c>
      <c r="K23" s="12">
        <f t="shared" si="7"/>
        <v>0</v>
      </c>
      <c r="L23" s="2">
        <f t="shared" si="8"/>
        <v>0</v>
      </c>
      <c r="M23" s="11">
        <f t="shared" si="39"/>
        <v>44550</v>
      </c>
      <c r="N23" s="57" t="str">
        <f t="shared" si="9"/>
        <v>X</v>
      </c>
      <c r="O23" s="12" t="str">
        <f t="shared" si="10"/>
        <v>VAC</v>
      </c>
      <c r="P23" s="2" t="str">
        <f t="shared" si="11"/>
        <v>VAC</v>
      </c>
      <c r="Q23" s="11">
        <f t="shared" si="40"/>
        <v>44581</v>
      </c>
      <c r="R23" s="57" t="str">
        <f t="shared" si="12"/>
        <v>jeu</v>
      </c>
      <c r="S23" s="12">
        <f t="shared" si="13"/>
        <v>5.25</v>
      </c>
      <c r="T23" s="2">
        <f t="shared" si="14"/>
        <v>5.25</v>
      </c>
      <c r="U23" s="11">
        <f t="shared" si="41"/>
        <v>44612</v>
      </c>
      <c r="V23" s="57" t="str">
        <f t="shared" si="15"/>
        <v>dim</v>
      </c>
      <c r="W23" s="12">
        <f t="shared" si="16"/>
        <v>0</v>
      </c>
      <c r="X23" s="2">
        <f t="shared" si="17"/>
        <v>0</v>
      </c>
      <c r="Y23" s="11">
        <f t="shared" si="42"/>
        <v>44640</v>
      </c>
      <c r="Z23" s="57" t="str">
        <f t="shared" si="18"/>
        <v>dim</v>
      </c>
      <c r="AA23" s="12">
        <f t="shared" si="19"/>
        <v>0</v>
      </c>
      <c r="AB23" s="2">
        <f t="shared" si="20"/>
        <v>0</v>
      </c>
      <c r="AC23" s="11">
        <f t="shared" si="43"/>
        <v>44671</v>
      </c>
      <c r="AD23" s="57" t="str">
        <f t="shared" si="21"/>
        <v>X</v>
      </c>
      <c r="AE23" s="12" t="str">
        <f t="shared" si="22"/>
        <v>VAC</v>
      </c>
      <c r="AF23" s="2" t="str">
        <f t="shared" si="23"/>
        <v>VAC</v>
      </c>
      <c r="AG23" s="11">
        <f t="shared" si="44"/>
        <v>44701</v>
      </c>
      <c r="AH23" s="57" t="str">
        <f t="shared" si="24"/>
        <v>ven</v>
      </c>
      <c r="AI23" s="12">
        <f t="shared" si="25"/>
        <v>4.75</v>
      </c>
      <c r="AJ23" s="2">
        <f t="shared" si="26"/>
        <v>4.75</v>
      </c>
      <c r="AK23" s="11">
        <f t="shared" si="45"/>
        <v>44732</v>
      </c>
      <c r="AL23" s="57" t="str">
        <f t="shared" si="27"/>
        <v>lun</v>
      </c>
      <c r="AM23" s="12">
        <f t="shared" si="28"/>
        <v>5.25</v>
      </c>
      <c r="AN23" s="2">
        <f t="shared" si="29"/>
        <v>5.25</v>
      </c>
      <c r="AO23" s="11">
        <f t="shared" si="46"/>
        <v>44762</v>
      </c>
      <c r="AP23" s="57" t="str">
        <f t="shared" si="30"/>
        <v>X</v>
      </c>
      <c r="AQ23" s="12" t="str">
        <f t="shared" si="31"/>
        <v>VAC</v>
      </c>
      <c r="AR23" s="2" t="str">
        <f t="shared" si="32"/>
        <v>VAC</v>
      </c>
      <c r="AS23" s="11">
        <f t="shared" si="47"/>
        <v>44793</v>
      </c>
      <c r="AT23" s="57" t="str">
        <f t="shared" si="33"/>
        <v>sam</v>
      </c>
      <c r="AU23" s="12">
        <f t="shared" si="34"/>
        <v>0</v>
      </c>
      <c r="AV23" s="2">
        <f t="shared" si="35"/>
        <v>0</v>
      </c>
    </row>
    <row r="24" spans="1:48" x14ac:dyDescent="0.2">
      <c r="A24" s="11">
        <f t="shared" si="36"/>
        <v>44460</v>
      </c>
      <c r="B24" s="57" t="str">
        <f t="shared" si="0"/>
        <v>mar</v>
      </c>
      <c r="C24" s="12">
        <f t="shared" si="1"/>
        <v>4.75</v>
      </c>
      <c r="D24" s="2">
        <f t="shared" si="2"/>
        <v>4.75</v>
      </c>
      <c r="E24" s="11">
        <f t="shared" si="37"/>
        <v>44490</v>
      </c>
      <c r="F24" s="57" t="str">
        <f t="shared" si="3"/>
        <v>jeu</v>
      </c>
      <c r="G24" s="12">
        <f t="shared" si="4"/>
        <v>5.25</v>
      </c>
      <c r="H24" s="2">
        <f t="shared" si="5"/>
        <v>5.25</v>
      </c>
      <c r="I24" s="11">
        <f t="shared" si="38"/>
        <v>44521</v>
      </c>
      <c r="J24" s="57" t="str">
        <f t="shared" si="6"/>
        <v>dim</v>
      </c>
      <c r="K24" s="12">
        <f t="shared" si="7"/>
        <v>0</v>
      </c>
      <c r="L24" s="2">
        <f t="shared" si="8"/>
        <v>0</v>
      </c>
      <c r="M24" s="11">
        <f t="shared" si="39"/>
        <v>44551</v>
      </c>
      <c r="N24" s="57" t="str">
        <f t="shared" si="9"/>
        <v>X</v>
      </c>
      <c r="O24" s="12" t="str">
        <f t="shared" si="10"/>
        <v>VAC</v>
      </c>
      <c r="P24" s="2" t="str">
        <f t="shared" si="11"/>
        <v>VAC</v>
      </c>
      <c r="Q24" s="11">
        <f t="shared" si="40"/>
        <v>44582</v>
      </c>
      <c r="R24" s="57" t="str">
        <f t="shared" si="12"/>
        <v>ven</v>
      </c>
      <c r="S24" s="12">
        <f t="shared" si="13"/>
        <v>4.75</v>
      </c>
      <c r="T24" s="2">
        <f t="shared" si="14"/>
        <v>4.75</v>
      </c>
      <c r="U24" s="11">
        <f t="shared" si="41"/>
        <v>44613</v>
      </c>
      <c r="V24" s="57" t="str">
        <f t="shared" si="15"/>
        <v>lun</v>
      </c>
      <c r="W24" s="12">
        <f t="shared" si="16"/>
        <v>5.25</v>
      </c>
      <c r="X24" s="2">
        <f t="shared" si="17"/>
        <v>5.25</v>
      </c>
      <c r="Y24" s="11">
        <f t="shared" si="42"/>
        <v>44641</v>
      </c>
      <c r="Z24" s="57" t="str">
        <f t="shared" si="18"/>
        <v>lun</v>
      </c>
      <c r="AA24" s="12">
        <f t="shared" si="19"/>
        <v>5.25</v>
      </c>
      <c r="AB24" s="2">
        <f t="shared" si="20"/>
        <v>5.25</v>
      </c>
      <c r="AC24" s="11">
        <f t="shared" si="43"/>
        <v>44672</v>
      </c>
      <c r="AD24" s="57" t="str">
        <f t="shared" si="21"/>
        <v>X</v>
      </c>
      <c r="AE24" s="12" t="str">
        <f t="shared" si="22"/>
        <v>VAC</v>
      </c>
      <c r="AF24" s="2" t="str">
        <f t="shared" si="23"/>
        <v>VAC</v>
      </c>
      <c r="AG24" s="11">
        <f t="shared" si="44"/>
        <v>44702</v>
      </c>
      <c r="AH24" s="57" t="str">
        <f t="shared" si="24"/>
        <v>sam</v>
      </c>
      <c r="AI24" s="12">
        <f t="shared" si="25"/>
        <v>0</v>
      </c>
      <c r="AJ24" s="2">
        <f t="shared" si="26"/>
        <v>0</v>
      </c>
      <c r="AK24" s="11">
        <f t="shared" si="45"/>
        <v>44733</v>
      </c>
      <c r="AL24" s="57" t="str">
        <f t="shared" si="27"/>
        <v>mar</v>
      </c>
      <c r="AM24" s="12">
        <f t="shared" si="28"/>
        <v>4.75</v>
      </c>
      <c r="AN24" s="2">
        <f t="shared" si="29"/>
        <v>4.75</v>
      </c>
      <c r="AO24" s="11">
        <f t="shared" si="46"/>
        <v>44763</v>
      </c>
      <c r="AP24" s="57" t="str">
        <f t="shared" si="30"/>
        <v>X</v>
      </c>
      <c r="AQ24" s="12" t="str">
        <f t="shared" si="31"/>
        <v>VAC</v>
      </c>
      <c r="AR24" s="2" t="str">
        <f t="shared" si="32"/>
        <v>VAC</v>
      </c>
      <c r="AS24" s="11">
        <f t="shared" si="47"/>
        <v>44794</v>
      </c>
      <c r="AT24" s="57" t="str">
        <f t="shared" si="33"/>
        <v>dim</v>
      </c>
      <c r="AU24" s="12">
        <f t="shared" si="34"/>
        <v>0</v>
      </c>
      <c r="AV24" s="2">
        <f t="shared" si="35"/>
        <v>0</v>
      </c>
    </row>
    <row r="25" spans="1:48" x14ac:dyDescent="0.2">
      <c r="A25" s="11">
        <f t="shared" si="36"/>
        <v>44461</v>
      </c>
      <c r="B25" s="57" t="str">
        <f t="shared" si="0"/>
        <v>mer</v>
      </c>
      <c r="C25" s="12">
        <f t="shared" si="1"/>
        <v>10</v>
      </c>
      <c r="D25" s="2">
        <f t="shared" si="2"/>
        <v>10</v>
      </c>
      <c r="E25" s="11">
        <f t="shared" si="37"/>
        <v>44491</v>
      </c>
      <c r="F25" s="57" t="str">
        <f t="shared" si="3"/>
        <v>ven</v>
      </c>
      <c r="G25" s="12">
        <f t="shared" si="4"/>
        <v>4.75</v>
      </c>
      <c r="H25" s="2">
        <f t="shared" si="5"/>
        <v>4.75</v>
      </c>
      <c r="I25" s="11">
        <f t="shared" si="38"/>
        <v>44522</v>
      </c>
      <c r="J25" s="57" t="str">
        <f t="shared" si="6"/>
        <v>lun</v>
      </c>
      <c r="K25" s="12">
        <f t="shared" si="7"/>
        <v>5.25</v>
      </c>
      <c r="L25" s="2">
        <f t="shared" si="8"/>
        <v>5.25</v>
      </c>
      <c r="M25" s="11">
        <f t="shared" si="39"/>
        <v>44552</v>
      </c>
      <c r="N25" s="57" t="str">
        <f t="shared" si="9"/>
        <v>X</v>
      </c>
      <c r="O25" s="12" t="str">
        <f t="shared" si="10"/>
        <v>VAC</v>
      </c>
      <c r="P25" s="2" t="str">
        <f t="shared" si="11"/>
        <v>VAC</v>
      </c>
      <c r="Q25" s="11">
        <f t="shared" si="40"/>
        <v>44583</v>
      </c>
      <c r="R25" s="57" t="str">
        <f t="shared" si="12"/>
        <v>sam</v>
      </c>
      <c r="S25" s="12">
        <f t="shared" si="13"/>
        <v>0</v>
      </c>
      <c r="T25" s="2">
        <f t="shared" si="14"/>
        <v>0</v>
      </c>
      <c r="U25" s="11">
        <f t="shared" si="41"/>
        <v>44614</v>
      </c>
      <c r="V25" s="57" t="str">
        <f t="shared" si="15"/>
        <v>mar</v>
      </c>
      <c r="W25" s="12">
        <f t="shared" si="16"/>
        <v>4.75</v>
      </c>
      <c r="X25" s="2">
        <f t="shared" si="17"/>
        <v>4.75</v>
      </c>
      <c r="Y25" s="11">
        <f t="shared" si="42"/>
        <v>44642</v>
      </c>
      <c r="Z25" s="57" t="str">
        <f t="shared" si="18"/>
        <v>mar</v>
      </c>
      <c r="AA25" s="12">
        <f t="shared" si="19"/>
        <v>4.75</v>
      </c>
      <c r="AB25" s="2">
        <f t="shared" si="20"/>
        <v>4.75</v>
      </c>
      <c r="AC25" s="11">
        <f t="shared" si="43"/>
        <v>44673</v>
      </c>
      <c r="AD25" s="57" t="str">
        <f t="shared" si="21"/>
        <v>X</v>
      </c>
      <c r="AE25" s="12" t="str">
        <f t="shared" si="22"/>
        <v>VAC</v>
      </c>
      <c r="AF25" s="2" t="str">
        <f t="shared" si="23"/>
        <v>VAC</v>
      </c>
      <c r="AG25" s="11">
        <f t="shared" si="44"/>
        <v>44703</v>
      </c>
      <c r="AH25" s="57" t="str">
        <f t="shared" si="24"/>
        <v>dim</v>
      </c>
      <c r="AI25" s="12">
        <f t="shared" si="25"/>
        <v>0</v>
      </c>
      <c r="AJ25" s="2">
        <f t="shared" si="26"/>
        <v>0</v>
      </c>
      <c r="AK25" s="11">
        <f t="shared" si="45"/>
        <v>44734</v>
      </c>
      <c r="AL25" s="57" t="str">
        <f t="shared" si="27"/>
        <v>mer</v>
      </c>
      <c r="AM25" s="12">
        <f t="shared" si="28"/>
        <v>10</v>
      </c>
      <c r="AN25" s="2">
        <f t="shared" si="29"/>
        <v>10</v>
      </c>
      <c r="AO25" s="11">
        <f t="shared" si="46"/>
        <v>44764</v>
      </c>
      <c r="AP25" s="57" t="str">
        <f t="shared" si="30"/>
        <v>X</v>
      </c>
      <c r="AQ25" s="12" t="str">
        <f t="shared" si="31"/>
        <v>VAC</v>
      </c>
      <c r="AR25" s="2" t="str">
        <f t="shared" si="32"/>
        <v>VAC</v>
      </c>
      <c r="AS25" s="11">
        <f t="shared" si="47"/>
        <v>44795</v>
      </c>
      <c r="AT25" s="57" t="str">
        <f t="shared" si="33"/>
        <v>X</v>
      </c>
      <c r="AU25" s="12" t="str">
        <f t="shared" si="34"/>
        <v>VAC</v>
      </c>
      <c r="AV25" s="2" t="str">
        <f t="shared" si="35"/>
        <v>VAC</v>
      </c>
    </row>
    <row r="26" spans="1:48" x14ac:dyDescent="0.2">
      <c r="A26" s="11">
        <f t="shared" si="36"/>
        <v>44462</v>
      </c>
      <c r="B26" s="57" t="str">
        <f t="shared" si="0"/>
        <v>jeu</v>
      </c>
      <c r="C26" s="12">
        <f t="shared" si="1"/>
        <v>5.25</v>
      </c>
      <c r="D26" s="2">
        <f t="shared" si="2"/>
        <v>5.25</v>
      </c>
      <c r="E26" s="11">
        <f t="shared" si="37"/>
        <v>44492</v>
      </c>
      <c r="F26" s="57" t="str">
        <f t="shared" si="3"/>
        <v>sam</v>
      </c>
      <c r="G26" s="12">
        <f t="shared" si="4"/>
        <v>0</v>
      </c>
      <c r="H26" s="2">
        <f t="shared" si="5"/>
        <v>0</v>
      </c>
      <c r="I26" s="11">
        <f t="shared" si="38"/>
        <v>44523</v>
      </c>
      <c r="J26" s="57" t="str">
        <f t="shared" si="6"/>
        <v>mar</v>
      </c>
      <c r="K26" s="12">
        <f t="shared" si="7"/>
        <v>4.75</v>
      </c>
      <c r="L26" s="2">
        <f t="shared" si="8"/>
        <v>4.75</v>
      </c>
      <c r="M26" s="11">
        <f t="shared" si="39"/>
        <v>44553</v>
      </c>
      <c r="N26" s="57" t="str">
        <f t="shared" si="9"/>
        <v>X</v>
      </c>
      <c r="O26" s="12" t="str">
        <f t="shared" si="10"/>
        <v>VAC</v>
      </c>
      <c r="P26" s="2" t="str">
        <f t="shared" si="11"/>
        <v>VAC</v>
      </c>
      <c r="Q26" s="11">
        <f t="shared" si="40"/>
        <v>44584</v>
      </c>
      <c r="R26" s="57" t="str">
        <f t="shared" si="12"/>
        <v>dim</v>
      </c>
      <c r="S26" s="12">
        <f t="shared" si="13"/>
        <v>0</v>
      </c>
      <c r="T26" s="2">
        <f t="shared" si="14"/>
        <v>0</v>
      </c>
      <c r="U26" s="11">
        <f t="shared" si="41"/>
        <v>44615</v>
      </c>
      <c r="V26" s="57" t="str">
        <f t="shared" si="15"/>
        <v>mer</v>
      </c>
      <c r="W26" s="12">
        <f t="shared" si="16"/>
        <v>10</v>
      </c>
      <c r="X26" s="2">
        <f t="shared" si="17"/>
        <v>10</v>
      </c>
      <c r="Y26" s="11">
        <f t="shared" si="42"/>
        <v>44643</v>
      </c>
      <c r="Z26" s="57" t="str">
        <f t="shared" si="18"/>
        <v>mer</v>
      </c>
      <c r="AA26" s="12">
        <f t="shared" si="19"/>
        <v>10</v>
      </c>
      <c r="AB26" s="2">
        <f t="shared" si="20"/>
        <v>10</v>
      </c>
      <c r="AC26" s="11">
        <f t="shared" si="43"/>
        <v>44674</v>
      </c>
      <c r="AD26" s="57" t="str">
        <f t="shared" si="21"/>
        <v>sam</v>
      </c>
      <c r="AE26" s="12">
        <f t="shared" si="22"/>
        <v>0</v>
      </c>
      <c r="AF26" s="2">
        <f t="shared" si="23"/>
        <v>0</v>
      </c>
      <c r="AG26" s="11">
        <f t="shared" si="44"/>
        <v>44704</v>
      </c>
      <c r="AH26" s="57" t="str">
        <f t="shared" si="24"/>
        <v>lun</v>
      </c>
      <c r="AI26" s="12">
        <f t="shared" si="25"/>
        <v>5.25</v>
      </c>
      <c r="AJ26" s="2">
        <f t="shared" si="26"/>
        <v>5.25</v>
      </c>
      <c r="AK26" s="11">
        <f t="shared" si="45"/>
        <v>44735</v>
      </c>
      <c r="AL26" s="57" t="str">
        <f t="shared" si="27"/>
        <v>jeu</v>
      </c>
      <c r="AM26" s="12">
        <f t="shared" si="28"/>
        <v>5.25</v>
      </c>
      <c r="AN26" s="2">
        <f t="shared" si="29"/>
        <v>5.25</v>
      </c>
      <c r="AO26" s="11">
        <f t="shared" si="46"/>
        <v>44765</v>
      </c>
      <c r="AP26" s="57" t="str">
        <f t="shared" si="30"/>
        <v>sam</v>
      </c>
      <c r="AQ26" s="12">
        <f t="shared" si="31"/>
        <v>0</v>
      </c>
      <c r="AR26" s="2">
        <f t="shared" si="32"/>
        <v>0</v>
      </c>
      <c r="AS26" s="11">
        <f t="shared" si="47"/>
        <v>44796</v>
      </c>
      <c r="AT26" s="57" t="str">
        <f t="shared" si="33"/>
        <v>X</v>
      </c>
      <c r="AU26" s="12" t="str">
        <f t="shared" si="34"/>
        <v>VAC</v>
      </c>
      <c r="AV26" s="2" t="str">
        <f t="shared" si="35"/>
        <v>VAC</v>
      </c>
    </row>
    <row r="27" spans="1:48" x14ac:dyDescent="0.2">
      <c r="A27" s="11">
        <f t="shared" si="36"/>
        <v>44463</v>
      </c>
      <c r="B27" s="57" t="str">
        <f t="shared" si="0"/>
        <v>ven</v>
      </c>
      <c r="C27" s="12">
        <f t="shared" si="1"/>
        <v>4.75</v>
      </c>
      <c r="D27" s="2">
        <f t="shared" si="2"/>
        <v>4.75</v>
      </c>
      <c r="E27" s="11">
        <f t="shared" si="37"/>
        <v>44493</v>
      </c>
      <c r="F27" s="57" t="str">
        <f t="shared" si="3"/>
        <v>dim</v>
      </c>
      <c r="G27" s="12">
        <f t="shared" si="4"/>
        <v>0</v>
      </c>
      <c r="H27" s="2">
        <f t="shared" si="5"/>
        <v>0</v>
      </c>
      <c r="I27" s="11">
        <f t="shared" si="38"/>
        <v>44524</v>
      </c>
      <c r="J27" s="57" t="str">
        <f t="shared" si="6"/>
        <v>mer</v>
      </c>
      <c r="K27" s="12">
        <f t="shared" si="7"/>
        <v>10</v>
      </c>
      <c r="L27" s="2">
        <f t="shared" si="8"/>
        <v>10</v>
      </c>
      <c r="M27" s="11">
        <f t="shared" si="39"/>
        <v>44554</v>
      </c>
      <c r="N27" s="57" t="str">
        <f t="shared" si="9"/>
        <v>X</v>
      </c>
      <c r="O27" s="12" t="str">
        <f t="shared" si="10"/>
        <v>VAC</v>
      </c>
      <c r="P27" s="2" t="str">
        <f t="shared" si="11"/>
        <v>VAC</v>
      </c>
      <c r="Q27" s="11">
        <f t="shared" si="40"/>
        <v>44585</v>
      </c>
      <c r="R27" s="57" t="str">
        <f t="shared" si="12"/>
        <v>lun</v>
      </c>
      <c r="S27" s="12">
        <f t="shared" si="13"/>
        <v>5.25</v>
      </c>
      <c r="T27" s="2">
        <f t="shared" si="14"/>
        <v>5.25</v>
      </c>
      <c r="U27" s="11">
        <f t="shared" si="41"/>
        <v>44616</v>
      </c>
      <c r="V27" s="57" t="str">
        <f t="shared" si="15"/>
        <v>jeu</v>
      </c>
      <c r="W27" s="12">
        <f t="shared" si="16"/>
        <v>5.25</v>
      </c>
      <c r="X27" s="2">
        <f t="shared" si="17"/>
        <v>5.25</v>
      </c>
      <c r="Y27" s="11">
        <f t="shared" si="42"/>
        <v>44644</v>
      </c>
      <c r="Z27" s="57" t="str">
        <f t="shared" si="18"/>
        <v>jeu</v>
      </c>
      <c r="AA27" s="12">
        <f t="shared" si="19"/>
        <v>5.25</v>
      </c>
      <c r="AB27" s="2">
        <f t="shared" si="20"/>
        <v>5.25</v>
      </c>
      <c r="AC27" s="11">
        <f t="shared" si="43"/>
        <v>44675</v>
      </c>
      <c r="AD27" s="57" t="str">
        <f t="shared" si="21"/>
        <v>dim</v>
      </c>
      <c r="AE27" s="12">
        <f t="shared" si="22"/>
        <v>0</v>
      </c>
      <c r="AF27" s="2">
        <f t="shared" si="23"/>
        <v>0</v>
      </c>
      <c r="AG27" s="11">
        <f t="shared" si="44"/>
        <v>44705</v>
      </c>
      <c r="AH27" s="57" t="str">
        <f t="shared" si="24"/>
        <v>mar</v>
      </c>
      <c r="AI27" s="12">
        <f t="shared" si="25"/>
        <v>4.75</v>
      </c>
      <c r="AJ27" s="2">
        <f t="shared" si="26"/>
        <v>4.75</v>
      </c>
      <c r="AK27" s="11">
        <f t="shared" si="45"/>
        <v>44736</v>
      </c>
      <c r="AL27" s="57" t="str">
        <f t="shared" si="27"/>
        <v>ven</v>
      </c>
      <c r="AM27" s="12">
        <f t="shared" si="28"/>
        <v>4.75</v>
      </c>
      <c r="AN27" s="2">
        <f t="shared" si="29"/>
        <v>4.75</v>
      </c>
      <c r="AO27" s="11">
        <f t="shared" si="46"/>
        <v>44766</v>
      </c>
      <c r="AP27" s="57" t="str">
        <f t="shared" si="30"/>
        <v>dim</v>
      </c>
      <c r="AQ27" s="12">
        <f t="shared" si="31"/>
        <v>0</v>
      </c>
      <c r="AR27" s="2">
        <f t="shared" si="32"/>
        <v>0</v>
      </c>
      <c r="AS27" s="11">
        <f t="shared" si="47"/>
        <v>44797</v>
      </c>
      <c r="AT27" s="57" t="str">
        <f t="shared" si="33"/>
        <v>X</v>
      </c>
      <c r="AU27" s="12" t="str">
        <f t="shared" si="34"/>
        <v>VAC</v>
      </c>
      <c r="AV27" s="2" t="str">
        <f t="shared" si="35"/>
        <v>VAC</v>
      </c>
    </row>
    <row r="28" spans="1:48" x14ac:dyDescent="0.2">
      <c r="A28" s="11">
        <f t="shared" si="36"/>
        <v>44464</v>
      </c>
      <c r="B28" s="57" t="str">
        <f t="shared" si="0"/>
        <v>sam</v>
      </c>
      <c r="C28" s="12">
        <f t="shared" si="1"/>
        <v>0</v>
      </c>
      <c r="D28" s="2">
        <f t="shared" si="2"/>
        <v>0</v>
      </c>
      <c r="E28" s="11">
        <f t="shared" si="37"/>
        <v>44494</v>
      </c>
      <c r="F28" s="57" t="str">
        <f t="shared" si="3"/>
        <v>X</v>
      </c>
      <c r="G28" s="12" t="str">
        <f t="shared" si="4"/>
        <v>VAC</v>
      </c>
      <c r="H28" s="2" t="str">
        <f t="shared" si="5"/>
        <v>VAC</v>
      </c>
      <c r="I28" s="11">
        <f t="shared" si="38"/>
        <v>44525</v>
      </c>
      <c r="J28" s="57" t="str">
        <f t="shared" si="6"/>
        <v>jeu</v>
      </c>
      <c r="K28" s="12">
        <f t="shared" si="7"/>
        <v>5.25</v>
      </c>
      <c r="L28" s="2">
        <f t="shared" si="8"/>
        <v>5.25</v>
      </c>
      <c r="M28" s="11">
        <f t="shared" si="39"/>
        <v>44555</v>
      </c>
      <c r="N28" s="57" t="str">
        <f t="shared" si="9"/>
        <v>XX</v>
      </c>
      <c r="O28" s="12" t="str">
        <f t="shared" si="10"/>
        <v>FERIE</v>
      </c>
      <c r="P28" s="2" t="str">
        <f t="shared" si="11"/>
        <v>FERIE</v>
      </c>
      <c r="Q28" s="11">
        <f t="shared" si="40"/>
        <v>44586</v>
      </c>
      <c r="R28" s="57" t="str">
        <f t="shared" si="12"/>
        <v>mar</v>
      </c>
      <c r="S28" s="12">
        <f t="shared" si="13"/>
        <v>4.75</v>
      </c>
      <c r="T28" s="2">
        <f t="shared" si="14"/>
        <v>4.75</v>
      </c>
      <c r="U28" s="11">
        <f t="shared" si="41"/>
        <v>44617</v>
      </c>
      <c r="V28" s="57" t="str">
        <f t="shared" si="15"/>
        <v>ven</v>
      </c>
      <c r="W28" s="12">
        <f t="shared" si="16"/>
        <v>4.75</v>
      </c>
      <c r="X28" s="2">
        <f t="shared" si="17"/>
        <v>4.75</v>
      </c>
      <c r="Y28" s="11">
        <f t="shared" si="42"/>
        <v>44645</v>
      </c>
      <c r="Z28" s="57" t="str">
        <f t="shared" si="18"/>
        <v>ven</v>
      </c>
      <c r="AA28" s="12">
        <f t="shared" si="19"/>
        <v>4.75</v>
      </c>
      <c r="AB28" s="2">
        <f t="shared" si="20"/>
        <v>4.75</v>
      </c>
      <c r="AC28" s="11">
        <f t="shared" si="43"/>
        <v>44676</v>
      </c>
      <c r="AD28" s="57" t="str">
        <f t="shared" si="21"/>
        <v>lun</v>
      </c>
      <c r="AE28" s="12">
        <f t="shared" si="22"/>
        <v>5.25</v>
      </c>
      <c r="AF28" s="2">
        <f t="shared" si="23"/>
        <v>5.25</v>
      </c>
      <c r="AG28" s="11">
        <f t="shared" si="44"/>
        <v>44706</v>
      </c>
      <c r="AH28" s="57" t="str">
        <f t="shared" si="24"/>
        <v>mer</v>
      </c>
      <c r="AI28" s="12">
        <f t="shared" si="25"/>
        <v>10</v>
      </c>
      <c r="AJ28" s="2">
        <f t="shared" si="26"/>
        <v>10</v>
      </c>
      <c r="AK28" s="11">
        <f t="shared" si="45"/>
        <v>44737</v>
      </c>
      <c r="AL28" s="57" t="str">
        <f t="shared" si="27"/>
        <v>sam</v>
      </c>
      <c r="AM28" s="12">
        <f t="shared" si="28"/>
        <v>0</v>
      </c>
      <c r="AN28" s="2">
        <f t="shared" si="29"/>
        <v>0</v>
      </c>
      <c r="AO28" s="11">
        <f t="shared" si="46"/>
        <v>44767</v>
      </c>
      <c r="AP28" s="57" t="str">
        <f t="shared" si="30"/>
        <v>X</v>
      </c>
      <c r="AQ28" s="12" t="str">
        <f t="shared" si="31"/>
        <v>VAC</v>
      </c>
      <c r="AR28" s="2" t="str">
        <f t="shared" si="32"/>
        <v>VAC</v>
      </c>
      <c r="AS28" s="11">
        <f t="shared" si="47"/>
        <v>44798</v>
      </c>
      <c r="AT28" s="57" t="str">
        <f t="shared" si="33"/>
        <v>X</v>
      </c>
      <c r="AU28" s="12" t="str">
        <f t="shared" si="34"/>
        <v>VAC</v>
      </c>
      <c r="AV28" s="2" t="str">
        <f t="shared" si="35"/>
        <v>VAC</v>
      </c>
    </row>
    <row r="29" spans="1:48" x14ac:dyDescent="0.2">
      <c r="A29" s="11">
        <f t="shared" si="36"/>
        <v>44465</v>
      </c>
      <c r="B29" s="57" t="str">
        <f t="shared" si="0"/>
        <v>dim</v>
      </c>
      <c r="C29" s="12">
        <f t="shared" si="1"/>
        <v>0</v>
      </c>
      <c r="D29" s="2">
        <f t="shared" si="2"/>
        <v>0</v>
      </c>
      <c r="E29" s="11">
        <f t="shared" si="37"/>
        <v>44495</v>
      </c>
      <c r="F29" s="57" t="str">
        <f t="shared" si="3"/>
        <v>X</v>
      </c>
      <c r="G29" s="12" t="str">
        <f t="shared" si="4"/>
        <v>VAC</v>
      </c>
      <c r="H29" s="2" t="str">
        <f t="shared" si="5"/>
        <v>VAC</v>
      </c>
      <c r="I29" s="11">
        <f t="shared" si="38"/>
        <v>44526</v>
      </c>
      <c r="J29" s="57" t="str">
        <f t="shared" si="6"/>
        <v>ven</v>
      </c>
      <c r="K29" s="12">
        <f t="shared" si="7"/>
        <v>4.75</v>
      </c>
      <c r="L29" s="2">
        <f t="shared" si="8"/>
        <v>4.75</v>
      </c>
      <c r="M29" s="11">
        <f t="shared" si="39"/>
        <v>44556</v>
      </c>
      <c r="N29" s="57" t="str">
        <f t="shared" si="9"/>
        <v>dim</v>
      </c>
      <c r="O29" s="12">
        <f t="shared" si="10"/>
        <v>0</v>
      </c>
      <c r="P29" s="2">
        <f t="shared" si="11"/>
        <v>0</v>
      </c>
      <c r="Q29" s="11">
        <f t="shared" si="40"/>
        <v>44587</v>
      </c>
      <c r="R29" s="57" t="str">
        <f t="shared" si="12"/>
        <v>mer</v>
      </c>
      <c r="S29" s="12">
        <f t="shared" si="13"/>
        <v>10</v>
      </c>
      <c r="T29" s="2">
        <f t="shared" si="14"/>
        <v>10</v>
      </c>
      <c r="U29" s="11">
        <f t="shared" si="41"/>
        <v>44618</v>
      </c>
      <c r="V29" s="57" t="str">
        <f t="shared" si="15"/>
        <v>sam</v>
      </c>
      <c r="W29" s="12">
        <f t="shared" si="16"/>
        <v>0</v>
      </c>
      <c r="X29" s="2">
        <f t="shared" si="17"/>
        <v>0</v>
      </c>
      <c r="Y29" s="11">
        <f t="shared" si="42"/>
        <v>44646</v>
      </c>
      <c r="Z29" s="57" t="str">
        <f t="shared" si="18"/>
        <v>sam</v>
      </c>
      <c r="AA29" s="12">
        <f t="shared" si="19"/>
        <v>0</v>
      </c>
      <c r="AB29" s="2">
        <f t="shared" si="20"/>
        <v>0</v>
      </c>
      <c r="AC29" s="11">
        <f t="shared" si="43"/>
        <v>44677</v>
      </c>
      <c r="AD29" s="57" t="str">
        <f t="shared" si="21"/>
        <v>mar</v>
      </c>
      <c r="AE29" s="12">
        <f t="shared" si="22"/>
        <v>4.75</v>
      </c>
      <c r="AF29" s="2">
        <f t="shared" si="23"/>
        <v>4.75</v>
      </c>
      <c r="AG29" s="11">
        <f t="shared" si="44"/>
        <v>44707</v>
      </c>
      <c r="AH29" s="57" t="str">
        <f t="shared" si="24"/>
        <v>XX</v>
      </c>
      <c r="AI29" s="12" t="str">
        <f t="shared" si="25"/>
        <v>FERIE</v>
      </c>
      <c r="AJ29" s="2" t="str">
        <f t="shared" si="26"/>
        <v>FERIE</v>
      </c>
      <c r="AK29" s="11">
        <f t="shared" si="45"/>
        <v>44738</v>
      </c>
      <c r="AL29" s="57" t="str">
        <f t="shared" si="27"/>
        <v>dim</v>
      </c>
      <c r="AM29" s="12">
        <f t="shared" si="28"/>
        <v>0</v>
      </c>
      <c r="AN29" s="2">
        <f t="shared" si="29"/>
        <v>0</v>
      </c>
      <c r="AO29" s="11">
        <f t="shared" si="46"/>
        <v>44768</v>
      </c>
      <c r="AP29" s="57" t="str">
        <f t="shared" si="30"/>
        <v>X</v>
      </c>
      <c r="AQ29" s="12" t="str">
        <f t="shared" si="31"/>
        <v>VAC</v>
      </c>
      <c r="AR29" s="2" t="str">
        <f t="shared" si="32"/>
        <v>VAC</v>
      </c>
      <c r="AS29" s="11">
        <f t="shared" si="47"/>
        <v>44799</v>
      </c>
      <c r="AT29" s="57" t="str">
        <f t="shared" si="33"/>
        <v>X</v>
      </c>
      <c r="AU29" s="12" t="str">
        <f t="shared" si="34"/>
        <v>VAC</v>
      </c>
      <c r="AV29" s="2" t="str">
        <f t="shared" si="35"/>
        <v>VAC</v>
      </c>
    </row>
    <row r="30" spans="1:48" x14ac:dyDescent="0.2">
      <c r="A30" s="11">
        <f t="shared" si="36"/>
        <v>44466</v>
      </c>
      <c r="B30" s="57" t="str">
        <f t="shared" si="0"/>
        <v>lun</v>
      </c>
      <c r="C30" s="12">
        <f t="shared" si="1"/>
        <v>5.25</v>
      </c>
      <c r="D30" s="2">
        <f t="shared" si="2"/>
        <v>5.25</v>
      </c>
      <c r="E30" s="11">
        <f t="shared" si="37"/>
        <v>44496</v>
      </c>
      <c r="F30" s="57" t="str">
        <f t="shared" si="3"/>
        <v>X</v>
      </c>
      <c r="G30" s="12" t="str">
        <f t="shared" si="4"/>
        <v>VAC</v>
      </c>
      <c r="H30" s="2" t="str">
        <f t="shared" si="5"/>
        <v>VAC</v>
      </c>
      <c r="I30" s="11">
        <f t="shared" si="38"/>
        <v>44527</v>
      </c>
      <c r="J30" s="57" t="str">
        <f t="shared" si="6"/>
        <v>sam</v>
      </c>
      <c r="K30" s="12">
        <f t="shared" si="7"/>
        <v>0</v>
      </c>
      <c r="L30" s="2">
        <f t="shared" si="8"/>
        <v>0</v>
      </c>
      <c r="M30" s="11">
        <f t="shared" si="39"/>
        <v>44557</v>
      </c>
      <c r="N30" s="57" t="str">
        <f t="shared" si="9"/>
        <v>X</v>
      </c>
      <c r="O30" s="12" t="str">
        <f t="shared" si="10"/>
        <v>VAC</v>
      </c>
      <c r="P30" s="2" t="str">
        <f t="shared" si="11"/>
        <v>VAC</v>
      </c>
      <c r="Q30" s="11">
        <f t="shared" si="40"/>
        <v>44588</v>
      </c>
      <c r="R30" s="57" t="str">
        <f t="shared" si="12"/>
        <v>jeu</v>
      </c>
      <c r="S30" s="12">
        <f t="shared" si="13"/>
        <v>5.25</v>
      </c>
      <c r="T30" s="2">
        <f t="shared" si="14"/>
        <v>5.25</v>
      </c>
      <c r="U30" s="11">
        <f t="shared" si="41"/>
        <v>44619</v>
      </c>
      <c r="V30" s="57" t="str">
        <f t="shared" si="15"/>
        <v>dim</v>
      </c>
      <c r="W30" s="12">
        <f t="shared" si="16"/>
        <v>0</v>
      </c>
      <c r="X30" s="2">
        <f t="shared" si="17"/>
        <v>0</v>
      </c>
      <c r="Y30" s="11">
        <f t="shared" si="42"/>
        <v>44647</v>
      </c>
      <c r="Z30" s="57" t="str">
        <f t="shared" si="18"/>
        <v>dim</v>
      </c>
      <c r="AA30" s="12">
        <f t="shared" si="19"/>
        <v>0</v>
      </c>
      <c r="AB30" s="2">
        <f t="shared" si="20"/>
        <v>0</v>
      </c>
      <c r="AC30" s="11">
        <f t="shared" si="43"/>
        <v>44678</v>
      </c>
      <c r="AD30" s="57" t="str">
        <f t="shared" si="21"/>
        <v>mer</v>
      </c>
      <c r="AE30" s="12">
        <f t="shared" si="22"/>
        <v>10</v>
      </c>
      <c r="AF30" s="2">
        <f t="shared" si="23"/>
        <v>10</v>
      </c>
      <c r="AG30" s="11">
        <f t="shared" si="44"/>
        <v>44708</v>
      </c>
      <c r="AH30" s="57" t="str">
        <f t="shared" si="24"/>
        <v>ven</v>
      </c>
      <c r="AI30" s="12">
        <f t="shared" si="25"/>
        <v>4.75</v>
      </c>
      <c r="AJ30" s="2">
        <f t="shared" si="26"/>
        <v>4.75</v>
      </c>
      <c r="AK30" s="11">
        <f t="shared" si="45"/>
        <v>44739</v>
      </c>
      <c r="AL30" s="57" t="str">
        <f t="shared" si="27"/>
        <v>lun</v>
      </c>
      <c r="AM30" s="12">
        <f t="shared" si="28"/>
        <v>5.25</v>
      </c>
      <c r="AN30" s="2">
        <f t="shared" si="29"/>
        <v>5.25</v>
      </c>
      <c r="AO30" s="11">
        <f t="shared" si="46"/>
        <v>44769</v>
      </c>
      <c r="AP30" s="57" t="str">
        <f t="shared" si="30"/>
        <v>X</v>
      </c>
      <c r="AQ30" s="12" t="str">
        <f t="shared" si="31"/>
        <v>VAC</v>
      </c>
      <c r="AR30" s="2" t="str">
        <f t="shared" si="32"/>
        <v>VAC</v>
      </c>
      <c r="AS30" s="11">
        <f t="shared" si="47"/>
        <v>44800</v>
      </c>
      <c r="AT30" s="57" t="str">
        <f t="shared" si="33"/>
        <v>sam</v>
      </c>
      <c r="AU30" s="12">
        <f t="shared" si="34"/>
        <v>0</v>
      </c>
      <c r="AV30" s="2">
        <f t="shared" si="35"/>
        <v>0</v>
      </c>
    </row>
    <row r="31" spans="1:48" x14ac:dyDescent="0.2">
      <c r="A31" s="11">
        <f t="shared" si="36"/>
        <v>44467</v>
      </c>
      <c r="B31" s="57" t="str">
        <f t="shared" si="0"/>
        <v>mar</v>
      </c>
      <c r="C31" s="12">
        <f t="shared" si="1"/>
        <v>4.75</v>
      </c>
      <c r="D31" s="2">
        <f t="shared" si="2"/>
        <v>4.75</v>
      </c>
      <c r="E31" s="11">
        <f t="shared" si="37"/>
        <v>44497</v>
      </c>
      <c r="F31" s="57" t="str">
        <f t="shared" si="3"/>
        <v>X</v>
      </c>
      <c r="G31" s="12" t="str">
        <f t="shared" si="4"/>
        <v>VAC</v>
      </c>
      <c r="H31" s="2" t="str">
        <f t="shared" si="5"/>
        <v>VAC</v>
      </c>
      <c r="I31" s="11">
        <f t="shared" si="38"/>
        <v>44528</v>
      </c>
      <c r="J31" s="57" t="str">
        <f t="shared" si="6"/>
        <v>dim</v>
      </c>
      <c r="K31" s="12">
        <f t="shared" si="7"/>
        <v>0</v>
      </c>
      <c r="L31" s="2">
        <f t="shared" si="8"/>
        <v>0</v>
      </c>
      <c r="M31" s="11">
        <f t="shared" si="39"/>
        <v>44558</v>
      </c>
      <c r="N31" s="57" t="str">
        <f t="shared" si="9"/>
        <v>X</v>
      </c>
      <c r="O31" s="12" t="str">
        <f t="shared" si="10"/>
        <v>VAC</v>
      </c>
      <c r="P31" s="2" t="str">
        <f t="shared" si="11"/>
        <v>VAC</v>
      </c>
      <c r="Q31" s="11">
        <f t="shared" si="40"/>
        <v>44589</v>
      </c>
      <c r="R31" s="57" t="str">
        <f t="shared" si="12"/>
        <v>ven</v>
      </c>
      <c r="S31" s="12">
        <f t="shared" si="13"/>
        <v>4.75</v>
      </c>
      <c r="T31" s="2">
        <f t="shared" si="14"/>
        <v>4.75</v>
      </c>
      <c r="U31" s="11">
        <f t="shared" si="41"/>
        <v>44620</v>
      </c>
      <c r="V31" s="57" t="str">
        <f t="shared" si="15"/>
        <v>lun</v>
      </c>
      <c r="W31" s="12">
        <f t="shared" si="16"/>
        <v>5.25</v>
      </c>
      <c r="X31" s="2">
        <f t="shared" si="17"/>
        <v>5.25</v>
      </c>
      <c r="Y31" s="11">
        <f t="shared" si="42"/>
        <v>44648</v>
      </c>
      <c r="Z31" s="57" t="str">
        <f t="shared" si="18"/>
        <v>lun</v>
      </c>
      <c r="AA31" s="12">
        <f t="shared" si="19"/>
        <v>5.25</v>
      </c>
      <c r="AB31" s="2">
        <f t="shared" si="20"/>
        <v>5.25</v>
      </c>
      <c r="AC31" s="11">
        <f t="shared" si="43"/>
        <v>44679</v>
      </c>
      <c r="AD31" s="57" t="str">
        <f t="shared" si="21"/>
        <v>jeu</v>
      </c>
      <c r="AE31" s="12">
        <f t="shared" si="22"/>
        <v>5.25</v>
      </c>
      <c r="AF31" s="2">
        <f t="shared" si="23"/>
        <v>5.25</v>
      </c>
      <c r="AG31" s="11">
        <f t="shared" si="44"/>
        <v>44709</v>
      </c>
      <c r="AH31" s="57" t="str">
        <f t="shared" si="24"/>
        <v>sam</v>
      </c>
      <c r="AI31" s="12">
        <f t="shared" si="25"/>
        <v>0</v>
      </c>
      <c r="AJ31" s="2">
        <f t="shared" si="26"/>
        <v>0</v>
      </c>
      <c r="AK31" s="11">
        <f t="shared" si="45"/>
        <v>44740</v>
      </c>
      <c r="AL31" s="57" t="str">
        <f t="shared" si="27"/>
        <v>mar</v>
      </c>
      <c r="AM31" s="12">
        <f t="shared" si="28"/>
        <v>4.75</v>
      </c>
      <c r="AN31" s="2">
        <f t="shared" si="29"/>
        <v>4.75</v>
      </c>
      <c r="AO31" s="11">
        <f t="shared" si="46"/>
        <v>44770</v>
      </c>
      <c r="AP31" s="57" t="str">
        <f t="shared" si="30"/>
        <v>X</v>
      </c>
      <c r="AQ31" s="12" t="str">
        <f t="shared" si="31"/>
        <v>VAC</v>
      </c>
      <c r="AR31" s="2" t="str">
        <f t="shared" si="32"/>
        <v>VAC</v>
      </c>
      <c r="AS31" s="11">
        <f t="shared" si="47"/>
        <v>44801</v>
      </c>
      <c r="AT31" s="57" t="str">
        <f t="shared" si="33"/>
        <v>dim</v>
      </c>
      <c r="AU31" s="12">
        <f t="shared" si="34"/>
        <v>0</v>
      </c>
      <c r="AV31" s="2">
        <f t="shared" si="35"/>
        <v>0</v>
      </c>
    </row>
    <row r="32" spans="1:48" x14ac:dyDescent="0.2">
      <c r="A32" s="11">
        <f t="shared" si="36"/>
        <v>44468</v>
      </c>
      <c r="B32" s="57" t="str">
        <f t="shared" si="0"/>
        <v>mer</v>
      </c>
      <c r="C32" s="12">
        <f t="shared" si="1"/>
        <v>10</v>
      </c>
      <c r="D32" s="2">
        <f t="shared" si="2"/>
        <v>10</v>
      </c>
      <c r="E32" s="11">
        <f t="shared" si="37"/>
        <v>44498</v>
      </c>
      <c r="F32" s="57" t="str">
        <f t="shared" si="3"/>
        <v>X</v>
      </c>
      <c r="G32" s="12" t="str">
        <f t="shared" si="4"/>
        <v>VAC</v>
      </c>
      <c r="H32" s="2" t="str">
        <f t="shared" si="5"/>
        <v>VAC</v>
      </c>
      <c r="I32" s="11">
        <f t="shared" si="38"/>
        <v>44529</v>
      </c>
      <c r="J32" s="57" t="str">
        <f t="shared" si="6"/>
        <v>lun</v>
      </c>
      <c r="K32" s="12">
        <f t="shared" si="7"/>
        <v>5.25</v>
      </c>
      <c r="L32" s="2">
        <f t="shared" si="8"/>
        <v>5.25</v>
      </c>
      <c r="M32" s="11">
        <f t="shared" si="39"/>
        <v>44559</v>
      </c>
      <c r="N32" s="57" t="str">
        <f t="shared" si="9"/>
        <v>X</v>
      </c>
      <c r="O32" s="12" t="str">
        <f t="shared" si="10"/>
        <v>VAC</v>
      </c>
      <c r="P32" s="2" t="str">
        <f t="shared" si="11"/>
        <v>VAC</v>
      </c>
      <c r="Q32" s="11">
        <f t="shared" si="40"/>
        <v>44590</v>
      </c>
      <c r="R32" s="57" t="str">
        <f t="shared" si="12"/>
        <v>sam</v>
      </c>
      <c r="S32" s="12">
        <f t="shared" si="13"/>
        <v>0</v>
      </c>
      <c r="T32" s="2">
        <f t="shared" si="14"/>
        <v>0</v>
      </c>
      <c r="U32" s="11" t="str">
        <f t="shared" si="41"/>
        <v/>
      </c>
      <c r="V32" s="57" t="str">
        <f t="shared" si="15"/>
        <v/>
      </c>
      <c r="W32" s="12" t="str">
        <f>IF(V32="","",VLOOKUP(V32,$A$56:$B$65,2,FALSE))</f>
        <v/>
      </c>
      <c r="X32" s="2" t="str">
        <f t="shared" si="17"/>
        <v/>
      </c>
      <c r="Y32" s="11">
        <f t="shared" si="42"/>
        <v>44649</v>
      </c>
      <c r="Z32" s="57" t="str">
        <f t="shared" si="18"/>
        <v>mar</v>
      </c>
      <c r="AA32" s="12">
        <f t="shared" si="19"/>
        <v>4.75</v>
      </c>
      <c r="AB32" s="2">
        <f t="shared" si="20"/>
        <v>4.75</v>
      </c>
      <c r="AC32" s="11">
        <f t="shared" si="43"/>
        <v>44680</v>
      </c>
      <c r="AD32" s="57" t="str">
        <f t="shared" si="21"/>
        <v>ven</v>
      </c>
      <c r="AE32" s="12">
        <f t="shared" si="22"/>
        <v>4.75</v>
      </c>
      <c r="AF32" s="2">
        <f t="shared" si="23"/>
        <v>4.75</v>
      </c>
      <c r="AG32" s="11">
        <f t="shared" si="44"/>
        <v>44710</v>
      </c>
      <c r="AH32" s="57" t="str">
        <f t="shared" si="24"/>
        <v>dim</v>
      </c>
      <c r="AI32" s="12">
        <f t="shared" si="25"/>
        <v>0</v>
      </c>
      <c r="AJ32" s="2">
        <f t="shared" si="26"/>
        <v>0</v>
      </c>
      <c r="AK32" s="11">
        <f t="shared" si="45"/>
        <v>44741</v>
      </c>
      <c r="AL32" s="57" t="str">
        <f t="shared" si="27"/>
        <v>mer</v>
      </c>
      <c r="AM32" s="12">
        <f t="shared" si="28"/>
        <v>10</v>
      </c>
      <c r="AN32" s="2">
        <f t="shared" si="29"/>
        <v>10</v>
      </c>
      <c r="AO32" s="11">
        <f t="shared" si="46"/>
        <v>44771</v>
      </c>
      <c r="AP32" s="57" t="str">
        <f t="shared" si="30"/>
        <v>X</v>
      </c>
      <c r="AQ32" s="12" t="str">
        <f t="shared" si="31"/>
        <v>VAC</v>
      </c>
      <c r="AR32" s="2" t="str">
        <f t="shared" si="32"/>
        <v>VAC</v>
      </c>
      <c r="AS32" s="11">
        <f t="shared" si="47"/>
        <v>44802</v>
      </c>
      <c r="AT32" s="57" t="str">
        <f t="shared" si="33"/>
        <v>X</v>
      </c>
      <c r="AU32" s="12" t="str">
        <f t="shared" si="34"/>
        <v>VAC</v>
      </c>
      <c r="AV32" s="2" t="str">
        <f t="shared" si="35"/>
        <v>VAC</v>
      </c>
    </row>
    <row r="33" spans="1:48" x14ac:dyDescent="0.2">
      <c r="A33" s="11">
        <f t="shared" si="36"/>
        <v>44469</v>
      </c>
      <c r="B33" s="57" t="str">
        <f t="shared" si="0"/>
        <v>jeu</v>
      </c>
      <c r="C33" s="12">
        <f t="shared" si="1"/>
        <v>5.25</v>
      </c>
      <c r="D33" s="2">
        <f t="shared" si="2"/>
        <v>5.25</v>
      </c>
      <c r="E33" s="11">
        <f t="shared" si="37"/>
        <v>44499</v>
      </c>
      <c r="F33" s="57" t="str">
        <f t="shared" si="3"/>
        <v>sam</v>
      </c>
      <c r="G33" s="12">
        <f t="shared" si="4"/>
        <v>0</v>
      </c>
      <c r="H33" s="2">
        <f t="shared" si="5"/>
        <v>0</v>
      </c>
      <c r="I33" s="11">
        <f t="shared" si="38"/>
        <v>44530</v>
      </c>
      <c r="J33" s="57" t="str">
        <f t="shared" si="6"/>
        <v>mar</v>
      </c>
      <c r="K33" s="12">
        <f t="shared" si="7"/>
        <v>4.75</v>
      </c>
      <c r="L33" s="2">
        <f t="shared" si="8"/>
        <v>4.75</v>
      </c>
      <c r="M33" s="11">
        <f t="shared" si="39"/>
        <v>44560</v>
      </c>
      <c r="N33" s="57" t="str">
        <f t="shared" si="9"/>
        <v>X</v>
      </c>
      <c r="O33" s="12" t="str">
        <f t="shared" si="10"/>
        <v>VAC</v>
      </c>
      <c r="P33" s="2" t="str">
        <f t="shared" si="11"/>
        <v>VAC</v>
      </c>
      <c r="Q33" s="11">
        <f t="shared" si="40"/>
        <v>44591</v>
      </c>
      <c r="R33" s="57" t="str">
        <f t="shared" si="12"/>
        <v>dim</v>
      </c>
      <c r="S33" s="12">
        <f t="shared" si="13"/>
        <v>0</v>
      </c>
      <c r="T33" s="2">
        <f t="shared" si="14"/>
        <v>0</v>
      </c>
      <c r="U33" s="11" t="str">
        <f t="shared" si="41"/>
        <v/>
      </c>
      <c r="V33" s="57"/>
      <c r="W33" s="12"/>
      <c r="X33" s="58"/>
      <c r="Y33" s="11">
        <f t="shared" si="42"/>
        <v>44650</v>
      </c>
      <c r="Z33" s="57" t="str">
        <f t="shared" si="18"/>
        <v>mer</v>
      </c>
      <c r="AA33" s="12">
        <f t="shared" si="19"/>
        <v>10</v>
      </c>
      <c r="AB33" s="2">
        <f t="shared" si="20"/>
        <v>10</v>
      </c>
      <c r="AC33" s="11">
        <f t="shared" si="43"/>
        <v>44681</v>
      </c>
      <c r="AD33" s="57" t="str">
        <f t="shared" si="21"/>
        <v>sam</v>
      </c>
      <c r="AE33" s="12">
        <f t="shared" si="22"/>
        <v>0</v>
      </c>
      <c r="AF33" s="2">
        <f t="shared" si="23"/>
        <v>0</v>
      </c>
      <c r="AG33" s="11">
        <f t="shared" si="44"/>
        <v>44711</v>
      </c>
      <c r="AH33" s="57" t="str">
        <f t="shared" si="24"/>
        <v>lun</v>
      </c>
      <c r="AI33" s="12">
        <f t="shared" si="25"/>
        <v>5.25</v>
      </c>
      <c r="AJ33" s="2">
        <f t="shared" si="26"/>
        <v>5.25</v>
      </c>
      <c r="AK33" s="11">
        <f t="shared" si="45"/>
        <v>44742</v>
      </c>
      <c r="AL33" s="57" t="str">
        <f t="shared" si="27"/>
        <v>jeu</v>
      </c>
      <c r="AM33" s="12">
        <f t="shared" si="28"/>
        <v>5.25</v>
      </c>
      <c r="AN33" s="2">
        <f t="shared" si="29"/>
        <v>5.25</v>
      </c>
      <c r="AO33" s="11">
        <f t="shared" si="46"/>
        <v>44772</v>
      </c>
      <c r="AP33" s="57" t="str">
        <f t="shared" si="30"/>
        <v>sam</v>
      </c>
      <c r="AQ33" s="12">
        <f t="shared" si="31"/>
        <v>0</v>
      </c>
      <c r="AR33" s="2">
        <f t="shared" si="32"/>
        <v>0</v>
      </c>
      <c r="AS33" s="11">
        <f t="shared" si="47"/>
        <v>44803</v>
      </c>
      <c r="AT33" s="57" t="str">
        <f t="shared" si="33"/>
        <v>X</v>
      </c>
      <c r="AU33" s="12" t="str">
        <f t="shared" si="34"/>
        <v>VAC</v>
      </c>
      <c r="AV33" s="2" t="str">
        <f t="shared" si="35"/>
        <v>VAC</v>
      </c>
    </row>
    <row r="34" spans="1:48" s="13" customFormat="1" ht="12" thickBot="1" x14ac:dyDescent="0.25">
      <c r="A34" s="83"/>
      <c r="B34" s="59"/>
      <c r="C34" s="52"/>
      <c r="D34" s="60"/>
      <c r="E34" s="83">
        <f t="shared" si="37"/>
        <v>44500</v>
      </c>
      <c r="F34" s="59" t="str">
        <f t="shared" si="3"/>
        <v>dim</v>
      </c>
      <c r="G34" s="52">
        <f t="shared" si="4"/>
        <v>0</v>
      </c>
      <c r="H34" s="3">
        <f t="shared" si="5"/>
        <v>0</v>
      </c>
      <c r="I34" s="83" t="str">
        <f t="shared" si="38"/>
        <v/>
      </c>
      <c r="J34" s="59"/>
      <c r="K34" s="14"/>
      <c r="L34" s="60"/>
      <c r="M34" s="83">
        <f t="shared" si="39"/>
        <v>44561</v>
      </c>
      <c r="N34" s="59" t="str">
        <f t="shared" si="9"/>
        <v>X</v>
      </c>
      <c r="O34" s="52" t="str">
        <f t="shared" si="10"/>
        <v>VAC</v>
      </c>
      <c r="P34" s="3" t="str">
        <f t="shared" si="11"/>
        <v>VAC</v>
      </c>
      <c r="Q34" s="83">
        <f t="shared" si="40"/>
        <v>44592</v>
      </c>
      <c r="R34" s="59" t="str">
        <f t="shared" si="12"/>
        <v>lun</v>
      </c>
      <c r="S34" s="52">
        <f t="shared" si="13"/>
        <v>5.25</v>
      </c>
      <c r="T34" s="3">
        <f t="shared" si="14"/>
        <v>5.25</v>
      </c>
      <c r="U34" s="83" t="str">
        <f t="shared" si="41"/>
        <v/>
      </c>
      <c r="V34" s="59"/>
      <c r="W34" s="14"/>
      <c r="X34" s="60"/>
      <c r="Y34" s="83">
        <f t="shared" si="42"/>
        <v>44651</v>
      </c>
      <c r="Z34" s="59" t="str">
        <f t="shared" si="18"/>
        <v>jeu</v>
      </c>
      <c r="AA34" s="52">
        <f t="shared" si="19"/>
        <v>5.25</v>
      </c>
      <c r="AB34" s="3">
        <f t="shared" si="20"/>
        <v>5.25</v>
      </c>
      <c r="AC34" s="83"/>
      <c r="AD34" s="59"/>
      <c r="AE34" s="52"/>
      <c r="AF34" s="60"/>
      <c r="AG34" s="83">
        <f t="shared" si="44"/>
        <v>44712</v>
      </c>
      <c r="AH34" s="59" t="str">
        <f t="shared" si="24"/>
        <v>mar</v>
      </c>
      <c r="AI34" s="52">
        <f t="shared" si="25"/>
        <v>4.75</v>
      </c>
      <c r="AJ34" s="3">
        <f t="shared" si="26"/>
        <v>4.75</v>
      </c>
      <c r="AK34" s="83" t="str">
        <f t="shared" si="45"/>
        <v/>
      </c>
      <c r="AL34" s="89"/>
      <c r="AM34" s="14"/>
      <c r="AN34" s="60"/>
      <c r="AO34" s="83">
        <f t="shared" si="46"/>
        <v>44773</v>
      </c>
      <c r="AP34" s="59" t="str">
        <f t="shared" si="30"/>
        <v>dim</v>
      </c>
      <c r="AQ34" s="52">
        <f t="shared" si="31"/>
        <v>0</v>
      </c>
      <c r="AR34" s="2">
        <f t="shared" si="32"/>
        <v>0</v>
      </c>
      <c r="AS34" s="83">
        <f t="shared" si="47"/>
        <v>44804</v>
      </c>
      <c r="AT34" s="59" t="str">
        <f t="shared" si="33"/>
        <v>X</v>
      </c>
      <c r="AU34" s="52" t="str">
        <f t="shared" si="34"/>
        <v>VAC</v>
      </c>
      <c r="AV34" s="2" t="str">
        <f t="shared" si="35"/>
        <v>VAC</v>
      </c>
    </row>
    <row r="35" spans="1:48" x14ac:dyDescent="0.2">
      <c r="A35" s="15"/>
      <c r="B35" s="16"/>
      <c r="C35" s="54" t="s">
        <v>52</v>
      </c>
      <c r="D35" s="54" t="s">
        <v>51</v>
      </c>
      <c r="F35" s="64"/>
      <c r="G35" s="54" t="s">
        <v>52</v>
      </c>
      <c r="H35" s="90" t="s">
        <v>51</v>
      </c>
      <c r="J35" s="64"/>
      <c r="K35" s="54" t="s">
        <v>52</v>
      </c>
      <c r="L35" s="54" t="s">
        <v>51</v>
      </c>
      <c r="N35" s="9"/>
      <c r="O35" s="54" t="s">
        <v>52</v>
      </c>
      <c r="P35" s="90" t="s">
        <v>51</v>
      </c>
      <c r="R35" s="61"/>
      <c r="S35" s="54" t="s">
        <v>52</v>
      </c>
      <c r="T35" s="90" t="s">
        <v>51</v>
      </c>
      <c r="V35" s="9"/>
      <c r="W35" s="54" t="s">
        <v>52</v>
      </c>
      <c r="X35" s="54" t="s">
        <v>51</v>
      </c>
      <c r="AA35" s="54" t="s">
        <v>52</v>
      </c>
      <c r="AB35" s="90" t="s">
        <v>51</v>
      </c>
      <c r="AD35" s="9"/>
      <c r="AE35" s="54" t="s">
        <v>52</v>
      </c>
      <c r="AF35" s="54" t="s">
        <v>51</v>
      </c>
      <c r="AH35" s="9"/>
      <c r="AI35" s="54" t="s">
        <v>52</v>
      </c>
      <c r="AJ35" s="90" t="s">
        <v>51</v>
      </c>
      <c r="AL35" s="6"/>
      <c r="AM35" s="54" t="s">
        <v>52</v>
      </c>
      <c r="AN35" s="54" t="s">
        <v>51</v>
      </c>
      <c r="AP35" s="9"/>
      <c r="AQ35" s="54" t="s">
        <v>52</v>
      </c>
      <c r="AR35" s="90" t="s">
        <v>51</v>
      </c>
      <c r="AT35" s="9"/>
      <c r="AU35" s="54" t="s">
        <v>52</v>
      </c>
      <c r="AV35" s="90" t="s">
        <v>51</v>
      </c>
    </row>
    <row r="36" spans="1:48" x14ac:dyDescent="0.2">
      <c r="A36" s="15"/>
      <c r="B36" s="54"/>
      <c r="C36" s="54">
        <f>SUM(C4:C34)</f>
        <v>125.25</v>
      </c>
      <c r="D36" s="54">
        <f>SUM(D3:D34)</f>
        <v>125.25</v>
      </c>
      <c r="F36" s="64"/>
      <c r="G36" s="54">
        <f>SUM(G4:G34)</f>
        <v>94.75</v>
      </c>
      <c r="H36" s="54">
        <f>SUM(H3:H34)</f>
        <v>94.75</v>
      </c>
      <c r="K36" s="54">
        <f>SUM(L3:L34)</f>
        <v>94.75</v>
      </c>
      <c r="L36" s="54">
        <f>SUM(L3:L34)</f>
        <v>94.75</v>
      </c>
      <c r="O36" s="54">
        <f>SUM(O4:O34)</f>
        <v>80</v>
      </c>
      <c r="P36" s="54">
        <f>SUM(P3:P34)</f>
        <v>80</v>
      </c>
      <c r="R36" s="61"/>
      <c r="S36" s="54">
        <f>SUM(S4:S34)</f>
        <v>125.25</v>
      </c>
      <c r="T36" s="54">
        <f>SUM(T3:T34)</f>
        <v>125.25</v>
      </c>
      <c r="W36" s="54">
        <f>SUM(W4:W33)</f>
        <v>60</v>
      </c>
      <c r="X36" s="54">
        <f>SUM(X3:X33)</f>
        <v>60</v>
      </c>
      <c r="AA36" s="54">
        <f>SUM(AA4:AA34)</f>
        <v>140</v>
      </c>
      <c r="AB36" s="54">
        <f>SUM(AB3:AB34)</f>
        <v>140</v>
      </c>
      <c r="AE36" s="54">
        <f>SUM(AE4:AE34)</f>
        <v>64.75</v>
      </c>
      <c r="AF36" s="54">
        <f>SUM(AF3:AF34)</f>
        <v>64.75</v>
      </c>
      <c r="AI36" s="54">
        <f>SUM(AI4:AI34)</f>
        <v>124.75</v>
      </c>
      <c r="AJ36" s="54">
        <f>SUM(AJ3:AJ34)</f>
        <v>124.75</v>
      </c>
      <c r="AL36" s="6"/>
      <c r="AM36" s="54">
        <f>SUM(AM4:AM34)</f>
        <v>130</v>
      </c>
      <c r="AN36" s="54">
        <f>SUM(AN3:AN34)</f>
        <v>130</v>
      </c>
      <c r="AQ36" s="54">
        <f>SUM(AQ4:AQ34)</f>
        <v>30</v>
      </c>
      <c r="AR36" s="54">
        <f>SUM(AR3:AR34)</f>
        <v>30</v>
      </c>
      <c r="AU36" s="54">
        <f>SUM(AU4:AU34)</f>
        <v>0</v>
      </c>
      <c r="AV36" s="54">
        <f>SUM(AV3:AV34)</f>
        <v>0</v>
      </c>
    </row>
    <row r="37" spans="1:48" x14ac:dyDescent="0.2">
      <c r="B37" s="54"/>
      <c r="C37" s="54"/>
      <c r="D37" s="54"/>
      <c r="AV37" s="9"/>
    </row>
    <row r="38" spans="1:48" x14ac:dyDescent="0.2">
      <c r="B38" s="130">
        <f>A1</f>
        <v>2021</v>
      </c>
      <c r="C38" s="131"/>
      <c r="D38" s="54"/>
      <c r="F38" s="130">
        <f>E1</f>
        <v>2021</v>
      </c>
      <c r="G38" s="131"/>
      <c r="J38" s="130">
        <f>I1</f>
        <v>2021</v>
      </c>
      <c r="K38" s="131"/>
      <c r="N38" s="130">
        <f>M1</f>
        <v>2021</v>
      </c>
      <c r="O38" s="131"/>
      <c r="R38" s="130">
        <f>Q1</f>
        <v>2022</v>
      </c>
      <c r="S38" s="131"/>
      <c r="V38" s="130">
        <f>U1</f>
        <v>2022</v>
      </c>
      <c r="W38" s="131"/>
      <c r="Z38" s="130">
        <f>Y1</f>
        <v>2022</v>
      </c>
      <c r="AA38" s="131"/>
      <c r="AD38" s="130">
        <f>AC1</f>
        <v>2022</v>
      </c>
      <c r="AE38" s="131"/>
      <c r="AH38" s="130">
        <f>AG1</f>
        <v>2022</v>
      </c>
      <c r="AI38" s="131"/>
      <c r="AL38" s="130">
        <f>AK1</f>
        <v>2022</v>
      </c>
      <c r="AM38" s="131"/>
      <c r="AP38" s="130">
        <f>AO1</f>
        <v>2022</v>
      </c>
      <c r="AQ38" s="131"/>
      <c r="AT38" s="130">
        <f>AS1</f>
        <v>2022</v>
      </c>
      <c r="AU38" s="131"/>
      <c r="AV38" s="65"/>
    </row>
    <row r="39" spans="1:48" x14ac:dyDescent="0.2">
      <c r="B39" s="133" t="str">
        <f>A2</f>
        <v xml:space="preserve">septembre </v>
      </c>
      <c r="C39" s="134"/>
      <c r="D39" s="54"/>
      <c r="F39" s="133">
        <f>E2</f>
        <v>44470</v>
      </c>
      <c r="G39" s="134"/>
      <c r="J39" s="133" t="str">
        <f>I2</f>
        <v>novembre</v>
      </c>
      <c r="K39" s="134"/>
      <c r="N39" s="133" t="str">
        <f>M2</f>
        <v>décembre</v>
      </c>
      <c r="O39" s="134"/>
      <c r="R39" s="133" t="str">
        <f>Q2</f>
        <v xml:space="preserve">janvier </v>
      </c>
      <c r="S39" s="134"/>
      <c r="V39" s="133" t="str">
        <f>U2</f>
        <v xml:space="preserve">février </v>
      </c>
      <c r="W39" s="134"/>
      <c r="Z39" s="133" t="str">
        <f>Y2</f>
        <v>mars</v>
      </c>
      <c r="AA39" s="134"/>
      <c r="AD39" s="133" t="str">
        <f>AC2</f>
        <v xml:space="preserve">avril </v>
      </c>
      <c r="AE39" s="134"/>
      <c r="AH39" s="133" t="str">
        <f>AG2</f>
        <v>mai</v>
      </c>
      <c r="AI39" s="134"/>
      <c r="AL39" s="133" t="str">
        <f>AK2</f>
        <v>juin</v>
      </c>
      <c r="AM39" s="134"/>
      <c r="AP39" s="133" t="str">
        <f>AO2</f>
        <v>juillet</v>
      </c>
      <c r="AQ39" s="134"/>
      <c r="AT39" s="133" t="str">
        <f>AS2</f>
        <v>août</v>
      </c>
      <c r="AU39" s="134"/>
    </row>
    <row r="40" spans="1:48" s="88" customFormat="1" ht="12.75" x14ac:dyDescent="0.2">
      <c r="A40" s="84">
        <f t="shared" ref="A40:A46" si="48">SUM(C40:BB40)</f>
        <v>35</v>
      </c>
      <c r="B40" s="85" t="s">
        <v>42</v>
      </c>
      <c r="C40" s="86">
        <f t="shared" ref="C40:C45" si="49">COUNTIF(B$4:B$34,B40)</f>
        <v>4</v>
      </c>
      <c r="D40" s="86"/>
      <c r="E40" s="84"/>
      <c r="F40" s="85" t="s">
        <v>42</v>
      </c>
      <c r="G40" s="86">
        <f t="shared" ref="G40:G45" si="50">COUNTIF(F$4:F$34,F40)</f>
        <v>3</v>
      </c>
      <c r="H40" s="84"/>
      <c r="I40" s="84"/>
      <c r="J40" s="85" t="s">
        <v>42</v>
      </c>
      <c r="K40" s="25">
        <f t="shared" ref="K40:K45" si="51">COUNTIF(J$4:J$34,J40)</f>
        <v>4</v>
      </c>
      <c r="L40" s="84"/>
      <c r="M40" s="84"/>
      <c r="N40" s="85" t="s">
        <v>42</v>
      </c>
      <c r="O40" s="25">
        <f t="shared" ref="O40:O45" si="52">COUNTIF(N$4:N$34,N40)</f>
        <v>2</v>
      </c>
      <c r="P40" s="84"/>
      <c r="Q40" s="84"/>
      <c r="R40" s="85" t="s">
        <v>42</v>
      </c>
      <c r="S40" s="25">
        <f t="shared" ref="S40:S45" si="53">COUNTIF(R$4:R$34,R40)</f>
        <v>5</v>
      </c>
      <c r="T40" s="84"/>
      <c r="U40" s="84"/>
      <c r="V40" s="85" t="s">
        <v>42</v>
      </c>
      <c r="W40" s="25">
        <f t="shared" ref="W40:W45" si="54">COUNTIF(V$4:V$34,V40)</f>
        <v>2</v>
      </c>
      <c r="X40" s="84"/>
      <c r="Y40" s="84"/>
      <c r="Z40" s="85" t="s">
        <v>42</v>
      </c>
      <c r="AA40" s="25">
        <f t="shared" ref="AA40:AA45" si="55">COUNTIF(Z$4:Z$34,Z40)</f>
        <v>4</v>
      </c>
      <c r="AB40" s="84"/>
      <c r="AC40" s="84"/>
      <c r="AD40" s="85" t="s">
        <v>42</v>
      </c>
      <c r="AE40" s="25">
        <f t="shared" ref="AE40:AE45" si="56">COUNTIF(AD$4:AD$34,AD40)</f>
        <v>2</v>
      </c>
      <c r="AF40" s="84"/>
      <c r="AG40" s="84"/>
      <c r="AH40" s="85" t="s">
        <v>42</v>
      </c>
      <c r="AI40" s="25">
        <f t="shared" ref="AI40:AI45" si="57">COUNTIF(AH$4:AH$34,AH40)</f>
        <v>5</v>
      </c>
      <c r="AJ40" s="84"/>
      <c r="AK40" s="84"/>
      <c r="AL40" s="85" t="s">
        <v>42</v>
      </c>
      <c r="AM40" s="25">
        <f t="shared" ref="AM40:AM45" si="58">COUNTIF(AL$4:AL$34,AL40)</f>
        <v>3</v>
      </c>
      <c r="AN40" s="84"/>
      <c r="AO40" s="84"/>
      <c r="AP40" s="85" t="s">
        <v>42</v>
      </c>
      <c r="AQ40" s="25">
        <f t="shared" ref="AQ40:AQ45" si="59">COUNTIF(AP$4:AP$34,AP40)</f>
        <v>1</v>
      </c>
      <c r="AR40" s="84"/>
      <c r="AS40" s="84"/>
      <c r="AT40" s="85" t="s">
        <v>42</v>
      </c>
      <c r="AU40" s="25">
        <f t="shared" ref="AU40:AU45" si="60">COUNTIF(AT$4:AT$34,AT40)</f>
        <v>0</v>
      </c>
      <c r="AV40" s="84"/>
    </row>
    <row r="41" spans="1:48" ht="12.75" x14ac:dyDescent="0.2">
      <c r="A41" s="24">
        <f t="shared" si="48"/>
        <v>36</v>
      </c>
      <c r="B41" s="55" t="s">
        <v>46</v>
      </c>
      <c r="C41" s="25">
        <f t="shared" si="49"/>
        <v>4</v>
      </c>
      <c r="D41" s="27"/>
      <c r="E41" s="24"/>
      <c r="F41" s="55" t="s">
        <v>46</v>
      </c>
      <c r="G41" s="25">
        <f t="shared" si="50"/>
        <v>3</v>
      </c>
      <c r="H41" s="24"/>
      <c r="I41" s="24"/>
      <c r="J41" s="55" t="s">
        <v>46</v>
      </c>
      <c r="K41" s="25">
        <f t="shared" si="51"/>
        <v>4</v>
      </c>
      <c r="L41" s="24"/>
      <c r="M41" s="24"/>
      <c r="N41" s="55" t="s">
        <v>46</v>
      </c>
      <c r="O41" s="25">
        <f t="shared" si="52"/>
        <v>2</v>
      </c>
      <c r="P41" s="24"/>
      <c r="Q41" s="24"/>
      <c r="R41" s="55" t="s">
        <v>46</v>
      </c>
      <c r="S41" s="25">
        <f t="shared" si="53"/>
        <v>4</v>
      </c>
      <c r="T41" s="24"/>
      <c r="U41" s="24"/>
      <c r="V41" s="55" t="s">
        <v>46</v>
      </c>
      <c r="W41" s="25">
        <f t="shared" si="54"/>
        <v>2</v>
      </c>
      <c r="X41" s="24"/>
      <c r="Y41" s="24"/>
      <c r="Z41" s="55" t="s">
        <v>46</v>
      </c>
      <c r="AA41" s="25">
        <f t="shared" si="55"/>
        <v>5</v>
      </c>
      <c r="AB41" s="24"/>
      <c r="AC41" s="24"/>
      <c r="AD41" s="55" t="s">
        <v>46</v>
      </c>
      <c r="AE41" s="25">
        <f t="shared" si="56"/>
        <v>2</v>
      </c>
      <c r="AF41" s="24"/>
      <c r="AG41" s="24"/>
      <c r="AH41" s="55" t="s">
        <v>46</v>
      </c>
      <c r="AI41" s="25">
        <f t="shared" si="57"/>
        <v>5</v>
      </c>
      <c r="AJ41" s="24"/>
      <c r="AK41" s="24"/>
      <c r="AL41" s="55" t="s">
        <v>46</v>
      </c>
      <c r="AM41" s="25">
        <f t="shared" si="58"/>
        <v>4</v>
      </c>
      <c r="AN41" s="24"/>
      <c r="AO41" s="24"/>
      <c r="AP41" s="55" t="s">
        <v>46</v>
      </c>
      <c r="AQ41" s="25">
        <f t="shared" si="59"/>
        <v>1</v>
      </c>
      <c r="AR41" s="24"/>
      <c r="AS41" s="24"/>
      <c r="AT41" s="55" t="s">
        <v>46</v>
      </c>
      <c r="AU41" s="25">
        <f t="shared" si="60"/>
        <v>0</v>
      </c>
      <c r="AV41" s="24"/>
    </row>
    <row r="42" spans="1:48" ht="12.75" x14ac:dyDescent="0.2">
      <c r="A42" s="24">
        <f t="shared" si="48"/>
        <v>36</v>
      </c>
      <c r="B42" s="55" t="s">
        <v>43</v>
      </c>
      <c r="C42" s="25">
        <f t="shared" si="49"/>
        <v>4</v>
      </c>
      <c r="D42" s="27"/>
      <c r="E42" s="24"/>
      <c r="F42" s="55" t="s">
        <v>43</v>
      </c>
      <c r="G42" s="25">
        <f t="shared" si="50"/>
        <v>3</v>
      </c>
      <c r="H42" s="24"/>
      <c r="I42" s="24"/>
      <c r="J42" s="55" t="s">
        <v>43</v>
      </c>
      <c r="K42" s="25">
        <f t="shared" si="51"/>
        <v>3</v>
      </c>
      <c r="L42" s="24"/>
      <c r="M42" s="24"/>
      <c r="N42" s="55" t="s">
        <v>43</v>
      </c>
      <c r="O42" s="25">
        <f t="shared" si="52"/>
        <v>3</v>
      </c>
      <c r="P42" s="24"/>
      <c r="Q42" s="24"/>
      <c r="R42" s="55" t="s">
        <v>43</v>
      </c>
      <c r="S42" s="25">
        <f t="shared" si="53"/>
        <v>4</v>
      </c>
      <c r="T42" s="24"/>
      <c r="U42" s="24"/>
      <c r="V42" s="55" t="s">
        <v>43</v>
      </c>
      <c r="W42" s="25">
        <f t="shared" si="54"/>
        <v>2</v>
      </c>
      <c r="X42" s="24"/>
      <c r="Y42" s="24"/>
      <c r="Z42" s="55" t="s">
        <v>43</v>
      </c>
      <c r="AA42" s="25">
        <f t="shared" si="55"/>
        <v>5</v>
      </c>
      <c r="AB42" s="24"/>
      <c r="AC42" s="24"/>
      <c r="AD42" s="55" t="s">
        <v>43</v>
      </c>
      <c r="AE42" s="25">
        <f t="shared" si="56"/>
        <v>2</v>
      </c>
      <c r="AF42" s="24"/>
      <c r="AG42" s="24"/>
      <c r="AH42" s="55" t="s">
        <v>43</v>
      </c>
      <c r="AI42" s="25">
        <f t="shared" si="57"/>
        <v>4</v>
      </c>
      <c r="AJ42" s="24"/>
      <c r="AK42" s="24"/>
      <c r="AL42" s="55" t="s">
        <v>43</v>
      </c>
      <c r="AM42" s="25">
        <f t="shared" si="58"/>
        <v>5</v>
      </c>
      <c r="AN42" s="24"/>
      <c r="AO42" s="24"/>
      <c r="AP42" s="55" t="s">
        <v>43</v>
      </c>
      <c r="AQ42" s="25">
        <f t="shared" si="59"/>
        <v>1</v>
      </c>
      <c r="AR42" s="24"/>
      <c r="AS42" s="24"/>
      <c r="AT42" s="55" t="s">
        <v>43</v>
      </c>
      <c r="AU42" s="25">
        <f t="shared" si="60"/>
        <v>0</v>
      </c>
      <c r="AV42" s="24"/>
    </row>
    <row r="43" spans="1:48" ht="12.75" x14ac:dyDescent="0.2">
      <c r="A43" s="24">
        <f t="shared" si="48"/>
        <v>35</v>
      </c>
      <c r="B43" s="55" t="s">
        <v>44</v>
      </c>
      <c r="C43" s="25">
        <f t="shared" si="49"/>
        <v>5</v>
      </c>
      <c r="D43" s="27"/>
      <c r="E43" s="24"/>
      <c r="F43" s="55" t="s">
        <v>44</v>
      </c>
      <c r="G43" s="25">
        <f t="shared" si="50"/>
        <v>3</v>
      </c>
      <c r="H43" s="24"/>
      <c r="I43" s="24"/>
      <c r="J43" s="55" t="s">
        <v>44</v>
      </c>
      <c r="K43" s="25">
        <f t="shared" si="51"/>
        <v>2</v>
      </c>
      <c r="L43" s="24"/>
      <c r="M43" s="24"/>
      <c r="N43" s="55" t="s">
        <v>44</v>
      </c>
      <c r="O43" s="25">
        <f t="shared" si="52"/>
        <v>3</v>
      </c>
      <c r="P43" s="24"/>
      <c r="Q43" s="24"/>
      <c r="R43" s="55" t="s">
        <v>44</v>
      </c>
      <c r="S43" s="25">
        <f t="shared" si="53"/>
        <v>4</v>
      </c>
      <c r="T43" s="24"/>
      <c r="U43" s="24"/>
      <c r="V43" s="55" t="s">
        <v>44</v>
      </c>
      <c r="W43" s="25">
        <f t="shared" si="54"/>
        <v>2</v>
      </c>
      <c r="X43" s="24"/>
      <c r="Y43" s="24"/>
      <c r="Z43" s="55" t="s">
        <v>44</v>
      </c>
      <c r="AA43" s="25">
        <f t="shared" si="55"/>
        <v>5</v>
      </c>
      <c r="AB43" s="24"/>
      <c r="AC43" s="24"/>
      <c r="AD43" s="55" t="s">
        <v>44</v>
      </c>
      <c r="AE43" s="25">
        <f t="shared" si="56"/>
        <v>2</v>
      </c>
      <c r="AF43" s="24"/>
      <c r="AG43" s="24"/>
      <c r="AH43" s="55" t="s">
        <v>44</v>
      </c>
      <c r="AI43" s="25">
        <f t="shared" si="57"/>
        <v>3</v>
      </c>
      <c r="AJ43" s="24"/>
      <c r="AK43" s="24"/>
      <c r="AL43" s="55" t="s">
        <v>44</v>
      </c>
      <c r="AM43" s="25">
        <f t="shared" si="58"/>
        <v>5</v>
      </c>
      <c r="AN43" s="24"/>
      <c r="AO43" s="24"/>
      <c r="AP43" s="55" t="s">
        <v>44</v>
      </c>
      <c r="AQ43" s="25">
        <f t="shared" si="59"/>
        <v>1</v>
      </c>
      <c r="AR43" s="24"/>
      <c r="AS43" s="24"/>
      <c r="AT43" s="55" t="s">
        <v>44</v>
      </c>
      <c r="AU43" s="25">
        <f t="shared" si="60"/>
        <v>0</v>
      </c>
      <c r="AV43" s="24"/>
    </row>
    <row r="44" spans="1:48" s="26" customFormat="1" ht="12.75" x14ac:dyDescent="0.2">
      <c r="A44" s="24">
        <f t="shared" si="48"/>
        <v>36</v>
      </c>
      <c r="B44" s="55" t="s">
        <v>45</v>
      </c>
      <c r="C44" s="25">
        <f t="shared" si="49"/>
        <v>4</v>
      </c>
      <c r="D44" s="27"/>
      <c r="E44" s="24"/>
      <c r="F44" s="55" t="s">
        <v>45</v>
      </c>
      <c r="G44" s="25">
        <f t="shared" si="50"/>
        <v>4</v>
      </c>
      <c r="H44" s="24"/>
      <c r="I44" s="24"/>
      <c r="J44" s="55" t="s">
        <v>45</v>
      </c>
      <c r="K44" s="25">
        <f t="shared" si="51"/>
        <v>3</v>
      </c>
      <c r="L44" s="24"/>
      <c r="M44" s="24"/>
      <c r="N44" s="55" t="s">
        <v>45</v>
      </c>
      <c r="O44" s="25">
        <f t="shared" si="52"/>
        <v>3</v>
      </c>
      <c r="P44" s="24"/>
      <c r="Q44" s="24"/>
      <c r="R44" s="55" t="s">
        <v>45</v>
      </c>
      <c r="S44" s="25">
        <f t="shared" si="53"/>
        <v>4</v>
      </c>
      <c r="T44" s="24"/>
      <c r="U44" s="24"/>
      <c r="V44" s="55" t="s">
        <v>45</v>
      </c>
      <c r="W44" s="25">
        <f t="shared" si="54"/>
        <v>2</v>
      </c>
      <c r="X44" s="24"/>
      <c r="Y44" s="24"/>
      <c r="Z44" s="55" t="s">
        <v>45</v>
      </c>
      <c r="AA44" s="25">
        <f t="shared" si="55"/>
        <v>4</v>
      </c>
      <c r="AB44" s="24"/>
      <c r="AC44" s="24"/>
      <c r="AD44" s="55" t="s">
        <v>45</v>
      </c>
      <c r="AE44" s="25">
        <f t="shared" si="56"/>
        <v>3</v>
      </c>
      <c r="AF44" s="24"/>
      <c r="AG44" s="24"/>
      <c r="AH44" s="55" t="s">
        <v>45</v>
      </c>
      <c r="AI44" s="25">
        <f t="shared" si="57"/>
        <v>4</v>
      </c>
      <c r="AJ44" s="24"/>
      <c r="AK44" s="24"/>
      <c r="AL44" s="55" t="s">
        <v>45</v>
      </c>
      <c r="AM44" s="25">
        <f t="shared" si="58"/>
        <v>4</v>
      </c>
      <c r="AN44" s="24"/>
      <c r="AO44" s="24"/>
      <c r="AP44" s="55" t="s">
        <v>45</v>
      </c>
      <c r="AQ44" s="25">
        <f t="shared" si="59"/>
        <v>1</v>
      </c>
      <c r="AR44" s="24"/>
      <c r="AS44" s="24"/>
      <c r="AT44" s="55" t="s">
        <v>45</v>
      </c>
      <c r="AU44" s="25">
        <f t="shared" si="60"/>
        <v>0</v>
      </c>
      <c r="AV44" s="24"/>
    </row>
    <row r="45" spans="1:48" s="24" customFormat="1" ht="12.75" x14ac:dyDescent="0.2">
      <c r="A45" s="24">
        <f t="shared" si="48"/>
        <v>50</v>
      </c>
      <c r="B45" s="55" t="s">
        <v>47</v>
      </c>
      <c r="C45" s="25">
        <f t="shared" si="49"/>
        <v>4</v>
      </c>
      <c r="D45" s="27"/>
      <c r="F45" s="55" t="s">
        <v>47</v>
      </c>
      <c r="G45" s="25">
        <f t="shared" si="50"/>
        <v>5</v>
      </c>
      <c r="J45" s="55" t="s">
        <v>47</v>
      </c>
      <c r="K45" s="25">
        <f t="shared" si="51"/>
        <v>4</v>
      </c>
      <c r="N45" s="55" t="s">
        <v>47</v>
      </c>
      <c r="O45" s="25">
        <f t="shared" si="52"/>
        <v>3</v>
      </c>
      <c r="R45" s="55" t="s">
        <v>47</v>
      </c>
      <c r="S45" s="25">
        <f t="shared" si="53"/>
        <v>4</v>
      </c>
      <c r="V45" s="55" t="s">
        <v>47</v>
      </c>
      <c r="W45" s="25">
        <f t="shared" si="54"/>
        <v>4</v>
      </c>
      <c r="Z45" s="55" t="s">
        <v>47</v>
      </c>
      <c r="AA45" s="25">
        <f t="shared" si="55"/>
        <v>4</v>
      </c>
      <c r="AD45" s="55" t="s">
        <v>47</v>
      </c>
      <c r="AE45" s="25">
        <f t="shared" si="56"/>
        <v>5</v>
      </c>
      <c r="AH45" s="55" t="s">
        <v>47</v>
      </c>
      <c r="AI45" s="25">
        <f t="shared" si="57"/>
        <v>4</v>
      </c>
      <c r="AL45" s="55" t="s">
        <v>47</v>
      </c>
      <c r="AM45" s="25">
        <f t="shared" si="58"/>
        <v>4</v>
      </c>
      <c r="AP45" s="55" t="s">
        <v>47</v>
      </c>
      <c r="AQ45" s="25">
        <f t="shared" si="59"/>
        <v>5</v>
      </c>
      <c r="AT45" s="55" t="s">
        <v>47</v>
      </c>
      <c r="AU45" s="25">
        <f t="shared" si="60"/>
        <v>4</v>
      </c>
    </row>
    <row r="46" spans="1:48" s="24" customFormat="1" ht="12.75" x14ac:dyDescent="0.2">
      <c r="A46" s="24">
        <f t="shared" si="48"/>
        <v>228</v>
      </c>
      <c r="C46" s="28">
        <f>SUM(C40:C45)</f>
        <v>25</v>
      </c>
      <c r="D46" s="27"/>
      <c r="G46" s="28">
        <f>SUM(G40:G45)</f>
        <v>21</v>
      </c>
      <c r="K46" s="28">
        <f>SUM(K40:K45)</f>
        <v>20</v>
      </c>
      <c r="O46" s="28">
        <f>SUM(O40:O45)</f>
        <v>16</v>
      </c>
      <c r="S46" s="28">
        <f>SUM(S40:S45)</f>
        <v>25</v>
      </c>
      <c r="W46" s="28">
        <f>SUM(W40:W45)</f>
        <v>14</v>
      </c>
      <c r="AA46" s="28">
        <f>SUM(AA40:AA45)</f>
        <v>27</v>
      </c>
      <c r="AE46" s="28">
        <f>SUM(AE40:AE45)</f>
        <v>16</v>
      </c>
      <c r="AI46" s="28">
        <f>SUM(AI40:AI45)</f>
        <v>25</v>
      </c>
      <c r="AM46" s="28">
        <f>SUM(AM40:AM45)</f>
        <v>25</v>
      </c>
      <c r="AQ46" s="28">
        <f>SUM(AQ40:AQ45)</f>
        <v>10</v>
      </c>
      <c r="AU46" s="28">
        <f>SUM(AU40:AU45)</f>
        <v>4</v>
      </c>
    </row>
    <row r="47" spans="1:48" s="24" customFormat="1" ht="12.75" x14ac:dyDescent="0.2">
      <c r="D47" s="27"/>
    </row>
    <row r="48" spans="1:48" s="24" customFormat="1" ht="12.75" x14ac:dyDescent="0.2">
      <c r="A48" s="24">
        <f>SUM(C48:BB48)</f>
        <v>49</v>
      </c>
      <c r="B48" s="55" t="s">
        <v>53</v>
      </c>
      <c r="C48" s="27">
        <f>COUNTIF(B$4:B$35,B48)</f>
        <v>4</v>
      </c>
      <c r="D48" s="27"/>
      <c r="F48" s="55" t="s">
        <v>53</v>
      </c>
      <c r="G48" s="27">
        <f>COUNTIF(F$4:F$35,F48)</f>
        <v>5</v>
      </c>
      <c r="J48" s="55" t="s">
        <v>53</v>
      </c>
      <c r="K48" s="27">
        <f>COUNTIF(J$4:J$35,J48)</f>
        <v>4</v>
      </c>
      <c r="N48" s="55" t="s">
        <v>53</v>
      </c>
      <c r="O48" s="27">
        <f>COUNTIF(N$4:N$35,N48)</f>
        <v>4</v>
      </c>
      <c r="R48" s="55" t="s">
        <v>53</v>
      </c>
      <c r="S48" s="27">
        <f>COUNTIF(R$4:R$35,R48)</f>
        <v>5</v>
      </c>
      <c r="V48" s="55" t="s">
        <v>53</v>
      </c>
      <c r="W48" s="27">
        <f>COUNTIF(V$4:V$35,V48)</f>
        <v>4</v>
      </c>
      <c r="Z48" s="55" t="s">
        <v>53</v>
      </c>
      <c r="AA48" s="27">
        <f>COUNTIF(Z$4:Z$35,Z48)</f>
        <v>4</v>
      </c>
      <c r="AD48" s="55" t="s">
        <v>53</v>
      </c>
      <c r="AE48" s="27">
        <f>COUNTIF(AD$4:AD$35,AD48)</f>
        <v>3</v>
      </c>
      <c r="AH48" s="55" t="s">
        <v>53</v>
      </c>
      <c r="AI48" s="27">
        <f>COUNTIF(AH$4:AH$35,AH48)</f>
        <v>3</v>
      </c>
      <c r="AL48" s="55" t="s">
        <v>53</v>
      </c>
      <c r="AM48" s="27">
        <f>COUNTIF(AL$4:AL$35,AL48)</f>
        <v>4</v>
      </c>
      <c r="AP48" s="55" t="s">
        <v>53</v>
      </c>
      <c r="AQ48" s="27">
        <f>COUNTIF(AP$4:AP$35,AP48)</f>
        <v>5</v>
      </c>
      <c r="AT48" s="55" t="s">
        <v>53</v>
      </c>
      <c r="AU48" s="27">
        <f>COUNTIF(AT$4:AT$35,AT48)</f>
        <v>4</v>
      </c>
    </row>
    <row r="49" spans="1:47" s="24" customFormat="1" ht="12.75" x14ac:dyDescent="0.2">
      <c r="A49" s="24">
        <f>SUM(C49:BB49)</f>
        <v>76</v>
      </c>
      <c r="B49" s="27" t="s">
        <v>22</v>
      </c>
      <c r="C49" s="27">
        <f>COUNTIF(B$4:B$35,B49)</f>
        <v>1</v>
      </c>
      <c r="D49" s="27"/>
      <c r="F49" s="27" t="s">
        <v>22</v>
      </c>
      <c r="G49" s="27">
        <f>COUNTIF(F$4:F$35,F49)</f>
        <v>5</v>
      </c>
      <c r="J49" s="27" t="s">
        <v>22</v>
      </c>
      <c r="K49" s="27">
        <f>COUNTIF(J$4:J$35,J49)</f>
        <v>4</v>
      </c>
      <c r="N49" s="27" t="s">
        <v>22</v>
      </c>
      <c r="O49" s="27">
        <f>COUNTIF(N$4:N$35,N49)</f>
        <v>10</v>
      </c>
      <c r="R49" s="27" t="s">
        <v>22</v>
      </c>
      <c r="S49" s="27">
        <f>COUNTIF(R$4:R$35,R49)</f>
        <v>0</v>
      </c>
      <c r="V49" s="27" t="s">
        <v>22</v>
      </c>
      <c r="W49" s="27">
        <f>COUNTIF(V$4:V$35,V49)</f>
        <v>10</v>
      </c>
      <c r="Z49" s="27" t="s">
        <v>22</v>
      </c>
      <c r="AA49" s="27">
        <f>COUNTIF(Z$4:Z$35,Z49)</f>
        <v>0</v>
      </c>
      <c r="AD49" s="27" t="s">
        <v>22</v>
      </c>
      <c r="AE49" s="27">
        <f>COUNTIF(AD$4:AD$35,AD49)</f>
        <v>9</v>
      </c>
      <c r="AH49" s="27" t="s">
        <v>22</v>
      </c>
      <c r="AI49" s="27">
        <f>COUNTIF(AH$4:AH$35,AH49)</f>
        <v>0</v>
      </c>
      <c r="AL49" s="27" t="s">
        <v>22</v>
      </c>
      <c r="AM49" s="27">
        <f>COUNTIF(AL$4:AL$35,AL49)</f>
        <v>0</v>
      </c>
      <c r="AP49" s="27" t="s">
        <v>22</v>
      </c>
      <c r="AQ49" s="27">
        <f>COUNTIF(AP$4:AP$35,AP49)</f>
        <v>15</v>
      </c>
      <c r="AT49" s="27" t="s">
        <v>22</v>
      </c>
      <c r="AU49" s="27">
        <f>COUNTIF(AT$4:AT$35,AT49)</f>
        <v>22</v>
      </c>
    </row>
    <row r="50" spans="1:47" s="24" customFormat="1" ht="12.75" x14ac:dyDescent="0.2">
      <c r="A50" s="24">
        <f>SUM(C50:BB50)</f>
        <v>12</v>
      </c>
      <c r="B50" s="27" t="s">
        <v>25</v>
      </c>
      <c r="C50" s="27">
        <f>COUNTIF(B$4:B$35,B50)</f>
        <v>0</v>
      </c>
      <c r="D50" s="27"/>
      <c r="F50" s="27" t="s">
        <v>25</v>
      </c>
      <c r="G50" s="27">
        <f>COUNTIF(F$4:F$35,F50)</f>
        <v>0</v>
      </c>
      <c r="J50" s="27" t="s">
        <v>25</v>
      </c>
      <c r="K50" s="27">
        <f>COUNTIF(J$4:J$35,J50)</f>
        <v>2</v>
      </c>
      <c r="N50" s="27" t="s">
        <v>25</v>
      </c>
      <c r="O50" s="27">
        <f>COUNTIF(N$4:N$35,N50)</f>
        <v>1</v>
      </c>
      <c r="R50" s="27" t="s">
        <v>25</v>
      </c>
      <c r="S50" s="27">
        <f>COUNTIF(R$4:R$35,R50)</f>
        <v>1</v>
      </c>
      <c r="V50" s="27" t="s">
        <v>25</v>
      </c>
      <c r="W50" s="27">
        <f>COUNTIF(V$4:V$35,V50)</f>
        <v>0</v>
      </c>
      <c r="Z50" s="27" t="s">
        <v>25</v>
      </c>
      <c r="AA50" s="27">
        <f>COUNTIF(Z$4:Z$35,Z50)</f>
        <v>0</v>
      </c>
      <c r="AD50" s="27" t="s">
        <v>25</v>
      </c>
      <c r="AE50" s="27">
        <f>COUNTIF(AD$4:AD$35,AD50)</f>
        <v>2</v>
      </c>
      <c r="AH50" s="27" t="s">
        <v>25</v>
      </c>
      <c r="AI50" s="27">
        <f>COUNTIF(AH$4:AH$35,AH50)</f>
        <v>3</v>
      </c>
      <c r="AL50" s="27" t="s">
        <v>25</v>
      </c>
      <c r="AM50" s="27">
        <f>COUNTIF(AL$4:AL$35,AL50)</f>
        <v>1</v>
      </c>
      <c r="AP50" s="27" t="s">
        <v>25</v>
      </c>
      <c r="AQ50" s="27">
        <f>COUNTIF(AP$4:AP$35,AP50)</f>
        <v>1</v>
      </c>
      <c r="AT50" s="27" t="s">
        <v>25</v>
      </c>
      <c r="AU50" s="27">
        <f>COUNTIF(AT$4:AT$35,AT50)</f>
        <v>1</v>
      </c>
    </row>
    <row r="51" spans="1:47" s="24" customFormat="1" ht="12.75" x14ac:dyDescent="0.2">
      <c r="D51" s="27"/>
    </row>
    <row r="52" spans="1:47" s="24" customFormat="1" ht="12.75" x14ac:dyDescent="0.2">
      <c r="A52" s="24">
        <f>SUM(C52:BB52)</f>
        <v>365</v>
      </c>
      <c r="C52" s="28">
        <f>SUM(C46:C50)</f>
        <v>30</v>
      </c>
      <c r="D52" s="27"/>
      <c r="G52" s="28">
        <f>SUM(G46:G50)</f>
        <v>31</v>
      </c>
      <c r="K52" s="28">
        <f>SUM(K46:K50)</f>
        <v>30</v>
      </c>
      <c r="O52" s="28">
        <f>SUM(O46:O50)</f>
        <v>31</v>
      </c>
      <c r="S52" s="28">
        <f>SUM(S46:S50)</f>
        <v>31</v>
      </c>
      <c r="W52" s="24">
        <f>SUM(W46:W50)</f>
        <v>28</v>
      </c>
      <c r="AA52" s="28">
        <f>SUM(AA46:AA50)</f>
        <v>31</v>
      </c>
      <c r="AE52" s="28">
        <f>SUM(AE46:AE50)</f>
        <v>30</v>
      </c>
      <c r="AI52" s="28">
        <f>SUM(AI46:AI50)</f>
        <v>31</v>
      </c>
      <c r="AM52" s="28">
        <f>SUM(AM46:AM50)</f>
        <v>30</v>
      </c>
      <c r="AQ52" s="28">
        <f>SUM(AQ46:AQ50)</f>
        <v>31</v>
      </c>
      <c r="AU52" s="28">
        <f>SUM(AU46:AU50)</f>
        <v>31</v>
      </c>
    </row>
    <row r="53" spans="1:47" s="24" customFormat="1" ht="12.75" x14ac:dyDescent="0.2">
      <c r="B53" s="27"/>
      <c r="C53" s="27"/>
      <c r="D53" s="27"/>
    </row>
    <row r="54" spans="1:47" ht="12" thickBot="1" x14ac:dyDescent="0.25">
      <c r="H54" s="139" t="s">
        <v>78</v>
      </c>
      <c r="I54" s="139"/>
      <c r="J54" s="66">
        <v>2555</v>
      </c>
    </row>
    <row r="55" spans="1:47" ht="12" thickBot="1" x14ac:dyDescent="0.25">
      <c r="A55" s="145" t="s">
        <v>18</v>
      </c>
      <c r="B55" s="146"/>
      <c r="C55" s="147"/>
      <c r="E55" s="121" t="str">
        <f ca="1">MID(CELL("nomfichier",A1),FIND("]",CELL("nomfichier",A1))+1,32)</f>
        <v>A renommer</v>
      </c>
      <c r="F55" s="122"/>
      <c r="G55" s="123"/>
      <c r="H55" s="76" t="s">
        <v>75</v>
      </c>
      <c r="I55" s="76"/>
      <c r="J55" s="64">
        <v>728</v>
      </c>
    </row>
    <row r="56" spans="1:47" x14ac:dyDescent="0.2">
      <c r="A56" s="4" t="s">
        <v>42</v>
      </c>
      <c r="B56" s="1">
        <v>5.25</v>
      </c>
      <c r="E56" s="64"/>
      <c r="F56" s="30"/>
      <c r="G56" s="31"/>
      <c r="H56" s="76" t="s">
        <v>63</v>
      </c>
      <c r="I56" s="76"/>
      <c r="J56" s="75">
        <v>56</v>
      </c>
    </row>
    <row r="57" spans="1:47" x14ac:dyDescent="0.2">
      <c r="A57" s="4" t="s">
        <v>46</v>
      </c>
      <c r="B57" s="1">
        <v>4.75</v>
      </c>
      <c r="E57" s="30"/>
      <c r="F57" s="30"/>
      <c r="G57" s="31"/>
      <c r="H57" s="76" t="s">
        <v>76</v>
      </c>
      <c r="I57" s="76"/>
      <c r="J57" s="75">
        <v>175</v>
      </c>
    </row>
    <row r="58" spans="1:47" x14ac:dyDescent="0.2">
      <c r="A58" s="4" t="s">
        <v>43</v>
      </c>
      <c r="B58" s="1">
        <v>10</v>
      </c>
      <c r="E58" s="30"/>
      <c r="F58" s="30"/>
      <c r="G58" s="31"/>
      <c r="H58" s="64" t="s">
        <v>79</v>
      </c>
      <c r="I58" s="64">
        <v>228</v>
      </c>
      <c r="J58" s="64">
        <v>1596</v>
      </c>
    </row>
    <row r="59" spans="1:47" x14ac:dyDescent="0.2">
      <c r="A59" s="4" t="s">
        <v>44</v>
      </c>
      <c r="B59" s="1">
        <v>5.25</v>
      </c>
      <c r="E59" s="30"/>
      <c r="F59" s="30"/>
      <c r="G59" s="31"/>
      <c r="H59" s="76"/>
      <c r="I59" s="76" t="s">
        <v>80</v>
      </c>
      <c r="J59" s="66">
        <v>1600</v>
      </c>
    </row>
    <row r="60" spans="1:47" x14ac:dyDescent="0.2">
      <c r="A60" s="4" t="s">
        <v>45</v>
      </c>
      <c r="B60" s="1">
        <v>4.75</v>
      </c>
      <c r="E60" s="30"/>
      <c r="F60" s="30"/>
      <c r="G60" s="30"/>
      <c r="H60" s="76" t="s">
        <v>77</v>
      </c>
      <c r="I60" s="76"/>
      <c r="J60" s="75">
        <v>7</v>
      </c>
    </row>
    <row r="61" spans="1:47" x14ac:dyDescent="0.2">
      <c r="A61" s="4" t="s">
        <v>47</v>
      </c>
      <c r="B61" s="1">
        <v>0</v>
      </c>
      <c r="E61" s="30"/>
      <c r="F61" s="30"/>
      <c r="G61" s="35"/>
      <c r="H61" s="76" t="s">
        <v>81</v>
      </c>
      <c r="I61" s="76"/>
      <c r="J61" s="64">
        <v>14</v>
      </c>
    </row>
    <row r="62" spans="1:47" x14ac:dyDescent="0.2">
      <c r="A62" s="63" t="s">
        <v>53</v>
      </c>
      <c r="B62" s="1">
        <v>0</v>
      </c>
      <c r="H62" s="64"/>
      <c r="I62" s="64"/>
      <c r="J62" s="66">
        <f>J59+J60-J61</f>
        <v>1593</v>
      </c>
      <c r="K62" s="53"/>
    </row>
    <row r="63" spans="1:47" ht="12" thickBot="1" x14ac:dyDescent="0.25">
      <c r="A63" s="4" t="s">
        <v>0</v>
      </c>
      <c r="B63" s="1" t="s">
        <v>0</v>
      </c>
      <c r="H63" s="144" t="s">
        <v>41</v>
      </c>
      <c r="I63" s="144"/>
      <c r="J63" s="67">
        <v>0.8</v>
      </c>
    </row>
    <row r="64" spans="1:47" ht="13.5" thickBot="1" x14ac:dyDescent="0.25">
      <c r="A64" s="4" t="s">
        <v>10</v>
      </c>
      <c r="B64" s="1" t="s">
        <v>40</v>
      </c>
      <c r="H64" s="140" t="s">
        <v>19</v>
      </c>
      <c r="I64" s="141"/>
      <c r="J64" s="33">
        <f>J62*J63</f>
        <v>1274.4000000000001</v>
      </c>
    </row>
    <row r="65" spans="1:16" x14ac:dyDescent="0.2">
      <c r="A65" s="4" t="s">
        <v>23</v>
      </c>
      <c r="B65" s="17" t="s">
        <v>24</v>
      </c>
    </row>
    <row r="66" spans="1:16" ht="12" thickBot="1" x14ac:dyDescent="0.25">
      <c r="I66" s="17"/>
      <c r="J66" s="17"/>
      <c r="K66" s="17" t="s">
        <v>26</v>
      </c>
      <c r="L66" s="4" t="s">
        <v>27</v>
      </c>
      <c r="N66" s="39"/>
      <c r="O66" s="40"/>
      <c r="P66" s="41"/>
    </row>
    <row r="67" spans="1:16" x14ac:dyDescent="0.2">
      <c r="I67" s="17">
        <f>A1</f>
        <v>2021</v>
      </c>
      <c r="J67" s="48" t="str">
        <f>A2</f>
        <v xml:space="preserve">septembre </v>
      </c>
      <c r="K67" s="18">
        <f>C36</f>
        <v>125.25</v>
      </c>
      <c r="L67" s="18">
        <f>D36</f>
        <v>125.25</v>
      </c>
      <c r="N67" s="70" t="s">
        <v>73</v>
      </c>
      <c r="O67" s="75"/>
      <c r="P67" s="98"/>
    </row>
    <row r="68" spans="1:16" x14ac:dyDescent="0.2">
      <c r="I68" s="17">
        <f>E1</f>
        <v>2021</v>
      </c>
      <c r="J68" s="56">
        <f>E2</f>
        <v>44470</v>
      </c>
      <c r="K68" s="18">
        <f>G36</f>
        <v>94.75</v>
      </c>
      <c r="L68" s="18">
        <f>H36</f>
        <v>94.75</v>
      </c>
      <c r="N68" s="71"/>
      <c r="O68" s="75"/>
      <c r="P68" s="23"/>
    </row>
    <row r="69" spans="1:16" x14ac:dyDescent="0.2">
      <c r="I69" s="17">
        <f>I1</f>
        <v>2021</v>
      </c>
      <c r="J69" s="48" t="str">
        <f>I2</f>
        <v>novembre</v>
      </c>
      <c r="K69" s="18">
        <f>K36</f>
        <v>94.75</v>
      </c>
      <c r="L69" s="18">
        <f>L36</f>
        <v>94.75</v>
      </c>
      <c r="N69" s="70"/>
      <c r="O69" s="71"/>
      <c r="P69" s="23"/>
    </row>
    <row r="70" spans="1:16" x14ac:dyDescent="0.2">
      <c r="I70" s="17">
        <f>M1</f>
        <v>2021</v>
      </c>
      <c r="J70" s="48" t="str">
        <f>M2</f>
        <v>décembre</v>
      </c>
      <c r="K70" s="18">
        <f>O36</f>
        <v>80</v>
      </c>
      <c r="L70" s="18">
        <f>P36</f>
        <v>80</v>
      </c>
      <c r="N70" s="70"/>
      <c r="O70" s="71"/>
      <c r="P70" s="23"/>
    </row>
    <row r="71" spans="1:16" x14ac:dyDescent="0.2">
      <c r="I71" s="17">
        <f>Q1</f>
        <v>2022</v>
      </c>
      <c r="J71" s="48" t="str">
        <f>Q2</f>
        <v xml:space="preserve">janvier </v>
      </c>
      <c r="K71" s="18">
        <f>S36</f>
        <v>125.25</v>
      </c>
      <c r="L71" s="18">
        <f>T36</f>
        <v>125.25</v>
      </c>
      <c r="N71" s="70"/>
      <c r="O71" s="71"/>
      <c r="P71" s="23"/>
    </row>
    <row r="72" spans="1:16" x14ac:dyDescent="0.2">
      <c r="I72" s="17">
        <f>U1</f>
        <v>2022</v>
      </c>
      <c r="J72" s="48" t="str">
        <f>U2</f>
        <v xml:space="preserve">février </v>
      </c>
      <c r="K72" s="18">
        <f>W36</f>
        <v>60</v>
      </c>
      <c r="L72" s="18">
        <f>X36</f>
        <v>60</v>
      </c>
      <c r="N72" s="70"/>
      <c r="O72" s="71"/>
      <c r="P72" s="23"/>
    </row>
    <row r="73" spans="1:16" x14ac:dyDescent="0.2">
      <c r="I73" s="17">
        <f>Y1</f>
        <v>2022</v>
      </c>
      <c r="J73" s="48" t="str">
        <f>Y2</f>
        <v>mars</v>
      </c>
      <c r="K73" s="18">
        <f>AA36</f>
        <v>140</v>
      </c>
      <c r="L73" s="18">
        <f>AB36</f>
        <v>140</v>
      </c>
      <c r="N73" s="70"/>
      <c r="O73" s="71"/>
      <c r="P73" s="23"/>
    </row>
    <row r="74" spans="1:16" x14ac:dyDescent="0.2">
      <c r="I74" s="17">
        <f>AC1</f>
        <v>2022</v>
      </c>
      <c r="J74" s="48" t="str">
        <f>AC2</f>
        <v xml:space="preserve">avril </v>
      </c>
      <c r="K74" s="18">
        <f>AE36</f>
        <v>64.75</v>
      </c>
      <c r="L74" s="18">
        <f>AF36</f>
        <v>64.75</v>
      </c>
      <c r="N74" s="70"/>
      <c r="O74" s="71"/>
      <c r="P74" s="23"/>
    </row>
    <row r="75" spans="1:16" x14ac:dyDescent="0.2">
      <c r="I75" s="17">
        <f>AG1</f>
        <v>2022</v>
      </c>
      <c r="J75" s="48" t="str">
        <f>AG2</f>
        <v>mai</v>
      </c>
      <c r="K75" s="18">
        <f>AI36</f>
        <v>124.75</v>
      </c>
      <c r="L75" s="18">
        <f>AJ36</f>
        <v>124.75</v>
      </c>
      <c r="N75" s="70"/>
      <c r="O75" s="71"/>
      <c r="P75" s="23"/>
    </row>
    <row r="76" spans="1:16" x14ac:dyDescent="0.2">
      <c r="I76" s="17">
        <f>AK1</f>
        <v>2022</v>
      </c>
      <c r="J76" s="48" t="str">
        <f>AK2</f>
        <v>juin</v>
      </c>
      <c r="K76" s="18">
        <f>AM36</f>
        <v>130</v>
      </c>
      <c r="L76" s="18">
        <f>AN36</f>
        <v>130</v>
      </c>
      <c r="N76" s="70"/>
      <c r="O76" s="71"/>
      <c r="P76" s="23"/>
    </row>
    <row r="77" spans="1:16" x14ac:dyDescent="0.2">
      <c r="I77" s="17">
        <f>AO1</f>
        <v>2022</v>
      </c>
      <c r="J77" s="48" t="str">
        <f>AO2</f>
        <v>juillet</v>
      </c>
      <c r="K77" s="18">
        <f>AQ36</f>
        <v>30</v>
      </c>
      <c r="L77" s="18">
        <f>AR36</f>
        <v>30</v>
      </c>
      <c r="N77" s="70"/>
      <c r="O77" s="71"/>
      <c r="P77" s="23"/>
    </row>
    <row r="78" spans="1:16" x14ac:dyDescent="0.2">
      <c r="I78" s="17">
        <f>AS1</f>
        <v>2022</v>
      </c>
      <c r="J78" s="48" t="str">
        <f>AS2</f>
        <v>août</v>
      </c>
      <c r="K78" s="18">
        <f>AU36</f>
        <v>0</v>
      </c>
      <c r="L78" s="18">
        <f>AV36</f>
        <v>0</v>
      </c>
      <c r="N78" s="72"/>
      <c r="O78" s="73"/>
      <c r="P78" s="74"/>
    </row>
    <row r="79" spans="1:16" x14ac:dyDescent="0.2">
      <c r="I79" s="17"/>
      <c r="J79" s="17"/>
      <c r="K79" s="17"/>
    </row>
    <row r="80" spans="1:16" x14ac:dyDescent="0.2">
      <c r="I80" s="17"/>
      <c r="J80" s="17"/>
      <c r="K80" s="34">
        <f>SUM(K67:K79)</f>
        <v>1069.5</v>
      </c>
      <c r="L80" s="34">
        <f>SUM(L67:L79)</f>
        <v>1069.5</v>
      </c>
      <c r="P80" s="69">
        <f>SUM(P67:P79)</f>
        <v>0</v>
      </c>
    </row>
    <row r="81" spans="1:12" x14ac:dyDescent="0.2">
      <c r="I81" s="17"/>
      <c r="J81" s="17"/>
      <c r="K81" s="17"/>
    </row>
    <row r="82" spans="1:12" x14ac:dyDescent="0.2">
      <c r="I82" s="17"/>
      <c r="J82" s="17"/>
      <c r="K82" s="17"/>
    </row>
    <row r="83" spans="1:12" x14ac:dyDescent="0.2">
      <c r="I83" s="17"/>
      <c r="J83" s="17" t="s">
        <v>20</v>
      </c>
      <c r="K83" s="17"/>
      <c r="L83" s="4">
        <f>L80+P80</f>
        <v>1069.5</v>
      </c>
    </row>
    <row r="84" spans="1:12" x14ac:dyDescent="0.2">
      <c r="I84" s="17"/>
      <c r="J84" s="17"/>
      <c r="K84" s="17"/>
    </row>
    <row r="85" spans="1:12" ht="12" x14ac:dyDescent="0.2">
      <c r="I85" s="17"/>
      <c r="J85" s="4" t="s">
        <v>19</v>
      </c>
      <c r="K85" s="17"/>
      <c r="L85" s="22">
        <f>J64</f>
        <v>1274.4000000000001</v>
      </c>
    </row>
    <row r="86" spans="1:12" x14ac:dyDescent="0.2">
      <c r="I86" s="17"/>
      <c r="J86" s="17"/>
      <c r="K86" s="17"/>
    </row>
    <row r="87" spans="1:12" ht="15.75" thickBot="1" x14ac:dyDescent="0.3">
      <c r="I87" s="17"/>
      <c r="J87" s="17" t="s">
        <v>21</v>
      </c>
      <c r="K87" s="17"/>
      <c r="L87" s="50">
        <f>L83-L85</f>
        <v>-204.90000000000009</v>
      </c>
    </row>
    <row r="88" spans="1:12" ht="12" thickBot="1" x14ac:dyDescent="0.25">
      <c r="A88" s="87" t="s">
        <v>28</v>
      </c>
      <c r="B88" s="43"/>
      <c r="C88" s="43"/>
      <c r="D88" s="43"/>
      <c r="E88" s="43"/>
      <c r="F88" s="43"/>
      <c r="G88" s="43"/>
      <c r="H88" s="43"/>
      <c r="I88" s="44"/>
    </row>
    <row r="89" spans="1:12" x14ac:dyDescent="0.2">
      <c r="B89" s="45" t="s">
        <v>29</v>
      </c>
      <c r="C89" s="46"/>
      <c r="D89" s="47"/>
      <c r="E89" s="45" t="s">
        <v>30</v>
      </c>
      <c r="F89" s="46"/>
      <c r="G89" s="47"/>
      <c r="H89" s="4" t="s">
        <v>31</v>
      </c>
    </row>
    <row r="90" spans="1:12" x14ac:dyDescent="0.2">
      <c r="A90" s="4" t="s">
        <v>3</v>
      </c>
      <c r="B90" s="38">
        <v>0.33333333333333331</v>
      </c>
      <c r="C90" s="38">
        <v>0.36458333333333331</v>
      </c>
      <c r="D90" s="77">
        <f t="shared" ref="D90:D96" si="61">C90-B90</f>
        <v>3.125E-2</v>
      </c>
      <c r="E90" s="38">
        <v>0.48958333333333331</v>
      </c>
      <c r="F90" s="38">
        <v>0.57291666666666663</v>
      </c>
      <c r="G90" s="77">
        <f t="shared" ref="G90:G96" si="62">F90-E90</f>
        <v>8.3333333333333315E-2</v>
      </c>
      <c r="H90" s="78">
        <f t="shared" ref="H90:H96" si="63">G90+D90</f>
        <v>0.11458333333333331</v>
      </c>
      <c r="I90" s="79">
        <v>5.25</v>
      </c>
    </row>
    <row r="91" spans="1:12" x14ac:dyDescent="0.2">
      <c r="A91" s="4" t="s">
        <v>4</v>
      </c>
      <c r="B91" s="38">
        <v>0.33333333333333331</v>
      </c>
      <c r="C91" s="38">
        <v>0.36458333333333331</v>
      </c>
      <c r="D91" s="77">
        <v>0.15625</v>
      </c>
      <c r="E91" s="38">
        <v>0.48958333333333331</v>
      </c>
      <c r="F91" s="38">
        <v>0.57291666666666663</v>
      </c>
      <c r="G91" s="77">
        <f t="shared" si="62"/>
        <v>8.3333333333333315E-2</v>
      </c>
      <c r="H91" s="78">
        <v>0.11458333333333333</v>
      </c>
      <c r="I91" s="79">
        <v>4.25</v>
      </c>
    </row>
    <row r="92" spans="1:12" x14ac:dyDescent="0.2">
      <c r="A92" s="4" t="s">
        <v>2</v>
      </c>
      <c r="B92" s="38"/>
      <c r="C92" s="38"/>
      <c r="D92" s="77"/>
      <c r="E92" s="38"/>
      <c r="F92" s="38"/>
      <c r="G92" s="77"/>
      <c r="H92" s="78"/>
      <c r="I92" s="79">
        <v>9.75</v>
      </c>
      <c r="J92" s="51"/>
    </row>
    <row r="93" spans="1:12" x14ac:dyDescent="0.2">
      <c r="A93" s="4" t="s">
        <v>5</v>
      </c>
      <c r="B93" s="38">
        <v>0.33333333333333331</v>
      </c>
      <c r="C93" s="38">
        <v>0.36458333333333331</v>
      </c>
      <c r="D93" s="77">
        <f t="shared" si="61"/>
        <v>3.125E-2</v>
      </c>
      <c r="E93" s="38">
        <v>0.48958333333333331</v>
      </c>
      <c r="F93" s="38">
        <v>0.57291666666666663</v>
      </c>
      <c r="G93" s="77">
        <f t="shared" si="62"/>
        <v>8.3333333333333315E-2</v>
      </c>
      <c r="H93" s="78">
        <f>G93+D93</f>
        <v>0.11458333333333331</v>
      </c>
      <c r="I93" s="79">
        <v>5.25</v>
      </c>
    </row>
    <row r="94" spans="1:12" x14ac:dyDescent="0.2">
      <c r="A94" s="4" t="s">
        <v>6</v>
      </c>
      <c r="B94" s="38">
        <v>0.33333333333333331</v>
      </c>
      <c r="C94" s="38">
        <v>0.36458333333333331</v>
      </c>
      <c r="D94" s="77">
        <f t="shared" si="61"/>
        <v>3.125E-2</v>
      </c>
      <c r="E94" s="38">
        <v>0.48958333333333331</v>
      </c>
      <c r="F94" s="38">
        <v>0.57291666666666663</v>
      </c>
      <c r="G94" s="77">
        <f t="shared" si="62"/>
        <v>8.3333333333333315E-2</v>
      </c>
      <c r="H94" s="78">
        <f t="shared" si="63"/>
        <v>0.11458333333333331</v>
      </c>
      <c r="I94" s="79">
        <v>5.25</v>
      </c>
    </row>
    <row r="95" spans="1:12" x14ac:dyDescent="0.2">
      <c r="A95" s="4" t="s">
        <v>7</v>
      </c>
      <c r="B95" s="38"/>
      <c r="C95" s="38"/>
      <c r="D95" s="77">
        <f t="shared" si="61"/>
        <v>0</v>
      </c>
      <c r="E95" s="38"/>
      <c r="F95" s="38"/>
      <c r="G95" s="77">
        <f t="shared" si="62"/>
        <v>0</v>
      </c>
      <c r="H95" s="78">
        <f t="shared" si="63"/>
        <v>0</v>
      </c>
      <c r="I95" s="75">
        <f t="shared" ref="I95:I96" si="64">(H95-INT(H95))*24</f>
        <v>0</v>
      </c>
    </row>
    <row r="96" spans="1:12" x14ac:dyDescent="0.2">
      <c r="A96" s="4" t="s">
        <v>8</v>
      </c>
      <c r="B96" s="38"/>
      <c r="C96" s="38"/>
      <c r="D96" s="77">
        <f t="shared" si="61"/>
        <v>0</v>
      </c>
      <c r="E96" s="38"/>
      <c r="F96" s="38"/>
      <c r="G96" s="77">
        <f t="shared" si="62"/>
        <v>0</v>
      </c>
      <c r="H96" s="78">
        <f t="shared" si="63"/>
        <v>0</v>
      </c>
      <c r="I96" s="75">
        <f t="shared" si="64"/>
        <v>0</v>
      </c>
    </row>
    <row r="97" spans="2:9" x14ac:dyDescent="0.2">
      <c r="B97" s="91"/>
      <c r="C97" s="91"/>
      <c r="D97" s="91"/>
      <c r="E97" s="75"/>
      <c r="F97" s="75"/>
      <c r="G97" s="75"/>
      <c r="H97" s="82">
        <f>SUM(H90:H96)</f>
        <v>0.45833333333333326</v>
      </c>
      <c r="I97" s="75"/>
    </row>
    <row r="102" spans="2:9" x14ac:dyDescent="0.2">
      <c r="E102" s="17"/>
      <c r="F102" s="17"/>
    </row>
  </sheetData>
  <sheetProtection selectLockedCells="1"/>
  <mergeCells count="53">
    <mergeCell ref="H63:I63"/>
    <mergeCell ref="H64:I64"/>
    <mergeCell ref="H54:I54"/>
    <mergeCell ref="A55:C55"/>
    <mergeCell ref="E55:G55"/>
    <mergeCell ref="AO1:AR1"/>
    <mergeCell ref="AS1:AV1"/>
    <mergeCell ref="A2:D2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AS2:AV2"/>
    <mergeCell ref="U1:X1"/>
    <mergeCell ref="Y1:AB1"/>
    <mergeCell ref="AC1:AF1"/>
    <mergeCell ref="AG1:AJ1"/>
    <mergeCell ref="AK1:AN1"/>
    <mergeCell ref="A1:D1"/>
    <mergeCell ref="E1:H1"/>
    <mergeCell ref="I1:L1"/>
    <mergeCell ref="M1:P1"/>
    <mergeCell ref="Q1:T1"/>
    <mergeCell ref="AD38:AE38"/>
    <mergeCell ref="AH38:AI38"/>
    <mergeCell ref="AL38:AM38"/>
    <mergeCell ref="B38:C38"/>
    <mergeCell ref="F38:G38"/>
    <mergeCell ref="J38:K38"/>
    <mergeCell ref="N38:O38"/>
    <mergeCell ref="R38:S38"/>
    <mergeCell ref="AP38:AQ38"/>
    <mergeCell ref="AT38:AU38"/>
    <mergeCell ref="B39:C39"/>
    <mergeCell ref="F39:G39"/>
    <mergeCell ref="J39:K39"/>
    <mergeCell ref="N39:O39"/>
    <mergeCell ref="R39:S39"/>
    <mergeCell ref="V39:W39"/>
    <mergeCell ref="Z39:AA39"/>
    <mergeCell ref="AD39:AE39"/>
    <mergeCell ref="AH39:AI39"/>
    <mergeCell ref="AL39:AM39"/>
    <mergeCell ref="AP39:AQ39"/>
    <mergeCell ref="AT39:AU39"/>
    <mergeCell ref="V38:W38"/>
    <mergeCell ref="Z38:AA38"/>
  </mergeCells>
  <conditionalFormatting sqref="C88:G88 C90:D96 E89:E96 F90:G96 B88:B96 J87:L87 J66:L85 M66:N66 H64:H68 I64:I87 H88:I96 B54:G68 K54:N65 A54:A96 O54:P66 M69:P87 A102:I65530 J88:P65530 Q54:AU65530 AV54:IV1048576 AW1:IV53 M67:M68 P68 N68 J63:J65">
    <cfRule type="cellIs" dxfId="82" priority="70" stopIfTrue="1" operator="equal">
      <formula>"we"</formula>
    </cfRule>
    <cfRule type="cellIs" dxfId="81" priority="71" stopIfTrue="1" operator="equal">
      <formula>"mercr"</formula>
    </cfRule>
    <cfRule type="cellIs" dxfId="80" priority="72" stopIfTrue="1" operator="equal">
      <formula>"vac"</formula>
    </cfRule>
  </conditionalFormatting>
  <conditionalFormatting sqref="A1:AV1 C37:C38 AM37:AM38 K37:K38 AA37:AA38 AI37:AI38 G37:G38 O37:O38 S37:S38 W37:W38 AE37:AE38 AQ37:AQ38 AU2:AU38 AN37:AP53 AR37:AT53 D37:F53 H37:J53 T37:V53 X37:Z53 AB37:AD53 AF37:AH53 AJ37:AL53 P37:R53 L37:N53 A37:B53 W40:W53 AU40:AU53 AQ40:AQ53 AM40:AM53 AI40:AI53 AE40:AE53 AA40:AA53 O40:O53 S40:S53 K40:K53 G40:G53 C40:C53 A2:AT3 A36:AT36 A4:A33 A34:E34 AQ4:AS4 AI4:AK4 AA4:AC4 S4:U4 O4:Q4 G4:I4 I34:M34 G5:G34 I5:I33 A35:G35 I35:O35 Q35:S35 O5:O34 Q5:Q34 U35:AA35 U33:Y34 S5:S34 U5:U32 AC35:AI35 AA5:AA34 AC5:AC33 AC34:AG34 AK35:AQ35 AI5:AI34 AK5:AK33 AK34:AO34 AS35:AT35 AQ5:AQ34 AS5:AS34 C4:E33 H5:H35 K4:M33 P5:P35 T5:T35 W4:Y32 AB4:AB35 AE4:AG33 AJ5:AJ35 AM4:AO33 AR5:AR35 AV2:AV53">
    <cfRule type="cellIs" dxfId="79" priority="37" stopIfTrue="1" operator="equal">
      <formula>"dim"</formula>
    </cfRule>
    <cfRule type="cellIs" dxfId="78" priority="38" stopIfTrue="1" operator="equal">
      <formula>"mercr"</formula>
    </cfRule>
  </conditionalFormatting>
  <conditionalFormatting sqref="C30">
    <cfRule type="cellIs" dxfId="77" priority="34" stopIfTrue="1" operator="equal">
      <formula>"we"</formula>
    </cfRule>
    <cfRule type="cellIs" dxfId="76" priority="35" stopIfTrue="1" operator="equal">
      <formula>"mercr"</formula>
    </cfRule>
    <cfRule type="cellIs" dxfId="75" priority="36" stopIfTrue="1" operator="equal">
      <formula>"vac"</formula>
    </cfRule>
  </conditionalFormatting>
  <conditionalFormatting sqref="Q67:AF67 A69:AF95 A1:AF3 A4:A33 AA4:AC4 A34:E34 S4:U4 O4:Q4 G4:I4 I34:M34 G5:G34 I5:I33 A35:G35 I35:O35 Q35:S35 O5:O34 Q5:Q34 U35:AA35 U33:Y34 S5:S34 U5:U32 AC34:AF35 AA5:AA34 AC5:AC33 A67:M68 P68:AF68 N68 C4:E33 H5:H35 K4:M33 P5:P35 T5:T35 W4:Y32 AB4:AB35 AE4:AF33 A36:AF53 A63:AF66 A54:G62 K54:AF62">
    <cfRule type="cellIs" dxfId="74" priority="33" operator="equal">
      <formula>"sam"</formula>
    </cfRule>
  </conditionalFormatting>
  <conditionalFormatting sqref="N67">
    <cfRule type="cellIs" dxfId="73" priority="23" operator="equal">
      <formula>"X"</formula>
    </cfRule>
    <cfRule type="cellIs" dxfId="72" priority="24" operator="equal">
      <formula>"FERIE"</formula>
    </cfRule>
    <cfRule type="cellIs" dxfId="71" priority="25" operator="equal">
      <formula>"XX"</formula>
    </cfRule>
    <cfRule type="cellIs" dxfId="70" priority="26" operator="equal">
      <formula>"sam"</formula>
    </cfRule>
  </conditionalFormatting>
  <conditionalFormatting sqref="N67">
    <cfRule type="cellIs" dxfId="69" priority="27" stopIfTrue="1" operator="equal">
      <formula>"dim"</formula>
    </cfRule>
    <cfRule type="cellIs" dxfId="68" priority="28" stopIfTrue="1" operator="equal">
      <formula>"mercr"</formula>
    </cfRule>
    <cfRule type="cellIs" dxfId="67" priority="29" stopIfTrue="1" operator="equal">
      <formula>"vac"</formula>
    </cfRule>
  </conditionalFormatting>
  <conditionalFormatting sqref="A1:AV3 A4:A33 A34:E34 AU4:AV34 AQ4:AS4 AI4:AK4 AA4:AC4 S4:U4 O4:Q4 G4:I4 I34:M34 G5:G34 I5:I33 A35:G35 I35:O35 Q35:S35 O5:O34 Q5:Q34 U35:AA35 U33:Y34 S5:S34 U5:U32 AC35:AI35 AA5:AA34 AC5:AC33 AC34:AG34 AK35:AQ35 AI5:AI34 AK5:AK33 AK34:AO34 AS35:AV35 AQ5:AQ34 AS5:AS34 A69:AV82 P68:AV68 A68:N68 C4:E33 H5:H35 K4:M33 P5:P35 T5:T35 W4:Y32 AB4:AB35 AE4:AG33 AJ5:AJ35 AM4:AO33 AR5:AR35 AV4:AV35 A36:AV53 A63:AV67 A54:G62 K54:AV62">
    <cfRule type="cellIs" dxfId="66" priority="31" operator="equal">
      <formula>"X"</formula>
    </cfRule>
  </conditionalFormatting>
  <conditionalFormatting sqref="A1:AV3 A4:A33 A34:E34 AU4:AV34 AQ4:AS4 AI4:AK4 AA4:AC4 S4:U4 O4:Q4 G4:I4 I34:M34 G5:G34 I5:I33 A35:G35 I35:O35 Q35:S35 O5:O34 Q5:Q34 U35:AA35 U33:Y34 S5:S34 U5:U32 AC35:AI35 AA5:AA34 AC5:AC33 AC34:AG34 AK35:AQ35 AI5:AI34 AK5:AK33 AK34:AO34 AS35:AV35 AQ5:AQ34 AS5:AS34 A69:AV76 P68:AV68 A68:N68 C4:E33 H5:H35 K4:M33 P5:P35 T5:T35 W4:Y32 AB4:AB35 AE4:AG33 AJ5:AJ35 AM4:AO33 AR5:AR35 AV4:AV35 A36:AV53 A63:AV67 A54:G62 K54:AV62">
    <cfRule type="cellIs" dxfId="65" priority="39" stopIfTrue="1" operator="equal">
      <formula>"vac"</formula>
    </cfRule>
  </conditionalFormatting>
  <conditionalFormatting sqref="A1:AV3 A4:A33 A34:E34 AU4:AV34 AQ4:AS4 AI4:AK4 AA4:AC4 S4:U4 O4:Q4 G4:I4 I34:M34 G5:G34 I5:I33 A35:G35 I35:O35 Q35:S35 O5:O34 Q5:Q34 U35:AA35 U33:Y34 S5:S34 U5:U32 AC35:AI35 AA5:AA34 AC5:AC33 AC34:AG34 AK35:AQ35 AI5:AI34 AK5:AK33 AK34:AO34 AS35:AV35 AQ5:AQ34 AS5:AS34 A69:AV85 P68:AV68 A68:N68 C4:E33 H5:H35 K4:M33 P5:P35 T5:T35 W4:Y32 AB4:AB35 AE4:AG33 AJ5:AJ35 AM4:AO33 AR5:AR35 AV4:AV35 A36:AV53 A63:AV67 A54:G62 K54:AV62">
    <cfRule type="cellIs" dxfId="64" priority="30" operator="equal">
      <formula>"FERIE"</formula>
    </cfRule>
  </conditionalFormatting>
  <conditionalFormatting sqref="A1:AV3 A4:A33 A34:E34 AU4:AV34 AQ4:AS4 AI4:AK4 AA4:AC4 S4:U4 O4:Q4 G4:I4 I34:M34 G5:G34 I5:I33 A35:G35 I35:O35 Q35:S35 O5:O34 Q5:Q34 U35:AA35 U33:Y34 S5:S34 U5:U32 AC35:AI35 AA5:AA34 AC5:AC33 AC34:AG34 AK35:AQ35 AI5:AI34 AK5:AK33 AK34:AO34 AS35:AV35 AQ5:AQ34 AS5:AS34 A69:AV80 P68:AV68 A68:N68 C4:E33 H5:H35 K4:M33 P5:P35 T5:T35 W4:Y32 AB4:AB35 AE4:AG33 AJ5:AJ35 AM4:AO33 AR5:AR35 AV4:AV35 A36:AV53 A63:AV67 A54:G62 K54:AV62">
    <cfRule type="cellIs" dxfId="63" priority="32" operator="equal">
      <formula>"XX"</formula>
    </cfRule>
  </conditionalFormatting>
  <conditionalFormatting sqref="AI40">
    <cfRule type="cellIs" dxfId="62" priority="22" operator="equal">
      <formula>"sam"</formula>
    </cfRule>
  </conditionalFormatting>
  <conditionalFormatting sqref="AM40">
    <cfRule type="cellIs" dxfId="61" priority="21" operator="equal">
      <formula>"sam"</formula>
    </cfRule>
  </conditionalFormatting>
  <conditionalFormatting sqref="AQ40">
    <cfRule type="cellIs" dxfId="60" priority="20" operator="equal">
      <formula>"sam"</formula>
    </cfRule>
  </conditionalFormatting>
  <conditionalFormatting sqref="AU40">
    <cfRule type="cellIs" dxfId="59" priority="19" operator="equal">
      <formula>"sam"</formula>
    </cfRule>
  </conditionalFormatting>
  <conditionalFormatting sqref="B4:B33">
    <cfRule type="cellIs" dxfId="58" priority="17" stopIfTrue="1" operator="equal">
      <formula>"dim"</formula>
    </cfRule>
    <cfRule type="cellIs" dxfId="57" priority="18" stopIfTrue="1" operator="equal">
      <formula>"vac"</formula>
    </cfRule>
  </conditionalFormatting>
  <conditionalFormatting sqref="B4:B33">
    <cfRule type="cellIs" dxfId="56" priority="13" operator="equal">
      <formula>"X"</formula>
    </cfRule>
    <cfRule type="cellIs" dxfId="55" priority="14" operator="equal">
      <formula>"FERIE"</formula>
    </cfRule>
    <cfRule type="cellIs" dxfId="54" priority="15" operator="equal">
      <formula>"XX"</formula>
    </cfRule>
    <cfRule type="cellIs" dxfId="53" priority="16" operator="equal">
      <formula>"sam"</formula>
    </cfRule>
  </conditionalFormatting>
  <conditionalFormatting sqref="AT4:AT34 AP4:AP34 AL4:AL33 AH4:AH34 AD4:AD33 Z4:Z34 V4:V32 R4:R34 N4:N34 J4:J33 F4:F34">
    <cfRule type="cellIs" dxfId="52" priority="11" stopIfTrue="1" operator="equal">
      <formula>"dim"</formula>
    </cfRule>
    <cfRule type="cellIs" dxfId="51" priority="12" stopIfTrue="1" operator="equal">
      <formula>"vac"</formula>
    </cfRule>
  </conditionalFormatting>
  <conditionalFormatting sqref="AT4:AT34 AP4:AP34 AL4:AL33 AH4:AH34 AD4:AD33 Z4:Z34 V4:V32 R4:R34 N4:N34 J4:J33 F4:F34">
    <cfRule type="cellIs" dxfId="50" priority="7" operator="equal">
      <formula>"X"</formula>
    </cfRule>
    <cfRule type="cellIs" dxfId="49" priority="8" operator="equal">
      <formula>"FERIE"</formula>
    </cfRule>
    <cfRule type="cellIs" dxfId="48" priority="9" operator="equal">
      <formula>"XX"</formula>
    </cfRule>
    <cfRule type="cellIs" dxfId="47" priority="10" operator="equal">
      <formula>"sam"</formula>
    </cfRule>
  </conditionalFormatting>
  <conditionalFormatting sqref="H61:I61 J54 J60 J62">
    <cfRule type="cellIs" dxfId="46" priority="5" stopIfTrue="1" operator="equal">
      <formula>"dim"</formula>
    </cfRule>
    <cfRule type="cellIs" dxfId="45" priority="6" stopIfTrue="1" operator="equal">
      <formula>"vac"</formula>
    </cfRule>
  </conditionalFormatting>
  <conditionalFormatting sqref="H54:J54 H56:J56 H59:J59 H57 H60 J57 J60 H61:I61 J62">
    <cfRule type="cellIs" dxfId="44" priority="1" operator="equal">
      <formula>"X"</formula>
    </cfRule>
    <cfRule type="cellIs" dxfId="43" priority="2" operator="equal">
      <formula>"FERIE"</formula>
    </cfRule>
    <cfRule type="cellIs" dxfId="42" priority="3" operator="equal">
      <formula>"XX"</formula>
    </cfRule>
    <cfRule type="cellIs" dxfId="41" priority="4" operator="equal">
      <formula>"sam"</formula>
    </cfRule>
  </conditionalFormatting>
  <printOptions horizontalCentered="1" verticalCentered="1"/>
  <pageMargins left="0.39370078740157483" right="0.39370078740157483" top="0.35433070866141736" bottom="0.35433070866141736" header="0.19685039370078741" footer="0.19685039370078741"/>
  <pageSetup paperSize="9" scale="90" orientation="landscape" r:id="rId1"/>
  <headerFooter alignWithMargins="0">
    <oddFooter>&amp;L&amp;A  &amp;D</oddFooter>
  </headerFooter>
  <rowBreaks count="1" manualBreakCount="1">
    <brk id="53" max="16383" man="1"/>
  </rowBreaks>
  <colBreaks count="2" manualBreakCount="2">
    <brk id="16" max="1048575" man="1"/>
    <brk id="32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3"/>
  <dimension ref="A1:AV102"/>
  <sheetViews>
    <sheetView view="pageBreakPreview" topLeftCell="A40" zoomScaleNormal="85" zoomScaleSheetLayoutView="100" workbookViewId="0">
      <selection activeCell="H54" sqref="H54:J62"/>
    </sheetView>
  </sheetViews>
  <sheetFormatPr baseColWidth="10" defaultColWidth="12" defaultRowHeight="11.25" x14ac:dyDescent="0.2"/>
  <cols>
    <col min="1" max="1" width="9.28515625" style="4" customWidth="1"/>
    <col min="2" max="4" width="9.28515625" style="17" customWidth="1"/>
    <col min="5" max="48" width="9.28515625" style="4" customWidth="1"/>
    <col min="49" max="16384" width="12" style="4"/>
  </cols>
  <sheetData>
    <row r="1" spans="1:48" ht="12" thickBot="1" x14ac:dyDescent="0.25">
      <c r="A1" s="124">
        <f>'Vacances et Fériés'!C1</f>
        <v>2021</v>
      </c>
      <c r="B1" s="125"/>
      <c r="C1" s="125"/>
      <c r="D1" s="126"/>
      <c r="E1" s="121">
        <f>A1</f>
        <v>2021</v>
      </c>
      <c r="F1" s="122"/>
      <c r="G1" s="122"/>
      <c r="H1" s="123"/>
      <c r="I1" s="121">
        <f>A1</f>
        <v>2021</v>
      </c>
      <c r="J1" s="122"/>
      <c r="K1" s="122"/>
      <c r="L1" s="123"/>
      <c r="M1" s="121">
        <f>A1</f>
        <v>2021</v>
      </c>
      <c r="N1" s="122"/>
      <c r="O1" s="122"/>
      <c r="P1" s="123"/>
      <c r="Q1" s="121">
        <f>A1+1</f>
        <v>2022</v>
      </c>
      <c r="R1" s="122"/>
      <c r="S1" s="122"/>
      <c r="T1" s="123"/>
      <c r="U1" s="121">
        <f>A1+1</f>
        <v>2022</v>
      </c>
      <c r="V1" s="122"/>
      <c r="W1" s="122"/>
      <c r="X1" s="123"/>
      <c r="Y1" s="121">
        <f>A1+1</f>
        <v>2022</v>
      </c>
      <c r="Z1" s="122"/>
      <c r="AA1" s="122"/>
      <c r="AB1" s="123"/>
      <c r="AC1" s="121">
        <f>A1+1</f>
        <v>2022</v>
      </c>
      <c r="AD1" s="122"/>
      <c r="AE1" s="122"/>
      <c r="AF1" s="123"/>
      <c r="AG1" s="121">
        <f>A1+1</f>
        <v>2022</v>
      </c>
      <c r="AH1" s="122"/>
      <c r="AI1" s="122"/>
      <c r="AJ1" s="123"/>
      <c r="AK1" s="121">
        <f>A1+1</f>
        <v>2022</v>
      </c>
      <c r="AL1" s="122"/>
      <c r="AM1" s="122"/>
      <c r="AN1" s="123"/>
      <c r="AO1" s="121">
        <f>A1+1</f>
        <v>2022</v>
      </c>
      <c r="AP1" s="122"/>
      <c r="AQ1" s="122"/>
      <c r="AR1" s="123"/>
      <c r="AS1" s="121">
        <f>A1+1</f>
        <v>2022</v>
      </c>
      <c r="AT1" s="122"/>
      <c r="AU1" s="122"/>
      <c r="AV1" s="123"/>
    </row>
    <row r="2" spans="1:48" ht="13.5" customHeight="1" thickBot="1" x14ac:dyDescent="0.25">
      <c r="A2" s="127" t="s">
        <v>34</v>
      </c>
      <c r="B2" s="128"/>
      <c r="C2" s="128"/>
      <c r="D2" s="129"/>
      <c r="E2" s="127">
        <f>E4</f>
        <v>44470</v>
      </c>
      <c r="F2" s="128"/>
      <c r="G2" s="128"/>
      <c r="H2" s="129"/>
      <c r="I2" s="127" t="s">
        <v>35</v>
      </c>
      <c r="J2" s="128"/>
      <c r="K2" s="128"/>
      <c r="L2" s="129"/>
      <c r="M2" s="127" t="s">
        <v>36</v>
      </c>
      <c r="N2" s="128"/>
      <c r="O2" s="128"/>
      <c r="P2" s="129"/>
      <c r="Q2" s="127" t="s">
        <v>37</v>
      </c>
      <c r="R2" s="128"/>
      <c r="S2" s="128"/>
      <c r="T2" s="129"/>
      <c r="U2" s="127" t="s">
        <v>48</v>
      </c>
      <c r="V2" s="128"/>
      <c r="W2" s="128"/>
      <c r="X2" s="129"/>
      <c r="Y2" s="127" t="s">
        <v>49</v>
      </c>
      <c r="Z2" s="128"/>
      <c r="AA2" s="128"/>
      <c r="AB2" s="129"/>
      <c r="AC2" s="127" t="s">
        <v>33</v>
      </c>
      <c r="AD2" s="128"/>
      <c r="AE2" s="128"/>
      <c r="AF2" s="129"/>
      <c r="AG2" s="127" t="s">
        <v>32</v>
      </c>
      <c r="AH2" s="128"/>
      <c r="AI2" s="128"/>
      <c r="AJ2" s="129"/>
      <c r="AK2" s="127" t="s">
        <v>38</v>
      </c>
      <c r="AL2" s="128"/>
      <c r="AM2" s="128"/>
      <c r="AN2" s="129"/>
      <c r="AO2" s="127" t="s">
        <v>39</v>
      </c>
      <c r="AP2" s="128"/>
      <c r="AQ2" s="128"/>
      <c r="AR2" s="129"/>
      <c r="AS2" s="127" t="s">
        <v>50</v>
      </c>
      <c r="AT2" s="128"/>
      <c r="AU2" s="128"/>
      <c r="AV2" s="129"/>
    </row>
    <row r="3" spans="1:48" x14ac:dyDescent="0.2">
      <c r="A3" s="5"/>
      <c r="B3" s="6"/>
      <c r="C3" s="7" t="s">
        <v>9</v>
      </c>
      <c r="D3" s="8" t="s">
        <v>1</v>
      </c>
      <c r="E3" s="5"/>
      <c r="F3" s="6"/>
      <c r="G3" s="7" t="s">
        <v>9</v>
      </c>
      <c r="H3" s="8" t="s">
        <v>1</v>
      </c>
      <c r="I3" s="5"/>
      <c r="J3" s="9"/>
      <c r="K3" s="7" t="s">
        <v>9</v>
      </c>
      <c r="L3" s="8" t="s">
        <v>1</v>
      </c>
      <c r="M3" s="5"/>
      <c r="N3" s="9"/>
      <c r="O3" s="7" t="s">
        <v>9</v>
      </c>
      <c r="P3" s="8" t="s">
        <v>1</v>
      </c>
      <c r="Q3" s="5"/>
      <c r="R3" s="9"/>
      <c r="S3" s="7" t="s">
        <v>9</v>
      </c>
      <c r="T3" s="8" t="s">
        <v>1</v>
      </c>
      <c r="U3" s="5"/>
      <c r="V3" s="9"/>
      <c r="W3" s="7" t="s">
        <v>9</v>
      </c>
      <c r="X3" s="8" t="s">
        <v>1</v>
      </c>
      <c r="Y3" s="5"/>
      <c r="Z3" s="9"/>
      <c r="AA3" s="7" t="s">
        <v>9</v>
      </c>
      <c r="AB3" s="8" t="s">
        <v>1</v>
      </c>
      <c r="AC3" s="5"/>
      <c r="AD3" s="9"/>
      <c r="AE3" s="7" t="s">
        <v>9</v>
      </c>
      <c r="AF3" s="8" t="s">
        <v>1</v>
      </c>
      <c r="AG3" s="5"/>
      <c r="AH3" s="10"/>
      <c r="AI3" s="7" t="s">
        <v>9</v>
      </c>
      <c r="AJ3" s="8" t="s">
        <v>1</v>
      </c>
      <c r="AK3" s="5"/>
      <c r="AL3" s="10"/>
      <c r="AM3" s="7" t="s">
        <v>9</v>
      </c>
      <c r="AN3" s="8" t="s">
        <v>1</v>
      </c>
      <c r="AO3" s="5"/>
      <c r="AP3" s="10"/>
      <c r="AQ3" s="7" t="s">
        <v>9</v>
      </c>
      <c r="AR3" s="8" t="s">
        <v>1</v>
      </c>
      <c r="AS3" s="5"/>
      <c r="AT3" s="9"/>
      <c r="AU3" s="7" t="s">
        <v>9</v>
      </c>
      <c r="AV3" s="8" t="s">
        <v>1</v>
      </c>
    </row>
    <row r="4" spans="1:48" x14ac:dyDescent="0.2">
      <c r="A4" s="62">
        <f>DATE($A$1,9,1)</f>
        <v>44440</v>
      </c>
      <c r="B4" s="57" t="str">
        <f t="shared" ref="B4:B33" si="0">IF(COUNTIF(Fériés,A4),"XX",IF(TEXT(A4,"jjj")="sam","sam",IF(TEXT(A4,"jjj")="dim","dim",IF(SUMPRODUCT((DVac&lt;A4)*(FVac&gt;A4)),"X",TEXT(A4,"jjj")))))</f>
        <v>X</v>
      </c>
      <c r="C4" s="12" t="str">
        <f t="shared" ref="C4:C33" si="1">VLOOKUP(B4,$A$56:$B$65,2,FALSE)</f>
        <v>VAC</v>
      </c>
      <c r="D4" s="2" t="str">
        <f t="shared" ref="D4:D33" si="2">C4</f>
        <v>VAC</v>
      </c>
      <c r="E4" s="11">
        <f>DATE(YEAR(A4),MONTH(A4)+1,1)</f>
        <v>44470</v>
      </c>
      <c r="F4" s="57" t="str">
        <f t="shared" ref="F4:F34" si="3">IF(COUNTIF(Fériés,E4),"XX",IF(TEXT(E4,"jjj")="sam","sam",IF(TEXT(E4,"jjj")="dim","dim",IF(SUMPRODUCT((DVac&lt;E4)*(FVac&gt;E4)),"X",TEXT(E4,"jjj")))))</f>
        <v>ven</v>
      </c>
      <c r="G4" s="12">
        <f t="shared" ref="G4:G34" si="4">VLOOKUP(F4,$A$56:$B$65,2,FALSE)</f>
        <v>0</v>
      </c>
      <c r="H4" s="58">
        <f t="shared" ref="H4:H34" si="5">G4</f>
        <v>0</v>
      </c>
      <c r="I4" s="11">
        <f>DATE(YEAR(E4),MONTH(E4)+1,1)</f>
        <v>44501</v>
      </c>
      <c r="J4" s="57" t="str">
        <f t="shared" ref="J4:J33" si="6">IF(COUNTIF(Fériés,I4),"XX",IF(TEXT(I4,"jjj")="sam","sam",IF(TEXT(I4,"jjj")="dim","dim",IF(SUMPRODUCT((DVac&lt;I4)*(FVac&gt;I4)),"X",TEXT(I4,"jjj")))))</f>
        <v>XX</v>
      </c>
      <c r="K4" s="12" t="str">
        <f t="shared" ref="K4:K33" si="7">VLOOKUP(J4,$A$56:$B$65,2,FALSE)</f>
        <v>FERIE</v>
      </c>
      <c r="L4" s="58" t="str">
        <f t="shared" ref="L4:L33" si="8">K4</f>
        <v>FERIE</v>
      </c>
      <c r="M4" s="11">
        <f>DATE(YEAR(I4),MONTH(I4)+1,1)</f>
        <v>44531</v>
      </c>
      <c r="N4" s="57" t="str">
        <f t="shared" ref="N4:N34" si="9">IF(COUNTIF(Fériés,M4),"XX",IF(TEXT(M4,"jjj")="sam","sam",IF(TEXT(M4,"jjj")="dim","dim",IF(SUMPRODUCT((DVac&lt;M4)*(FVac&gt;M4)),"X",TEXT(M4,"jjj")))))</f>
        <v>mer</v>
      </c>
      <c r="O4" s="12">
        <f t="shared" ref="O4:O34" si="10">VLOOKUP(N4,$A$56:$B$65,2,FALSE)</f>
        <v>0</v>
      </c>
      <c r="P4" s="2">
        <f t="shared" ref="P4:P34" si="11">O4</f>
        <v>0</v>
      </c>
      <c r="Q4" s="11">
        <f>DATE(YEAR(M4),MONTH(M4)+1,1)</f>
        <v>44562</v>
      </c>
      <c r="R4" s="57" t="str">
        <f t="shared" ref="R4:R34" si="12">IF(COUNTIF(Fériés,Q4),"XX",IF(TEXT(Q4,"jjj")="sam","sam",IF(TEXT(Q4,"jjj")="dim","dim",IF(SUMPRODUCT((DVac&lt;Q4)*(FVac&gt;Q4)),"X",TEXT(Q4,"jjj")))))</f>
        <v>XX</v>
      </c>
      <c r="S4" s="12" t="str">
        <f t="shared" ref="S4:S34" si="13">VLOOKUP(R4,$A$56:$B$65,2,FALSE)</f>
        <v>FERIE</v>
      </c>
      <c r="T4" s="58" t="str">
        <f t="shared" ref="T4:T34" si="14">S4</f>
        <v>FERIE</v>
      </c>
      <c r="U4" s="11">
        <f>DATE(YEAR(Q4),MONTH(Q4)+1,1)</f>
        <v>44593</v>
      </c>
      <c r="V4" s="57" t="str">
        <f t="shared" ref="V4:V32" si="15">IF(COUNTIF(Fériés,U4),"XX",IF(TEXT(U4,"jjj")="sam","sam",IF(TEXT(U4,"jjj")="dim","dim",IF(SUMPRODUCT((DVac&lt;U4)*(FVac&gt;U4)),"X",TEXT(U4,"jjj")))))</f>
        <v>mar</v>
      </c>
      <c r="W4" s="12">
        <f t="shared" ref="W4:W31" si="16">VLOOKUP(V4,$A$56:$B$65,2,FALSE)</f>
        <v>0</v>
      </c>
      <c r="X4" s="2">
        <f t="shared" ref="X4:X32" si="17">W4</f>
        <v>0</v>
      </c>
      <c r="Y4" s="11">
        <f>DATE(YEAR(U4),MONTH(U4)+1,1)</f>
        <v>44621</v>
      </c>
      <c r="Z4" s="57" t="str">
        <f t="shared" ref="Z4:Z34" si="18">IF(COUNTIF(Fériés,Y4),"XX",IF(TEXT(Y4,"jjj")="sam","sam",IF(TEXT(Y4,"jjj")="dim","dim",IF(SUMPRODUCT((DVac&lt;Y4)*(FVac&gt;Y4)),"X",TEXT(Y4,"jjj")))))</f>
        <v>mar</v>
      </c>
      <c r="AA4" s="12">
        <f t="shared" ref="AA4:AA34" si="19">VLOOKUP(Z4,$A$56:$B$65,2,FALSE)</f>
        <v>0</v>
      </c>
      <c r="AB4" s="2">
        <f t="shared" ref="AB4:AB34" si="20">AA4</f>
        <v>0</v>
      </c>
      <c r="AC4" s="11">
        <f>DATE(YEAR(Y4),MONTH(Y4)+1,1)</f>
        <v>44652</v>
      </c>
      <c r="AD4" s="57" t="str">
        <f t="shared" ref="AD4:AD33" si="21">IF(COUNTIF(Fériés,AC4),"XX",IF(TEXT(AC4,"jjj")="sam","sam",IF(TEXT(AC4,"jjj")="dim","dim",IF(SUMPRODUCT((DVac&lt;AC4)*(FVac&gt;AC4)),"X",TEXT(AC4,"jjj")))))</f>
        <v>ven</v>
      </c>
      <c r="AE4" s="12">
        <f t="shared" ref="AE4:AE33" si="22">VLOOKUP(AD4,$A$56:$B$65,2,FALSE)</f>
        <v>0</v>
      </c>
      <c r="AF4" s="2">
        <f t="shared" ref="AF4:AF33" si="23">AE4</f>
        <v>0</v>
      </c>
      <c r="AG4" s="11">
        <f>DATE(YEAR(AC4),MONTH(AC4)+1,1)</f>
        <v>44682</v>
      </c>
      <c r="AH4" s="57" t="str">
        <f t="shared" ref="AH4:AH34" si="24">IF(COUNTIF(Fériés,AG4),"XX",IF(TEXT(AG4,"jjj")="sam","sam",IF(TEXT(AG4,"jjj")="dim","dim",IF(SUMPRODUCT((DVac&lt;AG4)*(FVac&gt;AG4)),"X",TEXT(AG4,"jjj")))))</f>
        <v>XX</v>
      </c>
      <c r="AI4" s="12" t="str">
        <f t="shared" ref="AI4:AI34" si="25">VLOOKUP(AH4,$A$56:$B$65,2,FALSE)</f>
        <v>FERIE</v>
      </c>
      <c r="AJ4" s="58" t="str">
        <f t="shared" ref="AJ4:AJ34" si="26">AI4</f>
        <v>FERIE</v>
      </c>
      <c r="AK4" s="11">
        <f>DATE(YEAR(AG4),MONTH(AG4)+1,1)</f>
        <v>44713</v>
      </c>
      <c r="AL4" s="57" t="str">
        <f t="shared" ref="AL4:AL33" si="27">IF(COUNTIF(Fériés,AK4),"XX",IF(TEXT(AK4,"jjj")="sam","sam",IF(TEXT(AK4,"jjj")="dim","dim",IF(SUMPRODUCT((DVac&lt;AK4)*(FVac&gt;AK4)),"X",TEXT(AK4,"jjj")))))</f>
        <v>mer</v>
      </c>
      <c r="AM4" s="12">
        <f t="shared" ref="AM4:AM33" si="28">VLOOKUP(AL4,$A$56:$B$65,2,FALSE)</f>
        <v>0</v>
      </c>
      <c r="AN4" s="2">
        <f t="shared" ref="AN4:AN33" si="29">AM4</f>
        <v>0</v>
      </c>
      <c r="AO4" s="11">
        <f>DATE(YEAR(AK4),MONTH(AK4)+1,1)</f>
        <v>44743</v>
      </c>
      <c r="AP4" s="57" t="str">
        <f t="shared" ref="AP4:AP34" si="30">IF(COUNTIF(Fériés,AO4),"XX",IF(TEXT(AO4,"jjj")="sam","sam",IF(TEXT(AO4,"jjj")="dim","dim",IF(SUMPRODUCT((DVac&lt;AO4)*(FVac&gt;AO4)),"X",TEXT(AO4,"jjj")))))</f>
        <v>ven</v>
      </c>
      <c r="AQ4" s="12">
        <f t="shared" ref="AQ4:AQ34" si="31">VLOOKUP(AP4,$A$56:$B$65,2,FALSE)</f>
        <v>0</v>
      </c>
      <c r="AR4" s="2">
        <f t="shared" ref="AR4:AR34" si="32">AQ4</f>
        <v>0</v>
      </c>
      <c r="AS4" s="11">
        <f>DATE(YEAR(AO4),MONTH(AO4)+1,1)</f>
        <v>44774</v>
      </c>
      <c r="AT4" s="57" t="str">
        <f t="shared" ref="AT4:AT34" si="33">IF(COUNTIF(Fériés,AS4),"XX",IF(TEXT(AS4,"jjj")="sam","sam",IF(TEXT(AS4,"jjj")="dim","dim",IF(SUMPRODUCT((DVac&lt;AS4)*(FVac&gt;AS4)),"X",TEXT(AS4,"jjj")))))</f>
        <v>X</v>
      </c>
      <c r="AU4" s="12" t="str">
        <f t="shared" ref="AU4:AU34" si="34">VLOOKUP(AT4,$A$56:$B$65,2,FALSE)</f>
        <v>VAC</v>
      </c>
      <c r="AV4" s="2" t="str">
        <f t="shared" ref="AV4:AV34" si="35">AU4</f>
        <v>VAC</v>
      </c>
    </row>
    <row r="5" spans="1:48" x14ac:dyDescent="0.2">
      <c r="A5" s="11">
        <f>A4+1</f>
        <v>44441</v>
      </c>
      <c r="B5" s="57" t="str">
        <f t="shared" si="0"/>
        <v>jeu</v>
      </c>
      <c r="C5" s="12">
        <f t="shared" si="1"/>
        <v>0</v>
      </c>
      <c r="D5" s="2">
        <f t="shared" si="2"/>
        <v>0</v>
      </c>
      <c r="E5" s="11">
        <f>IFERROR(IF(E4+1&gt;DATE(YEAR(E4),MONTH(E4)+1,0),"",E4+1),"")</f>
        <v>44471</v>
      </c>
      <c r="F5" s="57" t="str">
        <f t="shared" si="3"/>
        <v>sam</v>
      </c>
      <c r="G5" s="12">
        <f t="shared" si="4"/>
        <v>0</v>
      </c>
      <c r="H5" s="58">
        <f t="shared" si="5"/>
        <v>0</v>
      </c>
      <c r="I5" s="11">
        <f>IFERROR(IF(I4+1&gt;DATE(YEAR(I4),MONTH(I4)+1,0),"",I4+1),"")</f>
        <v>44502</v>
      </c>
      <c r="J5" s="57" t="str">
        <f t="shared" si="6"/>
        <v>X</v>
      </c>
      <c r="K5" s="12" t="str">
        <f t="shared" si="7"/>
        <v>VAC</v>
      </c>
      <c r="L5" s="2" t="str">
        <f t="shared" si="8"/>
        <v>VAC</v>
      </c>
      <c r="M5" s="11">
        <f>IFERROR(IF(M4+1&gt;DATE(YEAR(M4),MONTH(M4)+1,0),"",M4+1),"")</f>
        <v>44532</v>
      </c>
      <c r="N5" s="57" t="str">
        <f t="shared" si="9"/>
        <v>jeu</v>
      </c>
      <c r="O5" s="12">
        <f t="shared" si="10"/>
        <v>0</v>
      </c>
      <c r="P5" s="2">
        <f t="shared" si="11"/>
        <v>0</v>
      </c>
      <c r="Q5" s="11">
        <f>IFERROR(IF(Q4+1&gt;DATE(YEAR(Q4),MONTH(Q4)+1,0),"",Q4+1),"")</f>
        <v>44563</v>
      </c>
      <c r="R5" s="57" t="str">
        <f t="shared" si="12"/>
        <v>dim</v>
      </c>
      <c r="S5" s="12">
        <f t="shared" si="13"/>
        <v>0</v>
      </c>
      <c r="T5" s="2">
        <f t="shared" si="14"/>
        <v>0</v>
      </c>
      <c r="U5" s="11">
        <f>IFERROR(IF(U4+1&gt;DATE(YEAR(U4),MONTH(U4)+1,0),"",U4+1),"")</f>
        <v>44594</v>
      </c>
      <c r="V5" s="57" t="str">
        <f t="shared" si="15"/>
        <v>mer</v>
      </c>
      <c r="W5" s="12">
        <f t="shared" si="16"/>
        <v>0</v>
      </c>
      <c r="X5" s="2">
        <f t="shared" si="17"/>
        <v>0</v>
      </c>
      <c r="Y5" s="11">
        <f>IFERROR(IF(Y4+1&gt;DATE(YEAR(Y4),MONTH(Y4)+1,0),"",Y4+1),"")</f>
        <v>44622</v>
      </c>
      <c r="Z5" s="57" t="str">
        <f t="shared" si="18"/>
        <v>mer</v>
      </c>
      <c r="AA5" s="12">
        <f t="shared" si="19"/>
        <v>0</v>
      </c>
      <c r="AB5" s="2">
        <f t="shared" si="20"/>
        <v>0</v>
      </c>
      <c r="AC5" s="11">
        <f>IFERROR(IF(AC4+1&gt;DATE(YEAR(AC4),MONTH(AC4)+1,0),"",AC4+1),"")</f>
        <v>44653</v>
      </c>
      <c r="AD5" s="57" t="str">
        <f t="shared" si="21"/>
        <v>sam</v>
      </c>
      <c r="AE5" s="12">
        <f t="shared" si="22"/>
        <v>0</v>
      </c>
      <c r="AF5" s="2">
        <f t="shared" si="23"/>
        <v>0</v>
      </c>
      <c r="AG5" s="11">
        <f>IFERROR(IF(AG4+1&gt;DATE(YEAR(AG4),MONTH(AG4)+1,0),"",AG4+1),"")</f>
        <v>44683</v>
      </c>
      <c r="AH5" s="57" t="str">
        <f t="shared" si="24"/>
        <v>lun</v>
      </c>
      <c r="AI5" s="12">
        <f t="shared" si="25"/>
        <v>0</v>
      </c>
      <c r="AJ5" s="2">
        <f t="shared" si="26"/>
        <v>0</v>
      </c>
      <c r="AK5" s="11">
        <f>IFERROR(IF(AK4+1&gt;DATE(YEAR(AK4),MONTH(AK4)+1,0),"",AK4+1),"")</f>
        <v>44714</v>
      </c>
      <c r="AL5" s="57" t="str">
        <f t="shared" si="27"/>
        <v>jeu</v>
      </c>
      <c r="AM5" s="12">
        <f t="shared" si="28"/>
        <v>0</v>
      </c>
      <c r="AN5" s="2">
        <f t="shared" si="29"/>
        <v>0</v>
      </c>
      <c r="AO5" s="11">
        <f>IFERROR(IF(AO4+1&gt;DATE(YEAR(AO4),MONTH(AO4)+1,0),"",AO4+1),"")</f>
        <v>44744</v>
      </c>
      <c r="AP5" s="57" t="str">
        <f t="shared" si="30"/>
        <v>sam</v>
      </c>
      <c r="AQ5" s="12">
        <f t="shared" si="31"/>
        <v>0</v>
      </c>
      <c r="AR5" s="2">
        <f t="shared" si="32"/>
        <v>0</v>
      </c>
      <c r="AS5" s="11">
        <f>IFERROR(IF(AS4+1&gt;DATE(YEAR(AS4),MONTH(AS4)+1,0),"",AS4+1),"")</f>
        <v>44775</v>
      </c>
      <c r="AT5" s="57" t="str">
        <f t="shared" si="33"/>
        <v>X</v>
      </c>
      <c r="AU5" s="12" t="str">
        <f t="shared" si="34"/>
        <v>VAC</v>
      </c>
      <c r="AV5" s="2" t="str">
        <f t="shared" si="35"/>
        <v>VAC</v>
      </c>
    </row>
    <row r="6" spans="1:48" x14ac:dyDescent="0.2">
      <c r="A6" s="11">
        <f t="shared" ref="A6:A33" si="36">A5+1</f>
        <v>44442</v>
      </c>
      <c r="B6" s="57" t="str">
        <f t="shared" si="0"/>
        <v>ven</v>
      </c>
      <c r="C6" s="12">
        <f t="shared" si="1"/>
        <v>0</v>
      </c>
      <c r="D6" s="2">
        <f t="shared" si="2"/>
        <v>0</v>
      </c>
      <c r="E6" s="11">
        <f t="shared" ref="E6:E34" si="37">IFERROR(IF(E5+1&gt;DATE(YEAR(E5),MONTH(E5)+1,0),"",E5+1),"")</f>
        <v>44472</v>
      </c>
      <c r="F6" s="57" t="str">
        <f t="shared" si="3"/>
        <v>dim</v>
      </c>
      <c r="G6" s="12">
        <f t="shared" si="4"/>
        <v>0</v>
      </c>
      <c r="H6" s="58">
        <f t="shared" si="5"/>
        <v>0</v>
      </c>
      <c r="I6" s="11">
        <f t="shared" ref="I6:I34" si="38">IFERROR(IF(I5+1&gt;DATE(YEAR(I5),MONTH(I5)+1,0),"",I5+1),"")</f>
        <v>44503</v>
      </c>
      <c r="J6" s="57" t="str">
        <f t="shared" si="6"/>
        <v>X</v>
      </c>
      <c r="K6" s="12" t="str">
        <f t="shared" si="7"/>
        <v>VAC</v>
      </c>
      <c r="L6" s="2" t="str">
        <f t="shared" si="8"/>
        <v>VAC</v>
      </c>
      <c r="M6" s="11">
        <f t="shared" ref="M6:M34" si="39">IFERROR(IF(M5+1&gt;DATE(YEAR(M5),MONTH(M5)+1,0),"",M5+1),"")</f>
        <v>44533</v>
      </c>
      <c r="N6" s="57" t="str">
        <f t="shared" si="9"/>
        <v>ven</v>
      </c>
      <c r="O6" s="12">
        <f t="shared" si="10"/>
        <v>0</v>
      </c>
      <c r="P6" s="2">
        <f t="shared" si="11"/>
        <v>0</v>
      </c>
      <c r="Q6" s="11">
        <f t="shared" ref="Q6:Q34" si="40">IFERROR(IF(Q5+1&gt;DATE(YEAR(Q5),MONTH(Q5)+1,0),"",Q5+1),"")</f>
        <v>44564</v>
      </c>
      <c r="R6" s="57" t="str">
        <f t="shared" si="12"/>
        <v>lun</v>
      </c>
      <c r="S6" s="12">
        <f t="shared" si="13"/>
        <v>0</v>
      </c>
      <c r="T6" s="2">
        <f t="shared" si="14"/>
        <v>0</v>
      </c>
      <c r="U6" s="11">
        <f t="shared" ref="U6:U34" si="41">IFERROR(IF(U5+1&gt;DATE(YEAR(U5),MONTH(U5)+1,0),"",U5+1),"")</f>
        <v>44595</v>
      </c>
      <c r="V6" s="57" t="str">
        <f t="shared" si="15"/>
        <v>jeu</v>
      </c>
      <c r="W6" s="12">
        <f t="shared" si="16"/>
        <v>0</v>
      </c>
      <c r="X6" s="2">
        <f t="shared" si="17"/>
        <v>0</v>
      </c>
      <c r="Y6" s="11">
        <f t="shared" ref="Y6:Y34" si="42">IFERROR(IF(Y5+1&gt;DATE(YEAR(Y5),MONTH(Y5)+1,0),"",Y5+1),"")</f>
        <v>44623</v>
      </c>
      <c r="Z6" s="57" t="str">
        <f t="shared" si="18"/>
        <v>jeu</v>
      </c>
      <c r="AA6" s="12">
        <f t="shared" si="19"/>
        <v>0</v>
      </c>
      <c r="AB6" s="2">
        <f t="shared" si="20"/>
        <v>0</v>
      </c>
      <c r="AC6" s="11">
        <f t="shared" ref="AC6:AC33" si="43">IFERROR(IF(AC5+1&gt;DATE(YEAR(AC5),MONTH(AC5)+1,0),"",AC5+1),"")</f>
        <v>44654</v>
      </c>
      <c r="AD6" s="57" t="str">
        <f t="shared" si="21"/>
        <v>dim</v>
      </c>
      <c r="AE6" s="12">
        <f t="shared" si="22"/>
        <v>0</v>
      </c>
      <c r="AF6" s="2">
        <f t="shared" si="23"/>
        <v>0</v>
      </c>
      <c r="AG6" s="11">
        <f t="shared" ref="AG6:AG34" si="44">IFERROR(IF(AG5+1&gt;DATE(YEAR(AG5),MONTH(AG5)+1,0),"",AG5+1),"")</f>
        <v>44684</v>
      </c>
      <c r="AH6" s="57" t="str">
        <f t="shared" si="24"/>
        <v>mar</v>
      </c>
      <c r="AI6" s="12">
        <f t="shared" si="25"/>
        <v>0</v>
      </c>
      <c r="AJ6" s="2">
        <f t="shared" si="26"/>
        <v>0</v>
      </c>
      <c r="AK6" s="11">
        <f t="shared" ref="AK6:AK34" si="45">IFERROR(IF(AK5+1&gt;DATE(YEAR(AK5),MONTH(AK5)+1,0),"",AK5+1),"")</f>
        <v>44715</v>
      </c>
      <c r="AL6" s="57" t="str">
        <f t="shared" si="27"/>
        <v>ven</v>
      </c>
      <c r="AM6" s="12">
        <f t="shared" si="28"/>
        <v>0</v>
      </c>
      <c r="AN6" s="2">
        <f t="shared" si="29"/>
        <v>0</v>
      </c>
      <c r="AO6" s="11">
        <f t="shared" ref="AO6:AO34" si="46">IFERROR(IF(AO5+1&gt;DATE(YEAR(AO5),MONTH(AO5)+1,0),"",AO5+1),"")</f>
        <v>44745</v>
      </c>
      <c r="AP6" s="57" t="str">
        <f t="shared" si="30"/>
        <v>dim</v>
      </c>
      <c r="AQ6" s="12">
        <f t="shared" si="31"/>
        <v>0</v>
      </c>
      <c r="AR6" s="2">
        <f t="shared" si="32"/>
        <v>0</v>
      </c>
      <c r="AS6" s="11">
        <f t="shared" ref="AS6:AS34" si="47">IFERROR(IF(AS5+1&gt;DATE(YEAR(AS5),MONTH(AS5)+1,0),"",AS5+1),"")</f>
        <v>44776</v>
      </c>
      <c r="AT6" s="57" t="str">
        <f t="shared" si="33"/>
        <v>X</v>
      </c>
      <c r="AU6" s="12" t="str">
        <f t="shared" si="34"/>
        <v>VAC</v>
      </c>
      <c r="AV6" s="2" t="str">
        <f t="shared" si="35"/>
        <v>VAC</v>
      </c>
    </row>
    <row r="7" spans="1:48" x14ac:dyDescent="0.2">
      <c r="A7" s="11">
        <f t="shared" si="36"/>
        <v>44443</v>
      </c>
      <c r="B7" s="57" t="str">
        <f t="shared" si="0"/>
        <v>sam</v>
      </c>
      <c r="C7" s="12">
        <f t="shared" si="1"/>
        <v>0</v>
      </c>
      <c r="D7" s="2">
        <f t="shared" si="2"/>
        <v>0</v>
      </c>
      <c r="E7" s="11">
        <f t="shared" si="37"/>
        <v>44473</v>
      </c>
      <c r="F7" s="57" t="str">
        <f t="shared" si="3"/>
        <v>lun</v>
      </c>
      <c r="G7" s="12">
        <f t="shared" si="4"/>
        <v>0</v>
      </c>
      <c r="H7" s="58">
        <f t="shared" si="5"/>
        <v>0</v>
      </c>
      <c r="I7" s="11">
        <f t="shared" si="38"/>
        <v>44504</v>
      </c>
      <c r="J7" s="57" t="str">
        <f t="shared" si="6"/>
        <v>X</v>
      </c>
      <c r="K7" s="12" t="str">
        <f t="shared" si="7"/>
        <v>VAC</v>
      </c>
      <c r="L7" s="2" t="str">
        <f t="shared" si="8"/>
        <v>VAC</v>
      </c>
      <c r="M7" s="11">
        <f t="shared" si="39"/>
        <v>44534</v>
      </c>
      <c r="N7" s="57" t="str">
        <f t="shared" si="9"/>
        <v>sam</v>
      </c>
      <c r="O7" s="12">
        <f t="shared" si="10"/>
        <v>0</v>
      </c>
      <c r="P7" s="2">
        <f t="shared" si="11"/>
        <v>0</v>
      </c>
      <c r="Q7" s="11">
        <f t="shared" si="40"/>
        <v>44565</v>
      </c>
      <c r="R7" s="57" t="str">
        <f t="shared" si="12"/>
        <v>mar</v>
      </c>
      <c r="S7" s="12">
        <f t="shared" si="13"/>
        <v>0</v>
      </c>
      <c r="T7" s="2">
        <f t="shared" si="14"/>
        <v>0</v>
      </c>
      <c r="U7" s="11">
        <f t="shared" si="41"/>
        <v>44596</v>
      </c>
      <c r="V7" s="57" t="str">
        <f t="shared" si="15"/>
        <v>ven</v>
      </c>
      <c r="W7" s="12">
        <f t="shared" si="16"/>
        <v>0</v>
      </c>
      <c r="X7" s="2">
        <f t="shared" si="17"/>
        <v>0</v>
      </c>
      <c r="Y7" s="11">
        <f t="shared" si="42"/>
        <v>44624</v>
      </c>
      <c r="Z7" s="57" t="str">
        <f t="shared" si="18"/>
        <v>ven</v>
      </c>
      <c r="AA7" s="12">
        <f t="shared" si="19"/>
        <v>0</v>
      </c>
      <c r="AB7" s="2">
        <f t="shared" si="20"/>
        <v>0</v>
      </c>
      <c r="AC7" s="11">
        <f t="shared" si="43"/>
        <v>44655</v>
      </c>
      <c r="AD7" s="57" t="str">
        <f t="shared" si="21"/>
        <v>lun</v>
      </c>
      <c r="AE7" s="12">
        <f t="shared" si="22"/>
        <v>0</v>
      </c>
      <c r="AF7" s="2">
        <f t="shared" si="23"/>
        <v>0</v>
      </c>
      <c r="AG7" s="11">
        <f t="shared" si="44"/>
        <v>44685</v>
      </c>
      <c r="AH7" s="57" t="str">
        <f t="shared" si="24"/>
        <v>mer</v>
      </c>
      <c r="AI7" s="12">
        <f t="shared" si="25"/>
        <v>0</v>
      </c>
      <c r="AJ7" s="2">
        <f t="shared" si="26"/>
        <v>0</v>
      </c>
      <c r="AK7" s="11">
        <f t="shared" si="45"/>
        <v>44716</v>
      </c>
      <c r="AL7" s="57" t="str">
        <f t="shared" si="27"/>
        <v>sam</v>
      </c>
      <c r="AM7" s="12">
        <f t="shared" si="28"/>
        <v>0</v>
      </c>
      <c r="AN7" s="2">
        <f t="shared" si="29"/>
        <v>0</v>
      </c>
      <c r="AO7" s="11">
        <f t="shared" si="46"/>
        <v>44746</v>
      </c>
      <c r="AP7" s="57" t="str">
        <f t="shared" si="30"/>
        <v>lun</v>
      </c>
      <c r="AQ7" s="12">
        <f t="shared" si="31"/>
        <v>0</v>
      </c>
      <c r="AR7" s="2">
        <f t="shared" si="32"/>
        <v>0</v>
      </c>
      <c r="AS7" s="11">
        <f t="shared" si="47"/>
        <v>44777</v>
      </c>
      <c r="AT7" s="57" t="str">
        <f t="shared" si="33"/>
        <v>X</v>
      </c>
      <c r="AU7" s="12" t="str">
        <f t="shared" si="34"/>
        <v>VAC</v>
      </c>
      <c r="AV7" s="2" t="str">
        <f t="shared" si="35"/>
        <v>VAC</v>
      </c>
    </row>
    <row r="8" spans="1:48" x14ac:dyDescent="0.2">
      <c r="A8" s="11">
        <f t="shared" si="36"/>
        <v>44444</v>
      </c>
      <c r="B8" s="57" t="str">
        <f t="shared" si="0"/>
        <v>dim</v>
      </c>
      <c r="C8" s="12">
        <f t="shared" si="1"/>
        <v>0</v>
      </c>
      <c r="D8" s="2">
        <f t="shared" si="2"/>
        <v>0</v>
      </c>
      <c r="E8" s="11">
        <f t="shared" si="37"/>
        <v>44474</v>
      </c>
      <c r="F8" s="57" t="str">
        <f t="shared" si="3"/>
        <v>mar</v>
      </c>
      <c r="G8" s="12">
        <f t="shared" si="4"/>
        <v>0</v>
      </c>
      <c r="H8" s="58">
        <f t="shared" si="5"/>
        <v>0</v>
      </c>
      <c r="I8" s="11">
        <f t="shared" si="38"/>
        <v>44505</v>
      </c>
      <c r="J8" s="57" t="str">
        <f t="shared" si="6"/>
        <v>X</v>
      </c>
      <c r="K8" s="12" t="str">
        <f t="shared" si="7"/>
        <v>VAC</v>
      </c>
      <c r="L8" s="2" t="str">
        <f t="shared" si="8"/>
        <v>VAC</v>
      </c>
      <c r="M8" s="11">
        <f t="shared" si="39"/>
        <v>44535</v>
      </c>
      <c r="N8" s="57" t="str">
        <f t="shared" si="9"/>
        <v>dim</v>
      </c>
      <c r="O8" s="12">
        <f t="shared" si="10"/>
        <v>0</v>
      </c>
      <c r="P8" s="2">
        <f t="shared" si="11"/>
        <v>0</v>
      </c>
      <c r="Q8" s="11">
        <f t="shared" si="40"/>
        <v>44566</v>
      </c>
      <c r="R8" s="57" t="str">
        <f t="shared" si="12"/>
        <v>mer</v>
      </c>
      <c r="S8" s="12">
        <f t="shared" si="13"/>
        <v>0</v>
      </c>
      <c r="T8" s="2">
        <f t="shared" si="14"/>
        <v>0</v>
      </c>
      <c r="U8" s="11">
        <f t="shared" si="41"/>
        <v>44597</v>
      </c>
      <c r="V8" s="57" t="str">
        <f t="shared" si="15"/>
        <v>sam</v>
      </c>
      <c r="W8" s="12">
        <f t="shared" si="16"/>
        <v>0</v>
      </c>
      <c r="X8" s="2">
        <f t="shared" si="17"/>
        <v>0</v>
      </c>
      <c r="Y8" s="11">
        <f t="shared" si="42"/>
        <v>44625</v>
      </c>
      <c r="Z8" s="57" t="str">
        <f t="shared" si="18"/>
        <v>sam</v>
      </c>
      <c r="AA8" s="12">
        <f t="shared" si="19"/>
        <v>0</v>
      </c>
      <c r="AB8" s="2">
        <f t="shared" si="20"/>
        <v>0</v>
      </c>
      <c r="AC8" s="11">
        <f t="shared" si="43"/>
        <v>44656</v>
      </c>
      <c r="AD8" s="57" t="str">
        <f t="shared" si="21"/>
        <v>mar</v>
      </c>
      <c r="AE8" s="12">
        <f t="shared" si="22"/>
        <v>0</v>
      </c>
      <c r="AF8" s="2">
        <f t="shared" si="23"/>
        <v>0</v>
      </c>
      <c r="AG8" s="11">
        <f t="shared" si="44"/>
        <v>44686</v>
      </c>
      <c r="AH8" s="57" t="str">
        <f t="shared" si="24"/>
        <v>jeu</v>
      </c>
      <c r="AI8" s="12">
        <f t="shared" si="25"/>
        <v>0</v>
      </c>
      <c r="AJ8" s="2">
        <f t="shared" si="26"/>
        <v>0</v>
      </c>
      <c r="AK8" s="11">
        <f t="shared" si="45"/>
        <v>44717</v>
      </c>
      <c r="AL8" s="57" t="str">
        <f t="shared" si="27"/>
        <v>dim</v>
      </c>
      <c r="AM8" s="12">
        <f t="shared" si="28"/>
        <v>0</v>
      </c>
      <c r="AN8" s="2">
        <f t="shared" si="29"/>
        <v>0</v>
      </c>
      <c r="AO8" s="11">
        <f t="shared" si="46"/>
        <v>44747</v>
      </c>
      <c r="AP8" s="57" t="str">
        <f t="shared" si="30"/>
        <v>mar</v>
      </c>
      <c r="AQ8" s="12">
        <f t="shared" si="31"/>
        <v>0</v>
      </c>
      <c r="AR8" s="2">
        <f t="shared" si="32"/>
        <v>0</v>
      </c>
      <c r="AS8" s="11">
        <f t="shared" si="47"/>
        <v>44778</v>
      </c>
      <c r="AT8" s="57" t="str">
        <f t="shared" si="33"/>
        <v>X</v>
      </c>
      <c r="AU8" s="12" t="str">
        <f t="shared" si="34"/>
        <v>VAC</v>
      </c>
      <c r="AV8" s="2" t="str">
        <f t="shared" si="35"/>
        <v>VAC</v>
      </c>
    </row>
    <row r="9" spans="1:48" x14ac:dyDescent="0.2">
      <c r="A9" s="11">
        <f t="shared" si="36"/>
        <v>44445</v>
      </c>
      <c r="B9" s="57" t="str">
        <f t="shared" si="0"/>
        <v>lun</v>
      </c>
      <c r="C9" s="12">
        <f t="shared" si="1"/>
        <v>0</v>
      </c>
      <c r="D9" s="2">
        <f t="shared" si="2"/>
        <v>0</v>
      </c>
      <c r="E9" s="11">
        <f t="shared" si="37"/>
        <v>44475</v>
      </c>
      <c r="F9" s="57" t="str">
        <f t="shared" si="3"/>
        <v>mer</v>
      </c>
      <c r="G9" s="12">
        <f t="shared" si="4"/>
        <v>0</v>
      </c>
      <c r="H9" s="58">
        <f t="shared" si="5"/>
        <v>0</v>
      </c>
      <c r="I9" s="11">
        <f t="shared" si="38"/>
        <v>44506</v>
      </c>
      <c r="J9" s="57" t="str">
        <f t="shared" si="6"/>
        <v>sam</v>
      </c>
      <c r="K9" s="12">
        <f t="shared" si="7"/>
        <v>0</v>
      </c>
      <c r="L9" s="2">
        <f t="shared" si="8"/>
        <v>0</v>
      </c>
      <c r="M9" s="11">
        <f t="shared" si="39"/>
        <v>44536</v>
      </c>
      <c r="N9" s="57" t="str">
        <f t="shared" si="9"/>
        <v>lun</v>
      </c>
      <c r="O9" s="12">
        <f t="shared" si="10"/>
        <v>0</v>
      </c>
      <c r="P9" s="2">
        <f t="shared" si="11"/>
        <v>0</v>
      </c>
      <c r="Q9" s="11">
        <f t="shared" si="40"/>
        <v>44567</v>
      </c>
      <c r="R9" s="57" t="str">
        <f t="shared" si="12"/>
        <v>jeu</v>
      </c>
      <c r="S9" s="12">
        <f t="shared" si="13"/>
        <v>0</v>
      </c>
      <c r="T9" s="2">
        <f t="shared" si="14"/>
        <v>0</v>
      </c>
      <c r="U9" s="11">
        <f t="shared" si="41"/>
        <v>44598</v>
      </c>
      <c r="V9" s="57" t="str">
        <f t="shared" si="15"/>
        <v>dim</v>
      </c>
      <c r="W9" s="12">
        <f t="shared" si="16"/>
        <v>0</v>
      </c>
      <c r="X9" s="2">
        <f t="shared" si="17"/>
        <v>0</v>
      </c>
      <c r="Y9" s="11">
        <f t="shared" si="42"/>
        <v>44626</v>
      </c>
      <c r="Z9" s="57" t="str">
        <f t="shared" si="18"/>
        <v>dim</v>
      </c>
      <c r="AA9" s="12">
        <f t="shared" si="19"/>
        <v>0</v>
      </c>
      <c r="AB9" s="2">
        <f t="shared" si="20"/>
        <v>0</v>
      </c>
      <c r="AC9" s="11">
        <f t="shared" si="43"/>
        <v>44657</v>
      </c>
      <c r="AD9" s="57" t="str">
        <f t="shared" si="21"/>
        <v>mer</v>
      </c>
      <c r="AE9" s="12">
        <f t="shared" si="22"/>
        <v>0</v>
      </c>
      <c r="AF9" s="2">
        <f t="shared" si="23"/>
        <v>0</v>
      </c>
      <c r="AG9" s="11">
        <f t="shared" si="44"/>
        <v>44687</v>
      </c>
      <c r="AH9" s="57" t="str">
        <f t="shared" si="24"/>
        <v>ven</v>
      </c>
      <c r="AI9" s="12">
        <f t="shared" si="25"/>
        <v>0</v>
      </c>
      <c r="AJ9" s="2">
        <f t="shared" si="26"/>
        <v>0</v>
      </c>
      <c r="AK9" s="11">
        <f t="shared" si="45"/>
        <v>44718</v>
      </c>
      <c r="AL9" s="57" t="str">
        <f t="shared" si="27"/>
        <v>XX</v>
      </c>
      <c r="AM9" s="12" t="str">
        <f t="shared" si="28"/>
        <v>FERIE</v>
      </c>
      <c r="AN9" s="2" t="str">
        <f t="shared" si="29"/>
        <v>FERIE</v>
      </c>
      <c r="AO9" s="11">
        <f t="shared" si="46"/>
        <v>44748</v>
      </c>
      <c r="AP9" s="57" t="str">
        <f t="shared" si="30"/>
        <v>mer</v>
      </c>
      <c r="AQ9" s="12">
        <f t="shared" si="31"/>
        <v>0</v>
      </c>
      <c r="AR9" s="2">
        <f t="shared" si="32"/>
        <v>0</v>
      </c>
      <c r="AS9" s="11">
        <f t="shared" si="47"/>
        <v>44779</v>
      </c>
      <c r="AT9" s="57" t="str">
        <f t="shared" si="33"/>
        <v>sam</v>
      </c>
      <c r="AU9" s="12">
        <f t="shared" si="34"/>
        <v>0</v>
      </c>
      <c r="AV9" s="2">
        <f t="shared" si="35"/>
        <v>0</v>
      </c>
    </row>
    <row r="10" spans="1:48" x14ac:dyDescent="0.2">
      <c r="A10" s="11">
        <f t="shared" si="36"/>
        <v>44446</v>
      </c>
      <c r="B10" s="57" t="str">
        <f t="shared" si="0"/>
        <v>mar</v>
      </c>
      <c r="C10" s="12">
        <f t="shared" si="1"/>
        <v>0</v>
      </c>
      <c r="D10" s="2">
        <f t="shared" si="2"/>
        <v>0</v>
      </c>
      <c r="E10" s="11">
        <f t="shared" si="37"/>
        <v>44476</v>
      </c>
      <c r="F10" s="57" t="str">
        <f t="shared" si="3"/>
        <v>jeu</v>
      </c>
      <c r="G10" s="12">
        <f t="shared" si="4"/>
        <v>0</v>
      </c>
      <c r="H10" s="58">
        <f t="shared" si="5"/>
        <v>0</v>
      </c>
      <c r="I10" s="11">
        <f t="shared" si="38"/>
        <v>44507</v>
      </c>
      <c r="J10" s="57" t="str">
        <f t="shared" si="6"/>
        <v>dim</v>
      </c>
      <c r="K10" s="12">
        <f t="shared" si="7"/>
        <v>0</v>
      </c>
      <c r="L10" s="2">
        <f t="shared" si="8"/>
        <v>0</v>
      </c>
      <c r="M10" s="11">
        <f t="shared" si="39"/>
        <v>44537</v>
      </c>
      <c r="N10" s="57" t="str">
        <f t="shared" si="9"/>
        <v>mar</v>
      </c>
      <c r="O10" s="12">
        <f t="shared" si="10"/>
        <v>0</v>
      </c>
      <c r="P10" s="2">
        <f t="shared" si="11"/>
        <v>0</v>
      </c>
      <c r="Q10" s="11">
        <f t="shared" si="40"/>
        <v>44568</v>
      </c>
      <c r="R10" s="57" t="str">
        <f t="shared" si="12"/>
        <v>ven</v>
      </c>
      <c r="S10" s="12">
        <f t="shared" si="13"/>
        <v>0</v>
      </c>
      <c r="T10" s="2">
        <f t="shared" si="14"/>
        <v>0</v>
      </c>
      <c r="U10" s="11">
        <f t="shared" si="41"/>
        <v>44599</v>
      </c>
      <c r="V10" s="57" t="str">
        <f t="shared" si="15"/>
        <v>X</v>
      </c>
      <c r="W10" s="12" t="str">
        <f t="shared" si="16"/>
        <v>VAC</v>
      </c>
      <c r="X10" s="2" t="str">
        <f t="shared" si="17"/>
        <v>VAC</v>
      </c>
      <c r="Y10" s="11">
        <f t="shared" si="42"/>
        <v>44627</v>
      </c>
      <c r="Z10" s="57" t="str">
        <f t="shared" si="18"/>
        <v>lun</v>
      </c>
      <c r="AA10" s="12">
        <f t="shared" si="19"/>
        <v>0</v>
      </c>
      <c r="AB10" s="2">
        <f t="shared" si="20"/>
        <v>0</v>
      </c>
      <c r="AC10" s="11">
        <f t="shared" si="43"/>
        <v>44658</v>
      </c>
      <c r="AD10" s="57" t="str">
        <f t="shared" si="21"/>
        <v>jeu</v>
      </c>
      <c r="AE10" s="12">
        <f t="shared" si="22"/>
        <v>0</v>
      </c>
      <c r="AF10" s="2">
        <f t="shared" si="23"/>
        <v>0</v>
      </c>
      <c r="AG10" s="11">
        <f t="shared" si="44"/>
        <v>44688</v>
      </c>
      <c r="AH10" s="57" t="str">
        <f t="shared" si="24"/>
        <v>sam</v>
      </c>
      <c r="AI10" s="12">
        <f t="shared" si="25"/>
        <v>0</v>
      </c>
      <c r="AJ10" s="2">
        <f t="shared" si="26"/>
        <v>0</v>
      </c>
      <c r="AK10" s="11">
        <f t="shared" si="45"/>
        <v>44719</v>
      </c>
      <c r="AL10" s="57" t="str">
        <f t="shared" si="27"/>
        <v>mar</v>
      </c>
      <c r="AM10" s="12">
        <f t="shared" si="28"/>
        <v>0</v>
      </c>
      <c r="AN10" s="2">
        <f t="shared" si="29"/>
        <v>0</v>
      </c>
      <c r="AO10" s="11">
        <f t="shared" si="46"/>
        <v>44749</v>
      </c>
      <c r="AP10" s="57" t="str">
        <f t="shared" si="30"/>
        <v>jeu</v>
      </c>
      <c r="AQ10" s="12">
        <f t="shared" si="31"/>
        <v>0</v>
      </c>
      <c r="AR10" s="2">
        <f t="shared" si="32"/>
        <v>0</v>
      </c>
      <c r="AS10" s="11">
        <f t="shared" si="47"/>
        <v>44780</v>
      </c>
      <c r="AT10" s="57" t="str">
        <f t="shared" si="33"/>
        <v>dim</v>
      </c>
      <c r="AU10" s="12">
        <f t="shared" si="34"/>
        <v>0</v>
      </c>
      <c r="AV10" s="2">
        <f t="shared" si="35"/>
        <v>0</v>
      </c>
    </row>
    <row r="11" spans="1:48" x14ac:dyDescent="0.2">
      <c r="A11" s="11">
        <f t="shared" si="36"/>
        <v>44447</v>
      </c>
      <c r="B11" s="57" t="str">
        <f t="shared" si="0"/>
        <v>mer</v>
      </c>
      <c r="C11" s="12">
        <f t="shared" si="1"/>
        <v>0</v>
      </c>
      <c r="D11" s="2">
        <f t="shared" si="2"/>
        <v>0</v>
      </c>
      <c r="E11" s="11">
        <f t="shared" si="37"/>
        <v>44477</v>
      </c>
      <c r="F11" s="57" t="str">
        <f t="shared" si="3"/>
        <v>ven</v>
      </c>
      <c r="G11" s="12">
        <f t="shared" si="4"/>
        <v>0</v>
      </c>
      <c r="H11" s="58">
        <f t="shared" si="5"/>
        <v>0</v>
      </c>
      <c r="I11" s="11">
        <f t="shared" si="38"/>
        <v>44508</v>
      </c>
      <c r="J11" s="57" t="str">
        <f t="shared" si="6"/>
        <v>lun</v>
      </c>
      <c r="K11" s="12">
        <f t="shared" si="7"/>
        <v>0</v>
      </c>
      <c r="L11" s="2">
        <f t="shared" si="8"/>
        <v>0</v>
      </c>
      <c r="M11" s="11">
        <f t="shared" si="39"/>
        <v>44538</v>
      </c>
      <c r="N11" s="57" t="str">
        <f t="shared" si="9"/>
        <v>mer</v>
      </c>
      <c r="O11" s="12">
        <f t="shared" si="10"/>
        <v>0</v>
      </c>
      <c r="P11" s="2">
        <f t="shared" si="11"/>
        <v>0</v>
      </c>
      <c r="Q11" s="11">
        <f t="shared" si="40"/>
        <v>44569</v>
      </c>
      <c r="R11" s="57" t="str">
        <f t="shared" si="12"/>
        <v>sam</v>
      </c>
      <c r="S11" s="12">
        <f t="shared" si="13"/>
        <v>0</v>
      </c>
      <c r="T11" s="2">
        <f t="shared" si="14"/>
        <v>0</v>
      </c>
      <c r="U11" s="11">
        <f t="shared" si="41"/>
        <v>44600</v>
      </c>
      <c r="V11" s="57" t="str">
        <f t="shared" si="15"/>
        <v>X</v>
      </c>
      <c r="W11" s="12" t="str">
        <f t="shared" si="16"/>
        <v>VAC</v>
      </c>
      <c r="X11" s="2" t="str">
        <f t="shared" si="17"/>
        <v>VAC</v>
      </c>
      <c r="Y11" s="11">
        <f t="shared" si="42"/>
        <v>44628</v>
      </c>
      <c r="Z11" s="57" t="str">
        <f t="shared" si="18"/>
        <v>mar</v>
      </c>
      <c r="AA11" s="12">
        <f t="shared" si="19"/>
        <v>0</v>
      </c>
      <c r="AB11" s="2">
        <f t="shared" si="20"/>
        <v>0</v>
      </c>
      <c r="AC11" s="11">
        <f t="shared" si="43"/>
        <v>44659</v>
      </c>
      <c r="AD11" s="57" t="str">
        <f t="shared" si="21"/>
        <v>ven</v>
      </c>
      <c r="AE11" s="12">
        <f t="shared" si="22"/>
        <v>0</v>
      </c>
      <c r="AF11" s="2">
        <f t="shared" si="23"/>
        <v>0</v>
      </c>
      <c r="AG11" s="11">
        <f t="shared" si="44"/>
        <v>44689</v>
      </c>
      <c r="AH11" s="57" t="str">
        <f t="shared" si="24"/>
        <v>XX</v>
      </c>
      <c r="AI11" s="12" t="str">
        <f t="shared" si="25"/>
        <v>FERIE</v>
      </c>
      <c r="AJ11" s="58" t="str">
        <f t="shared" si="26"/>
        <v>FERIE</v>
      </c>
      <c r="AK11" s="11">
        <f t="shared" si="45"/>
        <v>44720</v>
      </c>
      <c r="AL11" s="57" t="str">
        <f t="shared" si="27"/>
        <v>mer</v>
      </c>
      <c r="AM11" s="12">
        <f t="shared" si="28"/>
        <v>0</v>
      </c>
      <c r="AN11" s="2">
        <f t="shared" si="29"/>
        <v>0</v>
      </c>
      <c r="AO11" s="11">
        <f t="shared" si="46"/>
        <v>44750</v>
      </c>
      <c r="AP11" s="57" t="str">
        <f t="shared" si="30"/>
        <v>X</v>
      </c>
      <c r="AQ11" s="12" t="str">
        <f t="shared" si="31"/>
        <v>VAC</v>
      </c>
      <c r="AR11" s="2" t="str">
        <f t="shared" si="32"/>
        <v>VAC</v>
      </c>
      <c r="AS11" s="11">
        <f t="shared" si="47"/>
        <v>44781</v>
      </c>
      <c r="AT11" s="57" t="str">
        <f t="shared" si="33"/>
        <v>X</v>
      </c>
      <c r="AU11" s="12" t="str">
        <f t="shared" si="34"/>
        <v>VAC</v>
      </c>
      <c r="AV11" s="2" t="str">
        <f t="shared" si="35"/>
        <v>VAC</v>
      </c>
    </row>
    <row r="12" spans="1:48" x14ac:dyDescent="0.2">
      <c r="A12" s="11">
        <f t="shared" si="36"/>
        <v>44448</v>
      </c>
      <c r="B12" s="57" t="str">
        <f t="shared" si="0"/>
        <v>jeu</v>
      </c>
      <c r="C12" s="12">
        <f t="shared" si="1"/>
        <v>0</v>
      </c>
      <c r="D12" s="2">
        <f t="shared" si="2"/>
        <v>0</v>
      </c>
      <c r="E12" s="11">
        <f t="shared" si="37"/>
        <v>44478</v>
      </c>
      <c r="F12" s="57" t="str">
        <f t="shared" si="3"/>
        <v>sam</v>
      </c>
      <c r="G12" s="12">
        <f t="shared" si="4"/>
        <v>0</v>
      </c>
      <c r="H12" s="58">
        <f t="shared" si="5"/>
        <v>0</v>
      </c>
      <c r="I12" s="11">
        <f t="shared" si="38"/>
        <v>44509</v>
      </c>
      <c r="J12" s="57" t="str">
        <f t="shared" si="6"/>
        <v>mar</v>
      </c>
      <c r="K12" s="12">
        <f t="shared" si="7"/>
        <v>0</v>
      </c>
      <c r="L12" s="2">
        <f t="shared" si="8"/>
        <v>0</v>
      </c>
      <c r="M12" s="11">
        <f t="shared" si="39"/>
        <v>44539</v>
      </c>
      <c r="N12" s="57" t="str">
        <f t="shared" si="9"/>
        <v>jeu</v>
      </c>
      <c r="O12" s="12">
        <f t="shared" si="10"/>
        <v>0</v>
      </c>
      <c r="P12" s="2">
        <f t="shared" si="11"/>
        <v>0</v>
      </c>
      <c r="Q12" s="11">
        <f t="shared" si="40"/>
        <v>44570</v>
      </c>
      <c r="R12" s="57" t="str">
        <f t="shared" si="12"/>
        <v>dim</v>
      </c>
      <c r="S12" s="12">
        <f t="shared" si="13"/>
        <v>0</v>
      </c>
      <c r="T12" s="2">
        <f t="shared" si="14"/>
        <v>0</v>
      </c>
      <c r="U12" s="11">
        <f t="shared" si="41"/>
        <v>44601</v>
      </c>
      <c r="V12" s="57" t="str">
        <f t="shared" si="15"/>
        <v>X</v>
      </c>
      <c r="W12" s="12" t="str">
        <f t="shared" si="16"/>
        <v>VAC</v>
      </c>
      <c r="X12" s="2" t="str">
        <f t="shared" si="17"/>
        <v>VAC</v>
      </c>
      <c r="Y12" s="11">
        <f t="shared" si="42"/>
        <v>44629</v>
      </c>
      <c r="Z12" s="57" t="str">
        <f t="shared" si="18"/>
        <v>mer</v>
      </c>
      <c r="AA12" s="12">
        <f t="shared" si="19"/>
        <v>0</v>
      </c>
      <c r="AB12" s="2">
        <f t="shared" si="20"/>
        <v>0</v>
      </c>
      <c r="AC12" s="11">
        <f t="shared" si="43"/>
        <v>44660</v>
      </c>
      <c r="AD12" s="57" t="str">
        <f t="shared" si="21"/>
        <v>sam</v>
      </c>
      <c r="AE12" s="12">
        <f t="shared" si="22"/>
        <v>0</v>
      </c>
      <c r="AF12" s="2">
        <f t="shared" si="23"/>
        <v>0</v>
      </c>
      <c r="AG12" s="11">
        <f t="shared" si="44"/>
        <v>44690</v>
      </c>
      <c r="AH12" s="57" t="str">
        <f t="shared" si="24"/>
        <v>lun</v>
      </c>
      <c r="AI12" s="12">
        <f t="shared" si="25"/>
        <v>0</v>
      </c>
      <c r="AJ12" s="2">
        <f t="shared" si="26"/>
        <v>0</v>
      </c>
      <c r="AK12" s="11">
        <f t="shared" si="45"/>
        <v>44721</v>
      </c>
      <c r="AL12" s="57" t="str">
        <f t="shared" si="27"/>
        <v>jeu</v>
      </c>
      <c r="AM12" s="12">
        <f t="shared" si="28"/>
        <v>0</v>
      </c>
      <c r="AN12" s="2">
        <f t="shared" si="29"/>
        <v>0</v>
      </c>
      <c r="AO12" s="11">
        <f t="shared" si="46"/>
        <v>44751</v>
      </c>
      <c r="AP12" s="57" t="str">
        <f t="shared" si="30"/>
        <v>sam</v>
      </c>
      <c r="AQ12" s="12">
        <f t="shared" si="31"/>
        <v>0</v>
      </c>
      <c r="AR12" s="2">
        <f t="shared" si="32"/>
        <v>0</v>
      </c>
      <c r="AS12" s="11">
        <f t="shared" si="47"/>
        <v>44782</v>
      </c>
      <c r="AT12" s="57" t="str">
        <f t="shared" si="33"/>
        <v>X</v>
      </c>
      <c r="AU12" s="12" t="str">
        <f t="shared" si="34"/>
        <v>VAC</v>
      </c>
      <c r="AV12" s="2" t="str">
        <f t="shared" si="35"/>
        <v>VAC</v>
      </c>
    </row>
    <row r="13" spans="1:48" x14ac:dyDescent="0.2">
      <c r="A13" s="11">
        <f t="shared" si="36"/>
        <v>44449</v>
      </c>
      <c r="B13" s="57" t="str">
        <f t="shared" si="0"/>
        <v>ven</v>
      </c>
      <c r="C13" s="12">
        <f t="shared" si="1"/>
        <v>0</v>
      </c>
      <c r="D13" s="2">
        <f t="shared" si="2"/>
        <v>0</v>
      </c>
      <c r="E13" s="11">
        <f t="shared" si="37"/>
        <v>44479</v>
      </c>
      <c r="F13" s="57" t="str">
        <f t="shared" si="3"/>
        <v>dim</v>
      </c>
      <c r="G13" s="12">
        <f t="shared" si="4"/>
        <v>0</v>
      </c>
      <c r="H13" s="58">
        <f t="shared" si="5"/>
        <v>0</v>
      </c>
      <c r="I13" s="11">
        <f t="shared" si="38"/>
        <v>44510</v>
      </c>
      <c r="J13" s="57" t="str">
        <f t="shared" si="6"/>
        <v>mer</v>
      </c>
      <c r="K13" s="12">
        <f t="shared" si="7"/>
        <v>0</v>
      </c>
      <c r="L13" s="2">
        <f t="shared" si="8"/>
        <v>0</v>
      </c>
      <c r="M13" s="11">
        <f t="shared" si="39"/>
        <v>44540</v>
      </c>
      <c r="N13" s="57" t="str">
        <f t="shared" si="9"/>
        <v>ven</v>
      </c>
      <c r="O13" s="12">
        <f t="shared" si="10"/>
        <v>0</v>
      </c>
      <c r="P13" s="2">
        <f t="shared" si="11"/>
        <v>0</v>
      </c>
      <c r="Q13" s="11">
        <f t="shared" si="40"/>
        <v>44571</v>
      </c>
      <c r="R13" s="57" t="str">
        <f t="shared" si="12"/>
        <v>lun</v>
      </c>
      <c r="S13" s="12">
        <f t="shared" si="13"/>
        <v>0</v>
      </c>
      <c r="T13" s="2">
        <f t="shared" si="14"/>
        <v>0</v>
      </c>
      <c r="U13" s="11">
        <f t="shared" si="41"/>
        <v>44602</v>
      </c>
      <c r="V13" s="57" t="str">
        <f t="shared" si="15"/>
        <v>X</v>
      </c>
      <c r="W13" s="12" t="str">
        <f t="shared" si="16"/>
        <v>VAC</v>
      </c>
      <c r="X13" s="2" t="str">
        <f t="shared" si="17"/>
        <v>VAC</v>
      </c>
      <c r="Y13" s="11">
        <f t="shared" si="42"/>
        <v>44630</v>
      </c>
      <c r="Z13" s="57" t="str">
        <f t="shared" si="18"/>
        <v>jeu</v>
      </c>
      <c r="AA13" s="12">
        <f t="shared" si="19"/>
        <v>0</v>
      </c>
      <c r="AB13" s="2">
        <f t="shared" si="20"/>
        <v>0</v>
      </c>
      <c r="AC13" s="11">
        <f t="shared" si="43"/>
        <v>44661</v>
      </c>
      <c r="AD13" s="57" t="str">
        <f t="shared" si="21"/>
        <v>dim</v>
      </c>
      <c r="AE13" s="12">
        <f t="shared" si="22"/>
        <v>0</v>
      </c>
      <c r="AF13" s="2">
        <f t="shared" si="23"/>
        <v>0</v>
      </c>
      <c r="AG13" s="11">
        <f t="shared" si="44"/>
        <v>44691</v>
      </c>
      <c r="AH13" s="57" t="str">
        <f t="shared" si="24"/>
        <v>mar</v>
      </c>
      <c r="AI13" s="12">
        <f t="shared" si="25"/>
        <v>0</v>
      </c>
      <c r="AJ13" s="2">
        <f t="shared" si="26"/>
        <v>0</v>
      </c>
      <c r="AK13" s="11">
        <f t="shared" si="45"/>
        <v>44722</v>
      </c>
      <c r="AL13" s="57" t="str">
        <f t="shared" si="27"/>
        <v>ven</v>
      </c>
      <c r="AM13" s="12">
        <f t="shared" si="28"/>
        <v>0</v>
      </c>
      <c r="AN13" s="2">
        <f t="shared" si="29"/>
        <v>0</v>
      </c>
      <c r="AO13" s="11">
        <f t="shared" si="46"/>
        <v>44752</v>
      </c>
      <c r="AP13" s="57" t="str">
        <f t="shared" si="30"/>
        <v>dim</v>
      </c>
      <c r="AQ13" s="12">
        <f t="shared" si="31"/>
        <v>0</v>
      </c>
      <c r="AR13" s="2">
        <f t="shared" si="32"/>
        <v>0</v>
      </c>
      <c r="AS13" s="11">
        <f t="shared" si="47"/>
        <v>44783</v>
      </c>
      <c r="AT13" s="57" t="str">
        <f t="shared" si="33"/>
        <v>X</v>
      </c>
      <c r="AU13" s="12" t="str">
        <f t="shared" si="34"/>
        <v>VAC</v>
      </c>
      <c r="AV13" s="2" t="str">
        <f t="shared" si="35"/>
        <v>VAC</v>
      </c>
    </row>
    <row r="14" spans="1:48" x14ac:dyDescent="0.2">
      <c r="A14" s="11">
        <f t="shared" si="36"/>
        <v>44450</v>
      </c>
      <c r="B14" s="57" t="str">
        <f t="shared" si="0"/>
        <v>sam</v>
      </c>
      <c r="C14" s="12">
        <f t="shared" si="1"/>
        <v>0</v>
      </c>
      <c r="D14" s="2">
        <f t="shared" si="2"/>
        <v>0</v>
      </c>
      <c r="E14" s="11">
        <f t="shared" si="37"/>
        <v>44480</v>
      </c>
      <c r="F14" s="57" t="str">
        <f t="shared" si="3"/>
        <v>lun</v>
      </c>
      <c r="G14" s="12">
        <f t="shared" si="4"/>
        <v>0</v>
      </c>
      <c r="H14" s="58">
        <f t="shared" si="5"/>
        <v>0</v>
      </c>
      <c r="I14" s="11">
        <f t="shared" si="38"/>
        <v>44511</v>
      </c>
      <c r="J14" s="57" t="str">
        <f t="shared" si="6"/>
        <v>XX</v>
      </c>
      <c r="K14" s="12" t="str">
        <f t="shared" si="7"/>
        <v>FERIE</v>
      </c>
      <c r="L14" s="58" t="str">
        <f t="shared" si="8"/>
        <v>FERIE</v>
      </c>
      <c r="M14" s="11">
        <f t="shared" si="39"/>
        <v>44541</v>
      </c>
      <c r="N14" s="57" t="str">
        <f t="shared" si="9"/>
        <v>sam</v>
      </c>
      <c r="O14" s="12">
        <f t="shared" si="10"/>
        <v>0</v>
      </c>
      <c r="P14" s="2">
        <f t="shared" si="11"/>
        <v>0</v>
      </c>
      <c r="Q14" s="11">
        <f t="shared" si="40"/>
        <v>44572</v>
      </c>
      <c r="R14" s="57" t="str">
        <f t="shared" si="12"/>
        <v>mar</v>
      </c>
      <c r="S14" s="12">
        <f t="shared" si="13"/>
        <v>0</v>
      </c>
      <c r="T14" s="2">
        <f t="shared" si="14"/>
        <v>0</v>
      </c>
      <c r="U14" s="11">
        <f t="shared" si="41"/>
        <v>44603</v>
      </c>
      <c r="V14" s="57" t="str">
        <f t="shared" si="15"/>
        <v>X</v>
      </c>
      <c r="W14" s="12" t="str">
        <f t="shared" si="16"/>
        <v>VAC</v>
      </c>
      <c r="X14" s="2" t="str">
        <f t="shared" si="17"/>
        <v>VAC</v>
      </c>
      <c r="Y14" s="11">
        <f t="shared" si="42"/>
        <v>44631</v>
      </c>
      <c r="Z14" s="57" t="str">
        <f t="shared" si="18"/>
        <v>ven</v>
      </c>
      <c r="AA14" s="12">
        <f t="shared" si="19"/>
        <v>0</v>
      </c>
      <c r="AB14" s="2">
        <f t="shared" si="20"/>
        <v>0</v>
      </c>
      <c r="AC14" s="11">
        <f t="shared" si="43"/>
        <v>44662</v>
      </c>
      <c r="AD14" s="57" t="str">
        <f t="shared" si="21"/>
        <v>X</v>
      </c>
      <c r="AE14" s="12" t="str">
        <f t="shared" si="22"/>
        <v>VAC</v>
      </c>
      <c r="AF14" s="2" t="str">
        <f t="shared" si="23"/>
        <v>VAC</v>
      </c>
      <c r="AG14" s="11">
        <f t="shared" si="44"/>
        <v>44692</v>
      </c>
      <c r="AH14" s="57" t="str">
        <f t="shared" si="24"/>
        <v>mer</v>
      </c>
      <c r="AI14" s="12">
        <f t="shared" si="25"/>
        <v>0</v>
      </c>
      <c r="AJ14" s="2">
        <f t="shared" si="26"/>
        <v>0</v>
      </c>
      <c r="AK14" s="11">
        <f t="shared" si="45"/>
        <v>44723</v>
      </c>
      <c r="AL14" s="57" t="str">
        <f t="shared" si="27"/>
        <v>sam</v>
      </c>
      <c r="AM14" s="12">
        <f t="shared" si="28"/>
        <v>0</v>
      </c>
      <c r="AN14" s="2">
        <f t="shared" si="29"/>
        <v>0</v>
      </c>
      <c r="AO14" s="11">
        <f t="shared" si="46"/>
        <v>44753</v>
      </c>
      <c r="AP14" s="57" t="str">
        <f t="shared" si="30"/>
        <v>X</v>
      </c>
      <c r="AQ14" s="12" t="str">
        <f t="shared" si="31"/>
        <v>VAC</v>
      </c>
      <c r="AR14" s="2" t="str">
        <f t="shared" si="32"/>
        <v>VAC</v>
      </c>
      <c r="AS14" s="11">
        <f t="shared" si="47"/>
        <v>44784</v>
      </c>
      <c r="AT14" s="57" t="str">
        <f t="shared" si="33"/>
        <v>X</v>
      </c>
      <c r="AU14" s="12" t="str">
        <f t="shared" si="34"/>
        <v>VAC</v>
      </c>
      <c r="AV14" s="2" t="str">
        <f t="shared" si="35"/>
        <v>VAC</v>
      </c>
    </row>
    <row r="15" spans="1:48" x14ac:dyDescent="0.2">
      <c r="A15" s="11">
        <f t="shared" si="36"/>
        <v>44451</v>
      </c>
      <c r="B15" s="57" t="str">
        <f t="shared" si="0"/>
        <v>dim</v>
      </c>
      <c r="C15" s="12">
        <f t="shared" si="1"/>
        <v>0</v>
      </c>
      <c r="D15" s="2">
        <f t="shared" si="2"/>
        <v>0</v>
      </c>
      <c r="E15" s="11">
        <f t="shared" si="37"/>
        <v>44481</v>
      </c>
      <c r="F15" s="57" t="str">
        <f t="shared" si="3"/>
        <v>mar</v>
      </c>
      <c r="G15" s="12">
        <f t="shared" si="4"/>
        <v>0</v>
      </c>
      <c r="H15" s="58">
        <f t="shared" si="5"/>
        <v>0</v>
      </c>
      <c r="I15" s="11">
        <f t="shared" si="38"/>
        <v>44512</v>
      </c>
      <c r="J15" s="57" t="str">
        <f t="shared" si="6"/>
        <v>ven</v>
      </c>
      <c r="K15" s="12">
        <f t="shared" si="7"/>
        <v>0</v>
      </c>
      <c r="L15" s="2">
        <f t="shared" si="8"/>
        <v>0</v>
      </c>
      <c r="M15" s="11">
        <f t="shared" si="39"/>
        <v>44542</v>
      </c>
      <c r="N15" s="57" t="str">
        <f t="shared" si="9"/>
        <v>dim</v>
      </c>
      <c r="O15" s="12">
        <f t="shared" si="10"/>
        <v>0</v>
      </c>
      <c r="P15" s="2">
        <f t="shared" si="11"/>
        <v>0</v>
      </c>
      <c r="Q15" s="11">
        <f t="shared" si="40"/>
        <v>44573</v>
      </c>
      <c r="R15" s="57" t="str">
        <f t="shared" si="12"/>
        <v>mer</v>
      </c>
      <c r="S15" s="12">
        <f t="shared" si="13"/>
        <v>0</v>
      </c>
      <c r="T15" s="2">
        <f t="shared" si="14"/>
        <v>0</v>
      </c>
      <c r="U15" s="11">
        <f t="shared" si="41"/>
        <v>44604</v>
      </c>
      <c r="V15" s="57" t="str">
        <f t="shared" si="15"/>
        <v>sam</v>
      </c>
      <c r="W15" s="12">
        <f t="shared" si="16"/>
        <v>0</v>
      </c>
      <c r="X15" s="2">
        <f t="shared" si="17"/>
        <v>0</v>
      </c>
      <c r="Y15" s="11">
        <f t="shared" si="42"/>
        <v>44632</v>
      </c>
      <c r="Z15" s="57" t="str">
        <f t="shared" si="18"/>
        <v>sam</v>
      </c>
      <c r="AA15" s="12">
        <f t="shared" si="19"/>
        <v>0</v>
      </c>
      <c r="AB15" s="2">
        <f t="shared" si="20"/>
        <v>0</v>
      </c>
      <c r="AC15" s="11">
        <f t="shared" si="43"/>
        <v>44663</v>
      </c>
      <c r="AD15" s="57" t="str">
        <f t="shared" si="21"/>
        <v>X</v>
      </c>
      <c r="AE15" s="12" t="str">
        <f t="shared" si="22"/>
        <v>VAC</v>
      </c>
      <c r="AF15" s="2" t="str">
        <f t="shared" si="23"/>
        <v>VAC</v>
      </c>
      <c r="AG15" s="11">
        <f t="shared" si="44"/>
        <v>44693</v>
      </c>
      <c r="AH15" s="57" t="str">
        <f t="shared" si="24"/>
        <v>jeu</v>
      </c>
      <c r="AI15" s="12">
        <f t="shared" si="25"/>
        <v>0</v>
      </c>
      <c r="AJ15" s="2">
        <f t="shared" si="26"/>
        <v>0</v>
      </c>
      <c r="AK15" s="11">
        <f t="shared" si="45"/>
        <v>44724</v>
      </c>
      <c r="AL15" s="57" t="str">
        <f t="shared" si="27"/>
        <v>dim</v>
      </c>
      <c r="AM15" s="12">
        <f t="shared" si="28"/>
        <v>0</v>
      </c>
      <c r="AN15" s="2">
        <f t="shared" si="29"/>
        <v>0</v>
      </c>
      <c r="AO15" s="11">
        <f t="shared" si="46"/>
        <v>44754</v>
      </c>
      <c r="AP15" s="57" t="str">
        <f t="shared" si="30"/>
        <v>X</v>
      </c>
      <c r="AQ15" s="12" t="str">
        <f t="shared" si="31"/>
        <v>VAC</v>
      </c>
      <c r="AR15" s="2" t="str">
        <f t="shared" si="32"/>
        <v>VAC</v>
      </c>
      <c r="AS15" s="11">
        <f t="shared" si="47"/>
        <v>44785</v>
      </c>
      <c r="AT15" s="57" t="str">
        <f t="shared" si="33"/>
        <v>X</v>
      </c>
      <c r="AU15" s="12" t="str">
        <f t="shared" si="34"/>
        <v>VAC</v>
      </c>
      <c r="AV15" s="2" t="str">
        <f t="shared" si="35"/>
        <v>VAC</v>
      </c>
    </row>
    <row r="16" spans="1:48" x14ac:dyDescent="0.2">
      <c r="A16" s="11">
        <f t="shared" si="36"/>
        <v>44452</v>
      </c>
      <c r="B16" s="57" t="str">
        <f t="shared" si="0"/>
        <v>lun</v>
      </c>
      <c r="C16" s="12">
        <f t="shared" si="1"/>
        <v>0</v>
      </c>
      <c r="D16" s="2">
        <f t="shared" si="2"/>
        <v>0</v>
      </c>
      <c r="E16" s="11">
        <f t="shared" si="37"/>
        <v>44482</v>
      </c>
      <c r="F16" s="57" t="str">
        <f t="shared" si="3"/>
        <v>mer</v>
      </c>
      <c r="G16" s="12">
        <f t="shared" si="4"/>
        <v>0</v>
      </c>
      <c r="H16" s="58">
        <f t="shared" si="5"/>
        <v>0</v>
      </c>
      <c r="I16" s="11">
        <f t="shared" si="38"/>
        <v>44513</v>
      </c>
      <c r="J16" s="57" t="str">
        <f t="shared" si="6"/>
        <v>sam</v>
      </c>
      <c r="K16" s="12">
        <f t="shared" si="7"/>
        <v>0</v>
      </c>
      <c r="L16" s="2">
        <f t="shared" si="8"/>
        <v>0</v>
      </c>
      <c r="M16" s="11">
        <f t="shared" si="39"/>
        <v>44543</v>
      </c>
      <c r="N16" s="57" t="str">
        <f t="shared" si="9"/>
        <v>lun</v>
      </c>
      <c r="O16" s="12">
        <f t="shared" si="10"/>
        <v>0</v>
      </c>
      <c r="P16" s="2">
        <f t="shared" si="11"/>
        <v>0</v>
      </c>
      <c r="Q16" s="11">
        <f t="shared" si="40"/>
        <v>44574</v>
      </c>
      <c r="R16" s="57" t="str">
        <f t="shared" si="12"/>
        <v>jeu</v>
      </c>
      <c r="S16" s="12">
        <f t="shared" si="13"/>
        <v>0</v>
      </c>
      <c r="T16" s="2">
        <f t="shared" si="14"/>
        <v>0</v>
      </c>
      <c r="U16" s="11">
        <f t="shared" si="41"/>
        <v>44605</v>
      </c>
      <c r="V16" s="57" t="str">
        <f t="shared" si="15"/>
        <v>dim</v>
      </c>
      <c r="W16" s="12">
        <f t="shared" si="16"/>
        <v>0</v>
      </c>
      <c r="X16" s="2">
        <f t="shared" si="17"/>
        <v>0</v>
      </c>
      <c r="Y16" s="11">
        <f t="shared" si="42"/>
        <v>44633</v>
      </c>
      <c r="Z16" s="57" t="str">
        <f t="shared" si="18"/>
        <v>dim</v>
      </c>
      <c r="AA16" s="12">
        <f t="shared" si="19"/>
        <v>0</v>
      </c>
      <c r="AB16" s="2">
        <f t="shared" si="20"/>
        <v>0</v>
      </c>
      <c r="AC16" s="11">
        <f t="shared" si="43"/>
        <v>44664</v>
      </c>
      <c r="AD16" s="57" t="str">
        <f t="shared" si="21"/>
        <v>X</v>
      </c>
      <c r="AE16" s="12" t="str">
        <f>AE15</f>
        <v>VAC</v>
      </c>
      <c r="AF16" s="2" t="str">
        <f t="shared" si="23"/>
        <v>VAC</v>
      </c>
      <c r="AG16" s="11">
        <f t="shared" si="44"/>
        <v>44694</v>
      </c>
      <c r="AH16" s="57" t="str">
        <f t="shared" si="24"/>
        <v>ven</v>
      </c>
      <c r="AI16" s="12">
        <f t="shared" si="25"/>
        <v>0</v>
      </c>
      <c r="AJ16" s="2">
        <f t="shared" si="26"/>
        <v>0</v>
      </c>
      <c r="AK16" s="11">
        <f t="shared" si="45"/>
        <v>44725</v>
      </c>
      <c r="AL16" s="57" t="str">
        <f t="shared" si="27"/>
        <v>lun</v>
      </c>
      <c r="AM16" s="12">
        <f t="shared" si="28"/>
        <v>0</v>
      </c>
      <c r="AN16" s="2">
        <f t="shared" si="29"/>
        <v>0</v>
      </c>
      <c r="AO16" s="11">
        <f t="shared" si="46"/>
        <v>44755</v>
      </c>
      <c r="AP16" s="57" t="str">
        <f t="shared" si="30"/>
        <v>X</v>
      </c>
      <c r="AQ16" s="12" t="str">
        <f t="shared" si="31"/>
        <v>VAC</v>
      </c>
      <c r="AR16" s="2" t="str">
        <f t="shared" si="32"/>
        <v>VAC</v>
      </c>
      <c r="AS16" s="11">
        <f t="shared" si="47"/>
        <v>44786</v>
      </c>
      <c r="AT16" s="57" t="str">
        <f t="shared" si="33"/>
        <v>sam</v>
      </c>
      <c r="AU16" s="12">
        <f t="shared" si="34"/>
        <v>0</v>
      </c>
      <c r="AV16" s="2">
        <f t="shared" si="35"/>
        <v>0</v>
      </c>
    </row>
    <row r="17" spans="1:48" x14ac:dyDescent="0.2">
      <c r="A17" s="11">
        <f t="shared" si="36"/>
        <v>44453</v>
      </c>
      <c r="B17" s="57" t="str">
        <f t="shared" si="0"/>
        <v>mar</v>
      </c>
      <c r="C17" s="12">
        <f t="shared" si="1"/>
        <v>0</v>
      </c>
      <c r="D17" s="2">
        <f t="shared" si="2"/>
        <v>0</v>
      </c>
      <c r="E17" s="11">
        <f t="shared" si="37"/>
        <v>44483</v>
      </c>
      <c r="F17" s="57" t="str">
        <f t="shared" si="3"/>
        <v>jeu</v>
      </c>
      <c r="G17" s="12">
        <f t="shared" si="4"/>
        <v>0</v>
      </c>
      <c r="H17" s="58">
        <f t="shared" si="5"/>
        <v>0</v>
      </c>
      <c r="I17" s="11">
        <f t="shared" si="38"/>
        <v>44514</v>
      </c>
      <c r="J17" s="57" t="str">
        <f t="shared" si="6"/>
        <v>dim</v>
      </c>
      <c r="K17" s="12">
        <f t="shared" si="7"/>
        <v>0</v>
      </c>
      <c r="L17" s="2">
        <f t="shared" si="8"/>
        <v>0</v>
      </c>
      <c r="M17" s="11">
        <f t="shared" si="39"/>
        <v>44544</v>
      </c>
      <c r="N17" s="57" t="str">
        <f t="shared" si="9"/>
        <v>mar</v>
      </c>
      <c r="O17" s="12">
        <f t="shared" si="10"/>
        <v>0</v>
      </c>
      <c r="P17" s="2">
        <f t="shared" si="11"/>
        <v>0</v>
      </c>
      <c r="Q17" s="11">
        <f t="shared" si="40"/>
        <v>44575</v>
      </c>
      <c r="R17" s="57" t="str">
        <f t="shared" si="12"/>
        <v>ven</v>
      </c>
      <c r="S17" s="12">
        <f t="shared" si="13"/>
        <v>0</v>
      </c>
      <c r="T17" s="2">
        <f t="shared" si="14"/>
        <v>0</v>
      </c>
      <c r="U17" s="11">
        <f t="shared" si="41"/>
        <v>44606</v>
      </c>
      <c r="V17" s="57" t="str">
        <f t="shared" si="15"/>
        <v>X</v>
      </c>
      <c r="W17" s="12" t="str">
        <f t="shared" si="16"/>
        <v>VAC</v>
      </c>
      <c r="X17" s="2" t="str">
        <f t="shared" si="17"/>
        <v>VAC</v>
      </c>
      <c r="Y17" s="11">
        <f t="shared" si="42"/>
        <v>44634</v>
      </c>
      <c r="Z17" s="57" t="str">
        <f t="shared" si="18"/>
        <v>lun</v>
      </c>
      <c r="AA17" s="12">
        <f t="shared" si="19"/>
        <v>0</v>
      </c>
      <c r="AB17" s="2">
        <f t="shared" si="20"/>
        <v>0</v>
      </c>
      <c r="AC17" s="11">
        <f t="shared" si="43"/>
        <v>44665</v>
      </c>
      <c r="AD17" s="57" t="str">
        <f t="shared" si="21"/>
        <v>X</v>
      </c>
      <c r="AE17" s="12" t="str">
        <f t="shared" si="22"/>
        <v>VAC</v>
      </c>
      <c r="AF17" s="2" t="str">
        <f t="shared" si="23"/>
        <v>VAC</v>
      </c>
      <c r="AG17" s="11">
        <f t="shared" si="44"/>
        <v>44695</v>
      </c>
      <c r="AH17" s="57" t="str">
        <f t="shared" si="24"/>
        <v>sam</v>
      </c>
      <c r="AI17" s="12">
        <f t="shared" si="25"/>
        <v>0</v>
      </c>
      <c r="AJ17" s="2">
        <f t="shared" si="26"/>
        <v>0</v>
      </c>
      <c r="AK17" s="11">
        <f t="shared" si="45"/>
        <v>44726</v>
      </c>
      <c r="AL17" s="57" t="str">
        <f t="shared" si="27"/>
        <v>mar</v>
      </c>
      <c r="AM17" s="12">
        <f t="shared" si="28"/>
        <v>0</v>
      </c>
      <c r="AN17" s="2">
        <f t="shared" si="29"/>
        <v>0</v>
      </c>
      <c r="AO17" s="11">
        <f t="shared" si="46"/>
        <v>44756</v>
      </c>
      <c r="AP17" s="57" t="str">
        <f t="shared" si="30"/>
        <v>XX</v>
      </c>
      <c r="AQ17" s="12" t="str">
        <f t="shared" si="31"/>
        <v>FERIE</v>
      </c>
      <c r="AR17" s="58" t="str">
        <f t="shared" si="32"/>
        <v>FERIE</v>
      </c>
      <c r="AS17" s="11">
        <f t="shared" si="47"/>
        <v>44787</v>
      </c>
      <c r="AT17" s="57" t="str">
        <f t="shared" si="33"/>
        <v>dim</v>
      </c>
      <c r="AU17" s="12">
        <f t="shared" si="34"/>
        <v>0</v>
      </c>
      <c r="AV17" s="2">
        <f t="shared" si="35"/>
        <v>0</v>
      </c>
    </row>
    <row r="18" spans="1:48" x14ac:dyDescent="0.2">
      <c r="A18" s="11">
        <f t="shared" si="36"/>
        <v>44454</v>
      </c>
      <c r="B18" s="57" t="str">
        <f t="shared" si="0"/>
        <v>mer</v>
      </c>
      <c r="C18" s="12">
        <f t="shared" si="1"/>
        <v>0</v>
      </c>
      <c r="D18" s="2">
        <f t="shared" si="2"/>
        <v>0</v>
      </c>
      <c r="E18" s="11">
        <f t="shared" si="37"/>
        <v>44484</v>
      </c>
      <c r="F18" s="57" t="str">
        <f t="shared" si="3"/>
        <v>ven</v>
      </c>
      <c r="G18" s="12">
        <f t="shared" si="4"/>
        <v>0</v>
      </c>
      <c r="H18" s="58">
        <f t="shared" si="5"/>
        <v>0</v>
      </c>
      <c r="I18" s="11">
        <f t="shared" si="38"/>
        <v>44515</v>
      </c>
      <c r="J18" s="57" t="str">
        <f t="shared" si="6"/>
        <v>lun</v>
      </c>
      <c r="K18" s="12">
        <f t="shared" si="7"/>
        <v>0</v>
      </c>
      <c r="L18" s="2">
        <f t="shared" si="8"/>
        <v>0</v>
      </c>
      <c r="M18" s="11">
        <f t="shared" si="39"/>
        <v>44545</v>
      </c>
      <c r="N18" s="57" t="str">
        <f t="shared" si="9"/>
        <v>mer</v>
      </c>
      <c r="O18" s="12">
        <f t="shared" si="10"/>
        <v>0</v>
      </c>
      <c r="P18" s="2">
        <f t="shared" si="11"/>
        <v>0</v>
      </c>
      <c r="Q18" s="11">
        <f t="shared" si="40"/>
        <v>44576</v>
      </c>
      <c r="R18" s="57" t="str">
        <f t="shared" si="12"/>
        <v>sam</v>
      </c>
      <c r="S18" s="12">
        <f t="shared" si="13"/>
        <v>0</v>
      </c>
      <c r="T18" s="2">
        <f t="shared" si="14"/>
        <v>0</v>
      </c>
      <c r="U18" s="11">
        <f t="shared" si="41"/>
        <v>44607</v>
      </c>
      <c r="V18" s="57" t="str">
        <f t="shared" si="15"/>
        <v>X</v>
      </c>
      <c r="W18" s="12" t="str">
        <f t="shared" si="16"/>
        <v>VAC</v>
      </c>
      <c r="X18" s="2" t="str">
        <f t="shared" si="17"/>
        <v>VAC</v>
      </c>
      <c r="Y18" s="11">
        <f t="shared" si="42"/>
        <v>44635</v>
      </c>
      <c r="Z18" s="57" t="str">
        <f t="shared" si="18"/>
        <v>mar</v>
      </c>
      <c r="AA18" s="12">
        <f t="shared" si="19"/>
        <v>0</v>
      </c>
      <c r="AB18" s="2">
        <f t="shared" si="20"/>
        <v>0</v>
      </c>
      <c r="AC18" s="11">
        <f t="shared" si="43"/>
        <v>44666</v>
      </c>
      <c r="AD18" s="57" t="str">
        <f t="shared" si="21"/>
        <v>X</v>
      </c>
      <c r="AE18" s="12" t="str">
        <f t="shared" si="22"/>
        <v>VAC</v>
      </c>
      <c r="AF18" s="2" t="str">
        <f t="shared" si="23"/>
        <v>VAC</v>
      </c>
      <c r="AG18" s="11">
        <f t="shared" si="44"/>
        <v>44696</v>
      </c>
      <c r="AH18" s="57" t="str">
        <f t="shared" si="24"/>
        <v>dim</v>
      </c>
      <c r="AI18" s="12">
        <f t="shared" si="25"/>
        <v>0</v>
      </c>
      <c r="AJ18" s="2">
        <f t="shared" si="26"/>
        <v>0</v>
      </c>
      <c r="AK18" s="11">
        <f t="shared" si="45"/>
        <v>44727</v>
      </c>
      <c r="AL18" s="57" t="str">
        <f t="shared" si="27"/>
        <v>mer</v>
      </c>
      <c r="AM18" s="12">
        <f t="shared" si="28"/>
        <v>0</v>
      </c>
      <c r="AN18" s="2">
        <f t="shared" si="29"/>
        <v>0</v>
      </c>
      <c r="AO18" s="11">
        <f t="shared" si="46"/>
        <v>44757</v>
      </c>
      <c r="AP18" s="57" t="str">
        <f t="shared" si="30"/>
        <v>X</v>
      </c>
      <c r="AQ18" s="12" t="str">
        <f t="shared" si="31"/>
        <v>VAC</v>
      </c>
      <c r="AR18" s="2" t="str">
        <f t="shared" si="32"/>
        <v>VAC</v>
      </c>
      <c r="AS18" s="11">
        <f t="shared" si="47"/>
        <v>44788</v>
      </c>
      <c r="AT18" s="57" t="str">
        <f t="shared" si="33"/>
        <v>XX</v>
      </c>
      <c r="AU18" s="12" t="str">
        <f t="shared" si="34"/>
        <v>FERIE</v>
      </c>
      <c r="AV18" s="58" t="str">
        <f t="shared" si="35"/>
        <v>FERIE</v>
      </c>
    </row>
    <row r="19" spans="1:48" x14ac:dyDescent="0.2">
      <c r="A19" s="11">
        <f t="shared" si="36"/>
        <v>44455</v>
      </c>
      <c r="B19" s="57" t="str">
        <f t="shared" si="0"/>
        <v>jeu</v>
      </c>
      <c r="C19" s="12">
        <f t="shared" si="1"/>
        <v>0</v>
      </c>
      <c r="D19" s="2">
        <f t="shared" si="2"/>
        <v>0</v>
      </c>
      <c r="E19" s="11">
        <f t="shared" si="37"/>
        <v>44485</v>
      </c>
      <c r="F19" s="57" t="str">
        <f t="shared" si="3"/>
        <v>sam</v>
      </c>
      <c r="G19" s="12">
        <f t="shared" si="4"/>
        <v>0</v>
      </c>
      <c r="H19" s="58">
        <f t="shared" si="5"/>
        <v>0</v>
      </c>
      <c r="I19" s="11">
        <f t="shared" si="38"/>
        <v>44516</v>
      </c>
      <c r="J19" s="57" t="str">
        <f t="shared" si="6"/>
        <v>mar</v>
      </c>
      <c r="K19" s="12">
        <f t="shared" si="7"/>
        <v>0</v>
      </c>
      <c r="L19" s="2">
        <f t="shared" si="8"/>
        <v>0</v>
      </c>
      <c r="M19" s="11">
        <f t="shared" si="39"/>
        <v>44546</v>
      </c>
      <c r="N19" s="57" t="str">
        <f t="shared" si="9"/>
        <v>jeu</v>
      </c>
      <c r="O19" s="12">
        <f t="shared" si="10"/>
        <v>0</v>
      </c>
      <c r="P19" s="2">
        <f t="shared" si="11"/>
        <v>0</v>
      </c>
      <c r="Q19" s="11">
        <f t="shared" si="40"/>
        <v>44577</v>
      </c>
      <c r="R19" s="57" t="str">
        <f t="shared" si="12"/>
        <v>dim</v>
      </c>
      <c r="S19" s="12">
        <f t="shared" si="13"/>
        <v>0</v>
      </c>
      <c r="T19" s="2">
        <f t="shared" si="14"/>
        <v>0</v>
      </c>
      <c r="U19" s="11">
        <f t="shared" si="41"/>
        <v>44608</v>
      </c>
      <c r="V19" s="57" t="str">
        <f t="shared" si="15"/>
        <v>X</v>
      </c>
      <c r="W19" s="12" t="str">
        <f t="shared" si="16"/>
        <v>VAC</v>
      </c>
      <c r="X19" s="2" t="str">
        <f t="shared" si="17"/>
        <v>VAC</v>
      </c>
      <c r="Y19" s="11">
        <f t="shared" si="42"/>
        <v>44636</v>
      </c>
      <c r="Z19" s="57" t="str">
        <f t="shared" si="18"/>
        <v>mer</v>
      </c>
      <c r="AA19" s="12">
        <f t="shared" si="19"/>
        <v>0</v>
      </c>
      <c r="AB19" s="2">
        <f t="shared" si="20"/>
        <v>0</v>
      </c>
      <c r="AC19" s="11">
        <f t="shared" si="43"/>
        <v>44667</v>
      </c>
      <c r="AD19" s="57" t="str">
        <f t="shared" si="21"/>
        <v>sam</v>
      </c>
      <c r="AE19" s="12">
        <f t="shared" si="22"/>
        <v>0</v>
      </c>
      <c r="AF19" s="2">
        <f t="shared" si="23"/>
        <v>0</v>
      </c>
      <c r="AG19" s="11">
        <f t="shared" si="44"/>
        <v>44697</v>
      </c>
      <c r="AH19" s="57" t="str">
        <f t="shared" si="24"/>
        <v>lun</v>
      </c>
      <c r="AI19" s="12">
        <f t="shared" si="25"/>
        <v>0</v>
      </c>
      <c r="AJ19" s="2">
        <f t="shared" si="26"/>
        <v>0</v>
      </c>
      <c r="AK19" s="11">
        <f t="shared" si="45"/>
        <v>44728</v>
      </c>
      <c r="AL19" s="57" t="str">
        <f t="shared" si="27"/>
        <v>jeu</v>
      </c>
      <c r="AM19" s="12">
        <f t="shared" si="28"/>
        <v>0</v>
      </c>
      <c r="AN19" s="2">
        <f t="shared" si="29"/>
        <v>0</v>
      </c>
      <c r="AO19" s="11">
        <f t="shared" si="46"/>
        <v>44758</v>
      </c>
      <c r="AP19" s="57" t="str">
        <f t="shared" si="30"/>
        <v>sam</v>
      </c>
      <c r="AQ19" s="12">
        <f t="shared" si="31"/>
        <v>0</v>
      </c>
      <c r="AR19" s="2">
        <f t="shared" si="32"/>
        <v>0</v>
      </c>
      <c r="AS19" s="11">
        <f t="shared" si="47"/>
        <v>44789</v>
      </c>
      <c r="AT19" s="57" t="str">
        <f t="shared" si="33"/>
        <v>X</v>
      </c>
      <c r="AU19" s="12" t="str">
        <f t="shared" si="34"/>
        <v>VAC</v>
      </c>
      <c r="AV19" s="2" t="str">
        <f t="shared" si="35"/>
        <v>VAC</v>
      </c>
    </row>
    <row r="20" spans="1:48" x14ac:dyDescent="0.2">
      <c r="A20" s="11">
        <f t="shared" si="36"/>
        <v>44456</v>
      </c>
      <c r="B20" s="57" t="str">
        <f t="shared" si="0"/>
        <v>ven</v>
      </c>
      <c r="C20" s="12">
        <f t="shared" si="1"/>
        <v>0</v>
      </c>
      <c r="D20" s="2">
        <f t="shared" si="2"/>
        <v>0</v>
      </c>
      <c r="E20" s="11">
        <f t="shared" si="37"/>
        <v>44486</v>
      </c>
      <c r="F20" s="57" t="str">
        <f t="shared" si="3"/>
        <v>dim</v>
      </c>
      <c r="G20" s="12">
        <f t="shared" si="4"/>
        <v>0</v>
      </c>
      <c r="H20" s="58">
        <f t="shared" si="5"/>
        <v>0</v>
      </c>
      <c r="I20" s="11">
        <f t="shared" si="38"/>
        <v>44517</v>
      </c>
      <c r="J20" s="57" t="str">
        <f t="shared" si="6"/>
        <v>mer</v>
      </c>
      <c r="K20" s="12">
        <f t="shared" si="7"/>
        <v>0</v>
      </c>
      <c r="L20" s="2">
        <f t="shared" si="8"/>
        <v>0</v>
      </c>
      <c r="M20" s="11">
        <f t="shared" si="39"/>
        <v>44547</v>
      </c>
      <c r="N20" s="57" t="str">
        <f t="shared" si="9"/>
        <v>ven</v>
      </c>
      <c r="O20" s="12">
        <f t="shared" si="10"/>
        <v>0</v>
      </c>
      <c r="P20" s="2">
        <f t="shared" si="11"/>
        <v>0</v>
      </c>
      <c r="Q20" s="11">
        <f t="shared" si="40"/>
        <v>44578</v>
      </c>
      <c r="R20" s="57" t="str">
        <f t="shared" si="12"/>
        <v>lun</v>
      </c>
      <c r="S20" s="12">
        <f t="shared" si="13"/>
        <v>0</v>
      </c>
      <c r="T20" s="2">
        <f t="shared" si="14"/>
        <v>0</v>
      </c>
      <c r="U20" s="11">
        <f t="shared" si="41"/>
        <v>44609</v>
      </c>
      <c r="V20" s="57" t="str">
        <f t="shared" si="15"/>
        <v>X</v>
      </c>
      <c r="W20" s="12" t="str">
        <f t="shared" si="16"/>
        <v>VAC</v>
      </c>
      <c r="X20" s="2" t="str">
        <f t="shared" si="17"/>
        <v>VAC</v>
      </c>
      <c r="Y20" s="11">
        <f t="shared" si="42"/>
        <v>44637</v>
      </c>
      <c r="Z20" s="57" t="str">
        <f t="shared" si="18"/>
        <v>jeu</v>
      </c>
      <c r="AA20" s="12">
        <f t="shared" si="19"/>
        <v>0</v>
      </c>
      <c r="AB20" s="2">
        <f t="shared" si="20"/>
        <v>0</v>
      </c>
      <c r="AC20" s="11">
        <f t="shared" si="43"/>
        <v>44668</v>
      </c>
      <c r="AD20" s="57" t="str">
        <f t="shared" si="21"/>
        <v>XX</v>
      </c>
      <c r="AE20" s="12" t="str">
        <f t="shared" si="22"/>
        <v>FERIE</v>
      </c>
      <c r="AF20" s="2" t="str">
        <f t="shared" si="23"/>
        <v>FERIE</v>
      </c>
      <c r="AG20" s="11">
        <f t="shared" si="44"/>
        <v>44698</v>
      </c>
      <c r="AH20" s="57" t="str">
        <f t="shared" si="24"/>
        <v>mar</v>
      </c>
      <c r="AI20" s="12">
        <f t="shared" si="25"/>
        <v>0</v>
      </c>
      <c r="AJ20" s="2">
        <f t="shared" si="26"/>
        <v>0</v>
      </c>
      <c r="AK20" s="11">
        <f t="shared" si="45"/>
        <v>44729</v>
      </c>
      <c r="AL20" s="57" t="str">
        <f t="shared" si="27"/>
        <v>ven</v>
      </c>
      <c r="AM20" s="12">
        <f t="shared" si="28"/>
        <v>0</v>
      </c>
      <c r="AN20" s="2">
        <f t="shared" si="29"/>
        <v>0</v>
      </c>
      <c r="AO20" s="11">
        <f t="shared" si="46"/>
        <v>44759</v>
      </c>
      <c r="AP20" s="57" t="str">
        <f t="shared" si="30"/>
        <v>dim</v>
      </c>
      <c r="AQ20" s="12">
        <f t="shared" si="31"/>
        <v>0</v>
      </c>
      <c r="AR20" s="2">
        <f t="shared" si="32"/>
        <v>0</v>
      </c>
      <c r="AS20" s="11">
        <f t="shared" si="47"/>
        <v>44790</v>
      </c>
      <c r="AT20" s="57" t="str">
        <f t="shared" si="33"/>
        <v>X</v>
      </c>
      <c r="AU20" s="12" t="str">
        <f t="shared" si="34"/>
        <v>VAC</v>
      </c>
      <c r="AV20" s="2" t="str">
        <f t="shared" si="35"/>
        <v>VAC</v>
      </c>
    </row>
    <row r="21" spans="1:48" x14ac:dyDescent="0.2">
      <c r="A21" s="11">
        <f t="shared" si="36"/>
        <v>44457</v>
      </c>
      <c r="B21" s="57" t="str">
        <f t="shared" si="0"/>
        <v>sam</v>
      </c>
      <c r="C21" s="12">
        <f t="shared" si="1"/>
        <v>0</v>
      </c>
      <c r="D21" s="2">
        <f t="shared" si="2"/>
        <v>0</v>
      </c>
      <c r="E21" s="11">
        <f t="shared" si="37"/>
        <v>44487</v>
      </c>
      <c r="F21" s="57" t="str">
        <f t="shared" si="3"/>
        <v>lun</v>
      </c>
      <c r="G21" s="12">
        <f t="shared" si="4"/>
        <v>0</v>
      </c>
      <c r="H21" s="58">
        <f t="shared" si="5"/>
        <v>0</v>
      </c>
      <c r="I21" s="11">
        <f t="shared" si="38"/>
        <v>44518</v>
      </c>
      <c r="J21" s="57" t="str">
        <f t="shared" si="6"/>
        <v>jeu</v>
      </c>
      <c r="K21" s="12">
        <f t="shared" si="7"/>
        <v>0</v>
      </c>
      <c r="L21" s="2">
        <f t="shared" si="8"/>
        <v>0</v>
      </c>
      <c r="M21" s="11">
        <f t="shared" si="39"/>
        <v>44548</v>
      </c>
      <c r="N21" s="57" t="str">
        <f t="shared" si="9"/>
        <v>sam</v>
      </c>
      <c r="O21" s="12">
        <f t="shared" si="10"/>
        <v>0</v>
      </c>
      <c r="P21" s="2">
        <f t="shared" si="11"/>
        <v>0</v>
      </c>
      <c r="Q21" s="11">
        <f t="shared" si="40"/>
        <v>44579</v>
      </c>
      <c r="R21" s="57" t="str">
        <f t="shared" si="12"/>
        <v>mar</v>
      </c>
      <c r="S21" s="12">
        <f t="shared" si="13"/>
        <v>0</v>
      </c>
      <c r="T21" s="2">
        <f t="shared" si="14"/>
        <v>0</v>
      </c>
      <c r="U21" s="11">
        <f t="shared" si="41"/>
        <v>44610</v>
      </c>
      <c r="V21" s="57" t="str">
        <f t="shared" si="15"/>
        <v>X</v>
      </c>
      <c r="W21" s="12" t="str">
        <f t="shared" si="16"/>
        <v>VAC</v>
      </c>
      <c r="X21" s="2" t="str">
        <f t="shared" si="17"/>
        <v>VAC</v>
      </c>
      <c r="Y21" s="11">
        <f t="shared" si="42"/>
        <v>44638</v>
      </c>
      <c r="Z21" s="57" t="str">
        <f t="shared" si="18"/>
        <v>ven</v>
      </c>
      <c r="AA21" s="12">
        <f t="shared" si="19"/>
        <v>0</v>
      </c>
      <c r="AB21" s="2">
        <f t="shared" si="20"/>
        <v>0</v>
      </c>
      <c r="AC21" s="11">
        <f t="shared" si="43"/>
        <v>44669</v>
      </c>
      <c r="AD21" s="57" t="str">
        <f t="shared" si="21"/>
        <v>XX</v>
      </c>
      <c r="AE21" s="12" t="str">
        <f t="shared" si="22"/>
        <v>FERIE</v>
      </c>
      <c r="AF21" s="2" t="str">
        <f t="shared" si="23"/>
        <v>FERIE</v>
      </c>
      <c r="AG21" s="11">
        <f t="shared" si="44"/>
        <v>44699</v>
      </c>
      <c r="AH21" s="57" t="str">
        <f t="shared" si="24"/>
        <v>mer</v>
      </c>
      <c r="AI21" s="12">
        <f t="shared" si="25"/>
        <v>0</v>
      </c>
      <c r="AJ21" s="2">
        <f t="shared" si="26"/>
        <v>0</v>
      </c>
      <c r="AK21" s="11">
        <f t="shared" si="45"/>
        <v>44730</v>
      </c>
      <c r="AL21" s="57" t="str">
        <f t="shared" si="27"/>
        <v>sam</v>
      </c>
      <c r="AM21" s="12">
        <f t="shared" si="28"/>
        <v>0</v>
      </c>
      <c r="AN21" s="2">
        <f t="shared" si="29"/>
        <v>0</v>
      </c>
      <c r="AO21" s="11">
        <f t="shared" si="46"/>
        <v>44760</v>
      </c>
      <c r="AP21" s="57" t="str">
        <f t="shared" si="30"/>
        <v>X</v>
      </c>
      <c r="AQ21" s="12" t="str">
        <f t="shared" si="31"/>
        <v>VAC</v>
      </c>
      <c r="AR21" s="2" t="str">
        <f t="shared" si="32"/>
        <v>VAC</v>
      </c>
      <c r="AS21" s="11">
        <f t="shared" si="47"/>
        <v>44791</v>
      </c>
      <c r="AT21" s="57" t="str">
        <f t="shared" si="33"/>
        <v>X</v>
      </c>
      <c r="AU21" s="12" t="str">
        <f t="shared" si="34"/>
        <v>VAC</v>
      </c>
      <c r="AV21" s="2" t="str">
        <f t="shared" si="35"/>
        <v>VAC</v>
      </c>
    </row>
    <row r="22" spans="1:48" x14ac:dyDescent="0.2">
      <c r="A22" s="11">
        <f t="shared" si="36"/>
        <v>44458</v>
      </c>
      <c r="B22" s="57" t="str">
        <f t="shared" si="0"/>
        <v>dim</v>
      </c>
      <c r="C22" s="12">
        <f t="shared" si="1"/>
        <v>0</v>
      </c>
      <c r="D22" s="2">
        <f t="shared" si="2"/>
        <v>0</v>
      </c>
      <c r="E22" s="11">
        <f t="shared" si="37"/>
        <v>44488</v>
      </c>
      <c r="F22" s="57" t="str">
        <f t="shared" si="3"/>
        <v>mar</v>
      </c>
      <c r="G22" s="12">
        <f t="shared" si="4"/>
        <v>0</v>
      </c>
      <c r="H22" s="58">
        <f t="shared" si="5"/>
        <v>0</v>
      </c>
      <c r="I22" s="11">
        <f t="shared" si="38"/>
        <v>44519</v>
      </c>
      <c r="J22" s="57" t="str">
        <f t="shared" si="6"/>
        <v>ven</v>
      </c>
      <c r="K22" s="12">
        <f t="shared" si="7"/>
        <v>0</v>
      </c>
      <c r="L22" s="2">
        <f t="shared" si="8"/>
        <v>0</v>
      </c>
      <c r="M22" s="11">
        <f t="shared" si="39"/>
        <v>44549</v>
      </c>
      <c r="N22" s="57" t="str">
        <f t="shared" si="9"/>
        <v>dim</v>
      </c>
      <c r="O22" s="12">
        <f t="shared" si="10"/>
        <v>0</v>
      </c>
      <c r="P22" s="2">
        <f t="shared" si="11"/>
        <v>0</v>
      </c>
      <c r="Q22" s="11">
        <f t="shared" si="40"/>
        <v>44580</v>
      </c>
      <c r="R22" s="57" t="str">
        <f t="shared" si="12"/>
        <v>mer</v>
      </c>
      <c r="S22" s="12">
        <f t="shared" si="13"/>
        <v>0</v>
      </c>
      <c r="T22" s="2">
        <f t="shared" si="14"/>
        <v>0</v>
      </c>
      <c r="U22" s="11">
        <f t="shared" si="41"/>
        <v>44611</v>
      </c>
      <c r="V22" s="57" t="str">
        <f t="shared" si="15"/>
        <v>sam</v>
      </c>
      <c r="W22" s="12">
        <f t="shared" si="16"/>
        <v>0</v>
      </c>
      <c r="X22" s="2">
        <f t="shared" si="17"/>
        <v>0</v>
      </c>
      <c r="Y22" s="11">
        <f t="shared" si="42"/>
        <v>44639</v>
      </c>
      <c r="Z22" s="57" t="str">
        <f t="shared" si="18"/>
        <v>sam</v>
      </c>
      <c r="AA22" s="12">
        <f t="shared" si="19"/>
        <v>0</v>
      </c>
      <c r="AB22" s="2">
        <f t="shared" si="20"/>
        <v>0</v>
      </c>
      <c r="AC22" s="11">
        <f t="shared" si="43"/>
        <v>44670</v>
      </c>
      <c r="AD22" s="57" t="str">
        <f t="shared" si="21"/>
        <v>X</v>
      </c>
      <c r="AE22" s="12" t="str">
        <f t="shared" si="22"/>
        <v>VAC</v>
      </c>
      <c r="AF22" s="2" t="str">
        <f t="shared" si="23"/>
        <v>VAC</v>
      </c>
      <c r="AG22" s="11">
        <f t="shared" si="44"/>
        <v>44700</v>
      </c>
      <c r="AH22" s="57" t="str">
        <f t="shared" si="24"/>
        <v>jeu</v>
      </c>
      <c r="AI22" s="12">
        <f t="shared" si="25"/>
        <v>0</v>
      </c>
      <c r="AJ22" s="2">
        <f t="shared" si="26"/>
        <v>0</v>
      </c>
      <c r="AK22" s="11">
        <f t="shared" si="45"/>
        <v>44731</v>
      </c>
      <c r="AL22" s="57" t="str">
        <f t="shared" si="27"/>
        <v>dim</v>
      </c>
      <c r="AM22" s="12">
        <f t="shared" si="28"/>
        <v>0</v>
      </c>
      <c r="AN22" s="2">
        <f t="shared" si="29"/>
        <v>0</v>
      </c>
      <c r="AO22" s="11">
        <f t="shared" si="46"/>
        <v>44761</v>
      </c>
      <c r="AP22" s="57" t="str">
        <f t="shared" si="30"/>
        <v>X</v>
      </c>
      <c r="AQ22" s="12" t="str">
        <f t="shared" si="31"/>
        <v>VAC</v>
      </c>
      <c r="AR22" s="2" t="str">
        <f t="shared" si="32"/>
        <v>VAC</v>
      </c>
      <c r="AS22" s="11">
        <f t="shared" si="47"/>
        <v>44792</v>
      </c>
      <c r="AT22" s="57" t="str">
        <f t="shared" si="33"/>
        <v>X</v>
      </c>
      <c r="AU22" s="12" t="str">
        <f t="shared" si="34"/>
        <v>VAC</v>
      </c>
      <c r="AV22" s="2" t="str">
        <f t="shared" si="35"/>
        <v>VAC</v>
      </c>
    </row>
    <row r="23" spans="1:48" x14ac:dyDescent="0.2">
      <c r="A23" s="11">
        <f t="shared" si="36"/>
        <v>44459</v>
      </c>
      <c r="B23" s="57" t="str">
        <f t="shared" si="0"/>
        <v>lun</v>
      </c>
      <c r="C23" s="12">
        <f t="shared" si="1"/>
        <v>0</v>
      </c>
      <c r="D23" s="2">
        <f t="shared" si="2"/>
        <v>0</v>
      </c>
      <c r="E23" s="11">
        <f t="shared" si="37"/>
        <v>44489</v>
      </c>
      <c r="F23" s="57" t="str">
        <f t="shared" si="3"/>
        <v>mer</v>
      </c>
      <c r="G23" s="12">
        <f t="shared" si="4"/>
        <v>0</v>
      </c>
      <c r="H23" s="58">
        <f t="shared" si="5"/>
        <v>0</v>
      </c>
      <c r="I23" s="11">
        <f t="shared" si="38"/>
        <v>44520</v>
      </c>
      <c r="J23" s="57" t="str">
        <f t="shared" si="6"/>
        <v>sam</v>
      </c>
      <c r="K23" s="12">
        <f t="shared" si="7"/>
        <v>0</v>
      </c>
      <c r="L23" s="2">
        <f t="shared" si="8"/>
        <v>0</v>
      </c>
      <c r="M23" s="11">
        <f t="shared" si="39"/>
        <v>44550</v>
      </c>
      <c r="N23" s="57" t="str">
        <f t="shared" si="9"/>
        <v>X</v>
      </c>
      <c r="O23" s="12" t="str">
        <f t="shared" si="10"/>
        <v>VAC</v>
      </c>
      <c r="P23" s="2" t="str">
        <f t="shared" si="11"/>
        <v>VAC</v>
      </c>
      <c r="Q23" s="11">
        <f t="shared" si="40"/>
        <v>44581</v>
      </c>
      <c r="R23" s="57" t="str">
        <f t="shared" si="12"/>
        <v>jeu</v>
      </c>
      <c r="S23" s="12">
        <f t="shared" si="13"/>
        <v>0</v>
      </c>
      <c r="T23" s="2">
        <f t="shared" si="14"/>
        <v>0</v>
      </c>
      <c r="U23" s="11">
        <f t="shared" si="41"/>
        <v>44612</v>
      </c>
      <c r="V23" s="57" t="str">
        <f t="shared" si="15"/>
        <v>dim</v>
      </c>
      <c r="W23" s="12">
        <f t="shared" si="16"/>
        <v>0</v>
      </c>
      <c r="X23" s="2">
        <f t="shared" si="17"/>
        <v>0</v>
      </c>
      <c r="Y23" s="11">
        <f t="shared" si="42"/>
        <v>44640</v>
      </c>
      <c r="Z23" s="57" t="str">
        <f t="shared" si="18"/>
        <v>dim</v>
      </c>
      <c r="AA23" s="12">
        <f t="shared" si="19"/>
        <v>0</v>
      </c>
      <c r="AB23" s="2">
        <f t="shared" si="20"/>
        <v>0</v>
      </c>
      <c r="AC23" s="11">
        <f t="shared" si="43"/>
        <v>44671</v>
      </c>
      <c r="AD23" s="57" t="str">
        <f t="shared" si="21"/>
        <v>X</v>
      </c>
      <c r="AE23" s="12" t="str">
        <f t="shared" si="22"/>
        <v>VAC</v>
      </c>
      <c r="AF23" s="2" t="str">
        <f t="shared" si="23"/>
        <v>VAC</v>
      </c>
      <c r="AG23" s="11">
        <f t="shared" si="44"/>
        <v>44701</v>
      </c>
      <c r="AH23" s="57" t="str">
        <f t="shared" si="24"/>
        <v>ven</v>
      </c>
      <c r="AI23" s="12">
        <f t="shared" si="25"/>
        <v>0</v>
      </c>
      <c r="AJ23" s="2">
        <f t="shared" si="26"/>
        <v>0</v>
      </c>
      <c r="AK23" s="11">
        <f t="shared" si="45"/>
        <v>44732</v>
      </c>
      <c r="AL23" s="57" t="str">
        <f t="shared" si="27"/>
        <v>lun</v>
      </c>
      <c r="AM23" s="12">
        <f t="shared" si="28"/>
        <v>0</v>
      </c>
      <c r="AN23" s="2">
        <f t="shared" si="29"/>
        <v>0</v>
      </c>
      <c r="AO23" s="11">
        <f t="shared" si="46"/>
        <v>44762</v>
      </c>
      <c r="AP23" s="57" t="str">
        <f t="shared" si="30"/>
        <v>X</v>
      </c>
      <c r="AQ23" s="12" t="str">
        <f t="shared" si="31"/>
        <v>VAC</v>
      </c>
      <c r="AR23" s="2" t="str">
        <f t="shared" si="32"/>
        <v>VAC</v>
      </c>
      <c r="AS23" s="11">
        <f t="shared" si="47"/>
        <v>44793</v>
      </c>
      <c r="AT23" s="57" t="str">
        <f t="shared" si="33"/>
        <v>sam</v>
      </c>
      <c r="AU23" s="12">
        <f t="shared" si="34"/>
        <v>0</v>
      </c>
      <c r="AV23" s="2">
        <f t="shared" si="35"/>
        <v>0</v>
      </c>
    </row>
    <row r="24" spans="1:48" x14ac:dyDescent="0.2">
      <c r="A24" s="11">
        <f t="shared" si="36"/>
        <v>44460</v>
      </c>
      <c r="B24" s="57" t="str">
        <f t="shared" si="0"/>
        <v>mar</v>
      </c>
      <c r="C24" s="12">
        <f t="shared" si="1"/>
        <v>0</v>
      </c>
      <c r="D24" s="2">
        <f t="shared" si="2"/>
        <v>0</v>
      </c>
      <c r="E24" s="11">
        <f t="shared" si="37"/>
        <v>44490</v>
      </c>
      <c r="F24" s="57" t="str">
        <f t="shared" si="3"/>
        <v>jeu</v>
      </c>
      <c r="G24" s="12">
        <f t="shared" si="4"/>
        <v>0</v>
      </c>
      <c r="H24" s="58">
        <f t="shared" si="5"/>
        <v>0</v>
      </c>
      <c r="I24" s="11">
        <f t="shared" si="38"/>
        <v>44521</v>
      </c>
      <c r="J24" s="57" t="str">
        <f t="shared" si="6"/>
        <v>dim</v>
      </c>
      <c r="K24" s="12">
        <f t="shared" si="7"/>
        <v>0</v>
      </c>
      <c r="L24" s="2">
        <f t="shared" si="8"/>
        <v>0</v>
      </c>
      <c r="M24" s="11">
        <f t="shared" si="39"/>
        <v>44551</v>
      </c>
      <c r="N24" s="57" t="str">
        <f t="shared" si="9"/>
        <v>X</v>
      </c>
      <c r="O24" s="12" t="str">
        <f t="shared" si="10"/>
        <v>VAC</v>
      </c>
      <c r="P24" s="2" t="str">
        <f t="shared" si="11"/>
        <v>VAC</v>
      </c>
      <c r="Q24" s="11">
        <f t="shared" si="40"/>
        <v>44582</v>
      </c>
      <c r="R24" s="57" t="str">
        <f t="shared" si="12"/>
        <v>ven</v>
      </c>
      <c r="S24" s="12">
        <f t="shared" si="13"/>
        <v>0</v>
      </c>
      <c r="T24" s="2">
        <f t="shared" si="14"/>
        <v>0</v>
      </c>
      <c r="U24" s="11">
        <f t="shared" si="41"/>
        <v>44613</v>
      </c>
      <c r="V24" s="57" t="str">
        <f t="shared" si="15"/>
        <v>lun</v>
      </c>
      <c r="W24" s="12">
        <f t="shared" si="16"/>
        <v>0</v>
      </c>
      <c r="X24" s="2">
        <f t="shared" si="17"/>
        <v>0</v>
      </c>
      <c r="Y24" s="11">
        <f t="shared" si="42"/>
        <v>44641</v>
      </c>
      <c r="Z24" s="57" t="str">
        <f t="shared" si="18"/>
        <v>lun</v>
      </c>
      <c r="AA24" s="12">
        <f t="shared" si="19"/>
        <v>0</v>
      </c>
      <c r="AB24" s="2">
        <f t="shared" si="20"/>
        <v>0</v>
      </c>
      <c r="AC24" s="11">
        <f t="shared" si="43"/>
        <v>44672</v>
      </c>
      <c r="AD24" s="57" t="str">
        <f t="shared" si="21"/>
        <v>X</v>
      </c>
      <c r="AE24" s="12" t="str">
        <f t="shared" si="22"/>
        <v>VAC</v>
      </c>
      <c r="AF24" s="2" t="str">
        <f t="shared" si="23"/>
        <v>VAC</v>
      </c>
      <c r="AG24" s="11">
        <f t="shared" si="44"/>
        <v>44702</v>
      </c>
      <c r="AH24" s="57" t="str">
        <f t="shared" si="24"/>
        <v>sam</v>
      </c>
      <c r="AI24" s="12">
        <f t="shared" si="25"/>
        <v>0</v>
      </c>
      <c r="AJ24" s="2">
        <f t="shared" si="26"/>
        <v>0</v>
      </c>
      <c r="AK24" s="11">
        <f t="shared" si="45"/>
        <v>44733</v>
      </c>
      <c r="AL24" s="57" t="str">
        <f t="shared" si="27"/>
        <v>mar</v>
      </c>
      <c r="AM24" s="12">
        <f t="shared" si="28"/>
        <v>0</v>
      </c>
      <c r="AN24" s="2">
        <f t="shared" si="29"/>
        <v>0</v>
      </c>
      <c r="AO24" s="11">
        <f t="shared" si="46"/>
        <v>44763</v>
      </c>
      <c r="AP24" s="57" t="str">
        <f t="shared" si="30"/>
        <v>X</v>
      </c>
      <c r="AQ24" s="12" t="str">
        <f t="shared" si="31"/>
        <v>VAC</v>
      </c>
      <c r="AR24" s="2" t="str">
        <f t="shared" si="32"/>
        <v>VAC</v>
      </c>
      <c r="AS24" s="11">
        <f t="shared" si="47"/>
        <v>44794</v>
      </c>
      <c r="AT24" s="57" t="str">
        <f t="shared" si="33"/>
        <v>dim</v>
      </c>
      <c r="AU24" s="12">
        <f t="shared" si="34"/>
        <v>0</v>
      </c>
      <c r="AV24" s="2">
        <f t="shared" si="35"/>
        <v>0</v>
      </c>
    </row>
    <row r="25" spans="1:48" x14ac:dyDescent="0.2">
      <c r="A25" s="11">
        <f t="shared" si="36"/>
        <v>44461</v>
      </c>
      <c r="B25" s="57" t="str">
        <f t="shared" si="0"/>
        <v>mer</v>
      </c>
      <c r="C25" s="12">
        <f t="shared" si="1"/>
        <v>0</v>
      </c>
      <c r="D25" s="2">
        <f t="shared" si="2"/>
        <v>0</v>
      </c>
      <c r="E25" s="11">
        <f t="shared" si="37"/>
        <v>44491</v>
      </c>
      <c r="F25" s="57" t="str">
        <f t="shared" si="3"/>
        <v>ven</v>
      </c>
      <c r="G25" s="12">
        <f t="shared" si="4"/>
        <v>0</v>
      </c>
      <c r="H25" s="58">
        <f t="shared" si="5"/>
        <v>0</v>
      </c>
      <c r="I25" s="11">
        <f t="shared" si="38"/>
        <v>44522</v>
      </c>
      <c r="J25" s="57" t="str">
        <f t="shared" si="6"/>
        <v>lun</v>
      </c>
      <c r="K25" s="12">
        <f t="shared" si="7"/>
        <v>0</v>
      </c>
      <c r="L25" s="2">
        <f t="shared" si="8"/>
        <v>0</v>
      </c>
      <c r="M25" s="11">
        <f t="shared" si="39"/>
        <v>44552</v>
      </c>
      <c r="N25" s="57" t="str">
        <f t="shared" si="9"/>
        <v>X</v>
      </c>
      <c r="O25" s="12" t="str">
        <f t="shared" si="10"/>
        <v>VAC</v>
      </c>
      <c r="P25" s="2" t="str">
        <f t="shared" si="11"/>
        <v>VAC</v>
      </c>
      <c r="Q25" s="11">
        <f t="shared" si="40"/>
        <v>44583</v>
      </c>
      <c r="R25" s="57" t="str">
        <f t="shared" si="12"/>
        <v>sam</v>
      </c>
      <c r="S25" s="12">
        <f t="shared" si="13"/>
        <v>0</v>
      </c>
      <c r="T25" s="2">
        <f t="shared" si="14"/>
        <v>0</v>
      </c>
      <c r="U25" s="11">
        <f t="shared" si="41"/>
        <v>44614</v>
      </c>
      <c r="V25" s="57" t="str">
        <f t="shared" si="15"/>
        <v>mar</v>
      </c>
      <c r="W25" s="12">
        <f t="shared" si="16"/>
        <v>0</v>
      </c>
      <c r="X25" s="2">
        <f t="shared" si="17"/>
        <v>0</v>
      </c>
      <c r="Y25" s="11">
        <f t="shared" si="42"/>
        <v>44642</v>
      </c>
      <c r="Z25" s="57" t="str">
        <f t="shared" si="18"/>
        <v>mar</v>
      </c>
      <c r="AA25" s="12">
        <f t="shared" si="19"/>
        <v>0</v>
      </c>
      <c r="AB25" s="2">
        <f t="shared" si="20"/>
        <v>0</v>
      </c>
      <c r="AC25" s="11">
        <f t="shared" si="43"/>
        <v>44673</v>
      </c>
      <c r="AD25" s="57" t="str">
        <f t="shared" si="21"/>
        <v>X</v>
      </c>
      <c r="AE25" s="12" t="str">
        <f t="shared" si="22"/>
        <v>VAC</v>
      </c>
      <c r="AF25" s="2" t="str">
        <f t="shared" si="23"/>
        <v>VAC</v>
      </c>
      <c r="AG25" s="11">
        <f t="shared" si="44"/>
        <v>44703</v>
      </c>
      <c r="AH25" s="57" t="str">
        <f t="shared" si="24"/>
        <v>dim</v>
      </c>
      <c r="AI25" s="12">
        <f t="shared" si="25"/>
        <v>0</v>
      </c>
      <c r="AJ25" s="2">
        <f t="shared" si="26"/>
        <v>0</v>
      </c>
      <c r="AK25" s="11">
        <f t="shared" si="45"/>
        <v>44734</v>
      </c>
      <c r="AL25" s="57" t="str">
        <f t="shared" si="27"/>
        <v>mer</v>
      </c>
      <c r="AM25" s="12">
        <f t="shared" si="28"/>
        <v>0</v>
      </c>
      <c r="AN25" s="2">
        <f t="shared" si="29"/>
        <v>0</v>
      </c>
      <c r="AO25" s="11">
        <f t="shared" si="46"/>
        <v>44764</v>
      </c>
      <c r="AP25" s="57" t="str">
        <f t="shared" si="30"/>
        <v>X</v>
      </c>
      <c r="AQ25" s="12" t="str">
        <f t="shared" si="31"/>
        <v>VAC</v>
      </c>
      <c r="AR25" s="2" t="str">
        <f t="shared" si="32"/>
        <v>VAC</v>
      </c>
      <c r="AS25" s="11">
        <f t="shared" si="47"/>
        <v>44795</v>
      </c>
      <c r="AT25" s="57" t="str">
        <f t="shared" si="33"/>
        <v>X</v>
      </c>
      <c r="AU25" s="12" t="str">
        <f t="shared" si="34"/>
        <v>VAC</v>
      </c>
      <c r="AV25" s="2" t="str">
        <f t="shared" si="35"/>
        <v>VAC</v>
      </c>
    </row>
    <row r="26" spans="1:48" x14ac:dyDescent="0.2">
      <c r="A26" s="11">
        <f t="shared" si="36"/>
        <v>44462</v>
      </c>
      <c r="B26" s="57" t="str">
        <f t="shared" si="0"/>
        <v>jeu</v>
      </c>
      <c r="C26" s="12">
        <f t="shared" si="1"/>
        <v>0</v>
      </c>
      <c r="D26" s="2">
        <f t="shared" si="2"/>
        <v>0</v>
      </c>
      <c r="E26" s="11">
        <f t="shared" si="37"/>
        <v>44492</v>
      </c>
      <c r="F26" s="57" t="str">
        <f t="shared" si="3"/>
        <v>sam</v>
      </c>
      <c r="G26" s="12">
        <f t="shared" si="4"/>
        <v>0</v>
      </c>
      <c r="H26" s="58">
        <f t="shared" si="5"/>
        <v>0</v>
      </c>
      <c r="I26" s="11">
        <f t="shared" si="38"/>
        <v>44523</v>
      </c>
      <c r="J26" s="57" t="str">
        <f t="shared" si="6"/>
        <v>mar</v>
      </c>
      <c r="K26" s="12">
        <f t="shared" si="7"/>
        <v>0</v>
      </c>
      <c r="L26" s="2">
        <f t="shared" si="8"/>
        <v>0</v>
      </c>
      <c r="M26" s="11">
        <f t="shared" si="39"/>
        <v>44553</v>
      </c>
      <c r="N26" s="57" t="str">
        <f t="shared" si="9"/>
        <v>X</v>
      </c>
      <c r="O26" s="12" t="str">
        <f t="shared" si="10"/>
        <v>VAC</v>
      </c>
      <c r="P26" s="2" t="str">
        <f t="shared" si="11"/>
        <v>VAC</v>
      </c>
      <c r="Q26" s="11">
        <f t="shared" si="40"/>
        <v>44584</v>
      </c>
      <c r="R26" s="57" t="str">
        <f t="shared" si="12"/>
        <v>dim</v>
      </c>
      <c r="S26" s="12">
        <f t="shared" si="13"/>
        <v>0</v>
      </c>
      <c r="T26" s="2">
        <f t="shared" si="14"/>
        <v>0</v>
      </c>
      <c r="U26" s="11">
        <f t="shared" si="41"/>
        <v>44615</v>
      </c>
      <c r="V26" s="57" t="str">
        <f t="shared" si="15"/>
        <v>mer</v>
      </c>
      <c r="W26" s="12">
        <f t="shared" si="16"/>
        <v>0</v>
      </c>
      <c r="X26" s="2">
        <f t="shared" si="17"/>
        <v>0</v>
      </c>
      <c r="Y26" s="11">
        <f t="shared" si="42"/>
        <v>44643</v>
      </c>
      <c r="Z26" s="57" t="str">
        <f t="shared" si="18"/>
        <v>mer</v>
      </c>
      <c r="AA26" s="12">
        <f t="shared" si="19"/>
        <v>0</v>
      </c>
      <c r="AB26" s="2">
        <f t="shared" si="20"/>
        <v>0</v>
      </c>
      <c r="AC26" s="11">
        <f t="shared" si="43"/>
        <v>44674</v>
      </c>
      <c r="AD26" s="57" t="str">
        <f t="shared" si="21"/>
        <v>sam</v>
      </c>
      <c r="AE26" s="12">
        <f t="shared" si="22"/>
        <v>0</v>
      </c>
      <c r="AF26" s="2">
        <f t="shared" si="23"/>
        <v>0</v>
      </c>
      <c r="AG26" s="11">
        <f t="shared" si="44"/>
        <v>44704</v>
      </c>
      <c r="AH26" s="57" t="str">
        <f t="shared" si="24"/>
        <v>lun</v>
      </c>
      <c r="AI26" s="12">
        <f t="shared" si="25"/>
        <v>0</v>
      </c>
      <c r="AJ26" s="2">
        <f t="shared" si="26"/>
        <v>0</v>
      </c>
      <c r="AK26" s="11">
        <f t="shared" si="45"/>
        <v>44735</v>
      </c>
      <c r="AL26" s="57" t="str">
        <f t="shared" si="27"/>
        <v>jeu</v>
      </c>
      <c r="AM26" s="12">
        <f t="shared" si="28"/>
        <v>0</v>
      </c>
      <c r="AN26" s="2">
        <f t="shared" si="29"/>
        <v>0</v>
      </c>
      <c r="AO26" s="11">
        <f t="shared" si="46"/>
        <v>44765</v>
      </c>
      <c r="AP26" s="57" t="str">
        <f t="shared" si="30"/>
        <v>sam</v>
      </c>
      <c r="AQ26" s="12">
        <f t="shared" si="31"/>
        <v>0</v>
      </c>
      <c r="AR26" s="2">
        <f t="shared" si="32"/>
        <v>0</v>
      </c>
      <c r="AS26" s="11">
        <f t="shared" si="47"/>
        <v>44796</v>
      </c>
      <c r="AT26" s="57" t="str">
        <f t="shared" si="33"/>
        <v>X</v>
      </c>
      <c r="AU26" s="12" t="str">
        <f t="shared" si="34"/>
        <v>VAC</v>
      </c>
      <c r="AV26" s="2" t="str">
        <f t="shared" si="35"/>
        <v>VAC</v>
      </c>
    </row>
    <row r="27" spans="1:48" x14ac:dyDescent="0.2">
      <c r="A27" s="11">
        <f t="shared" si="36"/>
        <v>44463</v>
      </c>
      <c r="B27" s="57" t="str">
        <f t="shared" si="0"/>
        <v>ven</v>
      </c>
      <c r="C27" s="12">
        <f t="shared" si="1"/>
        <v>0</v>
      </c>
      <c r="D27" s="2">
        <f t="shared" si="2"/>
        <v>0</v>
      </c>
      <c r="E27" s="11">
        <f t="shared" si="37"/>
        <v>44493</v>
      </c>
      <c r="F27" s="57" t="str">
        <f t="shared" si="3"/>
        <v>dim</v>
      </c>
      <c r="G27" s="12">
        <f t="shared" si="4"/>
        <v>0</v>
      </c>
      <c r="H27" s="58">
        <f t="shared" si="5"/>
        <v>0</v>
      </c>
      <c r="I27" s="11">
        <f t="shared" si="38"/>
        <v>44524</v>
      </c>
      <c r="J27" s="57" t="str">
        <f t="shared" si="6"/>
        <v>mer</v>
      </c>
      <c r="K27" s="12">
        <f t="shared" si="7"/>
        <v>0</v>
      </c>
      <c r="L27" s="2">
        <f t="shared" si="8"/>
        <v>0</v>
      </c>
      <c r="M27" s="11">
        <f t="shared" si="39"/>
        <v>44554</v>
      </c>
      <c r="N27" s="57" t="str">
        <f t="shared" si="9"/>
        <v>X</v>
      </c>
      <c r="O27" s="12" t="str">
        <f t="shared" si="10"/>
        <v>VAC</v>
      </c>
      <c r="P27" s="2" t="str">
        <f t="shared" si="11"/>
        <v>VAC</v>
      </c>
      <c r="Q27" s="11">
        <f t="shared" si="40"/>
        <v>44585</v>
      </c>
      <c r="R27" s="57" t="str">
        <f t="shared" si="12"/>
        <v>lun</v>
      </c>
      <c r="S27" s="12">
        <f t="shared" si="13"/>
        <v>0</v>
      </c>
      <c r="T27" s="2">
        <f t="shared" si="14"/>
        <v>0</v>
      </c>
      <c r="U27" s="11">
        <f t="shared" si="41"/>
        <v>44616</v>
      </c>
      <c r="V27" s="57" t="str">
        <f t="shared" si="15"/>
        <v>jeu</v>
      </c>
      <c r="W27" s="12">
        <f t="shared" si="16"/>
        <v>0</v>
      </c>
      <c r="X27" s="2">
        <f t="shared" si="17"/>
        <v>0</v>
      </c>
      <c r="Y27" s="11">
        <f t="shared" si="42"/>
        <v>44644</v>
      </c>
      <c r="Z27" s="57" t="str">
        <f t="shared" si="18"/>
        <v>jeu</v>
      </c>
      <c r="AA27" s="12">
        <f t="shared" si="19"/>
        <v>0</v>
      </c>
      <c r="AB27" s="2">
        <f t="shared" si="20"/>
        <v>0</v>
      </c>
      <c r="AC27" s="11">
        <f t="shared" si="43"/>
        <v>44675</v>
      </c>
      <c r="AD27" s="57" t="str">
        <f t="shared" si="21"/>
        <v>dim</v>
      </c>
      <c r="AE27" s="12">
        <f t="shared" si="22"/>
        <v>0</v>
      </c>
      <c r="AF27" s="2">
        <f t="shared" si="23"/>
        <v>0</v>
      </c>
      <c r="AG27" s="11">
        <f t="shared" si="44"/>
        <v>44705</v>
      </c>
      <c r="AH27" s="57" t="str">
        <f t="shared" si="24"/>
        <v>mar</v>
      </c>
      <c r="AI27" s="12">
        <f t="shared" si="25"/>
        <v>0</v>
      </c>
      <c r="AJ27" s="2">
        <f t="shared" si="26"/>
        <v>0</v>
      </c>
      <c r="AK27" s="11">
        <f t="shared" si="45"/>
        <v>44736</v>
      </c>
      <c r="AL27" s="57" t="str">
        <f t="shared" si="27"/>
        <v>ven</v>
      </c>
      <c r="AM27" s="12">
        <f t="shared" si="28"/>
        <v>0</v>
      </c>
      <c r="AN27" s="2">
        <f t="shared" si="29"/>
        <v>0</v>
      </c>
      <c r="AO27" s="11">
        <f t="shared" si="46"/>
        <v>44766</v>
      </c>
      <c r="AP27" s="57" t="str">
        <f t="shared" si="30"/>
        <v>dim</v>
      </c>
      <c r="AQ27" s="12">
        <f t="shared" si="31"/>
        <v>0</v>
      </c>
      <c r="AR27" s="2">
        <f t="shared" si="32"/>
        <v>0</v>
      </c>
      <c r="AS27" s="11">
        <f t="shared" si="47"/>
        <v>44797</v>
      </c>
      <c r="AT27" s="57" t="str">
        <f t="shared" si="33"/>
        <v>X</v>
      </c>
      <c r="AU27" s="12" t="str">
        <f t="shared" si="34"/>
        <v>VAC</v>
      </c>
      <c r="AV27" s="2" t="str">
        <f t="shared" si="35"/>
        <v>VAC</v>
      </c>
    </row>
    <row r="28" spans="1:48" x14ac:dyDescent="0.2">
      <c r="A28" s="11">
        <f t="shared" si="36"/>
        <v>44464</v>
      </c>
      <c r="B28" s="57" t="str">
        <f t="shared" si="0"/>
        <v>sam</v>
      </c>
      <c r="C28" s="12">
        <f t="shared" si="1"/>
        <v>0</v>
      </c>
      <c r="D28" s="2">
        <f t="shared" si="2"/>
        <v>0</v>
      </c>
      <c r="E28" s="11">
        <f t="shared" si="37"/>
        <v>44494</v>
      </c>
      <c r="F28" s="57" t="str">
        <f t="shared" si="3"/>
        <v>X</v>
      </c>
      <c r="G28" s="12" t="str">
        <f t="shared" si="4"/>
        <v>VAC</v>
      </c>
      <c r="H28" s="58" t="str">
        <f t="shared" si="5"/>
        <v>VAC</v>
      </c>
      <c r="I28" s="11">
        <f t="shared" si="38"/>
        <v>44525</v>
      </c>
      <c r="J28" s="57" t="str">
        <f t="shared" si="6"/>
        <v>jeu</v>
      </c>
      <c r="K28" s="12">
        <f t="shared" si="7"/>
        <v>0</v>
      </c>
      <c r="L28" s="2">
        <f t="shared" si="8"/>
        <v>0</v>
      </c>
      <c r="M28" s="11">
        <f t="shared" si="39"/>
        <v>44555</v>
      </c>
      <c r="N28" s="57" t="str">
        <f t="shared" si="9"/>
        <v>XX</v>
      </c>
      <c r="O28" s="12" t="str">
        <f t="shared" si="10"/>
        <v>FERIE</v>
      </c>
      <c r="P28" s="58" t="str">
        <f t="shared" si="11"/>
        <v>FERIE</v>
      </c>
      <c r="Q28" s="11">
        <f t="shared" si="40"/>
        <v>44586</v>
      </c>
      <c r="R28" s="57" t="str">
        <f t="shared" si="12"/>
        <v>mar</v>
      </c>
      <c r="S28" s="12">
        <f t="shared" si="13"/>
        <v>0</v>
      </c>
      <c r="T28" s="2">
        <f t="shared" si="14"/>
        <v>0</v>
      </c>
      <c r="U28" s="11">
        <f t="shared" si="41"/>
        <v>44617</v>
      </c>
      <c r="V28" s="57" t="str">
        <f t="shared" si="15"/>
        <v>ven</v>
      </c>
      <c r="W28" s="12">
        <f t="shared" si="16"/>
        <v>0</v>
      </c>
      <c r="X28" s="2">
        <f t="shared" si="17"/>
        <v>0</v>
      </c>
      <c r="Y28" s="11">
        <f t="shared" si="42"/>
        <v>44645</v>
      </c>
      <c r="Z28" s="57" t="str">
        <f t="shared" si="18"/>
        <v>ven</v>
      </c>
      <c r="AA28" s="12">
        <f t="shared" si="19"/>
        <v>0</v>
      </c>
      <c r="AB28" s="2">
        <f t="shared" si="20"/>
        <v>0</v>
      </c>
      <c r="AC28" s="11">
        <f t="shared" si="43"/>
        <v>44676</v>
      </c>
      <c r="AD28" s="57" t="str">
        <f t="shared" si="21"/>
        <v>lun</v>
      </c>
      <c r="AE28" s="12">
        <f t="shared" si="22"/>
        <v>0</v>
      </c>
      <c r="AF28" s="2">
        <f t="shared" si="23"/>
        <v>0</v>
      </c>
      <c r="AG28" s="11">
        <f t="shared" si="44"/>
        <v>44706</v>
      </c>
      <c r="AH28" s="57" t="str">
        <f t="shared" si="24"/>
        <v>mer</v>
      </c>
      <c r="AI28" s="12">
        <f t="shared" si="25"/>
        <v>0</v>
      </c>
      <c r="AJ28" s="2">
        <f t="shared" si="26"/>
        <v>0</v>
      </c>
      <c r="AK28" s="11">
        <f t="shared" si="45"/>
        <v>44737</v>
      </c>
      <c r="AL28" s="57" t="str">
        <f t="shared" si="27"/>
        <v>sam</v>
      </c>
      <c r="AM28" s="12">
        <f t="shared" si="28"/>
        <v>0</v>
      </c>
      <c r="AN28" s="2">
        <f t="shared" si="29"/>
        <v>0</v>
      </c>
      <c r="AO28" s="11">
        <f t="shared" si="46"/>
        <v>44767</v>
      </c>
      <c r="AP28" s="57" t="str">
        <f t="shared" si="30"/>
        <v>X</v>
      </c>
      <c r="AQ28" s="12" t="str">
        <f t="shared" si="31"/>
        <v>VAC</v>
      </c>
      <c r="AR28" s="2" t="str">
        <f t="shared" si="32"/>
        <v>VAC</v>
      </c>
      <c r="AS28" s="11">
        <f t="shared" si="47"/>
        <v>44798</v>
      </c>
      <c r="AT28" s="57" t="str">
        <f t="shared" si="33"/>
        <v>X</v>
      </c>
      <c r="AU28" s="12" t="str">
        <f t="shared" si="34"/>
        <v>VAC</v>
      </c>
      <c r="AV28" s="2" t="str">
        <f t="shared" si="35"/>
        <v>VAC</v>
      </c>
    </row>
    <row r="29" spans="1:48" x14ac:dyDescent="0.2">
      <c r="A29" s="11">
        <f t="shared" si="36"/>
        <v>44465</v>
      </c>
      <c r="B29" s="57" t="str">
        <f t="shared" si="0"/>
        <v>dim</v>
      </c>
      <c r="C29" s="12">
        <f t="shared" si="1"/>
        <v>0</v>
      </c>
      <c r="D29" s="2">
        <f t="shared" si="2"/>
        <v>0</v>
      </c>
      <c r="E29" s="11">
        <f t="shared" si="37"/>
        <v>44495</v>
      </c>
      <c r="F29" s="57" t="str">
        <f t="shared" si="3"/>
        <v>X</v>
      </c>
      <c r="G29" s="12" t="str">
        <f t="shared" si="4"/>
        <v>VAC</v>
      </c>
      <c r="H29" s="58" t="str">
        <f t="shared" si="5"/>
        <v>VAC</v>
      </c>
      <c r="I29" s="11">
        <f t="shared" si="38"/>
        <v>44526</v>
      </c>
      <c r="J29" s="57" t="str">
        <f t="shared" si="6"/>
        <v>ven</v>
      </c>
      <c r="K29" s="12">
        <f t="shared" si="7"/>
        <v>0</v>
      </c>
      <c r="L29" s="2">
        <f t="shared" si="8"/>
        <v>0</v>
      </c>
      <c r="M29" s="11">
        <f t="shared" si="39"/>
        <v>44556</v>
      </c>
      <c r="N29" s="57" t="str">
        <f t="shared" si="9"/>
        <v>dim</v>
      </c>
      <c r="O29" s="12">
        <f t="shared" si="10"/>
        <v>0</v>
      </c>
      <c r="P29" s="2">
        <f t="shared" si="11"/>
        <v>0</v>
      </c>
      <c r="Q29" s="11">
        <f t="shared" si="40"/>
        <v>44587</v>
      </c>
      <c r="R29" s="57" t="str">
        <f t="shared" si="12"/>
        <v>mer</v>
      </c>
      <c r="S29" s="12">
        <f t="shared" si="13"/>
        <v>0</v>
      </c>
      <c r="T29" s="2">
        <f t="shared" si="14"/>
        <v>0</v>
      </c>
      <c r="U29" s="11">
        <f t="shared" si="41"/>
        <v>44618</v>
      </c>
      <c r="V29" s="57" t="str">
        <f t="shared" si="15"/>
        <v>sam</v>
      </c>
      <c r="W29" s="12">
        <f t="shared" si="16"/>
        <v>0</v>
      </c>
      <c r="X29" s="2">
        <f t="shared" si="17"/>
        <v>0</v>
      </c>
      <c r="Y29" s="11">
        <f t="shared" si="42"/>
        <v>44646</v>
      </c>
      <c r="Z29" s="57" t="str">
        <f t="shared" si="18"/>
        <v>sam</v>
      </c>
      <c r="AA29" s="12">
        <f t="shared" si="19"/>
        <v>0</v>
      </c>
      <c r="AB29" s="2">
        <f t="shared" si="20"/>
        <v>0</v>
      </c>
      <c r="AC29" s="11">
        <f t="shared" si="43"/>
        <v>44677</v>
      </c>
      <c r="AD29" s="57" t="str">
        <f t="shared" si="21"/>
        <v>mar</v>
      </c>
      <c r="AE29" s="12">
        <f t="shared" si="22"/>
        <v>0</v>
      </c>
      <c r="AF29" s="2">
        <f t="shared" si="23"/>
        <v>0</v>
      </c>
      <c r="AG29" s="11">
        <f t="shared" si="44"/>
        <v>44707</v>
      </c>
      <c r="AH29" s="57" t="str">
        <f t="shared" si="24"/>
        <v>XX</v>
      </c>
      <c r="AI29" s="12" t="str">
        <f t="shared" si="25"/>
        <v>FERIE</v>
      </c>
      <c r="AJ29" s="2" t="str">
        <f t="shared" si="26"/>
        <v>FERIE</v>
      </c>
      <c r="AK29" s="11">
        <f t="shared" si="45"/>
        <v>44738</v>
      </c>
      <c r="AL29" s="57" t="str">
        <f t="shared" si="27"/>
        <v>dim</v>
      </c>
      <c r="AM29" s="12">
        <f t="shared" si="28"/>
        <v>0</v>
      </c>
      <c r="AN29" s="2">
        <f t="shared" si="29"/>
        <v>0</v>
      </c>
      <c r="AO29" s="11">
        <f t="shared" si="46"/>
        <v>44768</v>
      </c>
      <c r="AP29" s="57" t="str">
        <f t="shared" si="30"/>
        <v>X</v>
      </c>
      <c r="AQ29" s="12" t="str">
        <f t="shared" si="31"/>
        <v>VAC</v>
      </c>
      <c r="AR29" s="2" t="str">
        <f t="shared" si="32"/>
        <v>VAC</v>
      </c>
      <c r="AS29" s="11">
        <f t="shared" si="47"/>
        <v>44799</v>
      </c>
      <c r="AT29" s="57" t="str">
        <f t="shared" si="33"/>
        <v>X</v>
      </c>
      <c r="AU29" s="12" t="str">
        <f t="shared" si="34"/>
        <v>VAC</v>
      </c>
      <c r="AV29" s="2" t="str">
        <f t="shared" si="35"/>
        <v>VAC</v>
      </c>
    </row>
    <row r="30" spans="1:48" x14ac:dyDescent="0.2">
      <c r="A30" s="11">
        <f t="shared" si="36"/>
        <v>44466</v>
      </c>
      <c r="B30" s="57" t="str">
        <f t="shared" si="0"/>
        <v>lun</v>
      </c>
      <c r="C30" s="12">
        <f t="shared" si="1"/>
        <v>0</v>
      </c>
      <c r="D30" s="2">
        <f t="shared" si="2"/>
        <v>0</v>
      </c>
      <c r="E30" s="11">
        <f t="shared" si="37"/>
        <v>44496</v>
      </c>
      <c r="F30" s="57" t="str">
        <f t="shared" si="3"/>
        <v>X</v>
      </c>
      <c r="G30" s="12" t="str">
        <f t="shared" si="4"/>
        <v>VAC</v>
      </c>
      <c r="H30" s="58" t="str">
        <f t="shared" si="5"/>
        <v>VAC</v>
      </c>
      <c r="I30" s="11">
        <f t="shared" si="38"/>
        <v>44527</v>
      </c>
      <c r="J30" s="57" t="str">
        <f t="shared" si="6"/>
        <v>sam</v>
      </c>
      <c r="K30" s="12">
        <f t="shared" si="7"/>
        <v>0</v>
      </c>
      <c r="L30" s="2">
        <f t="shared" si="8"/>
        <v>0</v>
      </c>
      <c r="M30" s="11">
        <f t="shared" si="39"/>
        <v>44557</v>
      </c>
      <c r="N30" s="57" t="str">
        <f t="shared" si="9"/>
        <v>X</v>
      </c>
      <c r="O30" s="12" t="str">
        <f t="shared" si="10"/>
        <v>VAC</v>
      </c>
      <c r="P30" s="2" t="str">
        <f t="shared" si="11"/>
        <v>VAC</v>
      </c>
      <c r="Q30" s="11">
        <f t="shared" si="40"/>
        <v>44588</v>
      </c>
      <c r="R30" s="57" t="str">
        <f t="shared" si="12"/>
        <v>jeu</v>
      </c>
      <c r="S30" s="12">
        <f t="shared" si="13"/>
        <v>0</v>
      </c>
      <c r="T30" s="2">
        <f t="shared" si="14"/>
        <v>0</v>
      </c>
      <c r="U30" s="11">
        <f t="shared" si="41"/>
        <v>44619</v>
      </c>
      <c r="V30" s="57" t="str">
        <f t="shared" si="15"/>
        <v>dim</v>
      </c>
      <c r="W30" s="12">
        <f t="shared" si="16"/>
        <v>0</v>
      </c>
      <c r="X30" s="2">
        <f t="shared" si="17"/>
        <v>0</v>
      </c>
      <c r="Y30" s="11">
        <f t="shared" si="42"/>
        <v>44647</v>
      </c>
      <c r="Z30" s="57" t="str">
        <f t="shared" si="18"/>
        <v>dim</v>
      </c>
      <c r="AA30" s="12">
        <f t="shared" si="19"/>
        <v>0</v>
      </c>
      <c r="AB30" s="2">
        <f t="shared" si="20"/>
        <v>0</v>
      </c>
      <c r="AC30" s="11">
        <f t="shared" si="43"/>
        <v>44678</v>
      </c>
      <c r="AD30" s="57" t="str">
        <f t="shared" si="21"/>
        <v>mer</v>
      </c>
      <c r="AE30" s="12">
        <f t="shared" si="22"/>
        <v>0</v>
      </c>
      <c r="AF30" s="2">
        <f t="shared" si="23"/>
        <v>0</v>
      </c>
      <c r="AG30" s="11">
        <f t="shared" si="44"/>
        <v>44708</v>
      </c>
      <c r="AH30" s="57" t="str">
        <f t="shared" si="24"/>
        <v>ven</v>
      </c>
      <c r="AI30" s="12">
        <f t="shared" si="25"/>
        <v>0</v>
      </c>
      <c r="AJ30" s="2">
        <f t="shared" si="26"/>
        <v>0</v>
      </c>
      <c r="AK30" s="11">
        <f t="shared" si="45"/>
        <v>44739</v>
      </c>
      <c r="AL30" s="57" t="str">
        <f t="shared" si="27"/>
        <v>lun</v>
      </c>
      <c r="AM30" s="12">
        <f t="shared" si="28"/>
        <v>0</v>
      </c>
      <c r="AN30" s="2">
        <f t="shared" si="29"/>
        <v>0</v>
      </c>
      <c r="AO30" s="11">
        <f t="shared" si="46"/>
        <v>44769</v>
      </c>
      <c r="AP30" s="57" t="str">
        <f t="shared" si="30"/>
        <v>X</v>
      </c>
      <c r="AQ30" s="12" t="str">
        <f t="shared" si="31"/>
        <v>VAC</v>
      </c>
      <c r="AR30" s="2" t="str">
        <f t="shared" si="32"/>
        <v>VAC</v>
      </c>
      <c r="AS30" s="11">
        <f t="shared" si="47"/>
        <v>44800</v>
      </c>
      <c r="AT30" s="57" t="str">
        <f t="shared" si="33"/>
        <v>sam</v>
      </c>
      <c r="AU30" s="12">
        <f t="shared" si="34"/>
        <v>0</v>
      </c>
      <c r="AV30" s="2">
        <f t="shared" si="35"/>
        <v>0</v>
      </c>
    </row>
    <row r="31" spans="1:48" x14ac:dyDescent="0.2">
      <c r="A31" s="11">
        <f t="shared" si="36"/>
        <v>44467</v>
      </c>
      <c r="B31" s="57" t="str">
        <f t="shared" si="0"/>
        <v>mar</v>
      </c>
      <c r="C31" s="12">
        <f t="shared" si="1"/>
        <v>0</v>
      </c>
      <c r="D31" s="2">
        <f t="shared" si="2"/>
        <v>0</v>
      </c>
      <c r="E31" s="11">
        <f t="shared" si="37"/>
        <v>44497</v>
      </c>
      <c r="F31" s="57" t="str">
        <f t="shared" si="3"/>
        <v>X</v>
      </c>
      <c r="G31" s="12" t="str">
        <f t="shared" si="4"/>
        <v>VAC</v>
      </c>
      <c r="H31" s="58" t="str">
        <f t="shared" si="5"/>
        <v>VAC</v>
      </c>
      <c r="I31" s="11">
        <f t="shared" si="38"/>
        <v>44528</v>
      </c>
      <c r="J31" s="57" t="str">
        <f t="shared" si="6"/>
        <v>dim</v>
      </c>
      <c r="K31" s="12">
        <f t="shared" si="7"/>
        <v>0</v>
      </c>
      <c r="L31" s="2">
        <f t="shared" si="8"/>
        <v>0</v>
      </c>
      <c r="M31" s="11">
        <f t="shared" si="39"/>
        <v>44558</v>
      </c>
      <c r="N31" s="57" t="str">
        <f t="shared" si="9"/>
        <v>X</v>
      </c>
      <c r="O31" s="12" t="str">
        <f t="shared" si="10"/>
        <v>VAC</v>
      </c>
      <c r="P31" s="2" t="str">
        <f t="shared" si="11"/>
        <v>VAC</v>
      </c>
      <c r="Q31" s="11">
        <f t="shared" si="40"/>
        <v>44589</v>
      </c>
      <c r="R31" s="57" t="str">
        <f t="shared" si="12"/>
        <v>ven</v>
      </c>
      <c r="S31" s="12">
        <f t="shared" si="13"/>
        <v>0</v>
      </c>
      <c r="T31" s="2">
        <f t="shared" si="14"/>
        <v>0</v>
      </c>
      <c r="U31" s="11">
        <f t="shared" si="41"/>
        <v>44620</v>
      </c>
      <c r="V31" s="57" t="str">
        <f t="shared" si="15"/>
        <v>lun</v>
      </c>
      <c r="W31" s="12">
        <f t="shared" si="16"/>
        <v>0</v>
      </c>
      <c r="X31" s="2">
        <f t="shared" si="17"/>
        <v>0</v>
      </c>
      <c r="Y31" s="11">
        <f t="shared" si="42"/>
        <v>44648</v>
      </c>
      <c r="Z31" s="57" t="str">
        <f t="shared" si="18"/>
        <v>lun</v>
      </c>
      <c r="AA31" s="12">
        <f t="shared" si="19"/>
        <v>0</v>
      </c>
      <c r="AB31" s="2">
        <f t="shared" si="20"/>
        <v>0</v>
      </c>
      <c r="AC31" s="11">
        <f t="shared" si="43"/>
        <v>44679</v>
      </c>
      <c r="AD31" s="57" t="str">
        <f t="shared" si="21"/>
        <v>jeu</v>
      </c>
      <c r="AE31" s="12">
        <f t="shared" si="22"/>
        <v>0</v>
      </c>
      <c r="AF31" s="2">
        <f t="shared" si="23"/>
        <v>0</v>
      </c>
      <c r="AG31" s="11">
        <f t="shared" si="44"/>
        <v>44709</v>
      </c>
      <c r="AH31" s="57" t="str">
        <f t="shared" si="24"/>
        <v>sam</v>
      </c>
      <c r="AI31" s="12">
        <f t="shared" si="25"/>
        <v>0</v>
      </c>
      <c r="AJ31" s="2">
        <f t="shared" si="26"/>
        <v>0</v>
      </c>
      <c r="AK31" s="11">
        <f t="shared" si="45"/>
        <v>44740</v>
      </c>
      <c r="AL31" s="57" t="str">
        <f t="shared" si="27"/>
        <v>mar</v>
      </c>
      <c r="AM31" s="12">
        <f t="shared" si="28"/>
        <v>0</v>
      </c>
      <c r="AN31" s="2">
        <f t="shared" si="29"/>
        <v>0</v>
      </c>
      <c r="AO31" s="11">
        <f t="shared" si="46"/>
        <v>44770</v>
      </c>
      <c r="AP31" s="57" t="str">
        <f t="shared" si="30"/>
        <v>X</v>
      </c>
      <c r="AQ31" s="12" t="str">
        <f t="shared" si="31"/>
        <v>VAC</v>
      </c>
      <c r="AR31" s="2" t="str">
        <f t="shared" si="32"/>
        <v>VAC</v>
      </c>
      <c r="AS31" s="11">
        <f t="shared" si="47"/>
        <v>44801</v>
      </c>
      <c r="AT31" s="57" t="str">
        <f t="shared" si="33"/>
        <v>dim</v>
      </c>
      <c r="AU31" s="12">
        <f t="shared" si="34"/>
        <v>0</v>
      </c>
      <c r="AV31" s="2">
        <f t="shared" si="35"/>
        <v>0</v>
      </c>
    </row>
    <row r="32" spans="1:48" x14ac:dyDescent="0.2">
      <c r="A32" s="11">
        <f t="shared" si="36"/>
        <v>44468</v>
      </c>
      <c r="B32" s="57" t="str">
        <f t="shared" si="0"/>
        <v>mer</v>
      </c>
      <c r="C32" s="12">
        <f t="shared" si="1"/>
        <v>0</v>
      </c>
      <c r="D32" s="2">
        <f t="shared" si="2"/>
        <v>0</v>
      </c>
      <c r="E32" s="11">
        <f t="shared" si="37"/>
        <v>44498</v>
      </c>
      <c r="F32" s="57" t="str">
        <f t="shared" si="3"/>
        <v>X</v>
      </c>
      <c r="G32" s="12" t="str">
        <f t="shared" si="4"/>
        <v>VAC</v>
      </c>
      <c r="H32" s="58" t="str">
        <f t="shared" si="5"/>
        <v>VAC</v>
      </c>
      <c r="I32" s="11">
        <f t="shared" si="38"/>
        <v>44529</v>
      </c>
      <c r="J32" s="57" t="str">
        <f t="shared" si="6"/>
        <v>lun</v>
      </c>
      <c r="K32" s="12">
        <f t="shared" si="7"/>
        <v>0</v>
      </c>
      <c r="L32" s="2">
        <f t="shared" si="8"/>
        <v>0</v>
      </c>
      <c r="M32" s="11">
        <f t="shared" si="39"/>
        <v>44559</v>
      </c>
      <c r="N32" s="57" t="str">
        <f t="shared" si="9"/>
        <v>X</v>
      </c>
      <c r="O32" s="12" t="str">
        <f t="shared" si="10"/>
        <v>VAC</v>
      </c>
      <c r="P32" s="2" t="str">
        <f t="shared" si="11"/>
        <v>VAC</v>
      </c>
      <c r="Q32" s="11">
        <f t="shared" si="40"/>
        <v>44590</v>
      </c>
      <c r="R32" s="57" t="str">
        <f t="shared" si="12"/>
        <v>sam</v>
      </c>
      <c r="S32" s="12">
        <f t="shared" si="13"/>
        <v>0</v>
      </c>
      <c r="T32" s="2">
        <f t="shared" si="14"/>
        <v>0</v>
      </c>
      <c r="U32" s="11" t="str">
        <f t="shared" si="41"/>
        <v/>
      </c>
      <c r="V32" s="57" t="str">
        <f t="shared" si="15"/>
        <v/>
      </c>
      <c r="W32" s="12" t="str">
        <f>IF(V32="","",VLOOKUP(V32,$A$56:$B$65,2,FALSE))</f>
        <v/>
      </c>
      <c r="X32" s="2" t="str">
        <f t="shared" si="17"/>
        <v/>
      </c>
      <c r="Y32" s="11">
        <f t="shared" si="42"/>
        <v>44649</v>
      </c>
      <c r="Z32" s="57" t="str">
        <f t="shared" si="18"/>
        <v>mar</v>
      </c>
      <c r="AA32" s="12">
        <f t="shared" si="19"/>
        <v>0</v>
      </c>
      <c r="AB32" s="2">
        <f t="shared" si="20"/>
        <v>0</v>
      </c>
      <c r="AC32" s="11">
        <f t="shared" si="43"/>
        <v>44680</v>
      </c>
      <c r="AD32" s="57" t="str">
        <f t="shared" si="21"/>
        <v>ven</v>
      </c>
      <c r="AE32" s="12">
        <f t="shared" si="22"/>
        <v>0</v>
      </c>
      <c r="AF32" s="2">
        <f t="shared" si="23"/>
        <v>0</v>
      </c>
      <c r="AG32" s="11">
        <f t="shared" si="44"/>
        <v>44710</v>
      </c>
      <c r="AH32" s="57" t="str">
        <f t="shared" si="24"/>
        <v>dim</v>
      </c>
      <c r="AI32" s="12">
        <f t="shared" si="25"/>
        <v>0</v>
      </c>
      <c r="AJ32" s="2">
        <f t="shared" si="26"/>
        <v>0</v>
      </c>
      <c r="AK32" s="11">
        <f t="shared" si="45"/>
        <v>44741</v>
      </c>
      <c r="AL32" s="57" t="str">
        <f t="shared" si="27"/>
        <v>mer</v>
      </c>
      <c r="AM32" s="12">
        <f t="shared" si="28"/>
        <v>0</v>
      </c>
      <c r="AN32" s="2">
        <f t="shared" si="29"/>
        <v>0</v>
      </c>
      <c r="AO32" s="11">
        <f t="shared" si="46"/>
        <v>44771</v>
      </c>
      <c r="AP32" s="57" t="str">
        <f t="shared" si="30"/>
        <v>X</v>
      </c>
      <c r="AQ32" s="12" t="str">
        <f t="shared" si="31"/>
        <v>VAC</v>
      </c>
      <c r="AR32" s="2" t="str">
        <f t="shared" si="32"/>
        <v>VAC</v>
      </c>
      <c r="AS32" s="11">
        <f t="shared" si="47"/>
        <v>44802</v>
      </c>
      <c r="AT32" s="57" t="str">
        <f t="shared" si="33"/>
        <v>X</v>
      </c>
      <c r="AU32" s="12" t="str">
        <f t="shared" si="34"/>
        <v>VAC</v>
      </c>
      <c r="AV32" s="2" t="str">
        <f t="shared" si="35"/>
        <v>VAC</v>
      </c>
    </row>
    <row r="33" spans="1:48" x14ac:dyDescent="0.2">
      <c r="A33" s="11">
        <f t="shared" si="36"/>
        <v>44469</v>
      </c>
      <c r="B33" s="57" t="str">
        <f t="shared" si="0"/>
        <v>jeu</v>
      </c>
      <c r="C33" s="12">
        <f t="shared" si="1"/>
        <v>0</v>
      </c>
      <c r="D33" s="2">
        <f t="shared" si="2"/>
        <v>0</v>
      </c>
      <c r="E33" s="11">
        <f t="shared" si="37"/>
        <v>44499</v>
      </c>
      <c r="F33" s="57" t="str">
        <f t="shared" si="3"/>
        <v>sam</v>
      </c>
      <c r="G33" s="12">
        <f t="shared" si="4"/>
        <v>0</v>
      </c>
      <c r="H33" s="58">
        <f t="shared" si="5"/>
        <v>0</v>
      </c>
      <c r="I33" s="11">
        <f t="shared" si="38"/>
        <v>44530</v>
      </c>
      <c r="J33" s="57" t="str">
        <f t="shared" si="6"/>
        <v>mar</v>
      </c>
      <c r="K33" s="12">
        <f t="shared" si="7"/>
        <v>0</v>
      </c>
      <c r="L33" s="2">
        <f t="shared" si="8"/>
        <v>0</v>
      </c>
      <c r="M33" s="11">
        <f t="shared" si="39"/>
        <v>44560</v>
      </c>
      <c r="N33" s="57" t="str">
        <f t="shared" si="9"/>
        <v>X</v>
      </c>
      <c r="O33" s="12" t="str">
        <f t="shared" si="10"/>
        <v>VAC</v>
      </c>
      <c r="P33" s="2" t="str">
        <f t="shared" si="11"/>
        <v>VAC</v>
      </c>
      <c r="Q33" s="11">
        <f t="shared" si="40"/>
        <v>44591</v>
      </c>
      <c r="R33" s="57" t="str">
        <f t="shared" si="12"/>
        <v>dim</v>
      </c>
      <c r="S33" s="12">
        <f t="shared" si="13"/>
        <v>0</v>
      </c>
      <c r="T33" s="2">
        <f t="shared" si="14"/>
        <v>0</v>
      </c>
      <c r="U33" s="11" t="str">
        <f t="shared" si="41"/>
        <v/>
      </c>
      <c r="V33" s="57"/>
      <c r="W33" s="12"/>
      <c r="X33" s="58"/>
      <c r="Y33" s="11">
        <f t="shared" si="42"/>
        <v>44650</v>
      </c>
      <c r="Z33" s="57" t="str">
        <f t="shared" si="18"/>
        <v>mer</v>
      </c>
      <c r="AA33" s="12">
        <f t="shared" si="19"/>
        <v>0</v>
      </c>
      <c r="AB33" s="2">
        <f t="shared" si="20"/>
        <v>0</v>
      </c>
      <c r="AC33" s="11">
        <f t="shared" si="43"/>
        <v>44681</v>
      </c>
      <c r="AD33" s="57" t="str">
        <f t="shared" si="21"/>
        <v>sam</v>
      </c>
      <c r="AE33" s="12">
        <f t="shared" si="22"/>
        <v>0</v>
      </c>
      <c r="AF33" s="2">
        <f t="shared" si="23"/>
        <v>0</v>
      </c>
      <c r="AG33" s="11">
        <f t="shared" si="44"/>
        <v>44711</v>
      </c>
      <c r="AH33" s="57" t="str">
        <f t="shared" si="24"/>
        <v>lun</v>
      </c>
      <c r="AI33" s="12">
        <f t="shared" si="25"/>
        <v>0</v>
      </c>
      <c r="AJ33" s="2">
        <f t="shared" si="26"/>
        <v>0</v>
      </c>
      <c r="AK33" s="11">
        <f t="shared" si="45"/>
        <v>44742</v>
      </c>
      <c r="AL33" s="57" t="str">
        <f t="shared" si="27"/>
        <v>jeu</v>
      </c>
      <c r="AM33" s="12">
        <f t="shared" si="28"/>
        <v>0</v>
      </c>
      <c r="AN33" s="2">
        <f t="shared" si="29"/>
        <v>0</v>
      </c>
      <c r="AO33" s="11">
        <f t="shared" si="46"/>
        <v>44772</v>
      </c>
      <c r="AP33" s="57" t="str">
        <f t="shared" si="30"/>
        <v>sam</v>
      </c>
      <c r="AQ33" s="12">
        <f t="shared" si="31"/>
        <v>0</v>
      </c>
      <c r="AR33" s="2">
        <f t="shared" si="32"/>
        <v>0</v>
      </c>
      <c r="AS33" s="11">
        <f t="shared" si="47"/>
        <v>44803</v>
      </c>
      <c r="AT33" s="57" t="str">
        <f t="shared" si="33"/>
        <v>X</v>
      </c>
      <c r="AU33" s="12" t="str">
        <f t="shared" si="34"/>
        <v>VAC</v>
      </c>
      <c r="AV33" s="2" t="str">
        <f t="shared" si="35"/>
        <v>VAC</v>
      </c>
    </row>
    <row r="34" spans="1:48" s="13" customFormat="1" ht="12" thickBot="1" x14ac:dyDescent="0.25">
      <c r="A34" s="83"/>
      <c r="B34" s="59"/>
      <c r="C34" s="52"/>
      <c r="D34" s="60"/>
      <c r="E34" s="83">
        <f t="shared" si="37"/>
        <v>44500</v>
      </c>
      <c r="F34" s="59" t="str">
        <f t="shared" si="3"/>
        <v>dim</v>
      </c>
      <c r="G34" s="52">
        <f t="shared" si="4"/>
        <v>0</v>
      </c>
      <c r="H34" s="60">
        <f t="shared" si="5"/>
        <v>0</v>
      </c>
      <c r="I34" s="83" t="str">
        <f t="shared" si="38"/>
        <v/>
      </c>
      <c r="J34" s="59"/>
      <c r="K34" s="14"/>
      <c r="L34" s="60"/>
      <c r="M34" s="83">
        <f t="shared" si="39"/>
        <v>44561</v>
      </c>
      <c r="N34" s="59" t="str">
        <f t="shared" si="9"/>
        <v>X</v>
      </c>
      <c r="O34" s="52" t="str">
        <f t="shared" si="10"/>
        <v>VAC</v>
      </c>
      <c r="P34" s="3" t="str">
        <f t="shared" si="11"/>
        <v>VAC</v>
      </c>
      <c r="Q34" s="83">
        <f t="shared" si="40"/>
        <v>44592</v>
      </c>
      <c r="R34" s="59" t="str">
        <f t="shared" si="12"/>
        <v>lun</v>
      </c>
      <c r="S34" s="52">
        <f t="shared" si="13"/>
        <v>0</v>
      </c>
      <c r="T34" s="3">
        <f t="shared" si="14"/>
        <v>0</v>
      </c>
      <c r="U34" s="83" t="str">
        <f t="shared" si="41"/>
        <v/>
      </c>
      <c r="V34" s="59"/>
      <c r="W34" s="14"/>
      <c r="X34" s="60"/>
      <c r="Y34" s="83">
        <f t="shared" si="42"/>
        <v>44651</v>
      </c>
      <c r="Z34" s="59" t="str">
        <f t="shared" si="18"/>
        <v>jeu</v>
      </c>
      <c r="AA34" s="52">
        <f t="shared" si="19"/>
        <v>0</v>
      </c>
      <c r="AB34" s="3">
        <f t="shared" si="20"/>
        <v>0</v>
      </c>
      <c r="AC34" s="83"/>
      <c r="AD34" s="59"/>
      <c r="AE34" s="52"/>
      <c r="AF34" s="60"/>
      <c r="AG34" s="83">
        <f t="shared" si="44"/>
        <v>44712</v>
      </c>
      <c r="AH34" s="59" t="str">
        <f t="shared" si="24"/>
        <v>mar</v>
      </c>
      <c r="AI34" s="52">
        <f t="shared" si="25"/>
        <v>0</v>
      </c>
      <c r="AJ34" s="3">
        <f t="shared" si="26"/>
        <v>0</v>
      </c>
      <c r="AK34" s="83" t="str">
        <f t="shared" si="45"/>
        <v/>
      </c>
      <c r="AL34" s="89"/>
      <c r="AM34" s="14"/>
      <c r="AN34" s="60"/>
      <c r="AO34" s="83">
        <f t="shared" si="46"/>
        <v>44773</v>
      </c>
      <c r="AP34" s="59" t="str">
        <f t="shared" si="30"/>
        <v>dim</v>
      </c>
      <c r="AQ34" s="52">
        <f t="shared" si="31"/>
        <v>0</v>
      </c>
      <c r="AR34" s="3">
        <f t="shared" si="32"/>
        <v>0</v>
      </c>
      <c r="AS34" s="83">
        <f t="shared" si="47"/>
        <v>44804</v>
      </c>
      <c r="AT34" s="59" t="str">
        <f t="shared" si="33"/>
        <v>X</v>
      </c>
      <c r="AU34" s="52" t="str">
        <f t="shared" si="34"/>
        <v>VAC</v>
      </c>
      <c r="AV34" s="3" t="str">
        <f t="shared" si="35"/>
        <v>VAC</v>
      </c>
    </row>
    <row r="35" spans="1:48" x14ac:dyDescent="0.2">
      <c r="A35" s="15"/>
      <c r="B35" s="16"/>
      <c r="C35" s="54" t="s">
        <v>52</v>
      </c>
      <c r="D35" s="54" t="s">
        <v>51</v>
      </c>
      <c r="F35" s="64"/>
      <c r="G35" s="54" t="s">
        <v>52</v>
      </c>
      <c r="H35" s="54" t="s">
        <v>51</v>
      </c>
      <c r="J35" s="64"/>
      <c r="K35" s="54" t="s">
        <v>52</v>
      </c>
      <c r="L35" s="54" t="s">
        <v>51</v>
      </c>
      <c r="N35" s="9"/>
      <c r="O35" s="54" t="s">
        <v>52</v>
      </c>
      <c r="P35" s="54" t="s">
        <v>51</v>
      </c>
      <c r="R35" s="61"/>
      <c r="S35" s="54" t="s">
        <v>52</v>
      </c>
      <c r="T35" s="54" t="s">
        <v>51</v>
      </c>
      <c r="V35" s="9"/>
      <c r="W35" s="54" t="s">
        <v>52</v>
      </c>
      <c r="X35" s="54" t="s">
        <v>51</v>
      </c>
      <c r="AA35" s="54" t="s">
        <v>52</v>
      </c>
      <c r="AB35" s="54" t="s">
        <v>51</v>
      </c>
      <c r="AD35" s="9"/>
      <c r="AE35" s="54" t="s">
        <v>52</v>
      </c>
      <c r="AF35" s="54" t="s">
        <v>51</v>
      </c>
      <c r="AH35" s="9"/>
      <c r="AI35" s="54" t="s">
        <v>52</v>
      </c>
      <c r="AJ35" s="54" t="s">
        <v>51</v>
      </c>
      <c r="AL35" s="6"/>
      <c r="AM35" s="54" t="s">
        <v>52</v>
      </c>
      <c r="AN35" s="54" t="s">
        <v>51</v>
      </c>
      <c r="AP35" s="9"/>
      <c r="AQ35" s="54" t="s">
        <v>52</v>
      </c>
      <c r="AR35" s="54" t="s">
        <v>51</v>
      </c>
      <c r="AT35" s="9"/>
      <c r="AU35" s="54" t="s">
        <v>52</v>
      </c>
      <c r="AV35" s="54" t="s">
        <v>51</v>
      </c>
    </row>
    <row r="36" spans="1:48" x14ac:dyDescent="0.2">
      <c r="A36" s="15"/>
      <c r="B36" s="54"/>
      <c r="C36" s="54">
        <f>SUM(C4:C34)</f>
        <v>0</v>
      </c>
      <c r="D36" s="54">
        <f>SUM(D3:D34)</f>
        <v>0</v>
      </c>
      <c r="F36" s="64"/>
      <c r="G36" s="54">
        <f>SUM(G4:G34)</f>
        <v>0</v>
      </c>
      <c r="H36" s="54">
        <f>SUM(H3:H34)</f>
        <v>0</v>
      </c>
      <c r="K36" s="54">
        <f>SUM(L3:L34)</f>
        <v>0</v>
      </c>
      <c r="L36" s="54">
        <f>SUM(L3:L34)</f>
        <v>0</v>
      </c>
      <c r="O36" s="54">
        <f>SUM(O4:O34)</f>
        <v>0</v>
      </c>
      <c r="P36" s="54">
        <f>SUM(P3:P34)</f>
        <v>0</v>
      </c>
      <c r="R36" s="61"/>
      <c r="S36" s="54">
        <f>SUM(S4:S34)</f>
        <v>0</v>
      </c>
      <c r="T36" s="54">
        <f>SUM(T3:T34)</f>
        <v>0</v>
      </c>
      <c r="W36" s="54">
        <f>SUM(W4:W33)</f>
        <v>0</v>
      </c>
      <c r="X36" s="54">
        <f>SUM(X3:X33)</f>
        <v>0</v>
      </c>
      <c r="AA36" s="54">
        <f>SUM(AA4:AA34)</f>
        <v>0</v>
      </c>
      <c r="AB36" s="54">
        <f>SUM(AB3:AB34)</f>
        <v>0</v>
      </c>
      <c r="AE36" s="54">
        <f>SUM(AE4:AE34)</f>
        <v>0</v>
      </c>
      <c r="AF36" s="54">
        <f>SUM(AF3:AF34)</f>
        <v>0</v>
      </c>
      <c r="AI36" s="54">
        <f>SUM(AI4:AI34)</f>
        <v>0</v>
      </c>
      <c r="AJ36" s="54">
        <f>SUM(AJ3:AJ34)</f>
        <v>0</v>
      </c>
      <c r="AL36" s="6"/>
      <c r="AM36" s="54">
        <f>SUM(AM4:AM34)</f>
        <v>0</v>
      </c>
      <c r="AN36" s="54">
        <f>SUM(AN3:AN34)</f>
        <v>0</v>
      </c>
      <c r="AQ36" s="54">
        <f>SUM(AQ4:AQ34)</f>
        <v>0</v>
      </c>
      <c r="AR36" s="54">
        <f>SUM(AR3:AR34)</f>
        <v>0</v>
      </c>
      <c r="AU36" s="54">
        <f>SUM(AU4:AU34)</f>
        <v>0</v>
      </c>
      <c r="AV36" s="54">
        <f>SUM(AV3:AV34)</f>
        <v>0</v>
      </c>
    </row>
    <row r="37" spans="1:48" x14ac:dyDescent="0.2">
      <c r="B37" s="54"/>
      <c r="C37" s="54"/>
      <c r="D37" s="54"/>
      <c r="AV37" s="9"/>
    </row>
    <row r="38" spans="1:48" x14ac:dyDescent="0.2">
      <c r="B38" s="130">
        <f>A1</f>
        <v>2021</v>
      </c>
      <c r="C38" s="131"/>
      <c r="D38" s="54"/>
      <c r="F38" s="130">
        <f>E1</f>
        <v>2021</v>
      </c>
      <c r="G38" s="131"/>
      <c r="J38" s="130">
        <f>I1</f>
        <v>2021</v>
      </c>
      <c r="K38" s="131"/>
      <c r="N38" s="130">
        <f>M1</f>
        <v>2021</v>
      </c>
      <c r="O38" s="131"/>
      <c r="R38" s="130">
        <f>Q1</f>
        <v>2022</v>
      </c>
      <c r="S38" s="131"/>
      <c r="V38" s="130">
        <f>U1</f>
        <v>2022</v>
      </c>
      <c r="W38" s="131"/>
      <c r="Z38" s="130">
        <f>Y1</f>
        <v>2022</v>
      </c>
      <c r="AA38" s="131"/>
      <c r="AD38" s="130">
        <f>AC1</f>
        <v>2022</v>
      </c>
      <c r="AE38" s="131"/>
      <c r="AH38" s="130">
        <f>AG1</f>
        <v>2022</v>
      </c>
      <c r="AI38" s="131"/>
      <c r="AL38" s="130">
        <f>AK1</f>
        <v>2022</v>
      </c>
      <c r="AM38" s="131"/>
      <c r="AP38" s="130">
        <f>AO1</f>
        <v>2022</v>
      </c>
      <c r="AQ38" s="131"/>
      <c r="AT38" s="130">
        <f>AS1</f>
        <v>2022</v>
      </c>
      <c r="AU38" s="131"/>
      <c r="AV38" s="65"/>
    </row>
    <row r="39" spans="1:48" x14ac:dyDescent="0.2">
      <c r="B39" s="133" t="str">
        <f>A2</f>
        <v xml:space="preserve">septembre </v>
      </c>
      <c r="C39" s="134"/>
      <c r="D39" s="54"/>
      <c r="F39" s="133">
        <f>E2</f>
        <v>44470</v>
      </c>
      <c r="G39" s="134"/>
      <c r="J39" s="133" t="str">
        <f>I2</f>
        <v>novembre</v>
      </c>
      <c r="K39" s="134"/>
      <c r="N39" s="133" t="str">
        <f>M2</f>
        <v>décembre</v>
      </c>
      <c r="O39" s="134"/>
      <c r="R39" s="133" t="str">
        <f>Q2</f>
        <v xml:space="preserve">janvier </v>
      </c>
      <c r="S39" s="134"/>
      <c r="V39" s="133" t="str">
        <f>U2</f>
        <v xml:space="preserve">février </v>
      </c>
      <c r="W39" s="134"/>
      <c r="Z39" s="133" t="str">
        <f>Y2</f>
        <v>mars</v>
      </c>
      <c r="AA39" s="134"/>
      <c r="AD39" s="133" t="str">
        <f>AC2</f>
        <v xml:space="preserve">avril </v>
      </c>
      <c r="AE39" s="134"/>
      <c r="AH39" s="133" t="str">
        <f>AG2</f>
        <v>mai</v>
      </c>
      <c r="AI39" s="134"/>
      <c r="AL39" s="133" t="str">
        <f>AK2</f>
        <v>juin</v>
      </c>
      <c r="AM39" s="134"/>
      <c r="AP39" s="133" t="str">
        <f>AO2</f>
        <v>juillet</v>
      </c>
      <c r="AQ39" s="134"/>
      <c r="AT39" s="133" t="str">
        <f>AS2</f>
        <v>août</v>
      </c>
      <c r="AU39" s="134"/>
    </row>
    <row r="40" spans="1:48" s="88" customFormat="1" ht="12.75" x14ac:dyDescent="0.2">
      <c r="A40" s="84">
        <f t="shared" ref="A40:A46" si="48">SUM(C40:BB40)</f>
        <v>35</v>
      </c>
      <c r="B40" s="85" t="s">
        <v>42</v>
      </c>
      <c r="C40" s="25">
        <f t="shared" ref="C40:C45" si="49">COUNTIF(B$4:B$34,B40)</f>
        <v>4</v>
      </c>
      <c r="D40" s="86"/>
      <c r="E40" s="84"/>
      <c r="F40" s="85" t="s">
        <v>42</v>
      </c>
      <c r="G40" s="25">
        <f t="shared" ref="G40:G45" si="50">COUNTIF(F$4:F$34,F40)</f>
        <v>3</v>
      </c>
      <c r="H40" s="84"/>
      <c r="I40" s="84"/>
      <c r="J40" s="85" t="s">
        <v>42</v>
      </c>
      <c r="K40" s="25">
        <f t="shared" ref="K40:K45" si="51">COUNTIF(J$4:J$34,J40)</f>
        <v>4</v>
      </c>
      <c r="L40" s="84"/>
      <c r="M40" s="84"/>
      <c r="N40" s="85" t="s">
        <v>42</v>
      </c>
      <c r="O40" s="25">
        <f t="shared" ref="O40:O45" si="52">COUNTIF(N$4:N$34,N40)</f>
        <v>2</v>
      </c>
      <c r="P40" s="84"/>
      <c r="Q40" s="84"/>
      <c r="R40" s="85" t="s">
        <v>42</v>
      </c>
      <c r="S40" s="25">
        <f t="shared" ref="S40:S45" si="53">COUNTIF(R$4:R$34,R40)</f>
        <v>5</v>
      </c>
      <c r="T40" s="84"/>
      <c r="U40" s="84"/>
      <c r="V40" s="85" t="s">
        <v>42</v>
      </c>
      <c r="W40" s="25">
        <f t="shared" ref="W40:W45" si="54">COUNTIF(V$4:V$34,V40)</f>
        <v>2</v>
      </c>
      <c r="X40" s="84"/>
      <c r="Y40" s="84"/>
      <c r="Z40" s="85" t="s">
        <v>42</v>
      </c>
      <c r="AA40" s="25">
        <f t="shared" ref="AA40:AA45" si="55">COUNTIF(Z$4:Z$34,Z40)</f>
        <v>4</v>
      </c>
      <c r="AB40" s="84"/>
      <c r="AC40" s="84"/>
      <c r="AD40" s="85" t="s">
        <v>42</v>
      </c>
      <c r="AE40" s="25">
        <f t="shared" ref="AE40:AE45" si="56">COUNTIF(AD$4:AD$34,AD40)</f>
        <v>2</v>
      </c>
      <c r="AF40" s="84"/>
      <c r="AG40" s="84"/>
      <c r="AH40" s="85" t="s">
        <v>42</v>
      </c>
      <c r="AI40" s="25">
        <f t="shared" ref="AI40:AI45" si="57">COUNTIF(AH$4:AH$34,AH40)</f>
        <v>5</v>
      </c>
      <c r="AJ40" s="84"/>
      <c r="AK40" s="84"/>
      <c r="AL40" s="85" t="s">
        <v>42</v>
      </c>
      <c r="AM40" s="25">
        <f t="shared" ref="AM40:AM45" si="58">COUNTIF(AL$4:AL$34,AL40)</f>
        <v>3</v>
      </c>
      <c r="AN40" s="84"/>
      <c r="AO40" s="84"/>
      <c r="AP40" s="85" t="s">
        <v>42</v>
      </c>
      <c r="AQ40" s="25">
        <f t="shared" ref="AQ40:AQ45" si="59">COUNTIF(AP$4:AP$34,AP40)</f>
        <v>1</v>
      </c>
      <c r="AR40" s="84"/>
      <c r="AS40" s="84"/>
      <c r="AT40" s="85" t="s">
        <v>42</v>
      </c>
      <c r="AU40" s="25">
        <f t="shared" ref="AU40:AU45" si="60">COUNTIF(AT$4:AT$34,AT40)</f>
        <v>0</v>
      </c>
      <c r="AV40" s="84"/>
    </row>
    <row r="41" spans="1:48" ht="12.75" x14ac:dyDescent="0.2">
      <c r="A41" s="24">
        <f t="shared" si="48"/>
        <v>36</v>
      </c>
      <c r="B41" s="55" t="s">
        <v>46</v>
      </c>
      <c r="C41" s="25">
        <f t="shared" si="49"/>
        <v>4</v>
      </c>
      <c r="D41" s="27"/>
      <c r="E41" s="24"/>
      <c r="F41" s="55" t="s">
        <v>46</v>
      </c>
      <c r="G41" s="25">
        <f t="shared" si="50"/>
        <v>3</v>
      </c>
      <c r="H41" s="24"/>
      <c r="I41" s="24"/>
      <c r="J41" s="55" t="s">
        <v>46</v>
      </c>
      <c r="K41" s="25">
        <f t="shared" si="51"/>
        <v>4</v>
      </c>
      <c r="L41" s="24"/>
      <c r="M41" s="24"/>
      <c r="N41" s="55" t="s">
        <v>46</v>
      </c>
      <c r="O41" s="25">
        <f t="shared" si="52"/>
        <v>2</v>
      </c>
      <c r="P41" s="24"/>
      <c r="Q41" s="24"/>
      <c r="R41" s="55" t="s">
        <v>46</v>
      </c>
      <c r="S41" s="25">
        <f t="shared" si="53"/>
        <v>4</v>
      </c>
      <c r="T41" s="24"/>
      <c r="U41" s="24"/>
      <c r="V41" s="55" t="s">
        <v>46</v>
      </c>
      <c r="W41" s="25">
        <f t="shared" si="54"/>
        <v>2</v>
      </c>
      <c r="X41" s="24"/>
      <c r="Y41" s="24"/>
      <c r="Z41" s="55" t="s">
        <v>46</v>
      </c>
      <c r="AA41" s="25">
        <f t="shared" si="55"/>
        <v>5</v>
      </c>
      <c r="AB41" s="24"/>
      <c r="AC41" s="24"/>
      <c r="AD41" s="55" t="s">
        <v>46</v>
      </c>
      <c r="AE41" s="25">
        <f t="shared" si="56"/>
        <v>2</v>
      </c>
      <c r="AF41" s="24"/>
      <c r="AG41" s="24"/>
      <c r="AH41" s="55" t="s">
        <v>46</v>
      </c>
      <c r="AI41" s="25">
        <f t="shared" si="57"/>
        <v>5</v>
      </c>
      <c r="AJ41" s="24"/>
      <c r="AK41" s="24"/>
      <c r="AL41" s="55" t="s">
        <v>46</v>
      </c>
      <c r="AM41" s="25">
        <f t="shared" si="58"/>
        <v>4</v>
      </c>
      <c r="AN41" s="24"/>
      <c r="AO41" s="24"/>
      <c r="AP41" s="55" t="s">
        <v>46</v>
      </c>
      <c r="AQ41" s="25">
        <f t="shared" si="59"/>
        <v>1</v>
      </c>
      <c r="AR41" s="24"/>
      <c r="AS41" s="24"/>
      <c r="AT41" s="55" t="s">
        <v>46</v>
      </c>
      <c r="AU41" s="25">
        <f t="shared" si="60"/>
        <v>0</v>
      </c>
      <c r="AV41" s="24"/>
    </row>
    <row r="42" spans="1:48" ht="12.75" x14ac:dyDescent="0.2">
      <c r="A42" s="24">
        <f t="shared" si="48"/>
        <v>36</v>
      </c>
      <c r="B42" s="55" t="s">
        <v>43</v>
      </c>
      <c r="C42" s="25">
        <f t="shared" si="49"/>
        <v>4</v>
      </c>
      <c r="D42" s="27"/>
      <c r="E42" s="24"/>
      <c r="F42" s="55" t="s">
        <v>43</v>
      </c>
      <c r="G42" s="25">
        <f t="shared" si="50"/>
        <v>3</v>
      </c>
      <c r="H42" s="24"/>
      <c r="I42" s="24"/>
      <c r="J42" s="55" t="s">
        <v>43</v>
      </c>
      <c r="K42" s="25">
        <f t="shared" si="51"/>
        <v>3</v>
      </c>
      <c r="L42" s="24"/>
      <c r="M42" s="24"/>
      <c r="N42" s="55" t="s">
        <v>43</v>
      </c>
      <c r="O42" s="25">
        <f t="shared" si="52"/>
        <v>3</v>
      </c>
      <c r="P42" s="24"/>
      <c r="Q42" s="24"/>
      <c r="R42" s="55" t="s">
        <v>43</v>
      </c>
      <c r="S42" s="25">
        <f t="shared" si="53"/>
        <v>4</v>
      </c>
      <c r="T42" s="24"/>
      <c r="U42" s="24"/>
      <c r="V42" s="55" t="s">
        <v>43</v>
      </c>
      <c r="W42" s="25">
        <f t="shared" si="54"/>
        <v>2</v>
      </c>
      <c r="X42" s="24"/>
      <c r="Y42" s="24"/>
      <c r="Z42" s="55" t="s">
        <v>43</v>
      </c>
      <c r="AA42" s="25">
        <f t="shared" si="55"/>
        <v>5</v>
      </c>
      <c r="AB42" s="24"/>
      <c r="AC42" s="24"/>
      <c r="AD42" s="55" t="s">
        <v>43</v>
      </c>
      <c r="AE42" s="25">
        <f t="shared" si="56"/>
        <v>2</v>
      </c>
      <c r="AF42" s="24"/>
      <c r="AG42" s="24"/>
      <c r="AH42" s="55" t="s">
        <v>43</v>
      </c>
      <c r="AI42" s="25">
        <f t="shared" si="57"/>
        <v>4</v>
      </c>
      <c r="AJ42" s="24"/>
      <c r="AK42" s="24"/>
      <c r="AL42" s="55" t="s">
        <v>43</v>
      </c>
      <c r="AM42" s="25">
        <f t="shared" si="58"/>
        <v>5</v>
      </c>
      <c r="AN42" s="24"/>
      <c r="AO42" s="24"/>
      <c r="AP42" s="55" t="s">
        <v>43</v>
      </c>
      <c r="AQ42" s="25">
        <f t="shared" si="59"/>
        <v>1</v>
      </c>
      <c r="AR42" s="24"/>
      <c r="AS42" s="24"/>
      <c r="AT42" s="55" t="s">
        <v>43</v>
      </c>
      <c r="AU42" s="25">
        <f t="shared" si="60"/>
        <v>0</v>
      </c>
      <c r="AV42" s="24"/>
    </row>
    <row r="43" spans="1:48" ht="12.75" x14ac:dyDescent="0.2">
      <c r="A43" s="24">
        <f t="shared" si="48"/>
        <v>35</v>
      </c>
      <c r="B43" s="55" t="s">
        <v>44</v>
      </c>
      <c r="C43" s="25">
        <f t="shared" si="49"/>
        <v>5</v>
      </c>
      <c r="D43" s="27"/>
      <c r="E43" s="24"/>
      <c r="F43" s="55" t="s">
        <v>44</v>
      </c>
      <c r="G43" s="25">
        <f t="shared" si="50"/>
        <v>3</v>
      </c>
      <c r="H43" s="24"/>
      <c r="I43" s="24"/>
      <c r="J43" s="55" t="s">
        <v>44</v>
      </c>
      <c r="K43" s="25">
        <f t="shared" si="51"/>
        <v>2</v>
      </c>
      <c r="L43" s="24"/>
      <c r="M43" s="24"/>
      <c r="N43" s="55" t="s">
        <v>44</v>
      </c>
      <c r="O43" s="25">
        <f t="shared" si="52"/>
        <v>3</v>
      </c>
      <c r="P43" s="24"/>
      <c r="Q43" s="24"/>
      <c r="R43" s="55" t="s">
        <v>44</v>
      </c>
      <c r="S43" s="25">
        <f t="shared" si="53"/>
        <v>4</v>
      </c>
      <c r="T43" s="24"/>
      <c r="U43" s="24"/>
      <c r="V43" s="55" t="s">
        <v>44</v>
      </c>
      <c r="W43" s="25">
        <f t="shared" si="54"/>
        <v>2</v>
      </c>
      <c r="X43" s="24"/>
      <c r="Y43" s="24"/>
      <c r="Z43" s="55" t="s">
        <v>44</v>
      </c>
      <c r="AA43" s="25">
        <f t="shared" si="55"/>
        <v>5</v>
      </c>
      <c r="AB43" s="24"/>
      <c r="AC43" s="24"/>
      <c r="AD43" s="55" t="s">
        <v>44</v>
      </c>
      <c r="AE43" s="25">
        <f t="shared" si="56"/>
        <v>2</v>
      </c>
      <c r="AF43" s="24"/>
      <c r="AG43" s="24"/>
      <c r="AH43" s="55" t="s">
        <v>44</v>
      </c>
      <c r="AI43" s="25">
        <f t="shared" si="57"/>
        <v>3</v>
      </c>
      <c r="AJ43" s="24"/>
      <c r="AK43" s="24"/>
      <c r="AL43" s="55" t="s">
        <v>44</v>
      </c>
      <c r="AM43" s="25">
        <f t="shared" si="58"/>
        <v>5</v>
      </c>
      <c r="AN43" s="24"/>
      <c r="AO43" s="24"/>
      <c r="AP43" s="55" t="s">
        <v>44</v>
      </c>
      <c r="AQ43" s="25">
        <f t="shared" si="59"/>
        <v>1</v>
      </c>
      <c r="AR43" s="24"/>
      <c r="AS43" s="24"/>
      <c r="AT43" s="55" t="s">
        <v>44</v>
      </c>
      <c r="AU43" s="25">
        <f t="shared" si="60"/>
        <v>0</v>
      </c>
      <c r="AV43" s="24"/>
    </row>
    <row r="44" spans="1:48" s="26" customFormat="1" ht="12.75" x14ac:dyDescent="0.2">
      <c r="A44" s="24">
        <f t="shared" si="48"/>
        <v>36</v>
      </c>
      <c r="B44" s="55" t="s">
        <v>45</v>
      </c>
      <c r="C44" s="25">
        <f t="shared" si="49"/>
        <v>4</v>
      </c>
      <c r="D44" s="27"/>
      <c r="E44" s="24"/>
      <c r="F44" s="55" t="s">
        <v>45</v>
      </c>
      <c r="G44" s="25">
        <f t="shared" si="50"/>
        <v>4</v>
      </c>
      <c r="H44" s="24"/>
      <c r="I44" s="24"/>
      <c r="J44" s="55" t="s">
        <v>45</v>
      </c>
      <c r="K44" s="25">
        <f t="shared" si="51"/>
        <v>3</v>
      </c>
      <c r="L44" s="24"/>
      <c r="M44" s="24"/>
      <c r="N44" s="55" t="s">
        <v>45</v>
      </c>
      <c r="O44" s="25">
        <f t="shared" si="52"/>
        <v>3</v>
      </c>
      <c r="P44" s="24"/>
      <c r="Q44" s="24"/>
      <c r="R44" s="55" t="s">
        <v>45</v>
      </c>
      <c r="S44" s="25">
        <f t="shared" si="53"/>
        <v>4</v>
      </c>
      <c r="T44" s="24"/>
      <c r="U44" s="24"/>
      <c r="V44" s="55" t="s">
        <v>45</v>
      </c>
      <c r="W44" s="25">
        <f t="shared" si="54"/>
        <v>2</v>
      </c>
      <c r="X44" s="24"/>
      <c r="Y44" s="24"/>
      <c r="Z44" s="55" t="s">
        <v>45</v>
      </c>
      <c r="AA44" s="25">
        <f t="shared" si="55"/>
        <v>4</v>
      </c>
      <c r="AB44" s="24"/>
      <c r="AC44" s="24"/>
      <c r="AD44" s="55" t="s">
        <v>45</v>
      </c>
      <c r="AE44" s="25">
        <f t="shared" si="56"/>
        <v>3</v>
      </c>
      <c r="AF44" s="24"/>
      <c r="AG44" s="24"/>
      <c r="AH44" s="55" t="s">
        <v>45</v>
      </c>
      <c r="AI44" s="25">
        <f t="shared" si="57"/>
        <v>4</v>
      </c>
      <c r="AJ44" s="24"/>
      <c r="AK44" s="24"/>
      <c r="AL44" s="55" t="s">
        <v>45</v>
      </c>
      <c r="AM44" s="25">
        <f t="shared" si="58"/>
        <v>4</v>
      </c>
      <c r="AN44" s="24"/>
      <c r="AO44" s="24"/>
      <c r="AP44" s="55" t="s">
        <v>45</v>
      </c>
      <c r="AQ44" s="25">
        <f t="shared" si="59"/>
        <v>1</v>
      </c>
      <c r="AR44" s="24"/>
      <c r="AS44" s="24"/>
      <c r="AT44" s="55" t="s">
        <v>45</v>
      </c>
      <c r="AU44" s="25">
        <f t="shared" si="60"/>
        <v>0</v>
      </c>
      <c r="AV44" s="24"/>
    </row>
    <row r="45" spans="1:48" s="24" customFormat="1" ht="12.75" x14ac:dyDescent="0.2">
      <c r="A45" s="24">
        <f t="shared" si="48"/>
        <v>50</v>
      </c>
      <c r="B45" s="55" t="s">
        <v>47</v>
      </c>
      <c r="C45" s="25">
        <f t="shared" si="49"/>
        <v>4</v>
      </c>
      <c r="D45" s="27"/>
      <c r="F45" s="55" t="s">
        <v>47</v>
      </c>
      <c r="G45" s="25">
        <f t="shared" si="50"/>
        <v>5</v>
      </c>
      <c r="J45" s="55" t="s">
        <v>47</v>
      </c>
      <c r="K45" s="25">
        <f t="shared" si="51"/>
        <v>4</v>
      </c>
      <c r="N45" s="55" t="s">
        <v>47</v>
      </c>
      <c r="O45" s="25">
        <f t="shared" si="52"/>
        <v>3</v>
      </c>
      <c r="R45" s="55" t="s">
        <v>47</v>
      </c>
      <c r="S45" s="25">
        <f t="shared" si="53"/>
        <v>4</v>
      </c>
      <c r="V45" s="55" t="s">
        <v>47</v>
      </c>
      <c r="W45" s="25">
        <f t="shared" si="54"/>
        <v>4</v>
      </c>
      <c r="Z45" s="55" t="s">
        <v>47</v>
      </c>
      <c r="AA45" s="25">
        <f t="shared" si="55"/>
        <v>4</v>
      </c>
      <c r="AD45" s="55" t="s">
        <v>47</v>
      </c>
      <c r="AE45" s="25">
        <f t="shared" si="56"/>
        <v>5</v>
      </c>
      <c r="AH45" s="55" t="s">
        <v>47</v>
      </c>
      <c r="AI45" s="25">
        <f t="shared" si="57"/>
        <v>4</v>
      </c>
      <c r="AL45" s="55" t="s">
        <v>47</v>
      </c>
      <c r="AM45" s="25">
        <f t="shared" si="58"/>
        <v>4</v>
      </c>
      <c r="AP45" s="55" t="s">
        <v>47</v>
      </c>
      <c r="AQ45" s="25">
        <f t="shared" si="59"/>
        <v>5</v>
      </c>
      <c r="AT45" s="55" t="s">
        <v>47</v>
      </c>
      <c r="AU45" s="25">
        <f t="shared" si="60"/>
        <v>4</v>
      </c>
    </row>
    <row r="46" spans="1:48" s="24" customFormat="1" ht="12.75" x14ac:dyDescent="0.2">
      <c r="A46" s="24">
        <f t="shared" si="48"/>
        <v>228</v>
      </c>
      <c r="C46" s="28">
        <f>SUM(C40:C45)</f>
        <v>25</v>
      </c>
      <c r="D46" s="27"/>
      <c r="G46" s="28">
        <f>SUM(G40:G45)</f>
        <v>21</v>
      </c>
      <c r="K46" s="28">
        <f>SUM(K40:K45)</f>
        <v>20</v>
      </c>
      <c r="O46" s="28">
        <f>SUM(O40:O45)</f>
        <v>16</v>
      </c>
      <c r="S46" s="28">
        <f>SUM(S40:S45)</f>
        <v>25</v>
      </c>
      <c r="W46" s="28">
        <f>SUM(W40:W45)</f>
        <v>14</v>
      </c>
      <c r="AA46" s="28">
        <f>SUM(AA40:AA45)</f>
        <v>27</v>
      </c>
      <c r="AE46" s="28">
        <f>SUM(AE40:AE45)</f>
        <v>16</v>
      </c>
      <c r="AI46" s="28">
        <f>SUM(AI40:AI45)</f>
        <v>25</v>
      </c>
      <c r="AM46" s="28">
        <f>SUM(AM40:AM45)</f>
        <v>25</v>
      </c>
      <c r="AQ46" s="28">
        <f>SUM(AQ40:AQ45)</f>
        <v>10</v>
      </c>
      <c r="AU46" s="28">
        <f>SUM(AU40:AU45)</f>
        <v>4</v>
      </c>
    </row>
    <row r="47" spans="1:48" s="24" customFormat="1" ht="12.75" x14ac:dyDescent="0.2">
      <c r="D47" s="27"/>
    </row>
    <row r="48" spans="1:48" s="24" customFormat="1" ht="12.75" x14ac:dyDescent="0.2">
      <c r="A48" s="24">
        <f>SUM(C48:BB48)</f>
        <v>49</v>
      </c>
      <c r="B48" s="55" t="s">
        <v>53</v>
      </c>
      <c r="C48" s="27">
        <f>COUNTIF(B$4:B$35,B48)</f>
        <v>4</v>
      </c>
      <c r="D48" s="27"/>
      <c r="F48" s="55" t="s">
        <v>53</v>
      </c>
      <c r="G48" s="27">
        <f>COUNTIF(F$4:F$35,F48)</f>
        <v>5</v>
      </c>
      <c r="J48" s="55" t="s">
        <v>53</v>
      </c>
      <c r="K48" s="27">
        <f>COUNTIF(J$4:J$35,J48)</f>
        <v>4</v>
      </c>
      <c r="N48" s="55" t="s">
        <v>53</v>
      </c>
      <c r="O48" s="27">
        <f>COUNTIF(N$4:N$35,N48)</f>
        <v>4</v>
      </c>
      <c r="R48" s="55" t="s">
        <v>53</v>
      </c>
      <c r="S48" s="27">
        <f>COUNTIF(R$4:R$35,R48)</f>
        <v>5</v>
      </c>
      <c r="V48" s="55" t="s">
        <v>53</v>
      </c>
      <c r="W48" s="27">
        <f>COUNTIF(V$4:V$35,V48)</f>
        <v>4</v>
      </c>
      <c r="Z48" s="55" t="s">
        <v>53</v>
      </c>
      <c r="AA48" s="27">
        <f>COUNTIF(Z$4:Z$35,Z48)</f>
        <v>4</v>
      </c>
      <c r="AD48" s="55" t="s">
        <v>53</v>
      </c>
      <c r="AE48" s="27">
        <f>COUNTIF(AD$4:AD$35,AD48)</f>
        <v>3</v>
      </c>
      <c r="AH48" s="55" t="s">
        <v>53</v>
      </c>
      <c r="AI48" s="27">
        <f>COUNTIF(AH$4:AH$35,AH48)</f>
        <v>3</v>
      </c>
      <c r="AL48" s="55" t="s">
        <v>53</v>
      </c>
      <c r="AM48" s="27">
        <f>COUNTIF(AL$4:AL$35,AL48)</f>
        <v>4</v>
      </c>
      <c r="AP48" s="55" t="s">
        <v>53</v>
      </c>
      <c r="AQ48" s="27">
        <f>COUNTIF(AP$4:AP$35,AP48)</f>
        <v>5</v>
      </c>
      <c r="AT48" s="55" t="s">
        <v>53</v>
      </c>
      <c r="AU48" s="27">
        <f>COUNTIF(AT$4:AT$35,AT48)</f>
        <v>4</v>
      </c>
    </row>
    <row r="49" spans="1:47" s="24" customFormat="1" ht="12.75" x14ac:dyDescent="0.2">
      <c r="A49" s="24">
        <f>SUM(C49:BB49)</f>
        <v>76</v>
      </c>
      <c r="B49" s="27" t="s">
        <v>22</v>
      </c>
      <c r="C49" s="27">
        <f>COUNTIF(B$4:B$35,B49)</f>
        <v>1</v>
      </c>
      <c r="D49" s="27"/>
      <c r="F49" s="27" t="s">
        <v>22</v>
      </c>
      <c r="G49" s="27">
        <f>COUNTIF(F$4:F$35,F49)</f>
        <v>5</v>
      </c>
      <c r="J49" s="27" t="s">
        <v>22</v>
      </c>
      <c r="K49" s="27">
        <f>COUNTIF(J$4:J$35,J49)</f>
        <v>4</v>
      </c>
      <c r="N49" s="27" t="s">
        <v>22</v>
      </c>
      <c r="O49" s="27">
        <f>COUNTIF(N$4:N$35,N49)</f>
        <v>10</v>
      </c>
      <c r="R49" s="27" t="s">
        <v>22</v>
      </c>
      <c r="S49" s="27">
        <f>COUNTIF(R$4:R$35,R49)</f>
        <v>0</v>
      </c>
      <c r="V49" s="27" t="s">
        <v>22</v>
      </c>
      <c r="W49" s="27">
        <f>COUNTIF(V$4:V$35,V49)</f>
        <v>10</v>
      </c>
      <c r="Z49" s="27" t="s">
        <v>22</v>
      </c>
      <c r="AA49" s="27">
        <f>COUNTIF(Z$4:Z$35,Z49)</f>
        <v>0</v>
      </c>
      <c r="AD49" s="27" t="s">
        <v>22</v>
      </c>
      <c r="AE49" s="27">
        <f>COUNTIF(AD$4:AD$35,AD49)</f>
        <v>9</v>
      </c>
      <c r="AH49" s="27" t="s">
        <v>22</v>
      </c>
      <c r="AI49" s="27">
        <f>COUNTIF(AH$4:AH$35,AH49)</f>
        <v>0</v>
      </c>
      <c r="AL49" s="27" t="s">
        <v>22</v>
      </c>
      <c r="AM49" s="27">
        <f>COUNTIF(AL$4:AL$35,AL49)</f>
        <v>0</v>
      </c>
      <c r="AP49" s="27" t="s">
        <v>22</v>
      </c>
      <c r="AQ49" s="27">
        <f>COUNTIF(AP$4:AP$35,AP49)</f>
        <v>15</v>
      </c>
      <c r="AT49" s="27" t="s">
        <v>22</v>
      </c>
      <c r="AU49" s="27">
        <f>COUNTIF(AT$4:AT$35,AT49)</f>
        <v>22</v>
      </c>
    </row>
    <row r="50" spans="1:47" s="24" customFormat="1" ht="12.75" x14ac:dyDescent="0.2">
      <c r="A50" s="24">
        <f>SUM(C50:BB50)</f>
        <v>12</v>
      </c>
      <c r="B50" s="27" t="s">
        <v>25</v>
      </c>
      <c r="C50" s="27">
        <f>COUNTIF(B$4:B$35,B50)</f>
        <v>0</v>
      </c>
      <c r="D50" s="27"/>
      <c r="F50" s="27" t="s">
        <v>25</v>
      </c>
      <c r="G50" s="27">
        <f>COUNTIF(F$4:F$35,F50)</f>
        <v>0</v>
      </c>
      <c r="J50" s="27" t="s">
        <v>25</v>
      </c>
      <c r="K50" s="27">
        <f>COUNTIF(J$4:J$35,J50)</f>
        <v>2</v>
      </c>
      <c r="N50" s="27" t="s">
        <v>25</v>
      </c>
      <c r="O50" s="27">
        <f>COUNTIF(N$4:N$35,N50)</f>
        <v>1</v>
      </c>
      <c r="R50" s="27" t="s">
        <v>25</v>
      </c>
      <c r="S50" s="27">
        <f>COUNTIF(R$4:R$35,R50)</f>
        <v>1</v>
      </c>
      <c r="V50" s="27" t="s">
        <v>25</v>
      </c>
      <c r="W50" s="27">
        <f>COUNTIF(V$4:V$35,V50)</f>
        <v>0</v>
      </c>
      <c r="Z50" s="27" t="s">
        <v>25</v>
      </c>
      <c r="AA50" s="27">
        <f>COUNTIF(Z$4:Z$35,Z50)</f>
        <v>0</v>
      </c>
      <c r="AD50" s="27" t="s">
        <v>25</v>
      </c>
      <c r="AE50" s="27">
        <f>COUNTIF(AD$4:AD$35,AD50)</f>
        <v>2</v>
      </c>
      <c r="AH50" s="27" t="s">
        <v>25</v>
      </c>
      <c r="AI50" s="27">
        <f>COUNTIF(AH$4:AH$35,AH50)</f>
        <v>3</v>
      </c>
      <c r="AL50" s="27" t="s">
        <v>25</v>
      </c>
      <c r="AM50" s="27">
        <f>COUNTIF(AL$4:AL$35,AL50)</f>
        <v>1</v>
      </c>
      <c r="AP50" s="27" t="s">
        <v>25</v>
      </c>
      <c r="AQ50" s="27">
        <f>COUNTIF(AP$4:AP$35,AP50)</f>
        <v>1</v>
      </c>
      <c r="AT50" s="27" t="s">
        <v>25</v>
      </c>
      <c r="AU50" s="27">
        <f>COUNTIF(AT$4:AT$35,AT50)</f>
        <v>1</v>
      </c>
    </row>
    <row r="51" spans="1:47" s="24" customFormat="1" ht="12.75" x14ac:dyDescent="0.2">
      <c r="D51" s="27"/>
    </row>
    <row r="52" spans="1:47" s="24" customFormat="1" ht="12.75" x14ac:dyDescent="0.2">
      <c r="A52" s="24">
        <f>SUM(C52:BB52)</f>
        <v>365</v>
      </c>
      <c r="C52" s="28">
        <f>SUM(C46:C50)</f>
        <v>30</v>
      </c>
      <c r="D52" s="27"/>
      <c r="G52" s="28">
        <f>SUM(G46:G50)</f>
        <v>31</v>
      </c>
      <c r="K52" s="28">
        <f>SUM(K46:K50)</f>
        <v>30</v>
      </c>
      <c r="O52" s="28">
        <f>SUM(O46:O50)</f>
        <v>31</v>
      </c>
      <c r="S52" s="28">
        <f>SUM(S46:S50)</f>
        <v>31</v>
      </c>
      <c r="W52" s="28">
        <f>SUM(W46:W50)</f>
        <v>28</v>
      </c>
      <c r="AA52" s="28">
        <f>SUM(AA46:AA50)</f>
        <v>31</v>
      </c>
      <c r="AE52" s="28">
        <f>SUM(AE46:AE50)</f>
        <v>30</v>
      </c>
      <c r="AI52" s="28">
        <f>SUM(AI46:AI50)</f>
        <v>31</v>
      </c>
      <c r="AM52" s="28">
        <f>SUM(AM46:AM50)</f>
        <v>30</v>
      </c>
      <c r="AQ52" s="28">
        <f>SUM(AQ46:AQ50)</f>
        <v>31</v>
      </c>
      <c r="AU52" s="28">
        <f>SUM(AU46:AU50)</f>
        <v>31</v>
      </c>
    </row>
    <row r="53" spans="1:47" s="24" customFormat="1" ht="12.75" x14ac:dyDescent="0.2">
      <c r="B53" s="27"/>
      <c r="C53" s="27"/>
      <c r="D53" s="27"/>
    </row>
    <row r="54" spans="1:47" ht="12" thickBot="1" x14ac:dyDescent="0.25">
      <c r="H54" s="139" t="s">
        <v>78</v>
      </c>
      <c r="I54" s="139"/>
      <c r="J54" s="66">
        <v>2555</v>
      </c>
    </row>
    <row r="55" spans="1:47" ht="12" thickBot="1" x14ac:dyDescent="0.25">
      <c r="A55" s="145" t="s">
        <v>18</v>
      </c>
      <c r="B55" s="146"/>
      <c r="C55" s="147"/>
      <c r="E55" s="136"/>
      <c r="F55" s="137"/>
      <c r="G55" s="138"/>
      <c r="H55" s="76" t="s">
        <v>75</v>
      </c>
      <c r="I55" s="76"/>
      <c r="J55" s="64">
        <v>728</v>
      </c>
    </row>
    <row r="56" spans="1:47" x14ac:dyDescent="0.2">
      <c r="A56" s="4" t="s">
        <v>42</v>
      </c>
      <c r="B56" s="1"/>
      <c r="C56" s="17" t="s">
        <v>11</v>
      </c>
      <c r="E56" s="30"/>
      <c r="F56" s="30"/>
      <c r="G56" s="31"/>
      <c r="H56" s="76" t="s">
        <v>63</v>
      </c>
      <c r="I56" s="76"/>
      <c r="J56" s="75">
        <v>56</v>
      </c>
    </row>
    <row r="57" spans="1:47" x14ac:dyDescent="0.2">
      <c r="A57" s="4" t="s">
        <v>46</v>
      </c>
      <c r="B57" s="1"/>
      <c r="C57" s="17" t="s">
        <v>12</v>
      </c>
      <c r="E57" s="30"/>
      <c r="F57" s="30"/>
      <c r="G57" s="31"/>
      <c r="H57" s="76" t="s">
        <v>76</v>
      </c>
      <c r="I57" s="76"/>
      <c r="J57" s="75">
        <v>175</v>
      </c>
    </row>
    <row r="58" spans="1:47" x14ac:dyDescent="0.2">
      <c r="A58" s="4" t="s">
        <v>43</v>
      </c>
      <c r="B58" s="1"/>
      <c r="C58" s="17" t="s">
        <v>13</v>
      </c>
      <c r="E58" s="30"/>
      <c r="F58" s="30"/>
      <c r="G58" s="31"/>
      <c r="H58" s="64" t="s">
        <v>79</v>
      </c>
      <c r="I58" s="64">
        <v>228</v>
      </c>
      <c r="J58" s="64">
        <v>1596</v>
      </c>
    </row>
    <row r="59" spans="1:47" x14ac:dyDescent="0.2">
      <c r="A59" s="4" t="s">
        <v>44</v>
      </c>
      <c r="B59" s="1"/>
      <c r="C59" s="17" t="s">
        <v>14</v>
      </c>
      <c r="E59" s="30"/>
      <c r="F59" s="30"/>
      <c r="G59" s="31"/>
      <c r="H59" s="76"/>
      <c r="I59" s="76" t="s">
        <v>80</v>
      </c>
      <c r="J59" s="66">
        <v>1600</v>
      </c>
    </row>
    <row r="60" spans="1:47" x14ac:dyDescent="0.2">
      <c r="A60" s="4" t="s">
        <v>45</v>
      </c>
      <c r="B60" s="1"/>
      <c r="C60" s="17" t="s">
        <v>15</v>
      </c>
      <c r="E60" s="30"/>
      <c r="F60" s="30"/>
      <c r="G60" s="30"/>
      <c r="H60" s="76" t="s">
        <v>77</v>
      </c>
      <c r="I60" s="76"/>
      <c r="J60" s="75">
        <v>7</v>
      </c>
    </row>
    <row r="61" spans="1:47" x14ac:dyDescent="0.2">
      <c r="A61" s="4" t="s">
        <v>47</v>
      </c>
      <c r="B61" s="1"/>
      <c r="C61" s="17" t="s">
        <v>16</v>
      </c>
      <c r="E61" s="30"/>
      <c r="F61" s="30"/>
      <c r="G61" s="35"/>
      <c r="H61" s="76" t="s">
        <v>81</v>
      </c>
      <c r="I61" s="76"/>
      <c r="J61" s="64">
        <v>14</v>
      </c>
    </row>
    <row r="62" spans="1:47" x14ac:dyDescent="0.2">
      <c r="A62" s="4" t="s">
        <v>53</v>
      </c>
      <c r="B62" s="1"/>
      <c r="C62" s="17" t="s">
        <v>17</v>
      </c>
      <c r="H62" s="64"/>
      <c r="I62" s="64"/>
      <c r="J62" s="66">
        <f>J59+J60-J61</f>
        <v>1593</v>
      </c>
      <c r="K62" s="53"/>
    </row>
    <row r="63" spans="1:47" ht="12" thickBot="1" x14ac:dyDescent="0.25">
      <c r="A63" s="4" t="s">
        <v>0</v>
      </c>
      <c r="B63" s="1" t="s">
        <v>0</v>
      </c>
      <c r="H63" s="139" t="s">
        <v>41</v>
      </c>
      <c r="I63" s="139"/>
      <c r="J63" s="32">
        <v>1</v>
      </c>
    </row>
    <row r="64" spans="1:47" ht="13.5" thickBot="1" x14ac:dyDescent="0.25">
      <c r="A64" s="4" t="s">
        <v>10</v>
      </c>
      <c r="B64" s="1" t="s">
        <v>40</v>
      </c>
      <c r="H64" s="140" t="s">
        <v>19</v>
      </c>
      <c r="I64" s="141"/>
      <c r="J64" s="33">
        <f>J62*J63</f>
        <v>1593</v>
      </c>
    </row>
    <row r="65" spans="1:16" x14ac:dyDescent="0.2">
      <c r="A65" s="4" t="s">
        <v>23</v>
      </c>
      <c r="B65" s="17" t="s">
        <v>24</v>
      </c>
    </row>
    <row r="66" spans="1:16" ht="12" thickBot="1" x14ac:dyDescent="0.25">
      <c r="I66" s="17"/>
      <c r="J66" s="17"/>
      <c r="K66" s="17" t="s">
        <v>26</v>
      </c>
      <c r="L66" s="4" t="s">
        <v>27</v>
      </c>
      <c r="N66" s="39"/>
      <c r="O66" s="40"/>
      <c r="P66" s="41"/>
    </row>
    <row r="67" spans="1:16" x14ac:dyDescent="0.2">
      <c r="I67" s="17">
        <f>A1</f>
        <v>2021</v>
      </c>
      <c r="J67" s="48" t="str">
        <f>A2</f>
        <v xml:space="preserve">septembre </v>
      </c>
      <c r="K67" s="18">
        <f>C36</f>
        <v>0</v>
      </c>
      <c r="L67" s="18">
        <f>D36</f>
        <v>0</v>
      </c>
      <c r="N67" s="70"/>
      <c r="O67" s="71"/>
      <c r="P67" s="23"/>
    </row>
    <row r="68" spans="1:16" x14ac:dyDescent="0.2">
      <c r="I68" s="17">
        <f>E1</f>
        <v>2021</v>
      </c>
      <c r="J68" s="56">
        <f>E2</f>
        <v>44470</v>
      </c>
      <c r="K68" s="18">
        <f>G36</f>
        <v>0</v>
      </c>
      <c r="L68" s="18">
        <f>H36</f>
        <v>0</v>
      </c>
      <c r="N68" s="70"/>
      <c r="O68" s="71"/>
      <c r="P68" s="23"/>
    </row>
    <row r="69" spans="1:16" x14ac:dyDescent="0.2">
      <c r="I69" s="17">
        <f>I1</f>
        <v>2021</v>
      </c>
      <c r="J69" s="48" t="str">
        <f>I2</f>
        <v>novembre</v>
      </c>
      <c r="K69" s="18">
        <f>K36</f>
        <v>0</v>
      </c>
      <c r="L69" s="18">
        <f>L36</f>
        <v>0</v>
      </c>
      <c r="N69" s="70"/>
      <c r="O69" s="71"/>
      <c r="P69" s="23"/>
    </row>
    <row r="70" spans="1:16" x14ac:dyDescent="0.2">
      <c r="I70" s="17">
        <f>M1</f>
        <v>2021</v>
      </c>
      <c r="J70" s="48" t="str">
        <f>M2</f>
        <v>décembre</v>
      </c>
      <c r="K70" s="18">
        <f>O36</f>
        <v>0</v>
      </c>
      <c r="L70" s="18">
        <f>P36</f>
        <v>0</v>
      </c>
      <c r="N70" s="70"/>
      <c r="O70" s="71"/>
      <c r="P70" s="23"/>
    </row>
    <row r="71" spans="1:16" x14ac:dyDescent="0.2">
      <c r="I71" s="17">
        <f>Q1</f>
        <v>2022</v>
      </c>
      <c r="J71" s="48" t="str">
        <f>Q2</f>
        <v xml:space="preserve">janvier </v>
      </c>
      <c r="K71" s="18">
        <f>S36</f>
        <v>0</v>
      </c>
      <c r="L71" s="18">
        <f>T36</f>
        <v>0</v>
      </c>
      <c r="N71" s="70"/>
      <c r="O71" s="71"/>
      <c r="P71" s="23"/>
    </row>
    <row r="72" spans="1:16" x14ac:dyDescent="0.2">
      <c r="I72" s="17">
        <f>U1</f>
        <v>2022</v>
      </c>
      <c r="J72" s="48" t="str">
        <f>U2</f>
        <v xml:space="preserve">février </v>
      </c>
      <c r="K72" s="18">
        <f>W36</f>
        <v>0</v>
      </c>
      <c r="L72" s="18">
        <f>X36</f>
        <v>0</v>
      </c>
      <c r="N72" s="70"/>
      <c r="O72" s="71"/>
      <c r="P72" s="23"/>
    </row>
    <row r="73" spans="1:16" x14ac:dyDescent="0.2">
      <c r="I73" s="17">
        <f>Y1</f>
        <v>2022</v>
      </c>
      <c r="J73" s="48" t="str">
        <f>Y2</f>
        <v>mars</v>
      </c>
      <c r="K73" s="18">
        <f>AA36</f>
        <v>0</v>
      </c>
      <c r="L73" s="18">
        <f>AB36</f>
        <v>0</v>
      </c>
      <c r="N73" s="70"/>
      <c r="O73" s="71"/>
      <c r="P73" s="23"/>
    </row>
    <row r="74" spans="1:16" x14ac:dyDescent="0.2">
      <c r="I74" s="17">
        <f>AC1</f>
        <v>2022</v>
      </c>
      <c r="J74" s="48" t="str">
        <f>AC2</f>
        <v xml:space="preserve">avril </v>
      </c>
      <c r="K74" s="18">
        <f>AE36</f>
        <v>0</v>
      </c>
      <c r="L74" s="18">
        <f>AF36</f>
        <v>0</v>
      </c>
      <c r="N74" s="70"/>
      <c r="O74" s="71"/>
      <c r="P74" s="23"/>
    </row>
    <row r="75" spans="1:16" x14ac:dyDescent="0.2">
      <c r="I75" s="17">
        <f>AG1</f>
        <v>2022</v>
      </c>
      <c r="J75" s="48" t="str">
        <f>AG2</f>
        <v>mai</v>
      </c>
      <c r="K75" s="18">
        <f>AI36</f>
        <v>0</v>
      </c>
      <c r="L75" s="18">
        <f>AJ36</f>
        <v>0</v>
      </c>
      <c r="N75" s="70"/>
      <c r="O75" s="71"/>
      <c r="P75" s="23"/>
    </row>
    <row r="76" spans="1:16" x14ac:dyDescent="0.2">
      <c r="I76" s="17">
        <f>AK1</f>
        <v>2022</v>
      </c>
      <c r="J76" s="48" t="str">
        <f>AK2</f>
        <v>juin</v>
      </c>
      <c r="K76" s="18">
        <f>AM36</f>
        <v>0</v>
      </c>
      <c r="L76" s="18">
        <f>AN36</f>
        <v>0</v>
      </c>
      <c r="N76" s="70"/>
      <c r="O76" s="71"/>
      <c r="P76" s="23"/>
    </row>
    <row r="77" spans="1:16" x14ac:dyDescent="0.2">
      <c r="I77" s="17">
        <f>AO1</f>
        <v>2022</v>
      </c>
      <c r="J77" s="48" t="str">
        <f>AO2</f>
        <v>juillet</v>
      </c>
      <c r="K77" s="18">
        <f>AQ36</f>
        <v>0</v>
      </c>
      <c r="L77" s="18">
        <f>AR36</f>
        <v>0</v>
      </c>
      <c r="N77" s="70"/>
      <c r="O77" s="71"/>
      <c r="P77" s="23"/>
    </row>
    <row r="78" spans="1:16" x14ac:dyDescent="0.2">
      <c r="I78" s="17">
        <f>AS1</f>
        <v>2022</v>
      </c>
      <c r="J78" s="48" t="str">
        <f>AS2</f>
        <v>août</v>
      </c>
      <c r="K78" s="18">
        <f>AU36</f>
        <v>0</v>
      </c>
      <c r="L78" s="18">
        <f>AV36</f>
        <v>0</v>
      </c>
      <c r="N78" s="72"/>
      <c r="O78" s="73"/>
      <c r="P78" s="74"/>
    </row>
    <row r="79" spans="1:16" x14ac:dyDescent="0.2">
      <c r="I79" s="17"/>
      <c r="J79" s="17"/>
      <c r="K79" s="17"/>
    </row>
    <row r="80" spans="1:16" x14ac:dyDescent="0.2">
      <c r="I80" s="17"/>
      <c r="J80" s="17"/>
      <c r="K80" s="34">
        <f>SUM(K67:K79)</f>
        <v>0</v>
      </c>
      <c r="L80" s="34">
        <f>SUM(L67:L79)</f>
        <v>0</v>
      </c>
      <c r="P80" s="29">
        <f>P67+P68+P69+P70+P71+P72+P73+P74+P75+P76+P77+P78</f>
        <v>0</v>
      </c>
    </row>
    <row r="81" spans="1:12" x14ac:dyDescent="0.2">
      <c r="I81" s="17"/>
      <c r="J81" s="17"/>
      <c r="K81" s="17"/>
    </row>
    <row r="82" spans="1:12" x14ac:dyDescent="0.2">
      <c r="I82" s="17"/>
      <c r="J82" s="17"/>
      <c r="K82" s="17"/>
    </row>
    <row r="83" spans="1:12" x14ac:dyDescent="0.2">
      <c r="I83" s="17"/>
      <c r="J83" s="17" t="s">
        <v>20</v>
      </c>
      <c r="K83" s="17"/>
      <c r="L83" s="4">
        <f>L80+P80</f>
        <v>0</v>
      </c>
    </row>
    <row r="84" spans="1:12" x14ac:dyDescent="0.2">
      <c r="I84" s="17"/>
      <c r="J84" s="17"/>
      <c r="K84" s="17"/>
    </row>
    <row r="85" spans="1:12" ht="12" x14ac:dyDescent="0.2">
      <c r="I85" s="17"/>
      <c r="J85" s="4" t="s">
        <v>19</v>
      </c>
      <c r="K85" s="17"/>
      <c r="L85" s="22">
        <f>J64</f>
        <v>1593</v>
      </c>
    </row>
    <row r="86" spans="1:12" x14ac:dyDescent="0.2">
      <c r="I86" s="17"/>
      <c r="J86" s="17"/>
      <c r="K86" s="17"/>
    </row>
    <row r="87" spans="1:12" ht="15.75" thickBot="1" x14ac:dyDescent="0.3">
      <c r="I87" s="17"/>
      <c r="J87" s="17" t="s">
        <v>21</v>
      </c>
      <c r="K87" s="17"/>
      <c r="L87" s="50">
        <f>L83-L85</f>
        <v>-1593</v>
      </c>
    </row>
    <row r="88" spans="1:12" ht="12" thickBot="1" x14ac:dyDescent="0.25">
      <c r="A88" s="42" t="s">
        <v>28</v>
      </c>
      <c r="B88" s="43"/>
      <c r="C88" s="43"/>
      <c r="D88" s="43"/>
      <c r="E88" s="43"/>
      <c r="F88" s="43"/>
      <c r="G88" s="43"/>
      <c r="H88" s="43"/>
      <c r="I88" s="44"/>
    </row>
    <row r="89" spans="1:12" x14ac:dyDescent="0.2">
      <c r="B89" s="45" t="s">
        <v>29</v>
      </c>
      <c r="C89" s="46"/>
      <c r="D89" s="47"/>
      <c r="E89" s="45" t="s">
        <v>30</v>
      </c>
      <c r="F89" s="46"/>
      <c r="G89" s="47"/>
      <c r="H89" s="4" t="s">
        <v>31</v>
      </c>
    </row>
    <row r="90" spans="1:12" x14ac:dyDescent="0.2">
      <c r="A90" s="4" t="s">
        <v>42</v>
      </c>
      <c r="B90" s="38"/>
      <c r="C90" s="38"/>
      <c r="D90" s="36">
        <f t="shared" ref="D90:D96" si="61">C90-B90</f>
        <v>0</v>
      </c>
      <c r="E90" s="38"/>
      <c r="F90" s="38"/>
      <c r="G90" s="36">
        <f t="shared" ref="G90:G96" si="62">F90-E90</f>
        <v>0</v>
      </c>
      <c r="H90" s="37">
        <f t="shared" ref="H90:H96" si="63">G90+D90</f>
        <v>0</v>
      </c>
      <c r="I90" s="49">
        <f t="shared" ref="I90:I96" si="64">(H90-INT(H90))*24</f>
        <v>0</v>
      </c>
    </row>
    <row r="91" spans="1:12" x14ac:dyDescent="0.2">
      <c r="A91" s="4" t="s">
        <v>46</v>
      </c>
      <c r="B91" s="38"/>
      <c r="C91" s="38"/>
      <c r="D91" s="36"/>
      <c r="E91" s="38"/>
      <c r="F91" s="38"/>
      <c r="G91" s="36">
        <f t="shared" si="62"/>
        <v>0</v>
      </c>
      <c r="H91" s="37">
        <f t="shared" si="63"/>
        <v>0</v>
      </c>
      <c r="I91" s="49">
        <f t="shared" si="64"/>
        <v>0</v>
      </c>
    </row>
    <row r="92" spans="1:12" x14ac:dyDescent="0.2">
      <c r="A92" s="4" t="s">
        <v>43</v>
      </c>
      <c r="B92" s="38"/>
      <c r="C92" s="38"/>
      <c r="D92" s="36"/>
      <c r="E92" s="38"/>
      <c r="F92" s="38"/>
      <c r="G92" s="36">
        <f t="shared" si="62"/>
        <v>0</v>
      </c>
      <c r="H92" s="37">
        <f t="shared" si="63"/>
        <v>0</v>
      </c>
      <c r="I92" s="49">
        <f t="shared" si="64"/>
        <v>0</v>
      </c>
      <c r="J92" s="51"/>
    </row>
    <row r="93" spans="1:12" x14ac:dyDescent="0.2">
      <c r="A93" s="4" t="s">
        <v>44</v>
      </c>
      <c r="B93" s="38"/>
      <c r="C93" s="38"/>
      <c r="D93" s="36">
        <f t="shared" si="61"/>
        <v>0</v>
      </c>
      <c r="E93" s="38"/>
      <c r="F93" s="38"/>
      <c r="G93" s="36">
        <f t="shared" si="62"/>
        <v>0</v>
      </c>
      <c r="H93" s="37">
        <f t="shared" si="63"/>
        <v>0</v>
      </c>
      <c r="I93" s="49">
        <f t="shared" si="64"/>
        <v>0</v>
      </c>
    </row>
    <row r="94" spans="1:12" x14ac:dyDescent="0.2">
      <c r="A94" s="4" t="s">
        <v>45</v>
      </c>
      <c r="B94" s="38"/>
      <c r="C94" s="38"/>
      <c r="D94" s="36">
        <f t="shared" si="61"/>
        <v>0</v>
      </c>
      <c r="E94" s="38"/>
      <c r="F94" s="38"/>
      <c r="G94" s="36">
        <f t="shared" si="62"/>
        <v>0</v>
      </c>
      <c r="H94" s="37">
        <f t="shared" si="63"/>
        <v>0</v>
      </c>
      <c r="I94" s="49">
        <f t="shared" si="64"/>
        <v>0</v>
      </c>
    </row>
    <row r="95" spans="1:12" x14ac:dyDescent="0.2">
      <c r="A95" s="4" t="s">
        <v>47</v>
      </c>
      <c r="B95" s="38"/>
      <c r="C95" s="38"/>
      <c r="D95" s="36">
        <f t="shared" si="61"/>
        <v>0</v>
      </c>
      <c r="E95" s="38"/>
      <c r="F95" s="38"/>
      <c r="G95" s="36">
        <f t="shared" si="62"/>
        <v>0</v>
      </c>
      <c r="H95" s="37">
        <f t="shared" si="63"/>
        <v>0</v>
      </c>
      <c r="I95" s="4">
        <f t="shared" si="64"/>
        <v>0</v>
      </c>
    </row>
    <row r="96" spans="1:12" x14ac:dyDescent="0.2">
      <c r="A96" s="4" t="s">
        <v>53</v>
      </c>
      <c r="B96" s="38"/>
      <c r="C96" s="38"/>
      <c r="D96" s="36">
        <f t="shared" si="61"/>
        <v>0</v>
      </c>
      <c r="E96" s="38"/>
      <c r="F96" s="38"/>
      <c r="G96" s="36">
        <f t="shared" si="62"/>
        <v>0</v>
      </c>
      <c r="H96" s="37">
        <f t="shared" si="63"/>
        <v>0</v>
      </c>
      <c r="I96" s="4">
        <f t="shared" si="64"/>
        <v>0</v>
      </c>
    </row>
    <row r="102" spans="5:6" x14ac:dyDescent="0.2">
      <c r="E102" s="17"/>
      <c r="F102" s="17"/>
    </row>
  </sheetData>
  <sheetProtection selectLockedCells="1"/>
  <mergeCells count="53">
    <mergeCell ref="H63:I63"/>
    <mergeCell ref="H64:I64"/>
    <mergeCell ref="H54:I54"/>
    <mergeCell ref="A55:C55"/>
    <mergeCell ref="E55:G55"/>
    <mergeCell ref="AO1:AR1"/>
    <mergeCell ref="AS1:AV1"/>
    <mergeCell ref="A2:D2"/>
    <mergeCell ref="E2:H2"/>
    <mergeCell ref="I2:L2"/>
    <mergeCell ref="M2:P2"/>
    <mergeCell ref="Q2:T2"/>
    <mergeCell ref="U2:X2"/>
    <mergeCell ref="Y2:AB2"/>
    <mergeCell ref="AC2:AF2"/>
    <mergeCell ref="AG2:AJ2"/>
    <mergeCell ref="AK2:AN2"/>
    <mergeCell ref="AO2:AR2"/>
    <mergeCell ref="AS2:AV2"/>
    <mergeCell ref="U1:X1"/>
    <mergeCell ref="Y1:AB1"/>
    <mergeCell ref="AC1:AF1"/>
    <mergeCell ref="AG1:AJ1"/>
    <mergeCell ref="AK1:AN1"/>
    <mergeCell ref="A1:D1"/>
    <mergeCell ref="E1:H1"/>
    <mergeCell ref="I1:L1"/>
    <mergeCell ref="M1:P1"/>
    <mergeCell ref="Q1:T1"/>
    <mergeCell ref="AD38:AE38"/>
    <mergeCell ref="AH38:AI38"/>
    <mergeCell ref="AL38:AM38"/>
    <mergeCell ref="B38:C38"/>
    <mergeCell ref="F38:G38"/>
    <mergeCell ref="J38:K38"/>
    <mergeCell ref="N38:O38"/>
    <mergeCell ref="R38:S38"/>
    <mergeCell ref="AP38:AQ38"/>
    <mergeCell ref="AT38:AU38"/>
    <mergeCell ref="B39:C39"/>
    <mergeCell ref="F39:G39"/>
    <mergeCell ref="J39:K39"/>
    <mergeCell ref="N39:O39"/>
    <mergeCell ref="R39:S39"/>
    <mergeCell ref="V39:W39"/>
    <mergeCell ref="Z39:AA39"/>
    <mergeCell ref="AD39:AE39"/>
    <mergeCell ref="AH39:AI39"/>
    <mergeCell ref="AL39:AM39"/>
    <mergeCell ref="AP39:AQ39"/>
    <mergeCell ref="AT39:AU39"/>
    <mergeCell ref="V38:W38"/>
    <mergeCell ref="Z38:AA38"/>
  </mergeCells>
  <conditionalFormatting sqref="C88:G88 C90:D96 E89:E96 F90:G96 B88:B96 J87:L87 J66:L85 M66:N87 H64:H68 I64:I87 H88:I96 B54:G68 O54:P87 K54:N65 A54:A96 A102:I65529 J88:P65529 Q54:AU65529 AV54:IV1048576 AW1:IV53 J63:J65">
    <cfRule type="cellIs" dxfId="40" priority="41" stopIfTrue="1" operator="equal">
      <formula>"we"</formula>
    </cfRule>
    <cfRule type="cellIs" dxfId="39" priority="43" stopIfTrue="1" operator="equal">
      <formula>"vac"</formula>
    </cfRule>
  </conditionalFormatting>
  <conditionalFormatting sqref="C30">
    <cfRule type="cellIs" dxfId="38" priority="29" stopIfTrue="1" operator="equal">
      <formula>"we"</formula>
    </cfRule>
    <cfRule type="cellIs" dxfId="37" priority="31" stopIfTrue="1" operator="equal">
      <formula>"vac"</formula>
    </cfRule>
  </conditionalFormatting>
  <conditionalFormatting sqref="A1:AV3 AU4:AV34 AQ4:AS34 AM4:AO33 AI4:AK33 AI34:AO34 AE4:AG33 AA4:AC33 AA34:AG34 W4:Y32 S4:U32 S33:Y34 O4:Q34 A34:E34 K4:M33 G4:I33 G34:M34 A4:A33 C4:E33 A35:AV53 A63:AV92 A54:G62 K54:AV62">
    <cfRule type="cellIs" dxfId="36" priority="34" stopIfTrue="1" operator="equal">
      <formula>"vac"</formula>
    </cfRule>
  </conditionalFormatting>
  <conditionalFormatting sqref="A1:AV3 AU4:AV34 AQ4:AS34 AM4:AO33 AI4:AK33 AI34:AO34 AE4:AG33 AA4:AC33 AA34:AG34 W4:Y32 S4:U32 S33:Y34 O4:Q34 A34:E34 K4:M33 G4:I33 G34:M34 A4:A33 C4:E33 A35:AV53 A63:AV86 A54:G62 K54:AV62">
    <cfRule type="cellIs" dxfId="35" priority="32" stopIfTrue="1" operator="equal">
      <formula>"dim"</formula>
    </cfRule>
  </conditionalFormatting>
  <conditionalFormatting sqref="AU4:AU34 AQ4:AQ34 AM4:AM33 AI4:AI34">
    <cfRule type="cellIs" dxfId="34" priority="20" operator="equal">
      <formula>"FERIE"</formula>
    </cfRule>
    <cfRule type="cellIs" dxfId="33" priority="21" operator="equal">
      <formula>"X"</formula>
    </cfRule>
    <cfRule type="cellIs" dxfId="32" priority="22" operator="equal">
      <formula>"XX"</formula>
    </cfRule>
    <cfRule type="cellIs" dxfId="31" priority="23" operator="equal">
      <formula>"sam"</formula>
    </cfRule>
    <cfRule type="cellIs" dxfId="30" priority="24" stopIfTrue="1" operator="equal">
      <formula>"vac"</formula>
    </cfRule>
  </conditionalFormatting>
  <conditionalFormatting sqref="AU4:AU34">
    <cfRule type="cellIs" dxfId="29" priority="19" stopIfTrue="1" operator="equal">
      <formula>"dim"</formula>
    </cfRule>
  </conditionalFormatting>
  <conditionalFormatting sqref="A1:AV3 AU4:AV34 AQ4:AS34 AM4:AO33 AI4:AK33 AI34:AO34 AE4:AG33 AA4:AC33 AA34:AG34 W4:Y32 S4:U32 S33:Y34 O4:Q34 A34:E34 K4:M33 G4:I33 G34:M34 A4:A33 C4:E33 A35:AV53 A63:AV100 A54:G62 K54:AV62">
    <cfRule type="cellIs" dxfId="28" priority="25" operator="equal">
      <formula>"FERIE"</formula>
    </cfRule>
  </conditionalFormatting>
  <conditionalFormatting sqref="A1:AV3 AU4:AV34 AQ4:AS34 AM4:AO33 AI4:AK33 AI34:AO34 AE4:AG33 AA4:AC33 AA34:AG34 W4:Y32 S4:U32 S33:Y34 O4:Q34 A34:E34 K4:M33 G4:I33 G34:M34 A4:A33 C4:E33 A35:AV53 A63:AV98 A54:G62 K54:AV62">
    <cfRule type="cellIs" dxfId="27" priority="26" operator="equal">
      <formula>"X"</formula>
    </cfRule>
    <cfRule type="cellIs" dxfId="26" priority="27" operator="equal">
      <formula>"XX"</formula>
    </cfRule>
  </conditionalFormatting>
  <conditionalFormatting sqref="A1:AV3 AU4:AV34 AQ4:AS34 AM4:AO33 AI4:AK33 AI34:AO34 AE4:AG33 AA4:AC33 AA34:AG34 W4:Y32 S4:U32 S33:Y34 O4:Q34 A34:E34 K4:M33 G4:I33 G34:M34 A4:A33 C4:E33 A35:AV53 A63:AV96 A54:G62 K54:AV62">
    <cfRule type="cellIs" dxfId="25" priority="28" operator="equal">
      <formula>"sam"</formula>
    </cfRule>
  </conditionalFormatting>
  <conditionalFormatting sqref="B4:B33">
    <cfRule type="cellIs" dxfId="24" priority="17" stopIfTrue="1" operator="equal">
      <formula>"dim"</formula>
    </cfRule>
    <cfRule type="cellIs" dxfId="23" priority="18" stopIfTrue="1" operator="equal">
      <formula>"vac"</formula>
    </cfRule>
  </conditionalFormatting>
  <conditionalFormatting sqref="B4:B33">
    <cfRule type="cellIs" dxfId="22" priority="13" operator="equal">
      <formula>"X"</formula>
    </cfRule>
    <cfRule type="cellIs" dxfId="21" priority="14" operator="equal">
      <formula>"FERIE"</formula>
    </cfRule>
    <cfRule type="cellIs" dxfId="20" priority="15" operator="equal">
      <formula>"XX"</formula>
    </cfRule>
    <cfRule type="cellIs" dxfId="19" priority="16" operator="equal">
      <formula>"sam"</formula>
    </cfRule>
  </conditionalFormatting>
  <conditionalFormatting sqref="AT4:AT34 AP4:AP34 AL4:AL33 AH4:AH34 AD4:AD33 Z4:Z34 V4:V32 R4:R34 N4:N34 J4:J33 F4:F34">
    <cfRule type="cellIs" dxfId="18" priority="11" stopIfTrue="1" operator="equal">
      <formula>"dim"</formula>
    </cfRule>
    <cfRule type="cellIs" dxfId="17" priority="12" stopIfTrue="1" operator="equal">
      <formula>"vac"</formula>
    </cfRule>
  </conditionalFormatting>
  <conditionalFormatting sqref="AT4:AT34 AP4:AP34 AL4:AL33 AH4:AH34 AD4:AD33 Z4:Z34 V4:V32 R4:R34 N4:N34 J4:J33 F4:F34">
    <cfRule type="cellIs" dxfId="16" priority="7" operator="equal">
      <formula>"X"</formula>
    </cfRule>
    <cfRule type="cellIs" dxfId="15" priority="8" operator="equal">
      <formula>"FERIE"</formula>
    </cfRule>
    <cfRule type="cellIs" dxfId="14" priority="9" operator="equal">
      <formula>"XX"</formula>
    </cfRule>
    <cfRule type="cellIs" dxfId="13" priority="10" operator="equal">
      <formula>"sam"</formula>
    </cfRule>
  </conditionalFormatting>
  <conditionalFormatting sqref="H61:I61 J54 J60 J62">
    <cfRule type="cellIs" dxfId="12" priority="5" stopIfTrue="1" operator="equal">
      <formula>"dim"</formula>
    </cfRule>
    <cfRule type="cellIs" dxfId="11" priority="6" stopIfTrue="1" operator="equal">
      <formula>"vac"</formula>
    </cfRule>
  </conditionalFormatting>
  <conditionalFormatting sqref="H54:J54 H56:J56 H59:J59 H57 H60 J57 J60 H61:I61 J62">
    <cfRule type="cellIs" dxfId="10" priority="1" operator="equal">
      <formula>"X"</formula>
    </cfRule>
    <cfRule type="cellIs" dxfId="9" priority="2" operator="equal">
      <formula>"FERIE"</formula>
    </cfRule>
    <cfRule type="cellIs" dxfId="8" priority="3" operator="equal">
      <formula>"XX"</formula>
    </cfRule>
    <cfRule type="cellIs" dxfId="7" priority="4" operator="equal">
      <formula>"sam"</formula>
    </cfRule>
  </conditionalFormatting>
  <printOptions horizontalCentered="1" verticalCentered="1"/>
  <pageMargins left="0.39370078740157483" right="0.39370078740157483" top="0.35433070866141736" bottom="0.35433070866141736" header="0.19685039370078741" footer="0.19685039370078741"/>
  <pageSetup paperSize="9" scale="90" orientation="landscape" r:id="rId1"/>
  <headerFooter alignWithMargins="0">
    <oddFooter>&amp;L&amp;A  &amp;D</oddFooter>
  </headerFooter>
  <rowBreaks count="1" manualBreakCount="1">
    <brk id="53" max="16383" man="1"/>
  </rowBreaks>
  <colBreaks count="2" manualBreakCount="2">
    <brk id="16" max="1048575" man="1"/>
    <brk id="32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Vacances et Fériés</vt:lpstr>
      <vt:lpstr>Hélène T</vt:lpstr>
      <vt:lpstr>A renommer</vt:lpstr>
      <vt:lpstr>modèle </vt:lpstr>
      <vt:lpstr>DVac</vt:lpstr>
      <vt:lpstr>Fériés</vt:lpstr>
      <vt:lpstr>FVac</vt:lpstr>
      <vt:lpstr>'A renommer'!Zone_d_impression</vt:lpstr>
      <vt:lpstr>'Hélène T'!Zone_d_impression</vt:lpstr>
      <vt:lpstr>'modèle 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</dc:creator>
  <cp:lastModifiedBy>DjiDji</cp:lastModifiedBy>
  <cp:lastPrinted>2021-11-24T14:19:56Z</cp:lastPrinted>
  <dcterms:created xsi:type="dcterms:W3CDTF">2008-11-07T21:09:13Z</dcterms:created>
  <dcterms:modified xsi:type="dcterms:W3CDTF">2021-11-25T16:05:44Z</dcterms:modified>
</cp:coreProperties>
</file>