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841421F1-9AA5-4558-9B22-5AE1D22EC7DD}" xr6:coauthVersionLast="46" xr6:coauthVersionMax="47" xr10:uidLastSave="{00000000-0000-0000-0000-000000000000}"/>
  <bookViews>
    <workbookView xWindow="-120" yWindow="-120" windowWidth="24240" windowHeight="13140" xr2:uid="{00000000-000D-0000-FFFF-FFFF00000000}"/>
  </bookViews>
  <sheets>
    <sheet name="TCD" sheetId="5" r:id="rId1"/>
    <sheet name="DATA" sheetId="1" r:id="rId2"/>
    <sheet name="Feuil1" sheetId="2" r:id="rId3"/>
    <sheet name="Feuil2" sheetId="3" r:id="rId4"/>
    <sheet name="Feuil3" sheetId="4" state="hidden" r:id="rId5"/>
  </sheets>
  <definedNames>
    <definedName name="_xlnm._FilterDatabase" localSheetId="1" hidden="1">DATA!$A$1:$I$39</definedName>
    <definedName name="_xlnm._FilterDatabase" localSheetId="3" hidden="1">Feuil2!$A$4:$H$4</definedName>
    <definedName name="Segment_Type">#N/A</definedName>
  </definedNames>
  <calcPr calcId="191029"/>
  <pivotCaches>
    <pivotCache cacheId="8" r:id="rId6"/>
  </pivotCaches>
  <extLst>
    <ext xmlns:x14="http://schemas.microsoft.com/office/spreadsheetml/2009/9/main" uri="{BBE1A952-AA13-448e-AADC-164F8A28A991}">
      <x14:slicerCaches>
        <x14:slicerCache r:id="rId7"/>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6" i="3" l="1"/>
  <c r="D7" i="3"/>
  <c r="D5" i="3"/>
  <c r="C6" i="3"/>
  <c r="C7" i="3"/>
  <c r="C5" i="3"/>
  <c r="A5" i="3"/>
  <c r="M53" i="3"/>
  <c r="L53" i="3"/>
  <c r="K53" i="3"/>
  <c r="J52" i="3"/>
  <c r="K52" i="3"/>
  <c r="L52" i="3"/>
  <c r="M52" i="3"/>
  <c r="N52" i="3"/>
  <c r="O52" i="3"/>
  <c r="P52" i="3"/>
  <c r="Q52" i="3"/>
  <c r="J53" i="3"/>
  <c r="N53" i="3"/>
  <c r="O53" i="3"/>
  <c r="P53" i="3"/>
  <c r="Q53" i="3"/>
  <c r="J54" i="3"/>
  <c r="K54" i="3"/>
  <c r="L54" i="3"/>
  <c r="M54" i="3"/>
  <c r="N54" i="3"/>
  <c r="O54" i="3"/>
  <c r="P54" i="3"/>
  <c r="Q54" i="3"/>
  <c r="J55" i="3"/>
  <c r="K55" i="3"/>
  <c r="L55" i="3"/>
  <c r="M55" i="3"/>
  <c r="N55" i="3"/>
  <c r="O55" i="3"/>
  <c r="P55" i="3"/>
  <c r="Q55" i="3"/>
  <c r="J56" i="3"/>
  <c r="K56" i="3"/>
  <c r="L56" i="3"/>
  <c r="M56" i="3"/>
  <c r="N56" i="3"/>
  <c r="O56" i="3"/>
  <c r="P56" i="3"/>
  <c r="Q56" i="3"/>
  <c r="J57" i="3"/>
  <c r="K57" i="3"/>
  <c r="L57" i="3"/>
  <c r="M57" i="3"/>
  <c r="N57" i="3"/>
  <c r="O57" i="3"/>
  <c r="P57" i="3"/>
  <c r="Q57" i="3"/>
  <c r="J43" i="3"/>
  <c r="J44" i="3"/>
  <c r="J45" i="3"/>
  <c r="J46" i="3"/>
  <c r="J47" i="3"/>
  <c r="J48" i="3"/>
  <c r="J49" i="3"/>
  <c r="J50" i="3"/>
  <c r="J51" i="3"/>
  <c r="J42" i="3"/>
  <c r="Q51" i="3"/>
  <c r="P51" i="3"/>
  <c r="O51" i="3"/>
  <c r="N51" i="3"/>
  <c r="M51" i="3"/>
  <c r="L51" i="3"/>
  <c r="K51" i="3"/>
  <c r="Q50" i="3"/>
  <c r="P50" i="3"/>
  <c r="O50" i="3"/>
  <c r="N50" i="3"/>
  <c r="M50" i="3"/>
  <c r="L50" i="3"/>
  <c r="K50" i="3"/>
  <c r="Q49" i="3"/>
  <c r="P49" i="3"/>
  <c r="O49" i="3"/>
  <c r="N49" i="3"/>
  <c r="M49" i="3"/>
  <c r="L49" i="3"/>
  <c r="K49" i="3"/>
  <c r="Q48" i="3"/>
  <c r="P48" i="3"/>
  <c r="O48" i="3"/>
  <c r="N48" i="3"/>
  <c r="M48" i="3"/>
  <c r="L48" i="3"/>
  <c r="K48" i="3"/>
  <c r="K62" i="3" s="1"/>
  <c r="Q47" i="3"/>
  <c r="P47" i="3"/>
  <c r="O47" i="3"/>
  <c r="N47" i="3"/>
  <c r="M47" i="3"/>
  <c r="L47" i="3"/>
  <c r="K47" i="3"/>
  <c r="Q46" i="3"/>
  <c r="P46" i="3"/>
  <c r="O46" i="3"/>
  <c r="N46" i="3"/>
  <c r="M46" i="3"/>
  <c r="L46" i="3"/>
  <c r="K46" i="3"/>
  <c r="Q45" i="3"/>
  <c r="P45" i="3"/>
  <c r="O45" i="3"/>
  <c r="N45" i="3"/>
  <c r="M45" i="3"/>
  <c r="L45" i="3"/>
  <c r="K45" i="3"/>
  <c r="Q44" i="3"/>
  <c r="P44" i="3"/>
  <c r="O44" i="3"/>
  <c r="N44" i="3"/>
  <c r="M44" i="3"/>
  <c r="L44" i="3"/>
  <c r="K44" i="3"/>
  <c r="Q43" i="3"/>
  <c r="P43" i="3"/>
  <c r="O43" i="3"/>
  <c r="N43" i="3"/>
  <c r="M43" i="3"/>
  <c r="L43" i="3"/>
  <c r="K43" i="3"/>
  <c r="Q42" i="3"/>
  <c r="P42" i="3"/>
  <c r="O42" i="3"/>
  <c r="N42" i="3"/>
  <c r="M42" i="3"/>
  <c r="L42" i="3"/>
  <c r="K42" i="3"/>
  <c r="A45" i="3"/>
  <c r="B45" i="3"/>
  <c r="C45" i="3"/>
  <c r="D45" i="3"/>
  <c r="E45" i="3"/>
  <c r="F45" i="3"/>
  <c r="G45" i="3"/>
  <c r="H45" i="3"/>
  <c r="A46" i="3"/>
  <c r="B46" i="3"/>
  <c r="C46" i="3"/>
  <c r="D46" i="3"/>
  <c r="E46" i="3"/>
  <c r="F46" i="3"/>
  <c r="G46" i="3"/>
  <c r="H46" i="3"/>
  <c r="A47" i="3"/>
  <c r="B47" i="3"/>
  <c r="C47" i="3"/>
  <c r="D47" i="3"/>
  <c r="E47" i="3"/>
  <c r="F47" i="3"/>
  <c r="G47" i="3"/>
  <c r="H47" i="3"/>
  <c r="A48" i="3"/>
  <c r="E48" i="3"/>
  <c r="F48" i="3"/>
  <c r="E36" i="3"/>
  <c r="F36" i="3"/>
  <c r="G36" i="3"/>
  <c r="H36" i="3"/>
  <c r="E37" i="3"/>
  <c r="F37" i="3"/>
  <c r="G37" i="3"/>
  <c r="H37" i="3"/>
  <c r="E38" i="3"/>
  <c r="F38" i="3"/>
  <c r="G38" i="3"/>
  <c r="H38" i="3"/>
  <c r="E39" i="3"/>
  <c r="F39" i="3"/>
  <c r="G39" i="3"/>
  <c r="H39" i="3"/>
  <c r="E40" i="3"/>
  <c r="F40" i="3"/>
  <c r="G40" i="3"/>
  <c r="H40" i="3"/>
  <c r="E41" i="3"/>
  <c r="F41" i="3"/>
  <c r="G41" i="3"/>
  <c r="H41" i="3"/>
  <c r="E42" i="3"/>
  <c r="F42" i="3"/>
  <c r="G42" i="3"/>
  <c r="H42" i="3"/>
  <c r="E43" i="3"/>
  <c r="F43" i="3"/>
  <c r="G43" i="3"/>
  <c r="H43" i="3"/>
  <c r="E44" i="3"/>
  <c r="F44" i="3"/>
  <c r="G44" i="3"/>
  <c r="H44" i="3"/>
  <c r="H35" i="3"/>
  <c r="G35" i="3"/>
  <c r="F35" i="3"/>
  <c r="E35" i="3"/>
  <c r="A36" i="3"/>
  <c r="A37" i="3"/>
  <c r="A38" i="3"/>
  <c r="A39" i="3"/>
  <c r="A40" i="3"/>
  <c r="A41" i="3"/>
  <c r="A42" i="3"/>
  <c r="A43" i="3"/>
  <c r="A44" i="3"/>
  <c r="B36" i="3"/>
  <c r="C36" i="3"/>
  <c r="D36" i="3"/>
  <c r="B37" i="3"/>
  <c r="C37" i="3"/>
  <c r="D37" i="3"/>
  <c r="B38" i="3"/>
  <c r="C38" i="3"/>
  <c r="D38" i="3"/>
  <c r="B39" i="3"/>
  <c r="C39" i="3"/>
  <c r="D39" i="3"/>
  <c r="B40" i="3"/>
  <c r="C40" i="3"/>
  <c r="D40" i="3"/>
  <c r="B41" i="3"/>
  <c r="C41" i="3"/>
  <c r="D41" i="3"/>
  <c r="B42" i="3"/>
  <c r="C42" i="3"/>
  <c r="D42" i="3"/>
  <c r="B43" i="3"/>
  <c r="C43" i="3"/>
  <c r="D43" i="3"/>
  <c r="B44" i="3"/>
  <c r="C44" i="3"/>
  <c r="D44" i="3"/>
  <c r="D35" i="3"/>
  <c r="C35" i="3"/>
  <c r="B35" i="3"/>
  <c r="A35" i="3"/>
  <c r="J31" i="3"/>
  <c r="K31" i="3"/>
  <c r="L31" i="3"/>
  <c r="M31" i="3"/>
  <c r="J32" i="3"/>
  <c r="K32" i="3"/>
  <c r="L32" i="3"/>
  <c r="M32" i="3"/>
  <c r="J33" i="3"/>
  <c r="K33" i="3"/>
  <c r="L33" i="3"/>
  <c r="M33" i="3"/>
  <c r="N30" i="3"/>
  <c r="O30" i="3"/>
  <c r="P30" i="3"/>
  <c r="Q30" i="3"/>
  <c r="N31" i="3"/>
  <c r="O31" i="3"/>
  <c r="P31" i="3"/>
  <c r="Q31" i="3"/>
  <c r="N32" i="3"/>
  <c r="O32" i="3"/>
  <c r="P32" i="3"/>
  <c r="Q32" i="3"/>
  <c r="N33" i="3"/>
  <c r="O33" i="3"/>
  <c r="P33" i="3"/>
  <c r="Q33" i="3"/>
  <c r="O25" i="3"/>
  <c r="O26" i="3"/>
  <c r="O27" i="3"/>
  <c r="O28" i="3"/>
  <c r="O29" i="3"/>
  <c r="P25" i="3"/>
  <c r="Q25" i="3"/>
  <c r="P26" i="3"/>
  <c r="Q26" i="3"/>
  <c r="P27" i="3"/>
  <c r="Q27" i="3"/>
  <c r="P28" i="3"/>
  <c r="Q28" i="3"/>
  <c r="P29" i="3"/>
  <c r="Q29" i="3"/>
  <c r="Q24" i="3"/>
  <c r="P24" i="3"/>
  <c r="O24" i="3"/>
  <c r="N25" i="3"/>
  <c r="N26" i="3"/>
  <c r="N27" i="3"/>
  <c r="N28" i="3"/>
  <c r="N29" i="3"/>
  <c r="N24" i="3"/>
  <c r="M30" i="3"/>
  <c r="L30" i="3"/>
  <c r="L37" i="3" s="1"/>
  <c r="O37" i="3" s="1"/>
  <c r="L24" i="3"/>
  <c r="M24" i="3"/>
  <c r="L25" i="3"/>
  <c r="M25" i="3"/>
  <c r="L26" i="3"/>
  <c r="M26" i="3"/>
  <c r="L27" i="3"/>
  <c r="M27" i="3"/>
  <c r="L28" i="3"/>
  <c r="M28" i="3"/>
  <c r="L29" i="3"/>
  <c r="M29" i="3"/>
  <c r="K25" i="3"/>
  <c r="K26" i="3"/>
  <c r="K27" i="3"/>
  <c r="K28" i="3"/>
  <c r="K29" i="3"/>
  <c r="K30" i="3"/>
  <c r="K37" i="3" s="1"/>
  <c r="K24" i="3"/>
  <c r="J25" i="3"/>
  <c r="J26" i="3"/>
  <c r="J27" i="3"/>
  <c r="J28" i="3"/>
  <c r="J29" i="3"/>
  <c r="J30" i="3"/>
  <c r="J24" i="3"/>
  <c r="G17" i="3"/>
  <c r="H17" i="3"/>
  <c r="G18" i="3"/>
  <c r="H18" i="3"/>
  <c r="G19" i="3"/>
  <c r="H19" i="3"/>
  <c r="G20" i="3"/>
  <c r="H20" i="3"/>
  <c r="G21" i="3"/>
  <c r="H21" i="3"/>
  <c r="G22" i="3"/>
  <c r="H22" i="3"/>
  <c r="G23" i="3"/>
  <c r="H23" i="3"/>
  <c r="G24" i="3"/>
  <c r="H24" i="3"/>
  <c r="G25" i="3"/>
  <c r="H25" i="3"/>
  <c r="G26" i="3"/>
  <c r="H26" i="3"/>
  <c r="F18" i="3"/>
  <c r="F19" i="3"/>
  <c r="F20" i="3"/>
  <c r="F21" i="3"/>
  <c r="F22" i="3"/>
  <c r="F23" i="3"/>
  <c r="F24" i="3"/>
  <c r="F25" i="3"/>
  <c r="F26" i="3"/>
  <c r="F17" i="3"/>
  <c r="E18" i="3"/>
  <c r="E19" i="3"/>
  <c r="E20" i="3"/>
  <c r="E21" i="3"/>
  <c r="E22" i="3"/>
  <c r="E23" i="3"/>
  <c r="E24" i="3"/>
  <c r="E25" i="3"/>
  <c r="E26" i="3"/>
  <c r="E17" i="3"/>
  <c r="C17" i="3"/>
  <c r="D17" i="3"/>
  <c r="C18" i="3"/>
  <c r="D18" i="3"/>
  <c r="C19" i="3"/>
  <c r="D19" i="3"/>
  <c r="C20" i="3"/>
  <c r="D20" i="3"/>
  <c r="C21" i="3"/>
  <c r="D21" i="3"/>
  <c r="C22" i="3"/>
  <c r="D22" i="3"/>
  <c r="C23" i="3"/>
  <c r="D23" i="3"/>
  <c r="C24" i="3"/>
  <c r="D24" i="3"/>
  <c r="C25" i="3"/>
  <c r="D25" i="3"/>
  <c r="C26" i="3"/>
  <c r="D26" i="3"/>
  <c r="B18" i="3"/>
  <c r="B19" i="3"/>
  <c r="B20" i="3"/>
  <c r="B21" i="3"/>
  <c r="B22" i="3"/>
  <c r="B23" i="3"/>
  <c r="B24" i="3"/>
  <c r="B25" i="3"/>
  <c r="B26" i="3"/>
  <c r="B17" i="3"/>
  <c r="A18" i="3"/>
  <c r="A19" i="3"/>
  <c r="A20" i="3"/>
  <c r="A21" i="3"/>
  <c r="A22" i="3"/>
  <c r="A23" i="3"/>
  <c r="A24" i="3"/>
  <c r="A25" i="3"/>
  <c r="A26" i="3"/>
  <c r="A17" i="3"/>
  <c r="P5" i="3"/>
  <c r="Q5" i="3"/>
  <c r="P6" i="3"/>
  <c r="Q6" i="3"/>
  <c r="P7" i="3"/>
  <c r="Q7" i="3"/>
  <c r="P8" i="3"/>
  <c r="Q8" i="3"/>
  <c r="P9" i="3"/>
  <c r="Q9" i="3"/>
  <c r="P10" i="3"/>
  <c r="Q10" i="3"/>
  <c r="P11" i="3"/>
  <c r="Q11" i="3"/>
  <c r="P12" i="3"/>
  <c r="Q12" i="3"/>
  <c r="P13" i="3"/>
  <c r="Q13" i="3"/>
  <c r="P14" i="3"/>
  <c r="Q14" i="3"/>
  <c r="O6" i="3"/>
  <c r="O7" i="3"/>
  <c r="O8" i="3"/>
  <c r="O9" i="3"/>
  <c r="O10" i="3"/>
  <c r="O11" i="3"/>
  <c r="O12" i="3"/>
  <c r="O13" i="3"/>
  <c r="O14" i="3"/>
  <c r="O5" i="3"/>
  <c r="N6" i="3"/>
  <c r="N7" i="3"/>
  <c r="N8" i="3"/>
  <c r="N9" i="3"/>
  <c r="N10" i="3"/>
  <c r="N11" i="3"/>
  <c r="N12" i="3"/>
  <c r="N13" i="3"/>
  <c r="N14" i="3"/>
  <c r="N5" i="3"/>
  <c r="L5" i="3"/>
  <c r="M5" i="3"/>
  <c r="L6" i="3"/>
  <c r="M6" i="3"/>
  <c r="L7" i="3"/>
  <c r="M7" i="3"/>
  <c r="L8" i="3"/>
  <c r="M8" i="3"/>
  <c r="L9" i="3"/>
  <c r="M9" i="3"/>
  <c r="L10" i="3"/>
  <c r="M10" i="3"/>
  <c r="L11" i="3"/>
  <c r="M11" i="3"/>
  <c r="L12" i="3"/>
  <c r="M12" i="3"/>
  <c r="L13" i="3"/>
  <c r="M13" i="3"/>
  <c r="L14" i="3"/>
  <c r="M14" i="3"/>
  <c r="K6" i="3"/>
  <c r="K7" i="3"/>
  <c r="K8" i="3"/>
  <c r="K9" i="3"/>
  <c r="K10" i="3"/>
  <c r="K11" i="3"/>
  <c r="K12" i="3"/>
  <c r="K13" i="3"/>
  <c r="K14" i="3"/>
  <c r="K5" i="3"/>
  <c r="J6" i="3"/>
  <c r="J7" i="3"/>
  <c r="J8" i="3"/>
  <c r="J9" i="3"/>
  <c r="J10" i="3"/>
  <c r="J11" i="3"/>
  <c r="J12" i="3"/>
  <c r="J13" i="3"/>
  <c r="J14" i="3"/>
  <c r="J5" i="3"/>
  <c r="G5" i="3"/>
  <c r="H5" i="3"/>
  <c r="G6" i="3"/>
  <c r="H6" i="3"/>
  <c r="G7" i="3"/>
  <c r="H7" i="3"/>
  <c r="F6" i="3"/>
  <c r="F7" i="3"/>
  <c r="F5" i="3"/>
  <c r="E6" i="3"/>
  <c r="E7" i="3"/>
  <c r="E5" i="3"/>
  <c r="B6" i="3"/>
  <c r="B7" i="3"/>
  <c r="B5" i="3"/>
  <c r="A6" i="3"/>
  <c r="A7" i="3"/>
  <c r="M37" i="3" l="1"/>
  <c r="D11" i="3"/>
  <c r="C11" i="3"/>
  <c r="M62" i="3"/>
  <c r="A52" i="3"/>
  <c r="C48" i="3"/>
  <c r="B52" i="3" s="1"/>
  <c r="L62" i="3"/>
  <c r="D48" i="3"/>
  <c r="H48" i="3"/>
  <c r="G48" i="3"/>
  <c r="C52" i="3"/>
  <c r="B55" i="3" s="1"/>
  <c r="B11" i="3" l="1"/>
  <c r="D52" i="3"/>
  <c r="B54" i="3"/>
  <c r="G13" i="3"/>
</calcChain>
</file>

<file path=xl/sharedStrings.xml><?xml version="1.0" encoding="utf-8"?>
<sst xmlns="http://schemas.openxmlformats.org/spreadsheetml/2006/main" count="352" uniqueCount="77">
  <si>
    <t>Date(UTC)</t>
  </si>
  <si>
    <t>Pair</t>
  </si>
  <si>
    <t>Type</t>
  </si>
  <si>
    <t>Order Price</t>
  </si>
  <si>
    <t>Order Amount</t>
  </si>
  <si>
    <t>AvgTrading Price</t>
  </si>
  <si>
    <t>Filled</t>
  </si>
  <si>
    <t>Total</t>
  </si>
  <si>
    <t>status</t>
  </si>
  <si>
    <t>RSRUSDT</t>
  </si>
  <si>
    <t>BUY</t>
  </si>
  <si>
    <t>CHZUSDT</t>
  </si>
  <si>
    <t>GRTUSDT</t>
  </si>
  <si>
    <t>VETUSDT</t>
  </si>
  <si>
    <t>ETHUSDT</t>
  </si>
  <si>
    <t>SELL</t>
  </si>
  <si>
    <t>BTCUSDT</t>
  </si>
  <si>
    <t>BNBUSDT</t>
  </si>
  <si>
    <t>SHIBUSDT</t>
  </si>
  <si>
    <t>MANAUSDT</t>
  </si>
  <si>
    <t>ADAUSDT</t>
  </si>
  <si>
    <t>FTMUSDT</t>
  </si>
  <si>
    <t>ONEUSDT</t>
  </si>
  <si>
    <t>DOTUSDT</t>
  </si>
  <si>
    <t>UTKUSDT</t>
  </si>
  <si>
    <t>ATAUSDT</t>
  </si>
  <si>
    <t>MATICUSDT</t>
  </si>
  <si>
    <t>XRPUSDT</t>
  </si>
  <si>
    <t>TRXUSDT</t>
  </si>
  <si>
    <t>DOGEUSDT</t>
  </si>
  <si>
    <t>BCHUSDT</t>
  </si>
  <si>
    <t>XLMUSDT</t>
  </si>
  <si>
    <t>IOTAUSDT</t>
  </si>
  <si>
    <t>AVAXUSDT</t>
  </si>
  <si>
    <t>SOLUSDT</t>
  </si>
  <si>
    <t>DATE</t>
  </si>
  <si>
    <t xml:space="preserve">NB TOKEN </t>
  </si>
  <si>
    <t>$ INVESTI</t>
  </si>
  <si>
    <t>PRIX TOKEN</t>
  </si>
  <si>
    <t>ACHAT</t>
  </si>
  <si>
    <t>VENTE</t>
  </si>
  <si>
    <t>TOTAL</t>
  </si>
  <si>
    <t>NB TRANSACTIONS</t>
  </si>
  <si>
    <t>$ RECUPERE</t>
  </si>
  <si>
    <t>POSSESSION $</t>
  </si>
  <si>
    <t>RECAP TOUTE MONNAIES</t>
  </si>
  <si>
    <t>CASE POUR MONTANT ET CALCUL PLV DIRECT</t>
  </si>
  <si>
    <t>e</t>
  </si>
  <si>
    <t>SI(ET(sheet1!$B2=Feuil2!$J$2;sheet1!$C2="BUY");sheet1!$A2;"")</t>
  </si>
  <si>
    <t>Le but du tableau est de faire apparaitre les différents achats/vente afin de pouvoir suivre au mieu mes transactions</t>
  </si>
  <si>
    <t xml:space="preserve">EXPLICATIONS </t>
  </si>
  <si>
    <t>Mon problème est le suivant, lorsque j'étire mes formules j'ai des espaces vides du fait de leur position dans la data.</t>
  </si>
  <si>
    <r>
      <rPr>
        <b/>
        <u/>
        <sz val="11"/>
        <color rgb="FF000000"/>
        <rFont val="Calibri"/>
        <family val="2"/>
        <scheme val="minor"/>
      </rPr>
      <t>Exemple</t>
    </r>
    <r>
      <rPr>
        <sz val="11"/>
        <color indexed="8"/>
        <rFont val="Calibri"/>
        <family val="2"/>
        <scheme val="minor"/>
      </rPr>
      <t xml:space="preserve"> : ATAUSDT en ligne 4 de la DATA et apparait en 4ème ligne du tableau réservé a cette monnaie</t>
    </r>
  </si>
  <si>
    <r>
      <rPr>
        <b/>
        <u/>
        <sz val="11"/>
        <color rgb="FF000000"/>
        <rFont val="Calibri"/>
        <family val="2"/>
        <scheme val="minor"/>
      </rPr>
      <t xml:space="preserve">Ma demande est la suivante : </t>
    </r>
    <r>
      <rPr>
        <sz val="11"/>
        <color rgb="FF000000"/>
        <rFont val="Calibri"/>
        <family val="2"/>
        <scheme val="minor"/>
      </rPr>
      <t>comment pourrai je faire en sorte de faire apparaitre la donnée en première ligne du tableau ATAUSDT malgré qu'elle soit en ligne 4. J'ai 50 lignes actuellement et il se peut que d'autres s'ajoutent</t>
    </r>
  </si>
  <si>
    <t>Total général</t>
  </si>
  <si>
    <t>Total ADAUSDT</t>
  </si>
  <si>
    <t>Total ATAUSDT</t>
  </si>
  <si>
    <t>Total BCHUSDT</t>
  </si>
  <si>
    <t>Total BNBUSDT</t>
  </si>
  <si>
    <t>Total BTCUSDT</t>
  </si>
  <si>
    <t>Total CHZUSDT</t>
  </si>
  <si>
    <t>Total DOGEUSDT</t>
  </si>
  <si>
    <t>Total ETHUSDT</t>
  </si>
  <si>
    <t>Total GRTUSDT</t>
  </si>
  <si>
    <t>Total IOTAUSDT</t>
  </si>
  <si>
    <t>Total MANAUSDT</t>
  </si>
  <si>
    <t>Total MATICUSDT</t>
  </si>
  <si>
    <t>Total ONEUSDT</t>
  </si>
  <si>
    <t>Total RSRUSDT</t>
  </si>
  <si>
    <t>Total SHIBUSDT</t>
  </si>
  <si>
    <t>Total TRXUSDT</t>
  </si>
  <si>
    <t>Total VETUSDT</t>
  </si>
  <si>
    <t>Total XLMUSDT</t>
  </si>
  <si>
    <t>Total XRPUSDT</t>
  </si>
  <si>
    <t>Nombre de AvgTrading Price</t>
  </si>
  <si>
    <t>Somme de AvgTrading Price</t>
  </si>
  <si>
    <t>Total 2050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</si>
</sst>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00000"/>
  </numFmts>
  <fonts count="13">
    <font>
      <sz val="11"/>
      <color indexed="8"/>
      <name val="Calibri"/>
      <family val="2"/>
      <scheme val="minor"/>
    </font>
    <font>
      <b/>
      <sz val="10"/>
      <color indexed="8"/>
      <name val="Arial"/>
    </font>
    <font>
      <sz val="10"/>
      <color indexed="8"/>
      <name val="Arial"/>
    </font>
    <font>
      <sz val="11"/>
      <color rgb="FF141414"/>
      <name val="Inherit"/>
    </font>
    <font>
      <sz val="9"/>
      <color rgb="FF141414"/>
      <name val="Segoe UI"/>
      <family val="2"/>
    </font>
    <font>
      <b/>
      <u/>
      <sz val="11"/>
      <color indexed="8"/>
      <name val="Calibri"/>
      <family val="2"/>
      <scheme val="minor"/>
    </font>
    <font>
      <b/>
      <u val="double"/>
      <sz val="16"/>
      <color indexed="8"/>
      <name val="Arial"/>
      <family val="2"/>
    </font>
    <font>
      <b/>
      <u val="double"/>
      <sz val="14"/>
      <color indexed="8"/>
      <name val="Calibri"/>
      <family val="2"/>
      <scheme val="minor"/>
    </font>
    <font>
      <b/>
      <sz val="14"/>
      <color indexed="8"/>
      <name val="Calibri"/>
      <family val="2"/>
      <scheme val="minor"/>
    </font>
    <font>
      <b/>
      <u val="double"/>
      <sz val="24"/>
      <color theme="0"/>
      <name val="Arial"/>
      <family val="2"/>
    </font>
    <font>
      <b/>
      <u/>
      <sz val="12"/>
      <color indexed="8"/>
      <name val="Calibri"/>
      <family val="2"/>
      <scheme val="minor"/>
    </font>
    <font>
      <b/>
      <u/>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FFC000"/>
        <bgColor indexed="64"/>
      </patternFill>
    </fill>
    <fill>
      <patternFill patternType="solid">
        <fgColor theme="1"/>
        <bgColor indexed="64"/>
      </patternFill>
    </fill>
  </fills>
  <borders count="31">
    <border>
      <left/>
      <right/>
      <top/>
      <bottom/>
      <diagonal/>
    </border>
    <border>
      <left style="thin">
        <color auto="1"/>
      </left>
      <right style="thin">
        <color auto="1"/>
      </right>
      <top style="thin">
        <color auto="1"/>
      </top>
      <bottom style="thin">
        <color auto="1"/>
      </bottom>
      <diagonal/>
    </border>
    <border>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thick">
        <color theme="5"/>
      </left>
      <right/>
      <top style="thick">
        <color theme="5"/>
      </top>
      <bottom/>
      <diagonal/>
    </border>
    <border>
      <left/>
      <right/>
      <top style="thick">
        <color theme="5"/>
      </top>
      <bottom/>
      <diagonal/>
    </border>
    <border>
      <left/>
      <right style="thick">
        <color theme="5"/>
      </right>
      <top style="thick">
        <color theme="5"/>
      </top>
      <bottom/>
      <diagonal/>
    </border>
    <border>
      <left style="thick">
        <color theme="5"/>
      </left>
      <right style="thin">
        <color auto="1"/>
      </right>
      <top style="medium">
        <color indexed="64"/>
      </top>
      <bottom style="medium">
        <color indexed="64"/>
      </bottom>
      <diagonal/>
    </border>
    <border>
      <left style="thin">
        <color auto="1"/>
      </left>
      <right style="thick">
        <color theme="5"/>
      </right>
      <top style="medium">
        <color indexed="64"/>
      </top>
      <bottom style="medium">
        <color indexed="64"/>
      </bottom>
      <diagonal/>
    </border>
    <border>
      <left style="thick">
        <color theme="5"/>
      </left>
      <right style="thin">
        <color auto="1"/>
      </right>
      <top/>
      <bottom style="thin">
        <color auto="1"/>
      </bottom>
      <diagonal/>
    </border>
    <border>
      <left style="medium">
        <color theme="5"/>
      </left>
      <right style="medium">
        <color theme="5"/>
      </right>
      <top style="medium">
        <color theme="5"/>
      </top>
      <bottom style="medium">
        <color theme="5"/>
      </bottom>
      <diagonal/>
    </border>
    <border>
      <left style="thin">
        <color auto="1"/>
      </left>
      <right style="thin">
        <color auto="1"/>
      </right>
      <top/>
      <bottom style="medium">
        <color indexed="64"/>
      </bottom>
      <diagonal/>
    </border>
    <border>
      <left style="thick">
        <color theme="5"/>
      </left>
      <right/>
      <top style="thick">
        <color theme="5"/>
      </top>
      <bottom style="thick">
        <color theme="5"/>
      </bottom>
      <diagonal/>
    </border>
    <border>
      <left/>
      <right/>
      <top style="thick">
        <color theme="5"/>
      </top>
      <bottom style="thick">
        <color theme="5"/>
      </bottom>
      <diagonal/>
    </border>
    <border>
      <left/>
      <right style="thick">
        <color theme="5"/>
      </right>
      <top style="thick">
        <color theme="5"/>
      </top>
      <bottom style="thick">
        <color theme="5"/>
      </bottom>
      <diagonal/>
    </border>
    <border>
      <left style="thick">
        <color theme="5"/>
      </left>
      <right style="thin">
        <color auto="1"/>
      </right>
      <top/>
      <bottom style="medium">
        <color indexed="64"/>
      </bottom>
      <diagonal/>
    </border>
    <border>
      <left style="thin">
        <color auto="1"/>
      </left>
      <right style="thick">
        <color theme="5"/>
      </right>
      <top/>
      <bottom style="medium">
        <color indexed="64"/>
      </bottom>
      <diagonal/>
    </border>
    <border>
      <left style="thick">
        <color indexed="64"/>
      </left>
      <right/>
      <top style="thick">
        <color theme="5"/>
      </top>
      <bottom style="thick">
        <color indexed="64"/>
      </bottom>
      <diagonal/>
    </border>
    <border>
      <left/>
      <right/>
      <top style="thick">
        <color theme="5"/>
      </top>
      <bottom style="thick">
        <color indexed="64"/>
      </bottom>
      <diagonal/>
    </border>
    <border>
      <left/>
      <right style="thick">
        <color indexed="64"/>
      </right>
      <top style="thick">
        <color theme="5"/>
      </top>
      <bottom style="thick">
        <color indexed="64"/>
      </bottom>
      <diagonal/>
    </border>
    <border>
      <left style="thick">
        <color indexed="64"/>
      </left>
      <right/>
      <top style="thick">
        <color theme="5"/>
      </top>
      <bottom/>
      <diagonal/>
    </border>
    <border>
      <left/>
      <right style="thick">
        <color indexed="64"/>
      </right>
      <top style="thick">
        <color theme="5"/>
      </top>
      <bottom/>
      <diagonal/>
    </border>
    <border>
      <left style="medium">
        <color theme="5"/>
      </left>
      <right style="thin">
        <color auto="1"/>
      </right>
      <top/>
      <bottom style="thin">
        <color auto="1"/>
      </bottom>
      <diagonal/>
    </border>
    <border>
      <left style="thick">
        <color theme="5"/>
      </left>
      <right style="medium">
        <color theme="5"/>
      </right>
      <top/>
      <bottom style="thin">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53">
    <xf numFmtId="0" fontId="0" fillId="0" borderId="0" xfId="0"/>
    <xf numFmtId="0" fontId="1" fillId="0" borderId="1" xfId="0" applyFont="1" applyBorder="1" applyAlignment="1">
      <alignment horizontal="center"/>
    </xf>
    <xf numFmtId="0" fontId="2" fillId="0" borderId="1" xfId="0" applyFont="1" applyBorder="1" applyAlignment="1">
      <alignment horizontal="center"/>
    </xf>
    <xf numFmtId="0" fontId="0" fillId="0" borderId="1" xfId="0" applyBorder="1"/>
    <xf numFmtId="0" fontId="0" fillId="0" borderId="6" xfId="0" applyBorder="1"/>
    <xf numFmtId="0" fontId="0" fillId="0" borderId="7" xfId="0" applyBorder="1"/>
    <xf numFmtId="0" fontId="0" fillId="0" borderId="8" xfId="0" applyBorder="1"/>
    <xf numFmtId="0" fontId="0" fillId="0" borderId="2" xfId="0" applyBorder="1"/>
    <xf numFmtId="0" fontId="3" fillId="0" borderId="0" xfId="0" applyFont="1" applyAlignment="1">
      <alignment horizontal="left" vertical="center" readingOrder="1"/>
    </xf>
    <xf numFmtId="0" fontId="4" fillId="0" borderId="0" xfId="0" applyFont="1"/>
    <xf numFmtId="2" fontId="0" fillId="0" borderId="0" xfId="0" applyNumberFormat="1"/>
    <xf numFmtId="0" fontId="2" fillId="0" borderId="0" xfId="0" applyFont="1" applyBorder="1" applyAlignment="1"/>
    <xf numFmtId="0" fontId="5" fillId="0" borderId="7" xfId="0" applyFont="1" applyBorder="1" applyAlignment="1">
      <alignment horizontal="center"/>
    </xf>
    <xf numFmtId="0" fontId="5" fillId="0" borderId="12" xfId="0" applyFont="1" applyBorder="1" applyAlignment="1">
      <alignment horizontal="center"/>
    </xf>
    <xf numFmtId="0" fontId="5" fillId="0" borderId="13" xfId="0" applyFont="1" applyBorder="1" applyAlignment="1">
      <alignment horizontal="center"/>
    </xf>
    <xf numFmtId="0" fontId="0" fillId="0" borderId="14" xfId="0" applyBorder="1"/>
    <xf numFmtId="0" fontId="8" fillId="0" borderId="0" xfId="0" applyFont="1"/>
    <xf numFmtId="0" fontId="0" fillId="0" borderId="0" xfId="0" applyBorder="1"/>
    <xf numFmtId="164" fontId="0" fillId="0" borderId="14" xfId="0" applyNumberFormat="1" applyBorder="1"/>
    <xf numFmtId="165" fontId="0" fillId="0" borderId="14" xfId="0" applyNumberFormat="1" applyBorder="1"/>
    <xf numFmtId="0" fontId="2" fillId="0" borderId="1" xfId="0" applyNumberFormat="1" applyFont="1" applyBorder="1" applyAlignment="1">
      <alignment horizontal="center"/>
    </xf>
    <xf numFmtId="0" fontId="5" fillId="0" borderId="20" xfId="0" applyFont="1" applyBorder="1" applyAlignment="1">
      <alignment horizontal="center"/>
    </xf>
    <xf numFmtId="0" fontId="5" fillId="0" borderId="16" xfId="0" applyFont="1" applyBorder="1" applyAlignment="1">
      <alignment horizontal="center"/>
    </xf>
    <xf numFmtId="0" fontId="5" fillId="0" borderId="21" xfId="0" applyFont="1" applyBorder="1" applyAlignment="1">
      <alignment horizontal="center"/>
    </xf>
    <xf numFmtId="0" fontId="0" fillId="0" borderId="27" xfId="0" applyBorder="1"/>
    <xf numFmtId="0" fontId="0" fillId="0" borderId="28" xfId="0" applyBorder="1"/>
    <xf numFmtId="0" fontId="5" fillId="0" borderId="15" xfId="0" applyFont="1" applyBorder="1" applyAlignment="1">
      <alignment horizontal="center"/>
    </xf>
    <xf numFmtId="0" fontId="0" fillId="0" borderId="27" xfId="0" applyBorder="1" applyAlignment="1">
      <alignment horizontal="center"/>
    </xf>
    <xf numFmtId="0" fontId="0" fillId="0" borderId="14" xfId="0" applyBorder="1" applyAlignment="1">
      <alignment horizontal="center"/>
    </xf>
    <xf numFmtId="0" fontId="0" fillId="0" borderId="28" xfId="0" applyBorder="1" applyAlignment="1">
      <alignment horizontal="center"/>
    </xf>
    <xf numFmtId="0" fontId="0" fillId="0" borderId="0" xfId="0" applyFont="1" applyFill="1" applyBorder="1" applyAlignment="1">
      <alignment horizontal="center"/>
    </xf>
    <xf numFmtId="0" fontId="10" fillId="0" borderId="0" xfId="0" applyFont="1" applyAlignment="1">
      <alignment horizontal="center"/>
    </xf>
    <xf numFmtId="0" fontId="12" fillId="0" borderId="0" xfId="0" applyFont="1" applyAlignment="1">
      <alignment wrapText="1"/>
    </xf>
    <xf numFmtId="0" fontId="9" fillId="3" borderId="17" xfId="0" applyFont="1" applyFill="1" applyBorder="1" applyAlignment="1">
      <alignment horizontal="center"/>
    </xf>
    <xf numFmtId="0" fontId="9" fillId="3" borderId="18" xfId="0" applyFont="1" applyFill="1" applyBorder="1" applyAlignment="1">
      <alignment horizontal="center"/>
    </xf>
    <xf numFmtId="0" fontId="9" fillId="3" borderId="19" xfId="0" applyFont="1" applyFill="1" applyBorder="1" applyAlignment="1">
      <alignment horizontal="center"/>
    </xf>
    <xf numFmtId="0" fontId="6" fillId="2" borderId="22" xfId="0" applyFont="1" applyFill="1" applyBorder="1" applyAlignment="1">
      <alignment horizontal="center"/>
    </xf>
    <xf numFmtId="0" fontId="6" fillId="2" borderId="23" xfId="0" applyFont="1" applyFill="1" applyBorder="1" applyAlignment="1">
      <alignment horizontal="center"/>
    </xf>
    <xf numFmtId="0" fontId="6" fillId="2" borderId="24" xfId="0" applyFont="1"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6" fillId="2" borderId="25" xfId="0" applyFont="1" applyFill="1" applyBorder="1" applyAlignment="1">
      <alignment horizontal="center"/>
    </xf>
    <xf numFmtId="0" fontId="6" fillId="2" borderId="10" xfId="0" applyFont="1" applyFill="1" applyBorder="1" applyAlignment="1">
      <alignment horizontal="center"/>
    </xf>
    <xf numFmtId="0" fontId="6" fillId="2" borderId="26" xfId="0" applyFont="1" applyFill="1" applyBorder="1" applyAlignment="1">
      <alignment horizontal="center"/>
    </xf>
    <xf numFmtId="0" fontId="0" fillId="0" borderId="29" xfId="0" applyBorder="1" applyAlignment="1">
      <alignment horizontal="center"/>
    </xf>
    <xf numFmtId="0" fontId="0" fillId="0" borderId="2" xfId="0" applyBorder="1" applyAlignment="1">
      <alignment horizontal="center"/>
    </xf>
    <xf numFmtId="0" fontId="0" fillId="0" borderId="30" xfId="0"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1" xfId="0" applyFont="1" applyBorder="1" applyAlignment="1">
      <alignment horizontal="center"/>
    </xf>
    <xf numFmtId="0" fontId="0" fillId="0" borderId="0" xfId="0" pivotButton="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07/relationships/slicerCache" Target="slicerCaches/slicerCach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6</xdr:col>
      <xdr:colOff>123825</xdr:colOff>
      <xdr:row>0</xdr:row>
      <xdr:rowOff>161925</xdr:rowOff>
    </xdr:from>
    <xdr:to>
      <xdr:col>8</xdr:col>
      <xdr:colOff>428625</xdr:colOff>
      <xdr:row>6</xdr:row>
      <xdr:rowOff>19050</xdr:rowOff>
    </xdr:to>
    <mc:AlternateContent xmlns:mc="http://schemas.openxmlformats.org/markup-compatibility/2006">
      <mc:Choice xmlns:a14="http://schemas.microsoft.com/office/drawing/2010/main" Requires="a14">
        <xdr:graphicFrame macro="">
          <xdr:nvGraphicFramePr>
            <xdr:cNvPr id="2" name="Type">
              <a:extLst>
                <a:ext uri="{FF2B5EF4-FFF2-40B4-BE49-F238E27FC236}">
                  <a16:creationId xmlns:a16="http://schemas.microsoft.com/office/drawing/2014/main" id="{71B0E2CD-7369-49D6-AC0E-1C6516967438}"/>
                </a:ext>
              </a:extLst>
            </xdr:cNvPr>
            <xdr:cNvGraphicFramePr/>
          </xdr:nvGraphicFramePr>
          <xdr:xfrm>
            <a:off x="0" y="0"/>
            <a:ext cx="0" cy="0"/>
          </xdr:xfrm>
          <a:graphic>
            <a:graphicData uri="http://schemas.microsoft.com/office/drawing/2010/slicer">
              <sle:slicer xmlns:sle="http://schemas.microsoft.com/office/drawing/2010/slicer" name="Type"/>
            </a:graphicData>
          </a:graphic>
        </xdr:graphicFrame>
      </mc:Choice>
      <mc:Fallback>
        <xdr:sp macro="" textlink="">
          <xdr:nvSpPr>
            <xdr:cNvPr id="0" name=""/>
            <xdr:cNvSpPr>
              <a:spLocks noTextEdit="1"/>
            </xdr:cNvSpPr>
          </xdr:nvSpPr>
          <xdr:spPr>
            <a:xfrm>
              <a:off x="6791325" y="161925"/>
              <a:ext cx="1828800" cy="1000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xdr:from>
      <xdr:col>9</xdr:col>
      <xdr:colOff>312420</xdr:colOff>
      <xdr:row>5</xdr:row>
      <xdr:rowOff>0</xdr:rowOff>
    </xdr:from>
    <xdr:to>
      <xdr:col>9</xdr:col>
      <xdr:colOff>1051560</xdr:colOff>
      <xdr:row>7</xdr:row>
      <xdr:rowOff>76200</xdr:rowOff>
    </xdr:to>
    <xdr:sp macro="" textlink="">
      <xdr:nvSpPr>
        <xdr:cNvPr id="7" name="Flèche : haut 6">
          <a:extLst>
            <a:ext uri="{FF2B5EF4-FFF2-40B4-BE49-F238E27FC236}">
              <a16:creationId xmlns:a16="http://schemas.microsoft.com/office/drawing/2014/main" id="{C3827F4B-D397-4A78-B95D-017BEB53107E}"/>
            </a:ext>
          </a:extLst>
        </xdr:cNvPr>
        <xdr:cNvSpPr/>
      </xdr:nvSpPr>
      <xdr:spPr>
        <a:xfrm>
          <a:off x="9220200" y="1249680"/>
          <a:ext cx="739140" cy="624840"/>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ICI</a:t>
          </a:r>
        </a:p>
        <a:p>
          <a:pPr algn="l"/>
          <a:endParaRPr lang="fr-FR" sz="1100"/>
        </a:p>
      </xdr:txBody>
    </xdr:sp>
    <xdr:clientData/>
  </xdr:twoCellAnchor>
  <xdr:twoCellAnchor>
    <xdr:from>
      <xdr:col>12</xdr:col>
      <xdr:colOff>1005840</xdr:colOff>
      <xdr:row>6</xdr:row>
      <xdr:rowOff>160020</xdr:rowOff>
    </xdr:from>
    <xdr:to>
      <xdr:col>18</xdr:col>
      <xdr:colOff>655320</xdr:colOff>
      <xdr:row>8</xdr:row>
      <xdr:rowOff>106680</xdr:rowOff>
    </xdr:to>
    <xdr:sp macro="" textlink="">
      <xdr:nvSpPr>
        <xdr:cNvPr id="8" name="Flèche : gauche 7">
          <a:extLst>
            <a:ext uri="{FF2B5EF4-FFF2-40B4-BE49-F238E27FC236}">
              <a16:creationId xmlns:a16="http://schemas.microsoft.com/office/drawing/2014/main" id="{6BDD158C-D7B8-4E39-8A35-E6CDFD25460E}"/>
            </a:ext>
          </a:extLst>
        </xdr:cNvPr>
        <xdr:cNvSpPr/>
      </xdr:nvSpPr>
      <xdr:spPr>
        <a:xfrm>
          <a:off x="12733020" y="1592580"/>
          <a:ext cx="5295900" cy="50292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jiDji" refreshedDate="44518.800501967591" createdVersion="6" refreshedVersion="6" minRefreshableVersion="3" recordCount="38" xr:uid="{C106C482-9D80-4173-B810-D57F396F5474}">
  <cacheSource type="worksheet">
    <worksheetSource ref="A1:I39" sheet="DATA"/>
  </cacheSource>
  <cacheFields count="9">
    <cacheField name="Date(UTC)" numFmtId="0">
      <sharedItems containsSemiMixedTypes="0" containsString="0" containsNumber="1" containsInteger="1" minValue="2050" maxValue="2050" count="1">
        <n v="2050"/>
      </sharedItems>
    </cacheField>
    <cacheField name="Pair" numFmtId="0">
      <sharedItems count="19">
        <s v="ADAUSDT"/>
        <s v="ATAUSDT"/>
        <s v="BCHUSDT"/>
        <s v="BNBUSDT"/>
        <s v="BTCUSDT"/>
        <s v="CHZUSDT"/>
        <s v="DOGEUSDT"/>
        <s v="ETHUSDT"/>
        <s v="GRTUSDT"/>
        <s v="IOTAUSDT"/>
        <s v="MANAUSDT"/>
        <s v="MATICUSDT"/>
        <s v="ONEUSDT"/>
        <s v="RSRUSDT"/>
        <s v="SHIBUSDT"/>
        <s v="TRXUSDT"/>
        <s v="VETUSDT"/>
        <s v="XLMUSDT"/>
        <s v="XRPUSDT"/>
      </sharedItems>
    </cacheField>
    <cacheField name="Type" numFmtId="0">
      <sharedItems count="2">
        <s v="BUY"/>
        <s v="SELL"/>
      </sharedItems>
    </cacheField>
    <cacheField name="Order Price" numFmtId="0">
      <sharedItems containsSemiMixedTypes="0" containsString="0" containsNumber="1" containsInteger="1" minValue="100" maxValue="137"/>
    </cacheField>
    <cacheField name="Order Amount" numFmtId="0">
      <sharedItems containsSemiMixedTypes="0" containsString="0" containsNumber="1" containsInteger="1" minValue="200" maxValue="237"/>
    </cacheField>
    <cacheField name="AvgTrading Price" numFmtId="0">
      <sharedItems containsSemiMixedTypes="0" containsString="0" containsNumber="1" containsInteger="1" minValue="300" maxValue="337"/>
    </cacheField>
    <cacheField name="Filled" numFmtId="0">
      <sharedItems containsSemiMixedTypes="0" containsString="0" containsNumber="1" containsInteger="1" minValue="10" maxValue="47"/>
    </cacheField>
    <cacheField name="Total" numFmtId="0">
      <sharedItems/>
    </cacheField>
    <cacheField name="status" numFmtId="0">
      <sharedItems/>
    </cacheField>
  </cacheFields>
  <extLst>
    <ext xmlns:x14="http://schemas.microsoft.com/office/spreadsheetml/2009/9/main" uri="{725AE2AE-9491-48be-B2B4-4EB974FC3084}">
      <x14:pivotCacheDefinition pivotCacheId="224231787"/>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8">
  <r>
    <x v="0"/>
    <x v="0"/>
    <x v="0"/>
    <n v="100"/>
    <n v="200"/>
    <n v="300"/>
    <n v="10"/>
    <s v="e"/>
    <s v="Filled"/>
  </r>
  <r>
    <x v="0"/>
    <x v="0"/>
    <x v="0"/>
    <n v="101"/>
    <n v="201"/>
    <n v="301"/>
    <n v="11"/>
    <s v="e"/>
    <s v="Filled"/>
  </r>
  <r>
    <x v="0"/>
    <x v="0"/>
    <x v="0"/>
    <n v="102"/>
    <n v="202"/>
    <n v="302"/>
    <n v="12"/>
    <s v="e"/>
    <s v="Filled"/>
  </r>
  <r>
    <x v="0"/>
    <x v="1"/>
    <x v="0"/>
    <n v="103"/>
    <n v="203"/>
    <n v="303"/>
    <n v="13"/>
    <s v="e"/>
    <s v="Filled"/>
  </r>
  <r>
    <x v="0"/>
    <x v="2"/>
    <x v="0"/>
    <n v="104"/>
    <n v="204"/>
    <n v="304"/>
    <n v="14"/>
    <s v="e"/>
    <s v="Filled"/>
  </r>
  <r>
    <x v="0"/>
    <x v="3"/>
    <x v="1"/>
    <n v="105"/>
    <n v="205"/>
    <n v="305"/>
    <n v="15"/>
    <s v="e"/>
    <s v="Filled"/>
  </r>
  <r>
    <x v="0"/>
    <x v="3"/>
    <x v="0"/>
    <n v="106"/>
    <n v="206"/>
    <n v="306"/>
    <n v="16"/>
    <s v="e"/>
    <s v="Filled"/>
  </r>
  <r>
    <x v="0"/>
    <x v="4"/>
    <x v="1"/>
    <n v="107"/>
    <n v="207"/>
    <n v="307"/>
    <n v="17"/>
    <s v="e"/>
    <s v="Filled"/>
  </r>
  <r>
    <x v="0"/>
    <x v="4"/>
    <x v="1"/>
    <n v="108"/>
    <n v="208"/>
    <n v="308"/>
    <n v="18"/>
    <s v="e"/>
    <s v="Filled"/>
  </r>
  <r>
    <x v="0"/>
    <x v="4"/>
    <x v="0"/>
    <n v="109"/>
    <n v="209"/>
    <n v="309"/>
    <n v="19"/>
    <s v="e"/>
    <s v="Filled"/>
  </r>
  <r>
    <x v="0"/>
    <x v="4"/>
    <x v="0"/>
    <n v="110"/>
    <n v="210"/>
    <n v="310"/>
    <n v="20"/>
    <s v="e"/>
    <s v="Filled"/>
  </r>
  <r>
    <x v="0"/>
    <x v="5"/>
    <x v="0"/>
    <n v="111"/>
    <n v="211"/>
    <n v="311"/>
    <n v="21"/>
    <s v="e"/>
    <s v="Filled"/>
  </r>
  <r>
    <x v="0"/>
    <x v="6"/>
    <x v="0"/>
    <n v="112"/>
    <n v="212"/>
    <n v="312"/>
    <n v="22"/>
    <s v="e"/>
    <s v="Filled"/>
  </r>
  <r>
    <x v="0"/>
    <x v="7"/>
    <x v="1"/>
    <n v="113"/>
    <n v="213"/>
    <n v="313"/>
    <n v="23"/>
    <s v="e"/>
    <s v="Filled"/>
  </r>
  <r>
    <x v="0"/>
    <x v="7"/>
    <x v="1"/>
    <n v="114"/>
    <n v="214"/>
    <n v="314"/>
    <n v="24"/>
    <s v="e"/>
    <s v="Filled"/>
  </r>
  <r>
    <x v="0"/>
    <x v="7"/>
    <x v="1"/>
    <n v="115"/>
    <n v="215"/>
    <n v="315"/>
    <n v="25"/>
    <s v="e"/>
    <s v="Filled"/>
  </r>
  <r>
    <x v="0"/>
    <x v="7"/>
    <x v="1"/>
    <n v="116"/>
    <n v="216"/>
    <n v="316"/>
    <n v="26"/>
    <s v="e"/>
    <s v="Filled"/>
  </r>
  <r>
    <x v="0"/>
    <x v="7"/>
    <x v="0"/>
    <n v="117"/>
    <n v="217"/>
    <n v="317"/>
    <n v="27"/>
    <s v="e"/>
    <s v="Filled"/>
  </r>
  <r>
    <x v="0"/>
    <x v="7"/>
    <x v="0"/>
    <n v="118"/>
    <n v="218"/>
    <n v="318"/>
    <n v="28"/>
    <s v="e"/>
    <s v="Filled"/>
  </r>
  <r>
    <x v="0"/>
    <x v="7"/>
    <x v="0"/>
    <n v="119"/>
    <n v="219"/>
    <n v="319"/>
    <n v="29"/>
    <s v="e"/>
    <s v="Filled"/>
  </r>
  <r>
    <x v="0"/>
    <x v="8"/>
    <x v="0"/>
    <n v="120"/>
    <n v="220"/>
    <n v="320"/>
    <n v="30"/>
    <s v="e"/>
    <s v="Filled"/>
  </r>
  <r>
    <x v="0"/>
    <x v="8"/>
    <x v="0"/>
    <n v="121"/>
    <n v="221"/>
    <n v="321"/>
    <n v="31"/>
    <s v="e"/>
    <s v="Filled"/>
  </r>
  <r>
    <x v="0"/>
    <x v="9"/>
    <x v="0"/>
    <n v="122"/>
    <n v="222"/>
    <n v="322"/>
    <n v="32"/>
    <s v="e"/>
    <s v="Filled"/>
  </r>
  <r>
    <x v="0"/>
    <x v="10"/>
    <x v="0"/>
    <n v="123"/>
    <n v="223"/>
    <n v="323"/>
    <n v="33"/>
    <s v="e"/>
    <s v="Filled"/>
  </r>
  <r>
    <x v="0"/>
    <x v="11"/>
    <x v="0"/>
    <n v="124"/>
    <n v="224"/>
    <n v="324"/>
    <n v="34"/>
    <s v="e"/>
    <s v="Filled"/>
  </r>
  <r>
    <x v="0"/>
    <x v="11"/>
    <x v="0"/>
    <n v="125"/>
    <n v="225"/>
    <n v="325"/>
    <n v="35"/>
    <s v="e"/>
    <s v="Filled"/>
  </r>
  <r>
    <x v="0"/>
    <x v="12"/>
    <x v="0"/>
    <n v="126"/>
    <n v="226"/>
    <n v="326"/>
    <n v="36"/>
    <s v="e"/>
    <s v="Filled"/>
  </r>
  <r>
    <x v="0"/>
    <x v="12"/>
    <x v="0"/>
    <n v="127"/>
    <n v="227"/>
    <n v="327"/>
    <n v="37"/>
    <s v="e"/>
    <s v="Filled"/>
  </r>
  <r>
    <x v="0"/>
    <x v="13"/>
    <x v="0"/>
    <n v="128"/>
    <n v="228"/>
    <n v="328"/>
    <n v="38"/>
    <s v="e"/>
    <s v="Filled"/>
  </r>
  <r>
    <x v="0"/>
    <x v="13"/>
    <x v="0"/>
    <n v="129"/>
    <n v="229"/>
    <n v="329"/>
    <n v="39"/>
    <s v="e"/>
    <s v="Filled"/>
  </r>
  <r>
    <x v="0"/>
    <x v="14"/>
    <x v="0"/>
    <n v="130"/>
    <n v="230"/>
    <n v="330"/>
    <n v="40"/>
    <s v="e"/>
    <s v="Filled"/>
  </r>
  <r>
    <x v="0"/>
    <x v="14"/>
    <x v="0"/>
    <n v="131"/>
    <n v="231"/>
    <n v="331"/>
    <n v="41"/>
    <s v="e"/>
    <s v="Filled"/>
  </r>
  <r>
    <x v="0"/>
    <x v="14"/>
    <x v="0"/>
    <n v="132"/>
    <n v="232"/>
    <n v="332"/>
    <n v="42"/>
    <s v="e"/>
    <s v="Filled"/>
  </r>
  <r>
    <x v="0"/>
    <x v="15"/>
    <x v="0"/>
    <n v="133"/>
    <n v="233"/>
    <n v="333"/>
    <n v="43"/>
    <s v="e"/>
    <s v="Filled"/>
  </r>
  <r>
    <x v="0"/>
    <x v="16"/>
    <x v="0"/>
    <n v="134"/>
    <n v="234"/>
    <n v="334"/>
    <n v="44"/>
    <s v="e"/>
    <s v="Filled"/>
  </r>
  <r>
    <x v="0"/>
    <x v="16"/>
    <x v="0"/>
    <n v="135"/>
    <n v="235"/>
    <n v="335"/>
    <n v="45"/>
    <s v="e"/>
    <s v="Filled"/>
  </r>
  <r>
    <x v="0"/>
    <x v="17"/>
    <x v="0"/>
    <n v="136"/>
    <n v="236"/>
    <n v="336"/>
    <n v="46"/>
    <s v="e"/>
    <s v="Filled"/>
  </r>
  <r>
    <x v="0"/>
    <x v="18"/>
    <x v="0"/>
    <n v="137"/>
    <n v="237"/>
    <n v="337"/>
    <n v="47"/>
    <s v="e"/>
    <s v="Filled"/>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E2E3CD3D-0D86-46CD-99D0-81E4FCAD3A58}" name="Tableau croisé dynamique1" cacheId="8" applyNumberFormats="0" applyBorderFormats="0" applyFontFormats="0" applyPatternFormats="0" applyAlignmentFormats="0" applyWidthHeightFormats="1" dataCaption="Valeurs" updatedVersion="6" minRefreshableVersion="3" useAutoFormatting="1" itemPrintTitles="1" createdVersion="6" indent="0" compact="0" compactData="0" multipleFieldFilters="0">
  <location ref="A3:E46" firstHeaderRow="0" firstDataRow="1" firstDataCol="3"/>
  <pivotFields count="9">
    <pivotField axis="axisRow" compact="0" outline="0" showAll="0">
      <items count="2">
        <item x="0"/>
        <item t="default"/>
      </items>
    </pivotField>
    <pivotField axis="axisRow" compact="0" outline="0" showAll="0">
      <items count="20">
        <item x="0"/>
        <item x="1"/>
        <item x="2"/>
        <item x="3"/>
        <item x="4"/>
        <item x="5"/>
        <item x="6"/>
        <item x="7"/>
        <item x="8"/>
        <item x="9"/>
        <item x="10"/>
        <item x="11"/>
        <item x="12"/>
        <item x="13"/>
        <item x="14"/>
        <item x="15"/>
        <item x="16"/>
        <item x="17"/>
        <item x="18"/>
        <item t="default"/>
      </items>
    </pivotField>
    <pivotField axis="axisRow" compact="0" outline="0" showAll="0">
      <items count="3">
        <item x="0"/>
        <item x="1"/>
        <item t="default"/>
      </items>
    </pivotField>
    <pivotField compact="0" outline="0" showAll="0"/>
    <pivotField compact="0" outline="0" showAll="0"/>
    <pivotField dataField="1" compact="0" outline="0" showAll="0"/>
    <pivotField compact="0" outline="0" showAll="0"/>
    <pivotField compact="0" outline="0" showAll="0"/>
    <pivotField compact="0" outline="0" showAll="0"/>
  </pivotFields>
  <rowFields count="3">
    <field x="0"/>
    <field x="1"/>
    <field x="2"/>
  </rowFields>
  <rowItems count="43">
    <i>
      <x/>
      <x/>
      <x/>
    </i>
    <i t="default" r="1">
      <x/>
    </i>
    <i r="1">
      <x v="1"/>
      <x/>
    </i>
    <i t="default" r="1">
      <x v="1"/>
    </i>
    <i r="1">
      <x v="2"/>
      <x/>
    </i>
    <i t="default" r="1">
      <x v="2"/>
    </i>
    <i r="1">
      <x v="3"/>
      <x/>
    </i>
    <i r="2">
      <x v="1"/>
    </i>
    <i t="default" r="1">
      <x v="3"/>
    </i>
    <i r="1">
      <x v="4"/>
      <x/>
    </i>
    <i r="2">
      <x v="1"/>
    </i>
    <i t="default" r="1">
      <x v="4"/>
    </i>
    <i r="1">
      <x v="5"/>
      <x/>
    </i>
    <i t="default" r="1">
      <x v="5"/>
    </i>
    <i r="1">
      <x v="6"/>
      <x/>
    </i>
    <i t="default" r="1">
      <x v="6"/>
    </i>
    <i r="1">
      <x v="7"/>
      <x/>
    </i>
    <i r="2">
      <x v="1"/>
    </i>
    <i t="default" r="1">
      <x v="7"/>
    </i>
    <i r="1">
      <x v="8"/>
      <x/>
    </i>
    <i t="default" r="1">
      <x v="8"/>
    </i>
    <i r="1">
      <x v="9"/>
      <x/>
    </i>
    <i t="default" r="1">
      <x v="9"/>
    </i>
    <i r="1">
      <x v="10"/>
      <x/>
    </i>
    <i t="default" r="1">
      <x v="10"/>
    </i>
    <i r="1">
      <x v="11"/>
      <x/>
    </i>
    <i t="default" r="1">
      <x v="11"/>
    </i>
    <i r="1">
      <x v="12"/>
      <x/>
    </i>
    <i t="default" r="1">
      <x v="12"/>
    </i>
    <i r="1">
      <x v="13"/>
      <x/>
    </i>
    <i t="default" r="1">
      <x v="13"/>
    </i>
    <i r="1">
      <x v="14"/>
      <x/>
    </i>
    <i t="default" r="1">
      <x v="14"/>
    </i>
    <i r="1">
      <x v="15"/>
      <x/>
    </i>
    <i t="default" r="1">
      <x v="15"/>
    </i>
    <i r="1">
      <x v="16"/>
      <x/>
    </i>
    <i t="default" r="1">
      <x v="16"/>
    </i>
    <i r="1">
      <x v="17"/>
      <x/>
    </i>
    <i t="default" r="1">
      <x v="17"/>
    </i>
    <i r="1">
      <x v="18"/>
      <x/>
    </i>
    <i t="default" r="1">
      <x v="18"/>
    </i>
    <i t="default">
      <x/>
    </i>
    <i t="grand">
      <x/>
    </i>
  </rowItems>
  <colFields count="1">
    <field x="-2"/>
  </colFields>
  <colItems count="2">
    <i>
      <x/>
    </i>
    <i i="1">
      <x v="1"/>
    </i>
  </colItems>
  <dataFields count="2">
    <dataField name="Somme de AvgTrading Price" fld="5" baseField="2" baseItem="0"/>
    <dataField name="Nombre de AvgTrading Price"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Type" xr10:uid="{8F82D35D-2359-42EC-80E1-C13196DBC0BA}" sourceName="Type">
  <pivotTables>
    <pivotTable tabId="5" name="Tableau croisé dynamique1"/>
  </pivotTables>
  <data>
    <tabular pivotCacheId="224231787">
      <items count="2">
        <i x="0" s="1"/>
        <i x="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Type" xr10:uid="{F4B5E376-1465-478D-BC7F-D64883E549DB}" cache="Segment_Type" caption="Type"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C2086C-BB09-43C1-8CA9-B3C336262671}">
  <dimension ref="A3:E46"/>
  <sheetViews>
    <sheetView tabSelected="1" workbookViewId="0">
      <selection activeCell="B5" sqref="B5"/>
    </sheetView>
  </sheetViews>
  <sheetFormatPr baseColWidth="10" defaultRowHeight="15"/>
  <cols>
    <col min="1" max="1" width="21" bestFit="1" customWidth="1"/>
    <col min="2" max="3" width="7.5703125" bestFit="1" customWidth="1"/>
    <col min="4" max="4" width="25.85546875" bestFit="1" customWidth="1"/>
    <col min="5" max="5" width="26.5703125" bestFit="1" customWidth="1"/>
  </cols>
  <sheetData>
    <row r="3" spans="1:5">
      <c r="A3" s="51" t="s">
        <v>0</v>
      </c>
      <c r="B3" s="51" t="s">
        <v>1</v>
      </c>
      <c r="C3" s="51" t="s">
        <v>2</v>
      </c>
      <c r="D3" t="s">
        <v>75</v>
      </c>
      <c r="E3" t="s">
        <v>74</v>
      </c>
    </row>
    <row r="4" spans="1:5">
      <c r="A4">
        <v>2050</v>
      </c>
      <c r="B4" t="s">
        <v>20</v>
      </c>
      <c r="C4" t="s">
        <v>10</v>
      </c>
      <c r="D4" s="52">
        <v>903</v>
      </c>
      <c r="E4" s="52">
        <v>3</v>
      </c>
    </row>
    <row r="5" spans="1:5">
      <c r="B5" t="s">
        <v>55</v>
      </c>
      <c r="D5" s="52">
        <v>903</v>
      </c>
      <c r="E5" s="52">
        <v>3</v>
      </c>
    </row>
    <row r="6" spans="1:5">
      <c r="B6" t="s">
        <v>25</v>
      </c>
      <c r="C6" t="s">
        <v>10</v>
      </c>
      <c r="D6" s="52">
        <v>303</v>
      </c>
      <c r="E6" s="52">
        <v>1</v>
      </c>
    </row>
    <row r="7" spans="1:5">
      <c r="B7" t="s">
        <v>56</v>
      </c>
      <c r="D7" s="52">
        <v>303</v>
      </c>
      <c r="E7" s="52">
        <v>1</v>
      </c>
    </row>
    <row r="8" spans="1:5">
      <c r="B8" t="s">
        <v>30</v>
      </c>
      <c r="C8" t="s">
        <v>10</v>
      </c>
      <c r="D8" s="52">
        <v>304</v>
      </c>
      <c r="E8" s="52">
        <v>1</v>
      </c>
    </row>
    <row r="9" spans="1:5">
      <c r="B9" t="s">
        <v>57</v>
      </c>
      <c r="D9" s="52">
        <v>304</v>
      </c>
      <c r="E9" s="52">
        <v>1</v>
      </c>
    </row>
    <row r="10" spans="1:5">
      <c r="B10" t="s">
        <v>17</v>
      </c>
      <c r="C10" t="s">
        <v>10</v>
      </c>
      <c r="D10" s="52">
        <v>306</v>
      </c>
      <c r="E10" s="52">
        <v>1</v>
      </c>
    </row>
    <row r="11" spans="1:5">
      <c r="C11" t="s">
        <v>15</v>
      </c>
      <c r="D11" s="52">
        <v>305</v>
      </c>
      <c r="E11" s="52">
        <v>1</v>
      </c>
    </row>
    <row r="12" spans="1:5">
      <c r="B12" t="s">
        <v>58</v>
      </c>
      <c r="D12" s="52">
        <v>611</v>
      </c>
      <c r="E12" s="52">
        <v>2</v>
      </c>
    </row>
    <row r="13" spans="1:5">
      <c r="B13" t="s">
        <v>16</v>
      </c>
      <c r="C13" t="s">
        <v>10</v>
      </c>
      <c r="D13" s="52">
        <v>619</v>
      </c>
      <c r="E13" s="52">
        <v>2</v>
      </c>
    </row>
    <row r="14" spans="1:5">
      <c r="C14" t="s">
        <v>15</v>
      </c>
      <c r="D14" s="52">
        <v>615</v>
      </c>
      <c r="E14" s="52">
        <v>2</v>
      </c>
    </row>
    <row r="15" spans="1:5">
      <c r="B15" t="s">
        <v>59</v>
      </c>
      <c r="D15" s="52">
        <v>1234</v>
      </c>
      <c r="E15" s="52">
        <v>4</v>
      </c>
    </row>
    <row r="16" spans="1:5">
      <c r="B16" t="s">
        <v>11</v>
      </c>
      <c r="C16" t="s">
        <v>10</v>
      </c>
      <c r="D16" s="52">
        <v>311</v>
      </c>
      <c r="E16" s="52">
        <v>1</v>
      </c>
    </row>
    <row r="17" spans="2:5">
      <c r="B17" t="s">
        <v>60</v>
      </c>
      <c r="D17" s="52">
        <v>311</v>
      </c>
      <c r="E17" s="52">
        <v>1</v>
      </c>
    </row>
    <row r="18" spans="2:5">
      <c r="B18" t="s">
        <v>29</v>
      </c>
      <c r="C18" t="s">
        <v>10</v>
      </c>
      <c r="D18" s="52">
        <v>312</v>
      </c>
      <c r="E18" s="52">
        <v>1</v>
      </c>
    </row>
    <row r="19" spans="2:5">
      <c r="B19" t="s">
        <v>61</v>
      </c>
      <c r="D19" s="52">
        <v>312</v>
      </c>
      <c r="E19" s="52">
        <v>1</v>
      </c>
    </row>
    <row r="20" spans="2:5">
      <c r="B20" t="s">
        <v>14</v>
      </c>
      <c r="C20" t="s">
        <v>10</v>
      </c>
      <c r="D20" s="52">
        <v>954</v>
      </c>
      <c r="E20" s="52">
        <v>3</v>
      </c>
    </row>
    <row r="21" spans="2:5">
      <c r="C21" t="s">
        <v>15</v>
      </c>
      <c r="D21" s="52">
        <v>1258</v>
      </c>
      <c r="E21" s="52">
        <v>4</v>
      </c>
    </row>
    <row r="22" spans="2:5">
      <c r="B22" t="s">
        <v>62</v>
      </c>
      <c r="D22" s="52">
        <v>2212</v>
      </c>
      <c r="E22" s="52">
        <v>7</v>
      </c>
    </row>
    <row r="23" spans="2:5">
      <c r="B23" t="s">
        <v>12</v>
      </c>
      <c r="C23" t="s">
        <v>10</v>
      </c>
      <c r="D23" s="52">
        <v>641</v>
      </c>
      <c r="E23" s="52">
        <v>2</v>
      </c>
    </row>
    <row r="24" spans="2:5">
      <c r="B24" t="s">
        <v>63</v>
      </c>
      <c r="D24" s="52">
        <v>641</v>
      </c>
      <c r="E24" s="52">
        <v>2</v>
      </c>
    </row>
    <row r="25" spans="2:5">
      <c r="B25" t="s">
        <v>32</v>
      </c>
      <c r="C25" t="s">
        <v>10</v>
      </c>
      <c r="D25" s="52">
        <v>322</v>
      </c>
      <c r="E25" s="52">
        <v>1</v>
      </c>
    </row>
    <row r="26" spans="2:5">
      <c r="B26" t="s">
        <v>64</v>
      </c>
      <c r="D26" s="52">
        <v>322</v>
      </c>
      <c r="E26" s="52">
        <v>1</v>
      </c>
    </row>
    <row r="27" spans="2:5">
      <c r="B27" t="s">
        <v>19</v>
      </c>
      <c r="C27" t="s">
        <v>10</v>
      </c>
      <c r="D27" s="52">
        <v>323</v>
      </c>
      <c r="E27" s="52">
        <v>1</v>
      </c>
    </row>
    <row r="28" spans="2:5">
      <c r="B28" t="s">
        <v>65</v>
      </c>
      <c r="D28" s="52">
        <v>323</v>
      </c>
      <c r="E28" s="52">
        <v>1</v>
      </c>
    </row>
    <row r="29" spans="2:5">
      <c r="B29" t="s">
        <v>26</v>
      </c>
      <c r="C29" t="s">
        <v>10</v>
      </c>
      <c r="D29" s="52">
        <v>649</v>
      </c>
      <c r="E29" s="52">
        <v>2</v>
      </c>
    </row>
    <row r="30" spans="2:5">
      <c r="B30" t="s">
        <v>66</v>
      </c>
      <c r="D30" s="52">
        <v>649</v>
      </c>
      <c r="E30" s="52">
        <v>2</v>
      </c>
    </row>
    <row r="31" spans="2:5">
      <c r="B31" t="s">
        <v>22</v>
      </c>
      <c r="C31" t="s">
        <v>10</v>
      </c>
      <c r="D31" s="52">
        <v>653</v>
      </c>
      <c r="E31" s="52">
        <v>2</v>
      </c>
    </row>
    <row r="32" spans="2:5">
      <c r="B32" t="s">
        <v>67</v>
      </c>
      <c r="D32" s="52">
        <v>653</v>
      </c>
      <c r="E32" s="52">
        <v>2</v>
      </c>
    </row>
    <row r="33" spans="1:5">
      <c r="B33" t="s">
        <v>9</v>
      </c>
      <c r="C33" t="s">
        <v>10</v>
      </c>
      <c r="D33" s="52">
        <v>657</v>
      </c>
      <c r="E33" s="52">
        <v>2</v>
      </c>
    </row>
    <row r="34" spans="1:5">
      <c r="B34" t="s">
        <v>68</v>
      </c>
      <c r="D34" s="52">
        <v>657</v>
      </c>
      <c r="E34" s="52">
        <v>2</v>
      </c>
    </row>
    <row r="35" spans="1:5">
      <c r="B35" t="s">
        <v>18</v>
      </c>
      <c r="C35" t="s">
        <v>10</v>
      </c>
      <c r="D35" s="52">
        <v>993</v>
      </c>
      <c r="E35" s="52">
        <v>3</v>
      </c>
    </row>
    <row r="36" spans="1:5">
      <c r="B36" t="s">
        <v>69</v>
      </c>
      <c r="D36" s="52">
        <v>993</v>
      </c>
      <c r="E36" s="52">
        <v>3</v>
      </c>
    </row>
    <row r="37" spans="1:5">
      <c r="B37" t="s">
        <v>28</v>
      </c>
      <c r="C37" t="s">
        <v>10</v>
      </c>
      <c r="D37" s="52">
        <v>333</v>
      </c>
      <c r="E37" s="52">
        <v>1</v>
      </c>
    </row>
    <row r="38" spans="1:5">
      <c r="B38" t="s">
        <v>70</v>
      </c>
      <c r="D38" s="52">
        <v>333</v>
      </c>
      <c r="E38" s="52">
        <v>1</v>
      </c>
    </row>
    <row r="39" spans="1:5">
      <c r="B39" t="s">
        <v>13</v>
      </c>
      <c r="C39" t="s">
        <v>10</v>
      </c>
      <c r="D39" s="52">
        <v>669</v>
      </c>
      <c r="E39" s="52">
        <v>2</v>
      </c>
    </row>
    <row r="40" spans="1:5">
      <c r="B40" t="s">
        <v>71</v>
      </c>
      <c r="D40" s="52">
        <v>669</v>
      </c>
      <c r="E40" s="52">
        <v>2</v>
      </c>
    </row>
    <row r="41" spans="1:5">
      <c r="B41" t="s">
        <v>31</v>
      </c>
      <c r="C41" t="s">
        <v>10</v>
      </c>
      <c r="D41" s="52">
        <v>336</v>
      </c>
      <c r="E41" s="52">
        <v>1</v>
      </c>
    </row>
    <row r="42" spans="1:5">
      <c r="B42" t="s">
        <v>72</v>
      </c>
      <c r="D42" s="52">
        <v>336</v>
      </c>
      <c r="E42" s="52">
        <v>1</v>
      </c>
    </row>
    <row r="43" spans="1:5">
      <c r="B43" t="s">
        <v>27</v>
      </c>
      <c r="C43" t="s">
        <v>10</v>
      </c>
      <c r="D43" s="52">
        <v>337</v>
      </c>
      <c r="E43" s="52">
        <v>1</v>
      </c>
    </row>
    <row r="44" spans="1:5">
      <c r="B44" t="s">
        <v>73</v>
      </c>
      <c r="D44" s="52">
        <v>337</v>
      </c>
      <c r="E44" s="52">
        <v>1</v>
      </c>
    </row>
    <row r="45" spans="1:5">
      <c r="A45" t="s">
        <v>76</v>
      </c>
      <c r="D45" s="52">
        <v>12103</v>
      </c>
      <c r="E45" s="52">
        <v>38</v>
      </c>
    </row>
    <row r="46" spans="1:5">
      <c r="A46" t="s">
        <v>54</v>
      </c>
      <c r="D46" s="52">
        <v>12103</v>
      </c>
      <c r="E46" s="52">
        <v>38</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9"/>
  <sheetViews>
    <sheetView topLeftCell="A15" workbookViewId="0">
      <selection activeCell="F2" sqref="F2"/>
    </sheetView>
  </sheetViews>
  <sheetFormatPr baseColWidth="10" defaultColWidth="8.85546875" defaultRowHeight="15"/>
  <cols>
    <col min="1" max="9" width="20.85546875" customWidth="1"/>
  </cols>
  <sheetData>
    <row r="1" spans="1:9">
      <c r="A1" s="1" t="s">
        <v>0</v>
      </c>
      <c r="B1" s="1" t="s">
        <v>1</v>
      </c>
      <c r="C1" s="1" t="s">
        <v>2</v>
      </c>
      <c r="D1" s="1" t="s">
        <v>3</v>
      </c>
      <c r="E1" s="1" t="s">
        <v>4</v>
      </c>
      <c r="F1" s="1" t="s">
        <v>5</v>
      </c>
      <c r="G1" s="1" t="s">
        <v>6</v>
      </c>
      <c r="H1" s="1" t="s">
        <v>7</v>
      </c>
      <c r="I1" s="1" t="s">
        <v>8</v>
      </c>
    </row>
    <row r="2" spans="1:9">
      <c r="A2" s="2">
        <v>2050</v>
      </c>
      <c r="B2" s="2" t="s">
        <v>20</v>
      </c>
      <c r="C2" s="2" t="s">
        <v>10</v>
      </c>
      <c r="D2" s="2">
        <v>100</v>
      </c>
      <c r="E2" s="20">
        <v>200</v>
      </c>
      <c r="F2" s="2">
        <v>300</v>
      </c>
      <c r="G2" s="20">
        <v>10</v>
      </c>
      <c r="H2" s="20" t="s">
        <v>47</v>
      </c>
      <c r="I2" s="2" t="s">
        <v>6</v>
      </c>
    </row>
    <row r="3" spans="1:9">
      <c r="A3" s="2">
        <v>2050</v>
      </c>
      <c r="B3" s="2" t="s">
        <v>20</v>
      </c>
      <c r="C3" s="2" t="s">
        <v>10</v>
      </c>
      <c r="D3" s="2">
        <v>101</v>
      </c>
      <c r="E3" s="20">
        <v>201</v>
      </c>
      <c r="F3" s="2">
        <v>301</v>
      </c>
      <c r="G3" s="20">
        <v>11</v>
      </c>
      <c r="H3" s="20" t="s">
        <v>47</v>
      </c>
      <c r="I3" s="2" t="s">
        <v>6</v>
      </c>
    </row>
    <row r="4" spans="1:9">
      <c r="A4" s="2">
        <v>2050</v>
      </c>
      <c r="B4" s="2" t="s">
        <v>20</v>
      </c>
      <c r="C4" s="2" t="s">
        <v>10</v>
      </c>
      <c r="D4" s="2">
        <v>102</v>
      </c>
      <c r="E4" s="20">
        <v>202</v>
      </c>
      <c r="F4" s="2">
        <v>302</v>
      </c>
      <c r="G4" s="20">
        <v>12</v>
      </c>
      <c r="H4" s="20" t="s">
        <v>47</v>
      </c>
      <c r="I4" s="2" t="s">
        <v>6</v>
      </c>
    </row>
    <row r="5" spans="1:9">
      <c r="A5" s="2">
        <v>2050</v>
      </c>
      <c r="B5" s="2" t="s">
        <v>25</v>
      </c>
      <c r="C5" s="2" t="s">
        <v>10</v>
      </c>
      <c r="D5" s="2">
        <v>103</v>
      </c>
      <c r="E5" s="20">
        <v>203</v>
      </c>
      <c r="F5" s="2">
        <v>303</v>
      </c>
      <c r="G5" s="20">
        <v>13</v>
      </c>
      <c r="H5" s="20" t="s">
        <v>47</v>
      </c>
      <c r="I5" s="2" t="s">
        <v>6</v>
      </c>
    </row>
    <row r="6" spans="1:9">
      <c r="A6" s="2">
        <v>2050</v>
      </c>
      <c r="B6" s="2" t="s">
        <v>30</v>
      </c>
      <c r="C6" s="2" t="s">
        <v>10</v>
      </c>
      <c r="D6" s="2">
        <v>104</v>
      </c>
      <c r="E6" s="20">
        <v>204</v>
      </c>
      <c r="F6" s="2">
        <v>304</v>
      </c>
      <c r="G6" s="20">
        <v>14</v>
      </c>
      <c r="H6" s="20" t="s">
        <v>47</v>
      </c>
      <c r="I6" s="2" t="s">
        <v>6</v>
      </c>
    </row>
    <row r="7" spans="1:9">
      <c r="A7" s="2">
        <v>2050</v>
      </c>
      <c r="B7" s="2" t="s">
        <v>17</v>
      </c>
      <c r="C7" s="2" t="s">
        <v>15</v>
      </c>
      <c r="D7" s="2">
        <v>105</v>
      </c>
      <c r="E7" s="20">
        <v>205</v>
      </c>
      <c r="F7" s="2">
        <v>305</v>
      </c>
      <c r="G7" s="20">
        <v>15</v>
      </c>
      <c r="H7" s="20" t="s">
        <v>47</v>
      </c>
      <c r="I7" s="2" t="s">
        <v>6</v>
      </c>
    </row>
    <row r="8" spans="1:9">
      <c r="A8" s="2">
        <v>2050</v>
      </c>
      <c r="B8" s="2" t="s">
        <v>17</v>
      </c>
      <c r="C8" s="2" t="s">
        <v>10</v>
      </c>
      <c r="D8" s="2">
        <v>106</v>
      </c>
      <c r="E8" s="20">
        <v>206</v>
      </c>
      <c r="F8" s="2">
        <v>306</v>
      </c>
      <c r="G8" s="20">
        <v>16</v>
      </c>
      <c r="H8" s="20" t="s">
        <v>47</v>
      </c>
      <c r="I8" s="2" t="s">
        <v>6</v>
      </c>
    </row>
    <row r="9" spans="1:9">
      <c r="A9" s="2">
        <v>2050</v>
      </c>
      <c r="B9" s="2" t="s">
        <v>16</v>
      </c>
      <c r="C9" s="2" t="s">
        <v>15</v>
      </c>
      <c r="D9" s="2">
        <v>107</v>
      </c>
      <c r="E9" s="20">
        <v>207</v>
      </c>
      <c r="F9" s="2">
        <v>307</v>
      </c>
      <c r="G9" s="20">
        <v>17</v>
      </c>
      <c r="H9" s="20" t="s">
        <v>47</v>
      </c>
      <c r="I9" s="2" t="s">
        <v>6</v>
      </c>
    </row>
    <row r="10" spans="1:9">
      <c r="A10" s="2">
        <v>2050</v>
      </c>
      <c r="B10" s="2" t="s">
        <v>16</v>
      </c>
      <c r="C10" s="2" t="s">
        <v>15</v>
      </c>
      <c r="D10" s="2">
        <v>108</v>
      </c>
      <c r="E10" s="20">
        <v>208</v>
      </c>
      <c r="F10" s="2">
        <v>308</v>
      </c>
      <c r="G10" s="20">
        <v>18</v>
      </c>
      <c r="H10" s="20" t="s">
        <v>47</v>
      </c>
      <c r="I10" s="2" t="s">
        <v>6</v>
      </c>
    </row>
    <row r="11" spans="1:9">
      <c r="A11" s="2">
        <v>2050</v>
      </c>
      <c r="B11" s="2" t="s">
        <v>16</v>
      </c>
      <c r="C11" s="2" t="s">
        <v>10</v>
      </c>
      <c r="D11" s="2">
        <v>109</v>
      </c>
      <c r="E11" s="20">
        <v>209</v>
      </c>
      <c r="F11" s="2">
        <v>309</v>
      </c>
      <c r="G11" s="20">
        <v>19</v>
      </c>
      <c r="H11" s="20" t="s">
        <v>47</v>
      </c>
      <c r="I11" s="2" t="s">
        <v>6</v>
      </c>
    </row>
    <row r="12" spans="1:9">
      <c r="A12" s="2">
        <v>2050</v>
      </c>
      <c r="B12" s="2" t="s">
        <v>16</v>
      </c>
      <c r="C12" s="2" t="s">
        <v>10</v>
      </c>
      <c r="D12" s="2">
        <v>110</v>
      </c>
      <c r="E12" s="20">
        <v>210</v>
      </c>
      <c r="F12" s="2">
        <v>310</v>
      </c>
      <c r="G12" s="20">
        <v>20</v>
      </c>
      <c r="H12" s="20" t="s">
        <v>47</v>
      </c>
      <c r="I12" s="2" t="s">
        <v>6</v>
      </c>
    </row>
    <row r="13" spans="1:9">
      <c r="A13" s="2">
        <v>2050</v>
      </c>
      <c r="B13" s="2" t="s">
        <v>11</v>
      </c>
      <c r="C13" s="2" t="s">
        <v>10</v>
      </c>
      <c r="D13" s="2">
        <v>111</v>
      </c>
      <c r="E13" s="20">
        <v>211</v>
      </c>
      <c r="F13" s="2">
        <v>311</v>
      </c>
      <c r="G13" s="20">
        <v>21</v>
      </c>
      <c r="H13" s="20" t="s">
        <v>47</v>
      </c>
      <c r="I13" s="2" t="s">
        <v>6</v>
      </c>
    </row>
    <row r="14" spans="1:9">
      <c r="A14" s="2">
        <v>2050</v>
      </c>
      <c r="B14" s="2" t="s">
        <v>29</v>
      </c>
      <c r="C14" s="2" t="s">
        <v>10</v>
      </c>
      <c r="D14" s="2">
        <v>112</v>
      </c>
      <c r="E14" s="20">
        <v>212</v>
      </c>
      <c r="F14" s="2">
        <v>312</v>
      </c>
      <c r="G14" s="20">
        <v>22</v>
      </c>
      <c r="H14" s="20" t="s">
        <v>47</v>
      </c>
      <c r="I14" s="2" t="s">
        <v>6</v>
      </c>
    </row>
    <row r="15" spans="1:9">
      <c r="A15" s="2">
        <v>2050</v>
      </c>
      <c r="B15" s="2" t="s">
        <v>14</v>
      </c>
      <c r="C15" s="2" t="s">
        <v>15</v>
      </c>
      <c r="D15" s="2">
        <v>113</v>
      </c>
      <c r="E15" s="20">
        <v>213</v>
      </c>
      <c r="F15" s="2">
        <v>313</v>
      </c>
      <c r="G15" s="20">
        <v>23</v>
      </c>
      <c r="H15" s="20" t="s">
        <v>47</v>
      </c>
      <c r="I15" s="2" t="s">
        <v>6</v>
      </c>
    </row>
    <row r="16" spans="1:9">
      <c r="A16" s="2">
        <v>2050</v>
      </c>
      <c r="B16" s="2" t="s">
        <v>14</v>
      </c>
      <c r="C16" s="2" t="s">
        <v>15</v>
      </c>
      <c r="D16" s="2">
        <v>114</v>
      </c>
      <c r="E16" s="20">
        <v>214</v>
      </c>
      <c r="F16" s="2">
        <v>314</v>
      </c>
      <c r="G16" s="20">
        <v>24</v>
      </c>
      <c r="H16" s="20" t="s">
        <v>47</v>
      </c>
      <c r="I16" s="2" t="s">
        <v>6</v>
      </c>
    </row>
    <row r="17" spans="1:9">
      <c r="A17" s="2">
        <v>2050</v>
      </c>
      <c r="B17" s="2" t="s">
        <v>14</v>
      </c>
      <c r="C17" s="2" t="s">
        <v>15</v>
      </c>
      <c r="D17" s="2">
        <v>115</v>
      </c>
      <c r="E17" s="20">
        <v>215</v>
      </c>
      <c r="F17" s="2">
        <v>315</v>
      </c>
      <c r="G17" s="20">
        <v>25</v>
      </c>
      <c r="H17" s="20" t="s">
        <v>47</v>
      </c>
      <c r="I17" s="2" t="s">
        <v>6</v>
      </c>
    </row>
    <row r="18" spans="1:9">
      <c r="A18" s="2">
        <v>2050</v>
      </c>
      <c r="B18" s="2" t="s">
        <v>14</v>
      </c>
      <c r="C18" s="2" t="s">
        <v>15</v>
      </c>
      <c r="D18" s="2">
        <v>116</v>
      </c>
      <c r="E18" s="20">
        <v>216</v>
      </c>
      <c r="F18" s="2">
        <v>316</v>
      </c>
      <c r="G18" s="20">
        <v>26</v>
      </c>
      <c r="H18" s="20" t="s">
        <v>47</v>
      </c>
      <c r="I18" s="2" t="s">
        <v>6</v>
      </c>
    </row>
    <row r="19" spans="1:9">
      <c r="A19" s="2">
        <v>2050</v>
      </c>
      <c r="B19" s="2" t="s">
        <v>14</v>
      </c>
      <c r="C19" s="2" t="s">
        <v>10</v>
      </c>
      <c r="D19" s="2">
        <v>117</v>
      </c>
      <c r="E19" s="20">
        <v>217</v>
      </c>
      <c r="F19" s="2">
        <v>317</v>
      </c>
      <c r="G19" s="20">
        <v>27</v>
      </c>
      <c r="H19" s="20" t="s">
        <v>47</v>
      </c>
      <c r="I19" s="2" t="s">
        <v>6</v>
      </c>
    </row>
    <row r="20" spans="1:9">
      <c r="A20" s="2">
        <v>2050</v>
      </c>
      <c r="B20" s="2" t="s">
        <v>14</v>
      </c>
      <c r="C20" s="2" t="s">
        <v>10</v>
      </c>
      <c r="D20" s="2">
        <v>118</v>
      </c>
      <c r="E20" s="20">
        <v>218</v>
      </c>
      <c r="F20" s="2">
        <v>318</v>
      </c>
      <c r="G20" s="20">
        <v>28</v>
      </c>
      <c r="H20" s="20" t="s">
        <v>47</v>
      </c>
      <c r="I20" s="2" t="s">
        <v>6</v>
      </c>
    </row>
    <row r="21" spans="1:9">
      <c r="A21" s="2">
        <v>2050</v>
      </c>
      <c r="B21" s="2" t="s">
        <v>14</v>
      </c>
      <c r="C21" s="2" t="s">
        <v>10</v>
      </c>
      <c r="D21" s="2">
        <v>119</v>
      </c>
      <c r="E21" s="20">
        <v>219</v>
      </c>
      <c r="F21" s="2">
        <v>319</v>
      </c>
      <c r="G21" s="20">
        <v>29</v>
      </c>
      <c r="H21" s="20" t="s">
        <v>47</v>
      </c>
      <c r="I21" s="2" t="s">
        <v>6</v>
      </c>
    </row>
    <row r="22" spans="1:9">
      <c r="A22" s="2">
        <v>2050</v>
      </c>
      <c r="B22" s="2" t="s">
        <v>12</v>
      </c>
      <c r="C22" s="2" t="s">
        <v>10</v>
      </c>
      <c r="D22" s="2">
        <v>120</v>
      </c>
      <c r="E22" s="20">
        <v>220</v>
      </c>
      <c r="F22" s="2">
        <v>320</v>
      </c>
      <c r="G22" s="20">
        <v>30</v>
      </c>
      <c r="H22" s="20" t="s">
        <v>47</v>
      </c>
      <c r="I22" s="2" t="s">
        <v>6</v>
      </c>
    </row>
    <row r="23" spans="1:9">
      <c r="A23" s="2">
        <v>2050</v>
      </c>
      <c r="B23" s="2" t="s">
        <v>12</v>
      </c>
      <c r="C23" s="2" t="s">
        <v>10</v>
      </c>
      <c r="D23" s="2">
        <v>121</v>
      </c>
      <c r="E23" s="20">
        <v>221</v>
      </c>
      <c r="F23" s="2">
        <v>321</v>
      </c>
      <c r="G23" s="20">
        <v>31</v>
      </c>
      <c r="H23" s="20" t="s">
        <v>47</v>
      </c>
      <c r="I23" s="2" t="s">
        <v>6</v>
      </c>
    </row>
    <row r="24" spans="1:9">
      <c r="A24" s="2">
        <v>2050</v>
      </c>
      <c r="B24" s="2" t="s">
        <v>32</v>
      </c>
      <c r="C24" s="2" t="s">
        <v>10</v>
      </c>
      <c r="D24" s="2">
        <v>122</v>
      </c>
      <c r="E24" s="20">
        <v>222</v>
      </c>
      <c r="F24" s="2">
        <v>322</v>
      </c>
      <c r="G24" s="20">
        <v>32</v>
      </c>
      <c r="H24" s="20" t="s">
        <v>47</v>
      </c>
      <c r="I24" s="2" t="s">
        <v>6</v>
      </c>
    </row>
    <row r="25" spans="1:9">
      <c r="A25" s="2">
        <v>2050</v>
      </c>
      <c r="B25" s="2" t="s">
        <v>19</v>
      </c>
      <c r="C25" s="2" t="s">
        <v>10</v>
      </c>
      <c r="D25" s="2">
        <v>123</v>
      </c>
      <c r="E25" s="20">
        <v>223</v>
      </c>
      <c r="F25" s="2">
        <v>323</v>
      </c>
      <c r="G25" s="20">
        <v>33</v>
      </c>
      <c r="H25" s="20" t="s">
        <v>47</v>
      </c>
      <c r="I25" s="2" t="s">
        <v>6</v>
      </c>
    </row>
    <row r="26" spans="1:9">
      <c r="A26" s="2">
        <v>2050</v>
      </c>
      <c r="B26" s="2" t="s">
        <v>26</v>
      </c>
      <c r="C26" s="2" t="s">
        <v>10</v>
      </c>
      <c r="D26" s="2">
        <v>124</v>
      </c>
      <c r="E26" s="20">
        <v>224</v>
      </c>
      <c r="F26" s="2">
        <v>324</v>
      </c>
      <c r="G26" s="20">
        <v>34</v>
      </c>
      <c r="H26" s="20" t="s">
        <v>47</v>
      </c>
      <c r="I26" s="2" t="s">
        <v>6</v>
      </c>
    </row>
    <row r="27" spans="1:9">
      <c r="A27" s="2">
        <v>2050</v>
      </c>
      <c r="B27" s="2" t="s">
        <v>26</v>
      </c>
      <c r="C27" s="2" t="s">
        <v>10</v>
      </c>
      <c r="D27" s="2">
        <v>125</v>
      </c>
      <c r="E27" s="20">
        <v>225</v>
      </c>
      <c r="F27" s="2">
        <v>325</v>
      </c>
      <c r="G27" s="20">
        <v>35</v>
      </c>
      <c r="H27" s="20" t="s">
        <v>47</v>
      </c>
      <c r="I27" s="2" t="s">
        <v>6</v>
      </c>
    </row>
    <row r="28" spans="1:9">
      <c r="A28" s="2">
        <v>2050</v>
      </c>
      <c r="B28" s="2" t="s">
        <v>22</v>
      </c>
      <c r="C28" s="2" t="s">
        <v>10</v>
      </c>
      <c r="D28" s="2">
        <v>126</v>
      </c>
      <c r="E28" s="20">
        <v>226</v>
      </c>
      <c r="F28" s="2">
        <v>326</v>
      </c>
      <c r="G28" s="20">
        <v>36</v>
      </c>
      <c r="H28" s="20" t="s">
        <v>47</v>
      </c>
      <c r="I28" s="2" t="s">
        <v>6</v>
      </c>
    </row>
    <row r="29" spans="1:9">
      <c r="A29" s="2">
        <v>2050</v>
      </c>
      <c r="B29" s="2" t="s">
        <v>22</v>
      </c>
      <c r="C29" s="2" t="s">
        <v>10</v>
      </c>
      <c r="D29" s="2">
        <v>127</v>
      </c>
      <c r="E29" s="20">
        <v>227</v>
      </c>
      <c r="F29" s="2">
        <v>327</v>
      </c>
      <c r="G29" s="20">
        <v>37</v>
      </c>
      <c r="H29" s="20" t="s">
        <v>47</v>
      </c>
      <c r="I29" s="2" t="s">
        <v>6</v>
      </c>
    </row>
    <row r="30" spans="1:9">
      <c r="A30" s="2">
        <v>2050</v>
      </c>
      <c r="B30" s="2" t="s">
        <v>9</v>
      </c>
      <c r="C30" s="2" t="s">
        <v>10</v>
      </c>
      <c r="D30" s="2">
        <v>128</v>
      </c>
      <c r="E30" s="20">
        <v>228</v>
      </c>
      <c r="F30" s="2">
        <v>328</v>
      </c>
      <c r="G30" s="20">
        <v>38</v>
      </c>
      <c r="H30" s="20" t="s">
        <v>47</v>
      </c>
      <c r="I30" s="2" t="s">
        <v>6</v>
      </c>
    </row>
    <row r="31" spans="1:9">
      <c r="A31" s="2">
        <v>2050</v>
      </c>
      <c r="B31" s="2" t="s">
        <v>9</v>
      </c>
      <c r="C31" s="2" t="s">
        <v>10</v>
      </c>
      <c r="D31" s="2">
        <v>129</v>
      </c>
      <c r="E31" s="20">
        <v>229</v>
      </c>
      <c r="F31" s="2">
        <v>329</v>
      </c>
      <c r="G31" s="20">
        <v>39</v>
      </c>
      <c r="H31" s="20" t="s">
        <v>47</v>
      </c>
      <c r="I31" s="2" t="s">
        <v>6</v>
      </c>
    </row>
    <row r="32" spans="1:9">
      <c r="A32" s="2">
        <v>2050</v>
      </c>
      <c r="B32" s="2" t="s">
        <v>18</v>
      </c>
      <c r="C32" s="2" t="s">
        <v>10</v>
      </c>
      <c r="D32" s="2">
        <v>130</v>
      </c>
      <c r="E32" s="20">
        <v>230</v>
      </c>
      <c r="F32" s="2">
        <v>330</v>
      </c>
      <c r="G32" s="20">
        <v>40</v>
      </c>
      <c r="H32" s="20" t="s">
        <v>47</v>
      </c>
      <c r="I32" s="2" t="s">
        <v>6</v>
      </c>
    </row>
    <row r="33" spans="1:9">
      <c r="A33" s="2">
        <v>2050</v>
      </c>
      <c r="B33" s="2" t="s">
        <v>18</v>
      </c>
      <c r="C33" s="2" t="s">
        <v>10</v>
      </c>
      <c r="D33" s="2">
        <v>131</v>
      </c>
      <c r="E33" s="20">
        <v>231</v>
      </c>
      <c r="F33" s="2">
        <v>331</v>
      </c>
      <c r="G33" s="20">
        <v>41</v>
      </c>
      <c r="H33" s="20" t="s">
        <v>47</v>
      </c>
      <c r="I33" s="2" t="s">
        <v>6</v>
      </c>
    </row>
    <row r="34" spans="1:9">
      <c r="A34" s="2">
        <v>2050</v>
      </c>
      <c r="B34" s="2" t="s">
        <v>18</v>
      </c>
      <c r="C34" s="2" t="s">
        <v>10</v>
      </c>
      <c r="D34" s="2">
        <v>132</v>
      </c>
      <c r="E34" s="20">
        <v>232</v>
      </c>
      <c r="F34" s="2">
        <v>332</v>
      </c>
      <c r="G34" s="20">
        <v>42</v>
      </c>
      <c r="H34" s="20" t="s">
        <v>47</v>
      </c>
      <c r="I34" s="2" t="s">
        <v>6</v>
      </c>
    </row>
    <row r="35" spans="1:9">
      <c r="A35" s="2">
        <v>2050</v>
      </c>
      <c r="B35" s="2" t="s">
        <v>28</v>
      </c>
      <c r="C35" s="2" t="s">
        <v>10</v>
      </c>
      <c r="D35" s="2">
        <v>133</v>
      </c>
      <c r="E35" s="20">
        <v>233</v>
      </c>
      <c r="F35" s="2">
        <v>333</v>
      </c>
      <c r="G35" s="20">
        <v>43</v>
      </c>
      <c r="H35" s="20" t="s">
        <v>47</v>
      </c>
      <c r="I35" s="2" t="s">
        <v>6</v>
      </c>
    </row>
    <row r="36" spans="1:9">
      <c r="A36" s="2">
        <v>2050</v>
      </c>
      <c r="B36" s="2" t="s">
        <v>13</v>
      </c>
      <c r="C36" s="2" t="s">
        <v>10</v>
      </c>
      <c r="D36" s="2">
        <v>134</v>
      </c>
      <c r="E36" s="20">
        <v>234</v>
      </c>
      <c r="F36" s="2">
        <v>334</v>
      </c>
      <c r="G36" s="20">
        <v>44</v>
      </c>
      <c r="H36" s="20" t="s">
        <v>47</v>
      </c>
      <c r="I36" s="2" t="s">
        <v>6</v>
      </c>
    </row>
    <row r="37" spans="1:9">
      <c r="A37" s="2">
        <v>2050</v>
      </c>
      <c r="B37" s="2" t="s">
        <v>13</v>
      </c>
      <c r="C37" s="2" t="s">
        <v>10</v>
      </c>
      <c r="D37" s="2">
        <v>135</v>
      </c>
      <c r="E37" s="20">
        <v>235</v>
      </c>
      <c r="F37" s="2">
        <v>335</v>
      </c>
      <c r="G37" s="20">
        <v>45</v>
      </c>
      <c r="H37" s="20" t="s">
        <v>47</v>
      </c>
      <c r="I37" s="2" t="s">
        <v>6</v>
      </c>
    </row>
    <row r="38" spans="1:9">
      <c r="A38" s="2">
        <v>2050</v>
      </c>
      <c r="B38" s="2" t="s">
        <v>31</v>
      </c>
      <c r="C38" s="2" t="s">
        <v>10</v>
      </c>
      <c r="D38" s="2">
        <v>136</v>
      </c>
      <c r="E38" s="20">
        <v>236</v>
      </c>
      <c r="F38" s="2">
        <v>336</v>
      </c>
      <c r="G38" s="20">
        <v>46</v>
      </c>
      <c r="H38" s="20" t="s">
        <v>47</v>
      </c>
      <c r="I38" s="2" t="s">
        <v>6</v>
      </c>
    </row>
    <row r="39" spans="1:9">
      <c r="A39" s="2">
        <v>2050</v>
      </c>
      <c r="B39" s="2" t="s">
        <v>27</v>
      </c>
      <c r="C39" s="2" t="s">
        <v>10</v>
      </c>
      <c r="D39" s="2">
        <v>137</v>
      </c>
      <c r="E39" s="20">
        <v>237</v>
      </c>
      <c r="F39" s="2">
        <v>337</v>
      </c>
      <c r="G39" s="20">
        <v>47</v>
      </c>
      <c r="H39" s="20" t="s">
        <v>47</v>
      </c>
      <c r="I39" s="2" t="s">
        <v>6</v>
      </c>
    </row>
  </sheetData>
  <autoFilter ref="A1:I39" xr:uid="{00000000-0001-0000-0000-000000000000}"/>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B4D9AD-8E9A-4652-A402-A66BDA46E319}">
  <dimension ref="A1:A26"/>
  <sheetViews>
    <sheetView workbookViewId="0">
      <selection activeCell="A6" sqref="A6"/>
    </sheetView>
  </sheetViews>
  <sheetFormatPr baseColWidth="10" defaultRowHeight="15"/>
  <cols>
    <col min="1" max="1" width="20.85546875" customWidth="1"/>
  </cols>
  <sheetData>
    <row r="1" spans="1:1">
      <c r="A1" s="1" t="s">
        <v>1</v>
      </c>
    </row>
    <row r="2" spans="1:1">
      <c r="A2" s="2" t="s">
        <v>20</v>
      </c>
    </row>
    <row r="3" spans="1:1">
      <c r="A3" s="2" t="s">
        <v>25</v>
      </c>
    </row>
    <row r="4" spans="1:1">
      <c r="A4" s="2" t="s">
        <v>33</v>
      </c>
    </row>
    <row r="5" spans="1:1">
      <c r="A5" s="2" t="s">
        <v>30</v>
      </c>
    </row>
    <row r="6" spans="1:1">
      <c r="A6" s="2" t="s">
        <v>17</v>
      </c>
    </row>
    <row r="7" spans="1:1">
      <c r="A7" s="2" t="s">
        <v>16</v>
      </c>
    </row>
    <row r="8" spans="1:1">
      <c r="A8" s="2" t="s">
        <v>11</v>
      </c>
    </row>
    <row r="9" spans="1:1">
      <c r="A9" s="2" t="s">
        <v>29</v>
      </c>
    </row>
    <row r="10" spans="1:1">
      <c r="A10" s="2" t="s">
        <v>23</v>
      </c>
    </row>
    <row r="11" spans="1:1">
      <c r="A11" s="2" t="s">
        <v>14</v>
      </c>
    </row>
    <row r="12" spans="1:1">
      <c r="A12" s="2" t="s">
        <v>21</v>
      </c>
    </row>
    <row r="13" spans="1:1">
      <c r="A13" s="2" t="s">
        <v>12</v>
      </c>
    </row>
    <row r="14" spans="1:1">
      <c r="A14" s="2" t="s">
        <v>32</v>
      </c>
    </row>
    <row r="15" spans="1:1">
      <c r="A15" s="2" t="s">
        <v>19</v>
      </c>
    </row>
    <row r="16" spans="1:1">
      <c r="A16" s="2" t="s">
        <v>26</v>
      </c>
    </row>
    <row r="17" spans="1:1">
      <c r="A17" s="2" t="s">
        <v>22</v>
      </c>
    </row>
    <row r="18" spans="1:1">
      <c r="A18" s="2" t="s">
        <v>9</v>
      </c>
    </row>
    <row r="19" spans="1:1">
      <c r="A19" s="2" t="s">
        <v>18</v>
      </c>
    </row>
    <row r="20" spans="1:1">
      <c r="A20" s="2" t="s">
        <v>34</v>
      </c>
    </row>
    <row r="21" spans="1:1">
      <c r="A21" s="2" t="s">
        <v>28</v>
      </c>
    </row>
    <row r="22" spans="1:1">
      <c r="A22" s="2" t="s">
        <v>24</v>
      </c>
    </row>
    <row r="23" spans="1:1">
      <c r="A23" s="2" t="s">
        <v>13</v>
      </c>
    </row>
    <row r="24" spans="1:1">
      <c r="A24" s="2" t="s">
        <v>31</v>
      </c>
    </row>
    <row r="25" spans="1:1">
      <c r="A25" s="2" t="s">
        <v>27</v>
      </c>
    </row>
    <row r="26" spans="1:1">
      <c r="A26" s="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45CCAE-59F6-4433-B42B-E898EDE3B7F7}">
  <dimension ref="A1:Y62"/>
  <sheetViews>
    <sheetView workbookViewId="0">
      <selection activeCell="B5" sqref="B5"/>
    </sheetView>
  </sheetViews>
  <sheetFormatPr baseColWidth="10" defaultRowHeight="15"/>
  <cols>
    <col min="1" max="1" width="18" bestFit="1" customWidth="1"/>
    <col min="2" max="2" width="16.5703125" bestFit="1" customWidth="1"/>
    <col min="3" max="3" width="12.42578125" bestFit="1" customWidth="1"/>
    <col min="4" max="4" width="13.42578125" bestFit="1" customWidth="1"/>
    <col min="5" max="5" width="18" bestFit="1" customWidth="1"/>
    <col min="9" max="9" width="16.7109375" bestFit="1" customWidth="1"/>
    <col min="10" max="10" width="18" bestFit="1" customWidth="1"/>
    <col min="13" max="13" width="18.140625" bestFit="1" customWidth="1"/>
    <col min="14" max="14" width="18" bestFit="1" customWidth="1"/>
    <col min="20" max="20" width="102.28515625" bestFit="1" customWidth="1"/>
  </cols>
  <sheetData>
    <row r="1" spans="1:25" ht="15.75" thickBot="1"/>
    <row r="2" spans="1:25" ht="31.5" thickTop="1" thickBot="1">
      <c r="A2" s="33" t="s">
        <v>20</v>
      </c>
      <c r="B2" s="34"/>
      <c r="C2" s="34"/>
      <c r="D2" s="34"/>
      <c r="E2" s="34"/>
      <c r="F2" s="34"/>
      <c r="G2" s="34"/>
      <c r="H2" s="35"/>
      <c r="I2" s="11"/>
      <c r="J2" s="33" t="s">
        <v>25</v>
      </c>
      <c r="K2" s="34"/>
      <c r="L2" s="34"/>
      <c r="M2" s="34"/>
      <c r="N2" s="34"/>
      <c r="O2" s="34"/>
      <c r="P2" s="34"/>
      <c r="Q2" s="35"/>
    </row>
    <row r="3" spans="1:25" s="16" customFormat="1" ht="21.75" thickTop="1" thickBot="1">
      <c r="A3" s="42" t="s">
        <v>39</v>
      </c>
      <c r="B3" s="43"/>
      <c r="C3" s="43"/>
      <c r="D3" s="44"/>
      <c r="E3" s="42" t="s">
        <v>40</v>
      </c>
      <c r="F3" s="43"/>
      <c r="G3" s="43"/>
      <c r="H3" s="44"/>
      <c r="J3" s="36" t="s">
        <v>39</v>
      </c>
      <c r="K3" s="37"/>
      <c r="L3" s="37"/>
      <c r="M3" s="38"/>
      <c r="N3" s="36" t="s">
        <v>40</v>
      </c>
      <c r="O3" s="37"/>
      <c r="P3" s="37"/>
      <c r="Q3" s="38"/>
      <c r="T3" s="31" t="s">
        <v>50</v>
      </c>
      <c r="U3"/>
      <c r="V3"/>
      <c r="W3"/>
      <c r="X3"/>
      <c r="Y3"/>
    </row>
    <row r="4" spans="1:25" ht="16.5" thickTop="1" thickBot="1">
      <c r="A4" s="26" t="s">
        <v>35</v>
      </c>
      <c r="B4" s="26" t="s">
        <v>38</v>
      </c>
      <c r="C4" s="26" t="s">
        <v>36</v>
      </c>
      <c r="D4" s="26" t="s">
        <v>37</v>
      </c>
      <c r="E4" s="26" t="s">
        <v>35</v>
      </c>
      <c r="F4" s="26" t="s">
        <v>38</v>
      </c>
      <c r="G4" s="26" t="s">
        <v>36</v>
      </c>
      <c r="H4" s="26" t="s">
        <v>43</v>
      </c>
      <c r="J4" s="13" t="s">
        <v>35</v>
      </c>
      <c r="K4" s="12" t="s">
        <v>38</v>
      </c>
      <c r="L4" s="12" t="s">
        <v>36</v>
      </c>
      <c r="M4" s="14" t="s">
        <v>37</v>
      </c>
      <c r="N4" s="13" t="s">
        <v>35</v>
      </c>
      <c r="O4" s="12" t="s">
        <v>38</v>
      </c>
      <c r="P4" s="12" t="s">
        <v>36</v>
      </c>
      <c r="Q4" s="14" t="s">
        <v>43</v>
      </c>
      <c r="T4" s="30" t="s">
        <v>49</v>
      </c>
    </row>
    <row r="5" spans="1:25">
      <c r="A5" s="27">
        <f>IF(AND(DATA!$B2=Feuil2!$A$2,DATA!$C2="BUY"),DATA!$A2,"")</f>
        <v>2050</v>
      </c>
      <c r="B5" s="28">
        <f>IF(AND(DATA!$B2=Feuil2!$A$2,DATA!$C2="BUY"),DATA!$F2,"")</f>
        <v>300</v>
      </c>
      <c r="C5" s="28">
        <f>IF(AND(DATA!$B2=Feuil2!$A$2,DATA!$C2="BUY"),DATA!$G2,"")</f>
        <v>10</v>
      </c>
      <c r="D5" s="29" t="str">
        <f>IF(AND(DATA!$B2=Feuil2!$A$2,DATA!$C2="BUY"),DATA!$H2,"")</f>
        <v>e</v>
      </c>
      <c r="E5" s="24" t="str">
        <f>IF(AND(DATA!$B2=Feuil2!$A$2,DATA!$C2="SELL"),DATA!$A2,"")</f>
        <v/>
      </c>
      <c r="F5" s="15" t="str">
        <f>IF(AND(DATA!$B2=Feuil2!$A$2,DATA!$C2="SELL"),DATA!$F2,"")</f>
        <v/>
      </c>
      <c r="G5" s="15" t="str">
        <f>IF(AND(DATA!$B2=Feuil2!$A$2,DATA!$C2="SELL"),DATA!$F2,"")</f>
        <v/>
      </c>
      <c r="H5" s="25" t="str">
        <f>IF(AND(DATA!$B2=Feuil2!$A$2,DATA!$C2="SELL"),DATA!$F2,"")</f>
        <v/>
      </c>
      <c r="J5" s="15" t="str">
        <f>IF(AND(DATA!$B2=Feuil2!$J$2,DATA!$C2="BUY"),DATA!$A2,"")</f>
        <v/>
      </c>
      <c r="K5" s="15" t="str">
        <f>IF(AND(DATA!$B2=Feuil2!$J$2,DATA!$C2="BUY"),DATA!F2,"")</f>
        <v/>
      </c>
      <c r="L5" s="15" t="str">
        <f>IF(AND(DATA!$B2=Feuil2!$J$2,DATA!$C2="BUY"),DATA!G2,"")</f>
        <v/>
      </c>
      <c r="M5" s="15" t="str">
        <f>IF(AND(DATA!$B2=Feuil2!$J$2,DATA!$C2="BUY"),DATA!H2,"")</f>
        <v/>
      </c>
      <c r="N5" s="15" t="str">
        <f>IF(AND(DATA!$B2=Feuil2!$J$2,DATA!$C2="SELL"),DATA!$A2,"")</f>
        <v/>
      </c>
      <c r="O5" s="15" t="str">
        <f>IF(AND(DATA!$B2=Feuil2!$J$2,DATA!$C2="SELL"),DATA!F2,"")</f>
        <v/>
      </c>
      <c r="P5" s="15" t="str">
        <f>IF(AND(DATA!$B2=Feuil2!$J$2,DATA!$C2="SELL"),DATA!G2,"")</f>
        <v/>
      </c>
      <c r="Q5" s="15" t="str">
        <f>IF(AND(DATA!$B2=Feuil2!$J$2,DATA!$C2="SELL"),DATA!H2,"")</f>
        <v/>
      </c>
      <c r="T5" t="s">
        <v>51</v>
      </c>
    </row>
    <row r="6" spans="1:25">
      <c r="A6" s="27">
        <f>IF(AND(DATA!$B3=Feuil2!$A$2,DATA!$C3="BUY"),DATA!$A3,"")</f>
        <v>2050</v>
      </c>
      <c r="B6" s="28">
        <f>IF(AND(DATA!$B3=Feuil2!$A$2,DATA!$C3="BUY"),DATA!$F3,"")</f>
        <v>301</v>
      </c>
      <c r="C6" s="28">
        <f>IF(AND(DATA!$B3=Feuil2!$A$2,DATA!$C3="BUY"),DATA!$G3,"")</f>
        <v>11</v>
      </c>
      <c r="D6" s="29" t="str">
        <f>IF(AND(DATA!$B3=Feuil2!$A$2,DATA!$C3="BUY"),DATA!$H3,"")</f>
        <v>e</v>
      </c>
      <c r="E6" s="24" t="str">
        <f>IF(AND(DATA!$B3=Feuil2!$A$2,DATA!$C3="SELL"),DATA!$A3,"")</f>
        <v/>
      </c>
      <c r="F6" s="15" t="str">
        <f>IF(AND(DATA!$B3=Feuil2!$A$2,DATA!$C3="SELL"),DATA!$F3,"")</f>
        <v/>
      </c>
      <c r="G6" s="15" t="str">
        <f>IF(AND(DATA!$B3=Feuil2!$A$2,DATA!$C3="SELL"),DATA!$F3,"")</f>
        <v/>
      </c>
      <c r="H6" s="25" t="str">
        <f>IF(AND(DATA!$B3=Feuil2!$A$2,DATA!$C3="SELL"),DATA!$F3,"")</f>
        <v/>
      </c>
      <c r="J6" s="15" t="str">
        <f>IF(AND(DATA!$B3=Feuil2!$J$2,DATA!$C3="BUY"),DATA!$A3,"")</f>
        <v/>
      </c>
      <c r="K6" s="15" t="str">
        <f>IF(AND(DATA!$B3=Feuil2!$J$2,DATA!$C3="BUY"),DATA!F3,"")</f>
        <v/>
      </c>
      <c r="L6" s="15" t="str">
        <f>IF(AND(DATA!$B3=Feuil2!$J$2,DATA!$C3="BUY"),DATA!G3,"")</f>
        <v/>
      </c>
      <c r="M6" s="15" t="str">
        <f>IF(AND(DATA!$B3=Feuil2!$J$2,DATA!$C3="BUY"),DATA!H3,"")</f>
        <v/>
      </c>
      <c r="N6" s="15" t="str">
        <f>IF(AND(DATA!$B3=Feuil2!$J$2,DATA!$C3="SELL"),DATA!$A3,"")</f>
        <v/>
      </c>
      <c r="O6" s="15" t="str">
        <f>IF(AND(DATA!$B3=Feuil2!$J$2,DATA!$C3="SELL"),DATA!F3,"")</f>
        <v/>
      </c>
      <c r="P6" s="15" t="str">
        <f>IF(AND(DATA!$B3=Feuil2!$J$2,DATA!$C3="SELL"),DATA!G3,"")</f>
        <v/>
      </c>
      <c r="Q6" s="15" t="str">
        <f>IF(AND(DATA!$B3=Feuil2!$J$2,DATA!$C3="SELL"),DATA!H3,"")</f>
        <v/>
      </c>
      <c r="T6" t="s">
        <v>52</v>
      </c>
    </row>
    <row r="7" spans="1:25" ht="45">
      <c r="A7" s="27">
        <f>IF(AND(DATA!$B4=Feuil2!$A$2,DATA!$C4="BUY"),DATA!$A4,"")</f>
        <v>2050</v>
      </c>
      <c r="B7" s="28">
        <f>IF(AND(DATA!$B4=Feuil2!$A$2,DATA!$C4="BUY"),DATA!$F4,"")</f>
        <v>302</v>
      </c>
      <c r="C7" s="28">
        <f>IF(AND(DATA!$B4=Feuil2!$A$2,DATA!$C4="BUY"),DATA!$G4,"")</f>
        <v>12</v>
      </c>
      <c r="D7" s="29" t="str">
        <f>IF(AND(DATA!$B4=Feuil2!$A$2,DATA!$C4="BUY"),DATA!$H4,"")</f>
        <v>e</v>
      </c>
      <c r="E7" s="24" t="str">
        <f>IF(AND(DATA!$B4=Feuil2!$A$2,DATA!$C4="SELL"),DATA!$A4,"")</f>
        <v/>
      </c>
      <c r="F7" s="15" t="str">
        <f>IF(AND(DATA!$B4=Feuil2!$A$2,DATA!$C4="SELL"),DATA!$F4,"")</f>
        <v/>
      </c>
      <c r="G7" s="15" t="str">
        <f>IF(AND(DATA!$B4=Feuil2!$A$2,DATA!$C4="SELL"),DATA!$F4,"")</f>
        <v/>
      </c>
      <c r="H7" s="25" t="str">
        <f>IF(AND(DATA!$B4=Feuil2!$A$2,DATA!$C4="SELL"),DATA!$F4,"")</f>
        <v/>
      </c>
      <c r="J7" s="15" t="str">
        <f>IF(AND(DATA!$B4=Feuil2!$J$2,DATA!$C4="BUY"),DATA!$A4,"")</f>
        <v/>
      </c>
      <c r="K7" s="15" t="str">
        <f>IF(AND(DATA!$B4=Feuil2!$J$2,DATA!$C4="BUY"),DATA!F4,"")</f>
        <v/>
      </c>
      <c r="L7" s="15" t="str">
        <f>IF(AND(DATA!$B4=Feuil2!$J$2,DATA!$C4="BUY"),DATA!G4,"")</f>
        <v/>
      </c>
      <c r="M7" s="15" t="str">
        <f>IF(AND(DATA!$B4=Feuil2!$J$2,DATA!$C4="BUY"),DATA!H4,"")</f>
        <v/>
      </c>
      <c r="N7" s="15" t="str">
        <f>IF(AND(DATA!$B4=Feuil2!$J$2,DATA!$C4="SELL"),DATA!$A4,"")</f>
        <v/>
      </c>
      <c r="O7" s="15" t="str">
        <f>IF(AND(DATA!$B4=Feuil2!$J$2,DATA!$C4="SELL"),DATA!F4,"")</f>
        <v/>
      </c>
      <c r="P7" s="15" t="str">
        <f>IF(AND(DATA!$B4=Feuil2!$J$2,DATA!$C4="SELL"),DATA!G4,"")</f>
        <v/>
      </c>
      <c r="Q7" s="15" t="str">
        <f>IF(AND(DATA!$B4=Feuil2!$J$2,DATA!$C4="SELL"),DATA!H4,"")</f>
        <v/>
      </c>
      <c r="T7" s="32" t="s">
        <v>53</v>
      </c>
    </row>
    <row r="8" spans="1:25" ht="15.75" thickBot="1">
      <c r="C8" s="10"/>
      <c r="J8" s="15">
        <f>IF(AND(DATA!$B5=Feuil2!$J$2,DATA!$C5="BUY"),DATA!$A5,"")</f>
        <v>2050</v>
      </c>
      <c r="K8" s="15">
        <f>IF(AND(DATA!$B5=Feuil2!$J$2,DATA!$C5="BUY"),DATA!F5,"")</f>
        <v>303</v>
      </c>
      <c r="L8" s="15">
        <f>IF(AND(DATA!$B5=Feuil2!$J$2,DATA!$C5="BUY"),DATA!G5,"")</f>
        <v>13</v>
      </c>
      <c r="M8" s="15" t="str">
        <f>IF(AND(DATA!$B5=Feuil2!$J$2,DATA!$C5="BUY"),DATA!H5,"")</f>
        <v>e</v>
      </c>
      <c r="N8" s="15" t="str">
        <f>IF(AND(DATA!$B5=Feuil2!$J$2,DATA!$C5="SELL"),DATA!$A5,"")</f>
        <v/>
      </c>
      <c r="O8" s="15" t="str">
        <f>IF(AND(DATA!$B5=Feuil2!$J$2,DATA!$C5="SELL"),DATA!F5,"")</f>
        <v/>
      </c>
      <c r="P8" s="15" t="str">
        <f>IF(AND(DATA!$B5=Feuil2!$J$2,DATA!$C5="SELL"),DATA!G5,"")</f>
        <v/>
      </c>
      <c r="Q8" s="15" t="str">
        <f>IF(AND(DATA!$B5=Feuil2!$J$2,DATA!$C5="SELL"),DATA!H5,"")</f>
        <v/>
      </c>
    </row>
    <row r="9" spans="1:25" ht="15.75" thickBot="1">
      <c r="A9" s="45" t="s">
        <v>41</v>
      </c>
      <c r="B9" s="46"/>
      <c r="C9" s="46"/>
      <c r="D9" s="47"/>
      <c r="J9" s="15" t="str">
        <f>IF(AND(DATA!$B6=Feuil2!$J$2,DATA!$C6="BUY"),DATA!$A6,"")</f>
        <v/>
      </c>
      <c r="K9" s="15" t="str">
        <f>IF(AND(DATA!$B6=Feuil2!$J$2,DATA!$C6="BUY"),DATA!F6,"")</f>
        <v/>
      </c>
      <c r="L9" s="15" t="str">
        <f>IF(AND(DATA!$B6=Feuil2!$J$2,DATA!$C6="BUY"),DATA!G6,"")</f>
        <v/>
      </c>
      <c r="M9" s="15" t="str">
        <f>IF(AND(DATA!$B6=Feuil2!$J$2,DATA!$C6="BUY"),DATA!H6,"")</f>
        <v/>
      </c>
      <c r="N9" s="15" t="str">
        <f>IF(AND(DATA!$B6=Feuil2!$J$2,DATA!$C6="SELL"),DATA!$A6,"")</f>
        <v/>
      </c>
      <c r="O9" s="15" t="str">
        <f>IF(AND(DATA!$B6=Feuil2!$J$2,DATA!$C6="SELL"),DATA!F6,"")</f>
        <v/>
      </c>
      <c r="P9" s="15" t="str">
        <f>IF(AND(DATA!$B6=Feuil2!$J$2,DATA!$C6="SELL"),DATA!G6,"")</f>
        <v/>
      </c>
      <c r="Q9" s="15" t="str">
        <f>IF(AND(DATA!$B6=Feuil2!$J$2,DATA!$C6="SELL"),DATA!H6,"")</f>
        <v/>
      </c>
    </row>
    <row r="10" spans="1:25" ht="19.5" thickBot="1">
      <c r="A10" s="7" t="s">
        <v>42</v>
      </c>
      <c r="B10" s="4" t="s">
        <v>38</v>
      </c>
      <c r="C10" s="5" t="s">
        <v>36</v>
      </c>
      <c r="D10" s="6" t="s">
        <v>37</v>
      </c>
      <c r="J10" s="15" t="str">
        <f>IF(AND(DATA!$B7=Feuil2!$J$2,DATA!$C7="BUY"),DATA!$A7,"")</f>
        <v/>
      </c>
      <c r="K10" s="15" t="str">
        <f>IF(AND(DATA!$B7=Feuil2!$J$2,DATA!$C7="BUY"),DATA!F7,"")</f>
        <v/>
      </c>
      <c r="L10" s="15" t="str">
        <f>IF(AND(DATA!$B7=Feuil2!$J$2,DATA!$C7="BUY"),DATA!G7,"")</f>
        <v/>
      </c>
      <c r="M10" s="15" t="str">
        <f>IF(AND(DATA!$B7=Feuil2!$J$2,DATA!$C7="BUY"),DATA!H7,"")</f>
        <v/>
      </c>
      <c r="N10" s="15" t="str">
        <f>IF(AND(DATA!$B7=Feuil2!$J$2,DATA!$C7="SELL"),DATA!$A7,"")</f>
        <v/>
      </c>
      <c r="O10" s="15" t="str">
        <f>IF(AND(DATA!$B7=Feuil2!$J$2,DATA!$C7="SELL"),DATA!F7,"")</f>
        <v/>
      </c>
      <c r="P10" s="15" t="str">
        <f>IF(AND(DATA!$B7=Feuil2!$J$2,DATA!$C7="SELL"),DATA!G7,"")</f>
        <v/>
      </c>
      <c r="Q10" s="15" t="str">
        <f>IF(AND(DATA!$B7=Feuil2!$J$2,DATA!$C7="SELL"),DATA!H7,"")</f>
        <v/>
      </c>
      <c r="T10" s="16" t="s">
        <v>48</v>
      </c>
      <c r="U10" s="16"/>
      <c r="V10" s="16"/>
      <c r="W10" s="16"/>
      <c r="X10" s="16"/>
      <c r="Y10" s="16"/>
    </row>
    <row r="11" spans="1:25">
      <c r="B11">
        <f>D11/C11</f>
        <v>0</v>
      </c>
      <c r="C11">
        <f>SUM(C5:C7)</f>
        <v>33</v>
      </c>
      <c r="D11">
        <f>SUM(D5:D7)</f>
        <v>0</v>
      </c>
      <c r="I11" s="9"/>
      <c r="J11" s="15" t="str">
        <f>IF(AND(DATA!$B8=Feuil2!$J$2,DATA!$C8="BUY"),DATA!$A8,"")</f>
        <v/>
      </c>
      <c r="K11" s="15" t="str">
        <f>IF(AND(DATA!$B8=Feuil2!$J$2,DATA!$C8="BUY"),DATA!F8,"")</f>
        <v/>
      </c>
      <c r="L11" s="15" t="str">
        <f>IF(AND(DATA!$B8=Feuil2!$J$2,DATA!$C8="BUY"),DATA!G8,"")</f>
        <v/>
      </c>
      <c r="M11" s="15" t="str">
        <f>IF(AND(DATA!$B8=Feuil2!$J$2,DATA!$C8="BUY"),DATA!H8,"")</f>
        <v/>
      </c>
      <c r="N11" s="15" t="str">
        <f>IF(AND(DATA!$B8=Feuil2!$J$2,DATA!$C8="SELL"),DATA!$A8,"")</f>
        <v/>
      </c>
      <c r="O11" s="15" t="str">
        <f>IF(AND(DATA!$B8=Feuil2!$J$2,DATA!$C8="SELL"),DATA!F8,"")</f>
        <v/>
      </c>
      <c r="P11" s="15" t="str">
        <f>IF(AND(DATA!$B8=Feuil2!$J$2,DATA!$C8="SELL"),DATA!G8,"")</f>
        <v/>
      </c>
      <c r="Q11" s="15" t="str">
        <f>IF(AND(DATA!$B8=Feuil2!$J$2,DATA!$C8="SELL"),DATA!H8,"")</f>
        <v/>
      </c>
    </row>
    <row r="12" spans="1:25">
      <c r="J12" s="15" t="str">
        <f>IF(AND(DATA!$B9=Feuil2!$J$2,DATA!$C9="BUY"),DATA!$A9,"")</f>
        <v/>
      </c>
      <c r="K12" s="15" t="str">
        <f>IF(AND(DATA!$B9=Feuil2!$J$2,DATA!$C9="BUY"),DATA!F9,"")</f>
        <v/>
      </c>
      <c r="L12" s="15" t="str">
        <f>IF(AND(DATA!$B9=Feuil2!$J$2,DATA!$C9="BUY"),DATA!G9,"")</f>
        <v/>
      </c>
      <c r="M12" s="15" t="str">
        <f>IF(AND(DATA!$B9=Feuil2!$J$2,DATA!$C9="BUY"),DATA!H9,"")</f>
        <v/>
      </c>
      <c r="N12" s="15" t="str">
        <f>IF(AND(DATA!$B9=Feuil2!$J$2,DATA!$C9="SELL"),DATA!$A9,"")</f>
        <v/>
      </c>
      <c r="O12" s="15" t="str">
        <f>IF(AND(DATA!$B9=Feuil2!$J$2,DATA!$C9="SELL"),DATA!F9,"")</f>
        <v/>
      </c>
      <c r="P12" s="15" t="str">
        <f>IF(AND(DATA!$B9=Feuil2!$J$2,DATA!$C9="SELL"),DATA!G9,"")</f>
        <v/>
      </c>
      <c r="Q12" s="15" t="str">
        <f>IF(AND(DATA!$B9=Feuil2!$J$2,DATA!$C9="SELL"),DATA!H9,"")</f>
        <v/>
      </c>
    </row>
    <row r="13" spans="1:25" ht="15.75" thickBot="1">
      <c r="G13" s="8">
        <f>COUNTIF(C5:C7,"?*")</f>
        <v>0</v>
      </c>
      <c r="J13" s="15" t="str">
        <f>IF(AND(DATA!$B10=Feuil2!$J$2,DATA!$C10="BUY"),DATA!$A10,"")</f>
        <v/>
      </c>
      <c r="K13" s="15" t="str">
        <f>IF(AND(DATA!$B10=Feuil2!$J$2,DATA!$C10="BUY"),DATA!F10,"")</f>
        <v/>
      </c>
      <c r="L13" s="15" t="str">
        <f>IF(AND(DATA!$B10=Feuil2!$J$2,DATA!$C10="BUY"),DATA!G10,"")</f>
        <v/>
      </c>
      <c r="M13" s="15" t="str">
        <f>IF(AND(DATA!$B10=Feuil2!$J$2,DATA!$C10="BUY"),DATA!H10,"")</f>
        <v/>
      </c>
      <c r="N13" s="15" t="str">
        <f>IF(AND(DATA!$B10=Feuil2!$J$2,DATA!$C10="SELL"),DATA!$A10,"")</f>
        <v/>
      </c>
      <c r="O13" s="15" t="str">
        <f>IF(AND(DATA!$B10=Feuil2!$J$2,DATA!$C10="SELL"),DATA!F10,"")</f>
        <v/>
      </c>
      <c r="P13" s="15" t="str">
        <f>IF(AND(DATA!$B10=Feuil2!$J$2,DATA!$C10="SELL"),DATA!G10,"")</f>
        <v/>
      </c>
      <c r="Q13" s="15" t="str">
        <f>IF(AND(DATA!$B10=Feuil2!$J$2,DATA!$C10="SELL"),DATA!H10,"")</f>
        <v/>
      </c>
    </row>
    <row r="14" spans="1:25" ht="31.5" thickTop="1" thickBot="1">
      <c r="A14" s="33" t="s">
        <v>30</v>
      </c>
      <c r="B14" s="34"/>
      <c r="C14" s="34"/>
      <c r="D14" s="34"/>
      <c r="E14" s="34"/>
      <c r="F14" s="34"/>
      <c r="G14" s="34"/>
      <c r="H14" s="35"/>
      <c r="J14" s="15" t="str">
        <f>IF(AND(DATA!$B11=Feuil2!$J$2,DATA!$C11="BUY"),DATA!$A11,"")</f>
        <v/>
      </c>
      <c r="K14" s="15" t="str">
        <f>IF(AND(DATA!$B11=Feuil2!$J$2,DATA!$C11="BUY"),DATA!F11,"")</f>
        <v/>
      </c>
      <c r="L14" s="15" t="str">
        <f>IF(AND(DATA!$B11=Feuil2!$J$2,DATA!$C11="BUY"),DATA!G11,"")</f>
        <v/>
      </c>
      <c r="M14" s="15" t="str">
        <f>IF(AND(DATA!$B11=Feuil2!$J$2,DATA!$C11="BUY"),DATA!H11,"")</f>
        <v/>
      </c>
      <c r="N14" s="15" t="str">
        <f>IF(AND(DATA!$B11=Feuil2!$J$2,DATA!$C11="SELL"),DATA!$A11,"")</f>
        <v/>
      </c>
      <c r="O14" s="15" t="str">
        <f>IF(AND(DATA!$B11=Feuil2!$J$2,DATA!$C11="SELL"),DATA!F11,"")</f>
        <v/>
      </c>
      <c r="P14" s="15" t="str">
        <f>IF(AND(DATA!$B11=Feuil2!$J$2,DATA!$C11="SELL"),DATA!G11,"")</f>
        <v/>
      </c>
      <c r="Q14" s="15" t="str">
        <f>IF(AND(DATA!$B11=Feuil2!$J$2,DATA!$C11="SELL"),DATA!H11,"")</f>
        <v/>
      </c>
    </row>
    <row r="15" spans="1:25" ht="21.75" thickTop="1" thickBot="1">
      <c r="A15" s="36" t="s">
        <v>39</v>
      </c>
      <c r="B15" s="37"/>
      <c r="C15" s="37"/>
      <c r="D15" s="38"/>
      <c r="E15" s="36" t="s">
        <v>40</v>
      </c>
      <c r="F15" s="37"/>
      <c r="G15" s="37"/>
      <c r="H15" s="38"/>
      <c r="L15" s="10"/>
    </row>
    <row r="16" spans="1:25" ht="16.5" thickTop="1" thickBot="1">
      <c r="A16" s="13" t="s">
        <v>35</v>
      </c>
      <c r="B16" s="12" t="s">
        <v>38</v>
      </c>
      <c r="C16" s="12" t="s">
        <v>36</v>
      </c>
      <c r="D16" s="14" t="s">
        <v>37</v>
      </c>
      <c r="E16" s="13" t="s">
        <v>35</v>
      </c>
      <c r="F16" s="12" t="s">
        <v>38</v>
      </c>
      <c r="G16" s="12" t="s">
        <v>36</v>
      </c>
      <c r="H16" s="14" t="s">
        <v>43</v>
      </c>
      <c r="J16" s="39" t="s">
        <v>41</v>
      </c>
      <c r="K16" s="40"/>
      <c r="L16" s="41"/>
    </row>
    <row r="17" spans="1:17" ht="15.75" thickBot="1">
      <c r="A17" s="15" t="str">
        <f>IF(AND(DATA!$B2=Feuil2!$A$14,DATA!$C2="BUY"),DATA!$A2,"")</f>
        <v/>
      </c>
      <c r="B17" s="15" t="str">
        <f>IF(AND(DATA!$B2=Feuil2!$A$14,DATA!$C2="BUY"),DATA!F2,"")</f>
        <v/>
      </c>
      <c r="C17" s="15" t="str">
        <f>IF(AND(DATA!$B2=Feuil2!$A$14,DATA!$C2="BUY"),DATA!G2,"")</f>
        <v/>
      </c>
      <c r="D17" s="15" t="str">
        <f>IF(AND(DATA!$B2=Feuil2!$A$14,DATA!$C2="BUY"),DATA!H2,"")</f>
        <v/>
      </c>
      <c r="E17" s="15" t="str">
        <f>IF(AND(DATA!$B2=Feuil2!$A$14,DATA!$C2="SELL"),DATA!A2,"")</f>
        <v/>
      </c>
      <c r="F17" s="15" t="str">
        <f>IF(AND(DATA!$B2=Feuil2!$A$14,DATA!$C2="SELL"),DATA!F2,"")</f>
        <v/>
      </c>
      <c r="G17" s="15" t="str">
        <f>IF(AND(DATA!$B2=Feuil2!$A$14,DATA!$C2="SELL"),DATA!G2,"")</f>
        <v/>
      </c>
      <c r="H17" s="15" t="str">
        <f>IF(AND(DATA!$B2=Feuil2!$A$14,DATA!$C2="SELL"),DATA!H2,"")</f>
        <v/>
      </c>
      <c r="J17" s="7" t="s">
        <v>42</v>
      </c>
      <c r="K17" s="4" t="s">
        <v>38</v>
      </c>
      <c r="L17" s="5" t="s">
        <v>36</v>
      </c>
      <c r="M17" s="6" t="s">
        <v>37</v>
      </c>
    </row>
    <row r="18" spans="1:17">
      <c r="A18" s="15" t="str">
        <f>IF(AND(DATA!$B3=Feuil2!$A$14,DATA!$C3="BUY"),DATA!$A3,"")</f>
        <v/>
      </c>
      <c r="B18" s="15" t="str">
        <f>IF(AND(DATA!$B3=Feuil2!$A$14,DATA!$C3="BUY"),DATA!F3,"")</f>
        <v/>
      </c>
      <c r="C18" s="15" t="str">
        <f>IF(AND(DATA!$B3=Feuil2!$A$14,DATA!$C3="BUY"),DATA!G3,"")</f>
        <v/>
      </c>
      <c r="D18" s="15" t="str">
        <f>IF(AND(DATA!$B3=Feuil2!$A$14,DATA!$C3="BUY"),DATA!H3,"")</f>
        <v/>
      </c>
      <c r="E18" s="15" t="str">
        <f>IF(AND(DATA!$B3=Feuil2!$A$14,DATA!$C3="SELL"),DATA!A3,"")</f>
        <v/>
      </c>
      <c r="F18" s="15" t="str">
        <f>IF(AND(DATA!$B3=Feuil2!$A$14,DATA!$C3="SELL"),DATA!F3,"")</f>
        <v/>
      </c>
      <c r="G18" s="15" t="str">
        <f>IF(AND(DATA!$B3=Feuil2!$A$14,DATA!$C3="SELL"),DATA!G3,"")</f>
        <v/>
      </c>
      <c r="H18" s="15" t="str">
        <f>IF(AND(DATA!$B3=Feuil2!$A$14,DATA!$C3="SELL"),DATA!H3,"")</f>
        <v/>
      </c>
    </row>
    <row r="19" spans="1:17">
      <c r="A19" s="15" t="str">
        <f>IF(AND(DATA!$B4=Feuil2!$A$14,DATA!$C4="BUY"),DATA!$A4,"")</f>
        <v/>
      </c>
      <c r="B19" s="15" t="str">
        <f>IF(AND(DATA!$B4=Feuil2!$A$14,DATA!$C4="BUY"),DATA!F4,"")</f>
        <v/>
      </c>
      <c r="C19" s="15" t="str">
        <f>IF(AND(DATA!$B4=Feuil2!$A$14,DATA!$C4="BUY"),DATA!G4,"")</f>
        <v/>
      </c>
      <c r="D19" s="15" t="str">
        <f>IF(AND(DATA!$B4=Feuil2!$A$14,DATA!$C4="BUY"),DATA!H4,"")</f>
        <v/>
      </c>
      <c r="E19" s="15" t="str">
        <f>IF(AND(DATA!$B4=Feuil2!$A$14,DATA!$C4="SELL"),DATA!A4,"")</f>
        <v/>
      </c>
      <c r="F19" s="15" t="str">
        <f>IF(AND(DATA!$B4=Feuil2!$A$14,DATA!$C4="SELL"),DATA!F4,"")</f>
        <v/>
      </c>
      <c r="G19" s="15" t="str">
        <f>IF(AND(DATA!$B4=Feuil2!$A$14,DATA!$C4="SELL"),DATA!G4,"")</f>
        <v/>
      </c>
      <c r="H19" s="15" t="str">
        <f>IF(AND(DATA!$B4=Feuil2!$A$14,DATA!$C4="SELL"),DATA!H4,"")</f>
        <v/>
      </c>
    </row>
    <row r="20" spans="1:17" ht="15.75" thickBot="1">
      <c r="A20" s="15" t="str">
        <f>IF(AND(DATA!$B5=Feuil2!$A$14,DATA!$C5="BUY"),DATA!$A5,"")</f>
        <v/>
      </c>
      <c r="B20" s="15" t="str">
        <f>IF(AND(DATA!$B5=Feuil2!$A$14,DATA!$C5="BUY"),DATA!F5,"")</f>
        <v/>
      </c>
      <c r="C20" s="15" t="str">
        <f>IF(AND(DATA!$B5=Feuil2!$A$14,DATA!$C5="BUY"),DATA!G5,"")</f>
        <v/>
      </c>
      <c r="D20" s="15" t="str">
        <f>IF(AND(DATA!$B5=Feuil2!$A$14,DATA!$C5="BUY"),DATA!H5,"")</f>
        <v/>
      </c>
      <c r="E20" s="15" t="str">
        <f>IF(AND(DATA!$B5=Feuil2!$A$14,DATA!$C5="SELL"),DATA!A5,"")</f>
        <v/>
      </c>
      <c r="F20" s="15" t="str">
        <f>IF(AND(DATA!$B5=Feuil2!$A$14,DATA!$C5="SELL"),DATA!F5,"")</f>
        <v/>
      </c>
      <c r="G20" s="15" t="str">
        <f>IF(AND(DATA!$B5=Feuil2!$A$14,DATA!$C5="SELL"),DATA!G5,"")</f>
        <v/>
      </c>
      <c r="H20" s="15" t="str">
        <f>IF(AND(DATA!$B5=Feuil2!$A$14,DATA!$C5="SELL"),DATA!H5,"")</f>
        <v/>
      </c>
    </row>
    <row r="21" spans="1:17" ht="31.5" thickTop="1" thickBot="1">
      <c r="A21" s="15">
        <f>IF(AND(DATA!$B6=Feuil2!$A$14,DATA!$C6="BUY"),DATA!$A6,"")</f>
        <v>2050</v>
      </c>
      <c r="B21" s="15">
        <f>IF(AND(DATA!$B6=Feuil2!$A$14,DATA!$C6="BUY"),DATA!F6,"")</f>
        <v>304</v>
      </c>
      <c r="C21" s="15">
        <f>IF(AND(DATA!$B6=Feuil2!$A$14,DATA!$C6="BUY"),DATA!G6,"")</f>
        <v>14</v>
      </c>
      <c r="D21" s="15" t="str">
        <f>IF(AND(DATA!$B6=Feuil2!$A$14,DATA!$C6="BUY"),DATA!H6,"")</f>
        <v>e</v>
      </c>
      <c r="E21" s="15" t="str">
        <f>IF(AND(DATA!$B6=Feuil2!$A$14,DATA!$C6="SELL"),DATA!A6,"")</f>
        <v/>
      </c>
      <c r="F21" s="15" t="str">
        <f>IF(AND(DATA!$B6=Feuil2!$A$14,DATA!$C6="SELL"),DATA!F6,"")</f>
        <v/>
      </c>
      <c r="G21" s="15" t="str">
        <f>IF(AND(DATA!$B6=Feuil2!$A$14,DATA!$C6="SELL"),DATA!G6,"")</f>
        <v/>
      </c>
      <c r="H21" s="15" t="str">
        <f>IF(AND(DATA!$B6=Feuil2!$A$14,DATA!$C6="SELL"),DATA!H6,"")</f>
        <v/>
      </c>
      <c r="J21" s="33" t="s">
        <v>17</v>
      </c>
      <c r="K21" s="34"/>
      <c r="L21" s="34"/>
      <c r="M21" s="34"/>
      <c r="N21" s="34"/>
      <c r="O21" s="34"/>
      <c r="P21" s="34"/>
      <c r="Q21" s="35"/>
    </row>
    <row r="22" spans="1:17" ht="21.75" thickTop="1" thickBot="1">
      <c r="A22" s="15" t="str">
        <f>IF(AND(DATA!$B7=Feuil2!$A$14,DATA!$C7="BUY"),DATA!$A7,"")</f>
        <v/>
      </c>
      <c r="B22" s="15" t="str">
        <f>IF(AND(DATA!$B7=Feuil2!$A$14,DATA!$C7="BUY"),DATA!F7,"")</f>
        <v/>
      </c>
      <c r="C22" s="15" t="str">
        <f>IF(AND(DATA!$B7=Feuil2!$A$14,DATA!$C7="BUY"),DATA!G7,"")</f>
        <v/>
      </c>
      <c r="D22" s="15" t="str">
        <f>IF(AND(DATA!$B7=Feuil2!$A$14,DATA!$C7="BUY"),DATA!H7,"")</f>
        <v/>
      </c>
      <c r="E22" s="15" t="str">
        <f>IF(AND(DATA!$B7=Feuil2!$A$14,DATA!$C7="SELL"),DATA!A7,"")</f>
        <v/>
      </c>
      <c r="F22" s="15" t="str">
        <f>IF(AND(DATA!$B7=Feuil2!$A$14,DATA!$C7="SELL"),DATA!F7,"")</f>
        <v/>
      </c>
      <c r="G22" s="15" t="str">
        <f>IF(AND(DATA!$B7=Feuil2!$A$14,DATA!$C7="SELL"),DATA!G7,"")</f>
        <v/>
      </c>
      <c r="H22" s="15" t="str">
        <f>IF(AND(DATA!$B7=Feuil2!$A$14,DATA!$C7="SELL"),DATA!H7,"")</f>
        <v/>
      </c>
      <c r="J22" s="36" t="s">
        <v>39</v>
      </c>
      <c r="K22" s="37"/>
      <c r="L22" s="37"/>
      <c r="M22" s="38"/>
      <c r="N22" s="36" t="s">
        <v>40</v>
      </c>
      <c r="O22" s="37"/>
      <c r="P22" s="37"/>
      <c r="Q22" s="38"/>
    </row>
    <row r="23" spans="1:17" ht="16.5" thickTop="1" thickBot="1">
      <c r="A23" s="15" t="str">
        <f>IF(AND(DATA!$B8=Feuil2!$A$14,DATA!$C8="BUY"),DATA!$A8,"")</f>
        <v/>
      </c>
      <c r="B23" s="15" t="str">
        <f>IF(AND(DATA!$B8=Feuil2!$A$14,DATA!$C8="BUY"),DATA!F8,"")</f>
        <v/>
      </c>
      <c r="C23" s="15" t="str">
        <f>IF(AND(DATA!$B8=Feuil2!$A$14,DATA!$C8="BUY"),DATA!G8,"")</f>
        <v/>
      </c>
      <c r="D23" s="15" t="str">
        <f>IF(AND(DATA!$B8=Feuil2!$A$14,DATA!$C8="BUY"),DATA!H8,"")</f>
        <v/>
      </c>
      <c r="E23" s="15" t="str">
        <f>IF(AND(DATA!$B8=Feuil2!$A$14,DATA!$C8="SELL"),DATA!A8,"")</f>
        <v/>
      </c>
      <c r="F23" s="15" t="str">
        <f>IF(AND(DATA!$B8=Feuil2!$A$14,DATA!$C8="SELL"),DATA!F8,"")</f>
        <v/>
      </c>
      <c r="G23" s="15" t="str">
        <f>IF(AND(DATA!$B8=Feuil2!$A$14,DATA!$C8="SELL"),DATA!G8,"")</f>
        <v/>
      </c>
      <c r="H23" s="15" t="str">
        <f>IF(AND(DATA!$B8=Feuil2!$A$14,DATA!$C8="SELL"),DATA!H8,"")</f>
        <v/>
      </c>
      <c r="J23" s="13" t="s">
        <v>35</v>
      </c>
      <c r="K23" s="12" t="s">
        <v>38</v>
      </c>
      <c r="L23" s="12" t="s">
        <v>36</v>
      </c>
      <c r="M23" s="14" t="s">
        <v>37</v>
      </c>
      <c r="N23" s="13" t="s">
        <v>35</v>
      </c>
      <c r="O23" s="12" t="s">
        <v>38</v>
      </c>
      <c r="P23" s="12" t="s">
        <v>36</v>
      </c>
      <c r="Q23" s="14" t="s">
        <v>43</v>
      </c>
    </row>
    <row r="24" spans="1:17">
      <c r="A24" s="15" t="str">
        <f>IF(AND(DATA!$B9=Feuil2!$A$14,DATA!$C9="BUY"),DATA!$A9,"")</f>
        <v/>
      </c>
      <c r="B24" s="15" t="str">
        <f>IF(AND(DATA!$B9=Feuil2!$A$14,DATA!$C9="BUY"),DATA!F9,"")</f>
        <v/>
      </c>
      <c r="C24" s="15" t="str">
        <f>IF(AND(DATA!$B9=Feuil2!$A$14,DATA!$C9="BUY"),DATA!G9,"")</f>
        <v/>
      </c>
      <c r="D24" s="15" t="str">
        <f>IF(AND(DATA!$B9=Feuil2!$A$14,DATA!$C9="BUY"),DATA!H9,"")</f>
        <v/>
      </c>
      <c r="E24" s="15" t="str">
        <f>IF(AND(DATA!$B9=Feuil2!$A$14,DATA!$C9="SELL"),DATA!A9,"")</f>
        <v/>
      </c>
      <c r="F24" s="15" t="str">
        <f>IF(AND(DATA!$B9=Feuil2!$A$14,DATA!$C9="SELL"),DATA!F9,"")</f>
        <v/>
      </c>
      <c r="G24" s="15" t="str">
        <f>IF(AND(DATA!$B9=Feuil2!$A$14,DATA!$C9="SELL"),DATA!G9,"")</f>
        <v/>
      </c>
      <c r="H24" s="15" t="str">
        <f>IF(AND(DATA!$B9=Feuil2!$A$14,DATA!$C9="SELL"),DATA!H9,"")</f>
        <v/>
      </c>
      <c r="J24" s="15" t="str">
        <f>IF(AND(DATA!$B2=Feuil2!$J$21,DATA!$C2="BUY"),DATA!$A2,"")</f>
        <v/>
      </c>
      <c r="K24" s="15" t="str">
        <f>IF(AND(DATA!$B2=Feuil2!$J$21,DATA!$C2="BUY"),DATA!$F2,"")</f>
        <v/>
      </c>
      <c r="L24" s="15" t="str">
        <f>IF(AND(DATA!$B2=Feuil2!$J$21,DATA!$C2="BUY"),DATA!$F2,"")</f>
        <v/>
      </c>
      <c r="M24" s="15" t="str">
        <f>IF(AND(DATA!$B2=Feuil2!$J$21,DATA!$C2="BUY"),DATA!$F2,"")</f>
        <v/>
      </c>
      <c r="N24" s="15" t="str">
        <f>IF(AND(DATA!$B2=Feuil2!$J$21,DATA!$C2="SELL"),DATA!$A2,"")</f>
        <v/>
      </c>
      <c r="O24" s="15" t="str">
        <f>IF(AND(DATA!$B2=Feuil2!$J$21,DATA!$C2="SELL"),DATA!$F2,"")</f>
        <v/>
      </c>
      <c r="P24" s="15" t="str">
        <f>IF(AND(DATA!$B2=Feuil2!$J$21,DATA!$C2="SELL"),DATA!$G2,"")</f>
        <v/>
      </c>
      <c r="Q24" s="15" t="str">
        <f>IF(AND(DATA!$B2=Feuil2!$J$21,DATA!$C2="SELL"),DATA!$H2,"")</f>
        <v/>
      </c>
    </row>
    <row r="25" spans="1:17">
      <c r="A25" s="15" t="str">
        <f>IF(AND(DATA!$B10=Feuil2!$A$14,DATA!$C10="BUY"),DATA!$A10,"")</f>
        <v/>
      </c>
      <c r="B25" s="15" t="str">
        <f>IF(AND(DATA!$B10=Feuil2!$A$14,DATA!$C10="BUY"),DATA!F10,"")</f>
        <v/>
      </c>
      <c r="C25" s="15" t="str">
        <f>IF(AND(DATA!$B10=Feuil2!$A$14,DATA!$C10="BUY"),DATA!G10,"")</f>
        <v/>
      </c>
      <c r="D25" s="15" t="str">
        <f>IF(AND(DATA!$B10=Feuil2!$A$14,DATA!$C10="BUY"),DATA!H10,"")</f>
        <v/>
      </c>
      <c r="E25" s="15" t="str">
        <f>IF(AND(DATA!$B10=Feuil2!$A$14,DATA!$C10="SELL"),DATA!A10,"")</f>
        <v/>
      </c>
      <c r="F25" s="15" t="str">
        <f>IF(AND(DATA!$B10=Feuil2!$A$14,DATA!$C10="SELL"),DATA!F10,"")</f>
        <v/>
      </c>
      <c r="G25" s="15" t="str">
        <f>IF(AND(DATA!$B10=Feuil2!$A$14,DATA!$C10="SELL"),DATA!G10,"")</f>
        <v/>
      </c>
      <c r="H25" s="15" t="str">
        <f>IF(AND(DATA!$B10=Feuil2!$A$14,DATA!$C10="SELL"),DATA!H10,"")</f>
        <v/>
      </c>
      <c r="J25" s="15" t="str">
        <f>IF(AND(DATA!$B3=Feuil2!$J$21,DATA!$C3="BUY"),DATA!$A3,"")</f>
        <v/>
      </c>
      <c r="K25" s="15" t="str">
        <f>IF(AND(DATA!$B3=Feuil2!$J$21,DATA!$C3="BUY"),DATA!$F3,"")</f>
        <v/>
      </c>
      <c r="L25" s="15" t="str">
        <f>IF(AND(DATA!$B3=Feuil2!$J$21,DATA!$C3="BUY"),DATA!$F3,"")</f>
        <v/>
      </c>
      <c r="M25" s="15" t="str">
        <f>IF(AND(DATA!$B3=Feuil2!$J$21,DATA!$C3="BUY"),DATA!$F3,"")</f>
        <v/>
      </c>
      <c r="N25" s="15" t="str">
        <f>IF(AND(DATA!$B3=Feuil2!$J$21,DATA!$C3="SELL"),DATA!$A3,"")</f>
        <v/>
      </c>
      <c r="O25" s="15" t="str">
        <f>IF(AND(DATA!$B3=Feuil2!$J$21,DATA!$C3="SELL"),DATA!$F3,"")</f>
        <v/>
      </c>
      <c r="P25" s="15" t="str">
        <f>IF(AND(DATA!$B3=Feuil2!$J$21,DATA!$C3="SELL"),DATA!$G3,"")</f>
        <v/>
      </c>
      <c r="Q25" s="15" t="str">
        <f>IF(AND(DATA!$B3=Feuil2!$J$21,DATA!$C3="SELL"),DATA!$H3,"")</f>
        <v/>
      </c>
    </row>
    <row r="26" spans="1:17">
      <c r="A26" s="15" t="str">
        <f>IF(AND(DATA!$B11=Feuil2!$A$14,DATA!$C11="BUY"),DATA!$A11,"")</f>
        <v/>
      </c>
      <c r="B26" s="15" t="str">
        <f>IF(AND(DATA!$B11=Feuil2!$A$14,DATA!$C11="BUY"),DATA!F11,"")</f>
        <v/>
      </c>
      <c r="C26" s="15" t="str">
        <f>IF(AND(DATA!$B11=Feuil2!$A$14,DATA!$C11="BUY"),DATA!G11,"")</f>
        <v/>
      </c>
      <c r="D26" s="15" t="str">
        <f>IF(AND(DATA!$B11=Feuil2!$A$14,DATA!$C11="BUY"),DATA!H11,"")</f>
        <v/>
      </c>
      <c r="E26" s="15" t="str">
        <f>IF(AND(DATA!$B11=Feuil2!$A$14,DATA!$C11="SELL"),DATA!A11,"")</f>
        <v/>
      </c>
      <c r="F26" s="15" t="str">
        <f>IF(AND(DATA!$B11=Feuil2!$A$14,DATA!$C11="SELL"),DATA!F11,"")</f>
        <v/>
      </c>
      <c r="G26" s="15" t="str">
        <f>IF(AND(DATA!$B11=Feuil2!$A$14,DATA!$C11="SELL"),DATA!G11,"")</f>
        <v/>
      </c>
      <c r="H26" s="15" t="str">
        <f>IF(AND(DATA!$B11=Feuil2!$A$14,DATA!$C11="SELL"),DATA!H11,"")</f>
        <v/>
      </c>
      <c r="J26" s="15" t="str">
        <f>IF(AND(DATA!$B4=Feuil2!$J$21,DATA!$C4="BUY"),DATA!$A4,"")</f>
        <v/>
      </c>
      <c r="K26" s="15" t="str">
        <f>IF(AND(DATA!$B4=Feuil2!$J$21,DATA!$C4="BUY"),DATA!$F4,"")</f>
        <v/>
      </c>
      <c r="L26" s="15" t="str">
        <f>IF(AND(DATA!$B4=Feuil2!$J$21,DATA!$C4="BUY"),DATA!$F4,"")</f>
        <v/>
      </c>
      <c r="M26" s="15" t="str">
        <f>IF(AND(DATA!$B4=Feuil2!$J$21,DATA!$C4="BUY"),DATA!$F4,"")</f>
        <v/>
      </c>
      <c r="N26" s="15" t="str">
        <f>IF(AND(DATA!$B4=Feuil2!$J$21,DATA!$C4="SELL"),DATA!$A4,"")</f>
        <v/>
      </c>
      <c r="O26" s="15" t="str">
        <f>IF(AND(DATA!$B4=Feuil2!$J$21,DATA!$C4="SELL"),DATA!$F4,"")</f>
        <v/>
      </c>
      <c r="P26" s="15" t="str">
        <f>IF(AND(DATA!$B4=Feuil2!$J$21,DATA!$C4="SELL"),DATA!$G4,"")</f>
        <v/>
      </c>
      <c r="Q26" s="15" t="str">
        <f>IF(AND(DATA!$B4=Feuil2!$J$21,DATA!$C4="SELL"),DATA!$H4,"")</f>
        <v/>
      </c>
    </row>
    <row r="27" spans="1:17">
      <c r="J27" s="15" t="str">
        <f>IF(AND(DATA!$B5=Feuil2!$J$21,DATA!$C5="BUY"),DATA!$A5,"")</f>
        <v/>
      </c>
      <c r="K27" s="15" t="str">
        <f>IF(AND(DATA!$B5=Feuil2!$J$21,DATA!$C5="BUY"),DATA!$F5,"")</f>
        <v/>
      </c>
      <c r="L27" s="15" t="str">
        <f>IF(AND(DATA!$B5=Feuil2!$J$21,DATA!$C5="BUY"),DATA!$F5,"")</f>
        <v/>
      </c>
      <c r="M27" s="15" t="str">
        <f>IF(AND(DATA!$B5=Feuil2!$J$21,DATA!$C5="BUY"),DATA!$F5,"")</f>
        <v/>
      </c>
      <c r="N27" s="15" t="str">
        <f>IF(AND(DATA!$B5=Feuil2!$J$21,DATA!$C5="SELL"),DATA!$A5,"")</f>
        <v/>
      </c>
      <c r="O27" s="15" t="str">
        <f>IF(AND(DATA!$B5=Feuil2!$J$21,DATA!$C5="SELL"),DATA!$F5,"")</f>
        <v/>
      </c>
      <c r="P27" s="15" t="str">
        <f>IF(AND(DATA!$B5=Feuil2!$J$21,DATA!$C5="SELL"),DATA!$G5,"")</f>
        <v/>
      </c>
      <c r="Q27" s="15" t="str">
        <f>IF(AND(DATA!$B5=Feuil2!$J$21,DATA!$C5="SELL"),DATA!$H5,"")</f>
        <v/>
      </c>
    </row>
    <row r="28" spans="1:17">
      <c r="J28" s="15" t="str">
        <f>IF(AND(DATA!$B6=Feuil2!$J$21,DATA!$C6="BUY"),DATA!$A6,"")</f>
        <v/>
      </c>
      <c r="K28" s="15" t="str">
        <f>IF(AND(DATA!$B6=Feuil2!$J$21,DATA!$C6="BUY"),DATA!$F6,"")</f>
        <v/>
      </c>
      <c r="L28" s="15" t="str">
        <f>IF(AND(DATA!$B6=Feuil2!$J$21,DATA!$C6="BUY"),DATA!$F6,"")</f>
        <v/>
      </c>
      <c r="M28" s="15" t="str">
        <f>IF(AND(DATA!$B6=Feuil2!$J$21,DATA!$C6="BUY"),DATA!$F6,"")</f>
        <v/>
      </c>
      <c r="N28" s="15" t="str">
        <f>IF(AND(DATA!$B6=Feuil2!$J$21,DATA!$C6="SELL"),DATA!$A6,"")</f>
        <v/>
      </c>
      <c r="O28" s="15" t="str">
        <f>IF(AND(DATA!$B6=Feuil2!$J$21,DATA!$C6="SELL"),DATA!$F6,"")</f>
        <v/>
      </c>
      <c r="P28" s="15" t="str">
        <f>IF(AND(DATA!$B6=Feuil2!$J$21,DATA!$C6="SELL"),DATA!$G6,"")</f>
        <v/>
      </c>
      <c r="Q28" s="15" t="str">
        <f>IF(AND(DATA!$B6=Feuil2!$J$21,DATA!$C6="SELL"),DATA!$H6,"")</f>
        <v/>
      </c>
    </row>
    <row r="29" spans="1:17">
      <c r="J29" s="15" t="str">
        <f>IF(AND(DATA!$B7=Feuil2!$J$21,DATA!$C7="BUY"),DATA!$A7,"")</f>
        <v/>
      </c>
      <c r="K29" s="15" t="str">
        <f>IF(AND(DATA!$B7=Feuil2!$J$21,DATA!$C7="BUY"),DATA!$F7,"")</f>
        <v/>
      </c>
      <c r="L29" s="15" t="str">
        <f>IF(AND(DATA!$B7=Feuil2!$J$21,DATA!$C7="BUY"),DATA!$F7,"")</f>
        <v/>
      </c>
      <c r="M29" s="15" t="str">
        <f>IF(AND(DATA!$B7=Feuil2!$J$21,DATA!$C7="BUY"),DATA!$F7,"")</f>
        <v/>
      </c>
      <c r="N29" s="15">
        <f>IF(AND(DATA!$B7=Feuil2!$J$21,DATA!$C7="SELL"),DATA!$A7,"")</f>
        <v>2050</v>
      </c>
      <c r="O29" s="15">
        <f>IF(AND(DATA!$B7=Feuil2!$J$21,DATA!$C7="SELL"),DATA!$F7,"")</f>
        <v>305</v>
      </c>
      <c r="P29" s="15">
        <f>IF(AND(DATA!$B7=Feuil2!$J$21,DATA!$C7="SELL"),DATA!$G7,"")</f>
        <v>15</v>
      </c>
      <c r="Q29" s="15" t="str">
        <f>IF(AND(DATA!$B7=Feuil2!$J$21,DATA!$C7="SELL"),DATA!$H7,"")</f>
        <v>e</v>
      </c>
    </row>
    <row r="30" spans="1:17">
      <c r="J30" s="15">
        <f>IF(AND(DATA!$B8=Feuil2!$J$21,DATA!$C8="BUY"),DATA!$A8,"")</f>
        <v>2050</v>
      </c>
      <c r="K30" s="15">
        <f>IF(AND(DATA!$B8=Feuil2!$J$21,DATA!$C8="BUY"),DATA!$F8,"")</f>
        <v>306</v>
      </c>
      <c r="L30" s="15">
        <f>IF(AND(DATA!$B8=Feuil2!$J$21,DATA!$C8="BUY"),DATA!$G8,"")</f>
        <v>16</v>
      </c>
      <c r="M30" s="15" t="str">
        <f>IF(AND(DATA!$B8=Feuil2!$J$21,DATA!$C8="BUY"),DATA!$H8,"")</f>
        <v>e</v>
      </c>
      <c r="N30" s="15" t="str">
        <f>IF(AND(DATA!$B8=Feuil2!$J$21,DATA!$C8="SELL"),DATA!$A8,"")</f>
        <v/>
      </c>
      <c r="O30" s="15" t="str">
        <f>IF(AND(DATA!$B8=Feuil2!$J$21,DATA!$C8="SELL"),DATA!$F8,"")</f>
        <v/>
      </c>
      <c r="P30" s="15" t="str">
        <f>IF(AND(DATA!$B8=Feuil2!$J$21,DATA!$C8="SELL"),DATA!$G8,"")</f>
        <v/>
      </c>
      <c r="Q30" s="15" t="str">
        <f>IF(AND(DATA!$B8=Feuil2!$J$21,DATA!$C8="SELL"),DATA!$H8,"")</f>
        <v/>
      </c>
    </row>
    <row r="31" spans="1:17" ht="15.75" thickBot="1">
      <c r="J31" s="15" t="str">
        <f>IF(AND(DATA!$B9=Feuil2!$J$21,DATA!$C9="BUY"),DATA!$A9,"")</f>
        <v/>
      </c>
      <c r="K31" s="15" t="str">
        <f>IF(AND(DATA!$B9=Feuil2!$J$21,DATA!$C9="BUY"),DATA!$F9,"")</f>
        <v/>
      </c>
      <c r="L31" s="15" t="str">
        <f>IF(AND(DATA!$B9=Feuil2!$J$21,DATA!$C9="BUY"),DATA!$F9,"")</f>
        <v/>
      </c>
      <c r="M31" s="15" t="str">
        <f>IF(AND(DATA!$B9=Feuil2!$J$21,DATA!$C9="BUY"),DATA!$F9,"")</f>
        <v/>
      </c>
      <c r="N31" s="15" t="str">
        <f>IF(AND(DATA!$B9=Feuil2!$J$21,DATA!$C9="SELL"),DATA!$A9,"")</f>
        <v/>
      </c>
      <c r="O31" s="15" t="str">
        <f>IF(AND(DATA!$B9=Feuil2!$J$21,DATA!$C9="SELL"),DATA!$F9,"")</f>
        <v/>
      </c>
      <c r="P31" s="15" t="str">
        <f>IF(AND(DATA!$B9=Feuil2!$J$21,DATA!$C9="SELL"),DATA!$G9,"")</f>
        <v/>
      </c>
      <c r="Q31" s="15" t="str">
        <f>IF(AND(DATA!$B9=Feuil2!$J$21,DATA!$C9="SELL"),DATA!$H9,"")</f>
        <v/>
      </c>
    </row>
    <row r="32" spans="1:17" ht="31.5" thickTop="1" thickBot="1">
      <c r="A32" s="33" t="s">
        <v>16</v>
      </c>
      <c r="B32" s="34"/>
      <c r="C32" s="34"/>
      <c r="D32" s="34"/>
      <c r="E32" s="34"/>
      <c r="F32" s="34"/>
      <c r="G32" s="34"/>
      <c r="H32" s="35"/>
      <c r="J32" s="15" t="str">
        <f>IF(AND(DATA!$B10=Feuil2!$J$21,DATA!$C10="BUY"),DATA!$A10,"")</f>
        <v/>
      </c>
      <c r="K32" s="15" t="str">
        <f>IF(AND(DATA!$B10=Feuil2!$J$21,DATA!$C10="BUY"),DATA!$F10,"")</f>
        <v/>
      </c>
      <c r="L32" s="15" t="str">
        <f>IF(AND(DATA!$B10=Feuil2!$J$21,DATA!$C10="BUY"),DATA!$F10,"")</f>
        <v/>
      </c>
      <c r="M32" s="15" t="str">
        <f>IF(AND(DATA!$B10=Feuil2!$J$21,DATA!$C10="BUY"),DATA!$F10,"")</f>
        <v/>
      </c>
      <c r="N32" s="15" t="str">
        <f>IF(AND(DATA!$B10=Feuil2!$J$21,DATA!$C10="SELL"),DATA!$A10,"")</f>
        <v/>
      </c>
      <c r="O32" s="15" t="str">
        <f>IF(AND(DATA!$B10=Feuil2!$J$21,DATA!$C10="SELL"),DATA!$F10,"")</f>
        <v/>
      </c>
      <c r="P32" s="15" t="str">
        <f>IF(AND(DATA!$B10=Feuil2!$J$21,DATA!$C10="SELL"),DATA!$G10,"")</f>
        <v/>
      </c>
      <c r="Q32" s="15" t="str">
        <f>IF(AND(DATA!$B10=Feuil2!$J$21,DATA!$C10="SELL"),DATA!$H10,"")</f>
        <v/>
      </c>
    </row>
    <row r="33" spans="1:17" ht="21.75" thickTop="1" thickBot="1">
      <c r="A33" s="36" t="s">
        <v>39</v>
      </c>
      <c r="B33" s="37"/>
      <c r="C33" s="37"/>
      <c r="D33" s="38"/>
      <c r="E33" s="36" t="s">
        <v>40</v>
      </c>
      <c r="F33" s="37"/>
      <c r="G33" s="37"/>
      <c r="H33" s="38"/>
      <c r="J33" s="15" t="str">
        <f>IF(AND(DATA!$B11=Feuil2!$J$21,DATA!$C11="BUY"),DATA!$A11,"")</f>
        <v/>
      </c>
      <c r="K33" s="15" t="str">
        <f>IF(AND(DATA!$B11=Feuil2!$J$21,DATA!$C11="BUY"),DATA!$F11,"")</f>
        <v/>
      </c>
      <c r="L33" s="15" t="str">
        <f>IF(AND(DATA!$B11=Feuil2!$J$21,DATA!$C11="BUY"),DATA!$F11,"")</f>
        <v/>
      </c>
      <c r="M33" s="15" t="str">
        <f>IF(AND(DATA!$B11=Feuil2!$J$21,DATA!$C11="BUY"),DATA!$F11,"")</f>
        <v/>
      </c>
      <c r="N33" s="15" t="str">
        <f>IF(AND(DATA!$B11=Feuil2!$J$21,DATA!$C11="SELL"),DATA!$A11,"")</f>
        <v/>
      </c>
      <c r="O33" s="15" t="str">
        <f>IF(AND(DATA!$B11=Feuil2!$J$21,DATA!$C11="SELL"),DATA!$F11,"")</f>
        <v/>
      </c>
      <c r="P33" s="15" t="str">
        <f>IF(AND(DATA!$B11=Feuil2!$J$21,DATA!$C11="SELL"),DATA!$G11,"")</f>
        <v/>
      </c>
      <c r="Q33" s="15" t="str">
        <f>IF(AND(DATA!$B11=Feuil2!$J$21,DATA!$C11="SELL"),DATA!$H11,"")</f>
        <v/>
      </c>
    </row>
    <row r="34" spans="1:17" ht="16.5" thickTop="1" thickBot="1">
      <c r="A34" s="13" t="s">
        <v>35</v>
      </c>
      <c r="B34" s="12" t="s">
        <v>38</v>
      </c>
      <c r="C34" s="12" t="s">
        <v>36</v>
      </c>
      <c r="D34" s="14" t="s">
        <v>37</v>
      </c>
      <c r="E34" s="13" t="s">
        <v>35</v>
      </c>
      <c r="F34" s="12" t="s">
        <v>38</v>
      </c>
      <c r="G34" s="12" t="s">
        <v>36</v>
      </c>
      <c r="H34" s="14" t="s">
        <v>43</v>
      </c>
    </row>
    <row r="35" spans="1:17" ht="20.25" thickTop="1" thickBot="1">
      <c r="A35" s="15" t="str">
        <f>IF(AND(DATA!$B2=Feuil2!$A$32,DATA!$C2="BUY"),DATA!$A2,"")</f>
        <v/>
      </c>
      <c r="B35" s="15" t="str">
        <f>IF(AND(DATA!$B2=Feuil2!$A$32,DATA!$C2="BUY"),DATA!$F2,"")</f>
        <v/>
      </c>
      <c r="C35" s="15" t="str">
        <f>IF(AND(DATA!$B2=Feuil2!$A$32,DATA!$C2="BUY"),DATA!$G2,"")</f>
        <v/>
      </c>
      <c r="D35" s="15" t="str">
        <f>IF(AND(DATA!$B2=Feuil2!$A$32,DATA!$C2="BUY"),DATA!$H2,"")</f>
        <v/>
      </c>
      <c r="E35" s="15" t="str">
        <f>IF(AND(DATA!$B2=Feuil2!$A$32,DATA!$C2="sell"),DATA!$A2,"")</f>
        <v/>
      </c>
      <c r="F35" s="15" t="str">
        <f>IF(AND(DATA!$B2=Feuil2!$A$32,DATA!$C2="sell"),DATA!$F2,"")</f>
        <v/>
      </c>
      <c r="G35" s="15" t="str">
        <f>IF(AND(DATA!$B2=Feuil2!$A$32,DATA!$C2="sell"),DATA!$G2,"")</f>
        <v/>
      </c>
      <c r="H35" s="15" t="str">
        <f>IF(AND(DATA!$B2=Feuil2!$A$32,DATA!$C2="sell"),DATA!$H2,"")</f>
        <v/>
      </c>
      <c r="J35" s="48" t="s">
        <v>41</v>
      </c>
      <c r="K35" s="49"/>
      <c r="L35" s="49"/>
      <c r="M35" s="50"/>
    </row>
    <row r="36" spans="1:17" ht="15.75" thickBot="1">
      <c r="A36" s="15" t="str">
        <f>IF(AND(DATA!$B3=Feuil2!$A$32,DATA!$C3="BUY"),DATA!$A3,"")</f>
        <v/>
      </c>
      <c r="B36" s="15" t="str">
        <f>IF(AND(DATA!$B3=Feuil2!$A$32,DATA!$C3="BUY"),DATA!$F3,"")</f>
        <v/>
      </c>
      <c r="C36" s="15" t="str">
        <f>IF(AND(DATA!$B3=Feuil2!$A$32,DATA!$C3="BUY"),DATA!$G3,"")</f>
        <v/>
      </c>
      <c r="D36" s="15" t="str">
        <f>IF(AND(DATA!$B3=Feuil2!$A$32,DATA!$C3="BUY"),DATA!$H3,"")</f>
        <v/>
      </c>
      <c r="E36" s="15" t="str">
        <f>IF(AND(DATA!$B3=Feuil2!$A$32,DATA!$C3="sell"),DATA!$A3,"")</f>
        <v/>
      </c>
      <c r="F36" s="15" t="str">
        <f>IF(AND(DATA!$B3=Feuil2!$A$32,DATA!$C3="sell"),DATA!$F3,"")</f>
        <v/>
      </c>
      <c r="G36" s="15" t="str">
        <f>IF(AND(DATA!$B3=Feuil2!$A$32,DATA!$C3="sell"),DATA!$G3,"")</f>
        <v/>
      </c>
      <c r="H36" s="15" t="str">
        <f>IF(AND(DATA!$B3=Feuil2!$A$32,DATA!$C3="sell"),DATA!$H3,"")</f>
        <v/>
      </c>
      <c r="J36" s="13" t="s">
        <v>42</v>
      </c>
      <c r="K36" s="12" t="s">
        <v>38</v>
      </c>
      <c r="L36" s="12" t="s">
        <v>36</v>
      </c>
      <c r="M36" s="14" t="s">
        <v>44</v>
      </c>
    </row>
    <row r="37" spans="1:17">
      <c r="A37" s="15" t="str">
        <f>IF(AND(DATA!$B4=Feuil2!$A$32,DATA!$C4="BUY"),DATA!$A4,"")</f>
        <v/>
      </c>
      <c r="B37" s="15" t="str">
        <f>IF(AND(DATA!$B4=Feuil2!$A$32,DATA!$C4="BUY"),DATA!$F4,"")</f>
        <v/>
      </c>
      <c r="C37" s="15" t="str">
        <f>IF(AND(DATA!$B4=Feuil2!$A$32,DATA!$C4="BUY"),DATA!$G4,"")</f>
        <v/>
      </c>
      <c r="D37" s="15" t="str">
        <f>IF(AND(DATA!$B4=Feuil2!$A$32,DATA!$C4="BUY"),DATA!$H4,"")</f>
        <v/>
      </c>
      <c r="E37" s="15" t="str">
        <f>IF(AND(DATA!$B4=Feuil2!$A$32,DATA!$C4="sell"),DATA!$A4,"")</f>
        <v/>
      </c>
      <c r="F37" s="15" t="str">
        <f>IF(AND(DATA!$B4=Feuil2!$A$32,DATA!$C4="sell"),DATA!$F4,"")</f>
        <v/>
      </c>
      <c r="G37" s="15" t="str">
        <f>IF(AND(DATA!$B4=Feuil2!$A$32,DATA!$C4="sell"),DATA!$G4,"")</f>
        <v/>
      </c>
      <c r="H37" s="15" t="str">
        <f>IF(AND(DATA!$B4=Feuil2!$A$32,DATA!$C4="sell"),DATA!$H4,"")</f>
        <v/>
      </c>
      <c r="J37" s="15">
        <v>1</v>
      </c>
      <c r="K37" s="15">
        <f>K30</f>
        <v>306</v>
      </c>
      <c r="L37" s="18">
        <f>L30-P29</f>
        <v>1</v>
      </c>
      <c r="M37" s="15">
        <f>K37*L37</f>
        <v>306</v>
      </c>
      <c r="O37">
        <f>629.3*L37</f>
        <v>629.29999999999995</v>
      </c>
    </row>
    <row r="38" spans="1:17" ht="15.75" thickBot="1">
      <c r="A38" s="15" t="str">
        <f>IF(AND(DATA!$B5=Feuil2!$A$32,DATA!$C5="BUY"),DATA!$A5,"")</f>
        <v/>
      </c>
      <c r="B38" s="15" t="str">
        <f>IF(AND(DATA!$B5=Feuil2!$A$32,DATA!$C5="BUY"),DATA!$F5,"")</f>
        <v/>
      </c>
      <c r="C38" s="15" t="str">
        <f>IF(AND(DATA!$B5=Feuil2!$A$32,DATA!$C5="BUY"),DATA!$G5,"")</f>
        <v/>
      </c>
      <c r="D38" s="15" t="str">
        <f>IF(AND(DATA!$B5=Feuil2!$A$32,DATA!$C5="BUY"),DATA!$H5,"")</f>
        <v/>
      </c>
      <c r="E38" s="15" t="str">
        <f>IF(AND(DATA!$B5=Feuil2!$A$32,DATA!$C5="sell"),DATA!$A5,"")</f>
        <v/>
      </c>
      <c r="F38" s="15" t="str">
        <f>IF(AND(DATA!$B5=Feuil2!$A$32,DATA!$C5="sell"),DATA!$F5,"")</f>
        <v/>
      </c>
      <c r="G38" s="15" t="str">
        <f>IF(AND(DATA!$B5=Feuil2!$A$32,DATA!$C5="sell"),DATA!$G5,"")</f>
        <v/>
      </c>
      <c r="H38" s="15" t="str">
        <f>IF(AND(DATA!$B5=Feuil2!$A$32,DATA!$C5="sell"),DATA!$H5,"")</f>
        <v/>
      </c>
    </row>
    <row r="39" spans="1:17" ht="31.5" thickTop="1" thickBot="1">
      <c r="A39" s="15" t="str">
        <f>IF(AND(DATA!$B6=Feuil2!$A$32,DATA!$C6="BUY"),DATA!$A6,"")</f>
        <v/>
      </c>
      <c r="B39" s="15" t="str">
        <f>IF(AND(DATA!$B6=Feuil2!$A$32,DATA!$C6="BUY"),DATA!$F6,"")</f>
        <v/>
      </c>
      <c r="C39" s="15" t="str">
        <f>IF(AND(DATA!$B6=Feuil2!$A$32,DATA!$C6="BUY"),DATA!$G6,"")</f>
        <v/>
      </c>
      <c r="D39" s="15" t="str">
        <f>IF(AND(DATA!$B6=Feuil2!$A$32,DATA!$C6="BUY"),DATA!$H6,"")</f>
        <v/>
      </c>
      <c r="E39" s="15" t="str">
        <f>IF(AND(DATA!$B6=Feuil2!$A$32,DATA!$C6="sell"),DATA!$A6,"")</f>
        <v/>
      </c>
      <c r="F39" s="15" t="str">
        <f>IF(AND(DATA!$B6=Feuil2!$A$32,DATA!$C6="sell"),DATA!$F6,"")</f>
        <v/>
      </c>
      <c r="G39" s="15" t="str">
        <f>IF(AND(DATA!$B6=Feuil2!$A$32,DATA!$C6="sell"),DATA!$G6,"")</f>
        <v/>
      </c>
      <c r="H39" s="15" t="str">
        <f>IF(AND(DATA!$B6=Feuil2!$A$32,DATA!$C6="sell"),DATA!$H6,"")</f>
        <v/>
      </c>
      <c r="J39" s="33" t="s">
        <v>11</v>
      </c>
      <c r="K39" s="34"/>
      <c r="L39" s="34"/>
      <c r="M39" s="34"/>
      <c r="N39" s="34"/>
      <c r="O39" s="34"/>
      <c r="P39" s="34"/>
      <c r="Q39" s="35"/>
    </row>
    <row r="40" spans="1:17" ht="21.75" thickTop="1" thickBot="1">
      <c r="A40" s="15" t="str">
        <f>IF(AND(DATA!$B7=Feuil2!$A$32,DATA!$C7="BUY"),DATA!$A7,"")</f>
        <v/>
      </c>
      <c r="B40" s="15" t="str">
        <f>IF(AND(DATA!$B7=Feuil2!$A$32,DATA!$C7="BUY"),DATA!$F7,"")</f>
        <v/>
      </c>
      <c r="C40" s="15" t="str">
        <f>IF(AND(DATA!$B7=Feuil2!$A$32,DATA!$C7="BUY"),DATA!$G7,"")</f>
        <v/>
      </c>
      <c r="D40" s="15" t="str">
        <f>IF(AND(DATA!$B7=Feuil2!$A$32,DATA!$C7="BUY"),DATA!$H7,"")</f>
        <v/>
      </c>
      <c r="E40" s="15" t="str">
        <f>IF(AND(DATA!$B7=Feuil2!$A$32,DATA!$C7="sell"),DATA!$A7,"")</f>
        <v/>
      </c>
      <c r="F40" s="15" t="str">
        <f>IF(AND(DATA!$B7=Feuil2!$A$32,DATA!$C7="sell"),DATA!$F7,"")</f>
        <v/>
      </c>
      <c r="G40" s="15" t="str">
        <f>IF(AND(DATA!$B7=Feuil2!$A$32,DATA!$C7="sell"),DATA!$G7,"")</f>
        <v/>
      </c>
      <c r="H40" s="15" t="str">
        <f>IF(AND(DATA!$B7=Feuil2!$A$32,DATA!$C7="sell"),DATA!$H7,"")</f>
        <v/>
      </c>
      <c r="J40" s="36" t="s">
        <v>39</v>
      </c>
      <c r="K40" s="37"/>
      <c r="L40" s="37"/>
      <c r="M40" s="38"/>
      <c r="N40" s="36" t="s">
        <v>40</v>
      </c>
      <c r="O40" s="37"/>
      <c r="P40" s="37"/>
      <c r="Q40" s="38"/>
    </row>
    <row r="41" spans="1:17" ht="16.5" thickTop="1" thickBot="1">
      <c r="A41" s="15" t="str">
        <f>IF(AND(DATA!$B8=Feuil2!$A$32,DATA!$C8="BUY"),DATA!$A8,"")</f>
        <v/>
      </c>
      <c r="B41" s="15" t="str">
        <f>IF(AND(DATA!$B8=Feuil2!$A$32,DATA!$C8="BUY"),DATA!$F8,"")</f>
        <v/>
      </c>
      <c r="C41" s="15" t="str">
        <f>IF(AND(DATA!$B8=Feuil2!$A$32,DATA!$C8="BUY"),DATA!$G8,"")</f>
        <v/>
      </c>
      <c r="D41" s="15" t="str">
        <f>IF(AND(DATA!$B8=Feuil2!$A$32,DATA!$C8="BUY"),DATA!$H8,"")</f>
        <v/>
      </c>
      <c r="E41" s="15" t="str">
        <f>IF(AND(DATA!$B8=Feuil2!$A$32,DATA!$C8="sell"),DATA!$A8,"")</f>
        <v/>
      </c>
      <c r="F41" s="15" t="str">
        <f>IF(AND(DATA!$B8=Feuil2!$A$32,DATA!$C8="sell"),DATA!$F8,"")</f>
        <v/>
      </c>
      <c r="G41" s="15" t="str">
        <f>IF(AND(DATA!$B8=Feuil2!$A$32,DATA!$C8="sell"),DATA!$G8,"")</f>
        <v/>
      </c>
      <c r="H41" s="15" t="str">
        <f>IF(AND(DATA!$B8=Feuil2!$A$32,DATA!$C8="sell"),DATA!$H8,"")</f>
        <v/>
      </c>
      <c r="J41" s="13" t="s">
        <v>35</v>
      </c>
      <c r="K41" s="12" t="s">
        <v>38</v>
      </c>
      <c r="L41" s="12" t="s">
        <v>36</v>
      </c>
      <c r="M41" s="14" t="s">
        <v>37</v>
      </c>
      <c r="N41" s="21" t="s">
        <v>35</v>
      </c>
      <c r="O41" s="22" t="s">
        <v>38</v>
      </c>
      <c r="P41" s="22" t="s">
        <v>36</v>
      </c>
      <c r="Q41" s="23" t="s">
        <v>43</v>
      </c>
    </row>
    <row r="42" spans="1:17">
      <c r="A42" s="15" t="str">
        <f>IF(AND(DATA!$B9=Feuil2!$A$32,DATA!$C9="BUY"),DATA!$A9,"")</f>
        <v/>
      </c>
      <c r="B42" s="15" t="str">
        <f>IF(AND(DATA!$B9=Feuil2!$A$32,DATA!$C9="BUY"),DATA!$F9,"")</f>
        <v/>
      </c>
      <c r="C42" s="15" t="str">
        <f>IF(AND(DATA!$B9=Feuil2!$A$32,DATA!$C9="BUY"),DATA!$G9,"")</f>
        <v/>
      </c>
      <c r="D42" s="15" t="str">
        <f>IF(AND(DATA!$B9=Feuil2!$A$32,DATA!$C9="BUY"),DATA!$H9,"")</f>
        <v/>
      </c>
      <c r="E42" s="15">
        <f>IF(AND(DATA!$B9=Feuil2!$A$32,DATA!$C9="sell"),DATA!$A9,"")</f>
        <v>2050</v>
      </c>
      <c r="F42" s="15">
        <f>IF(AND(DATA!$B9=Feuil2!$A$32,DATA!$C9="sell"),DATA!$F9,"")</f>
        <v>307</v>
      </c>
      <c r="G42" s="15">
        <f>IF(AND(DATA!$B9=Feuil2!$A$32,DATA!$C9="sell"),DATA!$G9,"")</f>
        <v>17</v>
      </c>
      <c r="H42" s="15" t="str">
        <f>IF(AND(DATA!$B9=Feuil2!$A$32,DATA!$C9="sell"),DATA!$H9,"")</f>
        <v>e</v>
      </c>
      <c r="J42" s="15" t="str">
        <f>IF(AND(DATA!$B2=Feuil2!$J$39,DATA!$C2="BUY"),DATA!$A2,"")</f>
        <v/>
      </c>
      <c r="K42" s="15" t="str">
        <f>IF(AND(DATA!$B20=Feuil2!$J$21,DATA!$C20="BUY"),DATA!$F20,"")</f>
        <v/>
      </c>
      <c r="L42" s="15" t="str">
        <f>IF(AND(DATA!$B20=Feuil2!$J$21,DATA!$C20="BUY"),DATA!$F20,"")</f>
        <v/>
      </c>
      <c r="M42" s="15" t="str">
        <f>IF(AND(DATA!$B20=Feuil2!$J$21,DATA!$C20="BUY"),DATA!$F20,"")</f>
        <v/>
      </c>
      <c r="N42" s="15" t="str">
        <f>IF(AND(DATA!$B20=Feuil2!$J$21,DATA!$C20="SELL"),DATA!$A20,"")</f>
        <v/>
      </c>
      <c r="O42" s="15" t="str">
        <f>IF(AND(DATA!$B20=Feuil2!$J$21,DATA!$C20="SELL"),DATA!$F20,"")</f>
        <v/>
      </c>
      <c r="P42" s="15" t="str">
        <f>IF(AND(DATA!$B20=Feuil2!$J$21,DATA!$C20="SELL"),DATA!$G20,"")</f>
        <v/>
      </c>
      <c r="Q42" s="15" t="str">
        <f>IF(AND(DATA!$B20=Feuil2!$J$21,DATA!$C20="SELL"),DATA!$H20,"")</f>
        <v/>
      </c>
    </row>
    <row r="43" spans="1:17">
      <c r="A43" s="15" t="str">
        <f>IF(AND(DATA!$B10=Feuil2!$A$32,DATA!$C10="BUY"),DATA!$A10,"")</f>
        <v/>
      </c>
      <c r="B43" s="15" t="str">
        <f>IF(AND(DATA!$B10=Feuil2!$A$32,DATA!$C10="BUY"),DATA!$F10,"")</f>
        <v/>
      </c>
      <c r="C43" s="15" t="str">
        <f>IF(AND(DATA!$B10=Feuil2!$A$32,DATA!$C10="BUY"),DATA!$G10,"")</f>
        <v/>
      </c>
      <c r="D43" s="15" t="str">
        <f>IF(AND(DATA!$B10=Feuil2!$A$32,DATA!$C10="BUY"),DATA!$H10,"")</f>
        <v/>
      </c>
      <c r="E43" s="15">
        <f>IF(AND(DATA!$B10=Feuil2!$A$32,DATA!$C10="sell"),DATA!$A10,"")</f>
        <v>2050</v>
      </c>
      <c r="F43" s="15">
        <f>IF(AND(DATA!$B10=Feuil2!$A$32,DATA!$C10="sell"),DATA!$F10,"")</f>
        <v>308</v>
      </c>
      <c r="G43" s="15">
        <f>IF(AND(DATA!$B10=Feuil2!$A$32,DATA!$C10="sell"),DATA!$G10,"")</f>
        <v>18</v>
      </c>
      <c r="H43" s="15" t="str">
        <f>IF(AND(DATA!$B10=Feuil2!$A$32,DATA!$C10="sell"),DATA!$H10,"")</f>
        <v>e</v>
      </c>
      <c r="J43" s="15" t="str">
        <f>IF(AND(DATA!$B3=Feuil2!$J$39,DATA!$C3="BUY"),DATA!$A3,"")</f>
        <v/>
      </c>
      <c r="K43" s="15" t="str">
        <f>IF(AND(DATA!$B21=Feuil2!$J$21,DATA!$C21="BUY"),DATA!$F21,"")</f>
        <v/>
      </c>
      <c r="L43" s="15" t="str">
        <f>IF(AND(DATA!$B21=Feuil2!$J$21,DATA!$C21="BUY"),DATA!$F21,"")</f>
        <v/>
      </c>
      <c r="M43" s="15" t="str">
        <f>IF(AND(DATA!$B21=Feuil2!$J$21,DATA!$C21="BUY"),DATA!$F21,"")</f>
        <v/>
      </c>
      <c r="N43" s="15" t="str">
        <f>IF(AND(DATA!$B21=Feuil2!$J$21,DATA!$C21="SELL"),DATA!$A21,"")</f>
        <v/>
      </c>
      <c r="O43" s="15" t="str">
        <f>IF(AND(DATA!$B21=Feuil2!$J$21,DATA!$C21="SELL"),DATA!$F21,"")</f>
        <v/>
      </c>
      <c r="P43" s="15" t="str">
        <f>IF(AND(DATA!$B21=Feuil2!$J$21,DATA!$C21="SELL"),DATA!$G21,"")</f>
        <v/>
      </c>
      <c r="Q43" s="15" t="str">
        <f>IF(AND(DATA!$B21=Feuil2!$J$21,DATA!$C21="SELL"),DATA!$H21,"")</f>
        <v/>
      </c>
    </row>
    <row r="44" spans="1:17">
      <c r="A44" s="15">
        <f>IF(AND(DATA!$B11=Feuil2!$A$32,DATA!$C11="BUY"),DATA!$A11,"")</f>
        <v>2050</v>
      </c>
      <c r="B44" s="19">
        <f>IF(AND(DATA!$B11=Feuil2!$A$32,DATA!$C11="BUY"),DATA!$F11,"")</f>
        <v>309</v>
      </c>
      <c r="C44" s="19">
        <f>IF(AND(DATA!$B11=Feuil2!$A$32,DATA!$C11="BUY"),DATA!$G11,"")</f>
        <v>19</v>
      </c>
      <c r="D44" s="19" t="str">
        <f>IF(AND(DATA!$B11=Feuil2!$A$32,DATA!$C11="BUY"),DATA!$H11,"")</f>
        <v>e</v>
      </c>
      <c r="E44" s="15" t="str">
        <f>IF(AND(DATA!$B11=Feuil2!$A$32,DATA!$C11="sell"),DATA!$A11,"")</f>
        <v/>
      </c>
      <c r="F44" s="15" t="str">
        <f>IF(AND(DATA!$B11=Feuil2!$A$32,DATA!$C11="sell"),DATA!$F11,"")</f>
        <v/>
      </c>
      <c r="G44" s="15" t="str">
        <f>IF(AND(DATA!$B11=Feuil2!$A$32,DATA!$C11="sell"),DATA!$G11,"")</f>
        <v/>
      </c>
      <c r="H44" s="15" t="str">
        <f>IF(AND(DATA!$B11=Feuil2!$A$32,DATA!$C11="sell"),DATA!$H11,"")</f>
        <v/>
      </c>
      <c r="J44" s="15" t="str">
        <f>IF(AND(DATA!$B4=Feuil2!$J$39,DATA!$C4="BUY"),DATA!$A4,"")</f>
        <v/>
      </c>
      <c r="K44" s="15" t="str">
        <f>IF(AND(DATA!$B22=Feuil2!$J$21,DATA!$C22="BUY"),DATA!$F22,"")</f>
        <v/>
      </c>
      <c r="L44" s="15" t="str">
        <f>IF(AND(DATA!$B22=Feuil2!$J$21,DATA!$C22="BUY"),DATA!$F22,"")</f>
        <v/>
      </c>
      <c r="M44" s="15" t="str">
        <f>IF(AND(DATA!$B22=Feuil2!$J$21,DATA!$C22="BUY"),DATA!$F22,"")</f>
        <v/>
      </c>
      <c r="N44" s="15" t="str">
        <f>IF(AND(DATA!$B22=Feuil2!$J$21,DATA!$C22="SELL"),DATA!$A22,"")</f>
        <v/>
      </c>
      <c r="O44" s="15" t="str">
        <f>IF(AND(DATA!$B22=Feuil2!$J$21,DATA!$C22="SELL"),DATA!$F22,"")</f>
        <v/>
      </c>
      <c r="P44" s="15" t="str">
        <f>IF(AND(DATA!$B22=Feuil2!$J$21,DATA!$C22="SELL"),DATA!$G22,"")</f>
        <v/>
      </c>
      <c r="Q44" s="15" t="str">
        <f>IF(AND(DATA!$B22=Feuil2!$J$21,DATA!$C22="SELL"),DATA!$H22,"")</f>
        <v/>
      </c>
    </row>
    <row r="45" spans="1:17">
      <c r="A45" s="15">
        <f>IF(AND(DATA!$B12=Feuil2!$A$32,DATA!$C12="BUY"),DATA!$A12,"")</f>
        <v>2050</v>
      </c>
      <c r="B45" s="19">
        <f>IF(AND(DATA!$B12=Feuil2!$A$32,DATA!$C12="BUY"),DATA!$F12,"")</f>
        <v>310</v>
      </c>
      <c r="C45" s="19">
        <f>IF(AND(DATA!$B12=Feuil2!$A$32,DATA!$C12="BUY"),DATA!$G12,"")</f>
        <v>20</v>
      </c>
      <c r="D45" s="19" t="str">
        <f>IF(AND(DATA!$B12=Feuil2!$A$32,DATA!$C12="BUY"),DATA!$H12,"")</f>
        <v>e</v>
      </c>
      <c r="E45" s="15" t="str">
        <f>IF(AND(DATA!$B12=Feuil2!$A$32,DATA!$C12="sell"),DATA!$A12,"")</f>
        <v/>
      </c>
      <c r="F45" s="15" t="str">
        <f>IF(AND(DATA!$B12=Feuil2!$A$32,DATA!$C12="sell"),DATA!$F12,"")</f>
        <v/>
      </c>
      <c r="G45" s="15" t="str">
        <f>IF(AND(DATA!$B12=Feuil2!$A$32,DATA!$C12="sell"),DATA!$G12,"")</f>
        <v/>
      </c>
      <c r="H45" s="15" t="str">
        <f>IF(AND(DATA!$B12=Feuil2!$A$32,DATA!$C12="sell"),DATA!$H12,"")</f>
        <v/>
      </c>
      <c r="J45" s="15" t="str">
        <f>IF(AND(DATA!$B5=Feuil2!$J$39,DATA!$C5="BUY"),DATA!$A5,"")</f>
        <v/>
      </c>
      <c r="K45" s="15" t="str">
        <f>IF(AND(DATA!$B23=Feuil2!$J$21,DATA!$C23="BUY"),DATA!$F23,"")</f>
        <v/>
      </c>
      <c r="L45" s="15" t="str">
        <f>IF(AND(DATA!$B23=Feuil2!$J$21,DATA!$C23="BUY"),DATA!$F23,"")</f>
        <v/>
      </c>
      <c r="M45" s="15" t="str">
        <f>IF(AND(DATA!$B23=Feuil2!$J$21,DATA!$C23="BUY"),DATA!$F23,"")</f>
        <v/>
      </c>
      <c r="N45" s="15" t="str">
        <f>IF(AND(DATA!$B23=Feuil2!$J$21,DATA!$C23="SELL"),DATA!$A23,"")</f>
        <v/>
      </c>
      <c r="O45" s="15" t="str">
        <f>IF(AND(DATA!$B23=Feuil2!$J$21,DATA!$C23="SELL"),DATA!$F23,"")</f>
        <v/>
      </c>
      <c r="P45" s="15" t="str">
        <f>IF(AND(DATA!$B23=Feuil2!$J$21,DATA!$C23="SELL"),DATA!$G23,"")</f>
        <v/>
      </c>
      <c r="Q45" s="15" t="str">
        <f>IF(AND(DATA!$B23=Feuil2!$J$21,DATA!$C23="SELL"),DATA!$H23,"")</f>
        <v/>
      </c>
    </row>
    <row r="46" spans="1:17">
      <c r="A46" s="15" t="str">
        <f>IF(AND(DATA!$B13=Feuil2!$A$32,DATA!$C13="BUY"),DATA!$A13,"")</f>
        <v/>
      </c>
      <c r="B46" s="15" t="str">
        <f>IF(AND(DATA!$B13=Feuil2!$A$32,DATA!$C13="BUY"),DATA!$F13,"")</f>
        <v/>
      </c>
      <c r="C46" s="15" t="str">
        <f>IF(AND(DATA!$B13=Feuil2!$A$32,DATA!$C13="BUY"),DATA!$G13,"")</f>
        <v/>
      </c>
      <c r="D46" s="15" t="str">
        <f>IF(AND(DATA!$B13=Feuil2!$A$32,DATA!$C13="BUY"),DATA!$H13,"")</f>
        <v/>
      </c>
      <c r="E46" s="15" t="str">
        <f>IF(AND(DATA!$B13=Feuil2!$A$32,DATA!$C13="sell"),DATA!$A13,"")</f>
        <v/>
      </c>
      <c r="F46" s="15" t="str">
        <f>IF(AND(DATA!$B13=Feuil2!$A$32,DATA!$C13="sell"),DATA!$F13,"")</f>
        <v/>
      </c>
      <c r="G46" s="15" t="str">
        <f>IF(AND(DATA!$B13=Feuil2!$A$32,DATA!$C13="sell"),DATA!$G13,"")</f>
        <v/>
      </c>
      <c r="H46" s="15" t="str">
        <f>IF(AND(DATA!$B13=Feuil2!$A$32,DATA!$C13="sell"),DATA!$H13,"")</f>
        <v/>
      </c>
      <c r="J46" s="15" t="str">
        <f>IF(AND(DATA!$B6=Feuil2!$J$39,DATA!$C6="BUY"),DATA!$A6,"")</f>
        <v/>
      </c>
      <c r="K46" s="15" t="str">
        <f>IF(AND(DATA!$B24=Feuil2!$J$21,DATA!$C24="BUY"),DATA!$F24,"")</f>
        <v/>
      </c>
      <c r="L46" s="15" t="str">
        <f>IF(AND(DATA!$B24=Feuil2!$J$21,DATA!$C24="BUY"),DATA!$F24,"")</f>
        <v/>
      </c>
      <c r="M46" s="15" t="str">
        <f>IF(AND(DATA!$B24=Feuil2!$J$21,DATA!$C24="BUY"),DATA!$F24,"")</f>
        <v/>
      </c>
      <c r="N46" s="15" t="str">
        <f>IF(AND(DATA!$B24=Feuil2!$J$21,DATA!$C24="SELL"),DATA!$A24,"")</f>
        <v/>
      </c>
      <c r="O46" s="15" t="str">
        <f>IF(AND(DATA!$B24=Feuil2!$J$21,DATA!$C24="SELL"),DATA!$F24,"")</f>
        <v/>
      </c>
      <c r="P46" s="15" t="str">
        <f>IF(AND(DATA!$B24=Feuil2!$J$21,DATA!$C24="SELL"),DATA!$G24,"")</f>
        <v/>
      </c>
      <c r="Q46" s="15" t="str">
        <f>IF(AND(DATA!$B24=Feuil2!$J$21,DATA!$C24="SELL"),DATA!$H24,"")</f>
        <v/>
      </c>
    </row>
    <row r="47" spans="1:17">
      <c r="A47" s="15" t="str">
        <f>IF(AND(DATA!$B14=Feuil2!$A$32,DATA!$C14="BUY"),DATA!$A14,"")</f>
        <v/>
      </c>
      <c r="B47" s="15" t="str">
        <f>IF(AND(DATA!$B14=Feuil2!$A$32,DATA!$C14="BUY"),DATA!$F14,"")</f>
        <v/>
      </c>
      <c r="C47" s="15" t="str">
        <f>IF(AND(DATA!$B14=Feuil2!$A$32,DATA!$C14="BUY"),DATA!$G14,"")</f>
        <v/>
      </c>
      <c r="D47" s="15" t="str">
        <f>IF(AND(DATA!$B14=Feuil2!$A$32,DATA!$C14="BUY"),DATA!$H14,"")</f>
        <v/>
      </c>
      <c r="E47" s="15" t="str">
        <f>IF(AND(DATA!$B14=Feuil2!$A$32,DATA!$C14="sell"),DATA!$A14,"")</f>
        <v/>
      </c>
      <c r="F47" s="15" t="str">
        <f>IF(AND(DATA!$B14=Feuil2!$A$32,DATA!$C14="sell"),DATA!$F14,"")</f>
        <v/>
      </c>
      <c r="G47" s="15" t="str">
        <f>IF(AND(DATA!$B14=Feuil2!$A$32,DATA!$C14="sell"),DATA!$G14,"")</f>
        <v/>
      </c>
      <c r="H47" s="15" t="str">
        <f>IF(AND(DATA!$B14=Feuil2!$A$32,DATA!$C14="sell"),DATA!$H14,"")</f>
        <v/>
      </c>
      <c r="J47" s="15" t="str">
        <f>IF(AND(DATA!$B7=Feuil2!$J$39,DATA!$C7="BUY"),DATA!$A7,"")</f>
        <v/>
      </c>
      <c r="K47" s="15" t="str">
        <f>IF(AND(DATA!$B25=Feuil2!$J$21,DATA!$C25="BUY"),DATA!$F25,"")</f>
        <v/>
      </c>
      <c r="L47" s="15" t="str">
        <f>IF(AND(DATA!$B25=Feuil2!$J$21,DATA!$C25="BUY"),DATA!$F25,"")</f>
        <v/>
      </c>
      <c r="M47" s="15" t="str">
        <f>IF(AND(DATA!$B25=Feuil2!$J$21,DATA!$C25="BUY"),DATA!$F25,"")</f>
        <v/>
      </c>
      <c r="N47" s="15" t="str">
        <f>IF(AND(DATA!$B25=Feuil2!$J$21,DATA!$C25="SELL"),DATA!$A25,"")</f>
        <v/>
      </c>
      <c r="O47" s="15" t="str">
        <f>IF(AND(DATA!$B25=Feuil2!$J$21,DATA!$C25="SELL"),DATA!$F25,"")</f>
        <v/>
      </c>
      <c r="P47" s="15" t="str">
        <f>IF(AND(DATA!$B25=Feuil2!$J$21,DATA!$C25="SELL"),DATA!$G25,"")</f>
        <v/>
      </c>
      <c r="Q47" s="15" t="str">
        <f>IF(AND(DATA!$B25=Feuil2!$J$21,DATA!$C25="SELL"),DATA!$H25,"")</f>
        <v/>
      </c>
    </row>
    <row r="48" spans="1:17">
      <c r="A48" s="15" t="str">
        <f>IF(AND(DATA!$B15=Feuil2!$A$32,DATA!$C15="BUY"),DATA!$A15,"")</f>
        <v/>
      </c>
      <c r="C48" s="19">
        <f>SUM(C44:C47)</f>
        <v>39</v>
      </c>
      <c r="D48" s="19">
        <f>SUM(D44:D47)</f>
        <v>0</v>
      </c>
      <c r="E48" s="15" t="str">
        <f>IF(AND(DATA!$B15=Feuil2!$A$32,DATA!$C15="sell"),DATA!$A15,"")</f>
        <v/>
      </c>
      <c r="F48" s="15" t="str">
        <f>IF(AND(DATA!$B15=Feuil2!$A$32,DATA!$C15="sell"),DATA!$F15,"")</f>
        <v/>
      </c>
      <c r="G48" s="15">
        <f>SUM(G42:G47)</f>
        <v>35</v>
      </c>
      <c r="H48" s="15">
        <f>SUM(H42:H47)</f>
        <v>0</v>
      </c>
      <c r="J48" s="15" t="str">
        <f>IF(AND(DATA!$B8=Feuil2!$J$39,DATA!$C8="BUY"),DATA!$A8,"")</f>
        <v/>
      </c>
      <c r="K48" s="15" t="str">
        <f>IF(AND(DATA!$B26=Feuil2!$J$21,DATA!$C26="BUY"),DATA!$F26,"")</f>
        <v/>
      </c>
      <c r="L48" s="15" t="str">
        <f>IF(AND(DATA!$B26=Feuil2!$J$21,DATA!$C26="BUY"),DATA!$G26,"")</f>
        <v/>
      </c>
      <c r="M48" s="15" t="str">
        <f>IF(AND(DATA!$B26=Feuil2!$J$21,DATA!$C26="BUY"),DATA!$H26,"")</f>
        <v/>
      </c>
      <c r="N48" s="15" t="str">
        <f>IF(AND(DATA!$B26=Feuil2!$J$21,DATA!$C26="SELL"),DATA!$A26,"")</f>
        <v/>
      </c>
      <c r="O48" s="15" t="str">
        <f>IF(AND(DATA!$B26=Feuil2!$J$21,DATA!$C26="SELL"),DATA!$F26,"")</f>
        <v/>
      </c>
      <c r="P48" s="15" t="str">
        <f>IF(AND(DATA!$B26=Feuil2!$J$21,DATA!$C26="SELL"),DATA!$G26,"")</f>
        <v/>
      </c>
      <c r="Q48" s="15" t="str">
        <f>IF(AND(DATA!$B26=Feuil2!$J$21,DATA!$C26="SELL"),DATA!$H26,"")</f>
        <v/>
      </c>
    </row>
    <row r="49" spans="1:17" ht="15.75" thickBot="1">
      <c r="J49" s="15" t="str">
        <f>IF(AND(DATA!$B9=Feuil2!$J$39,DATA!$C9="BUY"),DATA!$A9,"")</f>
        <v/>
      </c>
      <c r="K49" s="15" t="str">
        <f>IF(AND(DATA!$B27=Feuil2!$J$21,DATA!$C27="BUY"),DATA!$F27,"")</f>
        <v/>
      </c>
      <c r="L49" s="15" t="str">
        <f>IF(AND(DATA!$B27=Feuil2!$J$21,DATA!$C27="BUY"),DATA!$F27,"")</f>
        <v/>
      </c>
      <c r="M49" s="15" t="str">
        <f>IF(AND(DATA!$B27=Feuil2!$J$21,DATA!$C27="BUY"),DATA!$F27,"")</f>
        <v/>
      </c>
      <c r="N49" s="15" t="str">
        <f>IF(AND(DATA!$B27=Feuil2!$J$21,DATA!$C27="SELL"),DATA!$A27,"")</f>
        <v/>
      </c>
      <c r="O49" s="15" t="str">
        <f>IF(AND(DATA!$B27=Feuil2!$J$21,DATA!$C27="SELL"),DATA!$F27,"")</f>
        <v/>
      </c>
      <c r="P49" s="15" t="str">
        <f>IF(AND(DATA!$B27=Feuil2!$J$21,DATA!$C27="SELL"),DATA!$G27,"")</f>
        <v/>
      </c>
      <c r="Q49" s="15" t="str">
        <f>IF(AND(DATA!$B27=Feuil2!$J$21,DATA!$C27="SELL"),DATA!$H27,"")</f>
        <v/>
      </c>
    </row>
    <row r="50" spans="1:17" ht="20.25" thickTop="1" thickBot="1">
      <c r="A50" s="48" t="s">
        <v>41</v>
      </c>
      <c r="B50" s="49"/>
      <c r="C50" s="49"/>
      <c r="D50" s="50"/>
      <c r="J50" s="15" t="str">
        <f>IF(AND(DATA!$B10=Feuil2!$J$39,DATA!$C10="BUY"),DATA!$A10,"")</f>
        <v/>
      </c>
      <c r="K50" s="15" t="str">
        <f>IF(AND(DATA!$B28=Feuil2!$J$21,DATA!$C28="BUY"),DATA!$F28,"")</f>
        <v/>
      </c>
      <c r="L50" s="15" t="str">
        <f>IF(AND(DATA!$B28=Feuil2!$J$21,DATA!$C28="BUY"),DATA!$F28,"")</f>
        <v/>
      </c>
      <c r="M50" s="15" t="str">
        <f>IF(AND(DATA!$B28=Feuil2!$J$21,DATA!$C28="BUY"),DATA!$F28,"")</f>
        <v/>
      </c>
      <c r="N50" s="15" t="str">
        <f>IF(AND(DATA!$B28=Feuil2!$J$21,DATA!$C28="SELL"),DATA!$A28,"")</f>
        <v/>
      </c>
      <c r="O50" s="15" t="str">
        <f>IF(AND(DATA!$B28=Feuil2!$J$21,DATA!$C28="SELL"),DATA!$F28,"")</f>
        <v/>
      </c>
      <c r="P50" s="15" t="str">
        <f>IF(AND(DATA!$B28=Feuil2!$J$21,DATA!$C28="SELL"),DATA!$G28,"")</f>
        <v/>
      </c>
      <c r="Q50" s="15" t="str">
        <f>IF(AND(DATA!$B28=Feuil2!$J$21,DATA!$C28="SELL"),DATA!$H28,"")</f>
        <v/>
      </c>
    </row>
    <row r="51" spans="1:17" ht="15.75" thickBot="1">
      <c r="A51" s="13" t="s">
        <v>42</v>
      </c>
      <c r="B51" s="12" t="s">
        <v>38</v>
      </c>
      <c r="C51" s="12" t="s">
        <v>36</v>
      </c>
      <c r="D51" s="14" t="s">
        <v>44</v>
      </c>
      <c r="J51" s="15" t="str">
        <f>IF(AND(DATA!$B11=Feuil2!$J$39,DATA!$C11="BUY"),DATA!$A11,"")</f>
        <v/>
      </c>
      <c r="K51" s="15" t="str">
        <f>IF(AND(DATA!$B29=Feuil2!$J$21,DATA!$C29="BUY"),DATA!$F29,"")</f>
        <v/>
      </c>
      <c r="L51" s="15" t="str">
        <f>IF(AND(DATA!$B29=Feuil2!$J$21,DATA!$C29="BUY"),DATA!$F29,"")</f>
        <v/>
      </c>
      <c r="M51" s="15" t="str">
        <f>IF(AND(DATA!$B29=Feuil2!$J$21,DATA!$C29="BUY"),DATA!$F29,"")</f>
        <v/>
      </c>
      <c r="N51" s="15" t="str">
        <f>IF(AND(DATA!$B29=Feuil2!$J$21,DATA!$C29="SELL"),DATA!$A29,"")</f>
        <v/>
      </c>
      <c r="O51" s="15" t="str">
        <f>IF(AND(DATA!$B29=Feuil2!$J$21,DATA!$C29="SELL"),DATA!$F29,"")</f>
        <v/>
      </c>
      <c r="P51" s="15" t="str">
        <f>IF(AND(DATA!$B29=Feuil2!$J$21,DATA!$C29="SELL"),DATA!$G29,"")</f>
        <v/>
      </c>
      <c r="Q51" s="15" t="str">
        <f>IF(AND(DATA!$B29=Feuil2!$J$21,DATA!$C29="SELL"),DATA!$H29,"")</f>
        <v/>
      </c>
    </row>
    <row r="52" spans="1:17">
      <c r="A52" s="15">
        <f>COUNTIF(E35:E48,"&lt;&gt;""")</f>
        <v>14</v>
      </c>
      <c r="B52" s="15">
        <f>(B44*C44)+(B45*C45)/C48</f>
        <v>6029.9743589743593</v>
      </c>
      <c r="C52" s="19">
        <f>(C44+C45)-(G42+G43)</f>
        <v>4</v>
      </c>
      <c r="D52" s="19">
        <f>B52*C52</f>
        <v>24119.897435897437</v>
      </c>
      <c r="J52" s="15" t="str">
        <f>IF(AND(DATA!$B12=Feuil2!$J$39,DATA!$C12="BUY"),DATA!$A12,"")</f>
        <v/>
      </c>
      <c r="K52" s="15" t="str">
        <f>IF(AND(DATA!$B30=Feuil2!$J$21,DATA!$C30="BUY"),DATA!$F30,"")</f>
        <v/>
      </c>
      <c r="L52" s="15" t="str">
        <f>IF(AND(DATA!$B30=Feuil2!$J$21,DATA!$C30="BUY"),DATA!$F30,"")</f>
        <v/>
      </c>
      <c r="M52" s="15" t="str">
        <f>IF(AND(DATA!$B30=Feuil2!$J$21,DATA!$C30="BUY"),DATA!$F30,"")</f>
        <v/>
      </c>
      <c r="N52" s="15" t="str">
        <f>IF(AND(DATA!$B30=Feuil2!$J$21,DATA!$C30="SELL"),DATA!$A30,"")</f>
        <v/>
      </c>
      <c r="O52" s="15" t="str">
        <f>IF(AND(DATA!$B30=Feuil2!$J$21,DATA!$C30="SELL"),DATA!$F30,"")</f>
        <v/>
      </c>
      <c r="P52" s="15" t="str">
        <f>IF(AND(DATA!$B30=Feuil2!$J$21,DATA!$C30="SELL"),DATA!$G30,"")</f>
        <v/>
      </c>
      <c r="Q52" s="15" t="str">
        <f>IF(AND(DATA!$B30=Feuil2!$J$21,DATA!$C30="SELL"),DATA!$H30,"")</f>
        <v/>
      </c>
    </row>
    <row r="53" spans="1:17">
      <c r="J53" s="15">
        <f>IF(AND(DATA!$B13=Feuil2!$J$39,DATA!$C13="BUY"),DATA!$A13,"")</f>
        <v>2050</v>
      </c>
      <c r="K53" s="15">
        <f>IF(AND(DATA!$B13=Feuil2!$J$39,DATA!$C13="BUY"),DATA!$F13,"")</f>
        <v>311</v>
      </c>
      <c r="L53" s="15">
        <f>IF(AND(DATA!$B13=Feuil2!$J$39,DATA!$C13="BUY"),DATA!$G13,"")</f>
        <v>21</v>
      </c>
      <c r="M53" s="15" t="str">
        <f>IF(AND(DATA!$B13=Feuil2!$J$39,DATA!$C13="BUY"),DATA!$H13,"")</f>
        <v>e</v>
      </c>
      <c r="N53" s="15" t="str">
        <f>IF(AND(DATA!$B31=Feuil2!$J$21,DATA!$C31="SELL"),DATA!$A31,"")</f>
        <v/>
      </c>
      <c r="O53" s="15" t="str">
        <f>IF(AND(DATA!$B31=Feuil2!$J$21,DATA!$C31="SELL"),DATA!$F31,"")</f>
        <v/>
      </c>
      <c r="P53" s="15" t="str">
        <f>IF(AND(DATA!$B31=Feuil2!$J$21,DATA!$C31="SELL"),DATA!$G31,"")</f>
        <v/>
      </c>
      <c r="Q53" s="15" t="str">
        <f>IF(AND(DATA!$B31=Feuil2!$J$21,DATA!$C31="SELL"),DATA!$H31,"")</f>
        <v/>
      </c>
    </row>
    <row r="54" spans="1:17">
      <c r="B54">
        <f>(65131.17-B52)/B52</f>
        <v>9.8012349842028481</v>
      </c>
      <c r="J54" s="15" t="str">
        <f>IF(AND(DATA!$B14=Feuil2!$J$39,DATA!$C14="BUY"),DATA!$A14,"")</f>
        <v/>
      </c>
      <c r="K54" s="15" t="str">
        <f>IF(AND(DATA!$B32=Feuil2!$J$21,DATA!$C32="BUY"),DATA!$F32,"")</f>
        <v/>
      </c>
      <c r="L54" s="15" t="str">
        <f>IF(AND(DATA!$B32=Feuil2!$J$21,DATA!$C32="BUY"),DATA!$F32,"")</f>
        <v/>
      </c>
      <c r="M54" s="15" t="str">
        <f>IF(AND(DATA!$B32=Feuil2!$J$21,DATA!$C32="BUY"),DATA!$F32,"")</f>
        <v/>
      </c>
      <c r="N54" s="15" t="str">
        <f>IF(AND(DATA!$B32=Feuil2!$J$21,DATA!$C32="SELL"),DATA!$A32,"")</f>
        <v/>
      </c>
      <c r="O54" s="15" t="str">
        <f>IF(AND(DATA!$B32=Feuil2!$J$21,DATA!$C32="SELL"),DATA!$F32,"")</f>
        <v/>
      </c>
      <c r="P54" s="15" t="str">
        <f>IF(AND(DATA!$B32=Feuil2!$J$21,DATA!$C32="SELL"),DATA!$G32,"")</f>
        <v/>
      </c>
      <c r="Q54" s="15" t="str">
        <f>IF(AND(DATA!$B32=Feuil2!$J$21,DATA!$C32="SELL"),DATA!$H32,"")</f>
        <v/>
      </c>
    </row>
    <row r="55" spans="1:17">
      <c r="B55">
        <f>65085.38*C52</f>
        <v>260341.52</v>
      </c>
      <c r="J55" s="15" t="str">
        <f>IF(AND(DATA!$B15=Feuil2!$J$39,DATA!$C15="BUY"),DATA!$A15,"")</f>
        <v/>
      </c>
      <c r="K55" s="15" t="str">
        <f>IF(AND(DATA!$B33=Feuil2!$J$21,DATA!$C33="BUY"),DATA!$F33,"")</f>
        <v/>
      </c>
      <c r="L55" s="15" t="str">
        <f>IF(AND(DATA!$B33=Feuil2!$J$21,DATA!$C33="BUY"),DATA!$F33,"")</f>
        <v/>
      </c>
      <c r="M55" s="15" t="str">
        <f>IF(AND(DATA!$B33=Feuil2!$J$21,DATA!$C33="BUY"),DATA!$F33,"")</f>
        <v/>
      </c>
      <c r="N55" s="15" t="str">
        <f>IF(AND(DATA!$B33=Feuil2!$J$21,DATA!$C33="SELL"),DATA!$A33,"")</f>
        <v/>
      </c>
      <c r="O55" s="15" t="str">
        <f>IF(AND(DATA!$B33=Feuil2!$J$21,DATA!$C33="SELL"),DATA!$F33,"")</f>
        <v/>
      </c>
      <c r="P55" s="15" t="str">
        <f>IF(AND(DATA!$B33=Feuil2!$J$21,DATA!$C33="SELL"),DATA!$G33,"")</f>
        <v/>
      </c>
      <c r="Q55" s="15" t="str">
        <f>IF(AND(DATA!$B33=Feuil2!$J$21,DATA!$C33="SELL"),DATA!$H33,"")</f>
        <v/>
      </c>
    </row>
    <row r="56" spans="1:17">
      <c r="J56" s="15" t="str">
        <f>IF(AND(DATA!$B16=Feuil2!$J$39,DATA!$C16="BUY"),DATA!$A16,"")</f>
        <v/>
      </c>
      <c r="K56" s="15" t="str">
        <f>IF(AND(DATA!$B34=Feuil2!$J$21,DATA!$C34="BUY"),DATA!$F34,"")</f>
        <v/>
      </c>
      <c r="L56" s="15" t="str">
        <f>IF(AND(DATA!$B34=Feuil2!$J$21,DATA!$C34="BUY"),DATA!$F34,"")</f>
        <v/>
      </c>
      <c r="M56" s="15" t="str">
        <f>IF(AND(DATA!$B34=Feuil2!$J$21,DATA!$C34="BUY"),DATA!$F34,"")</f>
        <v/>
      </c>
      <c r="N56" s="15" t="str">
        <f>IF(AND(DATA!$B34=Feuil2!$J$21,DATA!$C34="SELL"),DATA!$A34,"")</f>
        <v/>
      </c>
      <c r="O56" s="15" t="str">
        <f>IF(AND(DATA!$B34=Feuil2!$J$21,DATA!$C34="SELL"),DATA!$F34,"")</f>
        <v/>
      </c>
      <c r="P56" s="15" t="str">
        <f>IF(AND(DATA!$B34=Feuil2!$J$21,DATA!$C34="SELL"),DATA!$G34,"")</f>
        <v/>
      </c>
      <c r="Q56" s="15" t="str">
        <f>IF(AND(DATA!$B34=Feuil2!$J$21,DATA!$C34="SELL"),DATA!$H34,"")</f>
        <v/>
      </c>
    </row>
    <row r="57" spans="1:17">
      <c r="J57" s="15" t="str">
        <f>IF(AND(DATA!$B17=Feuil2!$J$39,DATA!$C17="BUY"),DATA!$A17,"")</f>
        <v/>
      </c>
      <c r="K57" s="15" t="str">
        <f>IF(AND(DATA!$B35=Feuil2!$J$21,DATA!$C35="BUY"),DATA!$F35,"")</f>
        <v/>
      </c>
      <c r="L57" s="15" t="str">
        <f>IF(AND(DATA!$B35=Feuil2!$J$21,DATA!$C35="BUY"),DATA!$F35,"")</f>
        <v/>
      </c>
      <c r="M57" s="15" t="str">
        <f>IF(AND(DATA!$B35=Feuil2!$J$21,DATA!$C35="BUY"),DATA!$F35,"")</f>
        <v/>
      </c>
      <c r="N57" s="15" t="str">
        <f>IF(AND(DATA!$B35=Feuil2!$J$21,DATA!$C35="SELL"),DATA!$A35,"")</f>
        <v/>
      </c>
      <c r="O57" s="15" t="str">
        <f>IF(AND(DATA!$B35=Feuil2!$J$21,DATA!$C35="SELL"),DATA!$F35,"")</f>
        <v/>
      </c>
      <c r="P57" s="15" t="str">
        <f>IF(AND(DATA!$B35=Feuil2!$J$21,DATA!$C35="SELL"),DATA!$G35,"")</f>
        <v/>
      </c>
      <c r="Q57" s="15" t="str">
        <f>IF(AND(DATA!$B35=Feuil2!$J$21,DATA!$C35="SELL"),DATA!$H35,"")</f>
        <v/>
      </c>
    </row>
    <row r="58" spans="1:17">
      <c r="J58" s="17"/>
      <c r="K58" s="17"/>
      <c r="L58" s="17"/>
      <c r="M58" s="17"/>
      <c r="N58" s="17"/>
      <c r="O58" s="17"/>
      <c r="P58" s="17"/>
      <c r="Q58" s="17"/>
    </row>
    <row r="59" spans="1:17" ht="15.75" thickBot="1"/>
    <row r="60" spans="1:17" ht="20.25" thickTop="1" thickBot="1">
      <c r="J60" s="48" t="s">
        <v>41</v>
      </c>
      <c r="K60" s="49"/>
      <c r="L60" s="49"/>
      <c r="M60" s="50"/>
    </row>
    <row r="61" spans="1:17" ht="15.75" thickBot="1">
      <c r="J61" s="13" t="s">
        <v>42</v>
      </c>
      <c r="K61" s="12" t="s">
        <v>38</v>
      </c>
      <c r="L61" s="12" t="s">
        <v>36</v>
      </c>
      <c r="M61" s="14" t="s">
        <v>44</v>
      </c>
    </row>
    <row r="62" spans="1:17">
      <c r="J62" s="15">
        <v>1</v>
      </c>
      <c r="K62" s="15" t="str">
        <f>K48</f>
        <v/>
      </c>
      <c r="L62" s="15" t="e">
        <f>L48-P47</f>
        <v>#VALUE!</v>
      </c>
      <c r="M62" s="15" t="e">
        <f>M48-Q47</f>
        <v>#VALUE!</v>
      </c>
    </row>
  </sheetData>
  <mergeCells count="23">
    <mergeCell ref="A50:D50"/>
    <mergeCell ref="J39:Q39"/>
    <mergeCell ref="J40:M40"/>
    <mergeCell ref="N40:Q40"/>
    <mergeCell ref="J60:M60"/>
    <mergeCell ref="J35:M35"/>
    <mergeCell ref="A32:H32"/>
    <mergeCell ref="A33:D33"/>
    <mergeCell ref="E33:H33"/>
    <mergeCell ref="A15:D15"/>
    <mergeCell ref="E15:H15"/>
    <mergeCell ref="J21:Q21"/>
    <mergeCell ref="J22:M22"/>
    <mergeCell ref="N22:Q22"/>
    <mergeCell ref="J2:Q2"/>
    <mergeCell ref="J3:M3"/>
    <mergeCell ref="N3:Q3"/>
    <mergeCell ref="J16:L16"/>
    <mergeCell ref="A14:H14"/>
    <mergeCell ref="A3:D3"/>
    <mergeCell ref="E3:H3"/>
    <mergeCell ref="A2:H2"/>
    <mergeCell ref="A9:D9"/>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A45018-BA98-4896-B5DC-3BA431DDAAE7}">
  <dimension ref="B2:B3"/>
  <sheetViews>
    <sheetView workbookViewId="0">
      <selection activeCell="B4" sqref="B4"/>
    </sheetView>
  </sheetViews>
  <sheetFormatPr baseColWidth="10" defaultRowHeight="15"/>
  <sheetData>
    <row r="2" spans="2:2">
      <c r="B2" t="s">
        <v>45</v>
      </c>
    </row>
    <row r="3" spans="2:2">
      <c r="B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TCD</vt:lpstr>
      <vt:lpstr>DATA</vt:lpstr>
      <vt:lpstr>Feuil1</vt:lpstr>
      <vt:lpstr>Feuil2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DjiDji</cp:lastModifiedBy>
  <dcterms:created xsi:type="dcterms:W3CDTF">2021-11-11T13:07:12Z</dcterms:created>
  <dcterms:modified xsi:type="dcterms:W3CDTF">2021-11-18T18:15:25Z</dcterms:modified>
</cp:coreProperties>
</file>