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36B7B32-ABC4-41EB-995D-96A6589DC320}" xr6:coauthVersionLast="46" xr6:coauthVersionMax="46" xr10:uidLastSave="{00000000-0000-0000-0000-000000000000}"/>
  <bookViews>
    <workbookView xWindow="30" yWindow="390" windowWidth="19170" windowHeight="143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1" l="1"/>
  <c r="P13" i="1"/>
  <c r="P14" i="1"/>
  <c r="P11" i="1"/>
  <c r="O12" i="1" a="1"/>
  <c r="O12" i="1" s="1"/>
  <c r="O13" i="1" a="1"/>
  <c r="O13" i="1" s="1"/>
  <c r="O14" i="1" a="1"/>
  <c r="O14" i="1" s="1"/>
  <c r="O11" i="1" a="1"/>
  <c r="O11" i="1" s="1"/>
  <c r="N14" i="1" a="1"/>
  <c r="N14" i="1" s="1"/>
  <c r="N13" i="1" a="1"/>
  <c r="N13" i="1" s="1"/>
  <c r="N12" i="1" a="1"/>
  <c r="N12" i="1" s="1"/>
  <c r="N11" i="1" a="1"/>
  <c r="N11" i="1" s="1"/>
  <c r="K18" i="1" a="1"/>
  <c r="K18" i="1" s="1"/>
  <c r="K17" i="1" a="1"/>
  <c r="K17" i="1" s="1"/>
  <c r="K16" i="1" a="1"/>
  <c r="K16" i="1" s="1"/>
  <c r="K15" i="1" a="1"/>
  <c r="K15" i="1" s="1"/>
  <c r="N6" i="1" s="1"/>
  <c r="K14" i="1" a="1"/>
  <c r="K14" i="1" s="1"/>
  <c r="K13" i="1" a="1"/>
  <c r="K13" i="1" s="1"/>
  <c r="K12" i="1" a="1"/>
  <c r="K12" i="1" s="1"/>
  <c r="K11" i="1" a="1"/>
  <c r="K11" i="1" s="1"/>
  <c r="N5" i="1" s="1"/>
  <c r="K10" i="1" a="1"/>
  <c r="K10" i="1" s="1"/>
  <c r="K9" i="1" a="1"/>
  <c r="K9" i="1" s="1"/>
  <c r="K8" i="1" a="1"/>
  <c r="K8" i="1" s="1"/>
  <c r="K7" i="1" a="1"/>
  <c r="K7" i="1" s="1"/>
  <c r="N4" i="1" s="1"/>
  <c r="K6" i="1" a="1"/>
  <c r="K6" i="1" s="1"/>
  <c r="K5" i="1" a="1"/>
  <c r="K5" i="1" s="1"/>
  <c r="K4" i="1" a="1"/>
  <c r="K4" i="1" s="1"/>
  <c r="K3" i="1" a="1"/>
  <c r="K3" i="1" s="1"/>
  <c r="N3" i="1" s="1"/>
  <c r="I18" i="1" a="1"/>
  <c r="I18" i="1" s="1"/>
  <c r="O6" i="1" s="1"/>
  <c r="I17" i="1" a="1"/>
  <c r="I17" i="1" s="1"/>
  <c r="I16" i="1" a="1"/>
  <c r="I16" i="1" s="1"/>
  <c r="I15" i="1" a="1"/>
  <c r="I15" i="1" s="1"/>
  <c r="I14" i="1" a="1"/>
  <c r="I14" i="1" s="1"/>
  <c r="I13" i="1" a="1"/>
  <c r="I13" i="1" s="1"/>
  <c r="I12" i="1" a="1"/>
  <c r="I12" i="1" s="1"/>
  <c r="I11" i="1" a="1"/>
  <c r="I11" i="1" s="1"/>
  <c r="I10" i="1" a="1"/>
  <c r="I10" i="1" s="1"/>
  <c r="I9" i="1" a="1"/>
  <c r="I9" i="1" s="1"/>
  <c r="I8" i="1" a="1"/>
  <c r="I8" i="1" s="1"/>
  <c r="I7" i="1" a="1"/>
  <c r="I7" i="1" s="1"/>
  <c r="I6" i="1" a="1"/>
  <c r="I6" i="1" s="1"/>
  <c r="I5" i="1" a="1"/>
  <c r="I5" i="1" s="1"/>
  <c r="I4" i="1" a="1"/>
  <c r="I4" i="1" s="1"/>
  <c r="I3" i="1" a="1"/>
  <c r="I3" i="1" s="1"/>
  <c r="O5" i="1" l="1"/>
  <c r="O4" i="1"/>
  <c r="P4" i="1" s="1"/>
  <c r="O3" i="1"/>
  <c r="P3" i="1"/>
  <c r="P5" i="1"/>
  <c r="P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<sst xmlns="http://schemas.openxmlformats.org/spreadsheetml/2006/main" count="129" uniqueCount="16">
  <si>
    <t>Ce que j'ai</t>
  </si>
  <si>
    <t>Ce que je dois garder</t>
  </si>
  <si>
    <t>Ce que je souhaiterais</t>
  </si>
  <si>
    <t>EDL</t>
  </si>
  <si>
    <t>DATERELEVE</t>
  </si>
  <si>
    <t>TYPE_INDEX</t>
  </si>
  <si>
    <t>INDEX_CONSO</t>
  </si>
  <si>
    <t>Total conso</t>
  </si>
  <si>
    <t>Nbr jour écoulé</t>
  </si>
  <si>
    <t>Conso journalière</t>
  </si>
  <si>
    <t>Client1</t>
  </si>
  <si>
    <t>Index HP</t>
  </si>
  <si>
    <t>Index HC</t>
  </si>
  <si>
    <t>Client2</t>
  </si>
  <si>
    <t>Client3</t>
  </si>
  <si>
    <t>Client4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</si>
</sst>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3</xdr:row>
      <xdr:rowOff>47625</xdr:rowOff>
    </xdr:from>
    <xdr:to>
      <xdr:col>6</xdr:col>
      <xdr:colOff>285750</xdr:colOff>
      <xdr:row>12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EB88FB8-6604-4949-93C5-AAB4196638E6}"/>
            </a:ext>
          </a:extLst>
        </xdr:cNvPr>
        <xdr:cNvSpPr txBox="1"/>
      </xdr:nvSpPr>
      <xdr:spPr>
        <a:xfrm>
          <a:off x="3848100" y="619125"/>
          <a:ext cx="14478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 se faire, je dois prendre uniquement les index des 2 dernières relèves, les additionner puis diviser le résultat par le nombre de jours écoulé entre les 2 dernières relèves.</a:t>
          </a:r>
          <a:endParaRPr lang="fr-FR" sz="1100"/>
        </a:p>
      </xdr:txBody>
    </xdr:sp>
    <xdr:clientData/>
  </xdr:twoCellAnchor>
  <xdr:twoCellAnchor>
    <xdr:from>
      <xdr:col>12</xdr:col>
      <xdr:colOff>19050</xdr:colOff>
      <xdr:row>6</xdr:row>
      <xdr:rowOff>133350</xdr:rowOff>
    </xdr:from>
    <xdr:to>
      <xdr:col>16</xdr:col>
      <xdr:colOff>238125</xdr:colOff>
      <xdr:row>7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44AEBB8-D7CD-4D15-AD84-39A60E6BD9B0}"/>
            </a:ext>
          </a:extLst>
        </xdr:cNvPr>
        <xdr:cNvSpPr txBox="1"/>
      </xdr:nvSpPr>
      <xdr:spPr>
        <a:xfrm>
          <a:off x="9734550" y="1276350"/>
          <a:ext cx="3724275" cy="17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calcul de total conso me parait faux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topLeftCell="F1" workbookViewId="0">
      <selection activeCell="S10" sqref="S10"/>
    </sheetView>
  </sheetViews>
  <sheetFormatPr baseColWidth="10" defaultRowHeight="15" x14ac:dyDescent="0.25"/>
  <cols>
    <col min="3" max="3" width="16.140625" bestFit="1" customWidth="1"/>
    <col min="4" max="4" width="13.28515625" bestFit="1" customWidth="1"/>
    <col min="9" max="9" width="11.7109375" bestFit="1" customWidth="1"/>
    <col min="10" max="10" width="11.28515625" bestFit="1" customWidth="1"/>
    <col min="11" max="11" width="13.28515625" bestFit="1" customWidth="1"/>
    <col min="15" max="15" width="14" bestFit="1" customWidth="1"/>
    <col min="16" max="16" width="15.7109375" bestFit="1" customWidth="1"/>
  </cols>
  <sheetData>
    <row r="1" spans="1:16" x14ac:dyDescent="0.25">
      <c r="A1" t="s">
        <v>0</v>
      </c>
      <c r="H1" t="s">
        <v>1</v>
      </c>
      <c r="M1" t="s">
        <v>2</v>
      </c>
    </row>
    <row r="2" spans="1:16" s="1" customFormat="1" x14ac:dyDescent="0.25">
      <c r="A2" s="1" t="s">
        <v>3</v>
      </c>
      <c r="B2" s="1" t="s">
        <v>4</v>
      </c>
      <c r="C2" s="1" t="s">
        <v>5</v>
      </c>
      <c r="D2" s="1" t="s">
        <v>6</v>
      </c>
      <c r="H2" s="1" t="s">
        <v>3</v>
      </c>
      <c r="I2" s="1" t="s">
        <v>4</v>
      </c>
      <c r="J2" s="1" t="s">
        <v>5</v>
      </c>
      <c r="K2" s="1" t="s">
        <v>6</v>
      </c>
      <c r="M2" s="1" t="s">
        <v>3</v>
      </c>
      <c r="N2" s="1" t="s">
        <v>7</v>
      </c>
      <c r="O2" s="1" t="s">
        <v>8</v>
      </c>
      <c r="P2" s="1" t="s">
        <v>9</v>
      </c>
    </row>
    <row r="3" spans="1:16" x14ac:dyDescent="0.25">
      <c r="A3" t="s">
        <v>10</v>
      </c>
      <c r="B3" s="2">
        <v>43200</v>
      </c>
      <c r="C3" t="s">
        <v>11</v>
      </c>
      <c r="D3">
        <v>31808</v>
      </c>
      <c r="H3" t="s">
        <v>10</v>
      </c>
      <c r="I3" s="2" cm="1">
        <f t="array" ref="I3">LARGE(IF(($A$3:$A$37=$H3)*($C$3:$C$37=$J3),$B$3:$B$37),2)</f>
        <v>43748</v>
      </c>
      <c r="J3" t="s">
        <v>12</v>
      </c>
      <c r="K3" s="3" cm="1">
        <f t="array" ref="K3">LARGE(IF(($A$3:$A$37=$H3)*($C$3:$C$37=$J3),$D$3:$D$37),2)</f>
        <v>40300</v>
      </c>
      <c r="M3" t="s">
        <v>10</v>
      </c>
      <c r="N3">
        <f>K3+K4+K5+K6</f>
        <v>186948</v>
      </c>
      <c r="O3">
        <f>I5-I4</f>
        <v>538</v>
      </c>
      <c r="P3">
        <f>N3/O3</f>
        <v>347.48698884758363</v>
      </c>
    </row>
    <row r="4" spans="1:16" x14ac:dyDescent="0.25">
      <c r="A4" t="s">
        <v>10</v>
      </c>
      <c r="B4" s="2">
        <v>43378</v>
      </c>
      <c r="C4" t="s">
        <v>12</v>
      </c>
      <c r="D4">
        <v>36442</v>
      </c>
      <c r="H4" t="s">
        <v>10</v>
      </c>
      <c r="I4" s="2" cm="1">
        <f t="array" ref="I4">LARGE(IF(($A$3:$A$37=$H4)*($C$3:$C$37=$J4),$B$3:$B$37),2)</f>
        <v>43748</v>
      </c>
      <c r="J4" t="s">
        <v>11</v>
      </c>
      <c r="K4" s="3" cm="1">
        <f t="array" ref="K4">LARGE(IF(($A$3:$A$37=$H4)*($C$3:$C$37=$J4),$D$3:$D$37),2)</f>
        <v>44508</v>
      </c>
      <c r="M4" t="s">
        <v>13</v>
      </c>
      <c r="N4">
        <f>K7+K8+K9+K10</f>
        <v>341192</v>
      </c>
      <c r="O4">
        <f>I10-I8</f>
        <v>533</v>
      </c>
      <c r="P4">
        <f t="shared" ref="P4:P6" si="0">N4/O4</f>
        <v>640.13508442776731</v>
      </c>
    </row>
    <row r="5" spans="1:16" x14ac:dyDescent="0.25">
      <c r="A5" t="s">
        <v>10</v>
      </c>
      <c r="B5" s="2">
        <v>43378</v>
      </c>
      <c r="C5" t="s">
        <v>11</v>
      </c>
      <c r="D5">
        <v>35254</v>
      </c>
      <c r="H5" t="s">
        <v>10</v>
      </c>
      <c r="I5" s="2" cm="1">
        <f t="array" ref="I5">LARGE(IF(($A$3:$A$37=$H5)*($C$3:$C$37=$J5),$B$3:$B$37),1)</f>
        <v>44286</v>
      </c>
      <c r="J5" t="s">
        <v>12</v>
      </c>
      <c r="K5" s="3" cm="1">
        <f t="array" ref="K5">LARGE(IF(($A$3:$A$37=$H5)*($C$3:$C$37=$J5),$D$3:$D$37),1)</f>
        <v>43702</v>
      </c>
      <c r="M5" t="s">
        <v>14</v>
      </c>
      <c r="N5">
        <f>K11+K12+K13+K14</f>
        <v>198800</v>
      </c>
      <c r="O5">
        <f>I14-I12</f>
        <v>205</v>
      </c>
      <c r="P5">
        <f t="shared" si="0"/>
        <v>969.7560975609756</v>
      </c>
    </row>
    <row r="6" spans="1:16" x14ac:dyDescent="0.25">
      <c r="A6" t="s">
        <v>10</v>
      </c>
      <c r="B6" s="2">
        <v>43556</v>
      </c>
      <c r="C6" t="s">
        <v>12</v>
      </c>
      <c r="D6">
        <v>38356</v>
      </c>
      <c r="H6" t="s">
        <v>10</v>
      </c>
      <c r="I6" s="2" cm="1">
        <f t="array" ref="I6">LARGE(IF(($A$3:$A$37=$H6)*($C$3:$C$37=$J6),$B$3:$B$37),1)</f>
        <v>44286</v>
      </c>
      <c r="J6" t="s">
        <v>11</v>
      </c>
      <c r="K6" s="3" cm="1">
        <f t="array" ref="K6">LARGE(IF(($A$3:$A$37=$H6)*($C$3:$C$37=$J6),$D$3:$D$37),1)</f>
        <v>58438</v>
      </c>
      <c r="M6" t="s">
        <v>15</v>
      </c>
      <c r="N6">
        <f>K15+K16+K17+K18</f>
        <v>144147</v>
      </c>
      <c r="O6">
        <f>I18-I16</f>
        <v>544</v>
      </c>
      <c r="P6">
        <f t="shared" si="0"/>
        <v>264.97610294117646</v>
      </c>
    </row>
    <row r="7" spans="1:16" x14ac:dyDescent="0.25">
      <c r="A7" t="s">
        <v>10</v>
      </c>
      <c r="B7" s="2">
        <v>43556</v>
      </c>
      <c r="C7" t="s">
        <v>11</v>
      </c>
      <c r="D7">
        <v>39223</v>
      </c>
      <c r="H7" t="s">
        <v>13</v>
      </c>
      <c r="I7" s="2" cm="1">
        <f t="array" ref="I7">LARGE(IF(($A$3:$A$37=$H7)*($C$3:$C$37=$J7),$B$3:$B$37),2)</f>
        <v>43754</v>
      </c>
      <c r="J7" t="s">
        <v>12</v>
      </c>
      <c r="K7" s="3" cm="1">
        <f t="array" ref="K7">LARGE(IF(($A$3:$A$37=$H7)*($C$3:$C$37=$J7),$D$3:$D$37),2)</f>
        <v>44182</v>
      </c>
    </row>
    <row r="8" spans="1:16" x14ac:dyDescent="0.25">
      <c r="A8" t="s">
        <v>10</v>
      </c>
      <c r="B8" s="2">
        <v>43748</v>
      </c>
      <c r="C8" t="s">
        <v>12</v>
      </c>
      <c r="D8">
        <v>40300</v>
      </c>
      <c r="H8" t="s">
        <v>13</v>
      </c>
      <c r="I8" s="2" cm="1">
        <f t="array" ref="I8">LARGE(IF(($A$3:$A$37=$H8)*($C$3:$C$37=$J8),$B$3:$B$37),2)</f>
        <v>43754</v>
      </c>
      <c r="J8" t="s">
        <v>11</v>
      </c>
      <c r="K8" s="3" cm="1">
        <f t="array" ref="K8">LARGE(IF(($A$3:$A$37=$H8)*($C$3:$C$37=$J8),$D$3:$D$37),2)</f>
        <v>118004</v>
      </c>
    </row>
    <row r="9" spans="1:16" x14ac:dyDescent="0.25">
      <c r="A9" t="s">
        <v>10</v>
      </c>
      <c r="B9" s="2">
        <v>43748</v>
      </c>
      <c r="C9" t="s">
        <v>11</v>
      </c>
      <c r="D9">
        <v>44508</v>
      </c>
      <c r="H9" t="s">
        <v>13</v>
      </c>
      <c r="I9" s="2" cm="1">
        <f t="array" ref="I9">LARGE(IF(($A$3:$A$37=$H9)*($C$3:$C$37=$J9),$B$3:$B$37),1)</f>
        <v>44287</v>
      </c>
      <c r="J9" t="s">
        <v>12</v>
      </c>
      <c r="K9" s="3" cm="1">
        <f t="array" ref="K9">LARGE(IF(($A$3:$A$37=$H9)*($C$3:$C$37=$J9),$D$3:$D$37),1)</f>
        <v>47165</v>
      </c>
    </row>
    <row r="10" spans="1:16" x14ac:dyDescent="0.25">
      <c r="A10" t="s">
        <v>10</v>
      </c>
      <c r="B10" s="2">
        <v>44286</v>
      </c>
      <c r="C10" t="s">
        <v>12</v>
      </c>
      <c r="D10">
        <v>43702</v>
      </c>
      <c r="H10" t="s">
        <v>13</v>
      </c>
      <c r="I10" s="2" cm="1">
        <f t="array" ref="I10">LARGE(IF(($A$3:$A$37=$H10)*($C$3:$C$37=$J10),$B$3:$B$37),1)</f>
        <v>44287</v>
      </c>
      <c r="J10" t="s">
        <v>11</v>
      </c>
      <c r="K10" s="3" cm="1">
        <f t="array" ref="K10">LARGE(IF(($A$3:$A$37=$H10)*($C$3:$C$37=$J10),$D$3:$D$37),1)</f>
        <v>131841</v>
      </c>
      <c r="M10" s="1" t="s">
        <v>3</v>
      </c>
      <c r="N10" s="1" t="s">
        <v>7</v>
      </c>
      <c r="O10" s="1" t="s">
        <v>8</v>
      </c>
      <c r="P10" s="1" t="s">
        <v>9</v>
      </c>
    </row>
    <row r="11" spans="1:16" x14ac:dyDescent="0.25">
      <c r="A11" t="s">
        <v>10</v>
      </c>
      <c r="B11" s="2">
        <v>44286</v>
      </c>
      <c r="C11" t="s">
        <v>11</v>
      </c>
      <c r="D11">
        <v>58438</v>
      </c>
      <c r="H11" t="s">
        <v>14</v>
      </c>
      <c r="I11" s="2" cm="1">
        <f t="array" ref="I11">LARGE(IF(($A$3:$A$37=$H11)*($C$3:$C$37=$J11),$B$3:$B$37),2)</f>
        <v>44082</v>
      </c>
      <c r="J11" t="s">
        <v>12</v>
      </c>
      <c r="K11" s="3" cm="1">
        <f t="array" ref="K11">LARGE(IF(($A$3:$A$37=$H11)*($C$3:$C$37=$J11),$D$3:$D$37),2)</f>
        <v>30760</v>
      </c>
      <c r="M11" t="s">
        <v>10</v>
      </c>
      <c r="N11" cm="1">
        <f t="array" ref="N11">(INDEX($K$3:$K$18,MATCH(M11,$H$3:$H$18,0)+2)-INDEX($K$3:$K$18,MATCH(M11,$H$3:$H$18,0)))+(INDEX($K$3:$K$18,MATCH(M11,$H$3:$H$18,0)+3)-INDEX($K$3:$K$18,MATCH(M11,$H$3:$H$18,0)+1))</f>
        <v>17332</v>
      </c>
      <c r="O11" cm="1">
        <f t="array" ref="O11">INDEX($I$3:$I$18,MATCH(M11,$H$3:$H$18,0)+3)-INDEX($I$3:$I$18,MATCH(M11,$H$3:$H$18,0))</f>
        <v>538</v>
      </c>
      <c r="P11">
        <f>N11/O11</f>
        <v>32.215613382899626</v>
      </c>
    </row>
    <row r="12" spans="1:16" x14ac:dyDescent="0.25">
      <c r="A12" t="s">
        <v>13</v>
      </c>
      <c r="B12" s="2">
        <v>43200</v>
      </c>
      <c r="C12" t="s">
        <v>12</v>
      </c>
      <c r="D12">
        <v>40024</v>
      </c>
      <c r="H12" t="s">
        <v>14</v>
      </c>
      <c r="I12" s="2" cm="1">
        <f t="array" ref="I12">LARGE(IF(($A$3:$A$37=$H12)*($C$3:$C$37=$J12),$B$3:$B$37),2)</f>
        <v>44082</v>
      </c>
      <c r="J12" t="s">
        <v>11</v>
      </c>
      <c r="K12" s="3" cm="1">
        <f t="array" ref="K12">LARGE(IF(($A$3:$A$37=$H12)*($C$3:$C$37=$J12),$D$3:$D$37),2)</f>
        <v>66434</v>
      </c>
      <c r="M12" t="s">
        <v>13</v>
      </c>
      <c r="N12" cm="1">
        <f t="array" ref="N12">(INDEX($K$3:$K$18,MATCH(M12,$H$3:$H$18,0)+2)-INDEX($K$3:$K$18,MATCH(M12,$H$3:$H$18,0)))+(INDEX($K$3:$K$18,MATCH(M12,$H$3:$H$18,0)+3)-INDEX($K$3:$K$18,MATCH(M12,$H$3:$H$18,0)+1))</f>
        <v>16820</v>
      </c>
      <c r="O12" cm="1">
        <f t="array" ref="O12">INDEX($I$3:$I$18,MATCH(M12,$H$3:$H$18,0)+3)-INDEX($I$3:$I$18,MATCH(M12,$H$3:$H$18,0))</f>
        <v>533</v>
      </c>
      <c r="P12">
        <f t="shared" ref="P12:P14" si="1">N12/O12</f>
        <v>31.557223264540337</v>
      </c>
    </row>
    <row r="13" spans="1:16" x14ac:dyDescent="0.25">
      <c r="A13" t="s">
        <v>13</v>
      </c>
      <c r="B13" s="2">
        <v>43200</v>
      </c>
      <c r="C13" t="s">
        <v>11</v>
      </c>
      <c r="D13">
        <v>103884</v>
      </c>
      <c r="H13" t="s">
        <v>14</v>
      </c>
      <c r="I13" s="2" cm="1">
        <f t="array" ref="I13">LARGE(IF(($A$3:$A$37=$H13)*($C$3:$C$37=$J13),$B$3:$B$37),1)</f>
        <v>44287</v>
      </c>
      <c r="J13" t="s">
        <v>12</v>
      </c>
      <c r="K13" s="3" cm="1">
        <f t="array" ref="K13">LARGE(IF(($A$3:$A$37=$H13)*($C$3:$C$37=$J13),$D$3:$D$37),1)</f>
        <v>30760</v>
      </c>
      <c r="M13" t="s">
        <v>14</v>
      </c>
      <c r="N13" cm="1">
        <f t="array" ref="N13">(INDEX($K$3:$K$18,MATCH(M13,$H$3:$H$18,0)+2)-INDEX($K$3:$K$18,MATCH(M13,$H$3:$H$18,0)))+(INDEX($K$3:$K$18,MATCH(M13,$H$3:$H$18,0)+3)-INDEX($K$3:$K$18,MATCH(M13,$H$3:$H$18,0)+1))</f>
        <v>4412</v>
      </c>
      <c r="O13" cm="1">
        <f t="array" ref="O13">INDEX($I$3:$I$18,MATCH(M13,$H$3:$H$18,0)+3)-INDEX($I$3:$I$18,MATCH(M13,$H$3:$H$18,0))</f>
        <v>205</v>
      </c>
      <c r="P13">
        <f t="shared" si="1"/>
        <v>21.521951219512196</v>
      </c>
    </row>
    <row r="14" spans="1:16" x14ac:dyDescent="0.25">
      <c r="A14" t="s">
        <v>13</v>
      </c>
      <c r="B14" s="2">
        <v>43376</v>
      </c>
      <c r="C14" t="s">
        <v>12</v>
      </c>
      <c r="D14">
        <v>41589</v>
      </c>
      <c r="H14" t="s">
        <v>14</v>
      </c>
      <c r="I14" s="2" cm="1">
        <f t="array" ref="I14">LARGE(IF(($A$3:$A$37=$H14)*($C$3:$C$37=$J14),$B$3:$B$37),1)</f>
        <v>44287</v>
      </c>
      <c r="J14" t="s">
        <v>11</v>
      </c>
      <c r="K14" s="3" cm="1">
        <f t="array" ref="K14">LARGE(IF(($A$3:$A$37=$H14)*($C$3:$C$37=$J14),$D$3:$D$37),1)</f>
        <v>70846</v>
      </c>
      <c r="M14" t="s">
        <v>15</v>
      </c>
      <c r="N14" cm="1">
        <f t="array" ref="N14">(INDEX($K$3:$K$18,MATCH(M14,$H$3:$H$18,0)+2)-INDEX($K$3:$K$18,MATCH(M14,$H$3:$H$18,0)))+(INDEX($K$3:$K$18,MATCH(M14,$H$3:$H$18,0)+3)-INDEX($K$3:$K$18,MATCH(M14,$H$3:$H$18,0)+1))</f>
        <v>5281</v>
      </c>
      <c r="O14" cm="1">
        <f t="array" ref="O14">INDEX($I$3:$I$18,MATCH(M14,$H$3:$H$18,0)+3)-INDEX($I$3:$I$18,MATCH(M14,$H$3:$H$18,0))</f>
        <v>544</v>
      </c>
      <c r="P14">
        <f t="shared" si="1"/>
        <v>9.7077205882352935</v>
      </c>
    </row>
    <row r="15" spans="1:16" x14ac:dyDescent="0.25">
      <c r="A15" t="s">
        <v>13</v>
      </c>
      <c r="B15" s="2">
        <v>43376</v>
      </c>
      <c r="C15" t="s">
        <v>11</v>
      </c>
      <c r="D15">
        <v>108025</v>
      </c>
      <c r="H15" t="s">
        <v>15</v>
      </c>
      <c r="I15" s="2" cm="1">
        <f t="array" ref="I15">LARGE(IF(($A$3:$A$37=$H15)*($C$3:$C$37=$J15),$B$3:$B$37),2)</f>
        <v>43748</v>
      </c>
      <c r="J15" t="s">
        <v>12</v>
      </c>
      <c r="K15" s="3" cm="1">
        <f t="array" ref="K15">LARGE(IF(($A$3:$A$37=$H15)*($C$3:$C$37=$J15),$D$3:$D$37),2)</f>
        <v>26600</v>
      </c>
    </row>
    <row r="16" spans="1:16" x14ac:dyDescent="0.25">
      <c r="A16" t="s">
        <v>13</v>
      </c>
      <c r="B16" s="2">
        <v>43754</v>
      </c>
      <c r="C16" t="s">
        <v>12</v>
      </c>
      <c r="D16">
        <v>44182</v>
      </c>
      <c r="H16" t="s">
        <v>15</v>
      </c>
      <c r="I16" s="2" cm="1">
        <f t="array" ref="I16">LARGE(IF(($A$3:$A$37=$H16)*($C$3:$C$37=$J16),$B$3:$B$37),2)</f>
        <v>43748</v>
      </c>
      <c r="J16" t="s">
        <v>11</v>
      </c>
      <c r="K16" s="3" cm="1">
        <f t="array" ref="K16">LARGE(IF(($A$3:$A$37=$H16)*($C$3:$C$37=$J16),$D$3:$D$37),2)</f>
        <v>42833</v>
      </c>
    </row>
    <row r="17" spans="1:11" x14ac:dyDescent="0.25">
      <c r="A17" t="s">
        <v>13</v>
      </c>
      <c r="B17" s="2">
        <v>43754</v>
      </c>
      <c r="C17" t="s">
        <v>11</v>
      </c>
      <c r="D17">
        <v>118004</v>
      </c>
      <c r="H17" t="s">
        <v>15</v>
      </c>
      <c r="I17" s="2" cm="1">
        <f t="array" ref="I17">LARGE(IF(($A$3:$A$37=$H17)*($C$3:$C$37=$J17),$B$3:$B$37),1)</f>
        <v>44292</v>
      </c>
      <c r="J17" t="s">
        <v>12</v>
      </c>
      <c r="K17" s="3" cm="1">
        <f t="array" ref="K17">LARGE(IF(($A$3:$A$37=$H17)*($C$3:$C$37=$J17),$D$3:$D$37),1)</f>
        <v>28016</v>
      </c>
    </row>
    <row r="18" spans="1:11" x14ac:dyDescent="0.25">
      <c r="A18" t="s">
        <v>13</v>
      </c>
      <c r="B18" s="2">
        <v>44287</v>
      </c>
      <c r="C18" t="s">
        <v>12</v>
      </c>
      <c r="D18">
        <v>47165</v>
      </c>
      <c r="H18" t="s">
        <v>15</v>
      </c>
      <c r="I18" s="2" cm="1">
        <f t="array" ref="I18">LARGE(IF(($A$3:$A$37=$H18)*($C$3:$C$37=$J18),$B$3:$B$37),1)</f>
        <v>44292</v>
      </c>
      <c r="J18" t="s">
        <v>11</v>
      </c>
      <c r="K18" s="3" cm="1">
        <f t="array" ref="K18">LARGE(IF(($A$3:$A$37=$H18)*($C$3:$C$37=$J18),$D$3:$D$37),1)</f>
        <v>46698</v>
      </c>
    </row>
    <row r="19" spans="1:11" x14ac:dyDescent="0.25">
      <c r="A19" t="s">
        <v>13</v>
      </c>
      <c r="B19" s="2">
        <v>44287</v>
      </c>
      <c r="C19" t="s">
        <v>11</v>
      </c>
      <c r="D19">
        <v>131841</v>
      </c>
    </row>
    <row r="20" spans="1:11" x14ac:dyDescent="0.25">
      <c r="A20" t="s">
        <v>14</v>
      </c>
      <c r="B20" s="2">
        <v>43200</v>
      </c>
      <c r="C20" t="s">
        <v>12</v>
      </c>
      <c r="D20">
        <v>23018</v>
      </c>
    </row>
    <row r="21" spans="1:11" x14ac:dyDescent="0.25">
      <c r="A21" t="s">
        <v>14</v>
      </c>
      <c r="B21" s="2">
        <v>43200</v>
      </c>
      <c r="C21" t="s">
        <v>11</v>
      </c>
      <c r="D21">
        <v>49904</v>
      </c>
    </row>
    <row r="22" spans="1:11" x14ac:dyDescent="0.25">
      <c r="A22" t="s">
        <v>14</v>
      </c>
      <c r="B22" s="2">
        <v>43376</v>
      </c>
      <c r="C22" t="s">
        <v>12</v>
      </c>
      <c r="D22">
        <v>24783</v>
      </c>
    </row>
    <row r="23" spans="1:11" x14ac:dyDescent="0.25">
      <c r="A23" t="s">
        <v>14</v>
      </c>
      <c r="B23" s="2">
        <v>43376</v>
      </c>
      <c r="C23" t="s">
        <v>11</v>
      </c>
      <c r="D23">
        <v>53118</v>
      </c>
    </row>
    <row r="24" spans="1:11" x14ac:dyDescent="0.25">
      <c r="A24" t="s">
        <v>14</v>
      </c>
      <c r="B24" s="2">
        <v>43754</v>
      </c>
      <c r="C24" t="s">
        <v>12</v>
      </c>
      <c r="D24">
        <v>27782</v>
      </c>
    </row>
    <row r="25" spans="1:11" x14ac:dyDescent="0.25">
      <c r="A25" t="s">
        <v>14</v>
      </c>
      <c r="B25" s="2">
        <v>43754</v>
      </c>
      <c r="C25" t="s">
        <v>11</v>
      </c>
      <c r="D25">
        <v>60209</v>
      </c>
    </row>
    <row r="26" spans="1:11" x14ac:dyDescent="0.25">
      <c r="A26" t="s">
        <v>14</v>
      </c>
      <c r="B26" s="2">
        <v>44082</v>
      </c>
      <c r="C26" t="s">
        <v>12</v>
      </c>
      <c r="D26">
        <v>30760</v>
      </c>
    </row>
    <row r="27" spans="1:11" x14ac:dyDescent="0.25">
      <c r="A27" t="s">
        <v>14</v>
      </c>
      <c r="B27" s="2">
        <v>44082</v>
      </c>
      <c r="C27" t="s">
        <v>11</v>
      </c>
      <c r="D27">
        <v>66434</v>
      </c>
    </row>
    <row r="28" spans="1:11" x14ac:dyDescent="0.25">
      <c r="A28" t="s">
        <v>14</v>
      </c>
      <c r="B28" s="2">
        <v>44287</v>
      </c>
      <c r="C28" t="s">
        <v>12</v>
      </c>
      <c r="D28">
        <v>30760</v>
      </c>
    </row>
    <row r="29" spans="1:11" x14ac:dyDescent="0.25">
      <c r="A29" t="s">
        <v>14</v>
      </c>
      <c r="B29" s="2">
        <v>44287</v>
      </c>
      <c r="C29" t="s">
        <v>11</v>
      </c>
      <c r="D29">
        <v>70846</v>
      </c>
    </row>
    <row r="30" spans="1:11" x14ac:dyDescent="0.25">
      <c r="A30" t="s">
        <v>15</v>
      </c>
      <c r="B30" s="2">
        <v>43200</v>
      </c>
      <c r="C30" t="s">
        <v>12</v>
      </c>
      <c r="D30">
        <v>24921</v>
      </c>
    </row>
    <row r="31" spans="1:11" x14ac:dyDescent="0.25">
      <c r="A31" t="s">
        <v>15</v>
      </c>
      <c r="B31" s="2">
        <v>43200</v>
      </c>
      <c r="C31" t="s">
        <v>11</v>
      </c>
      <c r="D31">
        <v>40324</v>
      </c>
    </row>
    <row r="32" spans="1:11" x14ac:dyDescent="0.25">
      <c r="A32" t="s">
        <v>15</v>
      </c>
      <c r="B32" s="2">
        <v>43481</v>
      </c>
      <c r="C32" t="s">
        <v>12</v>
      </c>
      <c r="D32">
        <v>24921</v>
      </c>
    </row>
    <row r="33" spans="1:4" x14ac:dyDescent="0.25">
      <c r="A33" t="s">
        <v>15</v>
      </c>
      <c r="B33" s="2">
        <v>43481</v>
      </c>
      <c r="C33" t="s">
        <v>11</v>
      </c>
      <c r="D33">
        <v>40324</v>
      </c>
    </row>
    <row r="34" spans="1:4" x14ac:dyDescent="0.25">
      <c r="A34" t="s">
        <v>15</v>
      </c>
      <c r="B34" s="2">
        <v>43748</v>
      </c>
      <c r="C34" t="s">
        <v>12</v>
      </c>
      <c r="D34">
        <v>26600</v>
      </c>
    </row>
    <row r="35" spans="1:4" x14ac:dyDescent="0.25">
      <c r="A35" t="s">
        <v>15</v>
      </c>
      <c r="B35" s="2">
        <v>43748</v>
      </c>
      <c r="C35" t="s">
        <v>11</v>
      </c>
      <c r="D35">
        <v>42833</v>
      </c>
    </row>
    <row r="36" spans="1:4" x14ac:dyDescent="0.25">
      <c r="A36" t="s">
        <v>15</v>
      </c>
      <c r="B36" s="2">
        <v>44292</v>
      </c>
      <c r="C36" t="s">
        <v>12</v>
      </c>
      <c r="D36">
        <v>28016</v>
      </c>
    </row>
    <row r="37" spans="1:4" x14ac:dyDescent="0.25">
      <c r="A37" t="s">
        <v>15</v>
      </c>
      <c r="B37" s="2">
        <v>44292</v>
      </c>
      <c r="C37" t="s">
        <v>11</v>
      </c>
      <c r="D37">
        <v>46698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MILIENNE Gwenaelle</dc:creator>
  <cp:lastModifiedBy>DjiDji</cp:lastModifiedBy>
  <dcterms:created xsi:type="dcterms:W3CDTF">2021-08-27T21:13:03Z</dcterms:created>
  <dcterms:modified xsi:type="dcterms:W3CDTF">2021-08-27T22:21:20Z</dcterms:modified>
</cp:coreProperties>
</file>