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B21CC59-C1C9-44B5-9DC8-8BE83FDA7A57}" xr6:coauthVersionLast="45" xr6:coauthVersionMax="45" xr10:uidLastSave="{00000000-0000-0000-0000-000000000000}"/>
  <bookViews>
    <workbookView xWindow="390" yWindow="390" windowWidth="23595" windowHeight="12510" xr2:uid="{00000000-000D-0000-FFFF-FFFF00000000}"/>
  </bookViews>
  <sheets>
    <sheet name="BILAN" sheetId="2" r:id="rId1"/>
    <sheet name="Feuil2" sheetId="3" r:id="rId2"/>
  </sheets>
  <externalReferences>
    <externalReference r:id="rId3"/>
  </externalReferences>
  <definedNames>
    <definedName name="as">Feuil2!$C$21:$N$23</definedName>
    <definedName name="ash">Feuil2!$C$33:$N$35</definedName>
    <definedName name="employé">Feuil2!$B$8:$B$10</definedName>
    <definedName name="IDE">Feuil2!$C$8:$N$10</definedName>
    <definedName name="Liste_Bâtiments">OFFSET([1]Pour_macros_Yvouille!$A$1,0,0,COUNTA([1]Pour_macros_Yvouille!$A$1:$A$65000),1)</definedName>
    <definedName name="Liste_Etages">OFFSET(#REF!,0,0,COUNTA(#REF!),1)</definedName>
    <definedName name="mois">Feuil2!$C$6:$N$6</definedName>
    <definedName name="S">OFFSET(#REF!,0,0,COUNTA(#REF!),1)</definedName>
    <definedName name="_xlnm.Print_Area" localSheetId="0">BILAN!$A$1:$N$26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2" l="1"/>
  <c r="B8" i="2" a="1"/>
  <c r="B8" i="2" s="1"/>
  <c r="N32" i="3"/>
  <c r="M32" i="3"/>
  <c r="L32" i="3"/>
  <c r="K32" i="3"/>
  <c r="J32" i="3"/>
  <c r="I32" i="3"/>
  <c r="H32" i="3"/>
  <c r="G32" i="3"/>
  <c r="F32" i="3"/>
  <c r="E32" i="3"/>
  <c r="D32" i="3"/>
  <c r="C32" i="3"/>
  <c r="C19" i="3"/>
  <c r="D19" i="3"/>
  <c r="E19" i="3"/>
  <c r="F19" i="3"/>
  <c r="G19" i="3"/>
  <c r="H19" i="3"/>
  <c r="I19" i="3"/>
  <c r="J19" i="3"/>
  <c r="K19" i="3"/>
  <c r="L19" i="3"/>
  <c r="M19" i="3"/>
  <c r="N19" i="3"/>
  <c r="C24" i="3"/>
  <c r="D24" i="3"/>
  <c r="E24" i="3"/>
  <c r="F24" i="3"/>
  <c r="G24" i="3"/>
  <c r="H24" i="3"/>
  <c r="I24" i="3"/>
  <c r="J24" i="3"/>
  <c r="K24" i="3"/>
  <c r="L24" i="3"/>
  <c r="M24" i="3"/>
  <c r="N24" i="3"/>
  <c r="C25" i="3"/>
  <c r="D25" i="3"/>
  <c r="E25" i="3"/>
  <c r="F25" i="3"/>
  <c r="G25" i="3"/>
  <c r="H25" i="3"/>
  <c r="I25" i="3"/>
  <c r="J25" i="3"/>
  <c r="K25" i="3"/>
  <c r="L25" i="3"/>
  <c r="M25" i="3"/>
  <c r="N25" i="3"/>
  <c r="C26" i="3"/>
  <c r="D26" i="3"/>
  <c r="E26" i="3"/>
  <c r="F26" i="3"/>
  <c r="G26" i="3"/>
  <c r="H26" i="3"/>
  <c r="I26" i="3"/>
  <c r="J26" i="3"/>
  <c r="K26" i="3"/>
  <c r="L26" i="3"/>
  <c r="M26" i="3"/>
  <c r="N26" i="3"/>
  <c r="C27" i="3"/>
  <c r="D27" i="3"/>
  <c r="E27" i="3"/>
  <c r="F27" i="3"/>
  <c r="G27" i="3"/>
  <c r="H27" i="3"/>
  <c r="I27" i="3"/>
  <c r="J27" i="3"/>
  <c r="K27" i="3"/>
  <c r="L27" i="3"/>
  <c r="M27" i="3"/>
  <c r="N27" i="3"/>
  <c r="C28" i="3"/>
  <c r="D28" i="3"/>
  <c r="E28" i="3"/>
  <c r="F28" i="3"/>
  <c r="G28" i="3"/>
  <c r="H28" i="3"/>
  <c r="I28" i="3"/>
  <c r="J28" i="3"/>
  <c r="K28" i="3"/>
  <c r="L28" i="3"/>
  <c r="M28" i="3"/>
  <c r="N28" i="3"/>
  <c r="C29" i="3"/>
  <c r="D29" i="3"/>
  <c r="E29" i="3"/>
  <c r="F29" i="3"/>
  <c r="G29" i="3"/>
  <c r="H29" i="3"/>
  <c r="I29" i="3"/>
  <c r="J29" i="3"/>
  <c r="K29" i="3"/>
  <c r="L29" i="3"/>
  <c r="M29" i="3"/>
  <c r="N29" i="3"/>
  <c r="C30" i="3"/>
  <c r="D30" i="3"/>
  <c r="E30" i="3"/>
  <c r="F30" i="3"/>
  <c r="G30" i="3"/>
  <c r="H30" i="3"/>
  <c r="I30" i="3"/>
  <c r="J30" i="3"/>
  <c r="K30" i="3"/>
  <c r="L30" i="3"/>
  <c r="M30" i="3"/>
  <c r="N30" i="3"/>
  <c r="C31" i="3"/>
  <c r="D31" i="3"/>
  <c r="E31" i="3"/>
  <c r="F31" i="3"/>
  <c r="G31" i="3"/>
  <c r="H31" i="3"/>
  <c r="I31" i="3"/>
  <c r="J31" i="3"/>
  <c r="K31" i="3"/>
  <c r="L31" i="3"/>
  <c r="M31" i="3"/>
  <c r="N31" i="3"/>
  <c r="D6" i="3"/>
  <c r="E6" i="3"/>
  <c r="F6" i="3"/>
  <c r="G6" i="3"/>
  <c r="H6" i="3"/>
  <c r="I6" i="3"/>
  <c r="J6" i="3"/>
  <c r="K6" i="3"/>
  <c r="L6" i="3"/>
  <c r="M6" i="3"/>
  <c r="N6" i="3"/>
  <c r="C6" i="3"/>
  <c r="K9" i="2" a="1"/>
  <c r="C9" i="2" a="1"/>
  <c r="G9" i="2" a="1"/>
  <c r="D9" i="2" a="1"/>
  <c r="D9" i="2" l="1"/>
  <c r="G9" i="2"/>
  <c r="C9" i="2"/>
  <c r="K9" i="2"/>
  <c r="N43" i="3"/>
  <c r="M43" i="3"/>
  <c r="L43" i="3"/>
  <c r="K43" i="3"/>
  <c r="J43" i="3"/>
  <c r="I43" i="3"/>
  <c r="H43" i="3"/>
  <c r="G43" i="3"/>
  <c r="F43" i="3"/>
  <c r="E43" i="3"/>
  <c r="D43" i="3"/>
  <c r="C43" i="3"/>
  <c r="N42" i="3"/>
  <c r="M42" i="3"/>
  <c r="L42" i="3"/>
  <c r="K42" i="3"/>
  <c r="J42" i="3"/>
  <c r="I42" i="3"/>
  <c r="H42" i="3"/>
  <c r="G42" i="3"/>
  <c r="F42" i="3"/>
  <c r="E42" i="3"/>
  <c r="D42" i="3"/>
  <c r="C42" i="3"/>
  <c r="N41" i="3"/>
  <c r="M41" i="3"/>
  <c r="L41" i="3"/>
  <c r="K41" i="3"/>
  <c r="J41" i="3"/>
  <c r="I41" i="3"/>
  <c r="H41" i="3"/>
  <c r="G41" i="3"/>
  <c r="F41" i="3"/>
  <c r="E41" i="3"/>
  <c r="D41" i="3"/>
  <c r="C41" i="3"/>
  <c r="N40" i="3"/>
  <c r="M40" i="3"/>
  <c r="L40" i="3"/>
  <c r="K40" i="3"/>
  <c r="J40" i="3"/>
  <c r="I40" i="3"/>
  <c r="H40" i="3"/>
  <c r="G40" i="3"/>
  <c r="F40" i="3"/>
  <c r="E40" i="3"/>
  <c r="D40" i="3"/>
  <c r="C40" i="3"/>
  <c r="N39" i="3"/>
  <c r="M39" i="3"/>
  <c r="L39" i="3"/>
  <c r="K39" i="3"/>
  <c r="J39" i="3"/>
  <c r="I39" i="3"/>
  <c r="H39" i="3"/>
  <c r="G39" i="3"/>
  <c r="F39" i="3"/>
  <c r="E39" i="3"/>
  <c r="D39" i="3"/>
  <c r="C39" i="3"/>
  <c r="N38" i="3"/>
  <c r="M38" i="3"/>
  <c r="L38" i="3"/>
  <c r="K38" i="3"/>
  <c r="J38" i="3"/>
  <c r="I38" i="3"/>
  <c r="H38" i="3"/>
  <c r="G38" i="3"/>
  <c r="F38" i="3"/>
  <c r="E38" i="3"/>
  <c r="D38" i="3"/>
  <c r="C38" i="3"/>
  <c r="N37" i="3"/>
  <c r="M37" i="3"/>
  <c r="L37" i="3"/>
  <c r="K37" i="3"/>
  <c r="J37" i="3"/>
  <c r="I37" i="3"/>
  <c r="H37" i="3"/>
  <c r="G37" i="3"/>
  <c r="F37" i="3"/>
  <c r="E37" i="3"/>
  <c r="D37" i="3"/>
  <c r="C37" i="3"/>
  <c r="N36" i="3"/>
  <c r="M36" i="3"/>
  <c r="L36" i="3"/>
  <c r="K36" i="3"/>
  <c r="J36" i="3"/>
  <c r="I36" i="3"/>
  <c r="H36" i="3"/>
  <c r="G36" i="3"/>
  <c r="F36" i="3"/>
  <c r="E36" i="3"/>
  <c r="D36" i="3"/>
  <c r="C36" i="3"/>
  <c r="N18" i="3"/>
  <c r="M18" i="3"/>
  <c r="L18" i="3"/>
  <c r="K18" i="3"/>
  <c r="J18" i="3"/>
  <c r="I18" i="3"/>
  <c r="H18" i="3"/>
  <c r="G18" i="3"/>
  <c r="F18" i="3"/>
  <c r="E18" i="3"/>
  <c r="D18" i="3"/>
  <c r="C18" i="3"/>
  <c r="N17" i="3"/>
  <c r="M17" i="3"/>
  <c r="L17" i="3"/>
  <c r="K17" i="3"/>
  <c r="J17" i="3"/>
  <c r="I17" i="3"/>
  <c r="H17" i="3"/>
  <c r="G17" i="3"/>
  <c r="F17" i="3"/>
  <c r="E17" i="3"/>
  <c r="D17" i="3"/>
  <c r="C17" i="3"/>
  <c r="N16" i="3"/>
  <c r="M16" i="3"/>
  <c r="L16" i="3"/>
  <c r="K16" i="3"/>
  <c r="J16" i="3"/>
  <c r="I16" i="3"/>
  <c r="H16" i="3"/>
  <c r="G16" i="3"/>
  <c r="F16" i="3"/>
  <c r="E16" i="3"/>
  <c r="D16" i="3"/>
  <c r="C16" i="3"/>
  <c r="N15" i="3"/>
  <c r="M15" i="3"/>
  <c r="L15" i="3"/>
  <c r="K15" i="3"/>
  <c r="J15" i="3"/>
  <c r="I15" i="3"/>
  <c r="H15" i="3"/>
  <c r="G15" i="3"/>
  <c r="F15" i="3"/>
  <c r="E15" i="3"/>
  <c r="D15" i="3"/>
  <c r="C15" i="3"/>
  <c r="N14" i="3"/>
  <c r="M14" i="3"/>
  <c r="L14" i="3"/>
  <c r="K14" i="3"/>
  <c r="J14" i="3"/>
  <c r="I14" i="3"/>
  <c r="H14" i="3"/>
  <c r="G14" i="3"/>
  <c r="F14" i="3"/>
  <c r="E14" i="3"/>
  <c r="D14" i="3"/>
  <c r="C14" i="3"/>
  <c r="N13" i="3"/>
  <c r="M13" i="3"/>
  <c r="L13" i="3"/>
  <c r="K13" i="3"/>
  <c r="J13" i="3"/>
  <c r="I13" i="3"/>
  <c r="H13" i="3"/>
  <c r="G13" i="3"/>
  <c r="F13" i="3"/>
  <c r="E13" i="3"/>
  <c r="D13" i="3"/>
  <c r="C13" i="3"/>
  <c r="N12" i="3"/>
  <c r="M12" i="3"/>
  <c r="L12" i="3"/>
  <c r="K12" i="3"/>
  <c r="J12" i="3"/>
  <c r="I12" i="3"/>
  <c r="H12" i="3"/>
  <c r="G12" i="3"/>
  <c r="F12" i="3"/>
  <c r="E12" i="3"/>
  <c r="D12" i="3"/>
  <c r="C12" i="3"/>
  <c r="N11" i="3"/>
  <c r="M11" i="3"/>
  <c r="L11" i="3"/>
  <c r="K11" i="3"/>
  <c r="J11" i="3"/>
  <c r="I11" i="3"/>
  <c r="H11" i="3"/>
  <c r="G11" i="3"/>
  <c r="F11" i="3"/>
  <c r="E11" i="3"/>
  <c r="D11" i="3"/>
  <c r="C11" i="3"/>
  <c r="AC10" i="2"/>
  <c r="AB10" i="2"/>
  <c r="AA10" i="2"/>
  <c r="B4" i="2"/>
  <c r="N9" i="2" a="1"/>
  <c r="I9" i="2" a="1"/>
  <c r="H9" i="2" a="1"/>
  <c r="J9" i="2" a="1"/>
  <c r="E9" i="2" a="1"/>
  <c r="L9" i="2" a="1"/>
  <c r="F9" i="2" a="1"/>
  <c r="M9" i="2" a="1"/>
  <c r="M9" i="2" l="1"/>
  <c r="F9" i="2"/>
  <c r="L9" i="2"/>
  <c r="E9" i="2"/>
  <c r="J9" i="2"/>
  <c r="H9" i="2"/>
  <c r="I9" i="2"/>
  <c r="N9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<sst xmlns="http://schemas.openxmlformats.org/spreadsheetml/2006/main" count="94" uniqueCount="55">
  <si>
    <t>Grade</t>
  </si>
  <si>
    <t>Budget</t>
  </si>
  <si>
    <t>AS</t>
  </si>
  <si>
    <t>GLOBAL</t>
  </si>
  <si>
    <t>IDE</t>
  </si>
  <si>
    <t>ASH</t>
  </si>
  <si>
    <t>TPER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</si>
  <si>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</si>
  <si>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</si>
  <si>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</si>
  <si>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</si>
  <si>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</si>
  <si>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</si>
  <si>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</si>
  <si>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</si>
  <si>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</t>
  </si>
  <si>
    <t>OCT</t>
  </si>
  <si>
    <t>NOV</t>
  </si>
  <si>
    <t>DÉC</t>
  </si>
  <si>
    <t>CRPP</t>
  </si>
  <si>
    <t>EFFECTIF</t>
  </si>
  <si>
    <t>CRPAB</t>
  </si>
  <si>
    <t>Ecart avec prise en compte fermeture</t>
  </si>
  <si>
    <t>c</t>
  </si>
  <si>
    <t>BATIMENT CRUV</t>
  </si>
  <si>
    <t>Maternité</t>
  </si>
  <si>
    <t>Batiment CALMETTE</t>
  </si>
  <si>
    <t>Batiment ROSTAND</t>
  </si>
  <si>
    <t>Batiment VINCI</t>
  </si>
  <si>
    <t>Batiment BERNARD</t>
  </si>
  <si>
    <t>Batiment HAGUENAU</t>
  </si>
  <si>
    <t>Autres Secteurs</t>
  </si>
  <si>
    <t>Par Etages et calcule arrets</t>
  </si>
  <si>
    <t>janv</t>
  </si>
  <si>
    <t>fevr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</si>
  <si>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</si>
  <si>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</si>
  <si>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</si>
  <si>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</si>
  <si>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</si>
  <si>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</si>
  <si>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</si>
  <si>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</si>
  <si>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</si>
  <si>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</si>
  <si>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CM / AR</t>
  </si>
  <si>
    <t>255/51/255</t>
  </si>
  <si>
    <t>102/255/153</t>
  </si>
  <si>
    <t>CLM / CLD</t>
  </si>
  <si>
    <t>255/175/177</t>
  </si>
  <si>
    <t>CDD sur arrèt</t>
  </si>
  <si>
    <t>34/117/238</t>
  </si>
  <si>
    <t>Secteur CRUV</t>
  </si>
  <si>
    <t>BATIMENT DEBRE</t>
  </si>
  <si>
    <t>Batiment CRUVEILHIER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</si>
</sst>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6" formatCode="mmmm"/>
    <numFmt numFmtId="168" formatCode="mmm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12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5D5D5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0" tint="-0.2509842219306009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FD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33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AFB1"/>
        <bgColor indexed="64"/>
      </patternFill>
    </fill>
    <fill>
      <patternFill patternType="solid">
        <fgColor rgb="FF2275EE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 style="medium">
        <color auto="1"/>
      </left>
      <right style="medium">
        <color auto="1"/>
      </right>
      <top style="thick">
        <color rgb="FF7030A0"/>
      </top>
      <bottom style="medium">
        <color auto="1"/>
      </bottom>
      <diagonal/>
    </border>
    <border>
      <left style="thick">
        <color rgb="FF7030A0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 style="thick">
        <color rgb="FF7030A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0" fontId="1" fillId="0" borderId="0" xfId="1" applyBorder="1"/>
    <xf numFmtId="0" fontId="1" fillId="0" borderId="3" xfId="1" applyBorder="1"/>
    <xf numFmtId="0" fontId="1" fillId="4" borderId="3" xfId="1" applyFont="1" applyFill="1" applyBorder="1"/>
    <xf numFmtId="0" fontId="1" fillId="0" borderId="3" xfId="1" applyFont="1" applyBorder="1"/>
    <xf numFmtId="0" fontId="4" fillId="5" borderId="4" xfId="1" applyFont="1" applyFill="1" applyBorder="1" applyAlignment="1">
      <alignment horizontal="center" vertical="center"/>
    </xf>
    <xf numFmtId="0" fontId="5" fillId="5" borderId="5" xfId="1" quotePrefix="1" applyFont="1" applyFill="1" applyBorder="1" applyAlignment="1">
      <alignment horizontal="center" vertical="center"/>
    </xf>
    <xf numFmtId="0" fontId="1" fillId="6" borderId="3" xfId="1" applyFont="1" applyFill="1" applyBorder="1"/>
    <xf numFmtId="164" fontId="6" fillId="8" borderId="3" xfId="1" applyNumberFormat="1" applyFont="1" applyFill="1" applyBorder="1" applyAlignment="1">
      <alignment horizontal="center" vertical="center"/>
    </xf>
    <xf numFmtId="0" fontId="1" fillId="0" borderId="0" xfId="1" applyFont="1"/>
    <xf numFmtId="0" fontId="1" fillId="9" borderId="7" xfId="1" applyFont="1" applyFill="1" applyBorder="1"/>
    <xf numFmtId="0" fontId="1" fillId="9" borderId="0" xfId="1" applyFill="1" applyBorder="1"/>
    <xf numFmtId="0" fontId="1" fillId="9" borderId="10" xfId="1" applyFill="1" applyBorder="1"/>
    <xf numFmtId="0" fontId="1" fillId="0" borderId="0" xfId="1" applyFill="1" applyBorder="1"/>
    <xf numFmtId="0" fontId="1" fillId="0" borderId="0" xfId="1" applyFill="1"/>
    <xf numFmtId="164" fontId="4" fillId="0" borderId="0" xfId="1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10" borderId="0" xfId="1" applyFill="1"/>
    <xf numFmtId="0" fontId="1" fillId="0" borderId="0" xfId="1" applyFont="1" applyAlignment="1">
      <alignment horizontal="center" vertical="center"/>
    </xf>
    <xf numFmtId="0" fontId="1" fillId="11" borderId="0" xfId="1" applyFill="1"/>
    <xf numFmtId="0" fontId="1" fillId="12" borderId="0" xfId="1" applyFill="1"/>
    <xf numFmtId="0" fontId="1" fillId="13" borderId="0" xfId="1" applyFill="1"/>
    <xf numFmtId="0" fontId="1" fillId="0" borderId="0" xfId="1" applyAlignment="1">
      <alignment horizontal="center" vertical="center"/>
    </xf>
    <xf numFmtId="0" fontId="1" fillId="0" borderId="0" xfId="1" applyAlignment="1">
      <alignment wrapText="1"/>
    </xf>
    <xf numFmtId="0" fontId="1" fillId="4" borderId="0" xfId="1" applyFont="1" applyFill="1"/>
    <xf numFmtId="0" fontId="1" fillId="0" borderId="0" xfId="1" applyAlignment="1">
      <alignment horizontal="center"/>
    </xf>
    <xf numFmtId="0" fontId="1" fillId="4" borderId="0" xfId="1" applyFont="1" applyFill="1" applyBorder="1"/>
    <xf numFmtId="0" fontId="1" fillId="0" borderId="0" xfId="1" applyBorder="1" applyAlignment="1">
      <alignment horizontal="center"/>
    </xf>
    <xf numFmtId="0" fontId="8" fillId="0" borderId="0" xfId="1" applyFont="1" applyAlignment="1">
      <alignment wrapText="1"/>
    </xf>
    <xf numFmtId="0" fontId="1" fillId="14" borderId="0" xfId="1" applyFont="1" applyFill="1"/>
    <xf numFmtId="0" fontId="9" fillId="6" borderId="11" xfId="1" applyFont="1" applyFill="1" applyBorder="1" applyAlignment="1" applyProtection="1">
      <alignment vertical="center"/>
    </xf>
    <xf numFmtId="0" fontId="3" fillId="7" borderId="7" xfId="1" applyFont="1" applyFill="1" applyBorder="1" applyAlignment="1">
      <alignment horizontal="center" vertical="center" textRotation="255"/>
    </xf>
    <xf numFmtId="0" fontId="3" fillId="7" borderId="9" xfId="1" applyFont="1" applyFill="1" applyBorder="1" applyAlignment="1">
      <alignment horizontal="center" vertical="center" textRotation="255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3" fillId="3" borderId="2" xfId="1" applyFont="1" applyFill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2" xfId="1" applyFont="1" applyBorder="1" applyAlignment="1" applyProtection="1">
      <alignment horizontal="center" vertical="center"/>
      <protection locked="0"/>
    </xf>
    <xf numFmtId="0" fontId="1" fillId="4" borderId="0" xfId="1" applyFont="1" applyFill="1" applyAlignment="1"/>
    <xf numFmtId="0" fontId="1" fillId="4" borderId="0" xfId="1" applyFill="1" applyAlignment="1"/>
    <xf numFmtId="166" fontId="6" fillId="6" borderId="6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/>
    </xf>
    <xf numFmtId="168" fontId="1" fillId="6" borderId="12" xfId="1" applyNumberFormat="1" applyFill="1" applyBorder="1" applyAlignment="1">
      <alignment horizontal="center"/>
    </xf>
    <xf numFmtId="0" fontId="1" fillId="0" borderId="0" xfId="1" applyNumberFormat="1" applyAlignment="1">
      <alignment horizontal="center"/>
    </xf>
    <xf numFmtId="2" fontId="7" fillId="8" borderId="8" xfId="1" quotePrefix="1" applyNumberFormat="1" applyFont="1" applyFill="1" applyBorder="1" applyAlignment="1">
      <alignment horizontal="center" vertical="center"/>
    </xf>
    <xf numFmtId="2" fontId="7" fillId="0" borderId="8" xfId="1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0</xdr:colOff>
      <xdr:row>2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0"/>
          <a:ext cx="6753225" cy="247650"/>
        </a:xfrm>
        <a:prstGeom prst="roundRect">
          <a:avLst/>
        </a:prstGeom>
        <a:gradFill>
          <a:gsLst>
            <a:gs pos="0">
              <a:srgbClr val="7030A0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BILAN annuel 2021 HÔPITAL EMILE ROUX</a:t>
          </a:r>
        </a:p>
      </xdr:txBody>
    </xdr:sp>
    <xdr:clientData/>
  </xdr:twoCellAnchor>
  <xdr:twoCellAnchor>
    <xdr:from>
      <xdr:col>15</xdr:col>
      <xdr:colOff>0</xdr:colOff>
      <xdr:row>14</xdr:row>
      <xdr:rowOff>0</xdr:rowOff>
    </xdr:from>
    <xdr:to>
      <xdr:col>17</xdr:col>
      <xdr:colOff>1</xdr:colOff>
      <xdr:row>17</xdr:row>
      <xdr:rowOff>0</xdr:rowOff>
    </xdr:to>
    <xdr:sp macro="[1]!Imprimer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15225" y="2514600"/>
          <a:ext cx="1524001" cy="511175"/>
        </a:xfrm>
        <a:prstGeom prst="flowChartAlternateProcess">
          <a:avLst/>
        </a:prstGeom>
        <a:blipFill>
          <a:blip xmlns:r="http://schemas.openxmlformats.org/officeDocument/2006/relationships" r:embed="rId1"/>
          <a:srcRect/>
          <a:stretch>
            <a:fillRect t="-1515" r="-2206"/>
          </a:stretch>
        </a:blip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3</xdr:row>
      <xdr:rowOff>66675</xdr:rowOff>
    </xdr:from>
    <xdr:to>
      <xdr:col>0</xdr:col>
      <xdr:colOff>419100</xdr:colOff>
      <xdr:row>4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24C22B3-90EA-4A56-8865-AB5992400EA8}"/>
            </a:ext>
          </a:extLst>
        </xdr:cNvPr>
        <xdr:cNvSpPr txBox="1"/>
      </xdr:nvSpPr>
      <xdr:spPr>
        <a:xfrm>
          <a:off x="95250" y="381000"/>
          <a:ext cx="32385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??</a:t>
          </a:r>
        </a:p>
      </xdr:txBody>
    </xdr:sp>
    <xdr:clientData/>
  </xdr:twoCellAnchor>
  <xdr:twoCellAnchor>
    <xdr:from>
      <xdr:col>0</xdr:col>
      <xdr:colOff>419100</xdr:colOff>
      <xdr:row>4</xdr:row>
      <xdr:rowOff>42863</xdr:rowOff>
    </xdr:from>
    <xdr:to>
      <xdr:col>1</xdr:col>
      <xdr:colOff>342900</xdr:colOff>
      <xdr:row>7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5E5C0C2-471F-462F-B09A-DE6BEE94529F}"/>
            </a:ext>
          </a:extLst>
        </xdr:cNvPr>
        <xdr:cNvCxnSpPr>
          <a:stCxn id="4" idx="3"/>
        </xdr:cNvCxnSpPr>
      </xdr:nvCxnSpPr>
      <xdr:spPr>
        <a:xfrm>
          <a:off x="419100" y="519113"/>
          <a:ext cx="628650" cy="4619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2</xdr:row>
      <xdr:rowOff>133350</xdr:rowOff>
    </xdr:from>
    <xdr:to>
      <xdr:col>13</xdr:col>
      <xdr:colOff>171450</xdr:colOff>
      <xdr:row>4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3AB7A8-1216-444D-839C-B8B9ACCB3298}"/>
            </a:ext>
          </a:extLst>
        </xdr:cNvPr>
        <xdr:cNvSpPr txBox="1"/>
      </xdr:nvSpPr>
      <xdr:spPr>
        <a:xfrm>
          <a:off x="2105025" y="628650"/>
          <a:ext cx="868680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Actuellement la formule prend en compte la cellule I5. Je souhaite qu'elle prenne en compte en plus la cellule L5</a:t>
          </a:r>
        </a:p>
        <a:p>
          <a:r>
            <a:rPr lang="fr-FR"/>
            <a:t>Les données de cette cellule se trouve également dans la colonne B de la feuille 2 (formule).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4715\Desktop\TM%20%20tableau%20des%20effectifs%202021%20Emile%20ROUX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s"/>
      <sheetName val="BILAN"/>
      <sheetName val="depart"/>
      <sheetName val="cache"/>
      <sheetName val="Feuil2"/>
      <sheetName val="Secteur CRUV"/>
      <sheetName val="Secteur CALMETTE"/>
      <sheetName val="Secteur ROSTAND"/>
      <sheetName val="Secteur VINCI"/>
      <sheetName val="Secteur DEBRE"/>
      <sheetName val="Feuil3"/>
      <sheetName val="Secteur BERNARD"/>
      <sheetName val="Secteur HAGUENAU"/>
      <sheetName val="Secteur nuit"/>
      <sheetName val="Suppléance"/>
      <sheetName val="Secteur HdJ SP"/>
      <sheetName val="Feuil1"/>
      <sheetName val="Secteur Hors SOINS"/>
      <sheetName val="Secteur Ambulatoire"/>
      <sheetName val="Secteur RADIO"/>
      <sheetName val="Point Eff par UG"/>
      <sheetName val="Point effectifs"/>
      <sheetName val="Postes à pourvoir"/>
      <sheetName val="Accommodements R"/>
      <sheetName val="TRI"/>
      <sheetName val="TPliste"/>
      <sheetName val="Listeabsences"/>
      <sheetName val="MOUV INTERNE"/>
      <sheetName val="Bilan_absences_institu"/>
      <sheetName val="Liste CDD"/>
      <sheetName val="ALERTE Dates"/>
      <sheetName val="Postes à pourvoir1"/>
      <sheetName val="TCD"/>
      <sheetName val="Aménagements R1"/>
      <sheetName val="TPliste1"/>
      <sheetName val="listabs1"/>
      <sheetName val="Recapitulatif"/>
      <sheetName val="Pour_macros_Yvouille"/>
      <sheetName val="TM  tableau des effectifs 2021 "/>
    </sheetNames>
    <definedNames>
      <definedName name="Imprimer"/>
    </definedNames>
    <sheetDataSet>
      <sheetData sheetId="0"/>
      <sheetData sheetId="1"/>
      <sheetData sheetId="2"/>
      <sheetData sheetId="3"/>
      <sheetData sheetId="4"/>
      <sheetData sheetId="5">
        <row r="108">
          <cell r="G108">
            <v>26.3</v>
          </cell>
          <cell r="H108">
            <v>26.3</v>
          </cell>
          <cell r="I108">
            <v>24.3</v>
          </cell>
          <cell r="J108">
            <v>26.3</v>
          </cell>
          <cell r="K108">
            <v>27.3</v>
          </cell>
          <cell r="L108">
            <v>27.3</v>
          </cell>
          <cell r="M108">
            <v>17.600000000000001</v>
          </cell>
          <cell r="N108">
            <v>17.600000000000001</v>
          </cell>
          <cell r="O108">
            <v>17.600000000000001</v>
          </cell>
          <cell r="P108">
            <v>17.600000000000001</v>
          </cell>
          <cell r="Q108">
            <v>17.600000000000001</v>
          </cell>
          <cell r="R108">
            <v>17.600000000000001</v>
          </cell>
        </row>
        <row r="278">
          <cell r="G278">
            <v>70.100000000000009</v>
          </cell>
          <cell r="H278">
            <v>69.100000000000009</v>
          </cell>
          <cell r="I278">
            <v>68.900000000000006</v>
          </cell>
          <cell r="J278">
            <v>68.7</v>
          </cell>
          <cell r="K278">
            <v>67.7</v>
          </cell>
          <cell r="L278">
            <v>68.7</v>
          </cell>
          <cell r="M278">
            <v>51.300000000000004</v>
          </cell>
          <cell r="N278">
            <v>51.300000000000004</v>
          </cell>
          <cell r="O278">
            <v>50.300000000000004</v>
          </cell>
          <cell r="P278">
            <v>49.300000000000004</v>
          </cell>
          <cell r="Q278">
            <v>49.300000000000004</v>
          </cell>
          <cell r="R278">
            <v>49.300000000000004</v>
          </cell>
        </row>
        <row r="322">
          <cell r="G322">
            <v>24</v>
          </cell>
          <cell r="H322">
            <v>24</v>
          </cell>
          <cell r="I322">
            <v>23</v>
          </cell>
          <cell r="J322">
            <v>21</v>
          </cell>
          <cell r="K322">
            <v>21</v>
          </cell>
          <cell r="L322">
            <v>21</v>
          </cell>
          <cell r="M322">
            <v>19</v>
          </cell>
          <cell r="N322">
            <v>19</v>
          </cell>
          <cell r="O322">
            <v>17</v>
          </cell>
          <cell r="P322">
            <v>16</v>
          </cell>
          <cell r="Q322">
            <v>16</v>
          </cell>
          <cell r="R322">
            <v>16</v>
          </cell>
        </row>
      </sheetData>
      <sheetData sheetId="6">
        <row r="108">
          <cell r="G108">
            <v>32.700000000000003</v>
          </cell>
          <cell r="H108">
            <v>32.200000000000003</v>
          </cell>
          <cell r="I108">
            <v>31.200000000000003</v>
          </cell>
          <cell r="J108">
            <v>32.700000000000003</v>
          </cell>
          <cell r="K108">
            <v>31.700000000000003</v>
          </cell>
          <cell r="L108">
            <v>29.700000000000003</v>
          </cell>
          <cell r="M108">
            <v>38.400000000000006</v>
          </cell>
          <cell r="N108">
            <v>39.400000000000006</v>
          </cell>
          <cell r="O108">
            <v>38.400000000000006</v>
          </cell>
          <cell r="P108">
            <v>38.400000000000006</v>
          </cell>
          <cell r="Q108">
            <v>38.400000000000006</v>
          </cell>
          <cell r="R108">
            <v>38.400000000000006</v>
          </cell>
        </row>
        <row r="282">
          <cell r="G282">
            <v>83.6</v>
          </cell>
          <cell r="H282">
            <v>82.100000000000009</v>
          </cell>
          <cell r="I282">
            <v>81.300000000000011</v>
          </cell>
          <cell r="J282">
            <v>80.400000000000006</v>
          </cell>
          <cell r="K282">
            <v>81.400000000000006</v>
          </cell>
          <cell r="L282">
            <v>80.59</v>
          </cell>
          <cell r="M282">
            <v>97.990000000000009</v>
          </cell>
          <cell r="N282">
            <v>98.800000000000011</v>
          </cell>
          <cell r="O282">
            <v>96.190000000000012</v>
          </cell>
          <cell r="P282">
            <v>96.190000000000012</v>
          </cell>
          <cell r="Q282">
            <v>96.190000000000012</v>
          </cell>
          <cell r="R282">
            <v>96.190000000000012</v>
          </cell>
        </row>
        <row r="322">
          <cell r="G322">
            <v>17</v>
          </cell>
          <cell r="H322">
            <v>17</v>
          </cell>
          <cell r="I322">
            <v>18</v>
          </cell>
          <cell r="J322">
            <v>18</v>
          </cell>
          <cell r="K322">
            <v>18</v>
          </cell>
          <cell r="L322">
            <v>18</v>
          </cell>
          <cell r="M322">
            <v>17</v>
          </cell>
          <cell r="N322">
            <v>17</v>
          </cell>
          <cell r="O322">
            <v>17</v>
          </cell>
          <cell r="P322">
            <v>17</v>
          </cell>
          <cell r="Q322">
            <v>17</v>
          </cell>
          <cell r="R322">
            <v>17</v>
          </cell>
        </row>
      </sheetData>
      <sheetData sheetId="7">
        <row r="108">
          <cell r="G108">
            <v>9.9</v>
          </cell>
          <cell r="H108">
            <v>9.9</v>
          </cell>
          <cell r="I108">
            <v>9.9</v>
          </cell>
          <cell r="J108">
            <v>9.9</v>
          </cell>
          <cell r="K108">
            <v>9.9</v>
          </cell>
          <cell r="L108">
            <v>9.9</v>
          </cell>
          <cell r="M108">
            <v>9.9</v>
          </cell>
          <cell r="N108">
            <v>9.9</v>
          </cell>
          <cell r="O108">
            <v>9</v>
          </cell>
          <cell r="P108">
            <v>9</v>
          </cell>
          <cell r="Q108">
            <v>9</v>
          </cell>
          <cell r="R108">
            <v>9</v>
          </cell>
        </row>
        <row r="280">
          <cell r="G280">
            <v>39.900000000000006</v>
          </cell>
          <cell r="H280">
            <v>40.400000000000006</v>
          </cell>
          <cell r="I280">
            <v>39.400000000000006</v>
          </cell>
          <cell r="J280">
            <v>40.200000000000003</v>
          </cell>
          <cell r="K280">
            <v>39.200000000000003</v>
          </cell>
          <cell r="L280">
            <v>38.200000000000003</v>
          </cell>
          <cell r="M280">
            <v>38.400000000000006</v>
          </cell>
          <cell r="N280">
            <v>37.400000000000006</v>
          </cell>
          <cell r="O280">
            <v>37.400000000000006</v>
          </cell>
          <cell r="P280">
            <v>37.400000000000006</v>
          </cell>
          <cell r="Q280">
            <v>37.400000000000006</v>
          </cell>
          <cell r="R280">
            <v>37.400000000000006</v>
          </cell>
        </row>
        <row r="320">
          <cell r="G320">
            <v>18</v>
          </cell>
          <cell r="H320">
            <v>18</v>
          </cell>
          <cell r="I320">
            <v>18</v>
          </cell>
          <cell r="J320">
            <v>18</v>
          </cell>
          <cell r="K320">
            <v>16</v>
          </cell>
          <cell r="L320">
            <v>18</v>
          </cell>
          <cell r="M320">
            <v>17</v>
          </cell>
          <cell r="N320">
            <v>16</v>
          </cell>
          <cell r="O320">
            <v>16</v>
          </cell>
          <cell r="P320">
            <v>16</v>
          </cell>
          <cell r="Q320">
            <v>16</v>
          </cell>
          <cell r="R320">
            <v>16</v>
          </cell>
        </row>
      </sheetData>
      <sheetData sheetId="8">
        <row r="108">
          <cell r="G108">
            <v>9.6</v>
          </cell>
          <cell r="H108">
            <v>9.6</v>
          </cell>
          <cell r="I108">
            <v>9.6</v>
          </cell>
          <cell r="J108">
            <v>10.6</v>
          </cell>
          <cell r="K108">
            <v>10.6</v>
          </cell>
          <cell r="L108">
            <v>10.6</v>
          </cell>
          <cell r="M108">
            <v>10.6</v>
          </cell>
          <cell r="N108">
            <v>10.6</v>
          </cell>
          <cell r="O108">
            <v>10.6</v>
          </cell>
          <cell r="P108">
            <v>9.6</v>
          </cell>
          <cell r="Q108">
            <v>9.6</v>
          </cell>
          <cell r="R108">
            <v>9.6</v>
          </cell>
        </row>
        <row r="280">
          <cell r="G280">
            <v>43.099999999999994</v>
          </cell>
          <cell r="H280">
            <v>42.3</v>
          </cell>
          <cell r="I280">
            <v>41.3</v>
          </cell>
          <cell r="J280">
            <v>40.299999999999997</v>
          </cell>
          <cell r="K280">
            <v>40.799999999999997</v>
          </cell>
          <cell r="L280">
            <v>40.599999999999994</v>
          </cell>
          <cell r="M280">
            <v>40.799999999999997</v>
          </cell>
          <cell r="N280">
            <v>40.799999999999997</v>
          </cell>
          <cell r="O280">
            <v>39.799999999999997</v>
          </cell>
          <cell r="P280">
            <v>39.799999999999997</v>
          </cell>
          <cell r="Q280">
            <v>39.799999999999997</v>
          </cell>
          <cell r="R280">
            <v>39.799999999999997</v>
          </cell>
        </row>
        <row r="319">
          <cell r="G319">
            <v>19</v>
          </cell>
          <cell r="H319">
            <v>19</v>
          </cell>
          <cell r="I319">
            <v>19</v>
          </cell>
          <cell r="J319">
            <v>19</v>
          </cell>
          <cell r="K319">
            <v>18</v>
          </cell>
          <cell r="L319">
            <v>18</v>
          </cell>
          <cell r="M319">
            <v>19</v>
          </cell>
          <cell r="N319">
            <v>19</v>
          </cell>
          <cell r="O319">
            <v>17</v>
          </cell>
          <cell r="P319">
            <v>15</v>
          </cell>
          <cell r="Q319">
            <v>15</v>
          </cell>
          <cell r="R319">
            <v>15</v>
          </cell>
        </row>
      </sheetData>
      <sheetData sheetId="9">
        <row r="108">
          <cell r="G108">
            <v>8.3000000000000007</v>
          </cell>
          <cell r="H108">
            <v>8.8000000000000007</v>
          </cell>
          <cell r="I108">
            <v>7.8</v>
          </cell>
          <cell r="J108">
            <v>7.8</v>
          </cell>
          <cell r="K108">
            <v>7.8</v>
          </cell>
          <cell r="L108">
            <v>7.8</v>
          </cell>
          <cell r="M108">
            <v>7.8</v>
          </cell>
          <cell r="N108">
            <v>7.8</v>
          </cell>
          <cell r="O108">
            <v>7.8</v>
          </cell>
          <cell r="P108">
            <v>7.8</v>
          </cell>
          <cell r="Q108">
            <v>7.8</v>
          </cell>
          <cell r="R108">
            <v>7.8</v>
          </cell>
        </row>
        <row r="280">
          <cell r="G280">
            <v>36.6</v>
          </cell>
          <cell r="H280">
            <v>36.6</v>
          </cell>
          <cell r="I280">
            <v>36.6</v>
          </cell>
          <cell r="J280">
            <v>36.6</v>
          </cell>
          <cell r="K280">
            <v>36.6</v>
          </cell>
          <cell r="L280">
            <v>36.6</v>
          </cell>
          <cell r="M280">
            <v>36.6</v>
          </cell>
          <cell r="N280">
            <v>36.6</v>
          </cell>
          <cell r="O280">
            <v>36.6</v>
          </cell>
          <cell r="P280">
            <v>35.6</v>
          </cell>
          <cell r="Q280">
            <v>35.6</v>
          </cell>
          <cell r="R280">
            <v>35.6</v>
          </cell>
        </row>
        <row r="320">
          <cell r="G320">
            <v>17.8</v>
          </cell>
          <cell r="H320">
            <v>18.8</v>
          </cell>
          <cell r="I320">
            <v>18.8</v>
          </cell>
          <cell r="J320">
            <v>19</v>
          </cell>
          <cell r="K320">
            <v>19</v>
          </cell>
          <cell r="L320">
            <v>19</v>
          </cell>
          <cell r="M320">
            <v>19</v>
          </cell>
          <cell r="N320">
            <v>19</v>
          </cell>
          <cell r="O320">
            <v>19</v>
          </cell>
          <cell r="P320">
            <v>19</v>
          </cell>
          <cell r="Q320">
            <v>19</v>
          </cell>
          <cell r="R320">
            <v>19</v>
          </cell>
        </row>
      </sheetData>
      <sheetData sheetId="10"/>
      <sheetData sheetId="11">
        <row r="108">
          <cell r="G108">
            <v>6</v>
          </cell>
          <cell r="H108">
            <v>6</v>
          </cell>
          <cell r="I108">
            <v>6</v>
          </cell>
          <cell r="J108">
            <v>6</v>
          </cell>
          <cell r="K108">
            <v>6</v>
          </cell>
          <cell r="L108">
            <v>6</v>
          </cell>
          <cell r="M108">
            <v>6</v>
          </cell>
          <cell r="N108">
            <v>6</v>
          </cell>
          <cell r="O108">
            <v>6</v>
          </cell>
          <cell r="P108">
            <v>6</v>
          </cell>
          <cell r="Q108">
            <v>6</v>
          </cell>
          <cell r="R108">
            <v>6</v>
          </cell>
        </row>
        <row r="278">
          <cell r="G278">
            <v>19.7</v>
          </cell>
          <cell r="H278">
            <v>18.7</v>
          </cell>
          <cell r="I278">
            <v>18.7</v>
          </cell>
          <cell r="J278">
            <v>18.7</v>
          </cell>
          <cell r="K278">
            <v>18.7</v>
          </cell>
          <cell r="L278">
            <v>17.7</v>
          </cell>
          <cell r="M278">
            <v>17.7</v>
          </cell>
          <cell r="N278">
            <v>17.7</v>
          </cell>
          <cell r="O278">
            <v>17.7</v>
          </cell>
          <cell r="P278">
            <v>17.7</v>
          </cell>
          <cell r="Q278">
            <v>18.7</v>
          </cell>
          <cell r="R278">
            <v>18.7</v>
          </cell>
        </row>
        <row r="324">
          <cell r="G324">
            <v>6</v>
          </cell>
          <cell r="H324">
            <v>6</v>
          </cell>
          <cell r="I324">
            <v>6</v>
          </cell>
          <cell r="J324">
            <v>6</v>
          </cell>
          <cell r="K324">
            <v>6</v>
          </cell>
          <cell r="L324">
            <v>6</v>
          </cell>
          <cell r="M324">
            <v>6</v>
          </cell>
          <cell r="N324">
            <v>6</v>
          </cell>
          <cell r="O324">
            <v>6</v>
          </cell>
          <cell r="P324">
            <v>6</v>
          </cell>
          <cell r="Q324">
            <v>6</v>
          </cell>
          <cell r="R324">
            <v>6</v>
          </cell>
        </row>
      </sheetData>
      <sheetData sheetId="12">
        <row r="108">
          <cell r="G108">
            <v>3.8</v>
          </cell>
          <cell r="H108">
            <v>4.0999999999999996</v>
          </cell>
          <cell r="I108">
            <v>4.5999999999999996</v>
          </cell>
          <cell r="J108">
            <v>4.5999999999999996</v>
          </cell>
          <cell r="K108">
            <v>4.5999999999999996</v>
          </cell>
          <cell r="L108">
            <v>4.5999999999999996</v>
          </cell>
          <cell r="M108">
            <v>4.5999999999999996</v>
          </cell>
          <cell r="N108">
            <v>4.5999999999999996</v>
          </cell>
          <cell r="O108">
            <v>4.5999999999999996</v>
          </cell>
          <cell r="P108">
            <v>4.6999999999999993</v>
          </cell>
          <cell r="Q108">
            <v>5.6</v>
          </cell>
          <cell r="R108">
            <v>5.6</v>
          </cell>
        </row>
        <row r="279">
          <cell r="G279">
            <v>21.1</v>
          </cell>
          <cell r="H279">
            <v>20.6</v>
          </cell>
          <cell r="I279">
            <v>21.6</v>
          </cell>
          <cell r="J279">
            <v>22.6</v>
          </cell>
          <cell r="K279">
            <v>22.6</v>
          </cell>
          <cell r="L279">
            <v>23.6</v>
          </cell>
          <cell r="M279">
            <v>22.6</v>
          </cell>
          <cell r="N279">
            <v>22.6</v>
          </cell>
          <cell r="O279">
            <v>22.6</v>
          </cell>
          <cell r="P279">
            <v>22.6</v>
          </cell>
          <cell r="Q279">
            <v>22.6</v>
          </cell>
          <cell r="R279">
            <v>22.6</v>
          </cell>
        </row>
        <row r="322">
          <cell r="G322">
            <v>9.6</v>
          </cell>
          <cell r="H322">
            <v>9.6</v>
          </cell>
          <cell r="I322">
            <v>9.6</v>
          </cell>
          <cell r="J322">
            <v>9.6</v>
          </cell>
          <cell r="K322">
            <v>9.6</v>
          </cell>
          <cell r="L322">
            <v>9.6</v>
          </cell>
          <cell r="M322">
            <v>9.6</v>
          </cell>
          <cell r="N322">
            <v>9.6</v>
          </cell>
          <cell r="O322">
            <v>9.6</v>
          </cell>
          <cell r="P322">
            <v>9.6</v>
          </cell>
          <cell r="Q322">
            <v>9.6</v>
          </cell>
          <cell r="R322">
            <v>9.6</v>
          </cell>
        </row>
      </sheetData>
      <sheetData sheetId="13">
        <row r="39">
          <cell r="G39">
            <v>14</v>
          </cell>
          <cell r="H39">
            <v>13</v>
          </cell>
          <cell r="I39">
            <v>12</v>
          </cell>
          <cell r="J39">
            <v>13</v>
          </cell>
          <cell r="K39">
            <v>13</v>
          </cell>
          <cell r="L39">
            <v>13</v>
          </cell>
          <cell r="M39">
            <v>13</v>
          </cell>
          <cell r="N39">
            <v>13</v>
          </cell>
          <cell r="O39">
            <v>13</v>
          </cell>
          <cell r="P39">
            <v>13</v>
          </cell>
          <cell r="Q39">
            <v>13</v>
          </cell>
          <cell r="R39">
            <v>13</v>
          </cell>
        </row>
        <row r="62">
          <cell r="G62">
            <v>13.3</v>
          </cell>
          <cell r="H62">
            <v>13.3</v>
          </cell>
          <cell r="I62">
            <v>13.3</v>
          </cell>
          <cell r="J62">
            <v>13.3</v>
          </cell>
          <cell r="K62">
            <v>12.3</v>
          </cell>
          <cell r="L62">
            <v>12.3</v>
          </cell>
          <cell r="M62">
            <v>12.3</v>
          </cell>
          <cell r="N62">
            <v>12.3</v>
          </cell>
          <cell r="O62">
            <v>12.3</v>
          </cell>
          <cell r="P62">
            <v>12.3</v>
          </cell>
          <cell r="Q62">
            <v>12.3</v>
          </cell>
          <cell r="R62">
            <v>12.3</v>
          </cell>
        </row>
        <row r="72">
          <cell r="G72">
            <v>4</v>
          </cell>
          <cell r="H72">
            <v>4</v>
          </cell>
          <cell r="I72">
            <v>4</v>
          </cell>
          <cell r="J72">
            <v>4</v>
          </cell>
          <cell r="K72">
            <v>4</v>
          </cell>
          <cell r="L72">
            <v>4</v>
          </cell>
          <cell r="M72">
            <v>4</v>
          </cell>
          <cell r="N72">
            <v>4</v>
          </cell>
          <cell r="O72">
            <v>4</v>
          </cell>
          <cell r="P72">
            <v>4</v>
          </cell>
          <cell r="Q72">
            <v>4</v>
          </cell>
          <cell r="R72">
            <v>4</v>
          </cell>
        </row>
        <row r="82">
          <cell r="G82">
            <v>3</v>
          </cell>
          <cell r="H82">
            <v>3</v>
          </cell>
          <cell r="I82">
            <v>3</v>
          </cell>
          <cell r="J82">
            <v>3</v>
          </cell>
          <cell r="K82">
            <v>3</v>
          </cell>
          <cell r="L82">
            <v>3</v>
          </cell>
          <cell r="M82">
            <v>3</v>
          </cell>
          <cell r="N82">
            <v>3</v>
          </cell>
          <cell r="O82">
            <v>3</v>
          </cell>
          <cell r="P82">
            <v>3</v>
          </cell>
          <cell r="Q82">
            <v>3</v>
          </cell>
          <cell r="R82">
            <v>3</v>
          </cell>
        </row>
        <row r="90">
          <cell r="G90">
            <v>4</v>
          </cell>
          <cell r="H90">
            <v>4</v>
          </cell>
          <cell r="I90">
            <v>4</v>
          </cell>
          <cell r="J90">
            <v>4</v>
          </cell>
          <cell r="K90">
            <v>4</v>
          </cell>
          <cell r="L90">
            <v>4</v>
          </cell>
          <cell r="M90">
            <v>4</v>
          </cell>
          <cell r="N90">
            <v>4</v>
          </cell>
          <cell r="O90">
            <v>4</v>
          </cell>
          <cell r="P90">
            <v>4</v>
          </cell>
          <cell r="Q90">
            <v>4</v>
          </cell>
          <cell r="R90">
            <v>4</v>
          </cell>
        </row>
        <row r="104">
          <cell r="G104">
            <v>2</v>
          </cell>
          <cell r="H104">
            <v>2</v>
          </cell>
          <cell r="I104">
            <v>2</v>
          </cell>
          <cell r="J104">
            <v>2</v>
          </cell>
          <cell r="K104">
            <v>2</v>
          </cell>
          <cell r="L104">
            <v>2</v>
          </cell>
          <cell r="M104">
            <v>2</v>
          </cell>
          <cell r="N104">
            <v>2</v>
          </cell>
          <cell r="O104">
            <v>2</v>
          </cell>
          <cell r="P104">
            <v>2</v>
          </cell>
          <cell r="Q104">
            <v>2</v>
          </cell>
          <cell r="R104">
            <v>2</v>
          </cell>
        </row>
        <row r="112">
          <cell r="G112">
            <v>2</v>
          </cell>
          <cell r="H112">
            <v>2</v>
          </cell>
          <cell r="I112">
            <v>2</v>
          </cell>
          <cell r="J112">
            <v>2</v>
          </cell>
          <cell r="K112">
            <v>2</v>
          </cell>
          <cell r="L112">
            <v>2</v>
          </cell>
          <cell r="M112">
            <v>2</v>
          </cell>
          <cell r="N112">
            <v>2</v>
          </cell>
          <cell r="O112">
            <v>2</v>
          </cell>
          <cell r="P112">
            <v>2</v>
          </cell>
          <cell r="Q112">
            <v>2</v>
          </cell>
          <cell r="R112">
            <v>2</v>
          </cell>
        </row>
        <row r="145">
          <cell r="G145">
            <v>17</v>
          </cell>
          <cell r="H145">
            <v>17</v>
          </cell>
          <cell r="I145">
            <v>17</v>
          </cell>
          <cell r="J145">
            <v>17</v>
          </cell>
          <cell r="K145">
            <v>17</v>
          </cell>
          <cell r="L145">
            <v>17</v>
          </cell>
          <cell r="M145">
            <v>17</v>
          </cell>
          <cell r="N145">
            <v>17</v>
          </cell>
          <cell r="O145">
            <v>17</v>
          </cell>
          <cell r="P145">
            <v>17</v>
          </cell>
          <cell r="Q145">
            <v>17</v>
          </cell>
          <cell r="R145">
            <v>17</v>
          </cell>
        </row>
        <row r="175">
          <cell r="G175">
            <v>18</v>
          </cell>
          <cell r="H175">
            <v>18</v>
          </cell>
          <cell r="I175">
            <v>17</v>
          </cell>
          <cell r="J175">
            <v>17</v>
          </cell>
          <cell r="K175">
            <v>17</v>
          </cell>
          <cell r="L175">
            <v>17</v>
          </cell>
          <cell r="M175">
            <v>17</v>
          </cell>
          <cell r="N175">
            <v>17</v>
          </cell>
          <cell r="O175">
            <v>17</v>
          </cell>
          <cell r="P175">
            <v>17</v>
          </cell>
          <cell r="Q175">
            <v>17</v>
          </cell>
          <cell r="R175">
            <v>17</v>
          </cell>
        </row>
        <row r="194">
          <cell r="G194">
            <v>12</v>
          </cell>
          <cell r="H194">
            <v>12</v>
          </cell>
          <cell r="I194">
            <v>12</v>
          </cell>
          <cell r="J194">
            <v>12</v>
          </cell>
          <cell r="K194">
            <v>12</v>
          </cell>
          <cell r="L194">
            <v>12</v>
          </cell>
          <cell r="M194">
            <v>12</v>
          </cell>
          <cell r="N194">
            <v>12</v>
          </cell>
          <cell r="O194">
            <v>12</v>
          </cell>
          <cell r="P194">
            <v>12</v>
          </cell>
          <cell r="Q194">
            <v>12</v>
          </cell>
          <cell r="R194">
            <v>12</v>
          </cell>
        </row>
        <row r="214">
          <cell r="G214">
            <v>12</v>
          </cell>
          <cell r="H214">
            <v>12</v>
          </cell>
          <cell r="I214">
            <v>12</v>
          </cell>
          <cell r="J214">
            <v>12</v>
          </cell>
          <cell r="K214">
            <v>12</v>
          </cell>
          <cell r="L214">
            <v>12</v>
          </cell>
          <cell r="M214">
            <v>12</v>
          </cell>
          <cell r="N214">
            <v>12</v>
          </cell>
          <cell r="O214">
            <v>12</v>
          </cell>
          <cell r="P214">
            <v>12</v>
          </cell>
          <cell r="Q214">
            <v>12</v>
          </cell>
          <cell r="R214">
            <v>12</v>
          </cell>
        </row>
        <row r="233">
          <cell r="G233">
            <v>11</v>
          </cell>
          <cell r="H233">
            <v>11</v>
          </cell>
          <cell r="I233">
            <v>11</v>
          </cell>
          <cell r="J233">
            <v>11</v>
          </cell>
          <cell r="K233">
            <v>11</v>
          </cell>
          <cell r="L233">
            <v>11</v>
          </cell>
          <cell r="M233">
            <v>11</v>
          </cell>
          <cell r="N233">
            <v>11</v>
          </cell>
          <cell r="O233">
            <v>11</v>
          </cell>
          <cell r="P233">
            <v>11</v>
          </cell>
          <cell r="Q233">
            <v>11</v>
          </cell>
          <cell r="R233">
            <v>11</v>
          </cell>
        </row>
        <row r="245">
          <cell r="G245">
            <v>5</v>
          </cell>
          <cell r="H245">
            <v>5</v>
          </cell>
          <cell r="I245">
            <v>5</v>
          </cell>
          <cell r="J245">
            <v>5</v>
          </cell>
          <cell r="K245">
            <v>5</v>
          </cell>
          <cell r="L245">
            <v>5</v>
          </cell>
          <cell r="M245">
            <v>5</v>
          </cell>
          <cell r="N245">
            <v>5</v>
          </cell>
          <cell r="O245">
            <v>5</v>
          </cell>
          <cell r="P245">
            <v>5</v>
          </cell>
          <cell r="Q245">
            <v>5</v>
          </cell>
          <cell r="R245">
            <v>5</v>
          </cell>
        </row>
        <row r="254">
          <cell r="G254">
            <v>3</v>
          </cell>
          <cell r="H254">
            <v>3</v>
          </cell>
          <cell r="I254">
            <v>3</v>
          </cell>
          <cell r="J254">
            <v>3</v>
          </cell>
          <cell r="K254">
            <v>3</v>
          </cell>
          <cell r="L254">
            <v>3</v>
          </cell>
          <cell r="M254">
            <v>3</v>
          </cell>
          <cell r="N254">
            <v>3</v>
          </cell>
          <cell r="O254">
            <v>3</v>
          </cell>
          <cell r="P254">
            <v>3</v>
          </cell>
          <cell r="Q254">
            <v>3</v>
          </cell>
          <cell r="R254">
            <v>3</v>
          </cell>
        </row>
        <row r="267">
          <cell r="G267">
            <v>5</v>
          </cell>
          <cell r="H267">
            <v>4</v>
          </cell>
          <cell r="I267">
            <v>4</v>
          </cell>
          <cell r="J267">
            <v>4</v>
          </cell>
          <cell r="K267">
            <v>4</v>
          </cell>
          <cell r="L267">
            <v>4</v>
          </cell>
          <cell r="M267">
            <v>4</v>
          </cell>
          <cell r="N267">
            <v>4</v>
          </cell>
          <cell r="O267">
            <v>4</v>
          </cell>
          <cell r="P267">
            <v>4</v>
          </cell>
          <cell r="Q267">
            <v>4</v>
          </cell>
          <cell r="R267">
            <v>4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</row>
      </sheetData>
      <sheetData sheetId="14">
        <row r="40">
          <cell r="G40">
            <v>6.8</v>
          </cell>
          <cell r="H40">
            <v>6.8</v>
          </cell>
          <cell r="I40">
            <v>6.8</v>
          </cell>
          <cell r="J40">
            <v>7.8</v>
          </cell>
          <cell r="K40">
            <v>8.8000000000000007</v>
          </cell>
          <cell r="L40">
            <v>8.8000000000000007</v>
          </cell>
          <cell r="M40">
            <v>7.8</v>
          </cell>
          <cell r="N40">
            <v>8.8000000000000007</v>
          </cell>
          <cell r="O40">
            <v>8.8000000000000007</v>
          </cell>
          <cell r="P40">
            <v>8.8000000000000007</v>
          </cell>
          <cell r="Q40">
            <v>8.8000000000000007</v>
          </cell>
          <cell r="R40">
            <v>8.8000000000000007</v>
          </cell>
        </row>
        <row r="61">
          <cell r="G61">
            <v>2</v>
          </cell>
          <cell r="H61">
            <v>2</v>
          </cell>
          <cell r="I61">
            <v>2</v>
          </cell>
          <cell r="J61">
            <v>2</v>
          </cell>
          <cell r="K61">
            <v>2</v>
          </cell>
          <cell r="L61">
            <v>2</v>
          </cell>
          <cell r="M61">
            <v>2</v>
          </cell>
          <cell r="N61">
            <v>2</v>
          </cell>
          <cell r="O61">
            <v>2</v>
          </cell>
          <cell r="P61">
            <v>2</v>
          </cell>
          <cell r="Q61">
            <v>2</v>
          </cell>
          <cell r="R61">
            <v>2</v>
          </cell>
        </row>
        <row r="144">
          <cell r="G144">
            <v>17.8</v>
          </cell>
          <cell r="H144">
            <v>17.8</v>
          </cell>
          <cell r="I144">
            <v>17.8</v>
          </cell>
          <cell r="J144">
            <v>16.8</v>
          </cell>
          <cell r="K144">
            <v>16.8</v>
          </cell>
          <cell r="L144">
            <v>16.8</v>
          </cell>
          <cell r="M144">
            <v>15.8</v>
          </cell>
          <cell r="N144">
            <v>15.8</v>
          </cell>
          <cell r="O144">
            <v>15.8</v>
          </cell>
          <cell r="P144">
            <v>15.8</v>
          </cell>
          <cell r="Q144">
            <v>15.8</v>
          </cell>
          <cell r="R144">
            <v>15.8</v>
          </cell>
        </row>
        <row r="169">
          <cell r="G169">
            <v>3</v>
          </cell>
          <cell r="H169">
            <v>4</v>
          </cell>
          <cell r="I169">
            <v>3</v>
          </cell>
          <cell r="J169">
            <v>3</v>
          </cell>
          <cell r="K169">
            <v>3</v>
          </cell>
          <cell r="L169">
            <v>3</v>
          </cell>
          <cell r="M169">
            <v>3</v>
          </cell>
          <cell r="N169">
            <v>3</v>
          </cell>
          <cell r="O169">
            <v>3</v>
          </cell>
          <cell r="P169">
            <v>3</v>
          </cell>
          <cell r="Q169">
            <v>3</v>
          </cell>
          <cell r="R169">
            <v>3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</row>
      </sheetData>
      <sheetData sheetId="15"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</row>
      </sheetData>
      <sheetData sheetId="16"/>
      <sheetData sheetId="17">
        <row r="35"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</row>
        <row r="151">
          <cell r="G151">
            <v>23</v>
          </cell>
          <cell r="H151">
            <v>23</v>
          </cell>
          <cell r="I151">
            <v>23</v>
          </cell>
          <cell r="J151">
            <v>23</v>
          </cell>
          <cell r="K151">
            <v>23</v>
          </cell>
          <cell r="L151">
            <v>23</v>
          </cell>
          <cell r="M151">
            <v>22</v>
          </cell>
          <cell r="N151">
            <v>22</v>
          </cell>
          <cell r="O151">
            <v>22</v>
          </cell>
          <cell r="P151">
            <v>22</v>
          </cell>
          <cell r="Q151">
            <v>22</v>
          </cell>
          <cell r="R151">
            <v>22</v>
          </cell>
        </row>
        <row r="321">
          <cell r="G321">
            <v>3.8</v>
          </cell>
          <cell r="H321">
            <v>3.8</v>
          </cell>
          <cell r="I321">
            <v>3.8</v>
          </cell>
          <cell r="J321">
            <v>3.8</v>
          </cell>
          <cell r="K321">
            <v>3.8</v>
          </cell>
          <cell r="L321">
            <v>3.8</v>
          </cell>
          <cell r="M321">
            <v>3.8</v>
          </cell>
          <cell r="N321">
            <v>3.8</v>
          </cell>
          <cell r="O321">
            <v>3.8</v>
          </cell>
          <cell r="P321">
            <v>3.8</v>
          </cell>
          <cell r="Q321">
            <v>3.8</v>
          </cell>
          <cell r="R321">
            <v>3.8</v>
          </cell>
        </row>
      </sheetData>
      <sheetData sheetId="18">
        <row r="108">
          <cell r="G108">
            <v>15</v>
          </cell>
          <cell r="H108">
            <v>15</v>
          </cell>
          <cell r="I108">
            <v>15</v>
          </cell>
          <cell r="J108">
            <v>15</v>
          </cell>
          <cell r="K108">
            <v>15</v>
          </cell>
          <cell r="L108">
            <v>16</v>
          </cell>
          <cell r="M108">
            <v>15</v>
          </cell>
          <cell r="N108">
            <v>15</v>
          </cell>
          <cell r="O108">
            <v>15</v>
          </cell>
          <cell r="P108">
            <v>15</v>
          </cell>
          <cell r="Q108">
            <v>15</v>
          </cell>
          <cell r="R108">
            <v>15</v>
          </cell>
        </row>
        <row r="266">
          <cell r="G266">
            <v>18</v>
          </cell>
          <cell r="H266">
            <v>18</v>
          </cell>
          <cell r="I266">
            <v>18</v>
          </cell>
          <cell r="J266">
            <v>18</v>
          </cell>
          <cell r="K266">
            <v>18</v>
          </cell>
          <cell r="L266">
            <v>18</v>
          </cell>
          <cell r="M266">
            <v>18</v>
          </cell>
          <cell r="N266">
            <v>18</v>
          </cell>
          <cell r="O266">
            <v>18</v>
          </cell>
          <cell r="P266">
            <v>17</v>
          </cell>
          <cell r="Q266">
            <v>17</v>
          </cell>
          <cell r="R266">
            <v>17</v>
          </cell>
        </row>
        <row r="301">
          <cell r="G301">
            <v>6</v>
          </cell>
          <cell r="H301">
            <v>6</v>
          </cell>
          <cell r="I301">
            <v>6</v>
          </cell>
          <cell r="J301">
            <v>6</v>
          </cell>
          <cell r="K301">
            <v>6</v>
          </cell>
          <cell r="L301">
            <v>6</v>
          </cell>
          <cell r="M301">
            <v>6</v>
          </cell>
          <cell r="N301">
            <v>6</v>
          </cell>
          <cell r="O301">
            <v>6</v>
          </cell>
          <cell r="P301">
            <v>6</v>
          </cell>
          <cell r="Q301">
            <v>6</v>
          </cell>
          <cell r="R301">
            <v>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">
          <cell r="A1" t="str">
            <v>MACROS</v>
          </cell>
        </row>
        <row r="2">
          <cell r="A2" t="str">
            <v>depart</v>
          </cell>
        </row>
        <row r="3">
          <cell r="A3" t="str">
            <v>arrets AS</v>
          </cell>
        </row>
        <row r="4">
          <cell r="A4" t="str">
            <v>arrets IDE</v>
          </cell>
        </row>
        <row r="5">
          <cell r="A5" t="str">
            <v>Ratio arretCDD</v>
          </cell>
        </row>
        <row r="6">
          <cell r="A6" t="str">
            <v>Secteur A1</v>
          </cell>
        </row>
        <row r="7">
          <cell r="A7" t="str">
            <v>Secteur A2</v>
          </cell>
        </row>
        <row r="8">
          <cell r="A8" t="str">
            <v>Secteur B1</v>
          </cell>
        </row>
        <row r="9">
          <cell r="A9" t="str">
            <v>Secteur B2</v>
          </cell>
        </row>
        <row r="10">
          <cell r="A10" t="str">
            <v>JOFFRE</v>
          </cell>
        </row>
        <row r="11">
          <cell r="A11" t="str">
            <v>NUIT DUP</v>
          </cell>
        </row>
        <row r="12">
          <cell r="A12" t="str">
            <v>NUIT JOFFRE</v>
          </cell>
        </row>
        <row r="13">
          <cell r="A13" t="str">
            <v>CDD</v>
          </cell>
        </row>
        <row r="14">
          <cell r="A14" t="str">
            <v>IDE Remp DUP</v>
          </cell>
        </row>
        <row r="15">
          <cell r="A15" t="str">
            <v>IDE Remp JOF</v>
          </cell>
        </row>
        <row r="16">
          <cell r="A16" t="str">
            <v>AS  remp DUP</v>
          </cell>
        </row>
        <row r="17">
          <cell r="A17" t="str">
            <v>AS remp JOF</v>
          </cell>
        </row>
      </sheetData>
      <sheetData sheetId="3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2"/>
  <dimension ref="A1:AC25"/>
  <sheetViews>
    <sheetView showGridLines="0" tabSelected="1" zoomScaleNormal="100" workbookViewId="0">
      <selection activeCell="B10" sqref="B10"/>
    </sheetView>
  </sheetViews>
  <sheetFormatPr baseColWidth="10" defaultRowHeight="12.75" x14ac:dyDescent="0.2"/>
  <cols>
    <col min="1" max="1" width="10.5703125" style="1" customWidth="1"/>
    <col min="2" max="2" width="12.7109375" style="1" customWidth="1"/>
    <col min="3" max="14" width="9.5703125" style="1" customWidth="1"/>
    <col min="15" max="16" width="11.42578125" style="1"/>
    <col min="17" max="25" width="2.7109375" style="1" customWidth="1"/>
    <col min="26" max="28" width="11.42578125" style="1" customWidth="1"/>
    <col min="29" max="16384" width="11.42578125" style="1"/>
  </cols>
  <sheetData>
    <row r="1" spans="1:29" ht="9.75" customHeight="1" x14ac:dyDescent="0.2">
      <c r="O1" s="2"/>
    </row>
    <row r="2" spans="1:29" ht="7.5" customHeight="1" x14ac:dyDescent="0.2">
      <c r="O2" s="2"/>
    </row>
    <row r="3" spans="1:29" ht="7.5" customHeight="1" thickBot="1" x14ac:dyDescent="0.25">
      <c r="O3" s="2"/>
    </row>
    <row r="4" spans="1:29" ht="12.75" customHeight="1" thickBot="1" x14ac:dyDescent="0.25">
      <c r="B4" s="34" t="str">
        <f>IF($I$5="AS","AIDES-SOIGNANTS",IF($I$5="IDE","INFIRMIERS","Agents hospitaliers"))</f>
        <v>AIDES-SOIGNANTS</v>
      </c>
      <c r="C4" s="35"/>
      <c r="D4" s="35"/>
      <c r="E4" s="35"/>
      <c r="I4" s="36" t="s">
        <v>0</v>
      </c>
      <c r="J4" s="37"/>
      <c r="L4" s="36" t="s">
        <v>1</v>
      </c>
      <c r="M4" s="37"/>
      <c r="O4" s="2"/>
    </row>
    <row r="5" spans="1:29" ht="16.5" customHeight="1" thickBot="1" x14ac:dyDescent="0.25">
      <c r="B5" s="35"/>
      <c r="C5" s="35"/>
      <c r="D5" s="35"/>
      <c r="E5" s="35"/>
      <c r="I5" s="38" t="s">
        <v>2</v>
      </c>
      <c r="J5" s="39"/>
      <c r="L5" s="38" t="s">
        <v>19</v>
      </c>
      <c r="M5" s="39"/>
      <c r="O5" s="2"/>
      <c r="Z5" s="3"/>
      <c r="AA5" s="4" t="s">
        <v>4</v>
      </c>
      <c r="AB5" s="4" t="s">
        <v>2</v>
      </c>
      <c r="AC5" s="4" t="s">
        <v>5</v>
      </c>
    </row>
    <row r="6" spans="1:29" ht="9.75" customHeight="1" thickBot="1" x14ac:dyDescent="0.25">
      <c r="O6" s="2"/>
      <c r="Z6" s="5"/>
      <c r="AA6" s="3"/>
      <c r="AB6" s="3"/>
      <c r="AC6" s="3"/>
    </row>
    <row r="7" spans="1:29" ht="5.25" hidden="1" customHeight="1" thickBot="1" x14ac:dyDescent="0.25">
      <c r="O7" s="2"/>
      <c r="Z7" s="3"/>
      <c r="AA7" s="3"/>
      <c r="AB7" s="3"/>
      <c r="AC7" s="3"/>
    </row>
    <row r="8" spans="1:29" ht="20.25" customHeight="1" thickTop="1" thickBot="1" x14ac:dyDescent="0.25">
      <c r="A8" s="6" t="s">
        <v>6</v>
      </c>
      <c r="B8" s="7" cm="1">
        <f t="array" ref="B8">SUMPRODUCT(($Z$8:$Z$10=$B$9)*($AA$5:$AC$5=$I$5)*($AA$8:$AC$10))</f>
        <v>258</v>
      </c>
      <c r="C8" s="42">
        <v>44197</v>
      </c>
      <c r="D8" s="42">
        <v>44228</v>
      </c>
      <c r="E8" s="42">
        <v>44256</v>
      </c>
      <c r="F8" s="42">
        <v>44287</v>
      </c>
      <c r="G8" s="42">
        <v>44317</v>
      </c>
      <c r="H8" s="42">
        <v>44348</v>
      </c>
      <c r="I8" s="42">
        <v>44378</v>
      </c>
      <c r="J8" s="42">
        <v>44409</v>
      </c>
      <c r="K8" s="42">
        <v>44440</v>
      </c>
      <c r="L8" s="42">
        <v>44470</v>
      </c>
      <c r="M8" s="42">
        <v>44501</v>
      </c>
      <c r="N8" s="42">
        <v>44531</v>
      </c>
      <c r="O8" s="2"/>
      <c r="Z8" s="8" t="s">
        <v>19</v>
      </c>
      <c r="AA8" s="3">
        <v>124.5</v>
      </c>
      <c r="AB8" s="3">
        <v>258</v>
      </c>
      <c r="AC8" s="3">
        <v>56.36</v>
      </c>
    </row>
    <row r="9" spans="1:29" ht="20.100000000000001" customHeight="1" thickBot="1" x14ac:dyDescent="0.25">
      <c r="A9" s="32" t="s">
        <v>3</v>
      </c>
      <c r="B9" s="9" t="str">
        <f>$L$5</f>
        <v>CRPP</v>
      </c>
      <c r="C9" s="46" cm="1">
        <f t="array" aca="1" ref="C9" ca="1">IF($L$5="global",SUMPRODUCT(IFERROR(((Feuil2!$B$7:$B$35="effectif")+(Feuil2!$B$7:$B$35="crpp")+(Feuil2!$B$7:$B$35="crpab"))*(mois=BILAN!C$8)*(Feuil2!$C$7:$N$35),0)),SUMPRODUCT((mois=BILAN!C$8)*(employé=$B$9)*(INDIRECT($I$5))))</f>
        <v>202.4</v>
      </c>
      <c r="D9" s="46" cm="1">
        <f t="array" aca="1" ref="D9" ca="1">IF($L$5="global",SUMPRODUCT(IFERROR(((Feuil2!$B$7:$B$35="effectif")+(Feuil2!$B$7:$B$35="crpp")+(Feuil2!$B$7:$B$35="crpab"))*(mois=BILAN!D$8)*(Feuil2!$C$7:$N$35),0)),SUMPRODUCT((mois=BILAN!D$8)*(employé=$B$9)*(INDIRECT($I$5))))</f>
        <v>199.9</v>
      </c>
      <c r="E9" s="46" cm="1">
        <f t="array" aca="1" ref="E9" ca="1">IF($L$5="global",SUMPRODUCT(IFERROR(((Feuil2!$B$7:$B$35="effectif")+(Feuil2!$B$7:$B$35="crpp")+(Feuil2!$B$7:$B$35="crpab"))*(mois=BILAN!E$8)*(Feuil2!$C$7:$N$35),0)),SUMPRODUCT((mois=BILAN!E$8)*(employé=$B$9)*(INDIRECT($I$5))))</f>
        <v>197.9</v>
      </c>
      <c r="F9" s="46" cm="1">
        <f t="array" aca="1" ref="F9" ca="1">IF($L$5="global",SUMPRODUCT(IFERROR(((Feuil2!$B$7:$B$35="effectif")+(Feuil2!$B$7:$B$35="crpp")+(Feuil2!$B$7:$B$35="crpab"))*(mois=BILAN!F$8)*(Feuil2!$C$7:$N$35),0)),SUMPRODUCT((mois=BILAN!F$8)*(employé=$B$9)*(INDIRECT($I$5))))</f>
        <v>196.8</v>
      </c>
      <c r="G9" s="46" cm="1">
        <f t="array" aca="1" ref="G9" ca="1">IF($L$5="global",SUMPRODUCT(IFERROR(((Feuil2!$B$7:$B$35="effectif")+(Feuil2!$B$7:$B$35="crpp")+(Feuil2!$B$7:$B$35="crpab"))*(mois=BILAN!G$8)*(Feuil2!$C$7:$N$35),0)),SUMPRODUCT((mois=BILAN!G$8)*(employé=$B$9)*(INDIRECT($I$5))))</f>
        <v>196.8</v>
      </c>
      <c r="H9" s="46" cm="1">
        <f t="array" aca="1" ref="H9" ca="1">IF($L$5="global",SUMPRODUCT(IFERROR(((Feuil2!$B$7:$B$35="effectif")+(Feuil2!$B$7:$B$35="crpp")+(Feuil2!$B$7:$B$35="crpab"))*(mois=BILAN!H$8)*(Feuil2!$C$7:$N$35),0)),SUMPRODUCT((mois=BILAN!H$8)*(employé=$B$9)*(INDIRECT($I$5))))</f>
        <v>196.99</v>
      </c>
      <c r="I9" s="46" cm="1">
        <f t="array" aca="1" ref="I9" ca="1">IF($L$5="global",SUMPRODUCT(IFERROR(((Feuil2!$B$7:$B$35="effectif")+(Feuil2!$B$7:$B$35="crpp")+(Feuil2!$B$7:$B$35="crpab"))*(mois=BILAN!I$8)*(Feuil2!$C$7:$N$35),0)),SUMPRODUCT((mois=BILAN!I$8)*(employé=$B$9)*(INDIRECT($I$5))))</f>
        <v>196.98999999999998</v>
      </c>
      <c r="J9" s="46" cm="1">
        <f t="array" aca="1" ref="J9" ca="1">IF($L$5="global",SUMPRODUCT(IFERROR(((Feuil2!$B$7:$B$35="effectif")+(Feuil2!$B$7:$B$35="crpp")+(Feuil2!$B$7:$B$35="crpab"))*(mois=BILAN!J$8)*(Feuil2!$C$7:$N$35),0)),SUMPRODUCT((mois=BILAN!J$8)*(employé=$B$9)*(INDIRECT($I$5))))</f>
        <v>197.79999999999998</v>
      </c>
      <c r="K9" s="46" cm="1">
        <f t="array" aca="1" ref="K9" ca="1">IF($L$5="global",SUMPRODUCT(IFERROR(((Feuil2!$B$7:$B$35="effectif")+(Feuil2!$B$7:$B$35="crpp")+(Feuil2!$B$7:$B$35="crpab"))*(mois=BILAN!K$8)*(Feuil2!$C$7:$N$35),0)),SUMPRODUCT((mois=BILAN!K$8)*(employé=$B$9)*(INDIRECT($I$5))))</f>
        <v>194.19</v>
      </c>
      <c r="L9" s="46" cm="1">
        <f t="array" aca="1" ref="L9" ca="1">IF($L$5="global",SUMPRODUCT(IFERROR(((Feuil2!$B$7:$B$35="effectif")+(Feuil2!$B$7:$B$35="crpp")+(Feuil2!$B$7:$B$35="crpab"))*(mois=BILAN!L$8)*(Feuil2!$C$7:$N$35),0)),SUMPRODUCT((mois=BILAN!L$8)*(employé=$B$9)*(INDIRECT($I$5))))</f>
        <v>193.19</v>
      </c>
      <c r="M9" s="46" cm="1">
        <f t="array" aca="1" ref="M9" ca="1">IF($L$5="global",SUMPRODUCT(IFERROR(((Feuil2!$B$7:$B$35="effectif")+(Feuil2!$B$7:$B$35="crpp")+(Feuil2!$B$7:$B$35="crpab"))*(mois=BILAN!M$8)*(Feuil2!$C$7:$N$35),0)),SUMPRODUCT((mois=BILAN!M$8)*(employé=$B$9)*(INDIRECT($I$5))))</f>
        <v>193.19</v>
      </c>
      <c r="N9" s="46" cm="1">
        <f t="array" aca="1" ref="N9" ca="1">IF($L$5="global",SUMPRODUCT(IFERROR(((Feuil2!$B$7:$B$35="effectif")+(Feuil2!$B$7:$B$35="crpp")+(Feuil2!$B$7:$B$35="crpab"))*(mois=BILAN!N$8)*(Feuil2!$C$7:$N$35),0)),SUMPRODUCT((mois=BILAN!N$8)*(employé=$B$9)*(INDIRECT($I$5))))</f>
        <v>193.19</v>
      </c>
      <c r="O9" s="2"/>
      <c r="Z9" s="8" t="s">
        <v>21</v>
      </c>
      <c r="AA9" s="3">
        <v>71.5</v>
      </c>
      <c r="AB9" s="3">
        <v>207</v>
      </c>
      <c r="AC9" s="3">
        <v>66.36</v>
      </c>
    </row>
    <row r="10" spans="1:29" ht="20.100000000000001" customHeight="1" thickBot="1" x14ac:dyDescent="0.25">
      <c r="A10" s="3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3"/>
      <c r="O10" s="2"/>
      <c r="Z10" s="8" t="s">
        <v>3</v>
      </c>
      <c r="AA10" s="5">
        <f>AA8+AA9</f>
        <v>196</v>
      </c>
      <c r="AB10" s="5">
        <f t="shared" ref="AB10:AC10" si="0">AB8+AB9</f>
        <v>465</v>
      </c>
      <c r="AC10" s="5">
        <f t="shared" si="0"/>
        <v>122.72</v>
      </c>
    </row>
    <row r="11" spans="1:29" ht="15.75" customHeight="1" thickBot="1" x14ac:dyDescent="0.25">
      <c r="A11" s="32"/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2"/>
      <c r="Z11" s="3"/>
      <c r="AA11" s="3"/>
      <c r="AB11" s="3"/>
      <c r="AC11" s="3"/>
    </row>
    <row r="12" spans="1:29" ht="20.25" customHeight="1" x14ac:dyDescent="0.2">
      <c r="A12" s="32"/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2"/>
    </row>
    <row r="13" spans="1:29" ht="20.100000000000001" customHeight="1" x14ac:dyDescent="0.2">
      <c r="A13" s="32"/>
      <c r="B13" s="1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2"/>
    </row>
    <row r="14" spans="1:29" ht="20.100000000000001" customHeight="1" x14ac:dyDescent="0.2">
      <c r="A14" s="32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2"/>
      <c r="Q14" s="10"/>
    </row>
    <row r="15" spans="1:29" ht="20.100000000000001" customHeight="1" x14ac:dyDescent="0.2">
      <c r="A15" s="32"/>
      <c r="O15" s="2"/>
    </row>
    <row r="16" spans="1:29" ht="9.75" customHeight="1" thickBot="1" x14ac:dyDescent="0.25">
      <c r="A16" s="33"/>
      <c r="O16" s="2"/>
    </row>
    <row r="17" spans="1:15" ht="4.5" customHeight="1" thickTop="1" x14ac:dyDescent="0.2">
      <c r="A17" s="11" t="s">
        <v>23</v>
      </c>
      <c r="O17" s="2"/>
    </row>
    <row r="18" spans="1:15" x14ac:dyDescent="0.2">
      <c r="A18" s="15"/>
    </row>
    <row r="19" spans="1:15" x14ac:dyDescent="0.2">
      <c r="A19" s="15"/>
    </row>
    <row r="20" spans="1:15" x14ac:dyDescent="0.2">
      <c r="A20" s="15"/>
    </row>
    <row r="21" spans="1:15" x14ac:dyDescent="0.2">
      <c r="A21" s="15"/>
    </row>
    <row r="24" spans="1:15" ht="13.5" thickBot="1" x14ac:dyDescent="0.25"/>
    <row r="25" spans="1:15" ht="15.75" thickBot="1" x14ac:dyDescent="0.25">
      <c r="I25" s="47"/>
    </row>
  </sheetData>
  <mergeCells count="6">
    <mergeCell ref="A9:A16"/>
    <mergeCell ref="B4:E5"/>
    <mergeCell ref="I4:J4"/>
    <mergeCell ref="L4:M4"/>
    <mergeCell ref="I5:J5"/>
    <mergeCell ref="L5:M5"/>
  </mergeCells>
  <dataValidations count="2">
    <dataValidation type="list" allowBlank="1" showInputMessage="1" showErrorMessage="1" sqref="L5:M5" xr:uid="{00000000-0002-0000-0000-000000000000}">
      <formula1>$Z$8:$Z$10</formula1>
    </dataValidation>
    <dataValidation type="list" allowBlank="1" showInputMessage="1" showErrorMessage="1" sqref="I5:J5" xr:uid="{00000000-0002-0000-0000-000001000000}">
      <formula1>$AA$5:$AC$5</formula1>
    </dataValidation>
  </dataValidations>
  <pageMargins left="0" right="0" top="0" bottom="0" header="0" footer="0"/>
  <pageSetup paperSize="9" orientation="portrait" horizontalDpi="1200" verticalDpi="1200" r:id="rId1"/>
  <headerFooter>
    <oddFooter xml:space="preserve">&amp;LKRIKILION Adeline CPDMU &amp;CHUHM / DMU Gériatrie&amp;RThierry MERCIER Cadre RH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1"/>
  <dimension ref="A1:S46"/>
  <sheetViews>
    <sheetView topLeftCell="A19" workbookViewId="0">
      <selection activeCell="C45" sqref="C45:F57"/>
    </sheetView>
  </sheetViews>
  <sheetFormatPr baseColWidth="10" defaultRowHeight="12.75" x14ac:dyDescent="0.2"/>
  <cols>
    <col min="1" max="1" width="19.7109375" style="1" customWidth="1"/>
    <col min="2" max="2" width="13.85546875" style="1" customWidth="1"/>
    <col min="3" max="14" width="11.42578125" style="26"/>
    <col min="15" max="18" width="11.42578125" style="1"/>
    <col min="19" max="19" width="29.42578125" style="1" bestFit="1" customWidth="1"/>
    <col min="20" max="22" width="11.42578125" style="1"/>
    <col min="23" max="23" width="21.28515625" style="1" bestFit="1" customWidth="1"/>
    <col min="24" max="27" width="29.85546875" style="1" bestFit="1" customWidth="1"/>
    <col min="28" max="16384" width="11.42578125" style="1"/>
  </cols>
  <sheetData>
    <row r="1" spans="1:19" ht="21" customHeight="1" x14ac:dyDescent="0.2">
      <c r="A1" s="40" t="s">
        <v>32</v>
      </c>
      <c r="B1" s="41"/>
      <c r="C1" s="26" t="s">
        <v>33</v>
      </c>
      <c r="D1" s="26" t="s">
        <v>34</v>
      </c>
      <c r="E1" s="26" t="s">
        <v>35</v>
      </c>
      <c r="F1" s="26" t="s">
        <v>36</v>
      </c>
      <c r="G1" s="26" t="s">
        <v>37</v>
      </c>
      <c r="H1" s="26" t="s">
        <v>38</v>
      </c>
      <c r="I1" s="26" t="s">
        <v>39</v>
      </c>
      <c r="J1" s="26" t="s">
        <v>40</v>
      </c>
      <c r="K1" s="26" t="s">
        <v>41</v>
      </c>
      <c r="L1" s="26" t="s">
        <v>42</v>
      </c>
      <c r="M1" s="26" t="s">
        <v>43</v>
      </c>
      <c r="N1" s="26" t="s">
        <v>44</v>
      </c>
      <c r="Q1" s="18"/>
      <c r="R1" s="19" t="s">
        <v>45</v>
      </c>
      <c r="S1" s="10" t="s">
        <v>46</v>
      </c>
    </row>
    <row r="2" spans="1:19" ht="18" customHeight="1" x14ac:dyDescent="0.2">
      <c r="C2" s="43" t="s">
        <v>7</v>
      </c>
      <c r="D2" s="43" t="s">
        <v>8</v>
      </c>
      <c r="E2" s="43" t="s">
        <v>9</v>
      </c>
      <c r="F2" s="43" t="s">
        <v>10</v>
      </c>
      <c r="G2" s="43" t="s">
        <v>11</v>
      </c>
      <c r="H2" s="43" t="s">
        <v>12</v>
      </c>
      <c r="I2" s="43" t="s">
        <v>13</v>
      </c>
      <c r="J2" s="43" t="s">
        <v>14</v>
      </c>
      <c r="K2" s="43" t="s">
        <v>15</v>
      </c>
      <c r="L2" s="43" t="s">
        <v>16</v>
      </c>
      <c r="M2" s="43" t="s">
        <v>17</v>
      </c>
      <c r="N2" s="43" t="s">
        <v>18</v>
      </c>
      <c r="Q2" s="20"/>
      <c r="R2" s="19" t="s">
        <v>25</v>
      </c>
      <c r="S2" s="10" t="s">
        <v>47</v>
      </c>
    </row>
    <row r="3" spans="1:19" ht="16.5" customHeight="1" x14ac:dyDescent="0.2">
      <c r="Q3" s="19"/>
      <c r="R3" s="19"/>
      <c r="S3" s="10"/>
    </row>
    <row r="4" spans="1:19" ht="16.5" customHeight="1" x14ac:dyDescent="0.2">
      <c r="Q4" s="19"/>
      <c r="R4" s="19"/>
      <c r="S4" s="10"/>
    </row>
    <row r="5" spans="1:19" ht="18" customHeight="1" thickBot="1" x14ac:dyDescent="0.25">
      <c r="Q5" s="21"/>
      <c r="R5" s="19" t="s">
        <v>48</v>
      </c>
      <c r="S5" s="10" t="s">
        <v>49</v>
      </c>
    </row>
    <row r="6" spans="1:19" ht="18.75" x14ac:dyDescent="0.2">
      <c r="B6" s="31" t="s">
        <v>4</v>
      </c>
      <c r="C6" s="44">
        <f>BILAN!C$8</f>
        <v>44197</v>
      </c>
      <c r="D6" s="44">
        <f>BILAN!D$8</f>
        <v>44228</v>
      </c>
      <c r="E6" s="44">
        <f>BILAN!E$8</f>
        <v>44256</v>
      </c>
      <c r="F6" s="44">
        <f>BILAN!F$8</f>
        <v>44287</v>
      </c>
      <c r="G6" s="44">
        <f>BILAN!G$8</f>
        <v>44317</v>
      </c>
      <c r="H6" s="44">
        <f>BILAN!H$8</f>
        <v>44348</v>
      </c>
      <c r="I6" s="44">
        <f>BILAN!I$8</f>
        <v>44378</v>
      </c>
      <c r="J6" s="44">
        <f>BILAN!J$8</f>
        <v>44409</v>
      </c>
      <c r="K6" s="44">
        <f>BILAN!K$8</f>
        <v>44440</v>
      </c>
      <c r="L6" s="44">
        <f>BILAN!L$8</f>
        <v>44470</v>
      </c>
      <c r="M6" s="44">
        <f>BILAN!M$8</f>
        <v>44501</v>
      </c>
      <c r="N6" s="44">
        <f>BILAN!N$8</f>
        <v>44531</v>
      </c>
      <c r="Q6" s="22"/>
      <c r="R6" s="19" t="s">
        <v>50</v>
      </c>
      <c r="S6" s="10" t="s">
        <v>51</v>
      </c>
    </row>
    <row r="7" spans="1:19" ht="26.25" customHeight="1" x14ac:dyDescent="0.2">
      <c r="A7" s="24" t="s">
        <v>22</v>
      </c>
      <c r="B7" s="24" t="s">
        <v>22</v>
      </c>
      <c r="C7" s="26">
        <v>24</v>
      </c>
      <c r="D7" s="26">
        <v>24</v>
      </c>
      <c r="E7" s="26">
        <v>24</v>
      </c>
      <c r="F7" s="26">
        <v>24</v>
      </c>
      <c r="G7" s="26">
        <v>24</v>
      </c>
      <c r="H7" s="26">
        <v>24</v>
      </c>
      <c r="I7" s="26">
        <v>24</v>
      </c>
      <c r="J7" s="26">
        <v>24</v>
      </c>
      <c r="K7" s="26">
        <v>24</v>
      </c>
      <c r="L7" s="26">
        <v>24</v>
      </c>
      <c r="M7" s="26">
        <v>24</v>
      </c>
      <c r="N7" s="26">
        <v>24</v>
      </c>
    </row>
    <row r="8" spans="1:19" x14ac:dyDescent="0.2">
      <c r="A8" s="1" t="s">
        <v>20</v>
      </c>
      <c r="B8" s="25" t="s">
        <v>20</v>
      </c>
      <c r="C8" s="26">
        <v>164.7</v>
      </c>
      <c r="D8" s="26">
        <v>164</v>
      </c>
      <c r="E8" s="26">
        <v>159.5</v>
      </c>
      <c r="F8" s="26">
        <v>166</v>
      </c>
      <c r="G8" s="26">
        <v>166</v>
      </c>
      <c r="H8" s="26">
        <v>165</v>
      </c>
      <c r="I8" s="26">
        <v>162</v>
      </c>
      <c r="J8" s="26">
        <v>164</v>
      </c>
      <c r="K8" s="26">
        <v>162.1</v>
      </c>
      <c r="L8" s="26">
        <v>161.19999999999999</v>
      </c>
      <c r="M8" s="26">
        <v>162.1</v>
      </c>
      <c r="N8" s="26">
        <v>162.1</v>
      </c>
    </row>
    <row r="9" spans="1:19" x14ac:dyDescent="0.2">
      <c r="B9" s="27" t="s">
        <v>19</v>
      </c>
      <c r="C9" s="23">
        <v>91.3</v>
      </c>
      <c r="D9" s="23">
        <v>89.8</v>
      </c>
      <c r="E9" s="23">
        <v>85.8</v>
      </c>
      <c r="F9" s="23">
        <v>90.3</v>
      </c>
      <c r="G9" s="23">
        <v>89.3</v>
      </c>
      <c r="H9" s="23">
        <v>87.3</v>
      </c>
      <c r="I9" s="23">
        <v>86.3</v>
      </c>
      <c r="J9" s="23">
        <v>87.3</v>
      </c>
      <c r="K9" s="23">
        <v>86.3</v>
      </c>
      <c r="L9" s="23">
        <v>86.3</v>
      </c>
      <c r="M9" s="23">
        <v>86.3</v>
      </c>
      <c r="N9" s="23">
        <v>86.3</v>
      </c>
    </row>
    <row r="10" spans="1:19" ht="13.5" thickBot="1" x14ac:dyDescent="0.25">
      <c r="B10" s="27" t="s">
        <v>21</v>
      </c>
      <c r="C10" s="26">
        <v>48.6</v>
      </c>
      <c r="D10" s="26">
        <v>49.4</v>
      </c>
      <c r="E10" s="26">
        <v>48.9</v>
      </c>
      <c r="F10" s="26">
        <v>49.9</v>
      </c>
      <c r="G10" s="26">
        <v>49.9</v>
      </c>
      <c r="H10" s="26">
        <v>49.9</v>
      </c>
      <c r="I10" s="26">
        <v>49.9</v>
      </c>
      <c r="J10" s="26">
        <v>49.9</v>
      </c>
      <c r="K10" s="26">
        <v>49</v>
      </c>
      <c r="L10" s="26">
        <v>48.1</v>
      </c>
      <c r="M10" s="26">
        <v>49</v>
      </c>
      <c r="N10" s="26">
        <v>49</v>
      </c>
    </row>
    <row r="11" spans="1:19" ht="13.5" hidden="1" thickBot="1" x14ac:dyDescent="0.25">
      <c r="A11" s="14" t="s">
        <v>24</v>
      </c>
      <c r="B11" s="14" t="s">
        <v>24</v>
      </c>
      <c r="C11" s="28">
        <f>'[1]Secteur CRUV'!G$108+'[1]Secteur nuit'!G$39</f>
        <v>40.299999999999997</v>
      </c>
      <c r="D11" s="28">
        <f>'[1]Secteur CRUV'!H$108+'[1]Secteur nuit'!H$39</f>
        <v>39.299999999999997</v>
      </c>
      <c r="E11" s="28">
        <f>'[1]Secteur CRUV'!I$108+'[1]Secteur nuit'!I$39</f>
        <v>36.299999999999997</v>
      </c>
      <c r="F11" s="28">
        <f>'[1]Secteur CRUV'!J$108+'[1]Secteur nuit'!J$39</f>
        <v>39.299999999999997</v>
      </c>
      <c r="G11" s="28">
        <f>'[1]Secteur CRUV'!K$108+'[1]Secteur nuit'!K$39</f>
        <v>40.299999999999997</v>
      </c>
      <c r="H11" s="28">
        <f>'[1]Secteur CRUV'!L$108+'[1]Secteur nuit'!L$39</f>
        <v>40.299999999999997</v>
      </c>
      <c r="I11" s="28">
        <f>'[1]Secteur CRUV'!M$108+'[1]Secteur nuit'!M$39</f>
        <v>30.6</v>
      </c>
      <c r="J11" s="28">
        <f>'[1]Secteur CRUV'!N$108+'[1]Secteur nuit'!N$39</f>
        <v>30.6</v>
      </c>
      <c r="K11" s="28">
        <f>'[1]Secteur CRUV'!O$108+'[1]Secteur nuit'!O$39</f>
        <v>30.6</v>
      </c>
      <c r="L11" s="28">
        <f>'[1]Secteur CRUV'!P$108+'[1]Secteur nuit'!P$39</f>
        <v>30.6</v>
      </c>
      <c r="M11" s="28">
        <f>'[1]Secteur CRUV'!Q$108+'[1]Secteur nuit'!Q$39</f>
        <v>30.6</v>
      </c>
      <c r="N11" s="28">
        <f>'[1]Secteur CRUV'!R$108+'[1]Secteur nuit'!R$39</f>
        <v>30.6</v>
      </c>
    </row>
    <row r="12" spans="1:19" ht="13.5" hidden="1" thickBot="1" x14ac:dyDescent="0.25">
      <c r="A12" s="14"/>
      <c r="B12" s="14" t="s">
        <v>26</v>
      </c>
      <c r="C12" s="28">
        <f>'[1]Secteur CALMETTE'!G$108+'[1]Secteur nuit'!G$62</f>
        <v>46</v>
      </c>
      <c r="D12" s="28">
        <f>'[1]Secteur CALMETTE'!H$108+'[1]Secteur nuit'!H$62</f>
        <v>45.5</v>
      </c>
      <c r="E12" s="28">
        <f>'[1]Secteur CALMETTE'!I$108+'[1]Secteur nuit'!I$62</f>
        <v>44.5</v>
      </c>
      <c r="F12" s="28">
        <f>'[1]Secteur CALMETTE'!J$108+'[1]Secteur nuit'!J$62</f>
        <v>46</v>
      </c>
      <c r="G12" s="28">
        <f>'[1]Secteur CALMETTE'!K$108+'[1]Secteur nuit'!K$62</f>
        <v>44</v>
      </c>
      <c r="H12" s="28">
        <f>'[1]Secteur CALMETTE'!L$108+'[1]Secteur nuit'!L$62</f>
        <v>42</v>
      </c>
      <c r="I12" s="28">
        <f>'[1]Secteur CALMETTE'!M$108+'[1]Secteur nuit'!M$62</f>
        <v>50.7</v>
      </c>
      <c r="J12" s="28">
        <f>'[1]Secteur CALMETTE'!N$108+'[1]Secteur nuit'!N$62</f>
        <v>51.7</v>
      </c>
      <c r="K12" s="28">
        <f>'[1]Secteur CALMETTE'!O$108+'[1]Secteur nuit'!O$62</f>
        <v>50.7</v>
      </c>
      <c r="L12" s="28">
        <f>'[1]Secteur CALMETTE'!P$108+'[1]Secteur nuit'!P$62</f>
        <v>50.7</v>
      </c>
      <c r="M12" s="28">
        <f>'[1]Secteur CALMETTE'!Q$108+'[1]Secteur nuit'!Q$62</f>
        <v>50.7</v>
      </c>
      <c r="N12" s="28">
        <f>'[1]Secteur CALMETTE'!R$108+'[1]Secteur nuit'!R$62</f>
        <v>50.7</v>
      </c>
    </row>
    <row r="13" spans="1:19" ht="13.5" hidden="1" thickBot="1" x14ac:dyDescent="0.25">
      <c r="A13" s="14"/>
      <c r="B13" s="14" t="s">
        <v>27</v>
      </c>
      <c r="C13" s="28">
        <f>'[1]Secteur ROSTAND'!G$108+'[1]Secteur nuit'!G$72</f>
        <v>13.9</v>
      </c>
      <c r="D13" s="28">
        <f>'[1]Secteur ROSTAND'!H$108+'[1]Secteur nuit'!H$72</f>
        <v>13.9</v>
      </c>
      <c r="E13" s="28">
        <f>'[1]Secteur ROSTAND'!I$108+'[1]Secteur nuit'!I$72</f>
        <v>13.9</v>
      </c>
      <c r="F13" s="28">
        <f>'[1]Secteur ROSTAND'!J$108+'[1]Secteur nuit'!J$72</f>
        <v>13.9</v>
      </c>
      <c r="G13" s="28">
        <f>'[1]Secteur ROSTAND'!K$108+'[1]Secteur nuit'!K$72</f>
        <v>13.9</v>
      </c>
      <c r="H13" s="28">
        <f>'[1]Secteur ROSTAND'!L$108+'[1]Secteur nuit'!L$72</f>
        <v>13.9</v>
      </c>
      <c r="I13" s="28">
        <f>'[1]Secteur ROSTAND'!M$108+'[1]Secteur nuit'!M$72</f>
        <v>13.9</v>
      </c>
      <c r="J13" s="28">
        <f>'[1]Secteur ROSTAND'!N$108+'[1]Secteur nuit'!N$72</f>
        <v>13.9</v>
      </c>
      <c r="K13" s="28">
        <f>'[1]Secteur ROSTAND'!O$108+'[1]Secteur nuit'!O$72</f>
        <v>13</v>
      </c>
      <c r="L13" s="28">
        <f>'[1]Secteur ROSTAND'!P$108+'[1]Secteur nuit'!P$72</f>
        <v>13</v>
      </c>
      <c r="M13" s="28">
        <f>'[1]Secteur ROSTAND'!Q$108+'[1]Secteur nuit'!Q$72</f>
        <v>13</v>
      </c>
      <c r="N13" s="28">
        <f>'[1]Secteur ROSTAND'!R$108+'[1]Secteur nuit'!R$72</f>
        <v>13</v>
      </c>
    </row>
    <row r="14" spans="1:19" ht="13.5" hidden="1" thickBot="1" x14ac:dyDescent="0.25">
      <c r="B14" s="14" t="s">
        <v>28</v>
      </c>
      <c r="C14" s="26">
        <f>'[1]Secteur VINCI'!G$108+'[1]Secteur nuit'!G$82</f>
        <v>12.6</v>
      </c>
      <c r="D14" s="26">
        <f>'[1]Secteur VINCI'!H$108+'[1]Secteur nuit'!H$82</f>
        <v>12.6</v>
      </c>
      <c r="E14" s="26">
        <f>'[1]Secteur VINCI'!I$108+'[1]Secteur nuit'!I$82</f>
        <v>12.6</v>
      </c>
      <c r="F14" s="26">
        <f>'[1]Secteur VINCI'!J$108+'[1]Secteur nuit'!J$82</f>
        <v>13.6</v>
      </c>
      <c r="G14" s="26">
        <f>'[1]Secteur VINCI'!K$108+'[1]Secteur nuit'!K$82</f>
        <v>13.6</v>
      </c>
      <c r="H14" s="26">
        <f>'[1]Secteur VINCI'!L$108+'[1]Secteur nuit'!L$82</f>
        <v>13.6</v>
      </c>
      <c r="I14" s="26">
        <f>'[1]Secteur VINCI'!M$108+'[1]Secteur nuit'!M$82</f>
        <v>13.6</v>
      </c>
      <c r="J14" s="26">
        <f>'[1]Secteur VINCI'!N$108+'[1]Secteur nuit'!N$82</f>
        <v>13.6</v>
      </c>
      <c r="K14" s="26">
        <f>'[1]Secteur VINCI'!O$108+'[1]Secteur nuit'!O$82</f>
        <v>13.6</v>
      </c>
      <c r="L14" s="26">
        <f>'[1]Secteur VINCI'!P$108+'[1]Secteur nuit'!P$82</f>
        <v>12.6</v>
      </c>
      <c r="M14" s="26">
        <f>'[1]Secteur VINCI'!Q$108+'[1]Secteur nuit'!Q$82</f>
        <v>12.6</v>
      </c>
      <c r="N14" s="26">
        <f>'[1]Secteur VINCI'!R$108+'[1]Secteur nuit'!R$82</f>
        <v>12.6</v>
      </c>
    </row>
    <row r="15" spans="1:19" ht="13.5" hidden="1" thickBot="1" x14ac:dyDescent="0.25">
      <c r="B15" s="14" t="s">
        <v>53</v>
      </c>
      <c r="C15" s="26">
        <f>'[1]Secteur DEBRE'!G$108+'[1]Secteur nuit'!G$90</f>
        <v>12.3</v>
      </c>
      <c r="D15" s="26">
        <f>'[1]Secteur DEBRE'!H$108+'[1]Secteur nuit'!H$90</f>
        <v>12.8</v>
      </c>
      <c r="E15" s="26">
        <f>'[1]Secteur DEBRE'!I$108+'[1]Secteur nuit'!I$90</f>
        <v>11.8</v>
      </c>
      <c r="F15" s="26">
        <f>'[1]Secteur DEBRE'!J$108+'[1]Secteur nuit'!J$90</f>
        <v>11.8</v>
      </c>
      <c r="G15" s="26">
        <f>'[1]Secteur DEBRE'!K$108+'[1]Secteur nuit'!K$90</f>
        <v>11.8</v>
      </c>
      <c r="H15" s="26">
        <f>'[1]Secteur DEBRE'!L$108+'[1]Secteur nuit'!L$90</f>
        <v>11.8</v>
      </c>
      <c r="I15" s="26">
        <f>'[1]Secteur DEBRE'!M$108+'[1]Secteur nuit'!M$90</f>
        <v>11.8</v>
      </c>
      <c r="J15" s="26">
        <f>'[1]Secteur DEBRE'!N$108+'[1]Secteur nuit'!N$90</f>
        <v>11.8</v>
      </c>
      <c r="K15" s="26">
        <f>'[1]Secteur DEBRE'!O$108+'[1]Secteur nuit'!O$90</f>
        <v>11.8</v>
      </c>
      <c r="L15" s="26">
        <f>'[1]Secteur DEBRE'!P$108+'[1]Secteur nuit'!P$90</f>
        <v>11.8</v>
      </c>
      <c r="M15" s="26">
        <f>'[1]Secteur DEBRE'!Q$108+'[1]Secteur nuit'!Q$90</f>
        <v>11.8</v>
      </c>
      <c r="N15" s="26">
        <f>'[1]Secteur DEBRE'!R$108+'[1]Secteur nuit'!R$90</f>
        <v>11.8</v>
      </c>
    </row>
    <row r="16" spans="1:19" ht="13.5" hidden="1" thickBot="1" x14ac:dyDescent="0.25">
      <c r="B16" s="1" t="s">
        <v>29</v>
      </c>
      <c r="C16" s="26">
        <f>'[1]Secteur BERNARD'!G$108+'[1]Secteur nuit'!G$104</f>
        <v>8</v>
      </c>
      <c r="D16" s="26">
        <f>'[1]Secteur BERNARD'!H$108+'[1]Secteur nuit'!H$104</f>
        <v>8</v>
      </c>
      <c r="E16" s="26">
        <f>'[1]Secteur BERNARD'!I$108+'[1]Secteur nuit'!I$104</f>
        <v>8</v>
      </c>
      <c r="F16" s="26">
        <f>'[1]Secteur BERNARD'!J$108+'[1]Secteur nuit'!J$104</f>
        <v>8</v>
      </c>
      <c r="G16" s="26">
        <f>'[1]Secteur BERNARD'!K$108+'[1]Secteur nuit'!K$104</f>
        <v>8</v>
      </c>
      <c r="H16" s="26">
        <f>'[1]Secteur BERNARD'!L$108+'[1]Secteur nuit'!L$104</f>
        <v>8</v>
      </c>
      <c r="I16" s="26">
        <f>'[1]Secteur BERNARD'!M$108+'[1]Secteur nuit'!M$104</f>
        <v>8</v>
      </c>
      <c r="J16" s="26">
        <f>'[1]Secteur BERNARD'!N$108+'[1]Secteur nuit'!N$104</f>
        <v>8</v>
      </c>
      <c r="K16" s="26">
        <f>'[1]Secteur BERNARD'!O$108+'[1]Secteur nuit'!O$104</f>
        <v>8</v>
      </c>
      <c r="L16" s="26">
        <f>'[1]Secteur BERNARD'!P$108+'[1]Secteur nuit'!P$104</f>
        <v>8</v>
      </c>
      <c r="M16" s="26">
        <f>'[1]Secteur BERNARD'!Q$108+'[1]Secteur nuit'!Q$104</f>
        <v>8</v>
      </c>
      <c r="N16" s="26">
        <f>'[1]Secteur BERNARD'!R$108+'[1]Secteur nuit'!R$104</f>
        <v>8</v>
      </c>
    </row>
    <row r="17" spans="1:14" ht="13.5" hidden="1" thickBot="1" x14ac:dyDescent="0.25">
      <c r="B17" s="1" t="s">
        <v>30</v>
      </c>
      <c r="C17" s="26">
        <f>'[1]Secteur HAGUENAU'!G$108+'[1]Secteur nuit'!G$112</f>
        <v>5.8</v>
      </c>
      <c r="D17" s="26">
        <f>'[1]Secteur HAGUENAU'!H$108+'[1]Secteur nuit'!H$112</f>
        <v>6.1</v>
      </c>
      <c r="E17" s="26">
        <f>'[1]Secteur HAGUENAU'!I$108+'[1]Secteur nuit'!I$112</f>
        <v>6.6</v>
      </c>
      <c r="F17" s="26">
        <f>'[1]Secteur HAGUENAU'!J$108+'[1]Secteur nuit'!J$112</f>
        <v>6.6</v>
      </c>
      <c r="G17" s="26">
        <f>'[1]Secteur HAGUENAU'!K$108+'[1]Secteur nuit'!K$112</f>
        <v>6.6</v>
      </c>
      <c r="H17" s="26">
        <f>'[1]Secteur HAGUENAU'!L$108+'[1]Secteur nuit'!L$112</f>
        <v>6.6</v>
      </c>
      <c r="I17" s="26">
        <f>'[1]Secteur HAGUENAU'!M$108+'[1]Secteur nuit'!M$112</f>
        <v>6.6</v>
      </c>
      <c r="J17" s="26">
        <f>'[1]Secteur HAGUENAU'!N$108+'[1]Secteur nuit'!N$112</f>
        <v>6.6</v>
      </c>
      <c r="K17" s="26">
        <f>'[1]Secteur HAGUENAU'!O$108+'[1]Secteur nuit'!O$112</f>
        <v>6.6</v>
      </c>
      <c r="L17" s="26">
        <f>'[1]Secteur HAGUENAU'!P$108+'[1]Secteur nuit'!P$112</f>
        <v>6.6999999999999993</v>
      </c>
      <c r="M17" s="26">
        <f>'[1]Secteur HAGUENAU'!Q$108+'[1]Secteur nuit'!Q$112</f>
        <v>7.6</v>
      </c>
      <c r="N17" s="26">
        <f>'[1]Secteur HAGUENAU'!R$108+'[1]Secteur nuit'!R$112</f>
        <v>7.6</v>
      </c>
    </row>
    <row r="18" spans="1:14" ht="13.5" hidden="1" thickBot="1" x14ac:dyDescent="0.25">
      <c r="A18" s="1" t="s">
        <v>31</v>
      </c>
      <c r="B18" s="1" t="s">
        <v>31</v>
      </c>
      <c r="C18" s="26">
        <f>[1]Suppléance!G$40+[1]Suppléance!G$61+'[1]Secteur HdJ SP'!G$112+'[1]Secteur Hors SOINS'!G$35+'[1]Secteur Ambulatoire'!G$108</f>
        <v>24.8</v>
      </c>
      <c r="D18" s="26">
        <f>[1]Suppléance!H$40+[1]Suppléance!H$61+'[1]Secteur HdJ SP'!H$112+'[1]Secteur Hors SOINS'!H$35+'[1]Secteur Ambulatoire'!H$108</f>
        <v>24.8</v>
      </c>
      <c r="E18" s="26">
        <f>[1]Suppléance!I$40+[1]Suppléance!I$61+'[1]Secteur HdJ SP'!I$112+'[1]Secteur Hors SOINS'!I$35+'[1]Secteur Ambulatoire'!I$108</f>
        <v>24.8</v>
      </c>
      <c r="F18" s="26">
        <f>[1]Suppléance!J$40+[1]Suppléance!J$61+'[1]Secteur HdJ SP'!J$112+'[1]Secteur Hors SOINS'!J$35+'[1]Secteur Ambulatoire'!J$108</f>
        <v>25.8</v>
      </c>
      <c r="G18" s="26">
        <f>[1]Suppléance!K$40+[1]Suppléance!K$61+'[1]Secteur HdJ SP'!K$112+'[1]Secteur Hors SOINS'!K$35+'[1]Secteur Ambulatoire'!K$108</f>
        <v>26.8</v>
      </c>
      <c r="H18" s="26">
        <f>[1]Suppléance!L$40+[1]Suppléance!L$61+'[1]Secteur HdJ SP'!L$112+'[1]Secteur Hors SOINS'!L$35+'[1]Secteur Ambulatoire'!L$108</f>
        <v>27.8</v>
      </c>
      <c r="I18" s="26">
        <f>[1]Suppléance!M$40+[1]Suppléance!M$61+'[1]Secteur HdJ SP'!M$112+'[1]Secteur Hors SOINS'!M$35+'[1]Secteur Ambulatoire'!M$108</f>
        <v>25.8</v>
      </c>
      <c r="J18" s="26">
        <f>[1]Suppléance!N$40+[1]Suppléance!N$61+'[1]Secteur HdJ SP'!N$112+'[1]Secteur Hors SOINS'!N$35+'[1]Secteur Ambulatoire'!N$108</f>
        <v>26.8</v>
      </c>
      <c r="K18" s="26">
        <f>[1]Suppléance!O$40+[1]Suppléance!O$61+'[1]Secteur HdJ SP'!O$112+'[1]Secteur Hors SOINS'!O$35+'[1]Secteur Ambulatoire'!O$108</f>
        <v>26.8</v>
      </c>
      <c r="L18" s="26">
        <f>[1]Suppléance!P$40+[1]Suppléance!P$61+'[1]Secteur HdJ SP'!P$112+'[1]Secteur Hors SOINS'!P$35+'[1]Secteur Ambulatoire'!P$108</f>
        <v>26.8</v>
      </c>
      <c r="M18" s="26">
        <f>[1]Suppléance!Q$40+[1]Suppléance!Q$61+'[1]Secteur HdJ SP'!Q$112+'[1]Secteur Hors SOINS'!Q$35+'[1]Secteur Ambulatoire'!Q$108</f>
        <v>26.8</v>
      </c>
      <c r="N18" s="26">
        <f>[1]Suppléance!R$40+[1]Suppléance!R$61+'[1]Secteur HdJ SP'!R$112+'[1]Secteur Hors SOINS'!R$35+'[1]Secteur Ambulatoire'!R$108</f>
        <v>26.8</v>
      </c>
    </row>
    <row r="19" spans="1:14" ht="18.75" x14ac:dyDescent="0.2">
      <c r="B19" s="31" t="s">
        <v>2</v>
      </c>
      <c r="C19" s="44">
        <f>BILAN!C$8</f>
        <v>44197</v>
      </c>
      <c r="D19" s="44">
        <f>BILAN!D$8</f>
        <v>44228</v>
      </c>
      <c r="E19" s="44">
        <f>BILAN!E$8</f>
        <v>44256</v>
      </c>
      <c r="F19" s="44">
        <f>BILAN!F$8</f>
        <v>44287</v>
      </c>
      <c r="G19" s="44">
        <f>BILAN!G$8</f>
        <v>44317</v>
      </c>
      <c r="H19" s="44">
        <f>BILAN!H$8</f>
        <v>44348</v>
      </c>
      <c r="I19" s="44">
        <f>BILAN!I$8</f>
        <v>44378</v>
      </c>
      <c r="J19" s="44">
        <f>BILAN!J$8</f>
        <v>44409</v>
      </c>
      <c r="K19" s="44">
        <f>BILAN!K$8</f>
        <v>44440</v>
      </c>
      <c r="L19" s="44">
        <f>BILAN!L$8</f>
        <v>44470</v>
      </c>
      <c r="M19" s="44">
        <f>BILAN!M$8</f>
        <v>44501</v>
      </c>
      <c r="N19" s="44">
        <f>BILAN!N$8</f>
        <v>44531</v>
      </c>
    </row>
    <row r="20" spans="1:14" ht="33.75" x14ac:dyDescent="0.2">
      <c r="A20" s="24" t="s">
        <v>22</v>
      </c>
      <c r="B20" s="29" t="s">
        <v>22</v>
      </c>
      <c r="C20" s="23">
        <v>49</v>
      </c>
      <c r="D20" s="23">
        <v>49</v>
      </c>
      <c r="E20" s="23">
        <v>49</v>
      </c>
      <c r="F20" s="23">
        <v>49</v>
      </c>
      <c r="G20" s="23">
        <v>49</v>
      </c>
      <c r="H20" s="23">
        <v>49</v>
      </c>
      <c r="I20" s="23">
        <v>49</v>
      </c>
      <c r="J20" s="23">
        <v>49</v>
      </c>
      <c r="K20" s="23">
        <v>49</v>
      </c>
      <c r="L20" s="23">
        <v>49</v>
      </c>
      <c r="M20" s="23">
        <v>49</v>
      </c>
      <c r="N20" s="23">
        <v>49</v>
      </c>
    </row>
    <row r="21" spans="1:14" x14ac:dyDescent="0.2">
      <c r="A21" s="1" t="s">
        <v>20</v>
      </c>
      <c r="B21" s="25" t="s">
        <v>20</v>
      </c>
      <c r="C21" s="26">
        <v>458.9</v>
      </c>
      <c r="D21" s="26">
        <v>454.60000000000008</v>
      </c>
      <c r="E21" s="26">
        <v>450.60000000000008</v>
      </c>
      <c r="F21" s="26">
        <v>449.30000000000007</v>
      </c>
      <c r="G21" s="26">
        <v>448.80000000000007</v>
      </c>
      <c r="H21" s="26">
        <v>447.79</v>
      </c>
      <c r="I21" s="26">
        <v>445.19000000000005</v>
      </c>
      <c r="J21" s="26">
        <v>445.00000000000006</v>
      </c>
      <c r="K21" s="26">
        <v>440.39000000000004</v>
      </c>
      <c r="L21" s="26">
        <v>437.39000000000004</v>
      </c>
      <c r="M21" s="26">
        <v>438.39000000000004</v>
      </c>
      <c r="N21" s="26">
        <v>438.39000000000004</v>
      </c>
    </row>
    <row r="22" spans="1:14" x14ac:dyDescent="0.2">
      <c r="A22" s="14"/>
      <c r="B22" s="27" t="s">
        <v>19</v>
      </c>
      <c r="C22" s="23">
        <v>202.4</v>
      </c>
      <c r="D22" s="23">
        <v>199.9</v>
      </c>
      <c r="E22" s="23">
        <v>197.9</v>
      </c>
      <c r="F22" s="23">
        <v>196.8</v>
      </c>
      <c r="G22" s="23">
        <v>196.8</v>
      </c>
      <c r="H22" s="23">
        <v>196.99</v>
      </c>
      <c r="I22" s="23">
        <v>196.98999999999998</v>
      </c>
      <c r="J22" s="23">
        <v>197.79999999999998</v>
      </c>
      <c r="K22" s="23">
        <v>194.19</v>
      </c>
      <c r="L22" s="23">
        <v>193.19</v>
      </c>
      <c r="M22" s="23">
        <v>193.19</v>
      </c>
      <c r="N22" s="23">
        <v>193.19</v>
      </c>
    </row>
    <row r="23" spans="1:14" ht="13.5" thickBot="1" x14ac:dyDescent="0.25">
      <c r="A23" s="14"/>
      <c r="B23" s="27" t="s">
        <v>21</v>
      </c>
      <c r="C23" s="26">
        <v>144.80000000000001</v>
      </c>
      <c r="D23" s="26">
        <v>142</v>
      </c>
      <c r="E23" s="26">
        <v>141</v>
      </c>
      <c r="F23" s="26">
        <v>141.80000000000001</v>
      </c>
      <c r="G23" s="26">
        <v>142.30000000000001</v>
      </c>
      <c r="H23" s="26">
        <v>141.1</v>
      </c>
      <c r="I23" s="26">
        <v>140.5</v>
      </c>
      <c r="J23" s="26">
        <v>139.5</v>
      </c>
      <c r="K23" s="26">
        <v>138.5</v>
      </c>
      <c r="L23" s="26">
        <v>138.5</v>
      </c>
      <c r="M23" s="26">
        <v>139.5</v>
      </c>
      <c r="N23" s="26">
        <v>139.5</v>
      </c>
    </row>
    <row r="24" spans="1:14" ht="13.5" hidden="1" thickBot="1" x14ac:dyDescent="0.25">
      <c r="A24" s="14"/>
      <c r="B24" s="14" t="s">
        <v>24</v>
      </c>
      <c r="C24" s="28">
        <f>'[1]Secteur CRUV'!G$278+'[1]Secteur nuit'!G$145</f>
        <v>87.100000000000009</v>
      </c>
      <c r="D24" s="28">
        <f>'[1]Secteur CRUV'!H$278+'[1]Secteur nuit'!H$145</f>
        <v>86.100000000000009</v>
      </c>
      <c r="E24" s="28">
        <f>'[1]Secteur CRUV'!I$278+'[1]Secteur nuit'!I$145</f>
        <v>85.9</v>
      </c>
      <c r="F24" s="28">
        <f>'[1]Secteur CRUV'!J$278+'[1]Secteur nuit'!J$145</f>
        <v>85.7</v>
      </c>
      <c r="G24" s="28">
        <f>'[1]Secteur CRUV'!K$278+'[1]Secteur nuit'!K$145</f>
        <v>84.7</v>
      </c>
      <c r="H24" s="28">
        <f>'[1]Secteur CRUV'!L$278+'[1]Secteur nuit'!L$145</f>
        <v>85.7</v>
      </c>
      <c r="I24" s="28">
        <f>'[1]Secteur CRUV'!M$278+'[1]Secteur nuit'!M$145</f>
        <v>68.300000000000011</v>
      </c>
      <c r="J24" s="28">
        <f>'[1]Secteur CRUV'!N$278+'[1]Secteur nuit'!N$145</f>
        <v>68.300000000000011</v>
      </c>
      <c r="K24" s="28">
        <f>'[1]Secteur CRUV'!O$278+'[1]Secteur nuit'!O$145</f>
        <v>67.300000000000011</v>
      </c>
      <c r="L24" s="28">
        <f>'[1]Secteur CRUV'!P$278+'[1]Secteur nuit'!P$145</f>
        <v>66.300000000000011</v>
      </c>
      <c r="M24" s="28">
        <f>'[1]Secteur CRUV'!Q$278+'[1]Secteur nuit'!Q$145</f>
        <v>66.300000000000011</v>
      </c>
      <c r="N24" s="28">
        <f>'[1]Secteur CRUV'!R$278+'[1]Secteur nuit'!R$145</f>
        <v>66.300000000000011</v>
      </c>
    </row>
    <row r="25" spans="1:14" ht="13.5" hidden="1" thickBot="1" x14ac:dyDescent="0.25">
      <c r="B25" s="14" t="s">
        <v>26</v>
      </c>
      <c r="C25" s="28">
        <f>'[1]Secteur CALMETTE'!G$282+'[1]Secteur nuit'!G$175</f>
        <v>101.6</v>
      </c>
      <c r="D25" s="28">
        <f>'[1]Secteur CALMETTE'!H$282+'[1]Secteur nuit'!H$175</f>
        <v>100.10000000000001</v>
      </c>
      <c r="E25" s="28">
        <f>'[1]Secteur CALMETTE'!I$282+'[1]Secteur nuit'!I$175</f>
        <v>98.300000000000011</v>
      </c>
      <c r="F25" s="28">
        <f>'[1]Secteur CALMETTE'!J$282+'[1]Secteur nuit'!J$175</f>
        <v>97.4</v>
      </c>
      <c r="G25" s="28">
        <f>'[1]Secteur CALMETTE'!K$282+'[1]Secteur nuit'!K$175</f>
        <v>98.4</v>
      </c>
      <c r="H25" s="28">
        <f>'[1]Secteur CALMETTE'!L$282+'[1]Secteur nuit'!L$175</f>
        <v>97.59</v>
      </c>
      <c r="I25" s="28">
        <f>'[1]Secteur CALMETTE'!M$282+'[1]Secteur nuit'!M$175</f>
        <v>114.99000000000001</v>
      </c>
      <c r="J25" s="28">
        <f>'[1]Secteur CALMETTE'!N$282+'[1]Secteur nuit'!N$175</f>
        <v>115.80000000000001</v>
      </c>
      <c r="K25" s="28">
        <f>'[1]Secteur CALMETTE'!O$282+'[1]Secteur nuit'!O$175</f>
        <v>113.19000000000001</v>
      </c>
      <c r="L25" s="28">
        <f>'[1]Secteur CALMETTE'!P$282+'[1]Secteur nuit'!P$175</f>
        <v>113.19000000000001</v>
      </c>
      <c r="M25" s="28">
        <f>'[1]Secteur CALMETTE'!Q$282+'[1]Secteur nuit'!Q$175</f>
        <v>113.19000000000001</v>
      </c>
      <c r="N25" s="28">
        <f>'[1]Secteur CALMETTE'!R$282+'[1]Secteur nuit'!R$175</f>
        <v>113.19000000000001</v>
      </c>
    </row>
    <row r="26" spans="1:14" ht="13.5" hidden="1" thickBot="1" x14ac:dyDescent="0.25">
      <c r="B26" s="14" t="s">
        <v>27</v>
      </c>
      <c r="C26" s="28">
        <f>'[1]Secteur ROSTAND'!G$280+'[1]Secteur nuit'!G$194</f>
        <v>51.900000000000006</v>
      </c>
      <c r="D26" s="28">
        <f>'[1]Secteur ROSTAND'!H$280+'[1]Secteur nuit'!H$194</f>
        <v>52.400000000000006</v>
      </c>
      <c r="E26" s="28">
        <f>'[1]Secteur ROSTAND'!I$280+'[1]Secteur nuit'!I$194</f>
        <v>51.400000000000006</v>
      </c>
      <c r="F26" s="28">
        <f>'[1]Secteur ROSTAND'!J$280+'[1]Secteur nuit'!J$194</f>
        <v>52.2</v>
      </c>
      <c r="G26" s="28">
        <f>'[1]Secteur ROSTAND'!K$280+'[1]Secteur nuit'!K$194</f>
        <v>51.2</v>
      </c>
      <c r="H26" s="28">
        <f>'[1]Secteur ROSTAND'!L$280+'[1]Secteur nuit'!L$194</f>
        <v>50.2</v>
      </c>
      <c r="I26" s="28">
        <f>'[1]Secteur ROSTAND'!M$280+'[1]Secteur nuit'!M$194</f>
        <v>50.400000000000006</v>
      </c>
      <c r="J26" s="28">
        <f>'[1]Secteur ROSTAND'!N$280+'[1]Secteur nuit'!N$194</f>
        <v>49.400000000000006</v>
      </c>
      <c r="K26" s="28">
        <f>'[1]Secteur ROSTAND'!O$280+'[1]Secteur nuit'!O$194</f>
        <v>49.400000000000006</v>
      </c>
      <c r="L26" s="28">
        <f>'[1]Secteur ROSTAND'!P$280+'[1]Secteur nuit'!P$194</f>
        <v>49.400000000000006</v>
      </c>
      <c r="M26" s="28">
        <f>'[1]Secteur ROSTAND'!Q$280+'[1]Secteur nuit'!Q$194</f>
        <v>49.400000000000006</v>
      </c>
      <c r="N26" s="28">
        <f>'[1]Secteur ROSTAND'!R$280+'[1]Secteur nuit'!R$194</f>
        <v>49.400000000000006</v>
      </c>
    </row>
    <row r="27" spans="1:14" ht="13.5" hidden="1" thickBot="1" x14ac:dyDescent="0.25">
      <c r="B27" s="14" t="s">
        <v>28</v>
      </c>
      <c r="C27" s="26">
        <f>'[1]Secteur VINCI'!G$280+'[1]Secteur nuit'!G$214</f>
        <v>55.099999999999994</v>
      </c>
      <c r="D27" s="26">
        <f>'[1]Secteur VINCI'!H$280+'[1]Secteur nuit'!H$214</f>
        <v>54.3</v>
      </c>
      <c r="E27" s="26">
        <f>'[1]Secteur VINCI'!I$280+'[1]Secteur nuit'!I$214</f>
        <v>53.3</v>
      </c>
      <c r="F27" s="26">
        <f>'[1]Secteur VINCI'!J$280+'[1]Secteur nuit'!J$214</f>
        <v>52.3</v>
      </c>
      <c r="G27" s="26">
        <f>'[1]Secteur VINCI'!K$280+'[1]Secteur nuit'!K$214</f>
        <v>52.8</v>
      </c>
      <c r="H27" s="26">
        <f>'[1]Secteur VINCI'!L$280+'[1]Secteur nuit'!L$214</f>
        <v>52.599999999999994</v>
      </c>
      <c r="I27" s="26">
        <f>'[1]Secteur VINCI'!M$280+'[1]Secteur nuit'!M$214</f>
        <v>52.8</v>
      </c>
      <c r="J27" s="26">
        <f>'[1]Secteur VINCI'!N$280+'[1]Secteur nuit'!N$214</f>
        <v>52.8</v>
      </c>
      <c r="K27" s="26">
        <f>'[1]Secteur VINCI'!O$280+'[1]Secteur nuit'!O$214</f>
        <v>51.8</v>
      </c>
      <c r="L27" s="26">
        <f>'[1]Secteur VINCI'!P$280+'[1]Secteur nuit'!P$214</f>
        <v>51.8</v>
      </c>
      <c r="M27" s="26">
        <f>'[1]Secteur VINCI'!Q$280+'[1]Secteur nuit'!Q$214</f>
        <v>51.8</v>
      </c>
      <c r="N27" s="26">
        <f>'[1]Secteur VINCI'!R$280+'[1]Secteur nuit'!R$214</f>
        <v>51.8</v>
      </c>
    </row>
    <row r="28" spans="1:14" ht="13.5" hidden="1" thickBot="1" x14ac:dyDescent="0.25">
      <c r="B28" s="14" t="s">
        <v>53</v>
      </c>
      <c r="C28" s="26">
        <f>'[1]Secteur DEBRE'!G$280+'[1]Secteur nuit'!G$233</f>
        <v>47.6</v>
      </c>
      <c r="D28" s="26">
        <f>'[1]Secteur DEBRE'!H$280+'[1]Secteur nuit'!H$233</f>
        <v>47.6</v>
      </c>
      <c r="E28" s="26">
        <f>'[1]Secteur DEBRE'!I$280+'[1]Secteur nuit'!I$233</f>
        <v>47.6</v>
      </c>
      <c r="F28" s="26">
        <f>'[1]Secteur DEBRE'!J$280+'[1]Secteur nuit'!J$233</f>
        <v>47.6</v>
      </c>
      <c r="G28" s="26">
        <f>'[1]Secteur DEBRE'!K$280+'[1]Secteur nuit'!K$233</f>
        <v>47.6</v>
      </c>
      <c r="H28" s="26">
        <f>'[1]Secteur DEBRE'!L$280+'[1]Secteur nuit'!L$233</f>
        <v>47.6</v>
      </c>
      <c r="I28" s="26">
        <f>'[1]Secteur DEBRE'!M$280+'[1]Secteur nuit'!M$233</f>
        <v>47.6</v>
      </c>
      <c r="J28" s="26">
        <f>'[1]Secteur DEBRE'!N$280+'[1]Secteur nuit'!N$233</f>
        <v>47.6</v>
      </c>
      <c r="K28" s="26">
        <f>'[1]Secteur DEBRE'!O$280+'[1]Secteur nuit'!O$233</f>
        <v>47.6</v>
      </c>
      <c r="L28" s="26">
        <f>'[1]Secteur DEBRE'!P$280+'[1]Secteur nuit'!P$233</f>
        <v>46.6</v>
      </c>
      <c r="M28" s="26">
        <f>'[1]Secteur DEBRE'!Q$280+'[1]Secteur nuit'!Q$233</f>
        <v>46.6</v>
      </c>
      <c r="N28" s="26">
        <f>'[1]Secteur DEBRE'!R$280+'[1]Secteur nuit'!R$233</f>
        <v>46.6</v>
      </c>
    </row>
    <row r="29" spans="1:14" ht="13.5" hidden="1" thickBot="1" x14ac:dyDescent="0.25">
      <c r="A29" s="1" t="s">
        <v>31</v>
      </c>
      <c r="B29" s="1" t="s">
        <v>29</v>
      </c>
      <c r="C29" s="26">
        <f>'[1]Secteur BERNARD'!G$278+'[1]Secteur nuit'!G$254+'[1]Secteur nuit'!G$245</f>
        <v>27.7</v>
      </c>
      <c r="D29" s="26">
        <f>'[1]Secteur BERNARD'!H$278+'[1]Secteur nuit'!H$254+'[1]Secteur nuit'!H$245</f>
        <v>26.7</v>
      </c>
      <c r="E29" s="26">
        <f>'[1]Secteur BERNARD'!I$278+'[1]Secteur nuit'!I$254+'[1]Secteur nuit'!I$245</f>
        <v>26.7</v>
      </c>
      <c r="F29" s="26">
        <f>'[1]Secteur BERNARD'!J$278+'[1]Secteur nuit'!J$254+'[1]Secteur nuit'!J$245</f>
        <v>26.7</v>
      </c>
      <c r="G29" s="26">
        <f>'[1]Secteur BERNARD'!K$278+'[1]Secteur nuit'!K$254+'[1]Secteur nuit'!K$245</f>
        <v>26.7</v>
      </c>
      <c r="H29" s="26">
        <f>'[1]Secteur BERNARD'!L$278+'[1]Secteur nuit'!L$254+'[1]Secteur nuit'!L$245</f>
        <v>25.7</v>
      </c>
      <c r="I29" s="26">
        <f>'[1]Secteur BERNARD'!M$278+'[1]Secteur nuit'!M$254+'[1]Secteur nuit'!M$245</f>
        <v>25.7</v>
      </c>
      <c r="J29" s="26">
        <f>'[1]Secteur BERNARD'!N$278+'[1]Secteur nuit'!N$254+'[1]Secteur nuit'!N$245</f>
        <v>25.7</v>
      </c>
      <c r="K29" s="26">
        <f>'[1]Secteur BERNARD'!O$278+'[1]Secteur nuit'!O$254+'[1]Secteur nuit'!O$245</f>
        <v>25.7</v>
      </c>
      <c r="L29" s="26">
        <f>'[1]Secteur BERNARD'!P$278+'[1]Secteur nuit'!P$254+'[1]Secteur nuit'!P$245</f>
        <v>25.7</v>
      </c>
      <c r="M29" s="26">
        <f>'[1]Secteur BERNARD'!Q$278+'[1]Secteur nuit'!Q$254+'[1]Secteur nuit'!Q$245</f>
        <v>26.7</v>
      </c>
      <c r="N29" s="26">
        <f>'[1]Secteur BERNARD'!R$278+'[1]Secteur nuit'!R$254+'[1]Secteur nuit'!R$245</f>
        <v>26.7</v>
      </c>
    </row>
    <row r="30" spans="1:14" ht="13.5" hidden="1" thickBot="1" x14ac:dyDescent="0.25">
      <c r="B30" s="1" t="s">
        <v>30</v>
      </c>
      <c r="C30" s="26">
        <f>'[1]Secteur HAGUENAU'!G$279+'[1]Secteur nuit'!G$267</f>
        <v>26.1</v>
      </c>
      <c r="D30" s="26">
        <f>'[1]Secteur HAGUENAU'!H$279+'[1]Secteur nuit'!H$267</f>
        <v>24.6</v>
      </c>
      <c r="E30" s="26">
        <f>'[1]Secteur HAGUENAU'!I$279+'[1]Secteur nuit'!I$267</f>
        <v>25.6</v>
      </c>
      <c r="F30" s="26">
        <f>'[1]Secteur HAGUENAU'!J$279+'[1]Secteur nuit'!J$267</f>
        <v>26.6</v>
      </c>
      <c r="G30" s="26">
        <f>'[1]Secteur HAGUENAU'!K$279+'[1]Secteur nuit'!K$267</f>
        <v>26.6</v>
      </c>
      <c r="H30" s="26">
        <f>'[1]Secteur HAGUENAU'!L$279+'[1]Secteur nuit'!L$267</f>
        <v>27.6</v>
      </c>
      <c r="I30" s="26">
        <f>'[1]Secteur HAGUENAU'!M$279+'[1]Secteur nuit'!M$267</f>
        <v>26.6</v>
      </c>
      <c r="J30" s="26">
        <f>'[1]Secteur HAGUENAU'!N$279+'[1]Secteur nuit'!N$267</f>
        <v>26.6</v>
      </c>
      <c r="K30" s="26">
        <f>'[1]Secteur HAGUENAU'!O$279+'[1]Secteur nuit'!O$267</f>
        <v>26.6</v>
      </c>
      <c r="L30" s="26">
        <f>'[1]Secteur HAGUENAU'!P$279+'[1]Secteur nuit'!P$267</f>
        <v>26.6</v>
      </c>
      <c r="M30" s="26">
        <f>'[1]Secteur HAGUENAU'!Q$279+'[1]Secteur nuit'!Q$267</f>
        <v>26.6</v>
      </c>
      <c r="N30" s="26">
        <f>'[1]Secteur HAGUENAU'!R$279+'[1]Secteur nuit'!R$267</f>
        <v>26.6</v>
      </c>
    </row>
    <row r="31" spans="1:14" ht="13.5" hidden="1" thickBot="1" x14ac:dyDescent="0.25">
      <c r="A31" s="10" t="s">
        <v>52</v>
      </c>
      <c r="B31" s="1" t="s">
        <v>31</v>
      </c>
      <c r="C31" s="26">
        <f>[1]Suppléance!G$144+[1]Suppléance!G$169+'[1]Secteur HdJ SP'!G$266+'[1]Secteur Hors SOINS'!G$151+'[1]Secteur Ambulatoire'!G$266</f>
        <v>61.8</v>
      </c>
      <c r="D31" s="26">
        <f>[1]Suppléance!H$144+[1]Suppléance!H$169+'[1]Secteur HdJ SP'!H$266+'[1]Secteur Hors SOINS'!H$151+'[1]Secteur Ambulatoire'!H$266</f>
        <v>62.8</v>
      </c>
      <c r="E31" s="26">
        <f>[1]Suppléance!I$144+[1]Suppléance!I$169+'[1]Secteur HdJ SP'!I$266+'[1]Secteur Hors SOINS'!I$151+'[1]Secteur Ambulatoire'!I$266</f>
        <v>61.8</v>
      </c>
      <c r="F31" s="26">
        <f>[1]Suppléance!J$144+[1]Suppléance!J$169+'[1]Secteur HdJ SP'!J$266+'[1]Secteur Hors SOINS'!J$151+'[1]Secteur Ambulatoire'!J$266</f>
        <v>60.8</v>
      </c>
      <c r="G31" s="26">
        <f>[1]Suppléance!K$144+[1]Suppléance!K$169+'[1]Secteur HdJ SP'!K$266+'[1]Secteur Hors SOINS'!K$151+'[1]Secteur Ambulatoire'!K$266</f>
        <v>60.8</v>
      </c>
      <c r="H31" s="26">
        <f>[1]Suppléance!L$144+[1]Suppléance!L$169+'[1]Secteur HdJ SP'!L$266+'[1]Secteur Hors SOINS'!L$151+'[1]Secteur Ambulatoire'!L$266</f>
        <v>60.8</v>
      </c>
      <c r="I31" s="26">
        <f>[1]Suppléance!M$144+[1]Suppléance!M$169+'[1]Secteur HdJ SP'!M$266+'[1]Secteur Hors SOINS'!M$151+'[1]Secteur Ambulatoire'!M$266</f>
        <v>58.8</v>
      </c>
      <c r="J31" s="26">
        <f>[1]Suppléance!N$144+[1]Suppléance!N$169+'[1]Secteur HdJ SP'!N$266+'[1]Secteur Hors SOINS'!N$151+'[1]Secteur Ambulatoire'!N$266</f>
        <v>58.8</v>
      </c>
      <c r="K31" s="26">
        <f>[1]Suppléance!O$144+[1]Suppléance!O$169+'[1]Secteur HdJ SP'!O$266+'[1]Secteur Hors SOINS'!O$151+'[1]Secteur Ambulatoire'!O$266</f>
        <v>58.8</v>
      </c>
      <c r="L31" s="26">
        <f>[1]Suppléance!P$144+[1]Suppléance!P$169+'[1]Secteur HdJ SP'!P$266+'[1]Secteur Hors SOINS'!P$151+'[1]Secteur Ambulatoire'!P$266</f>
        <v>57.8</v>
      </c>
      <c r="M31" s="26">
        <f>[1]Suppléance!Q$144+[1]Suppléance!Q$169+'[1]Secteur HdJ SP'!Q$266+'[1]Secteur Hors SOINS'!Q$151+'[1]Secteur Ambulatoire'!Q$266</f>
        <v>57.8</v>
      </c>
      <c r="N31" s="26">
        <f>[1]Suppléance!R$144+[1]Suppléance!R$169+'[1]Secteur HdJ SP'!R$266+'[1]Secteur Hors SOINS'!R$151+'[1]Secteur Ambulatoire'!R$266</f>
        <v>57.8</v>
      </c>
    </row>
    <row r="32" spans="1:14" ht="18.75" x14ac:dyDescent="0.2">
      <c r="A32" s="10"/>
      <c r="B32" s="31" t="s">
        <v>5</v>
      </c>
      <c r="C32" s="44">
        <f>BILAN!C$8</f>
        <v>44197</v>
      </c>
      <c r="D32" s="44">
        <f>BILAN!D$8</f>
        <v>44228</v>
      </c>
      <c r="E32" s="44">
        <f>BILAN!E$8</f>
        <v>44256</v>
      </c>
      <c r="F32" s="44">
        <f>BILAN!F$8</f>
        <v>44287</v>
      </c>
      <c r="G32" s="44">
        <f>BILAN!G$8</f>
        <v>44317</v>
      </c>
      <c r="H32" s="44">
        <f>BILAN!H$8</f>
        <v>44348</v>
      </c>
      <c r="I32" s="44">
        <f>BILAN!I$8</f>
        <v>44378</v>
      </c>
      <c r="J32" s="44">
        <f>BILAN!J$8</f>
        <v>44409</v>
      </c>
      <c r="K32" s="44">
        <f>BILAN!K$8</f>
        <v>44440</v>
      </c>
      <c r="L32" s="44">
        <f>BILAN!L$8</f>
        <v>44470</v>
      </c>
      <c r="M32" s="44">
        <f>BILAN!M$8</f>
        <v>44501</v>
      </c>
      <c r="N32" s="44">
        <f>BILAN!N$8</f>
        <v>44531</v>
      </c>
    </row>
    <row r="33" spans="1:14" x14ac:dyDescent="0.2">
      <c r="A33" s="14"/>
      <c r="B33" s="25" t="s">
        <v>20</v>
      </c>
      <c r="C33" s="26">
        <v>121.19999999999999</v>
      </c>
      <c r="D33" s="26">
        <v>122.19999999999999</v>
      </c>
      <c r="E33" s="26">
        <v>122.19999999999999</v>
      </c>
      <c r="F33" s="26">
        <v>120.39999999999999</v>
      </c>
      <c r="G33" s="26">
        <v>117.39999999999999</v>
      </c>
      <c r="H33" s="26">
        <v>119.39999999999999</v>
      </c>
      <c r="I33" s="26">
        <v>116.39999999999999</v>
      </c>
      <c r="J33" s="26">
        <v>115.39999999999999</v>
      </c>
      <c r="K33" s="26">
        <v>111.39999999999999</v>
      </c>
      <c r="L33" s="26">
        <v>108.39999999999999</v>
      </c>
      <c r="M33" s="26">
        <v>108.39999999999999</v>
      </c>
      <c r="N33" s="26">
        <v>108.39999999999999</v>
      </c>
    </row>
    <row r="34" spans="1:14" x14ac:dyDescent="0.2">
      <c r="A34" s="14"/>
      <c r="B34" s="27" t="s">
        <v>19</v>
      </c>
      <c r="C34" s="26">
        <v>61.2</v>
      </c>
      <c r="D34" s="26">
        <v>62.2</v>
      </c>
      <c r="E34" s="26">
        <v>63.2</v>
      </c>
      <c r="F34" s="26">
        <v>64.2</v>
      </c>
      <c r="G34" s="26">
        <v>65.2</v>
      </c>
      <c r="H34" s="26">
        <v>66.2</v>
      </c>
      <c r="I34" s="26">
        <v>67.2</v>
      </c>
      <c r="J34" s="26">
        <v>68.2</v>
      </c>
      <c r="K34" s="26">
        <v>69.2</v>
      </c>
      <c r="L34" s="26">
        <v>70.2</v>
      </c>
      <c r="M34" s="26">
        <v>71.2</v>
      </c>
      <c r="N34" s="26">
        <v>72.2</v>
      </c>
    </row>
    <row r="35" spans="1:14" x14ac:dyDescent="0.2">
      <c r="A35" s="14"/>
      <c r="B35" s="27" t="s">
        <v>21</v>
      </c>
      <c r="C35" s="26">
        <v>60</v>
      </c>
      <c r="D35" s="26">
        <v>59</v>
      </c>
      <c r="E35" s="26">
        <v>58</v>
      </c>
      <c r="F35" s="26">
        <v>57</v>
      </c>
      <c r="G35" s="26">
        <v>56</v>
      </c>
      <c r="H35" s="26">
        <v>55</v>
      </c>
      <c r="I35" s="26">
        <v>54</v>
      </c>
      <c r="J35" s="26">
        <v>53</v>
      </c>
      <c r="K35" s="26">
        <v>52</v>
      </c>
      <c r="L35" s="26">
        <v>51</v>
      </c>
      <c r="M35" s="26">
        <v>50</v>
      </c>
      <c r="N35" s="26">
        <v>49</v>
      </c>
    </row>
    <row r="36" spans="1:14" hidden="1" x14ac:dyDescent="0.2">
      <c r="A36" s="14"/>
      <c r="B36" s="14" t="s">
        <v>24</v>
      </c>
      <c r="C36" s="28">
        <f>'[1]Secteur CRUV'!G$322+'[1]Secteur nuit'!G$290</f>
        <v>24</v>
      </c>
      <c r="D36" s="28">
        <f>'[1]Secteur CRUV'!H$322+'[1]Secteur nuit'!H$290</f>
        <v>24</v>
      </c>
      <c r="E36" s="28">
        <f>'[1]Secteur CRUV'!I$322+'[1]Secteur nuit'!I$290</f>
        <v>23</v>
      </c>
      <c r="F36" s="28">
        <f>'[1]Secteur CRUV'!J$322+'[1]Secteur nuit'!J$290</f>
        <v>21</v>
      </c>
      <c r="G36" s="28">
        <f>'[1]Secteur CRUV'!K$322+'[1]Secteur nuit'!K$290</f>
        <v>21</v>
      </c>
      <c r="H36" s="28">
        <f>'[1]Secteur CRUV'!L$322+'[1]Secteur nuit'!L$290</f>
        <v>21</v>
      </c>
      <c r="I36" s="28">
        <f>'[1]Secteur CRUV'!M$322+'[1]Secteur nuit'!M$290</f>
        <v>19</v>
      </c>
      <c r="J36" s="28">
        <f>'[1]Secteur CRUV'!N$322+'[1]Secteur nuit'!N$290</f>
        <v>19</v>
      </c>
      <c r="K36" s="28">
        <f>'[1]Secteur CRUV'!O$322+'[1]Secteur nuit'!O$290</f>
        <v>17</v>
      </c>
      <c r="L36" s="28">
        <f>'[1]Secteur CRUV'!P$322+'[1]Secteur nuit'!P$290</f>
        <v>16</v>
      </c>
      <c r="M36" s="28">
        <f>'[1]Secteur CRUV'!Q$322+'[1]Secteur nuit'!Q$290</f>
        <v>16</v>
      </c>
      <c r="N36" s="28">
        <f>'[1]Secteur CRUV'!R$322+'[1]Secteur nuit'!R$290</f>
        <v>16</v>
      </c>
    </row>
    <row r="37" spans="1:14" hidden="1" x14ac:dyDescent="0.2">
      <c r="B37" s="14" t="s">
        <v>26</v>
      </c>
      <c r="C37" s="28">
        <f>'[1]Secteur CALMETTE'!G$322+'[1]Secteur nuit'!G$295</f>
        <v>17</v>
      </c>
      <c r="D37" s="28">
        <f>'[1]Secteur CALMETTE'!H$322+'[1]Secteur nuit'!H$295</f>
        <v>17</v>
      </c>
      <c r="E37" s="28">
        <f>'[1]Secteur CALMETTE'!I$322+'[1]Secteur nuit'!I$295</f>
        <v>18</v>
      </c>
      <c r="F37" s="28">
        <f>'[1]Secteur CALMETTE'!J$322+'[1]Secteur nuit'!J$295</f>
        <v>18</v>
      </c>
      <c r="G37" s="28">
        <f>'[1]Secteur CALMETTE'!K$322+'[1]Secteur nuit'!K$295</f>
        <v>18</v>
      </c>
      <c r="H37" s="28">
        <f>'[1]Secteur CALMETTE'!L$322+'[1]Secteur nuit'!L$295</f>
        <v>18</v>
      </c>
      <c r="I37" s="28">
        <f>'[1]Secteur CALMETTE'!M$322+'[1]Secteur nuit'!M$295</f>
        <v>17</v>
      </c>
      <c r="J37" s="28">
        <f>'[1]Secteur CALMETTE'!N$322+'[1]Secteur nuit'!N$295</f>
        <v>17</v>
      </c>
      <c r="K37" s="28">
        <f>'[1]Secteur CALMETTE'!O$322+'[1]Secteur nuit'!O$295</f>
        <v>17</v>
      </c>
      <c r="L37" s="28">
        <f>'[1]Secteur CALMETTE'!P$322+'[1]Secteur nuit'!P$295</f>
        <v>17</v>
      </c>
      <c r="M37" s="28">
        <f>'[1]Secteur CALMETTE'!Q$322+'[1]Secteur nuit'!Q$295</f>
        <v>17</v>
      </c>
      <c r="N37" s="28">
        <f>'[1]Secteur CALMETTE'!R$322+'[1]Secteur nuit'!R$295</f>
        <v>17</v>
      </c>
    </row>
    <row r="38" spans="1:14" hidden="1" x14ac:dyDescent="0.2">
      <c r="B38" s="14" t="s">
        <v>27</v>
      </c>
      <c r="C38" s="28">
        <f>'[1]Secteur ROSTAND'!G$320+'[1]Secteur nuit'!G$300</f>
        <v>18</v>
      </c>
      <c r="D38" s="28">
        <f>'[1]Secteur ROSTAND'!H$320+'[1]Secteur nuit'!H$300</f>
        <v>18</v>
      </c>
      <c r="E38" s="28">
        <f>'[1]Secteur ROSTAND'!I$320+'[1]Secteur nuit'!I$300</f>
        <v>18</v>
      </c>
      <c r="F38" s="28">
        <f>'[1]Secteur ROSTAND'!J$320+'[1]Secteur nuit'!J$300</f>
        <v>18</v>
      </c>
      <c r="G38" s="28">
        <f>'[1]Secteur ROSTAND'!K$320+'[1]Secteur nuit'!K$300</f>
        <v>16</v>
      </c>
      <c r="H38" s="28">
        <f>'[1]Secteur ROSTAND'!L$320+'[1]Secteur nuit'!L$300</f>
        <v>18</v>
      </c>
      <c r="I38" s="28">
        <f>'[1]Secteur ROSTAND'!M$320+'[1]Secteur nuit'!M$300</f>
        <v>17</v>
      </c>
      <c r="J38" s="28">
        <f>'[1]Secteur ROSTAND'!N$320+'[1]Secteur nuit'!N$300</f>
        <v>16</v>
      </c>
      <c r="K38" s="28">
        <f>'[1]Secteur ROSTAND'!O$320+'[1]Secteur nuit'!O$300</f>
        <v>16</v>
      </c>
      <c r="L38" s="28">
        <f>'[1]Secteur ROSTAND'!P$320+'[1]Secteur nuit'!P$300</f>
        <v>16</v>
      </c>
      <c r="M38" s="28">
        <f>'[1]Secteur ROSTAND'!Q$320+'[1]Secteur nuit'!Q$300</f>
        <v>16</v>
      </c>
      <c r="N38" s="28">
        <f>'[1]Secteur ROSTAND'!R$320+'[1]Secteur nuit'!R$300</f>
        <v>16</v>
      </c>
    </row>
    <row r="39" spans="1:14" hidden="1" x14ac:dyDescent="0.2">
      <c r="B39" s="14" t="s">
        <v>28</v>
      </c>
      <c r="C39" s="26">
        <f>'[1]Secteur VINCI'!G$319+'[1]Secteur nuit'!G$305</f>
        <v>19</v>
      </c>
      <c r="D39" s="26">
        <f>'[1]Secteur VINCI'!H$319+'[1]Secteur nuit'!H$305</f>
        <v>19</v>
      </c>
      <c r="E39" s="26">
        <f>'[1]Secteur VINCI'!I$319+'[1]Secteur nuit'!I$305</f>
        <v>19</v>
      </c>
      <c r="F39" s="26">
        <f>'[1]Secteur VINCI'!J$319+'[1]Secteur nuit'!J$305</f>
        <v>19</v>
      </c>
      <c r="G39" s="26">
        <f>'[1]Secteur VINCI'!K$319+'[1]Secteur nuit'!K$305</f>
        <v>18</v>
      </c>
      <c r="H39" s="26">
        <f>'[1]Secteur VINCI'!L$319+'[1]Secteur nuit'!L$305</f>
        <v>18</v>
      </c>
      <c r="I39" s="26">
        <f>'[1]Secteur VINCI'!M$319+'[1]Secteur nuit'!M$305</f>
        <v>19</v>
      </c>
      <c r="J39" s="26">
        <f>'[1]Secteur VINCI'!N$319+'[1]Secteur nuit'!N$305</f>
        <v>19</v>
      </c>
      <c r="K39" s="26">
        <f>'[1]Secteur VINCI'!O$319+'[1]Secteur nuit'!O$305</f>
        <v>17</v>
      </c>
      <c r="L39" s="26">
        <f>'[1]Secteur VINCI'!P$319+'[1]Secteur nuit'!P$305</f>
        <v>15</v>
      </c>
      <c r="M39" s="26">
        <f>'[1]Secteur VINCI'!Q$319+'[1]Secteur nuit'!Q$305</f>
        <v>15</v>
      </c>
      <c r="N39" s="26">
        <f>'[1]Secteur VINCI'!R$319+'[1]Secteur nuit'!R$305</f>
        <v>15</v>
      </c>
    </row>
    <row r="40" spans="1:14" hidden="1" x14ac:dyDescent="0.2">
      <c r="B40" s="14" t="s">
        <v>53</v>
      </c>
      <c r="C40" s="26">
        <f>'[1]Secteur DEBRE'!G$320+'[1]Secteur nuit'!G$310</f>
        <v>17.8</v>
      </c>
      <c r="D40" s="26">
        <f>'[1]Secteur DEBRE'!H$320+'[1]Secteur nuit'!H$310</f>
        <v>18.8</v>
      </c>
      <c r="E40" s="26">
        <f>'[1]Secteur DEBRE'!I$320+'[1]Secteur nuit'!I$310</f>
        <v>18.8</v>
      </c>
      <c r="F40" s="26">
        <f>'[1]Secteur DEBRE'!J$320+'[1]Secteur nuit'!J$310</f>
        <v>19</v>
      </c>
      <c r="G40" s="26">
        <f>'[1]Secteur DEBRE'!K$320+'[1]Secteur nuit'!K$310</f>
        <v>19</v>
      </c>
      <c r="H40" s="26">
        <f>'[1]Secteur DEBRE'!L$320+'[1]Secteur nuit'!L$310</f>
        <v>19</v>
      </c>
      <c r="I40" s="26">
        <f>'[1]Secteur DEBRE'!M$320+'[1]Secteur nuit'!M$310</f>
        <v>19</v>
      </c>
      <c r="J40" s="26">
        <f>'[1]Secteur DEBRE'!N$320+'[1]Secteur nuit'!N$310</f>
        <v>19</v>
      </c>
      <c r="K40" s="26">
        <f>'[1]Secteur DEBRE'!O$320+'[1]Secteur nuit'!O$310</f>
        <v>19</v>
      </c>
      <c r="L40" s="26">
        <f>'[1]Secteur DEBRE'!P$320+'[1]Secteur nuit'!P$310</f>
        <v>19</v>
      </c>
      <c r="M40" s="26">
        <f>'[1]Secteur DEBRE'!Q$320+'[1]Secteur nuit'!Q$310</f>
        <v>19</v>
      </c>
      <c r="N40" s="26">
        <f>'[1]Secteur DEBRE'!R$320+'[1]Secteur nuit'!R$310</f>
        <v>19</v>
      </c>
    </row>
    <row r="41" spans="1:14" hidden="1" x14ac:dyDescent="0.2">
      <c r="A41" s="1" t="s">
        <v>31</v>
      </c>
      <c r="B41" s="1" t="s">
        <v>29</v>
      </c>
      <c r="C41" s="26">
        <f>'[1]Secteur BERNARD'!G$324+'[1]Secteur nuit'!G$315</f>
        <v>6</v>
      </c>
      <c r="D41" s="26">
        <f>'[1]Secteur BERNARD'!H$324+'[1]Secteur nuit'!H$315</f>
        <v>6</v>
      </c>
      <c r="E41" s="26">
        <f>'[1]Secteur BERNARD'!I$324+'[1]Secteur nuit'!I$315</f>
        <v>6</v>
      </c>
      <c r="F41" s="26">
        <f>'[1]Secteur BERNARD'!J$324+'[1]Secteur nuit'!J$315</f>
        <v>6</v>
      </c>
      <c r="G41" s="26">
        <f>'[1]Secteur BERNARD'!K$324+'[1]Secteur nuit'!K$315</f>
        <v>6</v>
      </c>
      <c r="H41" s="26">
        <f>'[1]Secteur BERNARD'!L$324+'[1]Secteur nuit'!L$315</f>
        <v>6</v>
      </c>
      <c r="I41" s="26">
        <f>'[1]Secteur BERNARD'!M$324+'[1]Secteur nuit'!M$315</f>
        <v>6</v>
      </c>
      <c r="J41" s="26">
        <f>'[1]Secteur BERNARD'!N$324+'[1]Secteur nuit'!N$315</f>
        <v>6</v>
      </c>
      <c r="K41" s="26">
        <f>'[1]Secteur BERNARD'!O$324+'[1]Secteur nuit'!O$315</f>
        <v>6</v>
      </c>
      <c r="L41" s="26">
        <f>'[1]Secteur BERNARD'!P$324+'[1]Secteur nuit'!P$315</f>
        <v>6</v>
      </c>
      <c r="M41" s="26">
        <f>'[1]Secteur BERNARD'!Q$324+'[1]Secteur nuit'!Q$315</f>
        <v>6</v>
      </c>
      <c r="N41" s="26">
        <f>'[1]Secteur BERNARD'!R$324+'[1]Secteur nuit'!R$315</f>
        <v>6</v>
      </c>
    </row>
    <row r="42" spans="1:14" hidden="1" x14ac:dyDescent="0.2">
      <c r="B42" s="1" t="s">
        <v>30</v>
      </c>
      <c r="C42" s="26">
        <f>'[1]Secteur HAGUENAU'!G$322+'[1]Secteur nuit'!G$321</f>
        <v>9.6</v>
      </c>
      <c r="D42" s="26">
        <f>'[1]Secteur HAGUENAU'!H$322+'[1]Secteur nuit'!H$321</f>
        <v>9.6</v>
      </c>
      <c r="E42" s="26">
        <f>'[1]Secteur HAGUENAU'!I$322+'[1]Secteur nuit'!I$321</f>
        <v>9.6</v>
      </c>
      <c r="F42" s="26">
        <f>'[1]Secteur HAGUENAU'!J$322+'[1]Secteur nuit'!J$321</f>
        <v>9.6</v>
      </c>
      <c r="G42" s="26">
        <f>'[1]Secteur HAGUENAU'!K$322+'[1]Secteur nuit'!K$321</f>
        <v>9.6</v>
      </c>
      <c r="H42" s="26">
        <f>'[1]Secteur HAGUENAU'!L$322+'[1]Secteur nuit'!L$321</f>
        <v>9.6</v>
      </c>
      <c r="I42" s="26">
        <f>'[1]Secteur HAGUENAU'!M$322+'[1]Secteur nuit'!M$321</f>
        <v>9.6</v>
      </c>
      <c r="J42" s="26">
        <f>'[1]Secteur HAGUENAU'!N$322+'[1]Secteur nuit'!N$321</f>
        <v>9.6</v>
      </c>
      <c r="K42" s="26">
        <f>'[1]Secteur HAGUENAU'!O$322+'[1]Secteur nuit'!O$321</f>
        <v>9.6</v>
      </c>
      <c r="L42" s="26">
        <f>'[1]Secteur HAGUENAU'!P$322+'[1]Secteur nuit'!P$321</f>
        <v>9.6</v>
      </c>
      <c r="M42" s="26">
        <f>'[1]Secteur HAGUENAU'!Q$322+'[1]Secteur nuit'!Q$321</f>
        <v>9.6</v>
      </c>
      <c r="N42" s="26">
        <f>'[1]Secteur HAGUENAU'!R$322+'[1]Secteur nuit'!R$321</f>
        <v>9.6</v>
      </c>
    </row>
    <row r="43" spans="1:14" ht="24" customHeight="1" x14ac:dyDescent="0.2">
      <c r="A43" s="30" t="s">
        <v>54</v>
      </c>
      <c r="B43" s="1" t="s">
        <v>31</v>
      </c>
      <c r="C43" s="26">
        <f>[1]Suppléance!G$295+'[1]Secteur Hors SOINS'!G$321+'[1]Secteur Ambulatoire'!G$301</f>
        <v>9.8000000000000007</v>
      </c>
      <c r="D43" s="26">
        <f>[1]Suppléance!H$295+'[1]Secteur Hors SOINS'!H$321+'[1]Secteur Ambulatoire'!H$301</f>
        <v>9.8000000000000007</v>
      </c>
      <c r="E43" s="26">
        <f>[1]Suppléance!I$295+'[1]Secteur Hors SOINS'!I$321+'[1]Secteur Ambulatoire'!I$301</f>
        <v>9.8000000000000007</v>
      </c>
      <c r="F43" s="26">
        <f>[1]Suppléance!J$295+'[1]Secteur Hors SOINS'!J$321+'[1]Secteur Ambulatoire'!J$301</f>
        <v>9.8000000000000007</v>
      </c>
      <c r="G43" s="26">
        <f>[1]Suppléance!K$295+'[1]Secteur Hors SOINS'!K$321+'[1]Secteur Ambulatoire'!K$301</f>
        <v>9.8000000000000007</v>
      </c>
      <c r="H43" s="26">
        <f>[1]Suppléance!L$295+'[1]Secteur Hors SOINS'!L$321+'[1]Secteur Ambulatoire'!L$301</f>
        <v>9.8000000000000007</v>
      </c>
      <c r="I43" s="26">
        <f>[1]Suppléance!M$295+'[1]Secteur Hors SOINS'!M$321+'[1]Secteur Ambulatoire'!M$301</f>
        <v>9.8000000000000007</v>
      </c>
      <c r="J43" s="26">
        <f>[1]Suppléance!N$295+'[1]Secteur Hors SOINS'!N$321+'[1]Secteur Ambulatoire'!N$301</f>
        <v>9.8000000000000007</v>
      </c>
      <c r="K43" s="26">
        <f>[1]Suppléance!O$295+'[1]Secteur Hors SOINS'!O$321+'[1]Secteur Ambulatoire'!O$301</f>
        <v>9.8000000000000007</v>
      </c>
      <c r="L43" s="26">
        <f>[1]Suppléance!P$295+'[1]Secteur Hors SOINS'!P$321+'[1]Secteur Ambulatoire'!P$301</f>
        <v>9.8000000000000007</v>
      </c>
      <c r="M43" s="26">
        <f>[1]Suppléance!Q$295+'[1]Secteur Hors SOINS'!Q$321+'[1]Secteur Ambulatoire'!Q$301</f>
        <v>9.8000000000000007</v>
      </c>
      <c r="N43" s="26">
        <f>[1]Suppléance!R$295+'[1]Secteur Hors SOINS'!R$321+'[1]Secteur Ambulatoire'!R$301</f>
        <v>9.8000000000000007</v>
      </c>
    </row>
    <row r="46" spans="1:14" x14ac:dyDescent="0.2">
      <c r="C46" s="45"/>
    </row>
  </sheetData>
  <mergeCells count="1">
    <mergeCell ref="A1:B1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BILAN</vt:lpstr>
      <vt:lpstr>Feuil2</vt:lpstr>
      <vt:lpstr>as</vt:lpstr>
      <vt:lpstr>ash</vt:lpstr>
      <vt:lpstr>employé</vt:lpstr>
      <vt:lpstr>IDE</vt:lpstr>
      <vt:lpstr>mois</vt:lpstr>
      <vt:lpstr>BILAN!Zone_d_impression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Thierry</dc:creator>
  <cp:lastModifiedBy>DjiDji</cp:lastModifiedBy>
  <dcterms:created xsi:type="dcterms:W3CDTF">2021-06-22T10:29:35Z</dcterms:created>
  <dcterms:modified xsi:type="dcterms:W3CDTF">2021-06-22T13:37:00Z</dcterms:modified>
</cp:coreProperties>
</file>