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D56FECD9-715A-4AE9-8349-146BF56F4AD8}" xr6:coauthVersionLast="45" xr6:coauthVersionMax="45" xr10:uidLastSave="{00000000-0000-0000-0000-000000000000}"/>
  <bookViews>
    <workbookView xWindow="30" yWindow="90" windowWidth="19005" windowHeight="14580" xr2:uid="{78E4CAD3-E897-4042-A9CB-ACE55E1A8BA2}"/>
  </bookViews>
  <sheets>
    <sheet name="stats_glob" sheetId="1" r:id="rId1"/>
    <sheet name="Agence_A" sheetId="2" r:id="rId2"/>
    <sheet name="Agence_B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6" i="1" l="1" a="1"/>
  <c r="E6" i="1" s="1"/>
  <c r="E4" i="1" a="1"/>
  <c r="E4" i="1" s="1"/>
  <c r="J6" i="1" l="1" a="1"/>
  <c r="J6" i="1" s="1"/>
  <c r="J4" i="1" a="1"/>
  <c r="J4" i="1" s="1"/>
  <c r="I6" i="1" a="1"/>
  <c r="I6" i="1" s="1"/>
  <c r="I4" i="1" a="1"/>
  <c r="I4" i="1" s="1"/>
  <c r="H6" i="1" a="1"/>
  <c r="H6" i="1" s="1"/>
  <c r="H4" i="1" a="1"/>
  <c r="H4" i="1" s="1"/>
  <c r="G6" i="1" a="1"/>
  <c r="G6" i="1" s="1"/>
  <c r="G4" i="1" a="1"/>
  <c r="G4" i="1" s="1"/>
  <c r="F6" i="1" a="1"/>
  <c r="F6" i="1" s="1"/>
  <c r="F4" i="1" a="1"/>
  <c r="F4" i="1" s="1"/>
  <c r="J5" i="1" a="1"/>
  <c r="J5" i="1" s="1"/>
  <c r="I5" i="1" a="1"/>
  <c r="I5" i="1" s="1"/>
  <c r="H5" i="1" a="1"/>
  <c r="H5" i="1" s="1"/>
  <c r="G5" i="1" a="1"/>
  <c r="G5" i="1" s="1"/>
  <c r="E5" i="1" a="1"/>
  <c r="E5" i="1" s="1"/>
  <c r="F5" i="1" a="1"/>
  <c r="F5" i="1" s="1"/>
  <c r="D13" i="1"/>
  <c r="D12" i="1"/>
  <c r="D9" i="1"/>
  <c r="D8" i="1"/>
  <c r="D5" i="1"/>
  <c r="D4" i="1"/>
  <c r="C5" i="1"/>
  <c r="C4" i="1"/>
  <c r="C8" i="1"/>
  <c r="C10" i="1" s="1"/>
  <c r="C9" i="1"/>
  <c r="C6" i="1" l="1"/>
  <c r="C12" i="1" a="1"/>
  <c r="C12" i="1" s="1"/>
  <c r="C13" i="1" a="1"/>
  <c r="C13" i="1" s="1"/>
  <c r="C14" i="1" l="1"/>
  <c r="F1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<sst xmlns="http://schemas.openxmlformats.org/spreadsheetml/2006/main" count="83" uniqueCount="53">
  <si>
    <t>Agence</t>
  </si>
  <si>
    <t>Reg_Dou</t>
  </si>
  <si>
    <t>Qté_Reg_Dou</t>
  </si>
  <si>
    <t>%_Reg_Dou</t>
  </si>
  <si>
    <t>Moy_Art</t>
  </si>
  <si>
    <t>Moy_Val</t>
  </si>
  <si>
    <t>Moy_DD</t>
  </si>
  <si>
    <t>Moy_AT</t>
  </si>
  <si>
    <t>Moy_TVA</t>
  </si>
  <si>
    <t>Moy_Caution</t>
  </si>
  <si>
    <t>GB</t>
  </si>
  <si>
    <t>DAP1</t>
  </si>
  <si>
    <t>DDP2</t>
  </si>
  <si>
    <t>EXW3</t>
  </si>
  <si>
    <t>ORDRE</t>
  </si>
  <si>
    <t>DATEDECLARATION</t>
  </si>
  <si>
    <t>OPERATEUR</t>
  </si>
  <si>
    <t>REGDOU</t>
  </si>
  <si>
    <t>CUMPRIXNET</t>
  </si>
  <si>
    <t>DOUCAUTION</t>
  </si>
  <si>
    <t>PAYCLIFOUCODE</t>
  </si>
  <si>
    <t>EXPIMPNOM</t>
  </si>
  <si>
    <t>CDLVINCO</t>
  </si>
  <si>
    <t>DOUDROITS</t>
  </si>
  <si>
    <t>DOUDUMP</t>
  </si>
  <si>
    <t>DOUTAXES</t>
  </si>
  <si>
    <t>DOUTAXENONSUSP</t>
  </si>
  <si>
    <t>DOUTVA</t>
  </si>
  <si>
    <t>INDEXAI2</t>
  </si>
  <si>
    <t>DOULIQUIDATION</t>
  </si>
  <si>
    <t>NOMBREITEMS</t>
  </si>
  <si>
    <t>x</t>
  </si>
  <si>
    <t>y</t>
  </si>
  <si>
    <t>martin</t>
  </si>
  <si>
    <t>pierre</t>
  </si>
  <si>
    <t>paul</t>
  </si>
  <si>
    <t>jacques</t>
  </si>
  <si>
    <t>dupont</t>
  </si>
  <si>
    <t>d</t>
  </si>
  <si>
    <t>v</t>
  </si>
  <si>
    <t>col D convertie</t>
  </si>
  <si>
    <t>moyenne col Q</t>
  </si>
  <si>
    <t>moyenne col E</t>
  </si>
  <si>
    <t>moyenne col J</t>
  </si>
  <si>
    <t>moyenne col K+L+M</t>
  </si>
  <si>
    <t>moyenne col N uniquement si col O = 0</t>
  </si>
  <si>
    <t>export définitif</t>
  </si>
  <si>
    <t>import définitif</t>
  </si>
  <si>
    <t>total</t>
  </si>
  <si>
    <t>moyenne col F</t>
  </si>
  <si>
    <t>Total</t>
  </si>
  <si>
    <t>Agence_A</t>
  </si>
  <si>
    <t>Agence_B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</si>
</sst>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0" fontId="0" fillId="0" borderId="0" xfId="0" applyNumberFormat="1"/>
    <xf numFmtId="0" fontId="0" fillId="2" borderId="0" xfId="0" applyFill="1"/>
    <xf numFmtId="10" fontId="0" fillId="2" borderId="0" xfId="0" applyNumberFormat="1" applyFill="1"/>
    <xf numFmtId="2" fontId="0" fillId="2" borderId="0" xfId="0" applyNumberFormat="1" applyFill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FEC1EC-EAAF-4AFB-BCC5-8251A91241C5}">
  <dimension ref="A1:J14"/>
  <sheetViews>
    <sheetView tabSelected="1" topLeftCell="B1" workbookViewId="0">
      <selection activeCell="I28" sqref="I28"/>
    </sheetView>
  </sheetViews>
  <sheetFormatPr baseColWidth="10" defaultRowHeight="15" x14ac:dyDescent="0.25"/>
  <cols>
    <col min="2" max="2" width="13.28515625" bestFit="1" customWidth="1"/>
    <col min="3" max="3" width="13.7109375" customWidth="1"/>
    <col min="5" max="5" width="16.140625" customWidth="1"/>
    <col min="6" max="6" width="12.85546875" bestFit="1" customWidth="1"/>
    <col min="7" max="7" width="18" customWidth="1"/>
    <col min="8" max="8" width="17.5703125" bestFit="1" customWidth="1"/>
    <col min="9" max="9" width="43.7109375" customWidth="1"/>
    <col min="10" max="10" width="17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25">
      <c r="B2" t="s">
        <v>40</v>
      </c>
      <c r="E2" t="s">
        <v>41</v>
      </c>
      <c r="F2" t="s">
        <v>42</v>
      </c>
      <c r="G2" t="s">
        <v>43</v>
      </c>
      <c r="H2" t="s">
        <v>44</v>
      </c>
      <c r="I2" t="s">
        <v>45</v>
      </c>
      <c r="J2" t="s">
        <v>49</v>
      </c>
    </row>
    <row r="4" spans="1:10" x14ac:dyDescent="0.25">
      <c r="A4" t="s">
        <v>51</v>
      </c>
      <c r="B4" s="3" t="s">
        <v>46</v>
      </c>
      <c r="C4" s="3">
        <f>COUNTIF(Agence_A!$D:$D,10)</f>
        <v>2</v>
      </c>
      <c r="D4" s="4">
        <f>C4/C$6</f>
        <v>0.66666666666666663</v>
      </c>
      <c r="E4" s="5" cm="1">
        <f t="array" ref="E4">SUMPRODUCT((Agence_A!$Q$2:$Q$4)*(Agence_A!$D$2:$D$4=10))/$C4</f>
        <v>3</v>
      </c>
      <c r="F4" s="3" cm="1">
        <f t="array" ref="F4">SUMPRODUCT((Agence_A!$E$2:$E$4)*(Agence_A!$D$2:$D$4=10))/$C4</f>
        <v>16850</v>
      </c>
      <c r="G4" s="5" cm="1">
        <f t="array" ref="G4">SUMPRODUCT((Agence_A!$J$2:$J$4)*(Agence_A!$D$2:$D$4=10))/$C4</f>
        <v>0</v>
      </c>
      <c r="H4" s="5" cm="1">
        <f t="array" ref="H4">SUMPRODUCT(((Agence_A!$K$2:$K$4)+(Agence_A!$L$2:$L$4)+(Agence_A!$M$2:$M$4))*(Agence_A!$D$2:$D$4=10))/$C4</f>
        <v>6.5</v>
      </c>
      <c r="I4" s="5" cm="1">
        <f t="array" ref="I4">SUMPRODUCT((Agence_A!$N$2:$N$4)*(Agence_A!$O$2:$O$4=0)*(Agence_A!$D$2:$D$4=10))/$C4</f>
        <v>1481.5</v>
      </c>
      <c r="J4" s="3" cm="1">
        <f t="array" ref="J4">SUMPRODUCT((Agence_A!$F$2:$F$4)*(Agence_A!$D$2:$D$4=10))/$C4</f>
        <v>15</v>
      </c>
    </row>
    <row r="5" spans="1:10" x14ac:dyDescent="0.25">
      <c r="B5" s="3" t="s">
        <v>47</v>
      </c>
      <c r="C5" s="3">
        <f>COUNTIF(Agence_A!$D:$D,40)</f>
        <v>1</v>
      </c>
      <c r="D5" s="4">
        <f>C5/C$6</f>
        <v>0.33333333333333331</v>
      </c>
      <c r="E5" s="5" cm="1">
        <f t="array" ref="E5">SUMPRODUCT((Agence_A!$Q$2:$Q$4)*(Agence_A!$D$2:$D$4=40))/$C5</f>
        <v>2</v>
      </c>
      <c r="F5" s="3" cm="1">
        <f t="array" ref="F5">SUMPRODUCT((Agence_A!$E$2:$E$4)*(Agence_A!$D$2:$D$4=40))/$C5</f>
        <v>15125</v>
      </c>
      <c r="G5" s="5" cm="1">
        <f t="array" ref="G5">SUMPRODUCT((Agence_A!$J$2:$J$4)*(Agence_A!$D$2:$D$4=40))/$C5</f>
        <v>7</v>
      </c>
      <c r="H5" s="5" cm="1">
        <f t="array" ref="H5">SUMPRODUCT(((Agence_A!$K$2:$K$4)+(Agence_A!$L$2:$L$4)+(Agence_A!$M$2:$M$4))*(Agence_A!$D$2:$D$4=40))/$C5</f>
        <v>14</v>
      </c>
      <c r="I5" s="5" cm="1">
        <f t="array" ref="I5">SUMPRODUCT((Agence_A!$N$2:$N$4)*(Agence_A!$O$2:$O$4=0)*(Agence_A!$D$2:$D$4=40))/$C5</f>
        <v>3189</v>
      </c>
      <c r="J5" s="3" cm="1">
        <f t="array" ref="J5">SUMPRODUCT((Agence_A!$F$2:$F$4)*(Agence_A!$D$2:$D$4=40))/$C5</f>
        <v>30</v>
      </c>
    </row>
    <row r="6" spans="1:10" x14ac:dyDescent="0.25">
      <c r="B6" s="3" t="s">
        <v>48</v>
      </c>
      <c r="C6" s="3">
        <f>SUM(C4:C5)</f>
        <v>3</v>
      </c>
      <c r="D6" s="4"/>
      <c r="E6" s="5" cm="1">
        <f t="array" ref="E6">(SUMPRODUCT((Agence_A!$Q$2:$Q$4)*(Agence_A!$D$2:$D$4=10))+SUMPRODUCT((Agence_A!$Q$2:$Q$4)*(Agence_A!$D$2:$D$4=40)))/$C6</f>
        <v>2.6666666666666665</v>
      </c>
      <c r="F6" s="3" cm="1">
        <f t="array" ref="F6">SUMPRODUCT((Agence_A!$E$2:$E$4)*((Agence_A!$D$2:$D$4=10)+(Agence_A!$D$2:$D$4=40)))/$C6</f>
        <v>16275</v>
      </c>
      <c r="G6" s="5" cm="1">
        <f t="array" ref="G6">(SUMPRODUCT((Agence_A!$J$2:$J$4)*(Agence_A!$D$2:$D$4=10))+SUMPRODUCT((Agence_A!$J$2:$J$4)*(Agence_A!$D$2:$D$4=40)))/$C6</f>
        <v>2.3333333333333335</v>
      </c>
      <c r="H6" s="5" cm="1">
        <f t="array" ref="H6">(SUMPRODUCT(((Agence_A!$K$2:$K$4)+(Agence_A!$L$2:$L$4)+(Agence_A!$M$2:$M$4))*(Agence_A!$D$2:$D$4=10))+SUMPRODUCT(((Agence_A!$K$2:$K$4)+(Agence_A!$L$2:$L$4)+(Agence_A!$M$2:$M$4))*(Agence_A!$D$2:$D$4=40)))/$C6</f>
        <v>9</v>
      </c>
      <c r="I6" s="5" cm="1">
        <f t="array" ref="I6">(SUMPRODUCT((Agence_A!$N$2:$N$4)*(Agence_A!$O$2:$O$4=0)*(Agence_A!$D$2:$D$4=10))+SUMPRODUCT((Agence_A!$N$2:$N$4)*(Agence_A!$O$2:$O$4=0)*(Agence_A!$D$2:$D$4=40)))/$C6</f>
        <v>2050.6666666666665</v>
      </c>
      <c r="J6" s="3" cm="1">
        <f t="array" ref="J6">(SUMPRODUCT((Agence_A!$F$2:$F$4)*(Agence_A!$D$2:$D$4=10))+SUMPRODUCT((Agence_A!$F$2:$F$4)*(Agence_A!$D$2:$D$4=40)))/$C6</f>
        <v>20</v>
      </c>
    </row>
    <row r="7" spans="1:10" x14ac:dyDescent="0.25">
      <c r="D7" s="2"/>
      <c r="E7" s="6"/>
      <c r="G7" s="6"/>
      <c r="H7" s="6"/>
      <c r="I7" s="6"/>
    </row>
    <row r="8" spans="1:10" x14ac:dyDescent="0.25">
      <c r="A8" t="s">
        <v>52</v>
      </c>
      <c r="B8" t="s">
        <v>46</v>
      </c>
      <c r="C8">
        <f>COUNTIF(Agence_B!$D:$D,10)</f>
        <v>1</v>
      </c>
      <c r="D8" s="2">
        <f>C8/C$10</f>
        <v>0.5</v>
      </c>
      <c r="E8" s="6">
        <v>1</v>
      </c>
      <c r="F8">
        <v>14800</v>
      </c>
      <c r="G8" s="6">
        <v>0</v>
      </c>
      <c r="H8" s="6">
        <v>13</v>
      </c>
      <c r="I8" s="6">
        <v>2963</v>
      </c>
      <c r="J8">
        <v>0</v>
      </c>
    </row>
    <row r="9" spans="1:10" x14ac:dyDescent="0.25">
      <c r="B9" t="s">
        <v>47</v>
      </c>
      <c r="C9">
        <f>COUNTIF(Agence_B!$D:$D,40)</f>
        <v>1</v>
      </c>
      <c r="D9" s="2">
        <f>C9/C$10</f>
        <v>0.5</v>
      </c>
      <c r="E9" s="6">
        <v>1</v>
      </c>
      <c r="F9">
        <v>18900</v>
      </c>
      <c r="G9" s="6">
        <v>0</v>
      </c>
      <c r="H9" s="6">
        <v>0</v>
      </c>
      <c r="I9" s="6">
        <v>0</v>
      </c>
      <c r="J9">
        <v>0</v>
      </c>
    </row>
    <row r="10" spans="1:10" x14ac:dyDescent="0.25">
      <c r="B10" t="s">
        <v>48</v>
      </c>
      <c r="C10">
        <f>SUM(C8:C9)</f>
        <v>2</v>
      </c>
      <c r="D10" s="2"/>
      <c r="E10" s="6">
        <v>1</v>
      </c>
      <c r="F10">
        <v>16850</v>
      </c>
      <c r="G10" s="6">
        <v>0</v>
      </c>
      <c r="H10" s="6">
        <v>7.5</v>
      </c>
      <c r="I10" s="6">
        <v>1481.5</v>
      </c>
      <c r="J10">
        <v>0</v>
      </c>
    </row>
    <row r="11" spans="1:10" x14ac:dyDescent="0.25">
      <c r="D11" s="2"/>
      <c r="E11" s="6"/>
      <c r="G11" s="6"/>
      <c r="H11" s="6"/>
      <c r="I11" s="6"/>
    </row>
    <row r="12" spans="1:10" x14ac:dyDescent="0.25">
      <c r="A12" t="s">
        <v>50</v>
      </c>
      <c r="B12" t="s">
        <v>46</v>
      </c>
      <c r="C12" cm="1">
        <f t="array" ref="C12">SUMPRODUCT(($B$4:$B$10=$B12)*($C$4:$C$10))</f>
        <v>3</v>
      </c>
      <c r="D12" s="2">
        <f>C12/C$14</f>
        <v>0.6</v>
      </c>
      <c r="E12" s="6">
        <v>4</v>
      </c>
      <c r="F12">
        <v>31650</v>
      </c>
      <c r="G12" s="6">
        <v>0</v>
      </c>
      <c r="H12" s="6">
        <v>19.5</v>
      </c>
      <c r="I12" s="6">
        <v>4444.5</v>
      </c>
      <c r="J12">
        <v>0</v>
      </c>
    </row>
    <row r="13" spans="1:10" x14ac:dyDescent="0.25">
      <c r="B13" t="s">
        <v>47</v>
      </c>
      <c r="C13" cm="1">
        <f t="array" ref="C13">SUMPRODUCT(($B$4:$B$10=$B13)*($C$4:$C$10))</f>
        <v>2</v>
      </c>
      <c r="D13" s="2">
        <f>C13/C$14</f>
        <v>0.4</v>
      </c>
      <c r="E13" s="6">
        <v>3</v>
      </c>
      <c r="F13">
        <v>34025</v>
      </c>
      <c r="G13" s="6">
        <v>7</v>
      </c>
      <c r="H13" s="6">
        <v>14</v>
      </c>
      <c r="I13" s="6">
        <v>3189</v>
      </c>
      <c r="J13">
        <v>0</v>
      </c>
    </row>
    <row r="14" spans="1:10" x14ac:dyDescent="0.25">
      <c r="B14" t="s">
        <v>48</v>
      </c>
      <c r="C14">
        <f>SUM(C12:C13)</f>
        <v>5</v>
      </c>
      <c r="D14" s="2"/>
      <c r="E14" s="6">
        <v>1.4</v>
      </c>
      <c r="F14">
        <f>(F12+F13)/C14</f>
        <v>13135</v>
      </c>
      <c r="G14" s="6">
        <v>1.4</v>
      </c>
      <c r="H14" s="6">
        <v>6.7</v>
      </c>
      <c r="I14" s="6">
        <v>1526.7</v>
      </c>
      <c r="J14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E8890C-A3F2-4F1A-99E2-9457B87219A4}">
  <dimension ref="A1:Q4"/>
  <sheetViews>
    <sheetView topLeftCell="C1" workbookViewId="0">
      <selection activeCell="F5" sqref="F5"/>
    </sheetView>
  </sheetViews>
  <sheetFormatPr baseColWidth="10" defaultRowHeight="15" x14ac:dyDescent="0.25"/>
  <sheetData>
    <row r="1" spans="1:17" x14ac:dyDescent="0.25">
      <c r="A1" t="s">
        <v>14</v>
      </c>
      <c r="B1" t="s">
        <v>15</v>
      </c>
      <c r="C1" t="s">
        <v>16</v>
      </c>
      <c r="D1" t="s">
        <v>17</v>
      </c>
      <c r="E1" t="s">
        <v>18</v>
      </c>
      <c r="F1" t="s">
        <v>19</v>
      </c>
      <c r="G1" t="s">
        <v>20</v>
      </c>
      <c r="H1" t="s">
        <v>21</v>
      </c>
      <c r="I1" t="s">
        <v>22</v>
      </c>
      <c r="J1" t="s">
        <v>23</v>
      </c>
      <c r="K1" t="s">
        <v>24</v>
      </c>
      <c r="L1" t="s">
        <v>25</v>
      </c>
      <c r="M1" t="s">
        <v>26</v>
      </c>
      <c r="N1" t="s">
        <v>27</v>
      </c>
      <c r="O1" t="s">
        <v>28</v>
      </c>
      <c r="P1" t="s">
        <v>29</v>
      </c>
      <c r="Q1" t="s">
        <v>30</v>
      </c>
    </row>
    <row r="2" spans="1:17" x14ac:dyDescent="0.25">
      <c r="A2">
        <v>1</v>
      </c>
      <c r="B2" s="1">
        <v>44294</v>
      </c>
      <c r="C2" t="s">
        <v>34</v>
      </c>
      <c r="D2">
        <v>10</v>
      </c>
      <c r="E2">
        <v>14800</v>
      </c>
      <c r="F2">
        <v>10</v>
      </c>
      <c r="G2" t="s">
        <v>10</v>
      </c>
      <c r="H2" t="s">
        <v>31</v>
      </c>
      <c r="I2" t="s">
        <v>12</v>
      </c>
      <c r="J2">
        <v>0</v>
      </c>
      <c r="K2">
        <v>0</v>
      </c>
      <c r="L2">
        <v>13</v>
      </c>
      <c r="M2">
        <v>0</v>
      </c>
      <c r="N2">
        <v>2963</v>
      </c>
      <c r="O2">
        <v>0</v>
      </c>
      <c r="P2">
        <v>2976</v>
      </c>
      <c r="Q2">
        <v>5</v>
      </c>
    </row>
    <row r="3" spans="1:17" x14ac:dyDescent="0.25">
      <c r="A3">
        <v>2</v>
      </c>
      <c r="B3" s="1">
        <v>44293</v>
      </c>
      <c r="C3" t="s">
        <v>35</v>
      </c>
      <c r="D3">
        <v>10</v>
      </c>
      <c r="E3">
        <v>18900</v>
      </c>
      <c r="F3">
        <v>20</v>
      </c>
      <c r="G3" t="s">
        <v>10</v>
      </c>
      <c r="H3" t="s">
        <v>32</v>
      </c>
      <c r="I3" t="s">
        <v>12</v>
      </c>
      <c r="J3">
        <v>0</v>
      </c>
      <c r="K3">
        <v>0</v>
      </c>
      <c r="L3">
        <v>0</v>
      </c>
      <c r="M3">
        <v>0</v>
      </c>
      <c r="N3">
        <v>3780</v>
      </c>
      <c r="O3">
        <v>6</v>
      </c>
      <c r="P3">
        <v>3780</v>
      </c>
      <c r="Q3">
        <v>1</v>
      </c>
    </row>
    <row r="4" spans="1:17" x14ac:dyDescent="0.25">
      <c r="A4">
        <v>3</v>
      </c>
      <c r="B4" s="1">
        <v>44294</v>
      </c>
      <c r="C4" t="s">
        <v>36</v>
      </c>
      <c r="D4">
        <v>40</v>
      </c>
      <c r="E4">
        <v>15125</v>
      </c>
      <c r="F4">
        <v>30</v>
      </c>
      <c r="G4" t="s">
        <v>10</v>
      </c>
      <c r="H4" t="s">
        <v>31</v>
      </c>
      <c r="I4" t="s">
        <v>13</v>
      </c>
      <c r="J4">
        <v>7</v>
      </c>
      <c r="K4">
        <v>0</v>
      </c>
      <c r="L4">
        <v>14</v>
      </c>
      <c r="M4">
        <v>0</v>
      </c>
      <c r="N4">
        <v>3189</v>
      </c>
      <c r="O4">
        <v>0</v>
      </c>
      <c r="P4">
        <v>3210</v>
      </c>
      <c r="Q4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662776-5E21-490E-B328-66A2FA853384}">
  <dimension ref="A1:Q3"/>
  <sheetViews>
    <sheetView workbookViewId="0">
      <selection activeCell="B29" sqref="B29"/>
    </sheetView>
  </sheetViews>
  <sheetFormatPr baseColWidth="10" defaultRowHeight="15" x14ac:dyDescent="0.25"/>
  <sheetData>
    <row r="1" spans="1:17" x14ac:dyDescent="0.25">
      <c r="A1" t="s">
        <v>14</v>
      </c>
      <c r="B1" t="s">
        <v>15</v>
      </c>
      <c r="C1" t="s">
        <v>16</v>
      </c>
      <c r="D1" t="s">
        <v>17</v>
      </c>
      <c r="E1" t="s">
        <v>18</v>
      </c>
      <c r="F1" t="s">
        <v>19</v>
      </c>
      <c r="G1" t="s">
        <v>20</v>
      </c>
      <c r="H1" t="s">
        <v>21</v>
      </c>
      <c r="I1" t="s">
        <v>22</v>
      </c>
      <c r="J1" t="s">
        <v>23</v>
      </c>
      <c r="K1" t="s">
        <v>24</v>
      </c>
      <c r="L1" t="s">
        <v>25</v>
      </c>
      <c r="M1" t="s">
        <v>26</v>
      </c>
      <c r="N1" t="s">
        <v>27</v>
      </c>
      <c r="O1" t="s">
        <v>28</v>
      </c>
      <c r="P1" t="s">
        <v>29</v>
      </c>
      <c r="Q1" t="s">
        <v>30</v>
      </c>
    </row>
    <row r="2" spans="1:17" x14ac:dyDescent="0.25">
      <c r="A2">
        <v>3</v>
      </c>
      <c r="B2" s="1">
        <v>44294</v>
      </c>
      <c r="C2" t="s">
        <v>33</v>
      </c>
      <c r="D2">
        <v>10</v>
      </c>
      <c r="E2">
        <v>14800</v>
      </c>
      <c r="F2">
        <v>0</v>
      </c>
      <c r="G2" t="s">
        <v>10</v>
      </c>
      <c r="H2" t="s">
        <v>38</v>
      </c>
      <c r="I2" t="s">
        <v>11</v>
      </c>
      <c r="J2">
        <v>0</v>
      </c>
      <c r="K2">
        <v>0</v>
      </c>
      <c r="L2">
        <v>13</v>
      </c>
      <c r="M2">
        <v>0</v>
      </c>
      <c r="N2">
        <v>2963</v>
      </c>
      <c r="O2">
        <v>0</v>
      </c>
      <c r="P2">
        <v>2976</v>
      </c>
      <c r="Q2">
        <v>1</v>
      </c>
    </row>
    <row r="3" spans="1:17" x14ac:dyDescent="0.25">
      <c r="A3">
        <v>4</v>
      </c>
      <c r="B3" s="1">
        <v>44293</v>
      </c>
      <c r="C3" t="s">
        <v>37</v>
      </c>
      <c r="D3">
        <v>40</v>
      </c>
      <c r="E3">
        <v>18900</v>
      </c>
      <c r="F3">
        <v>0</v>
      </c>
      <c r="G3" t="s">
        <v>10</v>
      </c>
      <c r="H3" t="s">
        <v>39</v>
      </c>
      <c r="I3" t="s">
        <v>12</v>
      </c>
      <c r="J3">
        <v>0</v>
      </c>
      <c r="K3">
        <v>0</v>
      </c>
      <c r="L3">
        <v>0</v>
      </c>
      <c r="M3">
        <v>0</v>
      </c>
      <c r="N3">
        <v>3780</v>
      </c>
      <c r="O3">
        <v>6</v>
      </c>
      <c r="P3">
        <v>3780</v>
      </c>
      <c r="Q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stats_glob</vt:lpstr>
      <vt:lpstr>Agence_A</vt:lpstr>
      <vt:lpstr>Agence_B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GAIGNE | BBL Transport</dc:creator>
  <cp:lastModifiedBy>DjiDji</cp:lastModifiedBy>
  <dcterms:created xsi:type="dcterms:W3CDTF">2021-05-01T18:22:16Z</dcterms:created>
  <dcterms:modified xsi:type="dcterms:W3CDTF">2021-05-02T13:53:58Z</dcterms:modified>
</cp:coreProperties>
</file>