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FC6EB6F-D075-4EE7-8379-FBDC70241CF4}" xr6:coauthVersionLast="45" xr6:coauthVersionMax="46" xr10:uidLastSave="{00000000-0000-0000-0000-000000000000}"/>
  <bookViews>
    <workbookView xWindow="30" yWindow="90" windowWidth="19005" windowHeight="14580" xr2:uid="{0A4B584C-0C4B-4C9B-810D-3EAEC5F7DAC6}"/>
  </bookViews>
  <sheets>
    <sheet name="AUR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1" l="1"/>
  <c r="D23" i="1" s="1" a="1"/>
  <c r="D23" i="1" s="1"/>
  <c r="D22" i="1" a="1"/>
  <c r="D22" i="1" s="1"/>
  <c r="D24" i="1" a="1"/>
  <c r="D24" i="1" s="1"/>
  <c r="D25" i="1" a="1"/>
  <c r="D25" i="1" s="1"/>
  <c r="D28" i="1" a="1"/>
  <c r="D28" i="1" s="1"/>
  <c r="C21" i="1"/>
  <c r="C38" i="1"/>
  <c r="D27" i="1" l="1" a="1"/>
  <c r="D27" i="1" s="1"/>
  <c r="D26" i="1" a="1"/>
  <c r="D26" i="1" s="1"/>
  <c r="M19" i="1"/>
  <c r="M36" i="1"/>
  <c r="B14" i="1"/>
  <c r="B19" i="1" s="1"/>
  <c r="B24" i="1" s="1"/>
  <c r="C24" i="1" s="1"/>
  <c r="B21" i="1" l="1"/>
  <c r="B23" i="1"/>
  <c r="B25" i="1"/>
  <c r="C25" i="1" s="1"/>
  <c r="H8" i="1"/>
  <c r="H7" i="1"/>
  <c r="H9" i="1"/>
  <c r="H10" i="1"/>
  <c r="H11" i="1"/>
  <c r="H12" i="1"/>
  <c r="H13" i="1"/>
  <c r="H6" i="1"/>
  <c r="C7" i="1"/>
  <c r="C8" i="1"/>
  <c r="C9" i="1"/>
  <c r="C10" i="1"/>
  <c r="C11" i="1"/>
  <c r="C12" i="1"/>
  <c r="C13" i="1"/>
  <c r="C6" i="1"/>
  <c r="G14" i="1"/>
  <c r="B36" i="1" l="1"/>
  <c r="C14" i="1"/>
  <c r="H14" i="1"/>
  <c r="B38" i="1" l="1"/>
  <c r="B41" i="1"/>
  <c r="B43" i="1"/>
  <c r="B44" i="1"/>
  <c r="B45" i="1"/>
  <c r="B40" i="1"/>
  <c r="B39" i="1"/>
  <c r="B42" i="1"/>
  <c r="B28" i="1"/>
  <c r="B27" i="1"/>
  <c r="B26" i="1"/>
  <c r="B22" i="1"/>
  <c r="B29" i="1" l="1"/>
  <c r="B30" i="1" s="1"/>
  <c r="D21" i="1" s="1" a="1"/>
  <c r="D21" i="1" s="1"/>
  <c r="C41" i="1"/>
  <c r="C39" i="1"/>
  <c r="C40" i="1"/>
  <c r="C43" i="1"/>
  <c r="C45" i="1"/>
  <c r="C42" i="1"/>
  <c r="C44" i="1"/>
  <c r="C28" i="1"/>
  <c r="C26" i="1"/>
  <c r="C27" i="1"/>
  <c r="D40" i="1" l="1" a="1"/>
  <c r="D40" i="1" s="1"/>
  <c r="D44" i="1" a="1"/>
  <c r="D44" i="1" s="1"/>
  <c r="D38" i="1" a="1"/>
  <c r="D38" i="1" s="1"/>
  <c r="E38" i="1" s="1"/>
  <c r="D42" i="1" a="1"/>
  <c r="D42" i="1" s="1"/>
  <c r="D43" i="1" a="1"/>
  <c r="D43" i="1" s="1"/>
  <c r="D45" i="1" a="1"/>
  <c r="D45" i="1" s="1"/>
  <c r="D41" i="1" a="1"/>
  <c r="D41" i="1" s="1"/>
  <c r="D39" i="1" a="1"/>
  <c r="D39" i="1" s="1"/>
  <c r="B46" i="1"/>
  <c r="B47" i="1" s="1"/>
  <c r="E42" i="1" l="1"/>
  <c r="E45" i="1"/>
  <c r="E43" i="1"/>
  <c r="E44" i="1"/>
  <c r="E40" i="1"/>
  <c r="E41" i="1"/>
  <c r="E39" i="1"/>
  <c r="D46" i="1"/>
  <c r="D47" i="1" s="1"/>
  <c r="F41" i="1" l="1" a="1"/>
  <c r="F41" i="1" s="1"/>
  <c r="F40" i="1" a="1"/>
  <c r="F40" i="1" s="1"/>
  <c r="F38" i="1" a="1"/>
  <c r="F38" i="1" s="1"/>
  <c r="G38" i="1" s="1"/>
  <c r="F39" i="1" a="1"/>
  <c r="F39" i="1" s="1"/>
  <c r="F44" i="1" a="1"/>
  <c r="F44" i="1" s="1"/>
  <c r="F42" i="1" a="1"/>
  <c r="F42" i="1" s="1"/>
  <c r="F45" i="1" a="1"/>
  <c r="F45" i="1" s="1"/>
  <c r="F43" i="1" a="1"/>
  <c r="F43" i="1" s="1"/>
  <c r="G44" i="1" l="1"/>
  <c r="G39" i="1"/>
  <c r="G40" i="1"/>
  <c r="G42" i="1"/>
  <c r="G41" i="1"/>
  <c r="G45" i="1"/>
  <c r="G43" i="1"/>
  <c r="F46" i="1"/>
  <c r="F47" i="1" s="1"/>
  <c r="H43" i="1" l="1" a="1"/>
  <c r="H43" i="1" s="1"/>
  <c r="J43" i="1" s="1" a="1"/>
  <c r="J43" i="1" s="1"/>
  <c r="H41" i="1" a="1"/>
  <c r="H41" i="1" s="1"/>
  <c r="J41" i="1" s="1" a="1"/>
  <c r="J41" i="1" s="1"/>
  <c r="H38" i="1" a="1"/>
  <c r="H38" i="1" s="1"/>
  <c r="H39" i="1" a="1"/>
  <c r="H39" i="1" s="1"/>
  <c r="J39" i="1" s="1" a="1"/>
  <c r="J39" i="1" s="1"/>
  <c r="H42" i="1" a="1"/>
  <c r="H42" i="1" s="1"/>
  <c r="J42" i="1" s="1" a="1"/>
  <c r="J42" i="1" s="1"/>
  <c r="H45" i="1" a="1"/>
  <c r="H45" i="1" s="1"/>
  <c r="J45" i="1" s="1" a="1"/>
  <c r="J45" i="1" s="1"/>
  <c r="H44" i="1" a="1"/>
  <c r="H44" i="1" s="1"/>
  <c r="J44" i="1" s="1" a="1"/>
  <c r="J44" i="1" s="1"/>
  <c r="H40" i="1" a="1"/>
  <c r="H40" i="1" s="1"/>
  <c r="J40" i="1" s="1" a="1"/>
  <c r="J40" i="1" s="1"/>
  <c r="H46" i="1" l="1"/>
  <c r="H47" i="1" s="1"/>
  <c r="I6" i="1" s="1" a="1"/>
  <c r="I6" i="1" s="1"/>
  <c r="I12" i="1" l="1" a="1"/>
  <c r="I12" i="1" s="1"/>
  <c r="I13" i="1" a="1"/>
  <c r="I13" i="1" s="1"/>
  <c r="I9" i="1" a="1"/>
  <c r="I9" i="1" s="1"/>
  <c r="I11" i="1" a="1"/>
  <c r="I11" i="1" s="1"/>
  <c r="I10" i="1" a="1"/>
  <c r="I10" i="1" s="1"/>
  <c r="I8" i="1" a="1"/>
  <c r="I8" i="1" s="1"/>
  <c r="I7" i="1" a="1"/>
  <c r="I7" i="1" s="1"/>
  <c r="J38" i="1" a="1"/>
  <c r="J38" i="1" s="1"/>
  <c r="J46" i="1" s="1"/>
  <c r="K44" i="1" s="1"/>
  <c r="K45" i="1" l="1"/>
  <c r="J12" i="1"/>
  <c r="J13" i="1"/>
  <c r="K40" i="1"/>
  <c r="K38" i="1"/>
  <c r="K41" i="1"/>
  <c r="J7" i="1"/>
  <c r="K39" i="1"/>
  <c r="J8" i="1"/>
  <c r="J10" i="1"/>
  <c r="J9" i="1"/>
  <c r="J11" i="1"/>
  <c r="K43" i="1"/>
  <c r="K42" i="1"/>
  <c r="K46" i="1" l="1"/>
  <c r="I14" i="1"/>
  <c r="J6" i="1"/>
  <c r="J14" i="1" l="1"/>
  <c r="E23" i="1"/>
  <c r="E25" i="1"/>
  <c r="E24" i="1"/>
  <c r="E22" i="1"/>
  <c r="E21" i="1"/>
  <c r="D29" i="1"/>
  <c r="D30" i="1" l="1"/>
  <c r="F25" i="1" s="1" a="1"/>
  <c r="F25" i="1" s="1"/>
  <c r="G25" i="1" s="1"/>
  <c r="F21" i="1" l="1" a="1"/>
  <c r="F21" i="1" s="1"/>
  <c r="F28" i="1" a="1"/>
  <c r="F28" i="1" s="1"/>
  <c r="G28" i="1" s="1"/>
  <c r="F23" i="1" a="1"/>
  <c r="F23" i="1" s="1"/>
  <c r="G23" i="1" s="1"/>
  <c r="F27" i="1" a="1"/>
  <c r="F27" i="1" s="1"/>
  <c r="G27" i="1" s="1"/>
  <c r="F24" i="1" a="1"/>
  <c r="F24" i="1" s="1"/>
  <c r="G24" i="1" s="1"/>
  <c r="F26" i="1" a="1"/>
  <c r="F26" i="1" s="1"/>
  <c r="G26" i="1" s="1"/>
  <c r="F22" i="1" a="1"/>
  <c r="F22" i="1" s="1"/>
  <c r="G22" i="1" s="1"/>
  <c r="G21" i="1"/>
  <c r="F29" i="1" l="1"/>
  <c r="F30" i="1" s="1"/>
  <c r="H27" i="1" s="1" a="1"/>
  <c r="H27" i="1" s="1"/>
  <c r="H28" i="1" l="1" a="1"/>
  <c r="H28" i="1" s="1"/>
  <c r="H22" i="1" a="1"/>
  <c r="H22" i="1" s="1"/>
  <c r="H25" i="1" a="1"/>
  <c r="H25" i="1" s="1"/>
  <c r="H26" i="1" a="1"/>
  <c r="H26" i="1" s="1"/>
  <c r="H24" i="1" a="1"/>
  <c r="H24" i="1" s="1"/>
  <c r="H21" i="1" a="1"/>
  <c r="H21" i="1" s="1"/>
  <c r="H23" i="1" a="1"/>
  <c r="H23" i="1" s="1"/>
  <c r="H29" i="1" l="1"/>
  <c r="H30" i="1" s="1"/>
  <c r="J25" i="1" s="1" a="1"/>
  <c r="J25" i="1" s="1"/>
  <c r="D10" i="1" l="1" a="1"/>
  <c r="D10" i="1" s="1"/>
  <c r="K10" i="1" s="1"/>
  <c r="J24" i="1" a="1"/>
  <c r="J24" i="1" s="1"/>
  <c r="J21" i="1" a="1"/>
  <c r="J21" i="1" s="1"/>
  <c r="J23" i="1" a="1"/>
  <c r="J23" i="1" s="1"/>
  <c r="D7" i="1" a="1"/>
  <c r="D7" i="1" s="1"/>
  <c r="K7" i="1" s="1"/>
  <c r="D6" i="1" a="1"/>
  <c r="D6" i="1" s="1"/>
  <c r="K6" i="1" s="1"/>
  <c r="D11" i="1" a="1"/>
  <c r="D11" i="1" s="1"/>
  <c r="K11" i="1" s="1"/>
  <c r="J26" i="1" a="1"/>
  <c r="J26" i="1" s="1"/>
  <c r="D9" i="1" a="1"/>
  <c r="D9" i="1" s="1"/>
  <c r="K9" i="1" s="1"/>
  <c r="J27" i="1" a="1"/>
  <c r="J27" i="1" s="1"/>
  <c r="D8" i="1" a="1"/>
  <c r="D8" i="1" s="1"/>
  <c r="K8" i="1" s="1"/>
  <c r="J22" i="1" a="1"/>
  <c r="J22" i="1" s="1"/>
  <c r="D13" i="1" a="1"/>
  <c r="D13" i="1" s="1"/>
  <c r="K13" i="1" s="1"/>
  <c r="J28" i="1" a="1"/>
  <c r="J28" i="1" s="1"/>
  <c r="D12" i="1" a="1"/>
  <c r="D12" i="1" s="1"/>
  <c r="K12" i="1" s="1"/>
  <c r="J29" i="1" l="1"/>
  <c r="E12" i="1" s="1"/>
  <c r="K14" i="1"/>
  <c r="L12" i="1" s="1"/>
  <c r="D14" i="1"/>
  <c r="E7" i="1"/>
  <c r="K21" i="1"/>
  <c r="K22" i="1" l="1"/>
  <c r="E10" i="1"/>
  <c r="E13" i="1"/>
  <c r="K23" i="1"/>
  <c r="E9" i="1"/>
  <c r="E6" i="1"/>
  <c r="K27" i="1"/>
  <c r="K28" i="1"/>
  <c r="K25" i="1"/>
  <c r="L10" i="1"/>
  <c r="E11" i="1"/>
  <c r="K26" i="1"/>
  <c r="K24" i="1"/>
  <c r="E8" i="1"/>
  <c r="L13" i="1"/>
  <c r="L6" i="1"/>
  <c r="L8" i="1"/>
  <c r="L7" i="1"/>
  <c r="L9" i="1"/>
  <c r="L11" i="1"/>
  <c r="E14" i="1" l="1"/>
  <c r="K29" i="1"/>
  <c r="L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<sst xmlns="http://schemas.openxmlformats.org/spreadsheetml/2006/main" count="112" uniqueCount="33">
  <si>
    <t>AURA</t>
  </si>
  <si>
    <t>TOTAL</t>
  </si>
  <si>
    <t>Nb élus</t>
  </si>
  <si>
    <r>
      <t xml:space="preserve">Quotient électoral
</t>
    </r>
    <r>
      <rPr>
        <i/>
        <sz val="10"/>
        <color theme="1"/>
        <rFont val="Calibri"/>
        <family val="2"/>
        <scheme val="minor"/>
      </rPr>
      <t>(nb suffrages exprimés / nb siéges Unions par collège)</t>
    </r>
  </si>
  <si>
    <t>Nb siéges Unions</t>
  </si>
  <si>
    <t>COLLÈGE 1</t>
  </si>
  <si>
    <t>COLLÈGE 2</t>
  </si>
  <si>
    <t>NOMBRE DE SIÈGE ATTRIBUÉS</t>
  </si>
  <si>
    <t>Plus forte moyenne</t>
  </si>
  <si>
    <t>NOMBRE DE SIÈGE RESTANT</t>
  </si>
  <si>
    <t>ÉLUS</t>
  </si>
  <si>
    <t>GAGNANT I</t>
  </si>
  <si>
    <t>GAGNANT II</t>
  </si>
  <si>
    <t>GAGNANT III</t>
  </si>
  <si>
    <t>ATTENTION: si 2 PLUS FORTES MOYENNES SONT EGALES, le siège est à attribuer au syndicat ayant déjà le plus de voix</t>
  </si>
  <si>
    <t>TOTAL ÉLUS</t>
  </si>
  <si>
    <t>%</t>
  </si>
  <si>
    <t>LISTE</t>
  </si>
  <si>
    <t>NB</t>
  </si>
  <si>
    <t>Inscrits:</t>
  </si>
  <si>
    <t>Votants:</t>
  </si>
  <si>
    <t>Taux %:</t>
  </si>
  <si>
    <t xml:space="preserve"> Nbre Suff.Exprimés</t>
  </si>
  <si>
    <t xml:space="preserve">     LISTE </t>
  </si>
  <si>
    <t>TOTAL ÉLUS
C1 + C2</t>
  </si>
  <si>
    <t>XXXX</t>
  </si>
  <si>
    <t>FFFF</t>
  </si>
  <si>
    <t>AZER</t>
  </si>
  <si>
    <t>ML</t>
  </si>
  <si>
    <t>ISKS</t>
  </si>
  <si>
    <t>HGB</t>
  </si>
  <si>
    <t>YZH</t>
  </si>
  <si>
    <t>NSBS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</si>
</sst>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sz val="14"/>
      <color rgb="FFFFB3B3"/>
      <name val="Calibri"/>
      <family val="2"/>
      <scheme val="minor"/>
    </font>
    <font>
      <b/>
      <i/>
      <sz val="14"/>
      <color rgb="FFFFB3B3"/>
      <name val="Calibri"/>
      <family val="2"/>
      <scheme val="minor"/>
    </font>
    <font>
      <sz val="11"/>
      <color rgb="FFFFB3B3"/>
      <name val="Calibri"/>
      <family val="2"/>
      <scheme val="minor"/>
    </font>
    <font>
      <sz val="12"/>
      <color rgb="FFFFB3B3"/>
      <name val="Calibri"/>
      <family val="2"/>
      <scheme val="minor"/>
    </font>
    <font>
      <b/>
      <sz val="18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B3B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 diagonalUp="1"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 diagonalUp="1" diagonalDown="1">
      <left style="medium">
        <color indexed="64"/>
      </left>
      <right/>
      <top style="thin">
        <color auto="1"/>
      </top>
      <bottom style="thin">
        <color auto="1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medium">
        <color indexed="64"/>
      </right>
      <top/>
      <bottom style="medium">
        <color auto="1"/>
      </bottom>
      <diagonal style="thin">
        <color indexed="64"/>
      </diagonal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/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 diagonalUp="1" diagonalDown="1">
      <left style="thin">
        <color auto="1"/>
      </left>
      <right style="thick">
        <color auto="1"/>
      </right>
      <top/>
      <bottom style="thin">
        <color auto="1"/>
      </bottom>
      <diagonal style="thin">
        <color auto="1"/>
      </diagonal>
    </border>
    <border>
      <left style="thick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 diagonalUp="1" diagonalDown="1">
      <left style="thin">
        <color auto="1"/>
      </left>
      <right style="thick">
        <color auto="1"/>
      </right>
      <top/>
      <bottom style="medium">
        <color auto="1"/>
      </bottom>
      <diagonal style="thin">
        <color indexed="64"/>
      </diagonal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 diagonalUp="1" diagonalDown="1">
      <left/>
      <right style="thick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1">
    <xf numFmtId="0" fontId="0" fillId="0" borderId="0" xfId="0"/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6" fillId="0" borderId="42" xfId="0" applyFont="1" applyBorder="1" applyAlignment="1" applyProtection="1">
      <alignment horizontal="center" vertical="center"/>
      <protection locked="0"/>
    </xf>
    <xf numFmtId="0" fontId="16" fillId="0" borderId="43" xfId="0" applyFont="1" applyBorder="1" applyAlignment="1" applyProtection="1">
      <alignment horizontal="center"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1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2" fillId="4" borderId="32" xfId="0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1" fontId="12" fillId="3" borderId="8" xfId="0" applyNumberFormat="1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vertical="center"/>
      <protection locked="0"/>
    </xf>
    <xf numFmtId="1" fontId="12" fillId="3" borderId="21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0" fontId="8" fillId="0" borderId="17" xfId="0" applyNumberFormat="1" applyFont="1" applyBorder="1" applyAlignment="1" applyProtection="1">
      <alignment horizontal="center" vertical="center"/>
    </xf>
    <xf numFmtId="2" fontId="0" fillId="0" borderId="2" xfId="0" applyNumberFormat="1" applyFont="1" applyBorder="1" applyAlignment="1" applyProtection="1">
      <alignment horizontal="center" vertical="center"/>
    </xf>
    <xf numFmtId="2" fontId="0" fillId="0" borderId="40" xfId="0" applyNumberFormat="1" applyBorder="1" applyAlignment="1" applyProtection="1">
      <alignment horizontal="center" vertical="center"/>
    </xf>
    <xf numFmtId="2" fontId="0" fillId="0" borderId="11" xfId="0" applyNumberFormat="1" applyBorder="1" applyAlignment="1" applyProtection="1">
      <alignment horizontal="center" vertical="center"/>
    </xf>
    <xf numFmtId="1" fontId="0" fillId="0" borderId="33" xfId="0" applyNumberFormat="1" applyFont="1" applyBorder="1" applyAlignment="1" applyProtection="1">
      <alignment horizontal="center" vertical="center"/>
    </xf>
    <xf numFmtId="1" fontId="0" fillId="0" borderId="38" xfId="0" applyNumberFormat="1" applyFont="1" applyBorder="1" applyAlignment="1" applyProtection="1">
      <alignment horizontal="center" vertical="center"/>
    </xf>
    <xf numFmtId="1" fontId="15" fillId="0" borderId="7" xfId="0" applyNumberFormat="1" applyFont="1" applyBorder="1" applyAlignment="1" applyProtection="1">
      <alignment horizontal="center" vertical="center"/>
    </xf>
    <xf numFmtId="0" fontId="15" fillId="0" borderId="45" xfId="0" applyFont="1" applyBorder="1" applyAlignment="1" applyProtection="1">
      <alignment horizontal="center" vertical="center"/>
    </xf>
    <xf numFmtId="2" fontId="7" fillId="0" borderId="41" xfId="0" applyNumberFormat="1" applyFont="1" applyBorder="1" applyAlignment="1" applyProtection="1">
      <alignment horizontal="center" vertical="center"/>
    </xf>
    <xf numFmtId="1" fontId="12" fillId="0" borderId="8" xfId="0" applyNumberFormat="1" applyFont="1" applyBorder="1" applyAlignment="1" applyProtection="1">
      <alignment horizontal="center" vertical="center"/>
    </xf>
    <xf numFmtId="1" fontId="12" fillId="0" borderId="21" xfId="0" applyNumberFormat="1" applyFont="1" applyBorder="1" applyAlignment="1" applyProtection="1">
      <alignment horizontal="center" vertical="center"/>
    </xf>
    <xf numFmtId="2" fontId="7" fillId="0" borderId="13" xfId="0" applyNumberFormat="1" applyFont="1" applyBorder="1" applyAlignment="1" applyProtection="1">
      <alignment horizontal="center" vertical="center"/>
    </xf>
    <xf numFmtId="1" fontId="12" fillId="0" borderId="9" xfId="0" applyNumberFormat="1" applyFont="1" applyBorder="1" applyAlignment="1" applyProtection="1">
      <alignment horizontal="center" vertical="center"/>
    </xf>
    <xf numFmtId="1" fontId="12" fillId="0" borderId="27" xfId="0" applyNumberFormat="1" applyFont="1" applyBorder="1" applyAlignment="1" applyProtection="1">
      <alignment horizontal="center" vertical="center"/>
    </xf>
    <xf numFmtId="0" fontId="15" fillId="0" borderId="14" xfId="0" applyFont="1" applyBorder="1" applyAlignment="1" applyProtection="1">
      <alignment horizontal="center" vertical="center"/>
      <protection locked="0"/>
    </xf>
    <xf numFmtId="0" fontId="15" fillId="0" borderId="15" xfId="0" applyFont="1" applyBorder="1" applyAlignment="1" applyProtection="1">
      <alignment horizontal="center" vertical="center"/>
      <protection locked="0"/>
    </xf>
    <xf numFmtId="1" fontId="19" fillId="0" borderId="39" xfId="0" applyNumberFormat="1" applyFont="1" applyBorder="1" applyAlignment="1" applyProtection="1">
      <alignment horizontal="center" vertical="center"/>
    </xf>
    <xf numFmtId="1" fontId="20" fillId="0" borderId="11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vertical="center"/>
      <protection locked="0"/>
    </xf>
    <xf numFmtId="10" fontId="8" fillId="0" borderId="0" xfId="0" applyNumberFormat="1" applyFont="1" applyAlignment="1" applyProtection="1">
      <alignment vertical="center"/>
      <protection locked="0"/>
    </xf>
    <xf numFmtId="1" fontId="12" fillId="0" borderId="33" xfId="0" applyNumberFormat="1" applyFont="1" applyBorder="1" applyAlignment="1" applyProtection="1">
      <alignment horizontal="center" vertical="center"/>
    </xf>
    <xf numFmtId="2" fontId="12" fillId="0" borderId="40" xfId="0" applyNumberFormat="1" applyFont="1" applyBorder="1" applyAlignment="1" applyProtection="1">
      <alignment horizontal="center" vertical="center"/>
    </xf>
    <xf numFmtId="2" fontId="21" fillId="0" borderId="41" xfId="0" applyNumberFormat="1" applyFont="1" applyBorder="1" applyAlignment="1" applyProtection="1">
      <alignment horizontal="center" vertical="center"/>
    </xf>
    <xf numFmtId="2" fontId="21" fillId="0" borderId="29" xfId="0" applyNumberFormat="1" applyFont="1" applyBorder="1" applyAlignment="1" applyProtection="1">
      <alignment horizontal="center" vertical="center"/>
    </xf>
    <xf numFmtId="1" fontId="12" fillId="0" borderId="38" xfId="0" applyNumberFormat="1" applyFont="1" applyBorder="1" applyAlignment="1" applyProtection="1">
      <alignment horizontal="center" vertical="center"/>
    </xf>
    <xf numFmtId="2" fontId="12" fillId="0" borderId="11" xfId="0" applyNumberFormat="1" applyFont="1" applyBorder="1" applyAlignment="1" applyProtection="1">
      <alignment horizontal="center" vertical="center"/>
    </xf>
    <xf numFmtId="2" fontId="21" fillId="0" borderId="17" xfId="0" applyNumberFormat="1" applyFont="1" applyBorder="1" applyAlignment="1" applyProtection="1">
      <alignment horizontal="center" vertical="center"/>
    </xf>
    <xf numFmtId="2" fontId="21" fillId="0" borderId="13" xfId="0" applyNumberFormat="1" applyFont="1" applyBorder="1" applyAlignment="1" applyProtection="1">
      <alignment horizontal="center" vertical="center"/>
    </xf>
    <xf numFmtId="1" fontId="19" fillId="0" borderId="8" xfId="0" applyNumberFormat="1" applyFont="1" applyBorder="1" applyAlignment="1" applyProtection="1">
      <alignment horizontal="center" vertical="center"/>
    </xf>
    <xf numFmtId="1" fontId="19" fillId="0" borderId="12" xfId="0" applyNumberFormat="1" applyFont="1" applyBorder="1" applyAlignment="1" applyProtection="1">
      <alignment horizontal="center" vertical="center"/>
    </xf>
    <xf numFmtId="1" fontId="22" fillId="6" borderId="56" xfId="0" applyNumberFormat="1" applyFont="1" applyFill="1" applyBorder="1" applyAlignment="1" applyProtection="1">
      <alignment horizontal="center" vertical="center"/>
    </xf>
    <xf numFmtId="9" fontId="22" fillId="6" borderId="59" xfId="1" applyNumberFormat="1" applyFont="1" applyFill="1" applyBorder="1" applyAlignment="1" applyProtection="1">
      <alignment horizontal="center" vertical="center"/>
    </xf>
    <xf numFmtId="1" fontId="22" fillId="6" borderId="57" xfId="0" applyNumberFormat="1" applyFont="1" applyFill="1" applyBorder="1" applyAlignment="1" applyProtection="1">
      <alignment horizontal="center" vertical="center"/>
    </xf>
    <xf numFmtId="9" fontId="22" fillId="6" borderId="60" xfId="1" applyNumberFormat="1" applyFont="1" applyFill="1" applyBorder="1" applyAlignment="1" applyProtection="1">
      <alignment horizontal="center" vertical="center"/>
    </xf>
    <xf numFmtId="1" fontId="22" fillId="6" borderId="44" xfId="0" applyNumberFormat="1" applyFont="1" applyFill="1" applyBorder="1" applyAlignment="1" applyProtection="1">
      <alignment horizontal="center" vertical="center"/>
    </xf>
    <xf numFmtId="2" fontId="22" fillId="6" borderId="25" xfId="0" applyNumberFormat="1" applyFont="1" applyFill="1" applyBorder="1" applyAlignment="1" applyProtection="1">
      <alignment horizontal="center" vertical="center"/>
    </xf>
    <xf numFmtId="2" fontId="23" fillId="6" borderId="35" xfId="0" applyNumberFormat="1" applyFont="1" applyFill="1" applyBorder="1" applyAlignment="1" applyProtection="1">
      <alignment horizontal="center" vertical="center"/>
    </xf>
    <xf numFmtId="2" fontId="23" fillId="6" borderId="34" xfId="0" applyNumberFormat="1" applyFont="1" applyFill="1" applyBorder="1" applyAlignment="1" applyProtection="1">
      <alignment horizontal="center" vertical="center"/>
    </xf>
    <xf numFmtId="1" fontId="24" fillId="6" borderId="37" xfId="0" applyNumberFormat="1" applyFont="1" applyFill="1" applyBorder="1" applyAlignment="1" applyProtection="1">
      <alignment horizontal="center" vertical="center"/>
    </xf>
    <xf numFmtId="2" fontId="24" fillId="6" borderId="37" xfId="0" applyNumberFormat="1" applyFont="1" applyFill="1" applyBorder="1" applyAlignment="1" applyProtection="1">
      <alignment horizontal="center" vertical="center"/>
    </xf>
    <xf numFmtId="0" fontId="25" fillId="6" borderId="25" xfId="0" applyFont="1" applyFill="1" applyBorder="1" applyAlignment="1" applyProtection="1">
      <alignment horizontal="center" vertical="center"/>
      <protection locked="0"/>
    </xf>
    <xf numFmtId="2" fontId="24" fillId="6" borderId="25" xfId="0" applyNumberFormat="1" applyFont="1" applyFill="1" applyBorder="1" applyAlignment="1" applyProtection="1">
      <alignment horizontal="center" vertical="center"/>
    </xf>
    <xf numFmtId="1" fontId="24" fillId="6" borderId="36" xfId="0" applyNumberFormat="1" applyFont="1" applyFill="1" applyBorder="1" applyAlignment="1" applyProtection="1">
      <alignment horizontal="center" vertical="center"/>
    </xf>
    <xf numFmtId="2" fontId="24" fillId="6" borderId="36" xfId="0" applyNumberFormat="1" applyFont="1" applyFill="1" applyBorder="1" applyAlignment="1" applyProtection="1">
      <alignment horizontal="center" vertical="center"/>
    </xf>
    <xf numFmtId="0" fontId="25" fillId="6" borderId="26" xfId="0" applyFont="1" applyFill="1" applyBorder="1" applyAlignment="1" applyProtection="1">
      <alignment horizontal="center" vertical="center"/>
      <protection locked="0"/>
    </xf>
    <xf numFmtId="2" fontId="24" fillId="6" borderId="26" xfId="0" applyNumberFormat="1" applyFont="1" applyFill="1" applyBorder="1" applyAlignment="1" applyProtection="1">
      <alignment horizontal="center" vertical="center"/>
    </xf>
    <xf numFmtId="1" fontId="22" fillId="6" borderId="37" xfId="0" applyNumberFormat="1" applyFont="1" applyFill="1" applyBorder="1" applyAlignment="1" applyProtection="1">
      <alignment horizontal="center" vertical="center"/>
    </xf>
    <xf numFmtId="1" fontId="22" fillId="6" borderId="46" xfId="0" applyNumberFormat="1" applyFont="1" applyFill="1" applyBorder="1" applyAlignment="1" applyProtection="1">
      <alignment horizontal="center" vertical="center"/>
    </xf>
    <xf numFmtId="1" fontId="22" fillId="6" borderId="47" xfId="0" applyNumberFormat="1" applyFont="1" applyFill="1" applyBorder="1" applyAlignment="1" applyProtection="1">
      <alignment horizontal="center" vertical="center"/>
    </xf>
    <xf numFmtId="1" fontId="25" fillId="6" borderId="25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Border="1" applyAlignment="1" applyProtection="1">
      <alignment vertical="center"/>
    </xf>
    <xf numFmtId="9" fontId="9" fillId="0" borderId="0" xfId="1" applyFont="1" applyBorder="1" applyAlignment="1" applyProtection="1">
      <alignment vertical="center"/>
    </xf>
    <xf numFmtId="1" fontId="9" fillId="0" borderId="0" xfId="1" applyNumberFormat="1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  <protection locked="0"/>
    </xf>
    <xf numFmtId="1" fontId="20" fillId="0" borderId="12" xfId="0" applyNumberFormat="1" applyFont="1" applyBorder="1" applyAlignment="1" applyProtection="1">
      <alignment horizontal="center" vertical="center"/>
    </xf>
    <xf numFmtId="1" fontId="8" fillId="0" borderId="0" xfId="0" applyNumberFormat="1" applyFont="1" applyFill="1" applyBorder="1" applyAlignment="1" applyProtection="1">
      <alignment vertical="center"/>
      <protection locked="0"/>
    </xf>
    <xf numFmtId="0" fontId="8" fillId="4" borderId="40" xfId="0" applyFont="1" applyFill="1" applyBorder="1" applyAlignment="1" applyProtection="1">
      <alignment horizontal="center" vertical="center"/>
      <protection locked="0"/>
    </xf>
    <xf numFmtId="10" fontId="8" fillId="0" borderId="41" xfId="0" applyNumberFormat="1" applyFont="1" applyBorder="1" applyAlignment="1" applyProtection="1">
      <alignment horizontal="center" vertical="center"/>
    </xf>
    <xf numFmtId="1" fontId="20" fillId="0" borderId="40" xfId="0" applyNumberFormat="1" applyFont="1" applyBorder="1" applyAlignment="1" applyProtection="1">
      <alignment horizontal="center" vertical="center"/>
    </xf>
    <xf numFmtId="1" fontId="20" fillId="0" borderId="61" xfId="0" applyNumberFormat="1" applyFont="1" applyBorder="1" applyAlignment="1" applyProtection="1">
      <alignment horizontal="center" vertical="center"/>
    </xf>
    <xf numFmtId="0" fontId="16" fillId="0" borderId="20" xfId="0" applyFont="1" applyBorder="1" applyAlignment="1" applyProtection="1">
      <alignment horizontal="center" vertical="center"/>
      <protection locked="0"/>
    </xf>
    <xf numFmtId="0" fontId="16" fillId="0" borderId="21" xfId="0" applyFont="1" applyBorder="1" applyAlignment="1" applyProtection="1">
      <alignment horizontal="center" vertical="center"/>
      <protection locked="0"/>
    </xf>
    <xf numFmtId="1" fontId="25" fillId="6" borderId="44" xfId="0" applyNumberFormat="1" applyFont="1" applyFill="1" applyBorder="1" applyAlignment="1" applyProtection="1">
      <alignment horizontal="center" vertical="center"/>
    </xf>
    <xf numFmtId="0" fontId="12" fillId="0" borderId="63" xfId="0" applyFont="1" applyBorder="1" applyAlignment="1" applyProtection="1">
      <alignment horizontal="center" vertical="center" wrapText="1"/>
      <protection locked="0"/>
    </xf>
    <xf numFmtId="0" fontId="0" fillId="3" borderId="62" xfId="0" applyFont="1" applyFill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 wrapText="1"/>
      <protection locked="0"/>
    </xf>
    <xf numFmtId="0" fontId="0" fillId="3" borderId="64" xfId="0" applyFont="1" applyFill="1" applyBorder="1" applyAlignment="1" applyProtection="1">
      <alignment vertical="center" wrapText="1"/>
      <protection locked="0"/>
    </xf>
    <xf numFmtId="0" fontId="15" fillId="0" borderId="58" xfId="0" applyFont="1" applyBorder="1" applyAlignment="1" applyProtection="1">
      <alignment horizontal="center" vertical="center"/>
      <protection locked="0"/>
    </xf>
    <xf numFmtId="9" fontId="12" fillId="0" borderId="67" xfId="1" applyNumberFormat="1" applyFont="1" applyBorder="1" applyAlignment="1" applyProtection="1">
      <alignment horizontal="center" vertical="center"/>
    </xf>
    <xf numFmtId="9" fontId="22" fillId="6" borderId="68" xfId="1" applyNumberFormat="1" applyFont="1" applyFill="1" applyBorder="1" applyAlignment="1" applyProtection="1">
      <alignment horizontal="center" vertical="center"/>
    </xf>
    <xf numFmtId="9" fontId="22" fillId="6" borderId="70" xfId="1" applyNumberFormat="1" applyFont="1" applyFill="1" applyBorder="1" applyAlignment="1" applyProtection="1">
      <alignment horizontal="center" vertical="center"/>
    </xf>
    <xf numFmtId="0" fontId="6" fillId="0" borderId="66" xfId="0" applyFont="1" applyBorder="1" applyAlignment="1" applyProtection="1">
      <alignment horizontal="center" vertical="center" wrapText="1"/>
      <protection locked="0"/>
    </xf>
    <xf numFmtId="0" fontId="6" fillId="0" borderId="69" xfId="0" applyFont="1" applyBorder="1" applyAlignment="1" applyProtection="1">
      <alignment horizontal="center" vertical="center" wrapText="1"/>
      <protection locked="0"/>
    </xf>
    <xf numFmtId="0" fontId="16" fillId="0" borderId="80" xfId="0" applyFont="1" applyBorder="1" applyAlignment="1" applyProtection="1">
      <alignment horizontal="center" vertical="center"/>
      <protection locked="0"/>
    </xf>
    <xf numFmtId="0" fontId="11" fillId="0" borderId="81" xfId="0" applyFont="1" applyBorder="1" applyAlignment="1" applyProtection="1">
      <alignment horizontal="center" vertical="center"/>
      <protection locked="0"/>
    </xf>
    <xf numFmtId="9" fontId="8" fillId="0" borderId="67" xfId="1" applyNumberFormat="1" applyFont="1" applyBorder="1" applyAlignment="1" applyProtection="1">
      <alignment horizontal="center" vertical="center"/>
    </xf>
    <xf numFmtId="0" fontId="11" fillId="0" borderId="54" xfId="0" applyFont="1" applyBorder="1" applyAlignment="1" applyProtection="1">
      <alignment horizontal="center" vertical="center"/>
      <protection locked="0"/>
    </xf>
    <xf numFmtId="9" fontId="8" fillId="0" borderId="82" xfId="1" applyNumberFormat="1" applyFont="1" applyBorder="1" applyAlignment="1" applyProtection="1">
      <alignment horizontal="center" vertical="center"/>
    </xf>
    <xf numFmtId="9" fontId="25" fillId="6" borderId="59" xfId="1" applyNumberFormat="1" applyFont="1" applyFill="1" applyBorder="1" applyAlignment="1" applyProtection="1">
      <alignment horizontal="center" vertical="center"/>
    </xf>
    <xf numFmtId="0" fontId="4" fillId="0" borderId="83" xfId="0" applyFont="1" applyBorder="1" applyAlignment="1" applyProtection="1">
      <alignment horizontal="center" vertical="center"/>
      <protection locked="0"/>
    </xf>
    <xf numFmtId="0" fontId="4" fillId="0" borderId="84" xfId="0" applyFont="1" applyBorder="1" applyAlignment="1" applyProtection="1">
      <alignment horizontal="center" vertical="center"/>
    </xf>
    <xf numFmtId="10" fontId="4" fillId="0" borderId="85" xfId="0" applyNumberFormat="1" applyFont="1" applyBorder="1" applyAlignment="1" applyProtection="1">
      <alignment horizontal="center" vertical="center"/>
    </xf>
    <xf numFmtId="9" fontId="9" fillId="0" borderId="86" xfId="1" applyFont="1" applyBorder="1" applyAlignment="1" applyProtection="1">
      <alignment vertical="center"/>
    </xf>
    <xf numFmtId="9" fontId="25" fillId="6" borderId="87" xfId="1" applyNumberFormat="1" applyFont="1" applyFill="1" applyBorder="1" applyAlignment="1" applyProtection="1">
      <alignment horizontal="center" vertical="center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52" xfId="0" applyFont="1" applyBorder="1" applyAlignment="1" applyProtection="1">
      <alignment horizontal="center" vertical="center"/>
      <protection locked="0"/>
    </xf>
    <xf numFmtId="1" fontId="8" fillId="0" borderId="91" xfId="0" applyNumberFormat="1" applyFont="1" applyBorder="1" applyAlignment="1" applyProtection="1">
      <alignment horizontal="center" vertical="center"/>
    </xf>
    <xf numFmtId="9" fontId="8" fillId="0" borderId="79" xfId="1" applyFont="1" applyBorder="1" applyAlignment="1" applyProtection="1">
      <alignment horizontal="center" vertical="center"/>
    </xf>
    <xf numFmtId="1" fontId="9" fillId="0" borderId="93" xfId="1" applyNumberFormat="1" applyFont="1" applyBorder="1" applyAlignment="1" applyProtection="1">
      <alignment vertical="center"/>
    </xf>
    <xf numFmtId="0" fontId="10" fillId="0" borderId="94" xfId="0" applyFont="1" applyBorder="1" applyAlignment="1" applyProtection="1">
      <alignment vertical="center"/>
      <protection locked="0"/>
    </xf>
    <xf numFmtId="1" fontId="10" fillId="4" borderId="95" xfId="0" applyNumberFormat="1" applyFont="1" applyFill="1" applyBorder="1" applyAlignment="1" applyProtection="1">
      <alignment horizontal="center" vertical="center"/>
      <protection locked="0"/>
    </xf>
    <xf numFmtId="0" fontId="10" fillId="0" borderId="92" xfId="0" applyFont="1" applyBorder="1" applyAlignment="1" applyProtection="1">
      <alignment vertical="center"/>
      <protection locked="0"/>
    </xf>
    <xf numFmtId="1" fontId="10" fillId="4" borderId="82" xfId="0" applyNumberFormat="1" applyFont="1" applyFill="1" applyBorder="1" applyAlignment="1" applyProtection="1">
      <alignment horizontal="center" vertical="center"/>
      <protection locked="0"/>
    </xf>
    <xf numFmtId="10" fontId="9" fillId="0" borderId="93" xfId="0" applyNumberFormat="1" applyFont="1" applyBorder="1" applyAlignment="1" applyProtection="1">
      <alignment vertical="center"/>
      <protection locked="0"/>
    </xf>
    <xf numFmtId="10" fontId="9" fillId="0" borderId="86" xfId="0" applyNumberFormat="1" applyFont="1" applyBorder="1" applyAlignment="1" applyProtection="1">
      <alignment horizontal="center" vertical="center"/>
    </xf>
    <xf numFmtId="0" fontId="16" fillId="0" borderId="52" xfId="0" applyFont="1" applyBorder="1" applyAlignment="1" applyProtection="1">
      <alignment horizontal="center" vertical="center"/>
      <protection locked="0"/>
    </xf>
    <xf numFmtId="9" fontId="12" fillId="0" borderId="79" xfId="1" applyNumberFormat="1" applyFont="1" applyBorder="1" applyAlignment="1" applyProtection="1">
      <alignment horizontal="center" vertical="center"/>
    </xf>
    <xf numFmtId="9" fontId="12" fillId="0" borderId="82" xfId="1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7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0" fillId="0" borderId="0" xfId="0" applyBorder="1"/>
    <xf numFmtId="1" fontId="15" fillId="0" borderId="45" xfId="0" applyNumberFormat="1" applyFont="1" applyBorder="1" applyAlignment="1" applyProtection="1">
      <alignment horizontal="center" vertical="center"/>
    </xf>
    <xf numFmtId="0" fontId="2" fillId="0" borderId="0" xfId="0" applyFont="1"/>
    <xf numFmtId="1" fontId="12" fillId="0" borderId="21" xfId="0" quotePrefix="1" applyNumberFormat="1" applyFont="1" applyBorder="1" applyAlignment="1" applyProtection="1">
      <alignment horizontal="center" vertical="center"/>
    </xf>
    <xf numFmtId="0" fontId="11" fillId="0" borderId="81" xfId="0" applyFont="1" applyBorder="1" applyAlignment="1" applyProtection="1">
      <alignment horizontal="center" vertical="center"/>
      <protection locked="0"/>
    </xf>
    <xf numFmtId="0" fontId="11" fillId="0" borderId="54" xfId="0" applyFont="1" applyBorder="1" applyAlignment="1" applyProtection="1">
      <alignment horizontal="center" vertical="center"/>
      <protection locked="0"/>
    </xf>
    <xf numFmtId="0" fontId="4" fillId="0" borderId="83" xfId="0" applyFont="1" applyBorder="1" applyAlignment="1" applyProtection="1">
      <alignment horizontal="center" vertical="center"/>
      <protection locked="0"/>
    </xf>
    <xf numFmtId="0" fontId="4" fillId="0" borderId="84" xfId="0" applyFont="1" applyBorder="1" applyAlignment="1" applyProtection="1">
      <alignment horizontal="center" vertical="center"/>
    </xf>
    <xf numFmtId="10" fontId="4" fillId="0" borderId="85" xfId="0" applyNumberFormat="1" applyFont="1" applyBorder="1" applyAlignment="1" applyProtection="1">
      <alignment horizontal="center" vertical="center"/>
    </xf>
    <xf numFmtId="1" fontId="10" fillId="0" borderId="84" xfId="0" applyNumberFormat="1" applyFont="1" applyBorder="1" applyAlignment="1" applyProtection="1">
      <alignment horizontal="center" vertical="center"/>
    </xf>
    <xf numFmtId="9" fontId="9" fillId="0" borderId="86" xfId="1" applyFont="1" applyBorder="1" applyAlignment="1" applyProtection="1">
      <alignment horizontal="center" vertical="center"/>
    </xf>
    <xf numFmtId="1" fontId="10" fillId="0" borderId="88" xfId="0" applyNumberFormat="1" applyFont="1" applyBorder="1" applyAlignment="1" applyProtection="1">
      <alignment horizontal="center" vertical="center"/>
    </xf>
    <xf numFmtId="0" fontId="7" fillId="0" borderId="17" xfId="0" applyNumberFormat="1" applyFont="1" applyBorder="1" applyAlignment="1" applyProtection="1">
      <alignment horizontal="center" vertical="center"/>
    </xf>
    <xf numFmtId="0" fontId="12" fillId="0" borderId="8" xfId="0" applyNumberFormat="1" applyFont="1" applyBorder="1" applyAlignment="1" applyProtection="1">
      <alignment horizontal="center" vertical="center"/>
    </xf>
    <xf numFmtId="0" fontId="12" fillId="0" borderId="21" xfId="0" applyNumberFormat="1" applyFont="1" applyBorder="1" applyAlignment="1" applyProtection="1">
      <alignment horizontal="center" vertical="center"/>
    </xf>
    <xf numFmtId="2" fontId="0" fillId="7" borderId="11" xfId="0" applyNumberFormat="1" applyFill="1" applyBorder="1" applyAlignment="1" applyProtection="1">
      <alignment horizontal="center" vertical="center"/>
    </xf>
    <xf numFmtId="0" fontId="26" fillId="2" borderId="76" xfId="0" applyFont="1" applyFill="1" applyBorder="1" applyAlignment="1" applyProtection="1">
      <alignment horizontal="center" vertical="center"/>
      <protection locked="0"/>
    </xf>
    <xf numFmtId="0" fontId="26" fillId="2" borderId="77" xfId="0" applyFont="1" applyFill="1" applyBorder="1" applyAlignment="1" applyProtection="1">
      <alignment horizontal="center" vertical="center"/>
      <protection locked="0"/>
    </xf>
    <xf numFmtId="0" fontId="26" fillId="2" borderId="78" xfId="0" applyFont="1" applyFill="1" applyBorder="1" applyAlignment="1" applyProtection="1">
      <alignment horizontal="center" vertical="center"/>
      <protection locked="0"/>
    </xf>
    <xf numFmtId="0" fontId="16" fillId="0" borderId="5" xfId="0" applyFont="1" applyBorder="1" applyAlignment="1" applyProtection="1">
      <alignment horizontal="center" vertical="center"/>
      <protection locked="0"/>
    </xf>
    <xf numFmtId="0" fontId="16" fillId="0" borderId="53" xfId="0" applyFont="1" applyBorder="1" applyAlignment="1" applyProtection="1">
      <alignment horizontal="center" vertical="center"/>
      <protection locked="0"/>
    </xf>
    <xf numFmtId="0" fontId="26" fillId="2" borderId="48" xfId="0" applyFont="1" applyFill="1" applyBorder="1" applyAlignment="1" applyProtection="1">
      <alignment horizontal="center" vertical="center"/>
      <protection locked="0"/>
    </xf>
    <xf numFmtId="0" fontId="26" fillId="2" borderId="49" xfId="0" applyFont="1" applyFill="1" applyBorder="1" applyAlignment="1" applyProtection="1">
      <alignment horizontal="center" vertical="center"/>
      <protection locked="0"/>
    </xf>
    <xf numFmtId="0" fontId="26" fillId="2" borderId="50" xfId="0" applyFont="1" applyFill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/>
      <protection locked="0"/>
    </xf>
    <xf numFmtId="0" fontId="16" fillId="0" borderId="79" xfId="0" applyFont="1" applyBorder="1" applyAlignment="1" applyProtection="1">
      <alignment horizontal="center" vertical="center"/>
      <protection locked="0"/>
    </xf>
    <xf numFmtId="0" fontId="11" fillId="0" borderId="66" xfId="0" applyFont="1" applyBorder="1" applyAlignment="1" applyProtection="1">
      <alignment horizontal="center" vertical="center" wrapText="1"/>
      <protection locked="0"/>
    </xf>
    <xf numFmtId="0" fontId="11" fillId="0" borderId="69" xfId="0" applyFont="1" applyBorder="1" applyAlignment="1" applyProtection="1">
      <alignment horizontal="center" vertical="center" wrapText="1"/>
      <protection locked="0"/>
    </xf>
    <xf numFmtId="0" fontId="4" fillId="4" borderId="20" xfId="0" applyFont="1" applyFill="1" applyBorder="1" applyAlignment="1" applyProtection="1">
      <alignment horizontal="center" vertical="center"/>
      <protection locked="0"/>
    </xf>
    <xf numFmtId="0" fontId="0" fillId="4" borderId="22" xfId="0" applyFont="1" applyFill="1" applyBorder="1" applyAlignment="1" applyProtection="1">
      <alignment horizontal="center" vertical="center"/>
      <protection locked="0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5" fillId="0" borderId="73" xfId="0" applyFont="1" applyBorder="1" applyAlignment="1" applyProtection="1">
      <alignment horizontal="center" vertical="center"/>
      <protection locked="0"/>
    </xf>
    <xf numFmtId="0" fontId="5" fillId="0" borderId="74" xfId="0" applyFont="1" applyBorder="1" applyAlignment="1" applyProtection="1">
      <alignment horizontal="center" vertical="center"/>
      <protection locked="0"/>
    </xf>
    <xf numFmtId="0" fontId="5" fillId="0" borderId="75" xfId="0" applyFont="1" applyBorder="1" applyAlignment="1" applyProtection="1">
      <alignment horizontal="center" vertical="center"/>
      <protection locked="0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8" fillId="5" borderId="2" xfId="0" applyFont="1" applyFill="1" applyBorder="1" applyAlignment="1" applyProtection="1">
      <alignment horizontal="center" vertical="center"/>
      <protection locked="0"/>
    </xf>
    <xf numFmtId="0" fontId="18" fillId="5" borderId="3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16" fillId="0" borderId="89" xfId="0" applyFont="1" applyBorder="1" applyAlignment="1" applyProtection="1">
      <alignment horizontal="center" vertical="center" wrapText="1"/>
      <protection locked="0"/>
    </xf>
    <xf numFmtId="0" fontId="16" fillId="0" borderId="90" xfId="0" applyFont="1" applyBorder="1" applyAlignment="1" applyProtection="1">
      <alignment horizontal="center" vertical="center"/>
      <protection locked="0"/>
    </xf>
    <xf numFmtId="0" fontId="16" fillId="0" borderId="63" xfId="0" applyFont="1" applyBorder="1" applyAlignment="1" applyProtection="1">
      <alignment horizontal="center" vertical="center"/>
      <protection locked="0"/>
    </xf>
    <xf numFmtId="0" fontId="16" fillId="0" borderId="65" xfId="0" applyFont="1" applyBorder="1" applyAlignment="1" applyProtection="1">
      <alignment horizontal="center" vertical="center"/>
      <protection locked="0"/>
    </xf>
    <xf numFmtId="9" fontId="14" fillId="0" borderId="55" xfId="1" applyFont="1" applyBorder="1" applyAlignment="1" applyProtection="1">
      <alignment horizontal="center" vertical="center"/>
    </xf>
    <xf numFmtId="9" fontId="14" fillId="0" borderId="72" xfId="1" applyFont="1" applyBorder="1" applyAlignment="1" applyProtection="1">
      <alignment horizontal="center" vertical="center"/>
    </xf>
    <xf numFmtId="0" fontId="16" fillId="0" borderId="23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 applyProtection="1">
      <alignment horizontal="center" vertical="center"/>
      <protection locked="0"/>
    </xf>
    <xf numFmtId="9" fontId="14" fillId="0" borderId="71" xfId="1" applyFont="1" applyBorder="1" applyAlignment="1" applyProtection="1">
      <alignment horizontal="center" vertical="center"/>
    </xf>
    <xf numFmtId="1" fontId="15" fillId="0" borderId="30" xfId="0" applyNumberFormat="1" applyFont="1" applyBorder="1" applyAlignment="1" applyProtection="1">
      <alignment horizontal="center" vertical="center"/>
    </xf>
    <xf numFmtId="1" fontId="15" fillId="0" borderId="32" xfId="0" applyNumberFormat="1" applyFont="1" applyBorder="1" applyAlignment="1" applyProtection="1">
      <alignment horizontal="center" vertical="center"/>
    </xf>
    <xf numFmtId="1" fontId="12" fillId="3" borderId="30" xfId="0" applyNumberFormat="1" applyFont="1" applyFill="1" applyBorder="1" applyAlignment="1" applyProtection="1">
      <alignment horizontal="center" vertical="center"/>
      <protection locked="0"/>
    </xf>
    <xf numFmtId="1" fontId="12" fillId="3" borderId="32" xfId="0" applyNumberFormat="1" applyFont="1" applyFill="1" applyBorder="1" applyAlignment="1" applyProtection="1">
      <alignment horizontal="center" vertical="center"/>
      <protection locked="0"/>
    </xf>
    <xf numFmtId="1" fontId="12" fillId="3" borderId="31" xfId="0" applyNumberFormat="1" applyFont="1" applyFill="1" applyBorder="1" applyAlignment="1" applyProtection="1">
      <alignment horizontal="center" vertical="center"/>
      <protection locked="0"/>
    </xf>
    <xf numFmtId="1" fontId="15" fillId="0" borderId="31" xfId="0" applyNumberFormat="1" applyFont="1" applyBorder="1" applyAlignment="1" applyProtection="1">
      <alignment horizontal="center" vertical="center"/>
    </xf>
    <xf numFmtId="0" fontId="16" fillId="0" borderId="24" xfId="0" applyFont="1" applyBorder="1" applyAlignment="1" applyProtection="1">
      <alignment horizontal="center" vertical="center"/>
      <protection locked="0"/>
    </xf>
    <xf numFmtId="0" fontId="16" fillId="0" borderId="18" xfId="0" applyFont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 vertical="center"/>
      <protection locked="0"/>
    </xf>
    <xf numFmtId="0" fontId="16" fillId="0" borderId="96" xfId="0" applyFont="1" applyBorder="1" applyAlignment="1" applyProtection="1">
      <alignment horizontal="center" vertical="center"/>
      <protection locked="0"/>
    </xf>
    <xf numFmtId="2" fontId="0" fillId="8" borderId="11" xfId="0" applyNumberFormat="1" applyFill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B3B3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ACAC5-A7AB-43E0-BB6D-4DE880604E10}">
  <dimension ref="A1:T49"/>
  <sheetViews>
    <sheetView tabSelected="1" topLeftCell="A9" zoomScale="70" zoomScaleNormal="70" workbookViewId="0">
      <selection activeCell="Q22" sqref="Q22"/>
    </sheetView>
  </sheetViews>
  <sheetFormatPr baseColWidth="10" defaultColWidth="10.85546875" defaultRowHeight="15.75" x14ac:dyDescent="0.25"/>
  <cols>
    <col min="1" max="1" width="26.5703125" style="1" customWidth="1"/>
    <col min="2" max="10" width="12.85546875" style="1" customWidth="1"/>
    <col min="11" max="11" width="12.85546875" style="2" customWidth="1"/>
    <col min="12" max="12" width="12.5703125" style="2" customWidth="1"/>
    <col min="13" max="20" width="11.85546875" style="38" customWidth="1"/>
    <col min="21" max="21" width="11.85546875" style="1" customWidth="1"/>
    <col min="22" max="22" width="14.85546875" style="1" customWidth="1"/>
    <col min="23" max="16384" width="10.85546875" style="1"/>
  </cols>
  <sheetData>
    <row r="1" spans="1:20" ht="39.950000000000003" customHeight="1" thickBot="1" x14ac:dyDescent="0.3">
      <c r="A1" s="156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8"/>
    </row>
    <row r="2" spans="1:20" ht="16.5" thickBot="1" x14ac:dyDescent="0.3">
      <c r="P2" s="1"/>
      <c r="Q2" s="8"/>
      <c r="R2" s="8"/>
      <c r="S2" s="8"/>
      <c r="T2" s="8"/>
    </row>
    <row r="3" spans="1:20" ht="25.5" customHeight="1" thickTop="1" thickBot="1" x14ac:dyDescent="0.3">
      <c r="A3" s="137" t="s">
        <v>5</v>
      </c>
      <c r="B3" s="138"/>
      <c r="C3" s="138"/>
      <c r="D3" s="138"/>
      <c r="E3" s="139"/>
      <c r="F3" s="142" t="s">
        <v>6</v>
      </c>
      <c r="G3" s="143"/>
      <c r="H3" s="143"/>
      <c r="I3" s="143"/>
      <c r="J3" s="144"/>
      <c r="K3" s="161" t="s">
        <v>24</v>
      </c>
      <c r="L3" s="162"/>
      <c r="M3" s="1"/>
      <c r="N3" s="1"/>
      <c r="O3" s="1"/>
      <c r="P3" s="1"/>
      <c r="Q3" s="8"/>
      <c r="R3" s="119"/>
      <c r="S3" s="8"/>
      <c r="T3" s="8"/>
    </row>
    <row r="4" spans="1:20" ht="21.75" customHeight="1" thickBot="1" x14ac:dyDescent="0.3">
      <c r="A4" s="147" t="s">
        <v>23</v>
      </c>
      <c r="B4" s="151" t="s">
        <v>22</v>
      </c>
      <c r="C4" s="152"/>
      <c r="D4" s="145" t="s">
        <v>15</v>
      </c>
      <c r="E4" s="146"/>
      <c r="F4" s="147" t="s">
        <v>23</v>
      </c>
      <c r="G4" s="151" t="s">
        <v>22</v>
      </c>
      <c r="H4" s="152"/>
      <c r="I4" s="140" t="s">
        <v>15</v>
      </c>
      <c r="J4" s="141"/>
      <c r="K4" s="163"/>
      <c r="L4" s="164"/>
      <c r="M4" s="1"/>
      <c r="N4" s="1"/>
      <c r="O4" s="1"/>
      <c r="P4" s="1"/>
      <c r="Q4" s="8"/>
      <c r="R4" s="119"/>
      <c r="S4" s="8"/>
      <c r="T4" s="8"/>
    </row>
    <row r="5" spans="1:20" ht="26.1" customHeight="1" thickBot="1" x14ac:dyDescent="0.3">
      <c r="A5" s="148"/>
      <c r="B5" s="149">
        <v>2851</v>
      </c>
      <c r="C5" s="150"/>
      <c r="D5" s="80" t="s">
        <v>18</v>
      </c>
      <c r="E5" s="93" t="s">
        <v>16</v>
      </c>
      <c r="F5" s="148"/>
      <c r="G5" s="149">
        <v>2851</v>
      </c>
      <c r="H5" s="150"/>
      <c r="I5" s="81" t="s">
        <v>18</v>
      </c>
      <c r="J5" s="93" t="s">
        <v>16</v>
      </c>
      <c r="K5" s="104" t="s">
        <v>18</v>
      </c>
      <c r="L5" s="105" t="s">
        <v>16</v>
      </c>
      <c r="M5" s="1"/>
      <c r="N5" s="1"/>
      <c r="O5" s="1"/>
      <c r="P5" s="1"/>
      <c r="Q5" s="8"/>
      <c r="R5" s="119"/>
      <c r="S5" s="8"/>
      <c r="T5" s="8"/>
    </row>
    <row r="6" spans="1:20" ht="24" customHeight="1" thickBot="1" x14ac:dyDescent="0.3">
      <c r="A6" s="94" t="s">
        <v>25</v>
      </c>
      <c r="B6" s="76">
        <v>286</v>
      </c>
      <c r="C6" s="77">
        <f t="shared" ref="C6:C13" si="0">B6/$B$5</f>
        <v>0.10031567870922484</v>
      </c>
      <c r="D6" s="78" cm="1">
        <f t="array" ref="D6">_xlfn.IFS($B$30=0,B21,$D$30=0,(B21+D21),$F$30=0,(B21+D21+F21),$H$30=0,(B21+D21+F21+H21))</f>
        <v>3</v>
      </c>
      <c r="E6" s="95">
        <f t="shared" ref="E6:E13" si="1">D6/$J$29</f>
        <v>0.1</v>
      </c>
      <c r="F6" s="125" t="s">
        <v>25</v>
      </c>
      <c r="G6" s="76">
        <v>286</v>
      </c>
      <c r="H6" s="77">
        <f t="shared" ref="H6:H13" si="2">G6/$G$5</f>
        <v>0.10031567870922484</v>
      </c>
      <c r="I6" s="79" cm="1">
        <f t="array" ref="I6">_xlfn.IFS($B$47=0,B38,$D$47=0,(B38+D38),$F$47=0,(B38+D38+F38),$H$47=0,(B38+D38+F38+H38))</f>
        <v>3</v>
      </c>
      <c r="J6" s="95">
        <f t="shared" ref="J6:J13" si="3">I6/$J$46</f>
        <v>0.1</v>
      </c>
      <c r="K6" s="106">
        <f>D6+I6</f>
        <v>6</v>
      </c>
      <c r="L6" s="107">
        <f>K6/$K$14</f>
        <v>0.1</v>
      </c>
      <c r="M6" s="1"/>
      <c r="N6" s="1"/>
      <c r="O6" s="1"/>
      <c r="P6" s="1"/>
      <c r="Q6" s="8"/>
      <c r="R6" s="119"/>
      <c r="S6" s="8"/>
      <c r="T6" s="8"/>
    </row>
    <row r="7" spans="1:20" ht="18.95" customHeight="1" thickBot="1" x14ac:dyDescent="0.3">
      <c r="A7" s="96" t="s">
        <v>26</v>
      </c>
      <c r="B7" s="5">
        <v>1515</v>
      </c>
      <c r="C7" s="20">
        <f t="shared" si="0"/>
        <v>0.53139249386180287</v>
      </c>
      <c r="D7" s="37" cm="1">
        <f t="array" ref="D7">_xlfn.IFS($B$30=0,B22,$D$30=0,(B22+D22),$F$30=0,(B22+D22+F22),$H$30=0,(B22+D22+F22+H22))</f>
        <v>16</v>
      </c>
      <c r="E7" s="97">
        <f t="shared" si="1"/>
        <v>0.53333333333333333</v>
      </c>
      <c r="F7" s="126" t="s">
        <v>26</v>
      </c>
      <c r="G7" s="5">
        <v>1185</v>
      </c>
      <c r="H7" s="20">
        <f t="shared" si="2"/>
        <v>0.41564363381269731</v>
      </c>
      <c r="I7" s="74" cm="1">
        <f t="array" ref="I7">_xlfn.IFS($B$47=0,B39,$D$47=0,(B39+D39),$F$47=0,(B39+D39+F39),$H$47=0,(B39+D39+F39+H39))</f>
        <v>13</v>
      </c>
      <c r="J7" s="97">
        <f t="shared" si="3"/>
        <v>0.43333333333333335</v>
      </c>
      <c r="K7" s="106">
        <f t="shared" ref="K7:K13" si="4">D7+I7</f>
        <v>29</v>
      </c>
      <c r="L7" s="107">
        <f t="shared" ref="L7:L13" si="5">K7/$K$14</f>
        <v>0.48333333333333334</v>
      </c>
      <c r="M7" s="1"/>
      <c r="N7" s="1"/>
      <c r="O7" s="1"/>
      <c r="P7" s="1"/>
      <c r="Q7" s="8"/>
      <c r="R7" s="119"/>
      <c r="S7" s="8"/>
      <c r="T7" s="8"/>
    </row>
    <row r="8" spans="1:20" ht="19.5" customHeight="1" thickBot="1" x14ac:dyDescent="0.3">
      <c r="A8" s="96" t="s">
        <v>27</v>
      </c>
      <c r="B8" s="5">
        <v>460</v>
      </c>
      <c r="C8" s="20">
        <f t="shared" si="0"/>
        <v>0.16134689582602596</v>
      </c>
      <c r="D8" s="37" cm="1">
        <f t="array" ref="D8">_xlfn.IFS($B$30=0,B23,$D$30=0,(B23+D23),$F$30=0,(B23+D23+F23),$H$30=0,(B23+D23+F23+H23))</f>
        <v>5</v>
      </c>
      <c r="E8" s="97">
        <f t="shared" si="1"/>
        <v>0.16666666666666666</v>
      </c>
      <c r="F8" s="126" t="s">
        <v>27</v>
      </c>
      <c r="G8" s="60"/>
      <c r="H8" s="20">
        <f t="shared" si="2"/>
        <v>0</v>
      </c>
      <c r="I8" s="82" cm="1">
        <f t="array" ref="I8">_xlfn.IFS($B$47=0,B40,$D$47=0,(B40+D40),$F$47=0,(B40+D40+F40),$H$47=0,(B40+D40+F40+H40))</f>
        <v>0</v>
      </c>
      <c r="J8" s="103">
        <f t="shared" si="3"/>
        <v>0</v>
      </c>
      <c r="K8" s="106">
        <f t="shared" si="4"/>
        <v>5</v>
      </c>
      <c r="L8" s="107">
        <f t="shared" si="5"/>
        <v>8.3333333333333329E-2</v>
      </c>
      <c r="M8" s="1"/>
      <c r="N8" s="1"/>
      <c r="O8" s="1"/>
      <c r="P8" s="1"/>
      <c r="Q8" s="121"/>
      <c r="R8" s="120"/>
      <c r="S8" s="8"/>
      <c r="T8" s="8"/>
    </row>
    <row r="9" spans="1:20" ht="19.5" customHeight="1" thickBot="1" x14ac:dyDescent="0.3">
      <c r="A9" s="96" t="s">
        <v>28</v>
      </c>
      <c r="B9" s="5">
        <v>590</v>
      </c>
      <c r="C9" s="20">
        <f t="shared" si="0"/>
        <v>0.20694493160294633</v>
      </c>
      <c r="D9" s="37" cm="1">
        <f t="array" ref="D9">_xlfn.IFS($B$30=0,B24,$D$30=0,(B24+D24),$F$30=0,(B24+D24+F24),$H$30=0,(B24+D24+F24+H24))</f>
        <v>6</v>
      </c>
      <c r="E9" s="97">
        <f t="shared" si="1"/>
        <v>0.2</v>
      </c>
      <c r="F9" s="126" t="s">
        <v>28</v>
      </c>
      <c r="G9" s="5">
        <v>460</v>
      </c>
      <c r="H9" s="20">
        <f t="shared" si="2"/>
        <v>0.16134689582602596</v>
      </c>
      <c r="I9" s="74" cm="1">
        <f t="array" ref="I9">_xlfn.IFS($B$47=0,B41,$D$47=0,(B41+D41),$F$47=0,(B41+D41+F41),$H$47=0,(B41+D41+F41+H41))</f>
        <v>5</v>
      </c>
      <c r="J9" s="97">
        <f t="shared" si="3"/>
        <v>0.16666666666666666</v>
      </c>
      <c r="K9" s="106">
        <f t="shared" si="4"/>
        <v>11</v>
      </c>
      <c r="L9" s="107">
        <f t="shared" si="5"/>
        <v>0.18333333333333332</v>
      </c>
      <c r="M9" s="1"/>
      <c r="N9" s="1"/>
      <c r="O9" s="1"/>
      <c r="P9" s="1"/>
      <c r="Q9" s="121"/>
      <c r="R9" s="119"/>
      <c r="S9" s="8"/>
      <c r="T9" s="8"/>
    </row>
    <row r="10" spans="1:20" ht="19.5" customHeight="1" thickBot="1" x14ac:dyDescent="0.3">
      <c r="A10" s="96" t="s">
        <v>29</v>
      </c>
      <c r="B10" s="5">
        <v>0</v>
      </c>
      <c r="C10" s="20">
        <f t="shared" si="0"/>
        <v>0</v>
      </c>
      <c r="D10" s="37" cm="1">
        <f t="array" ref="D10">_xlfn.IFS($B$30=0,B25,$D$30=0,(B25+D25),$F$30=0,(B25+D25+F25),$H$30=0,(B25+D25+F25+H25))</f>
        <v>0</v>
      </c>
      <c r="E10" s="97">
        <f t="shared" si="1"/>
        <v>0</v>
      </c>
      <c r="F10" s="126" t="s">
        <v>29</v>
      </c>
      <c r="G10" s="5">
        <v>590</v>
      </c>
      <c r="H10" s="20">
        <f t="shared" si="2"/>
        <v>0.20694493160294633</v>
      </c>
      <c r="I10" s="74" cm="1">
        <f t="array" ref="I10">_xlfn.IFS($B$47=0,B42,$D$47=0,(B42+D42),$F$47=0,(B42+D42+F42),$H$47=0,(B42+D42+F42+H42))</f>
        <v>6</v>
      </c>
      <c r="J10" s="97">
        <f t="shared" si="3"/>
        <v>0.2</v>
      </c>
      <c r="K10" s="106">
        <f t="shared" si="4"/>
        <v>6</v>
      </c>
      <c r="L10" s="107">
        <f t="shared" si="5"/>
        <v>0.1</v>
      </c>
      <c r="M10" s="1"/>
      <c r="N10" s="1"/>
      <c r="O10" s="1"/>
      <c r="P10" s="1"/>
      <c r="Q10" s="121"/>
      <c r="R10" s="119"/>
      <c r="S10" s="8"/>
      <c r="T10" s="8"/>
    </row>
    <row r="11" spans="1:20" ht="19.5" customHeight="1" thickBot="1" x14ac:dyDescent="0.3">
      <c r="A11" s="96" t="s">
        <v>30</v>
      </c>
      <c r="B11" s="60"/>
      <c r="C11" s="20">
        <f t="shared" si="0"/>
        <v>0</v>
      </c>
      <c r="D11" s="69" cm="1">
        <f t="array" ref="D11">_xlfn.IFS($B$30=0,B26,$D$30=0,(B26+D26),$F$30=0,(B26+D26+F26),$H$30=0,(B26+D26+F26+H26))</f>
        <v>0</v>
      </c>
      <c r="E11" s="98">
        <f t="shared" si="1"/>
        <v>0</v>
      </c>
      <c r="F11" s="126" t="s">
        <v>30</v>
      </c>
      <c r="G11" s="5">
        <v>330</v>
      </c>
      <c r="H11" s="20">
        <f t="shared" si="2"/>
        <v>0.11574886004910558</v>
      </c>
      <c r="I11" s="74" cm="1">
        <f t="array" ref="I11">_xlfn.IFS($B$47=0,B43,$D$47=0,(B43+D43),$F$47=0,(B43+D43+F43),$H$47=0,(B43+D43+F43+H43))</f>
        <v>3</v>
      </c>
      <c r="J11" s="97">
        <f t="shared" si="3"/>
        <v>0.1</v>
      </c>
      <c r="K11" s="106">
        <f t="shared" si="4"/>
        <v>3</v>
      </c>
      <c r="L11" s="107">
        <f t="shared" si="5"/>
        <v>0.05</v>
      </c>
      <c r="M11" s="1"/>
      <c r="N11" s="1"/>
      <c r="O11" s="1"/>
      <c r="P11" s="1"/>
      <c r="Q11" s="121"/>
      <c r="R11" s="119"/>
      <c r="S11" s="8"/>
      <c r="T11" s="8"/>
    </row>
    <row r="12" spans="1:20" ht="19.5" customHeight="1" thickBot="1" x14ac:dyDescent="0.3">
      <c r="A12" s="96" t="s">
        <v>31</v>
      </c>
      <c r="B12" s="60"/>
      <c r="C12" s="20">
        <f t="shared" si="0"/>
        <v>0</v>
      </c>
      <c r="D12" s="69" cm="1">
        <f t="array" ref="D12">_xlfn.IFS($B$30=0,B27,$D$30=0,(B27+D27),$F$30=0,(B27+D27+F27),$H$30=0,(B27+D27+F27+H27))</f>
        <v>0</v>
      </c>
      <c r="E12" s="98">
        <f t="shared" si="1"/>
        <v>0</v>
      </c>
      <c r="F12" s="126" t="s">
        <v>31</v>
      </c>
      <c r="G12" s="60"/>
      <c r="H12" s="20">
        <f t="shared" si="2"/>
        <v>0</v>
      </c>
      <c r="I12" s="82" cm="1">
        <f t="array" ref="I12">_xlfn.IFS($B$47=0,B44,$D$47=0,(B44+D44),$F$47=0,(B44+D44+F44),$H$47=0,(B44+D44+F44+H44))</f>
        <v>0</v>
      </c>
      <c r="J12" s="103">
        <f t="shared" si="3"/>
        <v>0</v>
      </c>
      <c r="K12" s="106">
        <f t="shared" si="4"/>
        <v>0</v>
      </c>
      <c r="L12" s="107">
        <f t="shared" si="5"/>
        <v>0</v>
      </c>
      <c r="M12" s="1"/>
      <c r="N12" s="1"/>
      <c r="O12" s="1"/>
      <c r="P12" s="1"/>
      <c r="Q12" s="121"/>
      <c r="R12" s="119"/>
      <c r="S12" s="8"/>
      <c r="T12" s="8"/>
    </row>
    <row r="13" spans="1:20" ht="19.5" customHeight="1" x14ac:dyDescent="0.25">
      <c r="A13" s="96" t="s">
        <v>32</v>
      </c>
      <c r="B13" s="60"/>
      <c r="C13" s="20">
        <f t="shared" si="0"/>
        <v>0</v>
      </c>
      <c r="D13" s="69" cm="1">
        <f t="array" ref="D13">_xlfn.IFS($B$30=0,B28,$D$30=0,(B28+D28),$F$30=0,(B28+D28+F28),$H$30=0,(B28+D28+F28+H28))</f>
        <v>0</v>
      </c>
      <c r="E13" s="98">
        <f t="shared" si="1"/>
        <v>0</v>
      </c>
      <c r="F13" s="126" t="s">
        <v>32</v>
      </c>
      <c r="G13" s="60"/>
      <c r="H13" s="20">
        <f t="shared" si="2"/>
        <v>0</v>
      </c>
      <c r="I13" s="82" cm="1">
        <f t="array" ref="I13">_xlfn.IFS($B$47=0,B45,$D$47=0,(B45+D45),$F$47=0,(B45+D45+F45),$H$47=0,(B45+D45+F45+H45))</f>
        <v>0</v>
      </c>
      <c r="J13" s="103">
        <f t="shared" si="3"/>
        <v>0</v>
      </c>
      <c r="K13" s="106">
        <f t="shared" si="4"/>
        <v>0</v>
      </c>
      <c r="L13" s="107">
        <f t="shared" si="5"/>
        <v>0</v>
      </c>
      <c r="M13" s="1"/>
      <c r="N13" s="1"/>
      <c r="O13" s="1"/>
      <c r="P13" s="1"/>
      <c r="Q13" s="121"/>
      <c r="R13" s="120"/>
      <c r="S13" s="8"/>
      <c r="T13" s="8"/>
    </row>
    <row r="14" spans="1:20" ht="19.5" customHeight="1" thickBot="1" x14ac:dyDescent="0.3">
      <c r="A14" s="99" t="s">
        <v>1</v>
      </c>
      <c r="B14" s="100">
        <f>SUM(B6:B13)</f>
        <v>2851</v>
      </c>
      <c r="C14" s="101">
        <f>SUM(C6:C13)</f>
        <v>1</v>
      </c>
      <c r="D14" s="130">
        <f>SUM(D6:D13)</f>
        <v>30</v>
      </c>
      <c r="E14" s="131">
        <f>SUM(E6:E13)</f>
        <v>1</v>
      </c>
      <c r="F14" s="127" t="s">
        <v>1</v>
      </c>
      <c r="G14" s="128">
        <f>SUM(G6:G13)</f>
        <v>2851</v>
      </c>
      <c r="H14" s="129">
        <f>SUM(H6:H13)</f>
        <v>1.0000000000000002</v>
      </c>
      <c r="I14" s="132">
        <f>SUM(I6:I13)</f>
        <v>30</v>
      </c>
      <c r="J14" s="131">
        <f>SUM(J6:J13)</f>
        <v>0.99999999999999989</v>
      </c>
      <c r="K14" s="108">
        <f t="shared" ref="K14:L14" si="6">SUM(K6:K13)</f>
        <v>60</v>
      </c>
      <c r="L14" s="102">
        <f t="shared" si="6"/>
        <v>1</v>
      </c>
      <c r="M14" s="1"/>
      <c r="N14" s="1"/>
      <c r="O14" s="1"/>
      <c r="P14" s="1"/>
      <c r="Q14" s="8"/>
      <c r="R14" s="8"/>
      <c r="S14" s="8"/>
      <c r="T14" s="8"/>
    </row>
    <row r="15" spans="1:20" ht="15.95" customHeight="1" thickTop="1" x14ac:dyDescent="0.25">
      <c r="A15" s="6"/>
      <c r="B15" s="6"/>
      <c r="C15" s="7"/>
      <c r="D15" s="70"/>
      <c r="E15" s="71"/>
      <c r="F15" s="73"/>
      <c r="G15" s="73"/>
      <c r="H15" s="72"/>
      <c r="I15" s="71"/>
      <c r="J15" s="75"/>
      <c r="K15" s="70"/>
      <c r="L15" s="71"/>
      <c r="M15" s="1"/>
      <c r="N15" s="72"/>
      <c r="O15" s="71"/>
      <c r="P15" s="1"/>
      <c r="Q15" s="8"/>
      <c r="R15" s="8"/>
      <c r="S15" s="8"/>
      <c r="T15" s="8"/>
    </row>
    <row r="16" spans="1:20" ht="15.95" customHeight="1" thickBot="1" x14ac:dyDescent="0.3">
      <c r="A16" s="6"/>
      <c r="B16" s="6"/>
      <c r="C16" s="7"/>
      <c r="D16" s="6"/>
      <c r="E16" s="7"/>
      <c r="F16" s="8"/>
      <c r="G16" s="8"/>
      <c r="H16" s="8"/>
      <c r="I16" s="8"/>
      <c r="J16" s="8"/>
      <c r="K16" s="1"/>
      <c r="L16" s="1"/>
      <c r="N16" s="8"/>
      <c r="O16" s="8"/>
      <c r="P16" s="1"/>
      <c r="Q16" s="8"/>
      <c r="R16" s="8"/>
      <c r="S16" s="8"/>
      <c r="T16" s="8"/>
    </row>
    <row r="17" spans="1:20" ht="25.5" customHeight="1" thickTop="1" thickBot="1" x14ac:dyDescent="0.3">
      <c r="A17" s="142" t="s">
        <v>5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4"/>
      <c r="L17" s="109" t="s">
        <v>19</v>
      </c>
      <c r="M17" s="110"/>
      <c r="Q17" s="73"/>
      <c r="R17" s="73"/>
      <c r="S17" s="73"/>
      <c r="T17" s="8"/>
    </row>
    <row r="18" spans="1:20" ht="25.5" customHeight="1" thickBot="1" x14ac:dyDescent="0.3">
      <c r="A18" s="83" t="s">
        <v>4</v>
      </c>
      <c r="B18" s="9">
        <v>30</v>
      </c>
      <c r="C18" s="10"/>
      <c r="D18" s="11"/>
      <c r="E18" s="11"/>
      <c r="F18" s="11"/>
      <c r="G18" s="11"/>
      <c r="H18" s="11"/>
      <c r="I18" s="11"/>
      <c r="J18" s="11"/>
      <c r="K18" s="84"/>
      <c r="L18" s="111" t="s">
        <v>20</v>
      </c>
      <c r="M18" s="112"/>
      <c r="T18" s="1"/>
    </row>
    <row r="19" spans="1:20" ht="41.25" thickBot="1" x14ac:dyDescent="0.3">
      <c r="A19" s="85" t="s">
        <v>3</v>
      </c>
      <c r="B19" s="21">
        <f>$B$14/$B$18</f>
        <v>95.033333333333331</v>
      </c>
      <c r="C19" s="167" t="s">
        <v>11</v>
      </c>
      <c r="D19" s="176"/>
      <c r="E19" s="159" t="s">
        <v>12</v>
      </c>
      <c r="F19" s="160"/>
      <c r="G19" s="167" t="s">
        <v>13</v>
      </c>
      <c r="H19" s="176"/>
      <c r="I19" s="167" t="s">
        <v>15</v>
      </c>
      <c r="J19" s="168"/>
      <c r="K19" s="164"/>
      <c r="L19" s="113" t="s">
        <v>21</v>
      </c>
      <c r="M19" s="114" t="e">
        <f>M18/M17</f>
        <v>#DIV/0!</v>
      </c>
      <c r="T19" s="1"/>
    </row>
    <row r="20" spans="1:20" ht="45" customHeight="1" thickBot="1" x14ac:dyDescent="0.3">
      <c r="A20" s="86"/>
      <c r="B20" s="12" t="s">
        <v>2</v>
      </c>
      <c r="C20" s="13" t="s">
        <v>8</v>
      </c>
      <c r="D20" s="14" t="s">
        <v>10</v>
      </c>
      <c r="E20" s="13" t="s">
        <v>8</v>
      </c>
      <c r="F20" s="14" t="s">
        <v>10</v>
      </c>
      <c r="G20" s="13" t="s">
        <v>8</v>
      </c>
      <c r="H20" s="14" t="s">
        <v>10</v>
      </c>
      <c r="I20" s="34" t="s">
        <v>17</v>
      </c>
      <c r="J20" s="35" t="s">
        <v>18</v>
      </c>
      <c r="K20" s="87" t="s">
        <v>16</v>
      </c>
      <c r="T20" s="1"/>
    </row>
    <row r="21" spans="1:20" ht="32.450000000000003" customHeight="1" x14ac:dyDescent="0.25">
      <c r="A21" s="125" t="s">
        <v>25</v>
      </c>
      <c r="B21" s="24">
        <f>ROUNDDOWN(B6/$B$19,0)</f>
        <v>3</v>
      </c>
      <c r="C21" s="136">
        <f>B6/(B21+1)+B21/10000</f>
        <v>71.500299999999996</v>
      </c>
      <c r="D21" s="133" cm="1">
        <f t="array" ref="D21">_xlfn.IFS($B$30=0,0,C21=(MAX($C$21:$C$28)),1,C21&lt;(MAX($C$21:$C$28)),0)</f>
        <v>0</v>
      </c>
      <c r="E21" s="22">
        <f>B6/(B21+D21+1)</f>
        <v>71.5</v>
      </c>
      <c r="F21" s="28" t="str" cm="1">
        <f t="array" ref="F21">_xlfn.IFS($D$30=0,"0",E21=(MAX($E$21:$E$28)),"1",E21&lt;(MAX($E$21:$E$28)),"0")</f>
        <v>0</v>
      </c>
      <c r="G21" s="22">
        <f t="shared" ref="G21:G28" si="7">B6/(B21+D21+F21+1)</f>
        <v>71.5</v>
      </c>
      <c r="H21" s="31" t="str" cm="1">
        <f t="array" ref="H21">_xlfn.IFS($F$30=0,"0",G21=(MAX($G$21:$G$28)),"1",G21&lt;(MAX($G$21:$G$28)),"0")</f>
        <v>0</v>
      </c>
      <c r="I21" s="125" t="s">
        <v>25</v>
      </c>
      <c r="J21" s="36" cm="1">
        <f t="array" ref="J21">_xlfn.IFS($B$30=0,B21,$D$30=0,(B21+D21),$F$30=0,(B21+D21+F21),$H$30=0,(B21+D21+F21+H21))</f>
        <v>3</v>
      </c>
      <c r="K21" s="88">
        <f>J21/$J$29</f>
        <v>0.1</v>
      </c>
      <c r="M21" s="123"/>
      <c r="T21" s="1"/>
    </row>
    <row r="22" spans="1:20" ht="21" customHeight="1" x14ac:dyDescent="0.25">
      <c r="A22" s="126" t="s">
        <v>26</v>
      </c>
      <c r="B22" s="25">
        <f t="shared" ref="B22:B28" si="8">ROUNDDOWN(B7/$B$19,0)</f>
        <v>15</v>
      </c>
      <c r="C22" s="180">
        <v>92.000500000000002</v>
      </c>
      <c r="D22" s="133" cm="1">
        <f t="array" ref="D22">_xlfn.IFS($B$30=0,0,C22=(MAX($C$21:$C$28)),1,C22&lt;(MAX($C$21:$C$28)),0)</f>
        <v>1</v>
      </c>
      <c r="E22" s="23">
        <f>B7/(B22+D22+1)</f>
        <v>89.117647058823536</v>
      </c>
      <c r="F22" s="28" t="str" cm="1">
        <f t="array" ref="F22">_xlfn.IFS($D$30=0,"0",E22=(MAX($E$21:$E$28)),"1",E22&lt;(MAX($E$21:$E$28)),"0")</f>
        <v>0</v>
      </c>
      <c r="G22" s="23">
        <f t="shared" si="7"/>
        <v>89.117647058823536</v>
      </c>
      <c r="H22" s="31" t="str" cm="1">
        <f t="array" ref="H22">_xlfn.IFS($F$30=0,"0",G22=(MAX($G$21:$G$28)),"1",G22&lt;(MAX($G$21:$G$28)),"0")</f>
        <v>0</v>
      </c>
      <c r="I22" s="126" t="s">
        <v>26</v>
      </c>
      <c r="J22" s="36" cm="1">
        <f t="array" ref="J22">_xlfn.IFS($B$30=0,B22,$D$30=0,(B22+D22),$F$30=0,(B22+D22+F22),$H$30=0,(B22+D22+F22+H22))</f>
        <v>16</v>
      </c>
      <c r="K22" s="88">
        <f>J22/$J$29</f>
        <v>0.53333333333333333</v>
      </c>
      <c r="P22" s="39"/>
      <c r="T22" s="1"/>
    </row>
    <row r="23" spans="1:20" ht="21" customHeight="1" x14ac:dyDescent="0.25">
      <c r="A23" s="126" t="s">
        <v>27</v>
      </c>
      <c r="B23" s="25">
        <f t="shared" si="8"/>
        <v>4</v>
      </c>
      <c r="C23" s="136">
        <f t="shared" ref="C22:C23" si="9">B8/(B23+1)+B23/10000</f>
        <v>92.000399999999999</v>
      </c>
      <c r="D23" s="133" cm="1">
        <f t="array" ref="D23">_xlfn.IFS($B$30=0,0,C23=(MAX($C$21:$C$28)),1,C23&lt;(MAX($C$21:$C$28)),0)</f>
        <v>0</v>
      </c>
      <c r="E23" s="23">
        <f>B8/(B23+D23+1)</f>
        <v>92</v>
      </c>
      <c r="F23" s="28" t="str" cm="1">
        <f t="array" ref="F23">_xlfn.IFS($D$30=0,"0",E23=(MAX($E$21:$E$28)),"1",E23&lt;(MAX($E$21:$E$28)),"0")</f>
        <v>1</v>
      </c>
      <c r="G23" s="23">
        <f t="shared" si="7"/>
        <v>76.666666666666671</v>
      </c>
      <c r="H23" s="31" t="str" cm="1">
        <f t="array" ref="H23">_xlfn.IFS($F$30=0,"0",G23=(MAX($G$21:$G$28)),"1",G23&lt;(MAX($G$21:$G$28)),"0")</f>
        <v>0</v>
      </c>
      <c r="I23" s="126" t="s">
        <v>27</v>
      </c>
      <c r="J23" s="36" cm="1">
        <f t="array" ref="J23">_xlfn.IFS($B$30=0,B23,$D$30=0,(B23+D23),$F$30=0,(B23+D23+F23),$H$30=0,(B23+D23+F23+H23))</f>
        <v>5</v>
      </c>
      <c r="K23" s="88">
        <f t="shared" ref="K23:K28" si="10">J23/$J$29</f>
        <v>0.16666666666666666</v>
      </c>
      <c r="P23" s="39"/>
      <c r="T23" s="1"/>
    </row>
    <row r="24" spans="1:20" ht="21" customHeight="1" x14ac:dyDescent="0.25">
      <c r="A24" s="126" t="s">
        <v>28</v>
      </c>
      <c r="B24" s="25">
        <f t="shared" si="8"/>
        <v>6</v>
      </c>
      <c r="C24" s="136">
        <f>B9/(B24+1)+B24/10000</f>
        <v>84.286314285714298</v>
      </c>
      <c r="D24" s="133" cm="1">
        <f t="array" ref="D24">_xlfn.IFS($B$30=0,0,C24=(MAX($C$21:$C$28)),1,C24&lt;(MAX($C$21:$C$28)),0)</f>
        <v>0</v>
      </c>
      <c r="E24" s="23">
        <f t="shared" ref="E24:E25" si="11">B9/(B24+D24+1)</f>
        <v>84.285714285714292</v>
      </c>
      <c r="F24" s="28" t="str" cm="1">
        <f t="array" ref="F24">_xlfn.IFS($D$30=0,"0",E24=(MAX($E$21:$E$28)),"1",E24&lt;(MAX($E$21:$E$28)),"0")</f>
        <v>0</v>
      </c>
      <c r="G24" s="23">
        <f t="shared" si="7"/>
        <v>84.285714285714292</v>
      </c>
      <c r="H24" s="31" t="str" cm="1">
        <f t="array" ref="H24">_xlfn.IFS($F$30=0,"0",G24=(MAX($G$21:$G$28)),"1",G24&lt;(MAX($G$21:$G$28)),"0")</f>
        <v>0</v>
      </c>
      <c r="I24" s="126" t="s">
        <v>28</v>
      </c>
      <c r="J24" s="36" cm="1">
        <f t="array" ref="J24">_xlfn.IFS($B$30=0,B24,$D$30=0,(B24+D24),$F$30=0,(B24+D24+F24),$H$30=0,(B24+D24+F24+H24))</f>
        <v>6</v>
      </c>
      <c r="K24" s="88">
        <f t="shared" si="10"/>
        <v>0.2</v>
      </c>
      <c r="P24" s="39"/>
      <c r="T24" s="1"/>
    </row>
    <row r="25" spans="1:20" ht="21" customHeight="1" x14ac:dyDescent="0.25">
      <c r="A25" s="126" t="s">
        <v>29</v>
      </c>
      <c r="B25" s="25">
        <f t="shared" si="8"/>
        <v>0</v>
      </c>
      <c r="C25" s="136">
        <f t="shared" ref="C25" si="12">B10/(B25+1)+B25/10000</f>
        <v>0</v>
      </c>
      <c r="D25" s="133" cm="1">
        <f t="array" ref="D25">_xlfn.IFS($B$30=0,0,C25=(MAX($C$21:$C$28)),1,C25&lt;(MAX($C$21:$C$28)),0)</f>
        <v>0</v>
      </c>
      <c r="E25" s="23">
        <f t="shared" si="11"/>
        <v>0</v>
      </c>
      <c r="F25" s="28" t="str" cm="1">
        <f t="array" ref="F25">_xlfn.IFS($D$30=0,"0",E25=(MAX($E$21:$E$28)),"1",E25&lt;(MAX($E$21:$E$28)),"0")</f>
        <v>0</v>
      </c>
      <c r="G25" s="23">
        <f t="shared" si="7"/>
        <v>0</v>
      </c>
      <c r="H25" s="31" t="str" cm="1">
        <f t="array" ref="H25">_xlfn.IFS($F$30=0,"0",G25=(MAX($G$21:$G$28)),"1",G25&lt;(MAX($G$21:$G$28)),"0")</f>
        <v>0</v>
      </c>
      <c r="I25" s="126" t="s">
        <v>29</v>
      </c>
      <c r="J25" s="36" cm="1">
        <f t="array" ref="J25">_xlfn.IFS($B$30=0,B25,$D$30=0,(B25+D25),$F$30=0,(B25+D25+F25),$H$30=0,(B25+D25+F25+H25))</f>
        <v>0</v>
      </c>
      <c r="K25" s="88">
        <f t="shared" si="10"/>
        <v>0</v>
      </c>
      <c r="P25" s="39"/>
      <c r="T25" s="1"/>
    </row>
    <row r="26" spans="1:20" ht="21" customHeight="1" x14ac:dyDescent="0.25">
      <c r="A26" s="126" t="s">
        <v>30</v>
      </c>
      <c r="B26" s="58">
        <f t="shared" si="8"/>
        <v>0</v>
      </c>
      <c r="C26" s="59">
        <f t="shared" ref="C26:C28" si="13">B11/(B26+1)</f>
        <v>0</v>
      </c>
      <c r="D26" s="133" cm="1">
        <f t="array" ref="D26">_xlfn.IFS($B$30=0,0,C26=(MAX($C$21:$C$28)),1,C26&lt;(MAX($C$21:$C$28)),0)</f>
        <v>0</v>
      </c>
      <c r="E26" s="60"/>
      <c r="F26" s="28" t="str" cm="1">
        <f t="array" ref="F26">_xlfn.IFS($D$30=0,"0",E26=(MAX($E$21:$E$28)),"1",E26&lt;(MAX($E$21:$E$28)),"0")</f>
        <v>0</v>
      </c>
      <c r="G26" s="61">
        <f t="shared" si="7"/>
        <v>0</v>
      </c>
      <c r="H26" s="31" t="str" cm="1">
        <f t="array" ref="H26">_xlfn.IFS($F$30=0,"0",G26=(MAX($G$21:$G$28)),"1",G26&lt;(MAX($G$21:$G$28)),"0")</f>
        <v>0</v>
      </c>
      <c r="I26" s="126" t="s">
        <v>30</v>
      </c>
      <c r="J26" s="66" cm="1">
        <f t="array" ref="J26">_xlfn.IFS($B$30=0,B26,$D$30=0,(B26+D26),$F$30=0,(B26+D26+F26),$H$30=0,(B26+D26+F26+H26))</f>
        <v>0</v>
      </c>
      <c r="K26" s="51">
        <f t="shared" si="10"/>
        <v>0</v>
      </c>
      <c r="P26" s="39"/>
      <c r="T26" s="1"/>
    </row>
    <row r="27" spans="1:20" ht="21" customHeight="1" x14ac:dyDescent="0.25">
      <c r="A27" s="126" t="s">
        <v>31</v>
      </c>
      <c r="B27" s="58">
        <f t="shared" si="8"/>
        <v>0</v>
      </c>
      <c r="C27" s="59">
        <f t="shared" si="13"/>
        <v>0</v>
      </c>
      <c r="D27" s="133" cm="1">
        <f t="array" ref="D27">_xlfn.IFS($B$30=0,0,C27=(MAX($C$21:$C$28)),1,C27&lt;(MAX($C$21:$C$28)),0)</f>
        <v>0</v>
      </c>
      <c r="E27" s="60"/>
      <c r="F27" s="28" t="str" cm="1">
        <f t="array" ref="F27">_xlfn.IFS($D$30=0,"0",E27=(MAX($E$21:$E$28)),"1",E27&lt;(MAX($E$21:$E$28)),"0")</f>
        <v>0</v>
      </c>
      <c r="G27" s="61">
        <f t="shared" si="7"/>
        <v>0</v>
      </c>
      <c r="H27" s="31" t="str" cm="1">
        <f t="array" ref="H27">_xlfn.IFS($F$30=0,"0",G27=(MAX($G$21:$G$28)),"1",G27&lt;(MAX($G$21:$G$28)),"0")</f>
        <v>0</v>
      </c>
      <c r="I27" s="126" t="s">
        <v>31</v>
      </c>
      <c r="J27" s="67" cm="1">
        <f t="array" ref="J27">_xlfn.IFS($B$30=0,B27,$D$30=0,(B27+D27),$F$30=0,(B27+D27+F27),$H$30=0,(B27+D27+F27+H27))</f>
        <v>0</v>
      </c>
      <c r="K27" s="89">
        <f t="shared" si="10"/>
        <v>0</v>
      </c>
      <c r="P27" s="39"/>
      <c r="T27" s="1"/>
    </row>
    <row r="28" spans="1:20" ht="21" customHeight="1" thickBot="1" x14ac:dyDescent="0.3">
      <c r="A28" s="126" t="s">
        <v>32</v>
      </c>
      <c r="B28" s="62">
        <f t="shared" si="8"/>
        <v>0</v>
      </c>
      <c r="C28" s="63">
        <f t="shared" si="13"/>
        <v>0</v>
      </c>
      <c r="D28" s="133" cm="1">
        <f t="array" ref="D28">_xlfn.IFS($B$30=0,0,C28=(MAX($C$21:$C$28)),1,C28&lt;(MAX($C$21:$C$28)),0)</f>
        <v>0</v>
      </c>
      <c r="E28" s="64"/>
      <c r="F28" s="28" t="str" cm="1">
        <f t="array" ref="F28">_xlfn.IFS($D$30=0,"0",E28=(MAX($E$21:$E$28)),"1",E28&lt;(MAX($E$21:$E$28)),"0")</f>
        <v>0</v>
      </c>
      <c r="G28" s="65">
        <f t="shared" si="7"/>
        <v>0</v>
      </c>
      <c r="H28" s="31" t="str" cm="1">
        <f t="array" ref="H28">_xlfn.IFS($F$30=0,"0",G28=(MAX($G$21:$G$28)),"1",G28&lt;(MAX($G$21:$G$28)),"0")</f>
        <v>0</v>
      </c>
      <c r="I28" s="126" t="s">
        <v>32</v>
      </c>
      <c r="J28" s="68" cm="1">
        <f t="array" ref="J28">_xlfn.IFS($B$30=0,B28,$D$30=0,(B28+D28),$F$30=0,(B28+D28+F28),$H$30=0,(B28+D28+F28+H28))</f>
        <v>0</v>
      </c>
      <c r="K28" s="90">
        <f t="shared" si="10"/>
        <v>0</v>
      </c>
      <c r="T28" s="1"/>
    </row>
    <row r="29" spans="1:20" ht="34.5" customHeight="1" x14ac:dyDescent="0.25">
      <c r="A29" s="91" t="s">
        <v>7</v>
      </c>
      <c r="B29" s="26">
        <f>SUM(B21:B28)</f>
        <v>28</v>
      </c>
      <c r="C29" s="15"/>
      <c r="D29" s="134">
        <f>D21+D22+D23+D24+D25+D26+D27+D28</f>
        <v>1</v>
      </c>
      <c r="E29" s="16"/>
      <c r="F29" s="29">
        <f>F21+F22+F23+F24+F25+F26+F27+F28</f>
        <v>1</v>
      </c>
      <c r="G29" s="16"/>
      <c r="H29" s="32">
        <f t="shared" ref="H29" si="14">H21+H22+H23+H24+H25+H26+H27+H28</f>
        <v>0</v>
      </c>
      <c r="I29" s="172"/>
      <c r="J29" s="170">
        <f>SUM(J21:J28)</f>
        <v>30</v>
      </c>
      <c r="K29" s="169">
        <f>SUM(K21:K28)</f>
        <v>1</v>
      </c>
      <c r="T29" s="1"/>
    </row>
    <row r="30" spans="1:20" ht="34.5" customHeight="1" thickBot="1" x14ac:dyDescent="0.3">
      <c r="A30" s="92" t="s">
        <v>9</v>
      </c>
      <c r="B30" s="122">
        <f>B18-B29</f>
        <v>2</v>
      </c>
      <c r="C30" s="17"/>
      <c r="D30" s="135">
        <f>B30-D29</f>
        <v>1</v>
      </c>
      <c r="E30" s="18"/>
      <c r="F30" s="30">
        <f>D30-F29</f>
        <v>0</v>
      </c>
      <c r="G30" s="18"/>
      <c r="H30" s="33">
        <f t="shared" ref="H30" si="15">F30-H29</f>
        <v>0</v>
      </c>
      <c r="I30" s="173"/>
      <c r="J30" s="171"/>
      <c r="K30" s="166"/>
      <c r="M30" s="124"/>
      <c r="T30" s="1"/>
    </row>
    <row r="31" spans="1:20" ht="21" customHeight="1" thickBot="1" x14ac:dyDescent="0.3">
      <c r="A31" s="153" t="s">
        <v>14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5"/>
      <c r="T31" s="1"/>
    </row>
    <row r="32" spans="1:20" ht="16.5" thickTop="1" x14ac:dyDescent="0.25">
      <c r="A32" s="118"/>
      <c r="T32" s="1"/>
    </row>
    <row r="33" spans="1:20" ht="16.5" thickBot="1" x14ac:dyDescent="0.3">
      <c r="T33" s="1"/>
    </row>
    <row r="34" spans="1:20" ht="25.5" customHeight="1" thickTop="1" thickBot="1" x14ac:dyDescent="0.3">
      <c r="A34" s="142" t="s">
        <v>6</v>
      </c>
      <c r="B34" s="143"/>
      <c r="C34" s="143"/>
      <c r="D34" s="143"/>
      <c r="E34" s="143"/>
      <c r="F34" s="143"/>
      <c r="G34" s="143"/>
      <c r="H34" s="143"/>
      <c r="I34" s="143"/>
      <c r="J34" s="143"/>
      <c r="K34" s="144"/>
      <c r="L34" s="109" t="s">
        <v>19</v>
      </c>
      <c r="M34" s="110"/>
      <c r="T34" s="1"/>
    </row>
    <row r="35" spans="1:20" ht="21.6" customHeight="1" thickBot="1" x14ac:dyDescent="0.3">
      <c r="A35" s="83" t="s">
        <v>4</v>
      </c>
      <c r="B35" s="9">
        <v>30</v>
      </c>
      <c r="C35" s="10"/>
      <c r="D35" s="11"/>
      <c r="E35" s="11"/>
      <c r="F35" s="11"/>
      <c r="G35" s="11"/>
      <c r="H35" s="11"/>
      <c r="I35" s="11"/>
      <c r="J35" s="11"/>
      <c r="K35" s="84"/>
      <c r="L35" s="111" t="s">
        <v>20</v>
      </c>
      <c r="M35" s="112"/>
      <c r="T35" s="1"/>
    </row>
    <row r="36" spans="1:20" ht="41.25" thickBot="1" x14ac:dyDescent="0.3">
      <c r="A36" s="85" t="s">
        <v>3</v>
      </c>
      <c r="B36" s="21">
        <f>$G$14/$B$35</f>
        <v>95.033333333333331</v>
      </c>
      <c r="C36" s="167" t="s">
        <v>11</v>
      </c>
      <c r="D36" s="176"/>
      <c r="E36" s="159" t="s">
        <v>12</v>
      </c>
      <c r="F36" s="160"/>
      <c r="G36" s="167" t="s">
        <v>13</v>
      </c>
      <c r="H36" s="168"/>
      <c r="I36" s="177" t="s">
        <v>15</v>
      </c>
      <c r="J36" s="178"/>
      <c r="K36" s="179"/>
      <c r="L36" s="113" t="s">
        <v>21</v>
      </c>
      <c r="M36" s="114" t="e">
        <f>M35/M34</f>
        <v>#DIV/0!</v>
      </c>
      <c r="T36" s="1"/>
    </row>
    <row r="37" spans="1:20" ht="42" customHeight="1" thickBot="1" x14ac:dyDescent="0.3">
      <c r="A37" s="86"/>
      <c r="B37" s="12" t="s">
        <v>2</v>
      </c>
      <c r="C37" s="13" t="s">
        <v>8</v>
      </c>
      <c r="D37" s="14" t="s">
        <v>10</v>
      </c>
      <c r="E37" s="13" t="s">
        <v>8</v>
      </c>
      <c r="F37" s="14" t="s">
        <v>10</v>
      </c>
      <c r="G37" s="13" t="s">
        <v>8</v>
      </c>
      <c r="H37" s="19" t="s">
        <v>10</v>
      </c>
      <c r="I37" s="3" t="s">
        <v>17</v>
      </c>
      <c r="J37" s="4" t="s">
        <v>18</v>
      </c>
      <c r="K37" s="115" t="s">
        <v>16</v>
      </c>
    </row>
    <row r="38" spans="1:20" ht="32.450000000000003" customHeight="1" x14ac:dyDescent="0.25">
      <c r="A38" s="125" t="s">
        <v>25</v>
      </c>
      <c r="B38" s="40">
        <f t="shared" ref="B38:B45" si="16">ROUNDDOWN(G6/$B$36,0)</f>
        <v>3</v>
      </c>
      <c r="C38" s="41">
        <f>G6/(B38+1)</f>
        <v>71.5</v>
      </c>
      <c r="D38" s="42" t="str" cm="1">
        <f t="array" ref="D38">_xlfn.IFS(C38=(MAX($C$38:$C$45)),"1",C38&lt;(MAX($C$38:$C$45)),"0")</f>
        <v>0</v>
      </c>
      <c r="E38" s="41">
        <f t="shared" ref="E38:E45" si="17">G6/(B38+D38+1)</f>
        <v>71.5</v>
      </c>
      <c r="F38" s="42" t="str" cm="1">
        <f t="array" ref="F38">_xlfn.IFS(E38=(MAX($E$38:$E$45)),"1",E38&lt;(MAX($E$38:$E$45)),"0")</f>
        <v>0</v>
      </c>
      <c r="G38" s="41">
        <f t="shared" ref="G38:G45" si="18">$G$6/(B38+D38+F38+1)</f>
        <v>71.5</v>
      </c>
      <c r="H38" s="43" t="str" cm="1">
        <f t="array" ref="H38">_xlfn.IFS(G38=(MAX($G$38:$G$45)),"1",G38&lt;(MAX($G$38:$G$45)),"0")</f>
        <v>0</v>
      </c>
      <c r="I38" s="125" t="s">
        <v>25</v>
      </c>
      <c r="J38" s="48" cm="1">
        <f t="array" ref="J38">_xlfn.IFS($B$47=0,B38,$D$47=0,(B38+D38),$F$47=0,(B38+D38+F38),$H$47=0,(B38+D38+F38+H38))</f>
        <v>3</v>
      </c>
      <c r="K38" s="116">
        <f>J38/$J$46</f>
        <v>0.1</v>
      </c>
    </row>
    <row r="39" spans="1:20" ht="21" customHeight="1" x14ac:dyDescent="0.25">
      <c r="A39" s="126" t="s">
        <v>26</v>
      </c>
      <c r="B39" s="44">
        <f t="shared" si="16"/>
        <v>12</v>
      </c>
      <c r="C39" s="45">
        <f t="shared" ref="C39:C45" si="19">G7/(B39+1)</f>
        <v>91.15384615384616</v>
      </c>
      <c r="D39" s="46" t="str" cm="1">
        <f t="array" ref="D39">_xlfn.IFS(C39=(MAX($C$38:$C$45)),"1",C39&lt;(MAX($C$38:$C$45)),"0")</f>
        <v>0</v>
      </c>
      <c r="E39" s="45">
        <f t="shared" si="17"/>
        <v>91.15384615384616</v>
      </c>
      <c r="F39" s="46" t="str" cm="1">
        <f t="array" ref="F39">_xlfn.IFS(E39=(MAX($E$38:$E$45)),"1",E39&lt;(MAX($E$38:$E$45)),"0")</f>
        <v>1</v>
      </c>
      <c r="G39" s="45">
        <f t="shared" si="18"/>
        <v>20.428571428571427</v>
      </c>
      <c r="H39" s="47" t="str" cm="1">
        <f t="array" ref="H39">_xlfn.IFS(G39=(MAX($G$38:$G$45)),"1",G39&lt;(MAX($G$38:$G$45)),"0")</f>
        <v>0</v>
      </c>
      <c r="I39" s="126" t="s">
        <v>26</v>
      </c>
      <c r="J39" s="49" cm="1">
        <f t="array" ref="J39">_xlfn.IFS($B$47=0,B39,$D$47=0,(B39+D39),$D$47&gt;0,(B39+D39+F39),$F$47&gt;0,(B39+D39+F39+H39))</f>
        <v>13</v>
      </c>
      <c r="K39" s="117">
        <f t="shared" ref="K39:K45" si="20">J39/$J$46</f>
        <v>0.43333333333333335</v>
      </c>
    </row>
    <row r="40" spans="1:20" ht="21" customHeight="1" x14ac:dyDescent="0.25">
      <c r="A40" s="126" t="s">
        <v>27</v>
      </c>
      <c r="B40" s="54">
        <f t="shared" si="16"/>
        <v>0</v>
      </c>
      <c r="C40" s="55">
        <f t="shared" si="19"/>
        <v>0</v>
      </c>
      <c r="D40" s="56" t="str" cm="1">
        <f t="array" ref="D40">_xlfn.IFS(C40=(MAX($C$38:$C$45)),"1",C40&lt;(MAX($C$38:$C$45)),"0")</f>
        <v>0</v>
      </c>
      <c r="E40" s="55">
        <f t="shared" si="17"/>
        <v>0</v>
      </c>
      <c r="F40" s="56" t="str" cm="1">
        <f t="array" ref="F40">_xlfn.IFS(E40=(MAX($E$38:$E$45)),"1",E40&lt;(MAX($E$38:$E$45)),"0")</f>
        <v>0</v>
      </c>
      <c r="G40" s="55">
        <f t="shared" si="18"/>
        <v>286</v>
      </c>
      <c r="H40" s="57" t="str" cm="1">
        <f t="array" ref="H40">_xlfn.IFS(G40=(MAX($G$38:$G$45)),"1",G40&lt;(MAX($G$38:$G$45)),"0")</f>
        <v>1</v>
      </c>
      <c r="I40" s="126" t="s">
        <v>27</v>
      </c>
      <c r="J40" s="50" cm="1">
        <f t="array" ref="J40">_xlfn.IFS($B$47=0,B40,$D$47=0,(B40+D40),$D$47&gt;0,(B40+D40+F40),$F$47&gt;0,(B40+D40+F40+H40))</f>
        <v>0</v>
      </c>
      <c r="K40" s="51">
        <f t="shared" si="20"/>
        <v>0</v>
      </c>
    </row>
    <row r="41" spans="1:20" ht="21" customHeight="1" x14ac:dyDescent="0.25">
      <c r="A41" s="126" t="s">
        <v>28</v>
      </c>
      <c r="B41" s="44">
        <f t="shared" si="16"/>
        <v>4</v>
      </c>
      <c r="C41" s="45">
        <f t="shared" si="19"/>
        <v>92</v>
      </c>
      <c r="D41" s="46" t="str" cm="1">
        <f t="array" ref="D41">_xlfn.IFS(C41=(MAX($C$38:$C$45)),"1",C41&lt;(MAX($C$38:$C$45)),"0")</f>
        <v>1</v>
      </c>
      <c r="E41" s="45">
        <f t="shared" si="17"/>
        <v>76.666666666666671</v>
      </c>
      <c r="F41" s="46" t="str" cm="1">
        <f t="array" ref="F41">_xlfn.IFS(E41=(MAX($E$38:$E$45)),"1",E41&lt;(MAX($E$38:$E$45)),"0")</f>
        <v>0</v>
      </c>
      <c r="G41" s="45">
        <f t="shared" si="18"/>
        <v>47.666666666666664</v>
      </c>
      <c r="H41" s="47" t="str" cm="1">
        <f t="array" ref="H41">_xlfn.IFS(G41=(MAX($G$38:$G$45)),"1",G41&lt;(MAX($G$38:$G$45)),"0")</f>
        <v>0</v>
      </c>
      <c r="I41" s="126" t="s">
        <v>28</v>
      </c>
      <c r="J41" s="49" cm="1">
        <f t="array" ref="J41">_xlfn.IFS($B$47=0,B41,$D$47=0,(B41+D41),$D$47&gt;0,(B41+D41+F41),$F$47&gt;0,(B41+D41+F41+H41))</f>
        <v>5</v>
      </c>
      <c r="K41" s="117">
        <f t="shared" si="20"/>
        <v>0.16666666666666666</v>
      </c>
    </row>
    <row r="42" spans="1:20" ht="21" customHeight="1" x14ac:dyDescent="0.25">
      <c r="A42" s="126" t="s">
        <v>29</v>
      </c>
      <c r="B42" s="44">
        <f t="shared" si="16"/>
        <v>6</v>
      </c>
      <c r="C42" s="45">
        <f t="shared" si="19"/>
        <v>84.285714285714292</v>
      </c>
      <c r="D42" s="46" t="str" cm="1">
        <f t="array" ref="D42">_xlfn.IFS(C42=(MAX($C$38:$C$45)),"1",C42&lt;(MAX($C$38:$C$45)),"0")</f>
        <v>0</v>
      </c>
      <c r="E42" s="45">
        <f t="shared" si="17"/>
        <v>84.285714285714292</v>
      </c>
      <c r="F42" s="46" t="str" cm="1">
        <f t="array" ref="F42">_xlfn.IFS(E42=(MAX($E$38:$E$45)),"1",E42&lt;(MAX($E$38:$E$45)),"0")</f>
        <v>0</v>
      </c>
      <c r="G42" s="45">
        <f t="shared" si="18"/>
        <v>40.857142857142854</v>
      </c>
      <c r="H42" s="47" t="str" cm="1">
        <f t="array" ref="H42">_xlfn.IFS(G42=(MAX($G$38:$G$45)),"1",G42&lt;(MAX($G$38:$G$45)),"0")</f>
        <v>0</v>
      </c>
      <c r="I42" s="126" t="s">
        <v>29</v>
      </c>
      <c r="J42" s="49" cm="1">
        <f t="array" ref="J42">_xlfn.IFS($B$47=0,B42,$D$47=0,(B42+D42),$D$47&gt;0,(B42+D42+F42),$F$47&gt;0,(B42+D42+F42+H42))</f>
        <v>6</v>
      </c>
      <c r="K42" s="117">
        <f t="shared" si="20"/>
        <v>0.2</v>
      </c>
    </row>
    <row r="43" spans="1:20" ht="21" customHeight="1" x14ac:dyDescent="0.25">
      <c r="A43" s="126" t="s">
        <v>30</v>
      </c>
      <c r="B43" s="44">
        <f t="shared" si="16"/>
        <v>3</v>
      </c>
      <c r="C43" s="45">
        <f t="shared" si="19"/>
        <v>82.5</v>
      </c>
      <c r="D43" s="46" t="str" cm="1">
        <f t="array" ref="D43">_xlfn.IFS(C43=(MAX($C$38:$C$45)),"1",C43&lt;(MAX($C$38:$C$45)),"0")</f>
        <v>0</v>
      </c>
      <c r="E43" s="45">
        <f t="shared" si="17"/>
        <v>82.5</v>
      </c>
      <c r="F43" s="46" t="str" cm="1">
        <f t="array" ref="F43">_xlfn.IFS(E43=(MAX($E$38:$E$45)),"1",E43&lt;(MAX($E$38:$E$45)),"0")</f>
        <v>0</v>
      </c>
      <c r="G43" s="45">
        <f t="shared" si="18"/>
        <v>71.5</v>
      </c>
      <c r="H43" s="47" t="str" cm="1">
        <f t="array" ref="H43">_xlfn.IFS(G43=(MAX($G$38:$G$45)),"1",G43&lt;(MAX($G$38:$G$45)),"0")</f>
        <v>0</v>
      </c>
      <c r="I43" s="126" t="s">
        <v>30</v>
      </c>
      <c r="J43" s="49" cm="1">
        <f t="array" ref="J43">_xlfn.IFS($B$47=0,B43,$D$47=0,(B43+D43),$D$47&gt;0,(B43+D43+F43),$F$47&gt;0,(B43+D43+F43+H43))</f>
        <v>3</v>
      </c>
      <c r="K43" s="117">
        <f t="shared" si="20"/>
        <v>0.1</v>
      </c>
    </row>
    <row r="44" spans="1:20" ht="21" customHeight="1" x14ac:dyDescent="0.25">
      <c r="A44" s="126" t="s">
        <v>31</v>
      </c>
      <c r="B44" s="54">
        <f t="shared" si="16"/>
        <v>0</v>
      </c>
      <c r="C44" s="55">
        <f t="shared" si="19"/>
        <v>0</v>
      </c>
      <c r="D44" s="56" t="str" cm="1">
        <f t="array" ref="D44">_xlfn.IFS(C44=(MAX($C$38:$C$45)),"1",C44&lt;(MAX($C$38:$C$45)),"0")</f>
        <v>0</v>
      </c>
      <c r="E44" s="55">
        <f t="shared" si="17"/>
        <v>0</v>
      </c>
      <c r="F44" s="56" t="str" cm="1">
        <f t="array" ref="F44">_xlfn.IFS(E44=(MAX($E$38:$E$45)),"1",E44&lt;(MAX($E$38:$E$45)),"0")</f>
        <v>0</v>
      </c>
      <c r="G44" s="55">
        <f t="shared" si="18"/>
        <v>286</v>
      </c>
      <c r="H44" s="57" t="str" cm="1">
        <f t="array" ref="H44">_xlfn.IFS(G44=(MAX($G$38:$G$45)),"1",G44&lt;(MAX($G$38:$G$45)),"0")</f>
        <v>1</v>
      </c>
      <c r="I44" s="126" t="s">
        <v>31</v>
      </c>
      <c r="J44" s="50" cm="1">
        <f t="array" ref="J44">_xlfn.IFS($B$47=0,B44,$D$47=0,(B44+D44),$D$47&gt;0,(B44+D44+F44),$F$47&gt;0,(B44+D44+F44+H44))</f>
        <v>0</v>
      </c>
      <c r="K44" s="51">
        <f t="shared" si="20"/>
        <v>0</v>
      </c>
    </row>
    <row r="45" spans="1:20" ht="21" customHeight="1" thickBot="1" x14ac:dyDescent="0.3">
      <c r="A45" s="126" t="s">
        <v>32</v>
      </c>
      <c r="B45" s="54">
        <f t="shared" si="16"/>
        <v>0</v>
      </c>
      <c r="C45" s="55">
        <f t="shared" si="19"/>
        <v>0</v>
      </c>
      <c r="D45" s="56" t="str" cm="1">
        <f t="array" ref="D45">_xlfn.IFS(C45=(MAX($C$38:$C$45)),"1",C45&lt;(MAX($C$38:$C$45)),"0")</f>
        <v>0</v>
      </c>
      <c r="E45" s="55">
        <f t="shared" si="17"/>
        <v>0</v>
      </c>
      <c r="F45" s="56" t="str" cm="1">
        <f t="array" ref="F45">_xlfn.IFS(E45=(MAX($E$38:$E$45)),"1",E45&lt;(MAX($E$38:$E$45)),"0")</f>
        <v>0</v>
      </c>
      <c r="G45" s="55">
        <f t="shared" si="18"/>
        <v>286</v>
      </c>
      <c r="H45" s="57" t="str" cm="1">
        <f t="array" ref="H45">_xlfn.IFS(G45=(MAX($G$38:$G$45)),"1",G45&lt;(MAX($G$38:$G$45)),"0")</f>
        <v>1</v>
      </c>
      <c r="I45" s="126" t="s">
        <v>32</v>
      </c>
      <c r="J45" s="52" cm="1">
        <f t="array" ref="J45">_xlfn.IFS($B$47=0,B45,$D$47=0,(B45+D45),$D$47&gt;0,(B45+D45+F45),$F$47&gt;0,(B45+D45+F45+H45))</f>
        <v>0</v>
      </c>
      <c r="K45" s="53">
        <f t="shared" si="20"/>
        <v>0</v>
      </c>
    </row>
    <row r="46" spans="1:20" ht="34.5" customHeight="1" x14ac:dyDescent="0.25">
      <c r="A46" s="91" t="s">
        <v>7</v>
      </c>
      <c r="B46" s="26">
        <f>SUM(B38:B45)</f>
        <v>28</v>
      </c>
      <c r="C46" s="15"/>
      <c r="D46" s="29">
        <f>D38+D39+D40+D41+D42+D43+D44+D45</f>
        <v>1</v>
      </c>
      <c r="E46" s="16"/>
      <c r="F46" s="29">
        <f t="shared" ref="F46" si="21">F38+F39+F40+F41+F42+F43+F44+F45</f>
        <v>1</v>
      </c>
      <c r="G46" s="16"/>
      <c r="H46" s="29">
        <f t="shared" ref="H46" si="22">H38+H39+H40+H41+H42+H43+H44+H45</f>
        <v>3</v>
      </c>
      <c r="I46" s="174"/>
      <c r="J46" s="175">
        <f>SUM(J38:J45)</f>
        <v>30</v>
      </c>
      <c r="K46" s="165">
        <f>SUM(K38:K45)</f>
        <v>0.99999999999999989</v>
      </c>
    </row>
    <row r="47" spans="1:20" ht="34.5" customHeight="1" thickBot="1" x14ac:dyDescent="0.3">
      <c r="A47" s="92" t="s">
        <v>9</v>
      </c>
      <c r="B47" s="27">
        <f>B35-B46</f>
        <v>2</v>
      </c>
      <c r="C47" s="17"/>
      <c r="D47" s="30">
        <f>B47-D46</f>
        <v>1</v>
      </c>
      <c r="E47" s="18"/>
      <c r="F47" s="30">
        <f>D47-F46</f>
        <v>0</v>
      </c>
      <c r="G47" s="18"/>
      <c r="H47" s="30">
        <f t="shared" ref="H47" si="23">F47-H46</f>
        <v>-3</v>
      </c>
      <c r="I47" s="173"/>
      <c r="J47" s="171"/>
      <c r="K47" s="166"/>
    </row>
    <row r="48" spans="1:20" ht="16.5" thickBot="1" x14ac:dyDescent="0.3">
      <c r="A48" s="153" t="s">
        <v>14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5"/>
    </row>
    <row r="49" ht="16.5" thickTop="1" x14ac:dyDescent="0.25"/>
  </sheetData>
  <mergeCells count="30">
    <mergeCell ref="C36:D36"/>
    <mergeCell ref="G36:H36"/>
    <mergeCell ref="I36:K36"/>
    <mergeCell ref="C19:D19"/>
    <mergeCell ref="G19:H19"/>
    <mergeCell ref="A48:K48"/>
    <mergeCell ref="A31:K31"/>
    <mergeCell ref="A34:K34"/>
    <mergeCell ref="A1:N1"/>
    <mergeCell ref="A17:K17"/>
    <mergeCell ref="E36:F36"/>
    <mergeCell ref="E19:F19"/>
    <mergeCell ref="K3:L4"/>
    <mergeCell ref="K46:K47"/>
    <mergeCell ref="I19:K19"/>
    <mergeCell ref="K29:K30"/>
    <mergeCell ref="J29:J30"/>
    <mergeCell ref="I29:I30"/>
    <mergeCell ref="I46:I47"/>
    <mergeCell ref="J46:J47"/>
    <mergeCell ref="A4:A5"/>
    <mergeCell ref="A3:E3"/>
    <mergeCell ref="I4:J4"/>
    <mergeCell ref="F3:J3"/>
    <mergeCell ref="D4:E4"/>
    <mergeCell ref="F4:F5"/>
    <mergeCell ref="B5:C5"/>
    <mergeCell ref="G5:H5"/>
    <mergeCell ref="B4:C4"/>
    <mergeCell ref="G4:H4"/>
  </mergeCells>
  <phoneticPr fontId="1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POURTAU</dc:creator>
  <cp:lastModifiedBy>DjiDji</cp:lastModifiedBy>
  <dcterms:created xsi:type="dcterms:W3CDTF">2021-03-26T09:59:17Z</dcterms:created>
  <dcterms:modified xsi:type="dcterms:W3CDTF">2021-04-02T16:11:49Z</dcterms:modified>
</cp:coreProperties>
</file>