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A17CC38-5FC9-45CC-9DD8-D9C803A61019}" xr6:coauthVersionLast="45" xr6:coauthVersionMax="45" xr10:uidLastSave="{00000000-0000-0000-0000-000000000000}"/>
  <bookViews>
    <workbookView xWindow="90" yWindow="570" windowWidth="19110" windowHeight="14190" xr2:uid="{FC1A9660-25EA-4C1A-9267-E0471CCA8F9B}"/>
  </bookViews>
  <sheets>
    <sheet name="Lissage" sheetId="1" r:id="rId1"/>
    <sheet name="volume max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L5" i="1" a="1"/>
  <c r="L5" i="1" s="1"/>
  <c r="M5" i="1" a="1"/>
  <c r="M5" i="1"/>
  <c r="N5" i="1" a="1"/>
  <c r="N5" i="1" s="1"/>
  <c r="N12" i="1" s="1"/>
  <c r="L6" i="1" a="1"/>
  <c r="L6" i="1"/>
  <c r="M6" i="1" a="1"/>
  <c r="M6" i="1" s="1"/>
  <c r="N6" i="1" a="1"/>
  <c r="N6" i="1"/>
  <c r="L7" i="1" a="1"/>
  <c r="L7" i="1" s="1"/>
  <c r="M7" i="1" a="1"/>
  <c r="M7" i="1"/>
  <c r="N7" i="1" a="1"/>
  <c r="N7" i="1" s="1"/>
  <c r="L8" i="1" a="1"/>
  <c r="L8" i="1"/>
  <c r="M8" i="1" a="1"/>
  <c r="M8" i="1" s="1"/>
  <c r="N8" i="1" a="1"/>
  <c r="N8" i="1" s="1"/>
  <c r="L9" i="1" a="1"/>
  <c r="L9" i="1" s="1"/>
  <c r="M9" i="1" a="1"/>
  <c r="M9" i="1" s="1"/>
  <c r="N9" i="1" a="1"/>
  <c r="N9" i="1" s="1"/>
  <c r="L10" i="1" a="1"/>
  <c r="L10" i="1" s="1"/>
  <c r="M10" i="1" a="1"/>
  <c r="M10" i="1" s="1"/>
  <c r="N10" i="1" a="1"/>
  <c r="N10" i="1" s="1"/>
  <c r="L11" i="1" a="1"/>
  <c r="L11" i="1" s="1"/>
  <c r="M11" i="1" a="1"/>
  <c r="M11" i="1" s="1"/>
  <c r="N11" i="1" a="1"/>
  <c r="N11" i="1" s="1"/>
  <c r="L4" i="1" a="1"/>
  <c r="L4" i="1" s="1"/>
  <c r="M4" i="1" a="1"/>
  <c r="M4" i="1" s="1"/>
  <c r="N4" i="1" a="1"/>
  <c r="N4" i="1" s="1"/>
  <c r="M3" i="1" a="1"/>
  <c r="M3" i="1" s="1"/>
  <c r="N3" i="1" a="1"/>
  <c r="N3" i="1" s="1"/>
  <c r="L3" i="1" a="1"/>
  <c r="L3" i="1" s="1"/>
  <c r="M12" i="1" l="1"/>
  <c r="L12" i="1"/>
  <c r="A3" i="1"/>
  <c r="J3" i="1"/>
  <c r="B22" i="2"/>
  <c r="B21" i="2"/>
  <c r="K6" i="1" s="1"/>
  <c r="B20" i="2"/>
  <c r="B19" i="2"/>
  <c r="B18" i="2"/>
  <c r="K4" i="1" s="1"/>
  <c r="B17" i="2"/>
  <c r="B16" i="2"/>
  <c r="B15" i="2"/>
  <c r="B14" i="2"/>
  <c r="B13" i="2"/>
  <c r="B12" i="2"/>
  <c r="B11" i="2"/>
  <c r="B10" i="2"/>
  <c r="K11" i="1" s="1"/>
  <c r="B9" i="2"/>
  <c r="K10" i="1" s="1"/>
  <c r="B8" i="2"/>
  <c r="B7" i="2"/>
  <c r="B6" i="2"/>
  <c r="K9" i="1" s="1"/>
  <c r="B5" i="2"/>
  <c r="B4" i="2"/>
  <c r="B3" i="2"/>
  <c r="K8" i="1" s="1"/>
  <c r="B2" i="2"/>
  <c r="J11" i="1"/>
  <c r="J10" i="1"/>
  <c r="J9" i="1"/>
  <c r="J8" i="1"/>
  <c r="J7" i="1"/>
  <c r="J6" i="1"/>
  <c r="J5" i="1"/>
  <c r="J4" i="1"/>
  <c r="K5" i="1" l="1"/>
  <c r="K12" i="1" s="1"/>
  <c r="K7" i="1"/>
</calcChain>
</file>

<file path=xl/sharedStrings.xml><?xml version="1.0" encoding="utf-8"?>
<sst xmlns="http://schemas.openxmlformats.org/spreadsheetml/2006/main" count="129" uniqueCount="60">
  <si>
    <t>Date livraison</t>
  </si>
  <si>
    <t>Transporteur</t>
  </si>
  <si>
    <t>No client</t>
  </si>
  <si>
    <t>Volume</t>
  </si>
  <si>
    <t>Nb colis</t>
  </si>
  <si>
    <t>Nb lignes colisées</t>
  </si>
  <si>
    <t>Nb OP</t>
  </si>
  <si>
    <t>_KUEHNE</t>
  </si>
  <si>
    <t>0001525</t>
  </si>
  <si>
    <t>0001712</t>
  </si>
  <si>
    <t>1134012</t>
  </si>
  <si>
    <t>1134033</t>
  </si>
  <si>
    <t>1134051</t>
  </si>
  <si>
    <t>1134205</t>
  </si>
  <si>
    <t>_T17</t>
  </si>
  <si>
    <t>0001702</t>
  </si>
  <si>
    <t>0001704</t>
  </si>
  <si>
    <t>0001706</t>
  </si>
  <si>
    <t>0001708</t>
  </si>
  <si>
    <t>0001710</t>
  </si>
  <si>
    <t>_T20</t>
  </si>
  <si>
    <t>1134071</t>
  </si>
  <si>
    <t>_T21</t>
  </si>
  <si>
    <t>1134020</t>
  </si>
  <si>
    <t>_XPO T02</t>
  </si>
  <si>
    <t>0905005</t>
  </si>
  <si>
    <t>1134037</t>
  </si>
  <si>
    <t>1134124</t>
  </si>
  <si>
    <t>1134125</t>
  </si>
  <si>
    <t>_XPO T05</t>
  </si>
  <si>
    <t>0905007</t>
  </si>
  <si>
    <t>1134047</t>
  </si>
  <si>
    <t>1134057</t>
  </si>
  <si>
    <t>1134069</t>
  </si>
  <si>
    <t>_XPO T08</t>
  </si>
  <si>
    <t>1134073</t>
  </si>
  <si>
    <t>_XPO T09</t>
  </si>
  <si>
    <t>1134010</t>
  </si>
  <si>
    <t>Code tournée</t>
  </si>
  <si>
    <t>Volume max</t>
  </si>
  <si>
    <t>Volume max théo</t>
  </si>
  <si>
    <t>Volume réel</t>
  </si>
  <si>
    <t>Nb lignes</t>
  </si>
  <si>
    <t>_XPO T01</t>
  </si>
  <si>
    <t>_XPO T03</t>
  </si>
  <si>
    <t>_XPO T04</t>
  </si>
  <si>
    <t>_XPO T06</t>
  </si>
  <si>
    <t>_XPO T07</t>
  </si>
  <si>
    <t>_XPO T10</t>
  </si>
  <si>
    <t>_T11</t>
  </si>
  <si>
    <t>_T12</t>
  </si>
  <si>
    <t>_T13</t>
  </si>
  <si>
    <t>_T14</t>
  </si>
  <si>
    <t>_T15</t>
  </si>
  <si>
    <t>_T16</t>
  </si>
  <si>
    <t>_T18</t>
  </si>
  <si>
    <t>_T19</t>
  </si>
  <si>
    <t>Somme :</t>
  </si>
  <si>
    <t>Date du jour</t>
  </si>
  <si>
    <t>Remplissage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</si>
</sst>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\/mm\/yyyy"/>
    <numFmt numFmtId="165" formatCode="_-* #,##0\ _€_-;\-* #,##0\ _€_-;_-* &quot;-&quot;??\ _€_-;_-@_-"/>
    <numFmt numFmtId="166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333333"/>
      <name val="Arial"/>
      <family val="2"/>
    </font>
    <font>
      <b/>
      <sz val="9"/>
      <name val="Arial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6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49" fontId="3" fillId="2" borderId="1" xfId="0" applyNumberFormat="1" applyFont="1" applyFill="1" applyBorder="1" applyAlignment="1">
      <alignment horizontal="left" wrapText="1"/>
    </xf>
    <xf numFmtId="49" fontId="3" fillId="2" borderId="1" xfId="0" applyNumberFormat="1" applyFont="1" applyFill="1" applyBorder="1" applyAlignment="1">
      <alignment horizontal="left"/>
    </xf>
    <xf numFmtId="164" fontId="4" fillId="3" borderId="2" xfId="0" applyNumberFormat="1" applyFont="1" applyFill="1" applyBorder="1" applyAlignment="1">
      <alignment horizontal="left"/>
    </xf>
    <xf numFmtId="49" fontId="4" fillId="3" borderId="2" xfId="0" applyNumberFormat="1" applyFont="1" applyFill="1" applyBorder="1" applyAlignment="1">
      <alignment horizontal="left" vertical="center"/>
    </xf>
    <xf numFmtId="49" fontId="4" fillId="3" borderId="2" xfId="0" applyNumberFormat="1" applyFont="1" applyFill="1" applyBorder="1" applyAlignment="1">
      <alignment horizontal="left"/>
    </xf>
    <xf numFmtId="3" fontId="4" fillId="3" borderId="2" xfId="0" applyNumberFormat="1" applyFont="1" applyFill="1" applyBorder="1" applyAlignment="1">
      <alignment horizontal="right"/>
    </xf>
    <xf numFmtId="0" fontId="4" fillId="3" borderId="2" xfId="0" applyFont="1" applyFill="1" applyBorder="1" applyAlignment="1">
      <alignment horizontal="right"/>
    </xf>
    <xf numFmtId="164" fontId="4" fillId="4" borderId="2" xfId="0" applyNumberFormat="1" applyFont="1" applyFill="1" applyBorder="1" applyAlignment="1">
      <alignment horizontal="left"/>
    </xf>
    <xf numFmtId="0" fontId="4" fillId="4" borderId="2" xfId="0" applyFont="1" applyFill="1" applyBorder="1" applyAlignment="1">
      <alignment horizontal="left" vertical="center"/>
    </xf>
    <xf numFmtId="49" fontId="4" fillId="4" borderId="2" xfId="0" applyNumberFormat="1" applyFont="1" applyFill="1" applyBorder="1" applyAlignment="1">
      <alignment horizontal="left"/>
    </xf>
    <xf numFmtId="3" fontId="4" fillId="4" borderId="2" xfId="0" applyNumberFormat="1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3" borderId="2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/>
    </xf>
    <xf numFmtId="49" fontId="5" fillId="4" borderId="3" xfId="0" applyNumberFormat="1" applyFont="1" applyFill="1" applyBorder="1" applyAlignment="1">
      <alignment horizontal="left" vertical="center"/>
    </xf>
    <xf numFmtId="3" fontId="5" fillId="4" borderId="3" xfId="0" applyNumberFormat="1" applyFont="1" applyFill="1" applyBorder="1" applyAlignment="1">
      <alignment horizontal="right"/>
    </xf>
    <xf numFmtId="0" fontId="5" fillId="4" borderId="3" xfId="0" applyFont="1" applyFill="1" applyBorder="1" applyAlignment="1">
      <alignment horizontal="right"/>
    </xf>
    <xf numFmtId="49" fontId="5" fillId="4" borderId="0" xfId="0" applyNumberFormat="1" applyFont="1" applyFill="1" applyAlignment="1">
      <alignment horizontal="left"/>
    </xf>
    <xf numFmtId="0" fontId="5" fillId="4" borderId="0" xfId="0" applyFont="1" applyFill="1" applyAlignment="1">
      <alignment horizontal="left"/>
    </xf>
    <xf numFmtId="49" fontId="4" fillId="4" borderId="2" xfId="0" applyNumberFormat="1" applyFont="1" applyFill="1" applyBorder="1" applyAlignment="1">
      <alignment horizontal="left" vertical="center"/>
    </xf>
    <xf numFmtId="0" fontId="4" fillId="4" borderId="0" xfId="0" applyFont="1" applyFill="1" applyAlignment="1">
      <alignment horizontal="left"/>
    </xf>
    <xf numFmtId="49" fontId="0" fillId="0" borderId="0" xfId="0" applyNumberFormat="1"/>
    <xf numFmtId="0" fontId="2" fillId="0" borderId="0" xfId="0" applyFont="1"/>
    <xf numFmtId="165" fontId="0" fillId="0" borderId="0" xfId="1" applyNumberFormat="1" applyFont="1"/>
    <xf numFmtId="166" fontId="0" fillId="0" borderId="0" xfId="1" applyNumberFormat="1" applyFont="1" applyAlignment="1">
      <alignment horizontal="center" vertical="center"/>
    </xf>
    <xf numFmtId="3" fontId="5" fillId="4" borderId="3" xfId="0" applyNumberFormat="1" applyFont="1" applyFill="1" applyBorder="1" applyAlignment="1">
      <alignment horizontal="center" vertical="center"/>
    </xf>
    <xf numFmtId="49" fontId="5" fillId="4" borderId="3" xfId="0" applyNumberFormat="1" applyFont="1" applyFill="1" applyBorder="1" applyAlignment="1">
      <alignment horizontal="center" vertical="center"/>
    </xf>
    <xf numFmtId="16" fontId="7" fillId="5" borderId="0" xfId="0" applyNumberFormat="1" applyFont="1" applyFill="1" applyAlignment="1">
      <alignment horizontal="center" vertical="center"/>
    </xf>
    <xf numFmtId="14" fontId="8" fillId="5" borderId="0" xfId="0" applyNumberFormat="1" applyFont="1" applyFill="1"/>
    <xf numFmtId="49" fontId="6" fillId="6" borderId="0" xfId="0" applyNumberFormat="1" applyFont="1" applyFill="1" applyBorder="1" applyAlignment="1">
      <alignment horizontal="center" vertical="center" wrapText="1"/>
    </xf>
    <xf numFmtId="3" fontId="4" fillId="3" borderId="2" xfId="0" applyNumberFormat="1" applyFont="1" applyFill="1" applyBorder="1" applyAlignment="1">
      <alignment horizontal="right"/>
    </xf>
    <xf numFmtId="0" fontId="9" fillId="0" borderId="0" xfId="0" applyFont="1" applyAlignment="1">
      <alignment horizontal="center"/>
    </xf>
    <xf numFmtId="164" fontId="4" fillId="3" borderId="2" xfId="0" applyNumberFormat="1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center"/>
    </xf>
    <xf numFmtId="49" fontId="4" fillId="3" borderId="2" xfId="0" applyNumberFormat="1" applyFont="1" applyFill="1" applyBorder="1" applyAlignment="1">
      <alignment horizontal="left"/>
    </xf>
    <xf numFmtId="0" fontId="4" fillId="3" borderId="2" xfId="0" applyFont="1" applyFill="1" applyBorder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361950</xdr:colOff>
      <xdr:row>15</xdr:row>
      <xdr:rowOff>76200</xdr:rowOff>
    </xdr:from>
    <xdr:to>
      <xdr:col>14</xdr:col>
      <xdr:colOff>76200</xdr:colOff>
      <xdr:row>22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F982CE-3D60-47C4-9051-9BA7EBA3FD59}"/>
            </a:ext>
          </a:extLst>
        </xdr:cNvPr>
        <xdr:cNvSpPr txBox="1"/>
      </xdr:nvSpPr>
      <xdr:spPr>
        <a:xfrm>
          <a:off x="6886575" y="3181350"/>
          <a:ext cx="3524250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effet, je construis un outil d'équilibrage de charge. Je souhaiterai récupérer les dernières lignes (total en gras) de chaque transporteur sur les colonnes C à F (transporteur, volume, nb colis, nb lignes colisées) de la feuille "lissage" et les coller respectivement en colonne J, L, M et N.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497CE-7629-4188-A58F-CABA13A0CB1C}">
  <dimension ref="A1:N53"/>
  <sheetViews>
    <sheetView tabSelected="1" workbookViewId="0">
      <selection activeCell="O3" sqref="O3"/>
    </sheetView>
  </sheetViews>
  <sheetFormatPr baseColWidth="10" defaultRowHeight="15" x14ac:dyDescent="0.25"/>
  <cols>
    <col min="1" max="1" width="11.42578125" bestFit="1" customWidth="1"/>
    <col min="2" max="8" width="10.7109375" customWidth="1"/>
  </cols>
  <sheetData>
    <row r="1" spans="1:14" x14ac:dyDescent="0.25">
      <c r="K1" s="32" t="s">
        <v>59</v>
      </c>
      <c r="L1" s="32"/>
      <c r="M1" s="32"/>
    </row>
    <row r="2" spans="1:14" ht="24.75" x14ac:dyDescent="0.25">
      <c r="A2" s="28" t="s">
        <v>58</v>
      </c>
      <c r="B2" s="1" t="s">
        <v>0</v>
      </c>
      <c r="C2" s="1" t="s">
        <v>1</v>
      </c>
      <c r="D2" s="1" t="s">
        <v>2</v>
      </c>
      <c r="E2" s="1" t="s">
        <v>3</v>
      </c>
      <c r="F2" s="2" t="s">
        <v>4</v>
      </c>
      <c r="G2" s="1" t="s">
        <v>5</v>
      </c>
      <c r="H2" s="1" t="s">
        <v>6</v>
      </c>
      <c r="J2" s="30" t="s">
        <v>1</v>
      </c>
      <c r="K2" s="30" t="s">
        <v>40</v>
      </c>
      <c r="L2" s="30" t="s">
        <v>41</v>
      </c>
      <c r="M2" s="30" t="s">
        <v>4</v>
      </c>
      <c r="N2" s="30" t="s">
        <v>42</v>
      </c>
    </row>
    <row r="3" spans="1:14" x14ac:dyDescent="0.25">
      <c r="A3" s="29">
        <f ca="1">TODAY()</f>
        <v>44182</v>
      </c>
      <c r="B3" s="3">
        <v>44182</v>
      </c>
      <c r="C3" s="4" t="s">
        <v>7</v>
      </c>
      <c r="D3" s="5" t="s">
        <v>8</v>
      </c>
      <c r="E3" s="6">
        <v>1539.7045000000001</v>
      </c>
      <c r="F3" s="6">
        <v>8</v>
      </c>
      <c r="G3" s="7">
        <v>53</v>
      </c>
      <c r="H3" s="6">
        <v>1</v>
      </c>
      <c r="J3" s="22" t="str">
        <f>C10</f>
        <v>_KUEHNE</v>
      </c>
      <c r="K3" s="25" t="str">
        <f>IFERROR(VLOOKUP($J3,'volume max'!$A$2:$B$22,2,0),"")</f>
        <v/>
      </c>
      <c r="L3" s="25">
        <f t="array" ref="L3">INDEX(E$3:E$51,MATCH( $J3,$B$3:$B$91&amp;$C$3:$C$91,0))</f>
        <v>12669.5005</v>
      </c>
      <c r="M3" s="25">
        <f t="array" ref="M3">INDEX(F$3:F$51,MATCH( $J3,$B$3:$B$91&amp;$C$3:$C$91,0))</f>
        <v>83</v>
      </c>
      <c r="N3" s="25">
        <f t="array" ref="N3">INDEX(G$3:G$51,MATCH( $J3,$B$3:$B$91&amp;$C$3:$C$91,0))</f>
        <v>522</v>
      </c>
    </row>
    <row r="4" spans="1:14" x14ac:dyDescent="0.25">
      <c r="B4" s="8">
        <v>44182</v>
      </c>
      <c r="C4" s="9"/>
      <c r="D4" s="10" t="s">
        <v>9</v>
      </c>
      <c r="E4" s="11">
        <v>2788.0059999999999</v>
      </c>
      <c r="F4" s="11">
        <v>16</v>
      </c>
      <c r="G4" s="12">
        <v>96</v>
      </c>
      <c r="H4" s="11">
        <v>2</v>
      </c>
      <c r="J4" s="22" t="str">
        <f>C18</f>
        <v>_T17</v>
      </c>
      <c r="K4" s="25">
        <f ca="1">IFERROR(VLOOKUP($J4,'volume max'!$A$2:$B$22,2,0),"")</f>
        <v>39674</v>
      </c>
      <c r="L4" s="25">
        <f t="array" ref="L4">INDEX(E$3:E$51,MATCH( $J4,$B$3:$B$91&amp;$C$3:$C$91,0))</f>
        <v>17442.157596000001</v>
      </c>
      <c r="M4" s="25">
        <f t="array" ref="M4">INDEX(F$3:F$51,MATCH( $J4,$B$3:$B$91&amp;$C$3:$C$91,0))</f>
        <v>110</v>
      </c>
      <c r="N4" s="25">
        <f t="array" ref="N4">INDEX(G$3:G$51,MATCH( $J4,$B$3:$B$91&amp;$C$3:$C$91,0))</f>
        <v>470</v>
      </c>
    </row>
    <row r="5" spans="1:14" x14ac:dyDescent="0.25">
      <c r="B5" s="3">
        <v>44182</v>
      </c>
      <c r="C5" s="13"/>
      <c r="D5" s="5" t="s">
        <v>10</v>
      </c>
      <c r="E5" s="6">
        <v>1800.4794999999999</v>
      </c>
      <c r="F5" s="6">
        <v>14</v>
      </c>
      <c r="G5" s="7">
        <v>160</v>
      </c>
      <c r="H5" s="6">
        <v>1</v>
      </c>
      <c r="J5" s="22" t="str">
        <f>C26</f>
        <v>_T21</v>
      </c>
      <c r="K5" s="25">
        <f ca="1">IFERROR(VLOOKUP($J5,'volume max'!$A$2:$B$22,2,0),"")</f>
        <v>33777</v>
      </c>
      <c r="L5" s="25">
        <f t="array" ref="L5">INDEX(E$3:E$51,MATCH( $J5,$B$3:$B$91&amp;$C$3:$C$91,0))</f>
        <v>2408</v>
      </c>
      <c r="M5" s="25">
        <f t="array" ref="M5">INDEX(F$3:F$51,MATCH( $J5,$B$3:$B$91&amp;$C$3:$C$91,0))</f>
        <v>1</v>
      </c>
      <c r="N5" s="25">
        <f t="array" ref="N5">INDEX(G$3:G$51,MATCH( $J5,$B$3:$B$91&amp;$C$3:$C$91,0))</f>
        <v>1</v>
      </c>
    </row>
    <row r="6" spans="1:14" x14ac:dyDescent="0.25">
      <c r="B6" s="8">
        <v>44182</v>
      </c>
      <c r="C6" s="9"/>
      <c r="D6" s="10" t="s">
        <v>11</v>
      </c>
      <c r="E6" s="11">
        <v>518.1</v>
      </c>
      <c r="F6" s="11">
        <v>10</v>
      </c>
      <c r="G6" s="12">
        <v>32</v>
      </c>
      <c r="H6" s="11">
        <v>1</v>
      </c>
      <c r="J6" s="22" t="str">
        <f>C22</f>
        <v>_T20</v>
      </c>
      <c r="K6" s="25">
        <f ca="1">IFERROR(VLOOKUP($J6,'volume max'!$A$2:$B$22,2,0),"")</f>
        <v>34658</v>
      </c>
      <c r="L6" s="25">
        <f t="array" ref="L6">INDEX(E$3:E$51,MATCH( $J6,$B$3:$B$91&amp;$C$3:$C$91,0))</f>
        <v>9118.1456455999996</v>
      </c>
      <c r="M6" s="25">
        <f t="array" ref="M6">INDEX(F$3:F$51,MATCH( $J6,$B$3:$B$91&amp;$C$3:$C$91,0))</f>
        <v>62</v>
      </c>
      <c r="N6" s="25">
        <f t="array" ref="N6">INDEX(G$3:G$51,MATCH( $J6,$B$3:$B$91&amp;$C$3:$C$91,0))</f>
        <v>235</v>
      </c>
    </row>
    <row r="7" spans="1:14" x14ac:dyDescent="0.25">
      <c r="B7" s="33">
        <v>44182</v>
      </c>
      <c r="C7" s="34"/>
      <c r="D7" s="35" t="s">
        <v>12</v>
      </c>
      <c r="E7" s="31">
        <v>5543.0664999999999</v>
      </c>
      <c r="F7" s="31">
        <v>31</v>
      </c>
      <c r="G7" s="36">
        <v>177</v>
      </c>
      <c r="H7" s="31">
        <v>4</v>
      </c>
      <c r="J7" s="22" t="str">
        <f>C26</f>
        <v>_T21</v>
      </c>
      <c r="K7" s="25">
        <f ca="1">IFERROR(VLOOKUP($J7,'volume max'!$A$2:$B$22,2,0),"")</f>
        <v>33777</v>
      </c>
      <c r="L7" s="25">
        <f t="array" ref="L7">INDEX(E$3:E$51,MATCH( $J7,$B$3:$B$91&amp;$C$3:$C$91,0))</f>
        <v>2408</v>
      </c>
      <c r="M7" s="25">
        <f t="array" ref="M7">INDEX(F$3:F$51,MATCH( $J7,$B$3:$B$91&amp;$C$3:$C$91,0))</f>
        <v>1</v>
      </c>
      <c r="N7" s="25">
        <f t="array" ref="N7">INDEX(G$3:G$51,MATCH( $J7,$B$3:$B$91&amp;$C$3:$C$91,0))</f>
        <v>1</v>
      </c>
    </row>
    <row r="8" spans="1:14" x14ac:dyDescent="0.25">
      <c r="B8" s="33"/>
      <c r="C8" s="34"/>
      <c r="D8" s="35"/>
      <c r="E8" s="31"/>
      <c r="F8" s="31"/>
      <c r="G8" s="36"/>
      <c r="H8" s="31"/>
      <c r="J8" s="22" t="str">
        <f>C33</f>
        <v>_XPO T02</v>
      </c>
      <c r="K8" s="25">
        <f ca="1">IFERROR(VLOOKUP($J8,'volume max'!$A$2:$B$22,2,0),"")</f>
        <v>39815</v>
      </c>
      <c r="L8" s="25">
        <f t="array" ref="L8">INDEX(E$3:E$51,MATCH( $J8,$B$3:$B$91&amp;$C$3:$C$91,0))</f>
        <v>18553.878669999998</v>
      </c>
      <c r="M8" s="25">
        <f t="array" ref="M8">INDEX(F$3:F$51,MATCH( $J8,$B$3:$B$91&amp;$C$3:$C$91,0))</f>
        <v>98</v>
      </c>
      <c r="N8" s="25">
        <f t="array" ref="N8">INDEX(G$3:G$51,MATCH( $J8,$B$3:$B$91&amp;$C$3:$C$91,0))</f>
        <v>559</v>
      </c>
    </row>
    <row r="9" spans="1:14" x14ac:dyDescent="0.25">
      <c r="B9" s="8">
        <v>44182</v>
      </c>
      <c r="C9" s="9"/>
      <c r="D9" s="10" t="s">
        <v>13</v>
      </c>
      <c r="E9" s="11">
        <v>480.14400000000001</v>
      </c>
      <c r="F9" s="11">
        <v>4</v>
      </c>
      <c r="G9" s="12">
        <v>4</v>
      </c>
      <c r="H9" s="11">
        <v>1</v>
      </c>
      <c r="J9" s="22" t="str">
        <f>C43</f>
        <v>_XPO T05</v>
      </c>
      <c r="K9" s="25">
        <f ca="1">IFERROR(VLOOKUP($J9,'volume max'!$A$2:$B$22,2,0),"")</f>
        <v>35858</v>
      </c>
      <c r="L9" s="25">
        <f t="array" ref="L9">INDEX(E$3:E$51,MATCH( $J9,$B$3:$B$91&amp;$C$3:$C$91,0))</f>
        <v>20631.576286</v>
      </c>
      <c r="M9" s="25">
        <f t="array" ref="M9">INDEX(F$3:F$51,MATCH( $J9,$B$3:$B$91&amp;$C$3:$C$91,0))</f>
        <v>102</v>
      </c>
      <c r="N9" s="25">
        <f t="array" ref="N9">INDEX(G$3:G$51,MATCH( $J9,$B$3:$B$91&amp;$C$3:$C$91,0))</f>
        <v>611</v>
      </c>
    </row>
    <row r="10" spans="1:14" x14ac:dyDescent="0.25">
      <c r="B10" s="14"/>
      <c r="C10" s="15" t="s">
        <v>7</v>
      </c>
      <c r="D10" s="14"/>
      <c r="E10" s="16">
        <v>12669.5005</v>
      </c>
      <c r="F10" s="16">
        <v>83</v>
      </c>
      <c r="G10" s="17">
        <v>522</v>
      </c>
      <c r="H10" s="16">
        <v>10</v>
      </c>
      <c r="J10" s="22" t="str">
        <f>C47</f>
        <v>_XPO T08</v>
      </c>
      <c r="K10" s="25">
        <f ca="1">IFERROR(VLOOKUP($J10,'volume max'!$A$2:$B$22,2,0),"")</f>
        <v>30372</v>
      </c>
      <c r="L10" s="25">
        <f t="array" ref="L10">INDEX(E$3:E$51,MATCH( $J10,$B$3:$B$91&amp;$C$3:$C$91,0))</f>
        <v>2524.3645000000001</v>
      </c>
      <c r="M10" s="25">
        <f t="array" ref="M10">INDEX(F$3:F$51,MATCH( $J10,$B$3:$B$91&amp;$C$3:$C$91,0))</f>
        <v>16</v>
      </c>
      <c r="N10" s="25">
        <f t="array" ref="N10">INDEX(G$3:G$51,MATCH( $J10,$B$3:$B$91&amp;$C$3:$C$91,0))</f>
        <v>64</v>
      </c>
    </row>
    <row r="11" spans="1:14" x14ac:dyDescent="0.25">
      <c r="B11" s="18"/>
      <c r="C11" s="18"/>
      <c r="D11" s="19"/>
      <c r="E11" s="18"/>
      <c r="F11" s="18"/>
      <c r="G11" s="18"/>
      <c r="H11" s="18"/>
      <c r="J11" s="22" t="str">
        <f>C51</f>
        <v>_XPO T09</v>
      </c>
      <c r="K11" s="25">
        <f ca="1">IFERROR(VLOOKUP($J11,'volume max'!$A$2:$B$22,2,0),"")</f>
        <v>37472</v>
      </c>
      <c r="L11" s="25">
        <f t="array" ref="L11">INDEX(E$3:E$51,MATCH( $J11,$B$3:$B$91&amp;$C$3:$C$91,0))</f>
        <v>15181.93802</v>
      </c>
      <c r="M11" s="25">
        <f t="array" ref="M11">INDEX(F$3:F$51,MATCH( $J11,$B$3:$B$91&amp;$C$3:$C$91,0))</f>
        <v>78</v>
      </c>
      <c r="N11" s="25">
        <f t="array" ref="N11">INDEX(G$3:G$51,MATCH( $J11,$B$3:$B$91&amp;$C$3:$C$91,0))</f>
        <v>345</v>
      </c>
    </row>
    <row r="12" spans="1:14" ht="24.75" x14ac:dyDescent="0.25">
      <c r="B12" s="1" t="s">
        <v>0</v>
      </c>
      <c r="C12" s="1" t="s">
        <v>1</v>
      </c>
      <c r="D12" s="1" t="s">
        <v>2</v>
      </c>
      <c r="E12" s="1" t="s">
        <v>3</v>
      </c>
      <c r="F12" s="2" t="s">
        <v>4</v>
      </c>
      <c r="G12" s="1" t="s">
        <v>5</v>
      </c>
      <c r="H12" s="1" t="s">
        <v>6</v>
      </c>
      <c r="J12" s="27" t="s">
        <v>57</v>
      </c>
      <c r="K12" s="26">
        <f ca="1">SUM(K$3:K$11)</f>
        <v>285403</v>
      </c>
      <c r="L12" s="26">
        <f t="shared" ref="L12:N12" si="0">SUM(L$3:L$11)</f>
        <v>100937.5612176</v>
      </c>
      <c r="M12" s="26">
        <f t="shared" si="0"/>
        <v>551</v>
      </c>
      <c r="N12" s="26">
        <f t="shared" si="0"/>
        <v>2808</v>
      </c>
    </row>
    <row r="13" spans="1:14" x14ac:dyDescent="0.25">
      <c r="B13" s="3">
        <v>44183.75</v>
      </c>
      <c r="C13" s="4" t="s">
        <v>14</v>
      </c>
      <c r="D13" s="5" t="s">
        <v>15</v>
      </c>
      <c r="E13" s="6">
        <v>4691.3296</v>
      </c>
      <c r="F13" s="6">
        <v>37</v>
      </c>
      <c r="G13" s="7">
        <v>126</v>
      </c>
      <c r="H13" s="6">
        <v>7</v>
      </c>
    </row>
    <row r="14" spans="1:14" x14ac:dyDescent="0.25">
      <c r="B14" s="8">
        <v>44183.75</v>
      </c>
      <c r="C14" s="9"/>
      <c r="D14" s="10" t="s">
        <v>16</v>
      </c>
      <c r="E14" s="11">
        <v>3565.3786639999998</v>
      </c>
      <c r="F14" s="11">
        <v>15</v>
      </c>
      <c r="G14" s="12">
        <v>79</v>
      </c>
      <c r="H14" s="11">
        <v>4</v>
      </c>
    </row>
    <row r="15" spans="1:14" x14ac:dyDescent="0.25">
      <c r="B15" s="3">
        <v>44183.75</v>
      </c>
      <c r="C15" s="13"/>
      <c r="D15" s="5" t="s">
        <v>17</v>
      </c>
      <c r="E15" s="6">
        <v>4937.345832</v>
      </c>
      <c r="F15" s="6">
        <v>28</v>
      </c>
      <c r="G15" s="7">
        <v>104</v>
      </c>
      <c r="H15" s="6">
        <v>5</v>
      </c>
    </row>
    <row r="16" spans="1:14" x14ac:dyDescent="0.25">
      <c r="B16" s="8">
        <v>44183.75</v>
      </c>
      <c r="C16" s="9"/>
      <c r="D16" s="10" t="s">
        <v>18</v>
      </c>
      <c r="E16" s="11">
        <v>2756.4465</v>
      </c>
      <c r="F16" s="11">
        <v>13</v>
      </c>
      <c r="G16" s="12">
        <v>77</v>
      </c>
      <c r="H16" s="11">
        <v>4</v>
      </c>
    </row>
    <row r="17" spans="2:8" x14ac:dyDescent="0.25">
      <c r="B17" s="3">
        <v>44183.75</v>
      </c>
      <c r="C17" s="13"/>
      <c r="D17" s="5" t="s">
        <v>19</v>
      </c>
      <c r="E17" s="6">
        <v>1491.6569999999999</v>
      </c>
      <c r="F17" s="6">
        <v>17</v>
      </c>
      <c r="G17" s="7">
        <v>84</v>
      </c>
      <c r="H17" s="6">
        <v>4</v>
      </c>
    </row>
    <row r="18" spans="2:8" x14ac:dyDescent="0.25">
      <c r="B18" s="14"/>
      <c r="C18" s="15" t="s">
        <v>14</v>
      </c>
      <c r="D18" s="14"/>
      <c r="E18" s="16">
        <v>17442.157596000001</v>
      </c>
      <c r="F18" s="16">
        <v>110</v>
      </c>
      <c r="G18" s="17">
        <v>470</v>
      </c>
      <c r="H18" s="16">
        <v>24</v>
      </c>
    </row>
    <row r="19" spans="2:8" x14ac:dyDescent="0.25">
      <c r="B19" s="18"/>
      <c r="C19" s="18"/>
      <c r="D19" s="19"/>
      <c r="E19" s="18"/>
      <c r="F19" s="18"/>
      <c r="G19" s="18"/>
      <c r="H19" s="18"/>
    </row>
    <row r="20" spans="2:8" ht="24.75" x14ac:dyDescent="0.25">
      <c r="B20" s="1" t="s">
        <v>0</v>
      </c>
      <c r="C20" s="1" t="s">
        <v>1</v>
      </c>
      <c r="D20" s="1" t="s">
        <v>2</v>
      </c>
      <c r="E20" s="1" t="s">
        <v>3</v>
      </c>
      <c r="F20" s="2" t="s">
        <v>4</v>
      </c>
      <c r="G20" s="1" t="s">
        <v>5</v>
      </c>
      <c r="H20" s="1" t="s">
        <v>6</v>
      </c>
    </row>
    <row r="21" spans="2:8" x14ac:dyDescent="0.25">
      <c r="B21" s="8">
        <v>44183.75</v>
      </c>
      <c r="C21" s="20" t="s">
        <v>20</v>
      </c>
      <c r="D21" s="10" t="s">
        <v>21</v>
      </c>
      <c r="E21" s="11">
        <v>9118.1456455999996</v>
      </c>
      <c r="F21" s="11">
        <v>62</v>
      </c>
      <c r="G21" s="12">
        <v>235</v>
      </c>
      <c r="H21" s="11">
        <v>10</v>
      </c>
    </row>
    <row r="22" spans="2:8" x14ac:dyDescent="0.25">
      <c r="B22" s="14"/>
      <c r="C22" s="15" t="s">
        <v>20</v>
      </c>
      <c r="D22" s="14"/>
      <c r="E22" s="16">
        <v>9118.1456455999996</v>
      </c>
      <c r="F22" s="16">
        <v>62</v>
      </c>
      <c r="G22" s="17">
        <v>235</v>
      </c>
      <c r="H22" s="16">
        <v>10</v>
      </c>
    </row>
    <row r="23" spans="2:8" x14ac:dyDescent="0.25">
      <c r="B23" s="18"/>
      <c r="C23" s="18"/>
      <c r="D23" s="19"/>
      <c r="E23" s="18"/>
      <c r="F23" s="18"/>
      <c r="G23" s="18"/>
      <c r="H23" s="18"/>
    </row>
    <row r="24" spans="2:8" ht="24.75" x14ac:dyDescent="0.25">
      <c r="B24" s="1" t="s">
        <v>0</v>
      </c>
      <c r="C24" s="1" t="s">
        <v>1</v>
      </c>
      <c r="D24" s="1" t="s">
        <v>2</v>
      </c>
      <c r="E24" s="1" t="s">
        <v>3</v>
      </c>
      <c r="F24" s="2" t="s">
        <v>4</v>
      </c>
      <c r="G24" s="1" t="s">
        <v>5</v>
      </c>
      <c r="H24" s="1" t="s">
        <v>6</v>
      </c>
    </row>
    <row r="25" spans="2:8" x14ac:dyDescent="0.25">
      <c r="B25" s="3">
        <v>44182</v>
      </c>
      <c r="C25" s="4" t="s">
        <v>22</v>
      </c>
      <c r="D25" s="5" t="s">
        <v>23</v>
      </c>
      <c r="E25" s="6">
        <v>2408</v>
      </c>
      <c r="F25" s="6">
        <v>1</v>
      </c>
      <c r="G25" s="7">
        <v>1</v>
      </c>
      <c r="H25" s="6">
        <v>1</v>
      </c>
    </row>
    <row r="26" spans="2:8" x14ac:dyDescent="0.25">
      <c r="B26" s="14"/>
      <c r="C26" s="15" t="s">
        <v>22</v>
      </c>
      <c r="D26" s="14"/>
      <c r="E26" s="16">
        <v>2408</v>
      </c>
      <c r="F26" s="16">
        <v>1</v>
      </c>
      <c r="G26" s="17">
        <v>1</v>
      </c>
      <c r="H26" s="16">
        <v>1</v>
      </c>
    </row>
    <row r="27" spans="2:8" x14ac:dyDescent="0.25">
      <c r="B27" s="18"/>
      <c r="C27" s="18"/>
      <c r="D27" s="19"/>
      <c r="E27" s="18"/>
      <c r="F27" s="18"/>
      <c r="G27" s="18"/>
      <c r="H27" s="18"/>
    </row>
    <row r="28" spans="2:8" ht="24.75" x14ac:dyDescent="0.25">
      <c r="B28" s="1" t="s">
        <v>0</v>
      </c>
      <c r="C28" s="1" t="s">
        <v>1</v>
      </c>
      <c r="D28" s="1" t="s">
        <v>2</v>
      </c>
      <c r="E28" s="1" t="s">
        <v>3</v>
      </c>
      <c r="F28" s="2" t="s">
        <v>4</v>
      </c>
      <c r="G28" s="1" t="s">
        <v>5</v>
      </c>
      <c r="H28" s="1" t="s">
        <v>6</v>
      </c>
    </row>
    <row r="29" spans="2:8" x14ac:dyDescent="0.25">
      <c r="B29" s="8">
        <v>44183.75</v>
      </c>
      <c r="C29" s="20" t="s">
        <v>24</v>
      </c>
      <c r="D29" s="10" t="s">
        <v>25</v>
      </c>
      <c r="E29" s="11">
        <v>10215.9725</v>
      </c>
      <c r="F29" s="11">
        <v>38</v>
      </c>
      <c r="G29" s="12">
        <v>153</v>
      </c>
      <c r="H29" s="11">
        <v>3</v>
      </c>
    </row>
    <row r="30" spans="2:8" x14ac:dyDescent="0.25">
      <c r="B30" s="3">
        <v>44183.75</v>
      </c>
      <c r="C30" s="13"/>
      <c r="D30" s="5" t="s">
        <v>26</v>
      </c>
      <c r="E30" s="6">
        <v>6721.3677900000002</v>
      </c>
      <c r="F30" s="6">
        <v>31</v>
      </c>
      <c r="G30" s="7">
        <v>221</v>
      </c>
      <c r="H30" s="6">
        <v>3</v>
      </c>
    </row>
    <row r="31" spans="2:8" x14ac:dyDescent="0.25">
      <c r="B31" s="8">
        <v>44183.75</v>
      </c>
      <c r="C31" s="9"/>
      <c r="D31" s="10" t="s">
        <v>27</v>
      </c>
      <c r="E31" s="11">
        <v>1174.11626</v>
      </c>
      <c r="F31" s="11">
        <v>18</v>
      </c>
      <c r="G31" s="12">
        <v>132</v>
      </c>
      <c r="H31" s="11">
        <v>5</v>
      </c>
    </row>
    <row r="32" spans="2:8" x14ac:dyDescent="0.25">
      <c r="B32" s="3">
        <v>44183.75</v>
      </c>
      <c r="C32" s="13"/>
      <c r="D32" s="5" t="s">
        <v>28</v>
      </c>
      <c r="E32" s="6">
        <v>442.42212000000001</v>
      </c>
      <c r="F32" s="6">
        <v>11</v>
      </c>
      <c r="G32" s="7">
        <v>53</v>
      </c>
      <c r="H32" s="6">
        <v>6</v>
      </c>
    </row>
    <row r="33" spans="2:8" x14ac:dyDescent="0.25">
      <c r="B33" s="14"/>
      <c r="C33" s="15" t="s">
        <v>24</v>
      </c>
      <c r="D33" s="14"/>
      <c r="E33" s="16">
        <v>18553.878669999998</v>
      </c>
      <c r="F33" s="16">
        <v>98</v>
      </c>
      <c r="G33" s="17">
        <v>559</v>
      </c>
      <c r="H33" s="16">
        <v>17</v>
      </c>
    </row>
    <row r="34" spans="2:8" x14ac:dyDescent="0.25">
      <c r="B34" s="18"/>
      <c r="C34" s="18"/>
      <c r="D34" s="19"/>
      <c r="E34" s="18"/>
      <c r="F34" s="18"/>
      <c r="G34" s="18"/>
      <c r="H34" s="18"/>
    </row>
    <row r="35" spans="2:8" ht="24.75" x14ac:dyDescent="0.25">
      <c r="B35" s="1" t="s">
        <v>0</v>
      </c>
      <c r="C35" s="1" t="s">
        <v>1</v>
      </c>
      <c r="D35" s="1" t="s">
        <v>2</v>
      </c>
      <c r="E35" s="1" t="s">
        <v>3</v>
      </c>
      <c r="F35" s="2" t="s">
        <v>4</v>
      </c>
      <c r="G35" s="1" t="s">
        <v>5</v>
      </c>
      <c r="H35" s="1" t="s">
        <v>6</v>
      </c>
    </row>
    <row r="36" spans="2:8" x14ac:dyDescent="0.25">
      <c r="B36" s="8">
        <v>44183.75</v>
      </c>
      <c r="C36" s="20" t="s">
        <v>29</v>
      </c>
      <c r="D36" s="10" t="s">
        <v>30</v>
      </c>
      <c r="E36" s="11">
        <v>17.870999999999999</v>
      </c>
      <c r="F36" s="11">
        <v>1</v>
      </c>
      <c r="G36" s="12">
        <v>1</v>
      </c>
      <c r="H36" s="11">
        <v>1</v>
      </c>
    </row>
    <row r="37" spans="2:8" x14ac:dyDescent="0.25">
      <c r="B37" s="3">
        <v>44181.75</v>
      </c>
      <c r="C37" s="13"/>
      <c r="D37" s="5" t="s">
        <v>31</v>
      </c>
      <c r="E37" s="6">
        <v>7315.4329500000003</v>
      </c>
      <c r="F37" s="6">
        <v>20</v>
      </c>
      <c r="G37" s="7">
        <v>94</v>
      </c>
      <c r="H37" s="6">
        <v>3</v>
      </c>
    </row>
    <row r="38" spans="2:8" x14ac:dyDescent="0.25">
      <c r="B38" s="8">
        <v>44183.75</v>
      </c>
      <c r="C38" s="9"/>
      <c r="D38" s="10" t="s">
        <v>31</v>
      </c>
      <c r="E38" s="11">
        <v>2929.45102</v>
      </c>
      <c r="F38" s="11">
        <v>26</v>
      </c>
      <c r="G38" s="12">
        <v>126</v>
      </c>
      <c r="H38" s="11">
        <v>6</v>
      </c>
    </row>
    <row r="39" spans="2:8" x14ac:dyDescent="0.25">
      <c r="B39" s="3">
        <v>44181.75</v>
      </c>
      <c r="C39" s="13"/>
      <c r="D39" s="5" t="s">
        <v>32</v>
      </c>
      <c r="E39" s="6">
        <v>3569.9929999999999</v>
      </c>
      <c r="F39" s="6">
        <v>16</v>
      </c>
      <c r="G39" s="7">
        <v>128</v>
      </c>
      <c r="H39" s="6">
        <v>4</v>
      </c>
    </row>
    <row r="40" spans="2:8" x14ac:dyDescent="0.25">
      <c r="B40" s="8">
        <v>44183.75</v>
      </c>
      <c r="C40" s="9"/>
      <c r="D40" s="10" t="s">
        <v>32</v>
      </c>
      <c r="E40" s="11">
        <v>2462.6484999999998</v>
      </c>
      <c r="F40" s="11">
        <v>11</v>
      </c>
      <c r="G40" s="12">
        <v>87</v>
      </c>
      <c r="H40" s="11">
        <v>4</v>
      </c>
    </row>
    <row r="41" spans="2:8" x14ac:dyDescent="0.25">
      <c r="B41" s="3">
        <v>44181.75</v>
      </c>
      <c r="C41" s="13"/>
      <c r="D41" s="5" t="s">
        <v>33</v>
      </c>
      <c r="E41" s="6">
        <v>1490.0545</v>
      </c>
      <c r="F41" s="6">
        <v>13</v>
      </c>
      <c r="G41" s="7">
        <v>70</v>
      </c>
      <c r="H41" s="6">
        <v>1</v>
      </c>
    </row>
    <row r="42" spans="2:8" x14ac:dyDescent="0.25">
      <c r="B42" s="8">
        <v>44183.75</v>
      </c>
      <c r="C42" s="9"/>
      <c r="D42" s="10" t="s">
        <v>33</v>
      </c>
      <c r="E42" s="11">
        <v>2846.1253160000001</v>
      </c>
      <c r="F42" s="11">
        <v>15</v>
      </c>
      <c r="G42" s="12">
        <v>105</v>
      </c>
      <c r="H42" s="11">
        <v>3</v>
      </c>
    </row>
    <row r="43" spans="2:8" x14ac:dyDescent="0.25">
      <c r="B43" s="14"/>
      <c r="C43" s="15" t="s">
        <v>29</v>
      </c>
      <c r="D43" s="14"/>
      <c r="E43" s="16">
        <v>20631.576286</v>
      </c>
      <c r="F43" s="16">
        <v>102</v>
      </c>
      <c r="G43" s="17">
        <v>611</v>
      </c>
      <c r="H43" s="16">
        <v>22</v>
      </c>
    </row>
    <row r="44" spans="2:8" x14ac:dyDescent="0.25">
      <c r="B44" s="18"/>
      <c r="C44" s="18"/>
      <c r="D44" s="19"/>
      <c r="E44" s="18"/>
      <c r="F44" s="18"/>
      <c r="G44" s="18"/>
      <c r="H44" s="18"/>
    </row>
    <row r="45" spans="2:8" ht="24.75" x14ac:dyDescent="0.25">
      <c r="B45" s="1" t="s">
        <v>0</v>
      </c>
      <c r="C45" s="1" t="s">
        <v>1</v>
      </c>
      <c r="D45" s="1" t="s">
        <v>2</v>
      </c>
      <c r="E45" s="1" t="s">
        <v>3</v>
      </c>
      <c r="F45" s="2" t="s">
        <v>4</v>
      </c>
      <c r="G45" s="1" t="s">
        <v>5</v>
      </c>
      <c r="H45" s="1" t="s">
        <v>6</v>
      </c>
    </row>
    <row r="46" spans="2:8" x14ac:dyDescent="0.25">
      <c r="B46" s="3">
        <v>44183.75</v>
      </c>
      <c r="C46" s="4" t="s">
        <v>34</v>
      </c>
      <c r="D46" s="5" t="s">
        <v>35</v>
      </c>
      <c r="E46" s="6">
        <v>2524.3645000000001</v>
      </c>
      <c r="F46" s="6">
        <v>16</v>
      </c>
      <c r="G46" s="7">
        <v>64</v>
      </c>
      <c r="H46" s="6">
        <v>2</v>
      </c>
    </row>
    <row r="47" spans="2:8" x14ac:dyDescent="0.25">
      <c r="B47" s="14"/>
      <c r="C47" s="15" t="s">
        <v>34</v>
      </c>
      <c r="D47" s="14"/>
      <c r="E47" s="16">
        <v>2524.3645000000001</v>
      </c>
      <c r="F47" s="16">
        <v>16</v>
      </c>
      <c r="G47" s="17">
        <v>64</v>
      </c>
      <c r="H47" s="16">
        <v>2</v>
      </c>
    </row>
    <row r="48" spans="2:8" x14ac:dyDescent="0.25">
      <c r="B48" s="18"/>
      <c r="C48" s="18"/>
      <c r="D48" s="19"/>
      <c r="E48" s="18"/>
      <c r="F48" s="18"/>
      <c r="G48" s="18"/>
      <c r="H48" s="18"/>
    </row>
    <row r="49" spans="2:8" ht="24.75" x14ac:dyDescent="0.25">
      <c r="B49" s="1" t="s">
        <v>0</v>
      </c>
      <c r="C49" s="1" t="s">
        <v>1</v>
      </c>
      <c r="D49" s="1" t="s">
        <v>2</v>
      </c>
      <c r="E49" s="1" t="s">
        <v>3</v>
      </c>
      <c r="F49" s="2" t="s">
        <v>4</v>
      </c>
      <c r="G49" s="1" t="s">
        <v>5</v>
      </c>
      <c r="H49" s="1" t="s">
        <v>6</v>
      </c>
    </row>
    <row r="50" spans="2:8" x14ac:dyDescent="0.25">
      <c r="B50" s="8">
        <v>44183.75</v>
      </c>
      <c r="C50" s="20" t="s">
        <v>36</v>
      </c>
      <c r="D50" s="10" t="s">
        <v>37</v>
      </c>
      <c r="E50" s="11">
        <v>15181.93802</v>
      </c>
      <c r="F50" s="11">
        <v>78</v>
      </c>
      <c r="G50" s="12">
        <v>345</v>
      </c>
      <c r="H50" s="11">
        <v>11</v>
      </c>
    </row>
    <row r="51" spans="2:8" x14ac:dyDescent="0.25">
      <c r="B51" s="14"/>
      <c r="C51" s="15" t="s">
        <v>36</v>
      </c>
      <c r="D51" s="14"/>
      <c r="E51" s="16">
        <v>15181.93802</v>
      </c>
      <c r="F51" s="16">
        <v>78</v>
      </c>
      <c r="G51" s="17">
        <v>345</v>
      </c>
      <c r="H51" s="16">
        <v>11</v>
      </c>
    </row>
    <row r="52" spans="2:8" x14ac:dyDescent="0.25">
      <c r="B52" s="18"/>
      <c r="C52" s="18"/>
      <c r="D52" s="19"/>
      <c r="E52" s="18"/>
      <c r="F52" s="18"/>
      <c r="G52" s="18"/>
      <c r="H52" s="18"/>
    </row>
    <row r="53" spans="2:8" x14ac:dyDescent="0.25">
      <c r="B53" s="21"/>
      <c r="C53" s="21"/>
      <c r="D53" s="21"/>
      <c r="E53" s="21"/>
      <c r="F53" s="21"/>
      <c r="G53" s="21"/>
      <c r="H53" s="21"/>
    </row>
  </sheetData>
  <mergeCells count="8">
    <mergeCell ref="H7:H8"/>
    <mergeCell ref="K1:M1"/>
    <mergeCell ref="B7:B8"/>
    <mergeCell ref="C7:C8"/>
    <mergeCell ref="D7:D8"/>
    <mergeCell ref="E7:E8"/>
    <mergeCell ref="F7:F8"/>
    <mergeCell ref="G7:G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CCFEF-4C3B-4954-8806-A0ECE34BAB01}">
  <dimension ref="A1:B22"/>
  <sheetViews>
    <sheetView workbookViewId="0">
      <pane ySplit="1" topLeftCell="A2" activePane="bottomLeft" state="frozen"/>
      <selection pane="bottomLeft" activeCell="D15" sqref="D15"/>
    </sheetView>
  </sheetViews>
  <sheetFormatPr baseColWidth="10" defaultRowHeight="15" x14ac:dyDescent="0.25"/>
  <cols>
    <col min="1" max="1" width="12.140625" bestFit="1" customWidth="1"/>
  </cols>
  <sheetData>
    <row r="1" spans="1:2" x14ac:dyDescent="0.25">
      <c r="A1" s="23" t="s">
        <v>38</v>
      </c>
      <c r="B1" s="23" t="s">
        <v>39</v>
      </c>
    </row>
    <row r="2" spans="1:2" x14ac:dyDescent="0.25">
      <c r="A2" t="s">
        <v>43</v>
      </c>
      <c r="B2" s="24">
        <f ca="1">RANDBETWEEN(25000,40000)</f>
        <v>32925</v>
      </c>
    </row>
    <row r="3" spans="1:2" x14ac:dyDescent="0.25">
      <c r="A3" t="s">
        <v>24</v>
      </c>
      <c r="B3" s="24">
        <f t="shared" ref="B3:B22" ca="1" si="0">RANDBETWEEN(25000,40000)</f>
        <v>39815</v>
      </c>
    </row>
    <row r="4" spans="1:2" x14ac:dyDescent="0.25">
      <c r="A4" t="s">
        <v>44</v>
      </c>
      <c r="B4" s="24">
        <f t="shared" ca="1" si="0"/>
        <v>33476</v>
      </c>
    </row>
    <row r="5" spans="1:2" x14ac:dyDescent="0.25">
      <c r="A5" t="s">
        <v>45</v>
      </c>
      <c r="B5" s="24">
        <f t="shared" ca="1" si="0"/>
        <v>30315</v>
      </c>
    </row>
    <row r="6" spans="1:2" x14ac:dyDescent="0.25">
      <c r="A6" t="s">
        <v>29</v>
      </c>
      <c r="B6" s="24">
        <f t="shared" ca="1" si="0"/>
        <v>35858</v>
      </c>
    </row>
    <row r="7" spans="1:2" x14ac:dyDescent="0.25">
      <c r="A7" t="s">
        <v>46</v>
      </c>
      <c r="B7" s="24">
        <f t="shared" ca="1" si="0"/>
        <v>37937</v>
      </c>
    </row>
    <row r="8" spans="1:2" x14ac:dyDescent="0.25">
      <c r="A8" t="s">
        <v>47</v>
      </c>
      <c r="B8" s="24">
        <f t="shared" ca="1" si="0"/>
        <v>36496</v>
      </c>
    </row>
    <row r="9" spans="1:2" x14ac:dyDescent="0.25">
      <c r="A9" t="s">
        <v>34</v>
      </c>
      <c r="B9" s="24">
        <f t="shared" ca="1" si="0"/>
        <v>30372</v>
      </c>
    </row>
    <row r="10" spans="1:2" x14ac:dyDescent="0.25">
      <c r="A10" t="s">
        <v>36</v>
      </c>
      <c r="B10" s="24">
        <f t="shared" ca="1" si="0"/>
        <v>37472</v>
      </c>
    </row>
    <row r="11" spans="1:2" x14ac:dyDescent="0.25">
      <c r="A11" t="s">
        <v>48</v>
      </c>
      <c r="B11" s="24">
        <f t="shared" ca="1" si="0"/>
        <v>26692</v>
      </c>
    </row>
    <row r="12" spans="1:2" x14ac:dyDescent="0.25">
      <c r="A12" t="s">
        <v>49</v>
      </c>
      <c r="B12" s="24">
        <f t="shared" ca="1" si="0"/>
        <v>27508</v>
      </c>
    </row>
    <row r="13" spans="1:2" x14ac:dyDescent="0.25">
      <c r="A13" t="s">
        <v>50</v>
      </c>
      <c r="B13" s="24">
        <f t="shared" ca="1" si="0"/>
        <v>39645</v>
      </c>
    </row>
    <row r="14" spans="1:2" x14ac:dyDescent="0.25">
      <c r="A14" t="s">
        <v>51</v>
      </c>
      <c r="B14" s="24">
        <f t="shared" ca="1" si="0"/>
        <v>33500</v>
      </c>
    </row>
    <row r="15" spans="1:2" x14ac:dyDescent="0.25">
      <c r="A15" t="s">
        <v>52</v>
      </c>
      <c r="B15" s="24">
        <f t="shared" ca="1" si="0"/>
        <v>38991</v>
      </c>
    </row>
    <row r="16" spans="1:2" x14ac:dyDescent="0.25">
      <c r="A16" t="s">
        <v>53</v>
      </c>
      <c r="B16" s="24">
        <f t="shared" ca="1" si="0"/>
        <v>39902</v>
      </c>
    </row>
    <row r="17" spans="1:2" x14ac:dyDescent="0.25">
      <c r="A17" t="s">
        <v>54</v>
      </c>
      <c r="B17" s="24">
        <f t="shared" ca="1" si="0"/>
        <v>27574</v>
      </c>
    </row>
    <row r="18" spans="1:2" x14ac:dyDescent="0.25">
      <c r="A18" t="s">
        <v>14</v>
      </c>
      <c r="B18" s="24">
        <f t="shared" ca="1" si="0"/>
        <v>39674</v>
      </c>
    </row>
    <row r="19" spans="1:2" x14ac:dyDescent="0.25">
      <c r="A19" t="s">
        <v>55</v>
      </c>
      <c r="B19" s="24">
        <f t="shared" ca="1" si="0"/>
        <v>32499</v>
      </c>
    </row>
    <row r="20" spans="1:2" x14ac:dyDescent="0.25">
      <c r="A20" t="s">
        <v>56</v>
      </c>
      <c r="B20" s="24">
        <f t="shared" ca="1" si="0"/>
        <v>27897</v>
      </c>
    </row>
    <row r="21" spans="1:2" x14ac:dyDescent="0.25">
      <c r="A21" t="s">
        <v>20</v>
      </c>
      <c r="B21" s="24">
        <f t="shared" ca="1" si="0"/>
        <v>34658</v>
      </c>
    </row>
    <row r="22" spans="1:2" x14ac:dyDescent="0.25">
      <c r="A22" t="s">
        <v>22</v>
      </c>
      <c r="B22" s="24">
        <f t="shared" ca="1" si="0"/>
        <v>33777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Lissage</vt:lpstr>
      <vt:lpstr>volume 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ESSONO Dany</dc:creator>
  <cp:lastModifiedBy>DjiDji</cp:lastModifiedBy>
  <dcterms:created xsi:type="dcterms:W3CDTF">2020-12-17T16:11:13Z</dcterms:created>
  <dcterms:modified xsi:type="dcterms:W3CDTF">2020-12-17T18:35:07Z</dcterms:modified>
</cp:coreProperties>
</file>