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/>
  <mc:AlternateContent xmlns:mc="http://schemas.openxmlformats.org/markup-compatibility/2006">
    <mc:Choice Requires="x15">
      <x15ac:absPath xmlns:x15ac="http://schemas.microsoft.com/office/spreadsheetml/2010/11/ac" url="D:\Téléchargements\1Fichiers Excel\"/>
    </mc:Choice>
  </mc:AlternateContent>
  <xr:revisionPtr revIDLastSave="0" documentId="13_ncr:1_{7D52AEC9-4061-4829-A14C-C0912A094ABA}" xr6:coauthVersionLast="45" xr6:coauthVersionMax="45" xr10:uidLastSave="{00000000-0000-0000-0000-000000000000}"/>
  <bookViews>
    <workbookView xWindow="45" yWindow="90" windowWidth="19155" windowHeight="14565" xr2:uid="{00000000-000D-0000-FFFF-FFFF00000000}"/>
  </bookViews>
  <sheets>
    <sheet name="BDD" sheetId="1" r:id="rId1"/>
    <sheet name="DONNEES JOURNALIERES" sheetId="2" r:id="rId2"/>
    <sheet name="DONNEES PAR PERIODE" sheetId="3" r:id="rId3"/>
  </sheets>
  <definedNames>
    <definedName name="_xlnm._FilterDatabase" localSheetId="0" hidden="1">BDD!$A$1:$T$74</definedName>
    <definedName name="BDD">BDD!$A$3:$T$74</definedName>
    <definedName name="données">BDD!$1:$1048576</definedName>
    <definedName name="sites">BDD!$U$2:$U$4</definedName>
    <definedName name="_xlnm.Print_Area" localSheetId="0">BDD!$A$1:$AD$74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1" i="3" l="1"/>
  <c r="C11" i="3" a="1"/>
  <c r="C11" i="3" s="1"/>
  <c r="D11" i="3" a="1"/>
  <c r="D11" i="3" s="1"/>
  <c r="E11" i="3" a="1"/>
  <c r="E11" i="3" s="1"/>
  <c r="B11" i="3"/>
  <c r="C8" i="3"/>
  <c r="B8" i="3"/>
  <c r="C5" i="3"/>
  <c r="D5" i="3"/>
  <c r="E5" i="3"/>
  <c r="B5" i="3"/>
  <c r="M75" i="1"/>
  <c r="N75" i="1"/>
  <c r="O75" i="1"/>
  <c r="L75" i="1"/>
  <c r="E18" i="3" l="1" a="1"/>
  <c r="E18" i="3" s="1"/>
  <c r="B18" i="3" a="1"/>
  <c r="B18" i="3" s="1"/>
  <c r="B20" i="3" a="1"/>
  <c r="B20" i="3" s="1"/>
  <c r="H18" i="3" a="1"/>
  <c r="H18" i="3" s="1"/>
  <c r="H8" i="3" l="1"/>
  <c r="H10" i="3"/>
  <c r="H6" i="3"/>
  <c r="E5" i="2" a="1"/>
  <c r="E5" i="2" s="1"/>
  <c r="D5" i="2" a="1"/>
  <c r="D5" i="2" s="1"/>
  <c r="E11" i="2" a="1"/>
  <c r="E11" i="2" s="1"/>
  <c r="H18" i="2" a="1"/>
  <c r="H18" i="2" s="1"/>
  <c r="B20" i="2" a="1"/>
  <c r="B20" i="2" s="1"/>
  <c r="E18" i="2" a="1"/>
  <c r="E18" i="2" s="1"/>
  <c r="B18" i="2" a="1"/>
  <c r="B18" i="2" s="1"/>
  <c r="B11" i="2" a="1"/>
  <c r="B11" i="2" s="1"/>
  <c r="D11" i="2" a="1"/>
  <c r="D11" i="2" s="1"/>
  <c r="C11" i="2" a="1"/>
  <c r="C11" i="2" s="1"/>
  <c r="C8" i="2" a="1"/>
  <c r="C8" i="2" s="1"/>
  <c r="B8" i="2" a="1"/>
  <c r="B8" i="2" s="1"/>
  <c r="C5" i="2" a="1"/>
  <c r="C5" i="2" s="1"/>
  <c r="B5" i="2" a="1"/>
  <c r="B5" i="2" s="1"/>
  <c r="H8" i="2" l="1"/>
  <c r="H6" i="2"/>
  <c r="H10" i="2"/>
</calcChain>
</file>

<file path=xl/sharedStrings.xml><?xml version="1.0" encoding="utf-8"?>
<sst xmlns="http://schemas.openxmlformats.org/spreadsheetml/2006/main" count="164" uniqueCount="62">
  <si>
    <t>Trafic OO/Presse</t>
  </si>
  <si>
    <t>Total courrier réalisé</t>
  </si>
  <si>
    <t>Total trafic colis</t>
  </si>
  <si>
    <t>MANUEL</t>
  </si>
  <si>
    <t>Total trafic meca</t>
  </si>
  <si>
    <t>Total trafic CEDEX</t>
  </si>
  <si>
    <t>Total trafic PPI</t>
  </si>
  <si>
    <t>Trafic OO ménage</t>
  </si>
  <si>
    <t>Trafic OO cedex</t>
  </si>
  <si>
    <t>Global Presse</t>
  </si>
  <si>
    <t>3S</t>
  </si>
  <si>
    <t>Trafic colis réalisé</t>
  </si>
  <si>
    <t>Trafic chrono réalisé</t>
  </si>
  <si>
    <t>Trafic manuel OO ménage</t>
  </si>
  <si>
    <t>Trafic Ménage TCP</t>
  </si>
  <si>
    <t>Trafic Ménage TPD</t>
  </si>
  <si>
    <t>Trafic Ménage TPD+</t>
  </si>
  <si>
    <t>Trafic Ménage TCD</t>
  </si>
  <si>
    <t>Trafic Cedex TCP</t>
  </si>
  <si>
    <t>Trafic Cedex TCD</t>
  </si>
  <si>
    <t>Trafic PPI Non Suivis</t>
  </si>
  <si>
    <t>Trafic PPI Suivis</t>
  </si>
  <si>
    <t>CEDEX</t>
  </si>
  <si>
    <t xml:space="preserve">Site  </t>
  </si>
  <si>
    <t>Date</t>
  </si>
  <si>
    <t>Site :</t>
  </si>
  <si>
    <t>GAZERAN</t>
  </si>
  <si>
    <t>HOUDAN</t>
  </si>
  <si>
    <t>LE PERRAY</t>
  </si>
  <si>
    <t>Date :</t>
  </si>
  <si>
    <t>MECA MENAGE</t>
  </si>
  <si>
    <t>TCP</t>
  </si>
  <si>
    <t>TPD</t>
  </si>
  <si>
    <t>TPD+</t>
  </si>
  <si>
    <t>TCD</t>
  </si>
  <si>
    <t>MECA CEDEX</t>
  </si>
  <si>
    <t>OS</t>
  </si>
  <si>
    <t>COLIS</t>
  </si>
  <si>
    <t>CHRONO</t>
  </si>
  <si>
    <t>PPI</t>
  </si>
  <si>
    <t>AUTRES</t>
  </si>
  <si>
    <t>CATALOGUES</t>
  </si>
  <si>
    <t>ELECTIONS</t>
  </si>
  <si>
    <t>Trafic manuel OO</t>
  </si>
  <si>
    <t>MENAGE</t>
  </si>
  <si>
    <t>Trafic presse</t>
  </si>
  <si>
    <t>PRESSE</t>
  </si>
  <si>
    <t>Trafic PPI</t>
  </si>
  <si>
    <t>PPI (non suivis)</t>
  </si>
  <si>
    <t>RAPPEL TOTAL TRAFIC</t>
  </si>
  <si>
    <t>TOTAL COURRIER</t>
  </si>
  <si>
    <t>TOTAL COLIS</t>
  </si>
  <si>
    <t>TOTAL PPI</t>
  </si>
  <si>
    <t>site</t>
  </si>
  <si>
    <t>Début :</t>
  </si>
  <si>
    <t>Fin :</t>
  </si>
  <si>
    <t>Trafic Ménage</t>
  </si>
  <si>
    <t>Trafic Cedex</t>
  </si>
  <si>
    <t>ménage</t>
  </si>
  <si>
    <t>cedex</t>
  </si>
  <si>
    <t>OO cedex</t>
  </si>
  <si>
    <t>Traffic OO 3S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</si>
</sst>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2"/>
      <color rgb="FF000000"/>
      <name val="Calibri"/>
    </font>
    <font>
      <sz val="12"/>
      <color rgb="FF000000"/>
      <name val="Calibri"/>
      <family val="2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theme="9" tint="0.39997558519241921"/>
        <bgColor rgb="FF000000"/>
      </patternFill>
    </fill>
    <fill>
      <patternFill patternType="solid">
        <fgColor rgb="FF0070C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1"/>
      </left>
      <right style="thick">
        <color theme="0"/>
      </right>
      <top style="thin">
        <color theme="1"/>
      </top>
      <bottom style="thick">
        <color theme="0"/>
      </bottom>
      <diagonal/>
    </border>
    <border>
      <left style="thick">
        <color theme="0"/>
      </left>
      <right style="thin">
        <color theme="1"/>
      </right>
      <top style="thin">
        <color theme="1"/>
      </top>
      <bottom style="thick">
        <color theme="0"/>
      </bottom>
      <diagonal/>
    </border>
    <border>
      <left style="thin">
        <color theme="1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 style="thin">
        <color theme="1"/>
      </right>
      <top style="thick">
        <color theme="0"/>
      </top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 style="thick">
        <color theme="0"/>
      </right>
      <top style="thick">
        <color theme="0"/>
      </top>
      <bottom style="thin">
        <color theme="1"/>
      </bottom>
      <diagonal/>
    </border>
    <border>
      <left style="thick">
        <color theme="0"/>
      </left>
      <right style="thin">
        <color theme="1"/>
      </right>
      <top style="thick">
        <color theme="0"/>
      </top>
      <bottom style="thin">
        <color theme="1"/>
      </bottom>
      <diagonal/>
    </border>
    <border>
      <left/>
      <right/>
      <top/>
      <bottom style="thin">
        <color rgb="FF00000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 style="thick">
        <color theme="0"/>
      </top>
      <bottom style="thick">
        <color theme="0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ck">
        <color theme="0"/>
      </bottom>
      <diagonal/>
    </border>
    <border>
      <left/>
      <right style="thin">
        <color theme="1"/>
      </right>
      <top style="thin">
        <color theme="1"/>
      </top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/>
      <top style="thick">
        <color theme="0"/>
      </top>
      <bottom style="thin">
        <color theme="1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0" xfId="0"/>
    <xf numFmtId="0" fontId="0" fillId="5" borderId="4" xfId="0" applyFill="1" applyBorder="1" applyAlignment="1">
      <alignment horizontal="center"/>
    </xf>
    <xf numFmtId="0" fontId="0" fillId="0" borderId="5" xfId="0" applyBorder="1"/>
    <xf numFmtId="0" fontId="0" fillId="0" borderId="0" xfId="0" applyAlignment="1">
      <alignment horizontal="center" vertical="center"/>
    </xf>
    <xf numFmtId="14" fontId="2" fillId="9" borderId="5" xfId="0" applyNumberFormat="1" applyFont="1" applyFill="1" applyBorder="1" applyAlignment="1">
      <alignment horizontal="center" vertical="center"/>
    </xf>
    <xf numFmtId="0" fontId="5" fillId="0" borderId="0" xfId="0" applyFont="1"/>
    <xf numFmtId="0" fontId="3" fillId="9" borderId="0" xfId="0" applyFont="1" applyFill="1" applyBorder="1" applyAlignment="1">
      <alignment horizontal="left" vertical="center"/>
    </xf>
    <xf numFmtId="0" fontId="2" fillId="9" borderId="5" xfId="0" applyFont="1" applyFill="1" applyBorder="1" applyAlignment="1">
      <alignment horizontal="left" vertical="center" wrapText="1"/>
    </xf>
    <xf numFmtId="0" fontId="3" fillId="9" borderId="5" xfId="0" applyFont="1" applyFill="1" applyBorder="1" applyAlignment="1">
      <alignment horizontal="left" vertical="center" wrapText="1"/>
    </xf>
    <xf numFmtId="0" fontId="3" fillId="9" borderId="6" xfId="0" applyFont="1" applyFill="1" applyBorder="1" applyAlignment="1">
      <alignment horizontal="left" vertical="center" wrapText="1"/>
    </xf>
    <xf numFmtId="0" fontId="2" fillId="10" borderId="6" xfId="0" applyFont="1" applyFill="1" applyBorder="1" applyAlignment="1">
      <alignment horizontal="left" vertical="center" wrapText="1"/>
    </xf>
    <xf numFmtId="0" fontId="2" fillId="9" borderId="6" xfId="0" applyFont="1" applyFill="1" applyBorder="1" applyAlignment="1">
      <alignment horizontal="left" vertical="center" wrapText="1"/>
    </xf>
    <xf numFmtId="0" fontId="0" fillId="0" borderId="0" xfId="0" applyAlignment="1">
      <alignment wrapText="1"/>
    </xf>
    <xf numFmtId="0" fontId="7" fillId="0" borderId="0" xfId="0" applyFont="1" applyFill="1" applyAlignment="1">
      <alignment wrapText="1"/>
    </xf>
    <xf numFmtId="0" fontId="6" fillId="0" borderId="0" xfId="0" applyFont="1" applyFill="1" applyAlignment="1">
      <alignment wrapText="1"/>
    </xf>
    <xf numFmtId="0" fontId="5" fillId="0" borderId="0" xfId="0" applyFont="1" applyAlignment="1">
      <alignment wrapText="1"/>
    </xf>
    <xf numFmtId="0" fontId="5" fillId="15" borderId="0" xfId="0" applyFont="1" applyFill="1" applyAlignment="1" applyProtection="1">
      <alignment horizontal="left" vertical="center"/>
      <protection locked="0"/>
    </xf>
    <xf numFmtId="14" fontId="5" fillId="15" borderId="0" xfId="0" applyNumberFormat="1" applyFont="1" applyFill="1" applyAlignment="1" applyProtection="1">
      <alignment horizontal="left" vertical="center"/>
      <protection locked="0"/>
    </xf>
    <xf numFmtId="2" fontId="6" fillId="11" borderId="16" xfId="0" applyNumberFormat="1" applyFont="1" applyFill="1" applyBorder="1" applyAlignment="1" applyProtection="1">
      <alignment horizontal="center" vertical="center"/>
    </xf>
    <xf numFmtId="2" fontId="6" fillId="11" borderId="17" xfId="0" applyNumberFormat="1" applyFont="1" applyFill="1" applyBorder="1" applyAlignment="1" applyProtection="1">
      <alignment horizontal="center" vertical="center"/>
    </xf>
    <xf numFmtId="2" fontId="6" fillId="11" borderId="21" xfId="0" applyNumberFormat="1" applyFont="1" applyFill="1" applyBorder="1" applyAlignment="1" applyProtection="1">
      <alignment horizontal="center" vertical="center"/>
    </xf>
    <xf numFmtId="0" fontId="6" fillId="11" borderId="16" xfId="0" applyFont="1" applyFill="1" applyBorder="1" applyAlignment="1" applyProtection="1">
      <alignment horizontal="center" vertical="center"/>
    </xf>
    <xf numFmtId="0" fontId="6" fillId="11" borderId="17" xfId="0" applyFont="1" applyFill="1" applyBorder="1" applyAlignment="1" applyProtection="1">
      <alignment horizontal="center" vertical="center"/>
    </xf>
    <xf numFmtId="0" fontId="6" fillId="11" borderId="21" xfId="0" applyFont="1" applyFill="1" applyBorder="1" applyAlignment="1" applyProtection="1">
      <alignment horizontal="center" vertical="center"/>
    </xf>
    <xf numFmtId="0" fontId="6" fillId="11" borderId="10" xfId="0" applyFont="1" applyFill="1" applyBorder="1" applyAlignment="1" applyProtection="1">
      <alignment horizontal="center" vertical="center"/>
    </xf>
    <xf numFmtId="0" fontId="6" fillId="11" borderId="14" xfId="0" applyFont="1" applyFill="1" applyBorder="1" applyAlignment="1" applyProtection="1">
      <alignment horizontal="center" vertical="center"/>
    </xf>
    <xf numFmtId="2" fontId="6" fillId="11" borderId="10" xfId="0" applyNumberFormat="1" applyFont="1" applyFill="1" applyBorder="1" applyAlignment="1" applyProtection="1">
      <alignment horizontal="center" vertical="center"/>
    </xf>
    <xf numFmtId="0" fontId="4" fillId="14" borderId="28" xfId="0" applyFont="1" applyFill="1" applyBorder="1" applyAlignment="1" applyProtection="1">
      <alignment horizontal="right"/>
    </xf>
    <xf numFmtId="0" fontId="0" fillId="0" borderId="0" xfId="0" applyProtection="1"/>
    <xf numFmtId="0" fontId="5" fillId="0" borderId="0" xfId="0" applyFont="1" applyProtection="1"/>
    <xf numFmtId="0" fontId="4" fillId="14" borderId="29" xfId="0" applyFont="1" applyFill="1" applyBorder="1" applyAlignment="1" applyProtection="1">
      <alignment horizontal="right"/>
    </xf>
    <xf numFmtId="0" fontId="0" fillId="0" borderId="0" xfId="0" applyAlignment="1" applyProtection="1">
      <alignment horizontal="center" vertical="center" wrapText="1"/>
    </xf>
    <xf numFmtId="0" fontId="5" fillId="0" borderId="18" xfId="0" applyFont="1" applyBorder="1" applyProtection="1"/>
    <xf numFmtId="0" fontId="5" fillId="13" borderId="19" xfId="0" applyFont="1" applyFill="1" applyBorder="1" applyAlignment="1" applyProtection="1">
      <alignment horizontal="center" vertical="center"/>
    </xf>
    <xf numFmtId="0" fontId="5" fillId="13" borderId="20" xfId="0" applyFont="1" applyFill="1" applyBorder="1" applyAlignment="1" applyProtection="1">
      <alignment horizontal="center" vertical="center"/>
    </xf>
    <xf numFmtId="0" fontId="4" fillId="12" borderId="11" xfId="0" applyFont="1" applyFill="1" applyBorder="1" applyProtection="1"/>
    <xf numFmtId="0" fontId="5" fillId="0" borderId="11" xfId="0" applyFont="1" applyBorder="1" applyProtection="1"/>
    <xf numFmtId="0" fontId="5" fillId="0" borderId="0" xfId="0" applyFont="1" applyBorder="1" applyProtection="1"/>
    <xf numFmtId="0" fontId="5" fillId="0" borderId="12" xfId="0" applyFont="1" applyBorder="1" applyProtection="1"/>
    <xf numFmtId="0" fontId="4" fillId="12" borderId="9" xfId="0" applyFont="1" applyFill="1" applyBorder="1" applyAlignment="1" applyProtection="1">
      <alignment vertical="center"/>
    </xf>
    <xf numFmtId="14" fontId="5" fillId="0" borderId="0" xfId="0" applyNumberFormat="1" applyFont="1" applyProtection="1"/>
    <xf numFmtId="0" fontId="5" fillId="13" borderId="0" xfId="0" applyFont="1" applyFill="1" applyBorder="1" applyAlignment="1" applyProtection="1">
      <alignment horizontal="center" vertical="center"/>
    </xf>
    <xf numFmtId="0" fontId="0" fillId="0" borderId="0" xfId="0" applyBorder="1" applyProtection="1"/>
    <xf numFmtId="0" fontId="5" fillId="13" borderId="12" xfId="0" applyFont="1" applyFill="1" applyBorder="1" applyAlignment="1" applyProtection="1">
      <alignment horizontal="center" vertical="center"/>
    </xf>
    <xf numFmtId="0" fontId="4" fillId="12" borderId="13" xfId="0" applyFont="1" applyFill="1" applyBorder="1" applyAlignment="1" applyProtection="1">
      <alignment vertical="center"/>
    </xf>
    <xf numFmtId="0" fontId="4" fillId="12" borderId="22" xfId="0" applyFont="1" applyFill="1" applyBorder="1" applyProtection="1"/>
    <xf numFmtId="0" fontId="6" fillId="11" borderId="23" xfId="0" applyFont="1" applyFill="1" applyBorder="1" applyAlignment="1" applyProtection="1">
      <alignment horizontal="center" vertical="center"/>
    </xf>
    <xf numFmtId="0" fontId="5" fillId="0" borderId="24" xfId="0" applyFont="1" applyBorder="1" applyProtection="1"/>
    <xf numFmtId="0" fontId="5" fillId="0" borderId="25" xfId="0" applyFont="1" applyBorder="1" applyProtection="1"/>
    <xf numFmtId="0" fontId="0" fillId="0" borderId="0" xfId="0"/>
    <xf numFmtId="0" fontId="5" fillId="0" borderId="0" xfId="0" quotePrefix="1" applyFont="1" applyBorder="1" applyAlignment="1" applyProtection="1">
      <alignment wrapText="1"/>
    </xf>
    <xf numFmtId="0" fontId="5" fillId="0" borderId="0" xfId="0" quotePrefix="1" applyFont="1" applyAlignment="1" applyProtection="1">
      <alignment wrapText="1"/>
    </xf>
    <xf numFmtId="0" fontId="2" fillId="9" borderId="0" xfId="0" applyFont="1" applyFill="1" applyBorder="1" applyAlignment="1">
      <alignment horizontal="center" vertical="center"/>
    </xf>
    <xf numFmtId="0" fontId="2" fillId="9" borderId="15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/>
    </xf>
    <xf numFmtId="0" fontId="1" fillId="7" borderId="2" xfId="0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0" xfId="0"/>
    <xf numFmtId="0" fontId="0" fillId="3" borderId="1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0" fontId="6" fillId="11" borderId="7" xfId="0" applyFont="1" applyFill="1" applyBorder="1" applyAlignment="1" applyProtection="1">
      <alignment horizontal="center" vertical="center"/>
    </xf>
    <xf numFmtId="0" fontId="6" fillId="11" borderId="8" xfId="0" applyFont="1" applyFill="1" applyBorder="1" applyAlignment="1" applyProtection="1">
      <alignment horizontal="center" vertical="center"/>
    </xf>
    <xf numFmtId="0" fontId="6" fillId="11" borderId="26" xfId="0" applyFont="1" applyFill="1" applyBorder="1" applyAlignment="1" applyProtection="1">
      <alignment horizontal="center" vertical="center"/>
    </xf>
    <xf numFmtId="0" fontId="6" fillId="11" borderId="27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pageSetUpPr fitToPage="1"/>
  </sheetPr>
  <dimension ref="A1:V75"/>
  <sheetViews>
    <sheetView tabSelected="1" view="pageBreakPreview" zoomScaleNormal="60" zoomScaleSheetLayoutView="100" workbookViewId="0">
      <pane xSplit="2" ySplit="2" topLeftCell="C3" activePane="bottomRight" state="frozen"/>
      <selection pane="topRight" activeCell="C1" sqref="C1"/>
      <selection pane="bottomLeft" activeCell="A5" sqref="A5"/>
      <selection pane="bottomRight" activeCell="Q3" sqref="Q3"/>
    </sheetView>
  </sheetViews>
  <sheetFormatPr baseColWidth="10" defaultColWidth="20" defaultRowHeight="15" x14ac:dyDescent="0.25"/>
  <cols>
    <col min="1" max="1" width="18.140625" customWidth="1"/>
    <col min="2" max="2" width="20" style="4"/>
    <col min="3" max="20" width="35.140625" customWidth="1"/>
    <col min="21" max="21" width="7.7109375" style="13" customWidth="1"/>
    <col min="22" max="22" width="24.140625" bestFit="1" customWidth="1"/>
    <col min="28" max="28" width="23.5703125" bestFit="1" customWidth="1"/>
    <col min="29" max="29" width="27.28515625" bestFit="1" customWidth="1"/>
  </cols>
  <sheetData>
    <row r="1" spans="1:22" ht="15" customHeight="1" thickBot="1" x14ac:dyDescent="0.4">
      <c r="A1" s="53" t="s">
        <v>23</v>
      </c>
      <c r="B1" s="53" t="s">
        <v>24</v>
      </c>
      <c r="C1" s="60" t="s">
        <v>0</v>
      </c>
      <c r="D1" s="61"/>
      <c r="E1" s="62"/>
      <c r="F1" s="63" t="s">
        <v>1</v>
      </c>
      <c r="G1" s="64"/>
      <c r="I1" s="65" t="s">
        <v>2</v>
      </c>
      <c r="J1" s="66"/>
      <c r="K1" s="2" t="s">
        <v>3</v>
      </c>
      <c r="L1" s="67" t="s">
        <v>4</v>
      </c>
      <c r="M1" s="68"/>
      <c r="N1" s="68"/>
      <c r="O1" s="69"/>
      <c r="P1" s="55" t="s">
        <v>5</v>
      </c>
      <c r="Q1" s="56"/>
      <c r="R1" s="57"/>
      <c r="S1" s="58" t="s">
        <v>6</v>
      </c>
      <c r="T1" s="59"/>
      <c r="U1" s="14" t="s">
        <v>53</v>
      </c>
      <c r="V1" s="15" t="s">
        <v>27</v>
      </c>
    </row>
    <row r="2" spans="1:22" s="13" customFormat="1" ht="27.75" customHeight="1" x14ac:dyDescent="0.25">
      <c r="A2" s="54"/>
      <c r="B2" s="54"/>
      <c r="C2" s="8" t="s">
        <v>7</v>
      </c>
      <c r="D2" s="8" t="s">
        <v>8</v>
      </c>
      <c r="E2" s="8" t="s">
        <v>9</v>
      </c>
      <c r="F2" s="8" t="s">
        <v>0</v>
      </c>
      <c r="G2" s="8" t="s">
        <v>61</v>
      </c>
      <c r="H2" s="8" t="s">
        <v>1</v>
      </c>
      <c r="I2" s="8" t="s">
        <v>11</v>
      </c>
      <c r="J2" s="9" t="s">
        <v>12</v>
      </c>
      <c r="K2" s="10" t="s">
        <v>13</v>
      </c>
      <c r="L2" s="11" t="s">
        <v>14</v>
      </c>
      <c r="M2" s="11" t="s">
        <v>15</v>
      </c>
      <c r="N2" s="11" t="s">
        <v>16</v>
      </c>
      <c r="O2" s="11" t="s">
        <v>17</v>
      </c>
      <c r="P2" s="12" t="s">
        <v>18</v>
      </c>
      <c r="Q2" s="10" t="s">
        <v>8</v>
      </c>
      <c r="R2" s="10" t="s">
        <v>19</v>
      </c>
      <c r="S2" s="8" t="s">
        <v>20</v>
      </c>
      <c r="T2" s="8" t="s">
        <v>21</v>
      </c>
      <c r="U2" s="14" t="s">
        <v>26</v>
      </c>
      <c r="V2" s="14" t="s">
        <v>28</v>
      </c>
    </row>
    <row r="3" spans="1:22" s="1" customFormat="1" ht="27.75" customHeight="1" x14ac:dyDescent="0.25">
      <c r="A3" s="7" t="s">
        <v>26</v>
      </c>
      <c r="B3" s="5">
        <v>44044</v>
      </c>
      <c r="C3" s="3">
        <v>0.60574564661147168</v>
      </c>
      <c r="D3" s="3">
        <v>0.33009297842497243</v>
      </c>
      <c r="E3" s="3">
        <v>0.42219369202001189</v>
      </c>
      <c r="F3" s="3">
        <v>0.92745624852822683</v>
      </c>
      <c r="G3" s="3">
        <v>0.48814998274083266</v>
      </c>
      <c r="H3" s="3">
        <v>9.8110108683481245E-2</v>
      </c>
      <c r="I3" s="3">
        <v>0.425457508661646</v>
      </c>
      <c r="J3" s="3">
        <v>0.38975554088872011</v>
      </c>
      <c r="K3" s="3">
        <v>0.59193163645717928</v>
      </c>
      <c r="L3" s="3">
        <v>0.12140331703075047</v>
      </c>
      <c r="M3" s="3">
        <v>0.36569893037344703</v>
      </c>
      <c r="N3" s="3">
        <v>0.62525287367341775</v>
      </c>
      <c r="O3" s="3">
        <v>0.23354466296064069</v>
      </c>
      <c r="P3" s="3">
        <v>0.41191901847353829</v>
      </c>
      <c r="Q3" s="3">
        <v>0.22784023916871676</v>
      </c>
      <c r="R3" s="3">
        <v>0.37322451654680922</v>
      </c>
      <c r="S3" s="3">
        <v>0.41067272082983997</v>
      </c>
      <c r="T3" s="3">
        <v>0.76818411060110658</v>
      </c>
    </row>
    <row r="4" spans="1:22" ht="25.5" customHeight="1" x14ac:dyDescent="0.25">
      <c r="A4" s="7" t="s">
        <v>26</v>
      </c>
      <c r="B4" s="5">
        <v>44046</v>
      </c>
      <c r="C4" s="3">
        <v>0.70403436545335141</v>
      </c>
      <c r="D4" s="3">
        <v>0.1979166413721628</v>
      </c>
      <c r="E4" s="3">
        <v>0.55660777552314311</v>
      </c>
      <c r="F4" s="3">
        <v>0.80954613510311046</v>
      </c>
      <c r="G4" s="3">
        <v>0.76804185621805299</v>
      </c>
      <c r="H4" s="3">
        <v>0.74760325832399599</v>
      </c>
      <c r="I4" s="3">
        <v>0.14267468073090184</v>
      </c>
      <c r="J4" s="3">
        <v>0.2167073403518065</v>
      </c>
      <c r="K4" s="3">
        <v>0.96342238530064983</v>
      </c>
      <c r="L4" s="3">
        <v>0.14732546791222045</v>
      </c>
      <c r="M4" s="3">
        <v>0.8638278157515058</v>
      </c>
      <c r="N4" s="3">
        <v>0.76814336370946834</v>
      </c>
      <c r="O4" s="3">
        <v>0.50464648013545899</v>
      </c>
      <c r="P4" s="3">
        <v>0.9417913204920263</v>
      </c>
      <c r="Q4" s="3">
        <v>0.46123268260644001</v>
      </c>
      <c r="R4" s="3">
        <v>0.56062334087615839</v>
      </c>
      <c r="S4" s="3">
        <v>0.12540946911978301</v>
      </c>
      <c r="T4" s="3">
        <v>0.3685288509507253</v>
      </c>
    </row>
    <row r="5" spans="1:22" ht="15.75" x14ac:dyDescent="0.25">
      <c r="A5" s="7" t="s">
        <v>26</v>
      </c>
      <c r="B5" s="5">
        <v>44047</v>
      </c>
      <c r="C5" s="3">
        <v>0.89717057788096921</v>
      </c>
      <c r="D5" s="3">
        <v>0.19093263293058438</v>
      </c>
      <c r="E5" s="3">
        <v>0.38338224406759625</v>
      </c>
      <c r="F5" s="3">
        <v>0.33572452286631049</v>
      </c>
      <c r="G5" s="3">
        <v>0.62864285136376952</v>
      </c>
      <c r="H5" s="3">
        <v>0.78156565655651211</v>
      </c>
      <c r="I5" s="3">
        <v>0.45329124417234079</v>
      </c>
      <c r="J5" s="3">
        <v>8.5557383688442679E-2</v>
      </c>
      <c r="K5" s="3">
        <v>2.6854218012313802E-2</v>
      </c>
      <c r="L5" s="3">
        <v>7.9032385626027324E-2</v>
      </c>
      <c r="M5" s="3">
        <v>0.54532489657699468</v>
      </c>
      <c r="N5" s="3">
        <v>0.75446810751643179</v>
      </c>
      <c r="O5" s="3">
        <v>0.77180148721474084</v>
      </c>
      <c r="P5" s="3">
        <v>0.21846280700648824</v>
      </c>
      <c r="Q5" s="3">
        <v>0.63028355839892247</v>
      </c>
      <c r="R5" s="3">
        <v>0.47161552196108325</v>
      </c>
      <c r="S5" s="3">
        <v>0.73833233108518925</v>
      </c>
      <c r="T5" s="3">
        <v>0.54464356954088933</v>
      </c>
    </row>
    <row r="6" spans="1:22" ht="15.75" x14ac:dyDescent="0.25">
      <c r="A6" s="7" t="s">
        <v>26</v>
      </c>
      <c r="B6" s="5">
        <v>44048</v>
      </c>
      <c r="C6" s="3">
        <v>0.63405329357869888</v>
      </c>
      <c r="D6" s="3">
        <v>0.13838169074304518</v>
      </c>
      <c r="E6" s="3">
        <v>0.25935831325163139</v>
      </c>
      <c r="F6" s="3">
        <v>0.69101044530573086</v>
      </c>
      <c r="G6" s="3">
        <v>0.7011892529543543</v>
      </c>
      <c r="H6" s="3">
        <v>0.40802810450742166</v>
      </c>
      <c r="I6" s="3">
        <v>0.70004306573821029</v>
      </c>
      <c r="J6" s="3">
        <v>0.4403273672306991</v>
      </c>
      <c r="K6" s="3">
        <v>0.83067634757332109</v>
      </c>
      <c r="L6" s="3">
        <v>0.93862271911220074</v>
      </c>
      <c r="M6" s="3">
        <v>0.73231733563685675</v>
      </c>
      <c r="N6" s="3">
        <v>0.10978920322215213</v>
      </c>
      <c r="O6" s="3">
        <v>0.84684563376642175</v>
      </c>
      <c r="P6" s="3">
        <v>0.29193545798176745</v>
      </c>
      <c r="Q6" s="3">
        <v>0.11755509637941441</v>
      </c>
      <c r="R6" s="3">
        <v>0.31516045547673366</v>
      </c>
      <c r="S6" s="3">
        <v>0.77519751286336547</v>
      </c>
      <c r="T6" s="3">
        <v>0.85202387938456381</v>
      </c>
    </row>
    <row r="7" spans="1:22" ht="15.75" x14ac:dyDescent="0.25">
      <c r="A7" s="7" t="s">
        <v>26</v>
      </c>
      <c r="B7" s="5">
        <v>44049</v>
      </c>
      <c r="C7" s="3">
        <v>0.11402115142038372</v>
      </c>
      <c r="D7" s="3">
        <v>0.42353980211739284</v>
      </c>
      <c r="E7" s="3">
        <v>0.59048420633255483</v>
      </c>
      <c r="F7" s="3">
        <v>0.20426334292889292</v>
      </c>
      <c r="G7" s="3">
        <v>9.118837739589214E-3</v>
      </c>
      <c r="H7" s="3">
        <v>5.7204298925683017E-2</v>
      </c>
      <c r="I7" s="3">
        <v>0.87741807245322689</v>
      </c>
      <c r="J7" s="3">
        <v>0.75878713524232111</v>
      </c>
      <c r="K7" s="3">
        <v>1.7699206063097606E-2</v>
      </c>
      <c r="L7" s="3">
        <v>0.73268867407872607</v>
      </c>
      <c r="M7" s="3">
        <v>0.27864073522981503</v>
      </c>
      <c r="N7" s="3">
        <v>0.72186600882857932</v>
      </c>
      <c r="O7" s="3">
        <v>0.7255796301179237</v>
      </c>
      <c r="P7" s="3">
        <v>0.24905989933895767</v>
      </c>
      <c r="Q7" s="3">
        <v>0.50742041011100725</v>
      </c>
      <c r="R7" s="3">
        <v>6.7830062521796686E-2</v>
      </c>
      <c r="S7" s="3">
        <v>0.63487336411641793</v>
      </c>
      <c r="T7" s="3">
        <v>0.35948625349292285</v>
      </c>
    </row>
    <row r="8" spans="1:22" ht="15.75" x14ac:dyDescent="0.25">
      <c r="A8" s="7" t="s">
        <v>26</v>
      </c>
      <c r="B8" s="5">
        <v>44050</v>
      </c>
      <c r="C8" s="3">
        <v>0.17655078890637499</v>
      </c>
      <c r="D8" s="3">
        <v>0.59151983324223678</v>
      </c>
      <c r="E8" s="3">
        <v>1.7715103439286728E-2</v>
      </c>
      <c r="F8" s="3">
        <v>0.1645252437721314</v>
      </c>
      <c r="G8" s="3">
        <v>0.17754212294719551</v>
      </c>
      <c r="H8" s="3">
        <v>0.12270146134951188</v>
      </c>
      <c r="I8" s="3">
        <v>0.72277310407791928</v>
      </c>
      <c r="J8" s="3">
        <v>0.90488289396176502</v>
      </c>
      <c r="K8" s="3">
        <v>0.25484364830736117</v>
      </c>
      <c r="L8" s="3">
        <v>0.48996223154314145</v>
      </c>
      <c r="M8" s="3">
        <v>0.14809248083825799</v>
      </c>
      <c r="N8" s="3">
        <v>0.15937290409843563</v>
      </c>
      <c r="O8" s="3">
        <v>0.49560924713975796</v>
      </c>
      <c r="P8" s="3">
        <v>0.87133743398184904</v>
      </c>
      <c r="Q8" s="3">
        <v>0.25446687907664434</v>
      </c>
      <c r="R8" s="3">
        <v>0.13406111913587593</v>
      </c>
      <c r="S8" s="3">
        <v>9.2810470126284295E-2</v>
      </c>
      <c r="T8" s="3">
        <v>0.93135153848374452</v>
      </c>
    </row>
    <row r="9" spans="1:22" s="1" customFormat="1" ht="15.75" x14ac:dyDescent="0.25">
      <c r="A9" s="7" t="s">
        <v>26</v>
      </c>
      <c r="B9" s="5">
        <v>44051</v>
      </c>
      <c r="C9" s="3">
        <v>0.88299772796860199</v>
      </c>
      <c r="D9" s="3">
        <v>0.48662288992375458</v>
      </c>
      <c r="E9" s="3">
        <v>0.91346907205857419</v>
      </c>
      <c r="F9" s="3">
        <v>0.56055467459794595</v>
      </c>
      <c r="G9" s="3">
        <v>0.69250672610547503</v>
      </c>
      <c r="H9" s="3">
        <v>0.1396854229526111</v>
      </c>
      <c r="I9" s="3">
        <v>0.11732088608123548</v>
      </c>
      <c r="J9" s="3">
        <v>0.26290753066979144</v>
      </c>
      <c r="K9" s="3">
        <v>0.21645178830270773</v>
      </c>
      <c r="L9" s="3">
        <v>0.87229465307162535</v>
      </c>
      <c r="M9" s="3">
        <v>0.2427080671621118</v>
      </c>
      <c r="N9" s="3">
        <v>0.81592496907225509</v>
      </c>
      <c r="O9" s="3">
        <v>0.89649238791418928</v>
      </c>
      <c r="P9" s="3">
        <v>0.97335120724336044</v>
      </c>
      <c r="Q9" s="3">
        <v>0.52274132418309804</v>
      </c>
      <c r="R9" s="3">
        <v>0.72077277770038672</v>
      </c>
      <c r="S9" s="3">
        <v>0.64276606710157946</v>
      </c>
      <c r="T9" s="3">
        <v>0.50359245826242205</v>
      </c>
      <c r="U9" s="13"/>
    </row>
    <row r="10" spans="1:22" ht="15.75" hidden="1" x14ac:dyDescent="0.25">
      <c r="A10" s="7" t="s">
        <v>26</v>
      </c>
      <c r="B10" s="5">
        <v>44053</v>
      </c>
      <c r="C10" s="3">
        <v>0.14353554846221628</v>
      </c>
      <c r="D10" s="3">
        <v>0.57950248028452889</v>
      </c>
      <c r="E10" s="3">
        <v>0.46194140227946157</v>
      </c>
      <c r="F10" s="3">
        <v>0.12026019696611445</v>
      </c>
      <c r="G10" s="3">
        <v>0.58297400343908057</v>
      </c>
      <c r="H10" s="3">
        <v>0.96129350956808279</v>
      </c>
      <c r="I10" s="3">
        <v>0.64496343664833433</v>
      </c>
      <c r="J10" s="3">
        <v>0.55691367282116866</v>
      </c>
      <c r="K10" s="3">
        <v>0.10237895986483636</v>
      </c>
      <c r="L10" s="3">
        <v>0.63716485940186374</v>
      </c>
      <c r="M10" s="3">
        <v>0.23658488030918057</v>
      </c>
      <c r="N10" s="3">
        <v>2.6663076827428633E-2</v>
      </c>
      <c r="O10" s="3">
        <v>0.68793717580489611</v>
      </c>
      <c r="P10" s="3">
        <v>0.43356307318397636</v>
      </c>
      <c r="Q10" s="3">
        <v>0.97472719084369508</v>
      </c>
      <c r="R10" s="3">
        <v>0.42928871444199856</v>
      </c>
      <c r="S10" s="3">
        <v>0.98052585137568993</v>
      </c>
      <c r="T10" s="3">
        <v>0.79080623509571835</v>
      </c>
    </row>
    <row r="11" spans="1:22" ht="15.75" hidden="1" x14ac:dyDescent="0.25">
      <c r="A11" s="7" t="s">
        <v>26</v>
      </c>
      <c r="B11" s="5">
        <v>44054</v>
      </c>
      <c r="C11" s="3">
        <v>0.48451321574035555</v>
      </c>
      <c r="D11" s="3">
        <v>0.87782773583162887</v>
      </c>
      <c r="E11" s="3">
        <v>0.35445672478829982</v>
      </c>
      <c r="F11" s="3">
        <v>0.76882826664575299</v>
      </c>
      <c r="G11" s="3">
        <v>0.75696257221519836</v>
      </c>
      <c r="H11" s="3">
        <v>0.27086149297052309</v>
      </c>
      <c r="I11" s="3">
        <v>0.27699624464957229</v>
      </c>
      <c r="J11" s="3">
        <v>0.8902456389996839</v>
      </c>
      <c r="K11" s="3">
        <v>0.5174344811790057</v>
      </c>
      <c r="L11" s="3">
        <v>0.44984176901093254</v>
      </c>
      <c r="M11" s="3">
        <v>0.309605630516678</v>
      </c>
      <c r="N11" s="3">
        <v>0.15579322934820017</v>
      </c>
      <c r="O11" s="3">
        <v>0.72282917070717678</v>
      </c>
      <c r="P11" s="3">
        <v>0.10043050723808966</v>
      </c>
      <c r="Q11" s="3">
        <v>0.11543044595091623</v>
      </c>
      <c r="R11" s="3">
        <v>0.14588129875152089</v>
      </c>
      <c r="S11" s="3">
        <v>0.98377203791803314</v>
      </c>
      <c r="T11" s="3">
        <v>0.32425163484896125</v>
      </c>
    </row>
    <row r="12" spans="1:22" ht="15.75" hidden="1" x14ac:dyDescent="0.25">
      <c r="A12" s="7" t="s">
        <v>26</v>
      </c>
      <c r="B12" s="5">
        <v>44055</v>
      </c>
      <c r="C12" s="3">
        <v>0.42232226377528237</v>
      </c>
      <c r="D12" s="3">
        <v>0.55988716017768536</v>
      </c>
      <c r="E12" s="3">
        <v>0.90639315898522144</v>
      </c>
      <c r="F12" s="3">
        <v>0.33282742954813016</v>
      </c>
      <c r="G12" s="3">
        <v>0.56256231481128649</v>
      </c>
      <c r="H12" s="3">
        <v>8.7857827356800922E-2</v>
      </c>
      <c r="I12" s="3">
        <v>0.29716023859966822</v>
      </c>
      <c r="J12" s="3">
        <v>0.7010604657565298</v>
      </c>
      <c r="K12" s="3">
        <v>7.8919467238483199E-2</v>
      </c>
      <c r="L12" s="3">
        <v>0.8505235268034903</v>
      </c>
      <c r="M12" s="3">
        <v>0.5566531821961751</v>
      </c>
      <c r="N12" s="3">
        <v>0.32000666743620654</v>
      </c>
      <c r="O12" s="3">
        <v>0.31801849810042504</v>
      </c>
      <c r="P12" s="3">
        <v>0.94634899517220883</v>
      </c>
      <c r="Q12" s="3">
        <v>2.9847144899427747E-2</v>
      </c>
      <c r="R12" s="3">
        <v>0.42119847571409152</v>
      </c>
      <c r="S12" s="3">
        <v>0.44940395213199646</v>
      </c>
      <c r="T12" s="3">
        <v>0.98098002789647099</v>
      </c>
    </row>
    <row r="13" spans="1:22" ht="15.75" hidden="1" x14ac:dyDescent="0.25">
      <c r="A13" s="7" t="s">
        <v>26</v>
      </c>
      <c r="B13" s="5">
        <v>44056</v>
      </c>
      <c r="C13" s="3">
        <v>3.1418311718172998E-2</v>
      </c>
      <c r="D13" s="3">
        <v>0.45572870333253312</v>
      </c>
      <c r="E13" s="3">
        <v>0.12479621327834856</v>
      </c>
      <c r="F13" s="3">
        <v>0.58641387653101607</v>
      </c>
      <c r="G13" s="3">
        <v>0.21810110524999993</v>
      </c>
      <c r="H13" s="3">
        <v>0.98767065399700149</v>
      </c>
      <c r="I13" s="3">
        <v>0.77703951119142134</v>
      </c>
      <c r="J13" s="3">
        <v>0.98191654966996933</v>
      </c>
      <c r="K13" s="3">
        <v>0.8096409593202063</v>
      </c>
      <c r="L13" s="3">
        <v>0.87069013649176585</v>
      </c>
      <c r="M13" s="3">
        <v>6.7103531453475251E-2</v>
      </c>
      <c r="N13" s="3">
        <v>0.24246558453768075</v>
      </c>
      <c r="O13" s="3">
        <v>0.50542723522591204</v>
      </c>
      <c r="P13" s="3">
        <v>0.26313890421190855</v>
      </c>
      <c r="Q13" s="3">
        <v>0.9060335738586871</v>
      </c>
      <c r="R13" s="3">
        <v>0.60709780728120655</v>
      </c>
      <c r="S13" s="3">
        <v>0.83216206664255088</v>
      </c>
      <c r="T13" s="3">
        <v>9.1143637904264718E-2</v>
      </c>
    </row>
    <row r="14" spans="1:22" ht="15.75" hidden="1" x14ac:dyDescent="0.25">
      <c r="A14" s="7" t="s">
        <v>26</v>
      </c>
      <c r="B14" s="5">
        <v>44057</v>
      </c>
      <c r="C14" s="3">
        <v>0.60781964996988125</v>
      </c>
      <c r="D14" s="3">
        <v>0.8280325584817394</v>
      </c>
      <c r="E14" s="3">
        <v>0.61731990627871947</v>
      </c>
      <c r="F14" s="3">
        <v>0.29794657225958288</v>
      </c>
      <c r="G14" s="3">
        <v>0.6990126296999325</v>
      </c>
      <c r="H14" s="3">
        <v>0.69112927013424141</v>
      </c>
      <c r="I14" s="3">
        <v>0.96971677976879866</v>
      </c>
      <c r="J14" s="3">
        <v>0.29206773283839005</v>
      </c>
      <c r="K14" s="3">
        <v>9.1643463915468404E-3</v>
      </c>
      <c r="L14" s="3">
        <v>0.44299515364659603</v>
      </c>
      <c r="M14" s="3">
        <v>0.53619868078354116</v>
      </c>
      <c r="N14" s="3">
        <v>0.93122267091338384</v>
      </c>
      <c r="O14" s="3">
        <v>0.70603277655423169</v>
      </c>
      <c r="P14" s="3">
        <v>3.7920999304063008E-2</v>
      </c>
      <c r="Q14" s="3">
        <v>4.2223242018120999E-2</v>
      </c>
      <c r="R14" s="3">
        <v>0.81311331955159505</v>
      </c>
      <c r="S14" s="3">
        <v>0.19985828800895999</v>
      </c>
      <c r="T14" s="3">
        <v>0.18772775760897764</v>
      </c>
    </row>
    <row r="15" spans="1:22" ht="15.75" hidden="1" x14ac:dyDescent="0.25">
      <c r="A15" s="7" t="s">
        <v>26</v>
      </c>
      <c r="B15" s="5">
        <v>44060</v>
      </c>
      <c r="C15" s="3">
        <v>5.4499125438197016E-2</v>
      </c>
      <c r="D15" s="3">
        <v>0.18311301675300518</v>
      </c>
      <c r="E15" s="3">
        <v>0.37830158663149316</v>
      </c>
      <c r="F15" s="3">
        <v>0.11787063401082332</v>
      </c>
      <c r="G15" s="3">
        <v>1.3379966494617923E-2</v>
      </c>
      <c r="H15" s="3">
        <v>0.34410330739102968</v>
      </c>
      <c r="I15" s="3">
        <v>0.26518707410564679</v>
      </c>
      <c r="J15" s="3">
        <v>8.175950811573407E-3</v>
      </c>
      <c r="K15" s="3">
        <v>0.75476577551267954</v>
      </c>
      <c r="L15" s="3">
        <v>0.40464545839842181</v>
      </c>
      <c r="M15" s="3">
        <v>0.27343059877632425</v>
      </c>
      <c r="N15" s="3">
        <v>0.4784013885469417</v>
      </c>
      <c r="O15" s="3">
        <v>0.94196333061628534</v>
      </c>
      <c r="P15" s="3">
        <v>0.55196443031976583</v>
      </c>
      <c r="Q15" s="3">
        <v>0.28298128232953879</v>
      </c>
      <c r="R15" s="3">
        <v>0.49564515447859514</v>
      </c>
      <c r="S15" s="3">
        <v>0.89518120441254445</v>
      </c>
      <c r="T15" s="3">
        <v>0.79299970985118196</v>
      </c>
    </row>
    <row r="16" spans="1:22" ht="15.75" hidden="1" x14ac:dyDescent="0.25">
      <c r="A16" s="7" t="s">
        <v>26</v>
      </c>
      <c r="B16" s="5">
        <v>44061</v>
      </c>
      <c r="C16" s="3">
        <v>0.3343918346533673</v>
      </c>
      <c r="D16" s="3">
        <v>0.65409364895612943</v>
      </c>
      <c r="E16" s="3">
        <v>0.36867550781551206</v>
      </c>
      <c r="F16" s="3">
        <v>0.48780182839824193</v>
      </c>
      <c r="G16" s="3">
        <v>0.47781480136987919</v>
      </c>
      <c r="H16" s="3">
        <v>0.8536377533628654</v>
      </c>
      <c r="I16" s="3">
        <v>0.577337778966309</v>
      </c>
      <c r="J16" s="3">
        <v>8.4921058599925492E-2</v>
      </c>
      <c r="K16" s="3">
        <v>0.7343847835249494</v>
      </c>
      <c r="L16" s="3">
        <v>0.43666794138770071</v>
      </c>
      <c r="M16" s="3">
        <v>8.72325813960384E-2</v>
      </c>
      <c r="N16" s="3">
        <v>0.62136711849421267</v>
      </c>
      <c r="O16" s="3">
        <v>0.19352890771353526</v>
      </c>
      <c r="P16" s="3">
        <v>0.78921875880350822</v>
      </c>
      <c r="Q16" s="3">
        <v>0.36370127457331181</v>
      </c>
      <c r="R16" s="3">
        <v>0.18341701279757217</v>
      </c>
      <c r="S16" s="3">
        <v>0.27790632617509792</v>
      </c>
      <c r="T16" s="3">
        <v>0.57492825437154071</v>
      </c>
    </row>
    <row r="17" spans="1:22" ht="15.75" hidden="1" x14ac:dyDescent="0.25">
      <c r="A17" s="7" t="s">
        <v>26</v>
      </c>
      <c r="B17" s="5">
        <v>44062</v>
      </c>
      <c r="C17" s="3">
        <v>0.91966520674638796</v>
      </c>
      <c r="D17" s="3">
        <v>8.7165673722849002E-2</v>
      </c>
      <c r="E17" s="3">
        <v>0.64766826943833644</v>
      </c>
      <c r="F17" s="3">
        <v>0.4990187377242844</v>
      </c>
      <c r="G17" s="3">
        <v>0.66774347227740027</v>
      </c>
      <c r="H17" s="3">
        <v>0.69878156942778769</v>
      </c>
      <c r="I17" s="3">
        <v>0.24105905003742845</v>
      </c>
      <c r="J17" s="3">
        <v>0.43781708497186267</v>
      </c>
      <c r="K17" s="3">
        <v>0.72255576345372641</v>
      </c>
      <c r="L17" s="3">
        <v>0.39170333637447485</v>
      </c>
      <c r="M17" s="3">
        <v>0.432390210105424</v>
      </c>
      <c r="N17" s="3">
        <v>0.33263737726113152</v>
      </c>
      <c r="O17" s="3">
        <v>0.50773493190449637</v>
      </c>
      <c r="P17" s="3">
        <v>0.10522188000299659</v>
      </c>
      <c r="Q17" s="3">
        <v>0.99007174682788912</v>
      </c>
      <c r="R17" s="3">
        <v>0.33165301341899245</v>
      </c>
      <c r="S17" s="3">
        <v>0.39318286890972765</v>
      </c>
      <c r="T17" s="3">
        <v>0.96932971926399458</v>
      </c>
    </row>
    <row r="18" spans="1:22" ht="15.75" hidden="1" x14ac:dyDescent="0.25">
      <c r="A18" s="7" t="s">
        <v>26</v>
      </c>
      <c r="B18" s="5">
        <v>44063</v>
      </c>
      <c r="C18" s="3">
        <v>0.86743480785178506</v>
      </c>
      <c r="D18" s="3">
        <v>0.31122846573368435</v>
      </c>
      <c r="E18" s="3">
        <v>0.32815167977544646</v>
      </c>
      <c r="F18" s="3">
        <v>0.48418772823742307</v>
      </c>
      <c r="G18" s="3">
        <v>0.58031424361032524</v>
      </c>
      <c r="H18" s="3">
        <v>0.11852526513614192</v>
      </c>
      <c r="I18" s="3">
        <v>0.35617157165058189</v>
      </c>
      <c r="J18" s="3">
        <v>0.95277942557157491</v>
      </c>
      <c r="K18" s="3">
        <v>0.15003481232024329</v>
      </c>
      <c r="L18" s="3">
        <v>0.17580814176125159</v>
      </c>
      <c r="M18" s="3">
        <v>0.41435345327340845</v>
      </c>
      <c r="N18" s="3">
        <v>0.19433372709635066</v>
      </c>
      <c r="O18" s="3">
        <v>0.91628138679533289</v>
      </c>
      <c r="P18" s="3">
        <v>0.18198984939353013</v>
      </c>
      <c r="Q18" s="3">
        <v>0.43557826634202657</v>
      </c>
      <c r="R18" s="3">
        <v>0.45547293410213829</v>
      </c>
      <c r="S18" s="3">
        <v>0.3916854684765444</v>
      </c>
      <c r="T18" s="3">
        <v>0.15131483479264218</v>
      </c>
    </row>
    <row r="19" spans="1:22" ht="15.75" hidden="1" x14ac:dyDescent="0.25">
      <c r="A19" s="7" t="s">
        <v>26</v>
      </c>
      <c r="B19" s="5">
        <v>44064</v>
      </c>
      <c r="C19" s="3">
        <v>0.14489373850256537</v>
      </c>
      <c r="D19" s="3">
        <v>0.47096495446783171</v>
      </c>
      <c r="E19" s="3">
        <v>0.87084053825303098</v>
      </c>
      <c r="F19" s="3">
        <v>0.21238216998550186</v>
      </c>
      <c r="G19" s="3">
        <v>0.49946481041907032</v>
      </c>
      <c r="H19" s="3">
        <v>0.36185250131755786</v>
      </c>
      <c r="I19" s="3">
        <v>0.86001055684339978</v>
      </c>
      <c r="J19" s="3">
        <v>0.39979057014358388</v>
      </c>
      <c r="K19" s="3">
        <v>0.81234339715378756</v>
      </c>
      <c r="L19" s="3">
        <v>0.26667422648433825</v>
      </c>
      <c r="M19" s="3">
        <v>0.34808040576369548</v>
      </c>
      <c r="N19" s="3">
        <v>0.94176437609619534</v>
      </c>
      <c r="O19" s="3">
        <v>0.89120727723030346</v>
      </c>
      <c r="P19" s="3">
        <v>0.83072792053874567</v>
      </c>
      <c r="Q19" s="3">
        <v>0.6731993166025112</v>
      </c>
      <c r="R19" s="3">
        <v>0.90645870297225328</v>
      </c>
      <c r="S19" s="3">
        <v>0.51276247543044817</v>
      </c>
      <c r="T19" s="3">
        <v>0.97961875283943867</v>
      </c>
    </row>
    <row r="20" spans="1:22" s="1" customFormat="1" ht="15.75" hidden="1" x14ac:dyDescent="0.25">
      <c r="A20" s="7" t="s">
        <v>26</v>
      </c>
      <c r="B20" s="5">
        <v>44065</v>
      </c>
      <c r="C20" s="3">
        <v>0.82388256324996467</v>
      </c>
      <c r="D20" s="3">
        <v>9.7442958671989377E-3</v>
      </c>
      <c r="E20" s="3">
        <v>0.98550941341998199</v>
      </c>
      <c r="F20" s="3">
        <v>0.47289880094078907</v>
      </c>
      <c r="G20" s="3">
        <v>0.82817241258902496</v>
      </c>
      <c r="H20" s="3">
        <v>0.98395359037298158</v>
      </c>
      <c r="I20" s="3">
        <v>0.22157523571693616</v>
      </c>
      <c r="J20" s="3">
        <v>0.48524807116813451</v>
      </c>
      <c r="K20" s="3">
        <v>0.16516024664094764</v>
      </c>
      <c r="L20" s="3">
        <v>0.45137198340097862</v>
      </c>
      <c r="M20" s="3">
        <v>2.5685751850152538E-2</v>
      </c>
      <c r="N20" s="3">
        <v>0.51642733058425117</v>
      </c>
      <c r="O20" s="3">
        <v>1.3646124672803905E-2</v>
      </c>
      <c r="P20" s="3">
        <v>0.78463450533480283</v>
      </c>
      <c r="Q20" s="3">
        <v>0.47220582549262036</v>
      </c>
      <c r="R20" s="3">
        <v>0.39820268908355672</v>
      </c>
      <c r="S20" s="3">
        <v>0.39787472617211994</v>
      </c>
      <c r="T20" s="3">
        <v>0.94156859300746709</v>
      </c>
      <c r="U20" s="13"/>
    </row>
    <row r="21" spans="1:22" ht="15.75" hidden="1" x14ac:dyDescent="0.25">
      <c r="A21" s="7" t="s">
        <v>26</v>
      </c>
      <c r="B21" s="5">
        <v>44067</v>
      </c>
      <c r="C21" s="3">
        <v>0.8496840687150472</v>
      </c>
      <c r="D21" s="3">
        <v>0.40703628370840983</v>
      </c>
      <c r="E21" s="3">
        <v>0.91495005732551493</v>
      </c>
      <c r="F21" s="3">
        <v>0.37617556093677895</v>
      </c>
      <c r="G21" s="3">
        <v>5.70951823487168E-2</v>
      </c>
      <c r="H21" s="3">
        <v>0.92485487091461371</v>
      </c>
      <c r="I21" s="3">
        <v>0.10736097609993911</v>
      </c>
      <c r="J21" s="3">
        <v>0.12930635021083403</v>
      </c>
      <c r="K21" s="3">
        <v>0.22756811350252104</v>
      </c>
      <c r="L21" s="3">
        <v>0.56328586725597163</v>
      </c>
      <c r="M21" s="3">
        <v>3.1345569704074316E-2</v>
      </c>
      <c r="N21" s="3">
        <v>0.21454645132890993</v>
      </c>
      <c r="O21" s="3">
        <v>0.94458374101299114</v>
      </c>
      <c r="P21" s="3">
        <v>0.78899028472216404</v>
      </c>
      <c r="Q21" s="3">
        <v>0.84956415779923156</v>
      </c>
      <c r="R21" s="3">
        <v>0.71747955111019901</v>
      </c>
      <c r="S21" s="3">
        <v>0.96481040048034639</v>
      </c>
      <c r="T21" s="3">
        <v>0.71106438498717539</v>
      </c>
    </row>
    <row r="22" spans="1:22" ht="15.75" hidden="1" x14ac:dyDescent="0.25">
      <c r="A22" s="7" t="s">
        <v>26</v>
      </c>
      <c r="B22" s="5">
        <v>44068</v>
      </c>
      <c r="C22" s="3">
        <v>0.86639342320341395</v>
      </c>
      <c r="D22" s="3">
        <v>0.51903044245296037</v>
      </c>
      <c r="E22" s="3">
        <v>0.25058263662207347</v>
      </c>
      <c r="F22" s="3">
        <v>0.72912384195461022</v>
      </c>
      <c r="G22" s="3">
        <v>0.10248578242248418</v>
      </c>
      <c r="H22" s="3">
        <v>0.76891807207160268</v>
      </c>
      <c r="I22" s="3">
        <v>0.63766791314204008</v>
      </c>
      <c r="J22" s="3">
        <v>0.51275652504312719</v>
      </c>
      <c r="K22" s="3">
        <v>0.1333597181258237</v>
      </c>
      <c r="L22" s="3">
        <v>0.17762862453362982</v>
      </c>
      <c r="M22" s="3">
        <v>0.59474207026115644</v>
      </c>
      <c r="N22" s="3">
        <v>0.75783291852801982</v>
      </c>
      <c r="O22" s="3">
        <v>0.31768453916122141</v>
      </c>
      <c r="P22" s="3">
        <v>0.11108097890667334</v>
      </c>
      <c r="Q22" s="3">
        <v>0.95319378924535425</v>
      </c>
      <c r="R22" s="3">
        <v>0.68108057974321035</v>
      </c>
      <c r="S22" s="3">
        <v>0.4971207414460308</v>
      </c>
      <c r="T22" s="3">
        <v>0.68331928904857331</v>
      </c>
    </row>
    <row r="23" spans="1:22" ht="15.75" hidden="1" x14ac:dyDescent="0.25">
      <c r="A23" s="7" t="s">
        <v>26</v>
      </c>
      <c r="B23" s="5">
        <v>44069</v>
      </c>
      <c r="C23" s="3">
        <v>0.95723792660103879</v>
      </c>
      <c r="D23" s="3">
        <v>0.89061568637750599</v>
      </c>
      <c r="E23" s="3">
        <v>0.1242062123908928</v>
      </c>
      <c r="F23" s="3">
        <v>0.53694140980892036</v>
      </c>
      <c r="G23" s="3">
        <v>0.92594932068117286</v>
      </c>
      <c r="H23" s="3">
        <v>0.28201887666707537</v>
      </c>
      <c r="I23" s="3">
        <v>0.77005228493583044</v>
      </c>
      <c r="J23" s="3">
        <v>3.9755667326615063E-2</v>
      </c>
      <c r="K23" s="3">
        <v>0.34264267543439619</v>
      </c>
      <c r="L23" s="3">
        <v>1.2849050346376956E-2</v>
      </c>
      <c r="M23" s="3">
        <v>0.65041994606434839</v>
      </c>
      <c r="N23" s="3">
        <v>0.14247201928085662</v>
      </c>
      <c r="O23" s="3">
        <v>0.25951782201831319</v>
      </c>
      <c r="P23" s="3">
        <v>0.62844405985772911</v>
      </c>
      <c r="Q23" s="3">
        <v>0.67231985918176584</v>
      </c>
      <c r="R23" s="3">
        <v>0.97073077705511956</v>
      </c>
      <c r="S23" s="3">
        <v>0.56034323992237689</v>
      </c>
      <c r="T23" s="3">
        <v>0.8393847217182574</v>
      </c>
    </row>
    <row r="24" spans="1:22" ht="12.75" hidden="1" customHeight="1" x14ac:dyDescent="0.35">
      <c r="A24" s="7" t="s">
        <v>26</v>
      </c>
      <c r="B24" s="5">
        <v>44070</v>
      </c>
      <c r="C24" s="3">
        <v>0.44578026933313308</v>
      </c>
      <c r="D24" s="3">
        <v>0.60450977460922806</v>
      </c>
      <c r="E24" s="3">
        <v>0.31878843237454391</v>
      </c>
      <c r="F24" s="3">
        <v>0.7482008300800238</v>
      </c>
      <c r="G24" s="3">
        <v>0.32402945024427066</v>
      </c>
      <c r="H24" s="3">
        <v>0.92945619415172331</v>
      </c>
      <c r="I24" s="3">
        <v>0.36575214992456628</v>
      </c>
      <c r="J24" s="3">
        <v>1.9695922712442471E-2</v>
      </c>
      <c r="K24" s="3">
        <v>7.4444170294180489E-2</v>
      </c>
      <c r="L24" s="3">
        <v>0.2329906026110431</v>
      </c>
      <c r="M24" s="3">
        <v>0.73999210842625152</v>
      </c>
      <c r="N24" s="3">
        <v>0.61381383247719268</v>
      </c>
      <c r="O24" s="3">
        <v>0.63753259746151503</v>
      </c>
      <c r="P24" s="3">
        <v>8.6544356974463832E-2</v>
      </c>
      <c r="Q24" s="3">
        <v>0.20856231321894103</v>
      </c>
      <c r="R24" s="3">
        <v>0.2401450122382387</v>
      </c>
      <c r="S24" s="3">
        <v>0.28591678482028959</v>
      </c>
      <c r="T24" s="3">
        <v>0.58627127484620079</v>
      </c>
      <c r="U24" s="16"/>
      <c r="V24" s="6"/>
    </row>
    <row r="25" spans="1:22" s="1" customFormat="1" ht="15.75" hidden="1" x14ac:dyDescent="0.25">
      <c r="A25" s="7" t="s">
        <v>26</v>
      </c>
      <c r="B25" s="5">
        <v>44071</v>
      </c>
      <c r="C25" s="3">
        <v>0.63438558093558073</v>
      </c>
      <c r="D25" s="3">
        <v>0.4280863020149126</v>
      </c>
      <c r="E25" s="3">
        <v>7.598783770766393E-2</v>
      </c>
      <c r="F25" s="3">
        <v>0.35722849615960039</v>
      </c>
      <c r="G25" s="3">
        <v>0.5379949133849683</v>
      </c>
      <c r="H25" s="3">
        <v>0.65016408543177995</v>
      </c>
      <c r="I25" s="3">
        <v>0.24492819586548509</v>
      </c>
      <c r="J25" s="3">
        <v>0.22325092631478249</v>
      </c>
      <c r="K25" s="3">
        <v>0.36299433170667317</v>
      </c>
      <c r="L25" s="3">
        <v>0.60959225040195419</v>
      </c>
      <c r="M25" s="3">
        <v>0.64767815518605254</v>
      </c>
      <c r="N25" s="3">
        <v>0.25203729053671831</v>
      </c>
      <c r="O25" s="3">
        <v>0.63918785447753002</v>
      </c>
      <c r="P25" s="3">
        <v>0.77736339603041393</v>
      </c>
      <c r="Q25" s="3">
        <v>0.31107355012843063</v>
      </c>
      <c r="R25" s="3">
        <v>0.65094017892452627</v>
      </c>
      <c r="S25" s="3">
        <v>0.60448007969979223</v>
      </c>
      <c r="T25" s="3">
        <v>0.90374741093733391</v>
      </c>
      <c r="U25" s="13"/>
    </row>
    <row r="26" spans="1:22" ht="15.75" hidden="1" x14ac:dyDescent="0.25">
      <c r="A26" s="7" t="s">
        <v>26</v>
      </c>
      <c r="B26" s="5">
        <v>44072</v>
      </c>
      <c r="C26" s="3">
        <v>0.80273222290752189</v>
      </c>
      <c r="D26" s="3">
        <v>0.11175815721336335</v>
      </c>
      <c r="E26" s="3">
        <v>0.68834913038840528</v>
      </c>
      <c r="F26" s="3">
        <v>0.53746187174082949</v>
      </c>
      <c r="G26" s="3">
        <v>2.5031761730964441E-2</v>
      </c>
      <c r="H26" s="3">
        <v>0.56480206469212202</v>
      </c>
      <c r="I26" s="3">
        <v>6.774407924128556E-2</v>
      </c>
      <c r="J26" s="3">
        <v>0.73267500781610118</v>
      </c>
      <c r="K26" s="3">
        <v>0.44572665788184307</v>
      </c>
      <c r="L26" s="3">
        <v>0.57259906022355778</v>
      </c>
      <c r="M26" s="3">
        <v>0.94010299400443242</v>
      </c>
      <c r="N26" s="3">
        <v>0.10170804981956305</v>
      </c>
      <c r="O26" s="3">
        <v>0.85512425991538932</v>
      </c>
      <c r="P26" s="3">
        <v>0.75239160483076073</v>
      </c>
      <c r="Q26" s="3">
        <v>0.63937089866495345</v>
      </c>
      <c r="R26" s="3">
        <v>0.79690738919482695</v>
      </c>
      <c r="S26" s="3">
        <v>0.68112138759886198</v>
      </c>
      <c r="T26" s="3">
        <v>0.50715660309809896</v>
      </c>
    </row>
    <row r="27" spans="1:22" s="1" customFormat="1" ht="15.75" hidden="1" x14ac:dyDescent="0.25">
      <c r="A27" s="7" t="s">
        <v>27</v>
      </c>
      <c r="B27" s="5">
        <v>44044</v>
      </c>
      <c r="C27" s="3">
        <v>0.4392533700073662</v>
      </c>
      <c r="D27" s="3">
        <v>0.28324692471586965</v>
      </c>
      <c r="E27" s="3">
        <v>0.64502302653955046</v>
      </c>
      <c r="F27" s="3">
        <v>0.6209172802749654</v>
      </c>
      <c r="G27" s="3">
        <v>0.20571638235089118</v>
      </c>
      <c r="H27" s="3">
        <v>0.34790636338598102</v>
      </c>
      <c r="I27" s="3">
        <v>0.41450851823311852</v>
      </c>
      <c r="J27" s="3">
        <v>0.38505295802862771</v>
      </c>
      <c r="K27" s="3">
        <v>0.78629689040715423</v>
      </c>
      <c r="L27" s="3">
        <v>0.68786560935187746</v>
      </c>
      <c r="M27" s="3">
        <v>0.20518066932480217</v>
      </c>
      <c r="N27" s="3">
        <v>0.21238625293038749</v>
      </c>
      <c r="O27" s="3">
        <v>0.23023245057162733</v>
      </c>
      <c r="P27" s="3">
        <v>0.61777787938083617</v>
      </c>
      <c r="Q27" s="3">
        <v>0.85514953789509984</v>
      </c>
      <c r="R27" s="3">
        <v>0.64264320191204671</v>
      </c>
      <c r="S27" s="3">
        <v>0.46360056595049015</v>
      </c>
      <c r="T27" s="3">
        <v>0.93841027409399702</v>
      </c>
      <c r="U27" s="13"/>
    </row>
    <row r="28" spans="1:22" s="1" customFormat="1" ht="15.75" hidden="1" x14ac:dyDescent="0.25">
      <c r="A28" s="7" t="s">
        <v>27</v>
      </c>
      <c r="B28" s="5">
        <v>44046</v>
      </c>
      <c r="C28" s="3">
        <v>0.97053341436667151</v>
      </c>
      <c r="D28" s="3">
        <v>0.57898263310527753</v>
      </c>
      <c r="E28" s="3">
        <v>0.90696621984141879</v>
      </c>
      <c r="F28" s="3">
        <v>0.22899251735982917</v>
      </c>
      <c r="G28" s="3">
        <v>0.513935632912916</v>
      </c>
      <c r="H28" s="3">
        <v>0.55582306812112947</v>
      </c>
      <c r="I28" s="3">
        <v>0.47624999599541351</v>
      </c>
      <c r="J28" s="3">
        <v>0.1927774539442868</v>
      </c>
      <c r="K28" s="3">
        <v>0.33458522590468087</v>
      </c>
      <c r="L28" s="3">
        <v>0.50542279515320532</v>
      </c>
      <c r="M28" s="3">
        <v>0.76271494813835006</v>
      </c>
      <c r="N28" s="3">
        <v>8.5089284783670505E-2</v>
      </c>
      <c r="O28" s="3">
        <v>2.1085258933001616E-2</v>
      </c>
      <c r="P28" s="3">
        <v>0.41996576389393736</v>
      </c>
      <c r="Q28" s="3">
        <v>0.83179955479941092</v>
      </c>
      <c r="R28" s="3">
        <v>0.59988341729194894</v>
      </c>
      <c r="S28" s="3">
        <v>0.42516195410641544</v>
      </c>
      <c r="T28" s="3">
        <v>0.39650233212674679</v>
      </c>
      <c r="U28" s="13"/>
    </row>
    <row r="29" spans="1:22" s="1" customFormat="1" ht="15.75" hidden="1" x14ac:dyDescent="0.25">
      <c r="A29" s="7" t="s">
        <v>27</v>
      </c>
      <c r="B29" s="5">
        <v>44047</v>
      </c>
      <c r="C29" s="3">
        <v>0.87514184805317952</v>
      </c>
      <c r="D29" s="3">
        <v>0.45244343320904623</v>
      </c>
      <c r="E29" s="3">
        <v>0.48489816755292803</v>
      </c>
      <c r="F29" s="3">
        <v>0.38557428087023637</v>
      </c>
      <c r="G29" s="3">
        <v>0.37431156447939895</v>
      </c>
      <c r="H29" s="3">
        <v>0.17540044400566401</v>
      </c>
      <c r="I29" s="3">
        <v>0.68047390595387724</v>
      </c>
      <c r="J29" s="3">
        <v>0.4390678139600116</v>
      </c>
      <c r="K29" s="3">
        <v>0.58897089787892243</v>
      </c>
      <c r="L29" s="3">
        <v>0.93067082915308674</v>
      </c>
      <c r="M29" s="3">
        <v>0.40828057530419948</v>
      </c>
      <c r="N29" s="3">
        <v>0.21642707280674167</v>
      </c>
      <c r="O29" s="3">
        <v>2.3319788377518247E-4</v>
      </c>
      <c r="P29" s="3">
        <v>0.63763440425686768</v>
      </c>
      <c r="Q29" s="3">
        <v>0.18508221235922018</v>
      </c>
      <c r="R29" s="3">
        <v>0.31748545347161161</v>
      </c>
      <c r="S29" s="3">
        <v>0.30732544043858812</v>
      </c>
      <c r="T29" s="3">
        <v>0.1338803154011039</v>
      </c>
      <c r="U29" s="13"/>
    </row>
    <row r="30" spans="1:22" s="1" customFormat="1" ht="15.75" hidden="1" x14ac:dyDescent="0.25">
      <c r="A30" s="7" t="s">
        <v>27</v>
      </c>
      <c r="B30" s="5">
        <v>44048</v>
      </c>
      <c r="C30" s="3">
        <v>7.8178497420458792E-2</v>
      </c>
      <c r="D30" s="3">
        <v>0.91391981078643036</v>
      </c>
      <c r="E30" s="3">
        <v>0.84658203109884833</v>
      </c>
      <c r="F30" s="3">
        <v>0.54666758943622795</v>
      </c>
      <c r="G30" s="3">
        <v>0.31268245321126376</v>
      </c>
      <c r="H30" s="3">
        <v>0.42555839008843754</v>
      </c>
      <c r="I30" s="3">
        <v>0.61203952513694138</v>
      </c>
      <c r="J30" s="3">
        <v>0.48315675147823389</v>
      </c>
      <c r="K30" s="3">
        <v>0.84980482310525629</v>
      </c>
      <c r="L30" s="3">
        <v>0.55969993082498148</v>
      </c>
      <c r="M30" s="3">
        <v>0.53724686750616257</v>
      </c>
      <c r="N30" s="3">
        <v>0.3712229074700838</v>
      </c>
      <c r="O30" s="3">
        <v>0.88685593465465651</v>
      </c>
      <c r="P30" s="3">
        <v>0.8878775829000809</v>
      </c>
      <c r="Q30" s="3">
        <v>0.10421931402070839</v>
      </c>
      <c r="R30" s="3">
        <v>0.6254739159149888</v>
      </c>
      <c r="S30" s="3">
        <v>0.61846208524383706</v>
      </c>
      <c r="T30" s="3">
        <v>5.5758595919055409E-3</v>
      </c>
      <c r="U30" s="13"/>
    </row>
    <row r="31" spans="1:22" s="1" customFormat="1" ht="15.75" hidden="1" x14ac:dyDescent="0.25">
      <c r="A31" s="7" t="s">
        <v>27</v>
      </c>
      <c r="B31" s="5">
        <v>44049</v>
      </c>
      <c r="C31" s="3">
        <v>0.58505250737970871</v>
      </c>
      <c r="D31" s="3">
        <v>0.1478448784048142</v>
      </c>
      <c r="E31" s="3">
        <v>0.39876617394915381</v>
      </c>
      <c r="F31" s="3">
        <v>0.18821984673149195</v>
      </c>
      <c r="G31" s="3">
        <v>8.8025909211366771E-2</v>
      </c>
      <c r="H31" s="3">
        <v>0.15431734895378224</v>
      </c>
      <c r="I31" s="3">
        <v>0.58074516726214109</v>
      </c>
      <c r="J31" s="3">
        <v>0.91215162480426382</v>
      </c>
      <c r="K31" s="3">
        <v>0.309557699264014</v>
      </c>
      <c r="L31" s="3">
        <v>0.71089083415368781</v>
      </c>
      <c r="M31" s="3">
        <v>0.43898689619985687</v>
      </c>
      <c r="N31" s="3">
        <v>0.27925196407379849</v>
      </c>
      <c r="O31" s="3">
        <v>0.59174215127089413</v>
      </c>
      <c r="P31" s="3">
        <v>0.28994805444674843</v>
      </c>
      <c r="Q31" s="3">
        <v>0.35564675910593579</v>
      </c>
      <c r="R31" s="3">
        <v>0.8940910880763161</v>
      </c>
      <c r="S31" s="3">
        <v>1.9780818995096094E-2</v>
      </c>
      <c r="T31" s="3">
        <v>0.82150685318133587</v>
      </c>
      <c r="U31" s="13"/>
    </row>
    <row r="32" spans="1:22" s="1" customFormat="1" ht="15.75" hidden="1" x14ac:dyDescent="0.25">
      <c r="A32" s="7" t="s">
        <v>27</v>
      </c>
      <c r="B32" s="5">
        <v>44050</v>
      </c>
      <c r="C32" s="3">
        <v>0.80550668822129623</v>
      </c>
      <c r="D32" s="3">
        <v>0.51078291495250039</v>
      </c>
      <c r="E32" s="3">
        <v>0.56261607268137159</v>
      </c>
      <c r="F32" s="3">
        <v>0.39885559450959041</v>
      </c>
      <c r="G32" s="3">
        <v>2.2768640092926007E-2</v>
      </c>
      <c r="H32" s="3">
        <v>0.8199292782314056</v>
      </c>
      <c r="I32" s="3">
        <v>0.81426428795201355</v>
      </c>
      <c r="J32" s="3">
        <v>0.76842888671741383</v>
      </c>
      <c r="K32" s="3">
        <v>5.0362599173172651E-3</v>
      </c>
      <c r="L32" s="3">
        <v>0.15307716745766309</v>
      </c>
      <c r="M32" s="3">
        <v>0.67835286324742095</v>
      </c>
      <c r="N32" s="3">
        <v>0.92288748441934865</v>
      </c>
      <c r="O32" s="3">
        <v>0.81073764267587622</v>
      </c>
      <c r="P32" s="3">
        <v>0.82449939504993597</v>
      </c>
      <c r="Q32" s="3">
        <v>0.42864784858292149</v>
      </c>
      <c r="R32" s="3">
        <v>0.15141253477472782</v>
      </c>
      <c r="S32" s="3">
        <v>0.54406200729601306</v>
      </c>
      <c r="T32" s="3">
        <v>0.44550105831550335</v>
      </c>
      <c r="U32" s="13"/>
    </row>
    <row r="33" spans="1:21" s="1" customFormat="1" ht="15.75" hidden="1" x14ac:dyDescent="0.25">
      <c r="A33" s="7" t="s">
        <v>27</v>
      </c>
      <c r="B33" s="5">
        <v>44051</v>
      </c>
      <c r="C33" s="3">
        <v>0.32224091451476056</v>
      </c>
      <c r="D33" s="3">
        <v>0.70968010976807905</v>
      </c>
      <c r="E33" s="3">
        <v>0.95971021898789621</v>
      </c>
      <c r="F33" s="3">
        <v>0.54721369600109449</v>
      </c>
      <c r="G33" s="3">
        <v>0.91983775541818014</v>
      </c>
      <c r="H33" s="3">
        <v>8.5779522318432444E-2</v>
      </c>
      <c r="I33" s="3">
        <v>0.78139651567743029</v>
      </c>
      <c r="J33" s="3">
        <v>0.37673205123875475</v>
      </c>
      <c r="K33" s="3">
        <v>0.15473248234131809</v>
      </c>
      <c r="L33" s="3">
        <v>0.42664590615457998</v>
      </c>
      <c r="M33" s="3">
        <v>0.96084884386550562</v>
      </c>
      <c r="N33" s="3">
        <v>0.93302445923097499</v>
      </c>
      <c r="O33" s="3">
        <v>0.48892141506401199</v>
      </c>
      <c r="P33" s="3">
        <v>0.59092335124769801</v>
      </c>
      <c r="Q33" s="3">
        <v>0.86369778102198702</v>
      </c>
      <c r="R33" s="3">
        <v>4.4044154903871258E-2</v>
      </c>
      <c r="S33" s="3">
        <v>0.71853747751992769</v>
      </c>
      <c r="T33" s="3">
        <v>0.82042014244688788</v>
      </c>
      <c r="U33" s="13"/>
    </row>
    <row r="34" spans="1:21" s="1" customFormat="1" ht="15.75" hidden="1" x14ac:dyDescent="0.25">
      <c r="A34" s="7" t="s">
        <v>27</v>
      </c>
      <c r="B34" s="5">
        <v>44053</v>
      </c>
      <c r="C34" s="3">
        <v>0.32917806292560825</v>
      </c>
      <c r="D34" s="3">
        <v>0.64968431052329056</v>
      </c>
      <c r="E34" s="3">
        <v>0.23667402594131492</v>
      </c>
      <c r="F34" s="3">
        <v>0.55146903832170091</v>
      </c>
      <c r="G34" s="3">
        <v>0.59637478144937317</v>
      </c>
      <c r="H34" s="3">
        <v>0.42707111157644262</v>
      </c>
      <c r="I34" s="3">
        <v>3.074732853070028E-2</v>
      </c>
      <c r="J34" s="3">
        <v>0.49863311321790382</v>
      </c>
      <c r="K34" s="3">
        <v>0.81591414277860685</v>
      </c>
      <c r="L34" s="3">
        <v>0.37992217454856281</v>
      </c>
      <c r="M34" s="3">
        <v>0.18547482509559665</v>
      </c>
      <c r="N34" s="3">
        <v>0.21894249472630822</v>
      </c>
      <c r="O34" s="3">
        <v>0.8284244672650467</v>
      </c>
      <c r="P34" s="3">
        <v>0.48074292585924516</v>
      </c>
      <c r="Q34" s="3">
        <v>0.84195777184108167</v>
      </c>
      <c r="R34" s="3">
        <v>0.15608938626352942</v>
      </c>
      <c r="S34" s="3">
        <v>6.1628907786667519E-2</v>
      </c>
      <c r="T34" s="3">
        <v>0.13492925638340458</v>
      </c>
      <c r="U34" s="13"/>
    </row>
    <row r="35" spans="1:21" s="1" customFormat="1" ht="15.75" hidden="1" x14ac:dyDescent="0.25">
      <c r="A35" s="7" t="s">
        <v>27</v>
      </c>
      <c r="B35" s="5">
        <v>44054</v>
      </c>
      <c r="C35" s="3">
        <v>0.42738279223762043</v>
      </c>
      <c r="D35" s="3">
        <v>0.17563667189272725</v>
      </c>
      <c r="E35" s="3">
        <v>0.60589825537112563</v>
      </c>
      <c r="F35" s="3">
        <v>0.12275972531418256</v>
      </c>
      <c r="G35" s="3">
        <v>0.76634403361656389</v>
      </c>
      <c r="H35" s="3">
        <v>0.98775622855294132</v>
      </c>
      <c r="I35" s="3">
        <v>0.55681301279018081</v>
      </c>
      <c r="J35" s="3">
        <v>0.48743784744023455</v>
      </c>
      <c r="K35" s="3">
        <v>0.90612132131060219</v>
      </c>
      <c r="L35" s="3">
        <v>0.36689598518999944</v>
      </c>
      <c r="M35" s="3">
        <v>0.85635999790155426</v>
      </c>
      <c r="N35" s="3">
        <v>0.82837946843929733</v>
      </c>
      <c r="O35" s="3">
        <v>4.7899339997107382E-2</v>
      </c>
      <c r="P35" s="3">
        <v>0.374930087177614</v>
      </c>
      <c r="Q35" s="3">
        <v>0.57519984608783159</v>
      </c>
      <c r="R35" s="3">
        <v>0.56558414709746463</v>
      </c>
      <c r="S35" s="3">
        <v>0.15909749689499564</v>
      </c>
      <c r="T35" s="3">
        <v>0.95600603233600168</v>
      </c>
      <c r="U35" s="13"/>
    </row>
    <row r="36" spans="1:21" s="1" customFormat="1" ht="15.75" hidden="1" x14ac:dyDescent="0.25">
      <c r="A36" s="7" t="s">
        <v>27</v>
      </c>
      <c r="B36" s="5">
        <v>44055</v>
      </c>
      <c r="C36" s="3">
        <v>0.21088929047854132</v>
      </c>
      <c r="D36" s="3">
        <v>0.29532329440737493</v>
      </c>
      <c r="E36" s="3">
        <v>0.35687748969547661</v>
      </c>
      <c r="F36" s="3">
        <v>0.13135031195745461</v>
      </c>
      <c r="G36" s="3">
        <v>0.18295216333386499</v>
      </c>
      <c r="H36" s="3">
        <v>0.24965543477991481</v>
      </c>
      <c r="I36" s="3">
        <v>0.69463550078515457</v>
      </c>
      <c r="J36" s="3">
        <v>0.15822165809293254</v>
      </c>
      <c r="K36" s="3">
        <v>0.18395871032239508</v>
      </c>
      <c r="L36" s="3">
        <v>0.6970564816104996</v>
      </c>
      <c r="M36" s="3">
        <v>0.48914829136104987</v>
      </c>
      <c r="N36" s="3">
        <v>0.85545395801656865</v>
      </c>
      <c r="O36" s="3">
        <v>0.78662660212246105</v>
      </c>
      <c r="P36" s="3">
        <v>0.56138077312375989</v>
      </c>
      <c r="Q36" s="3">
        <v>0.28260561178892019</v>
      </c>
      <c r="R36" s="3">
        <v>0.10340573997245039</v>
      </c>
      <c r="S36" s="3">
        <v>0.17589278980803058</v>
      </c>
      <c r="T36" s="3">
        <v>0.46347427073808378</v>
      </c>
      <c r="U36" s="13"/>
    </row>
    <row r="37" spans="1:21" s="1" customFormat="1" ht="15.75" hidden="1" x14ac:dyDescent="0.25">
      <c r="A37" s="7" t="s">
        <v>27</v>
      </c>
      <c r="B37" s="5">
        <v>44056</v>
      </c>
      <c r="C37" s="3">
        <v>0.11825819792000436</v>
      </c>
      <c r="D37" s="3">
        <v>0.85195296733814974</v>
      </c>
      <c r="E37" s="3">
        <v>0.70235598682322586</v>
      </c>
      <c r="F37" s="3">
        <v>0.13803999916514009</v>
      </c>
      <c r="G37" s="3">
        <v>0.595442802837579</v>
      </c>
      <c r="H37" s="3">
        <v>0.15181854757112578</v>
      </c>
      <c r="I37" s="3">
        <v>0.79136628564374989</v>
      </c>
      <c r="J37" s="3">
        <v>0.28243558875958086</v>
      </c>
      <c r="K37" s="3">
        <v>0.80657660708291468</v>
      </c>
      <c r="L37" s="3">
        <v>0.90589333558227125</v>
      </c>
      <c r="M37" s="3">
        <v>0.38015453009618516</v>
      </c>
      <c r="N37" s="3">
        <v>0.75803875987922897</v>
      </c>
      <c r="O37" s="3">
        <v>0.83156797476584188</v>
      </c>
      <c r="P37" s="3">
        <v>0.82494961374984288</v>
      </c>
      <c r="Q37" s="3">
        <v>0.11183908296859935</v>
      </c>
      <c r="R37" s="3">
        <v>0.70964362145300086</v>
      </c>
      <c r="S37" s="3">
        <v>0.17607032129006306</v>
      </c>
      <c r="T37" s="3">
        <v>0.65019040531515737</v>
      </c>
      <c r="U37" s="13"/>
    </row>
    <row r="38" spans="1:21" s="1" customFormat="1" ht="15.75" hidden="1" x14ac:dyDescent="0.25">
      <c r="A38" s="7" t="s">
        <v>27</v>
      </c>
      <c r="B38" s="5">
        <v>44057</v>
      </c>
      <c r="C38" s="3">
        <v>0.45862823517934137</v>
      </c>
      <c r="D38" s="3">
        <v>0.10510207482555722</v>
      </c>
      <c r="E38" s="3">
        <v>0.89983185711335623</v>
      </c>
      <c r="F38" s="3">
        <v>0.86317205016545961</v>
      </c>
      <c r="G38" s="3">
        <v>0.3405155565178869</v>
      </c>
      <c r="H38" s="3">
        <v>1.5927877789218781E-2</v>
      </c>
      <c r="I38" s="3">
        <v>0.17333232389808151</v>
      </c>
      <c r="J38" s="3">
        <v>0.19201512229609741</v>
      </c>
      <c r="K38" s="3">
        <v>0.11274289581299846</v>
      </c>
      <c r="L38" s="3">
        <v>0.86261033893050321</v>
      </c>
      <c r="M38" s="3">
        <v>0.54814613017244951</v>
      </c>
      <c r="N38" s="3">
        <v>0.77704780341743818</v>
      </c>
      <c r="O38" s="3">
        <v>0.20578295277512615</v>
      </c>
      <c r="P38" s="3">
        <v>0.33334486472632752</v>
      </c>
      <c r="Q38" s="3">
        <v>0.57812260912180646</v>
      </c>
      <c r="R38" s="3">
        <v>0.7787515924910402</v>
      </c>
      <c r="S38" s="3">
        <v>0.93900752192210901</v>
      </c>
      <c r="T38" s="3">
        <v>8.9176325812104218E-2</v>
      </c>
      <c r="U38" s="13"/>
    </row>
    <row r="39" spans="1:21" s="1" customFormat="1" ht="15.75" hidden="1" x14ac:dyDescent="0.25">
      <c r="A39" s="7" t="s">
        <v>27</v>
      </c>
      <c r="B39" s="5">
        <v>44060</v>
      </c>
      <c r="C39" s="3">
        <v>0.61588064991789104</v>
      </c>
      <c r="D39" s="3">
        <v>0.19384266133147698</v>
      </c>
      <c r="E39" s="3">
        <v>0.14943174569889794</v>
      </c>
      <c r="F39" s="3">
        <v>0.5541693274897469</v>
      </c>
      <c r="G39" s="3">
        <v>0.97408531926802622</v>
      </c>
      <c r="H39" s="3">
        <v>0.5710243359204682</v>
      </c>
      <c r="I39" s="3">
        <v>0.91338428714890907</v>
      </c>
      <c r="J39" s="3">
        <v>0.19784908321274963</v>
      </c>
      <c r="K39" s="3">
        <v>9.7547927936010637E-2</v>
      </c>
      <c r="L39" s="3">
        <v>0.79871461708347602</v>
      </c>
      <c r="M39" s="3">
        <v>6.3805089700977091E-2</v>
      </c>
      <c r="N39" s="3">
        <v>0.33465840636940836</v>
      </c>
      <c r="O39" s="3">
        <v>0.39722038767675483</v>
      </c>
      <c r="P39" s="3">
        <v>0.74921050695662894</v>
      </c>
      <c r="Q39" s="3">
        <v>0.93295173362693795</v>
      </c>
      <c r="R39" s="3">
        <v>0.40799516185450924</v>
      </c>
      <c r="S39" s="3">
        <v>0.57923593522333217</v>
      </c>
      <c r="T39" s="3">
        <v>0.58319729684191146</v>
      </c>
      <c r="U39" s="13"/>
    </row>
    <row r="40" spans="1:21" s="1" customFormat="1" ht="15.75" hidden="1" x14ac:dyDescent="0.25">
      <c r="A40" s="7" t="s">
        <v>27</v>
      </c>
      <c r="B40" s="5">
        <v>44061</v>
      </c>
      <c r="C40" s="3">
        <v>0.58610774281027966</v>
      </c>
      <c r="D40" s="3">
        <v>0.1381028602764488</v>
      </c>
      <c r="E40" s="3">
        <v>0.67697794939959954</v>
      </c>
      <c r="F40" s="3">
        <v>0.43166172929221402</v>
      </c>
      <c r="G40" s="3">
        <v>0.38483259233519429</v>
      </c>
      <c r="H40" s="3">
        <v>0.6096632265494828</v>
      </c>
      <c r="I40" s="3">
        <v>0.23114662712487755</v>
      </c>
      <c r="J40" s="3">
        <v>0.75520177087581863</v>
      </c>
      <c r="K40" s="3">
        <v>0.9037307447979942</v>
      </c>
      <c r="L40" s="3">
        <v>0.44715206215027392</v>
      </c>
      <c r="M40" s="3">
        <v>2.5468068770329477E-2</v>
      </c>
      <c r="N40" s="3">
        <v>0.87280386935845777</v>
      </c>
      <c r="O40" s="3">
        <v>0.11953215424181396</v>
      </c>
      <c r="P40" s="3">
        <v>7.3238684330238613E-2</v>
      </c>
      <c r="Q40" s="3">
        <v>0.55333862211209062</v>
      </c>
      <c r="R40" s="3">
        <v>0.85489502237534487</v>
      </c>
      <c r="S40" s="3">
        <v>0.82581626581095879</v>
      </c>
      <c r="T40" s="3">
        <v>0.3499419697600461</v>
      </c>
      <c r="U40" s="13"/>
    </row>
    <row r="41" spans="1:21" s="1" customFormat="1" ht="15.75" hidden="1" x14ac:dyDescent="0.25">
      <c r="A41" s="7" t="s">
        <v>27</v>
      </c>
      <c r="B41" s="5">
        <v>44062</v>
      </c>
      <c r="C41" s="3">
        <v>0.81322192994261122</v>
      </c>
      <c r="D41" s="3">
        <v>5.3912833809472982E-2</v>
      </c>
      <c r="E41" s="3">
        <v>0.56588363589455593</v>
      </c>
      <c r="F41" s="3">
        <v>7.1483676965434229E-2</v>
      </c>
      <c r="G41" s="3">
        <v>0.25194361384185959</v>
      </c>
      <c r="H41" s="3">
        <v>0.48292994476248696</v>
      </c>
      <c r="I41" s="3">
        <v>0.44735424292449621</v>
      </c>
      <c r="J41" s="3">
        <v>1.1255053288590444E-2</v>
      </c>
      <c r="K41" s="3">
        <v>0.15033972269390783</v>
      </c>
      <c r="L41" s="3">
        <v>0.76283535910584033</v>
      </c>
      <c r="M41" s="3">
        <v>0.42826780721309388</v>
      </c>
      <c r="N41" s="3">
        <v>0.36690994211845007</v>
      </c>
      <c r="O41" s="3">
        <v>0.39328115716029033</v>
      </c>
      <c r="P41" s="3">
        <v>0.37510583760109673</v>
      </c>
      <c r="Q41" s="3">
        <v>0.28112954956377167</v>
      </c>
      <c r="R41" s="3">
        <v>0.81307313951652216</v>
      </c>
      <c r="S41" s="3">
        <v>0.51076199413362822</v>
      </c>
      <c r="T41" s="3">
        <v>0.58890399805191596</v>
      </c>
      <c r="U41" s="13"/>
    </row>
    <row r="42" spans="1:21" s="1" customFormat="1" ht="15.75" hidden="1" x14ac:dyDescent="0.25">
      <c r="A42" s="7" t="s">
        <v>27</v>
      </c>
      <c r="B42" s="5">
        <v>44063</v>
      </c>
      <c r="C42" s="3">
        <v>0.14609362192594455</v>
      </c>
      <c r="D42" s="3">
        <v>0.67855489959941739</v>
      </c>
      <c r="E42" s="3">
        <v>0.47013665781267111</v>
      </c>
      <c r="F42" s="3">
        <v>0.71834831308996472</v>
      </c>
      <c r="G42" s="3">
        <v>0.66637245796158706</v>
      </c>
      <c r="H42" s="3">
        <v>0.3554779102736193</v>
      </c>
      <c r="I42" s="3">
        <v>0.68532142982399502</v>
      </c>
      <c r="J42" s="3">
        <v>0.57712351771691184</v>
      </c>
      <c r="K42" s="3">
        <v>1.6496333158601439E-2</v>
      </c>
      <c r="L42" s="3">
        <v>0.45518990072388021</v>
      </c>
      <c r="M42" s="3">
        <v>0.43742639416921758</v>
      </c>
      <c r="N42" s="3">
        <v>0.52420279467630426</v>
      </c>
      <c r="O42" s="3">
        <v>0.25587848794275503</v>
      </c>
      <c r="P42" s="3">
        <v>0.20246029217607031</v>
      </c>
      <c r="Q42" s="3">
        <v>0.79515523295469592</v>
      </c>
      <c r="R42" s="3">
        <v>0.89162730267845236</v>
      </c>
      <c r="S42" s="3">
        <v>0.33464948126633709</v>
      </c>
      <c r="T42" s="3">
        <v>0.10387662261187336</v>
      </c>
      <c r="U42" s="13"/>
    </row>
    <row r="43" spans="1:21" s="1" customFormat="1" ht="15.75" hidden="1" x14ac:dyDescent="0.25">
      <c r="A43" s="7" t="s">
        <v>27</v>
      </c>
      <c r="B43" s="5">
        <v>44064</v>
      </c>
      <c r="C43" s="3">
        <v>0.40307942744652026</v>
      </c>
      <c r="D43" s="3">
        <v>0.77450750151330627</v>
      </c>
      <c r="E43" s="3">
        <v>0.60084780080276889</v>
      </c>
      <c r="F43" s="3">
        <v>0.487052495529124</v>
      </c>
      <c r="G43" s="3">
        <v>0.61847581896596393</v>
      </c>
      <c r="H43" s="3">
        <v>0.60487128646850818</v>
      </c>
      <c r="I43" s="3">
        <v>0.42168107228772223</v>
      </c>
      <c r="J43" s="3">
        <v>0.80946148709075283</v>
      </c>
      <c r="K43" s="3">
        <v>0.14390457977911286</v>
      </c>
      <c r="L43" s="3">
        <v>0.51522597250177693</v>
      </c>
      <c r="M43" s="3">
        <v>7.3686506943217989E-3</v>
      </c>
      <c r="N43" s="3">
        <v>0.69016000471336303</v>
      </c>
      <c r="O43" s="3">
        <v>0.28429795953775572</v>
      </c>
      <c r="P43" s="3">
        <v>0.62535492853760943</v>
      </c>
      <c r="Q43" s="3">
        <v>0.31822711117639779</v>
      </c>
      <c r="R43" s="3">
        <v>0.66311017322504784</v>
      </c>
      <c r="S43" s="3">
        <v>0.6323715168796209</v>
      </c>
      <c r="T43" s="3">
        <v>0.57148714188497651</v>
      </c>
      <c r="U43" s="13"/>
    </row>
    <row r="44" spans="1:21" s="1" customFormat="1" ht="15.75" hidden="1" x14ac:dyDescent="0.25">
      <c r="A44" s="7" t="s">
        <v>27</v>
      </c>
      <c r="B44" s="5">
        <v>44065</v>
      </c>
      <c r="C44" s="3">
        <v>0.93260563840541333</v>
      </c>
      <c r="D44" s="3">
        <v>0.55047014256879534</v>
      </c>
      <c r="E44" s="3">
        <v>0.74730390213080822</v>
      </c>
      <c r="F44" s="3">
        <v>0.56669739881155068</v>
      </c>
      <c r="G44" s="3">
        <v>0.40503539783898723</v>
      </c>
      <c r="H44" s="3">
        <v>0.72724859336003711</v>
      </c>
      <c r="I44" s="3">
        <v>0.92672513523687017</v>
      </c>
      <c r="J44" s="3">
        <v>0.80433892203402224</v>
      </c>
      <c r="K44" s="3">
        <v>0.65845912715906463</v>
      </c>
      <c r="L44" s="3">
        <v>0.2687281786049136</v>
      </c>
      <c r="M44" s="3">
        <v>0.75465271150039015</v>
      </c>
      <c r="N44" s="3">
        <v>0.65490623807854731</v>
      </c>
      <c r="O44" s="3">
        <v>0.17766380686509109</v>
      </c>
      <c r="P44" s="3">
        <v>0.95135684611918525</v>
      </c>
      <c r="Q44" s="3">
        <v>0.17547788358765903</v>
      </c>
      <c r="R44" s="3">
        <v>0.93912851547930687</v>
      </c>
      <c r="S44" s="3">
        <v>0.64622971827124964</v>
      </c>
      <c r="T44" s="3">
        <v>1.2050587891879738E-3</v>
      </c>
      <c r="U44" s="13"/>
    </row>
    <row r="45" spans="1:21" s="1" customFormat="1" ht="15.75" hidden="1" x14ac:dyDescent="0.25">
      <c r="A45" s="7" t="s">
        <v>27</v>
      </c>
      <c r="B45" s="5">
        <v>44067</v>
      </c>
      <c r="C45" s="3">
        <v>0.89962373589677591</v>
      </c>
      <c r="D45" s="3">
        <v>0.5009873186891689</v>
      </c>
      <c r="E45" s="3">
        <v>0.64624721928922568</v>
      </c>
      <c r="F45" s="3">
        <v>0.41104037277724281</v>
      </c>
      <c r="G45" s="3">
        <v>0.76666280860231883</v>
      </c>
      <c r="H45" s="3">
        <v>0.20795600931519076</v>
      </c>
      <c r="I45" s="3">
        <v>0.17902134695671934</v>
      </c>
      <c r="J45" s="3">
        <v>0.81340870670182364</v>
      </c>
      <c r="K45" s="3">
        <v>0.44648643562625445</v>
      </c>
      <c r="L45" s="3">
        <v>0.83317176519822067</v>
      </c>
      <c r="M45" s="3">
        <v>0.40104782680751239</v>
      </c>
      <c r="N45" s="3">
        <v>0.23016111322214916</v>
      </c>
      <c r="O45" s="3">
        <v>0.90203653443301257</v>
      </c>
      <c r="P45" s="3">
        <v>0.76049842418902081</v>
      </c>
      <c r="Q45" s="3">
        <v>1.2641350823188735E-2</v>
      </c>
      <c r="R45" s="3">
        <v>0.63094834422152934</v>
      </c>
      <c r="S45" s="3">
        <v>1.8696835785840249E-2</v>
      </c>
      <c r="T45" s="3">
        <v>5.0336901094127362E-2</v>
      </c>
      <c r="U45" s="13"/>
    </row>
    <row r="46" spans="1:21" s="1" customFormat="1" ht="15.75" hidden="1" x14ac:dyDescent="0.25">
      <c r="A46" s="7" t="s">
        <v>27</v>
      </c>
      <c r="B46" s="5">
        <v>44068</v>
      </c>
      <c r="C46" s="3">
        <v>0.18988326357279328</v>
      </c>
      <c r="D46" s="3">
        <v>0.14335197700131719</v>
      </c>
      <c r="E46" s="3">
        <v>0.74008201210366031</v>
      </c>
      <c r="F46" s="3">
        <v>0.68412098533309862</v>
      </c>
      <c r="G46" s="3">
        <v>0.12470546057509746</v>
      </c>
      <c r="H46" s="3">
        <v>0.42627401225142014</v>
      </c>
      <c r="I46" s="3">
        <v>0.70473306919175993</v>
      </c>
      <c r="J46" s="3">
        <v>0.79667388692111396</v>
      </c>
      <c r="K46" s="3">
        <v>0.7082686818890207</v>
      </c>
      <c r="L46" s="3">
        <v>0.10335376644479344</v>
      </c>
      <c r="M46" s="3">
        <v>0.46695018438483105</v>
      </c>
      <c r="N46" s="3">
        <v>0.51205089452284624</v>
      </c>
      <c r="O46" s="3">
        <v>0.47061364460532062</v>
      </c>
      <c r="P46" s="3">
        <v>0.89895083210278648</v>
      </c>
      <c r="Q46" s="3">
        <v>0.51681988196182993</v>
      </c>
      <c r="R46" s="3">
        <v>0.9913842098469885</v>
      </c>
      <c r="S46" s="3">
        <v>0.3594797933906968</v>
      </c>
      <c r="T46" s="3">
        <v>0.79168139437799045</v>
      </c>
      <c r="U46" s="13"/>
    </row>
    <row r="47" spans="1:21" s="1" customFormat="1" ht="15.75" hidden="1" x14ac:dyDescent="0.25">
      <c r="A47" s="7" t="s">
        <v>27</v>
      </c>
      <c r="B47" s="5">
        <v>44069</v>
      </c>
      <c r="C47" s="3">
        <v>0.84836096747515899</v>
      </c>
      <c r="D47" s="3">
        <v>0.97026525539322317</v>
      </c>
      <c r="E47" s="3">
        <v>0.93763810668097858</v>
      </c>
      <c r="F47" s="3">
        <v>0.12984783197280458</v>
      </c>
      <c r="G47" s="3">
        <v>0.50085707837917026</v>
      </c>
      <c r="H47" s="3">
        <v>0.89945284919641166</v>
      </c>
      <c r="I47" s="3">
        <v>0.90113449243139077</v>
      </c>
      <c r="J47" s="3">
        <v>0.94514873969839719</v>
      </c>
      <c r="K47" s="3">
        <v>0.25725241845319879</v>
      </c>
      <c r="L47" s="3">
        <v>9.2629460544880526E-2</v>
      </c>
      <c r="M47" s="3">
        <v>0.69187273511586933</v>
      </c>
      <c r="N47" s="3">
        <v>0.64040509969619175</v>
      </c>
      <c r="O47" s="3">
        <v>0.52662558933275183</v>
      </c>
      <c r="P47" s="3">
        <v>0.42406496648866032</v>
      </c>
      <c r="Q47" s="3">
        <v>0.9544882960590293</v>
      </c>
      <c r="R47" s="3">
        <v>0.92603030121526375</v>
      </c>
      <c r="S47" s="3">
        <v>0.10846926818498925</v>
      </c>
      <c r="T47" s="3">
        <v>0.91353935181732004</v>
      </c>
      <c r="U47" s="13"/>
    </row>
    <row r="48" spans="1:21" s="1" customFormat="1" ht="15.75" hidden="1" x14ac:dyDescent="0.25">
      <c r="A48" s="7" t="s">
        <v>27</v>
      </c>
      <c r="B48" s="5">
        <v>44070</v>
      </c>
      <c r="C48" s="3">
        <v>0.62454306507752289</v>
      </c>
      <c r="D48" s="3">
        <v>0.16298382777636644</v>
      </c>
      <c r="E48" s="3">
        <v>0.33794695560784771</v>
      </c>
      <c r="F48" s="3">
        <v>0.59754520604257899</v>
      </c>
      <c r="G48" s="3">
        <v>0.15843494299651228</v>
      </c>
      <c r="H48" s="3">
        <v>3.914724748934173E-2</v>
      </c>
      <c r="I48" s="3">
        <v>0.95805120198979599</v>
      </c>
      <c r="J48" s="3">
        <v>0.89271694394147572</v>
      </c>
      <c r="K48" s="3">
        <v>0.98213319212417294</v>
      </c>
      <c r="L48" s="3">
        <v>0.49635885014437842</v>
      </c>
      <c r="M48" s="3">
        <v>0.33930806000419844</v>
      </c>
      <c r="N48" s="3">
        <v>0.47891407463664815</v>
      </c>
      <c r="O48" s="3">
        <v>0.4983191833224474</v>
      </c>
      <c r="P48" s="3">
        <v>0.72125587656525747</v>
      </c>
      <c r="Q48" s="3">
        <v>0.59808096948324074</v>
      </c>
      <c r="R48" s="3">
        <v>0.83517544713995751</v>
      </c>
      <c r="S48" s="3">
        <v>0.49274373340212696</v>
      </c>
      <c r="T48" s="3">
        <v>0.33466831611719661</v>
      </c>
      <c r="U48" s="13"/>
    </row>
    <row r="49" spans="1:21" s="1" customFormat="1" ht="15.75" hidden="1" x14ac:dyDescent="0.25">
      <c r="A49" s="7" t="s">
        <v>27</v>
      </c>
      <c r="B49" s="5">
        <v>44071</v>
      </c>
      <c r="C49" s="3">
        <v>0.16532862015928906</v>
      </c>
      <c r="D49" s="3">
        <v>1.8655570122647958E-2</v>
      </c>
      <c r="E49" s="3">
        <v>0.12385686370553217</v>
      </c>
      <c r="F49" s="3">
        <v>9.6162028959657642E-2</v>
      </c>
      <c r="G49" s="3">
        <v>5.6120002452046847E-2</v>
      </c>
      <c r="H49" s="3">
        <v>0.50438122905482397</v>
      </c>
      <c r="I49" s="3">
        <v>0.59503752349927985</v>
      </c>
      <c r="J49" s="3">
        <v>0.68840074786156791</v>
      </c>
      <c r="K49" s="3">
        <v>0.79276338095639054</v>
      </c>
      <c r="L49" s="3">
        <v>0.43691891717721143</v>
      </c>
      <c r="M49" s="3">
        <v>0.21219732995313878</v>
      </c>
      <c r="N49" s="3">
        <v>0.83883807997907733</v>
      </c>
      <c r="O49" s="3">
        <v>0.5481242777682247</v>
      </c>
      <c r="P49" s="3">
        <v>0.30186745818078276</v>
      </c>
      <c r="Q49" s="3">
        <v>0.49448386615396545</v>
      </c>
      <c r="R49" s="3">
        <v>0.20555832315891231</v>
      </c>
      <c r="S49" s="3">
        <v>0.71186522416753872</v>
      </c>
      <c r="T49" s="3">
        <v>0.94972824668294298</v>
      </c>
      <c r="U49" s="13"/>
    </row>
    <row r="50" spans="1:21" s="1" customFormat="1" ht="15.75" hidden="1" x14ac:dyDescent="0.25">
      <c r="A50" s="7" t="s">
        <v>27</v>
      </c>
      <c r="B50" s="5">
        <v>44072</v>
      </c>
      <c r="C50" s="3">
        <v>0.5990748252522623</v>
      </c>
      <c r="D50" s="3">
        <v>0.84060105397836571</v>
      </c>
      <c r="E50" s="3">
        <v>0.73379288727169845</v>
      </c>
      <c r="F50" s="3">
        <v>0.63771828388817664</v>
      </c>
      <c r="G50" s="3">
        <v>7.387594255581198E-2</v>
      </c>
      <c r="H50" s="3">
        <v>0.27723326509043755</v>
      </c>
      <c r="I50" s="3">
        <v>0.68087901821927554</v>
      </c>
      <c r="J50" s="3">
        <v>0.35542447472668326</v>
      </c>
      <c r="K50" s="3">
        <v>0.89555761529203082</v>
      </c>
      <c r="L50" s="3">
        <v>0.68548715000903571</v>
      </c>
      <c r="M50" s="3">
        <v>0.10116456739394364</v>
      </c>
      <c r="N50" s="3">
        <v>0.69415128039418383</v>
      </c>
      <c r="O50" s="3">
        <v>0.43370329904185301</v>
      </c>
      <c r="P50" s="3">
        <v>0.31444322474667941</v>
      </c>
      <c r="Q50" s="3">
        <v>0.81381895376865232</v>
      </c>
      <c r="R50" s="3">
        <v>0.51473756961890749</v>
      </c>
      <c r="S50" s="3">
        <v>9.9754393187788448E-2</v>
      </c>
      <c r="T50" s="3">
        <v>3.3649037205841781E-2</v>
      </c>
      <c r="U50" s="13"/>
    </row>
    <row r="51" spans="1:21" s="1" customFormat="1" ht="15.75" hidden="1" x14ac:dyDescent="0.25">
      <c r="A51" s="7" t="s">
        <v>28</v>
      </c>
      <c r="B51" s="5">
        <v>44044</v>
      </c>
      <c r="C51" s="3">
        <v>0.34990480461192208</v>
      </c>
      <c r="D51" s="3">
        <v>0.73583372392674262</v>
      </c>
      <c r="E51" s="3">
        <v>0.18771456736434577</v>
      </c>
      <c r="F51" s="3">
        <v>0.12037368714374852</v>
      </c>
      <c r="G51" s="3">
        <v>0.70577628975416284</v>
      </c>
      <c r="H51" s="3">
        <v>0.93479677346282519</v>
      </c>
      <c r="I51" s="3">
        <v>0.36730631954137849</v>
      </c>
      <c r="J51" s="3">
        <v>0.94891205788907929</v>
      </c>
      <c r="K51" s="3">
        <v>0.15270023999878879</v>
      </c>
      <c r="L51" s="3">
        <v>0.71803201987991172</v>
      </c>
      <c r="M51" s="3">
        <v>0.97939618849878707</v>
      </c>
      <c r="N51" s="3">
        <v>0.92953827618976181</v>
      </c>
      <c r="O51" s="3">
        <v>0.89739219495562084</v>
      </c>
      <c r="P51" s="3">
        <v>0.72099292139940163</v>
      </c>
      <c r="Q51" s="3">
        <v>0.51223068752689227</v>
      </c>
      <c r="R51" s="3">
        <v>0.8448364482226921</v>
      </c>
      <c r="S51" s="3">
        <v>0.62786881782441617</v>
      </c>
      <c r="T51" s="3">
        <v>9.0944398101207136E-2</v>
      </c>
      <c r="U51" s="13"/>
    </row>
    <row r="52" spans="1:21" s="1" customFormat="1" ht="15.75" hidden="1" x14ac:dyDescent="0.25">
      <c r="A52" s="7" t="s">
        <v>28</v>
      </c>
      <c r="B52" s="5">
        <v>44046</v>
      </c>
      <c r="C52" s="3">
        <v>0.234657707045001</v>
      </c>
      <c r="D52" s="3">
        <v>0.6334352496010528</v>
      </c>
      <c r="E52" s="3">
        <v>0.43851170418582419</v>
      </c>
      <c r="F52" s="3">
        <v>0.30163557015609366</v>
      </c>
      <c r="G52" s="3">
        <v>0.16372438824971858</v>
      </c>
      <c r="H52" s="3">
        <v>9.1867719062619702E-2</v>
      </c>
      <c r="I52" s="3">
        <v>5.7342677338442338E-2</v>
      </c>
      <c r="J52" s="3">
        <v>0.86407226925073777</v>
      </c>
      <c r="K52" s="3">
        <v>0.84716643637564715</v>
      </c>
      <c r="L52" s="3">
        <v>0.123321507582695</v>
      </c>
      <c r="M52" s="3">
        <v>0.82119220799976722</v>
      </c>
      <c r="N52" s="3">
        <v>0.40059311429508349</v>
      </c>
      <c r="O52" s="3">
        <v>0.45575580112601943</v>
      </c>
      <c r="P52" s="3">
        <v>0.53417729010693127</v>
      </c>
      <c r="Q52" s="3">
        <v>0.19352228483519385</v>
      </c>
      <c r="R52" s="3">
        <v>1.3514368353779282E-2</v>
      </c>
      <c r="S52" s="3">
        <v>0.98415604175353366</v>
      </c>
      <c r="T52" s="3">
        <v>0.26994838149290945</v>
      </c>
      <c r="U52" s="13"/>
    </row>
    <row r="53" spans="1:21" s="1" customFormat="1" ht="15.75" hidden="1" x14ac:dyDescent="0.25">
      <c r="A53" s="7" t="s">
        <v>28</v>
      </c>
      <c r="B53" s="5">
        <v>44047</v>
      </c>
      <c r="C53" s="3">
        <v>0.59691020370414971</v>
      </c>
      <c r="D53" s="3">
        <v>0.20149154933357805</v>
      </c>
      <c r="E53" s="3">
        <v>0.51555539780464754</v>
      </c>
      <c r="F53" s="3">
        <v>0.8470062712863563</v>
      </c>
      <c r="G53" s="3">
        <v>0.35240724257751288</v>
      </c>
      <c r="H53" s="3">
        <v>0.32819476674591885</v>
      </c>
      <c r="I53" s="3">
        <v>0.46840530692227189</v>
      </c>
      <c r="J53" s="3">
        <v>0.80844429343638469</v>
      </c>
      <c r="K53" s="3">
        <v>3.1632758181721066E-4</v>
      </c>
      <c r="L53" s="3">
        <v>0.61255558669346111</v>
      </c>
      <c r="M53" s="3">
        <v>8.7274463262952073E-2</v>
      </c>
      <c r="N53" s="3">
        <v>0.15562486802797071</v>
      </c>
      <c r="O53" s="3">
        <v>0.99734182391688231</v>
      </c>
      <c r="P53" s="3">
        <v>0.69196650873042642</v>
      </c>
      <c r="Q53" s="3">
        <v>0.53843339015540581</v>
      </c>
      <c r="R53" s="3">
        <v>0.74938404219716004</v>
      </c>
      <c r="S53" s="3">
        <v>0.15659901821719513</v>
      </c>
      <c r="T53" s="3">
        <v>0.83434971232118427</v>
      </c>
      <c r="U53" s="13"/>
    </row>
    <row r="54" spans="1:21" s="1" customFormat="1" ht="15.75" hidden="1" x14ac:dyDescent="0.25">
      <c r="A54" s="7" t="s">
        <v>28</v>
      </c>
      <c r="B54" s="5">
        <v>44048</v>
      </c>
      <c r="C54" s="3">
        <v>0.29805775194792783</v>
      </c>
      <c r="D54" s="3">
        <v>0.47078634640667893</v>
      </c>
      <c r="E54" s="3">
        <v>0.51609478862933922</v>
      </c>
      <c r="F54" s="3">
        <v>0.52581925306616706</v>
      </c>
      <c r="G54" s="3">
        <v>0.88015535580508641</v>
      </c>
      <c r="H54" s="3">
        <v>0.24415328449535811</v>
      </c>
      <c r="I54" s="3">
        <v>0.51139606790437342</v>
      </c>
      <c r="J54" s="3">
        <v>2.0655106038859339E-2</v>
      </c>
      <c r="K54" s="3">
        <v>3.3063070643451931E-2</v>
      </c>
      <c r="L54" s="3">
        <v>0.2642871835227375</v>
      </c>
      <c r="M54" s="3">
        <v>0.99416979142098094</v>
      </c>
      <c r="N54" s="3">
        <v>0.57781010976754044</v>
      </c>
      <c r="O54" s="3">
        <v>0.50309743261560336</v>
      </c>
      <c r="P54" s="3">
        <v>0.85089574790036637</v>
      </c>
      <c r="Q54" s="3">
        <v>0.50819981483996746</v>
      </c>
      <c r="R54" s="3">
        <v>1.2800174440862233E-2</v>
      </c>
      <c r="S54" s="3">
        <v>0.56039619057001244</v>
      </c>
      <c r="T54" s="3">
        <v>0.42289929266355275</v>
      </c>
      <c r="U54" s="13"/>
    </row>
    <row r="55" spans="1:21" s="1" customFormat="1" ht="15.75" hidden="1" x14ac:dyDescent="0.25">
      <c r="A55" s="7" t="s">
        <v>28</v>
      </c>
      <c r="B55" s="5">
        <v>44049</v>
      </c>
      <c r="C55" s="3">
        <v>0.91290223273260473</v>
      </c>
      <c r="D55" s="3">
        <v>0.78995597798526906</v>
      </c>
      <c r="E55" s="3">
        <v>0.48379306306552117</v>
      </c>
      <c r="F55" s="3">
        <v>0.79000739491833472</v>
      </c>
      <c r="G55" s="3">
        <v>0.24397727152662685</v>
      </c>
      <c r="H55" s="3">
        <v>0.21665771885379237</v>
      </c>
      <c r="I55" s="3">
        <v>8.276344684490311E-2</v>
      </c>
      <c r="J55" s="3">
        <v>0.82646658734039069</v>
      </c>
      <c r="K55" s="3">
        <v>0.86849764892637116</v>
      </c>
      <c r="L55" s="3">
        <v>0.13594137828652864</v>
      </c>
      <c r="M55" s="3">
        <v>0.90169843739965472</v>
      </c>
      <c r="N55" s="3">
        <v>0.63697801187807712</v>
      </c>
      <c r="O55" s="3">
        <v>0.38129591468239199</v>
      </c>
      <c r="P55" s="3">
        <v>0.65327365274022153</v>
      </c>
      <c r="Q55" s="3">
        <v>0.68557694814401682</v>
      </c>
      <c r="R55" s="3">
        <v>0.81801549266750728</v>
      </c>
      <c r="S55" s="3">
        <v>0.98663856680686668</v>
      </c>
      <c r="T55" s="3">
        <v>0.29041308712312042</v>
      </c>
      <c r="U55" s="13"/>
    </row>
    <row r="56" spans="1:21" s="1" customFormat="1" ht="15.75" hidden="1" x14ac:dyDescent="0.25">
      <c r="A56" s="7" t="s">
        <v>28</v>
      </c>
      <c r="B56" s="5">
        <v>44050</v>
      </c>
      <c r="C56" s="3">
        <v>0.20658951887591048</v>
      </c>
      <c r="D56" s="3">
        <v>1.4262101437972019E-2</v>
      </c>
      <c r="E56" s="3">
        <v>0.23482664124648789</v>
      </c>
      <c r="F56" s="3">
        <v>0.65559576437792988</v>
      </c>
      <c r="G56" s="3">
        <v>0.53907164891339654</v>
      </c>
      <c r="H56" s="3">
        <v>0.87301594208041522</v>
      </c>
      <c r="I56" s="3">
        <v>0.18859426387245881</v>
      </c>
      <c r="J56" s="3">
        <v>0.65709339886441454</v>
      </c>
      <c r="K56" s="3">
        <v>0.94616903667974372</v>
      </c>
      <c r="L56" s="3">
        <v>0.10817839603936563</v>
      </c>
      <c r="M56" s="3">
        <v>0.92856990808432827</v>
      </c>
      <c r="N56" s="3">
        <v>0.76281817607634439</v>
      </c>
      <c r="O56" s="3">
        <v>0.23210274126709851</v>
      </c>
      <c r="P56" s="3">
        <v>1.1608084797907203E-3</v>
      </c>
      <c r="Q56" s="3">
        <v>0.33607061131449445</v>
      </c>
      <c r="R56" s="3">
        <v>0.15108498777757895</v>
      </c>
      <c r="S56" s="3">
        <v>2.9847360093698483E-2</v>
      </c>
      <c r="T56" s="3">
        <v>0.82721413660417042</v>
      </c>
      <c r="U56" s="13"/>
    </row>
    <row r="57" spans="1:21" s="1" customFormat="1" ht="15.75" hidden="1" x14ac:dyDescent="0.25">
      <c r="A57" s="7" t="s">
        <v>28</v>
      </c>
      <c r="B57" s="5">
        <v>44051</v>
      </c>
      <c r="C57" s="3">
        <v>0.61072820796345417</v>
      </c>
      <c r="D57" s="3">
        <v>0.63316023141667011</v>
      </c>
      <c r="E57" s="3">
        <v>0.53397099088094502</v>
      </c>
      <c r="F57" s="3">
        <v>0.6347417234238556</v>
      </c>
      <c r="G57" s="3">
        <v>0.63865180426980461</v>
      </c>
      <c r="H57" s="3">
        <v>0.10936110293244738</v>
      </c>
      <c r="I57" s="3">
        <v>0.62302704083925986</v>
      </c>
      <c r="J57" s="3">
        <v>0.25058803974912214</v>
      </c>
      <c r="K57" s="3">
        <v>0.66657496887748313</v>
      </c>
      <c r="L57" s="3">
        <v>9.4943344582531508E-2</v>
      </c>
      <c r="M57" s="3">
        <v>0.10353347559643422</v>
      </c>
      <c r="N57" s="3">
        <v>0.56468977256263753</v>
      </c>
      <c r="O57" s="3">
        <v>0.89751142849905052</v>
      </c>
      <c r="P57" s="3">
        <v>0.11634369467695249</v>
      </c>
      <c r="Q57" s="3">
        <v>0.16671828056221794</v>
      </c>
      <c r="R57" s="3">
        <v>0.39464723191858619</v>
      </c>
      <c r="S57" s="3">
        <v>0.98593958509248303</v>
      </c>
      <c r="T57" s="3">
        <v>0.49301540073247152</v>
      </c>
      <c r="U57" s="13"/>
    </row>
    <row r="58" spans="1:21" s="1" customFormat="1" ht="15.75" hidden="1" x14ac:dyDescent="0.25">
      <c r="A58" s="7" t="s">
        <v>28</v>
      </c>
      <c r="B58" s="5">
        <v>44053</v>
      </c>
      <c r="C58" s="3">
        <v>0.7746170974296851</v>
      </c>
      <c r="D58" s="3">
        <v>0.14527384013788247</v>
      </c>
      <c r="E58" s="3">
        <v>0.79232115766673084</v>
      </c>
      <c r="F58" s="3">
        <v>0.30837051720507247</v>
      </c>
      <c r="G58" s="3">
        <v>0.59511112903362162</v>
      </c>
      <c r="H58" s="3">
        <v>0.84730427954921794</v>
      </c>
      <c r="I58" s="3">
        <v>0.13914672965694252</v>
      </c>
      <c r="J58" s="3">
        <v>0.37374492353021049</v>
      </c>
      <c r="K58" s="3">
        <v>0.28292122463775937</v>
      </c>
      <c r="L58" s="3">
        <v>0.76453963721134011</v>
      </c>
      <c r="M58" s="3">
        <v>0.90726046705160257</v>
      </c>
      <c r="N58" s="3">
        <v>0.59698702239226076</v>
      </c>
      <c r="O58" s="3">
        <v>2.9490710196306336E-2</v>
      </c>
      <c r="P58" s="3">
        <v>0.49160762051595575</v>
      </c>
      <c r="Q58" s="3">
        <v>0.49990400086496478</v>
      </c>
      <c r="R58" s="3">
        <v>9.2430690521255743E-2</v>
      </c>
      <c r="S58" s="3">
        <v>0.43439115372764336</v>
      </c>
      <c r="T58" s="3">
        <v>0.18389999194268236</v>
      </c>
      <c r="U58" s="13"/>
    </row>
    <row r="59" spans="1:21" s="1" customFormat="1" ht="15.75" hidden="1" x14ac:dyDescent="0.25">
      <c r="A59" s="7" t="s">
        <v>28</v>
      </c>
      <c r="B59" s="5">
        <v>44054</v>
      </c>
      <c r="C59" s="3">
        <v>0.49958927051464408</v>
      </c>
      <c r="D59" s="3">
        <v>0.17633083137220862</v>
      </c>
      <c r="E59" s="3">
        <v>0.81881962699719968</v>
      </c>
      <c r="F59" s="3">
        <v>3.6491249084586119E-2</v>
      </c>
      <c r="G59" s="3">
        <v>0.5627750938425321</v>
      </c>
      <c r="H59" s="3">
        <v>0.79027984680099728</v>
      </c>
      <c r="I59" s="3">
        <v>0.92694943801876672</v>
      </c>
      <c r="J59" s="3">
        <v>0.5802015448019493</v>
      </c>
      <c r="K59" s="3">
        <v>0.47725684532284185</v>
      </c>
      <c r="L59" s="3">
        <v>0.34976384089862922</v>
      </c>
      <c r="M59" s="3">
        <v>0.21709786980149914</v>
      </c>
      <c r="N59" s="3">
        <v>0.86519937390976298</v>
      </c>
      <c r="O59" s="3">
        <v>0.60101019588357774</v>
      </c>
      <c r="P59" s="3">
        <v>0.40576039264331798</v>
      </c>
      <c r="Q59" s="3">
        <v>0.3154911309701216</v>
      </c>
      <c r="R59" s="3">
        <v>4.6293614454993026E-2</v>
      </c>
      <c r="S59" s="3">
        <v>0.91615307306039684</v>
      </c>
      <c r="T59" s="3">
        <v>0.19450925480920667</v>
      </c>
      <c r="U59" s="13"/>
    </row>
    <row r="60" spans="1:21" s="1" customFormat="1" ht="15.75" hidden="1" x14ac:dyDescent="0.25">
      <c r="A60" s="7" t="s">
        <v>28</v>
      </c>
      <c r="B60" s="5">
        <v>44055</v>
      </c>
      <c r="C60" s="3">
        <v>0.84454522356995121</v>
      </c>
      <c r="D60" s="3">
        <v>0.36302366327089919</v>
      </c>
      <c r="E60" s="3">
        <v>0.19944734465023894</v>
      </c>
      <c r="F60" s="3">
        <v>0.90347959677332168</v>
      </c>
      <c r="G60" s="3">
        <v>8.8307860151199624E-2</v>
      </c>
      <c r="H60" s="3">
        <v>0.20441630551131806</v>
      </c>
      <c r="I60" s="3">
        <v>0.93383443890000861</v>
      </c>
      <c r="J60" s="3">
        <v>0.21013332380091443</v>
      </c>
      <c r="K60" s="3">
        <v>2.7582989398673097E-2</v>
      </c>
      <c r="L60" s="3">
        <v>0.53284956369677572</v>
      </c>
      <c r="M60" s="3">
        <v>8.6181161759372182E-3</v>
      </c>
      <c r="N60" s="3">
        <v>0.27723853706791435</v>
      </c>
      <c r="O60" s="3">
        <v>0.50994190107559045</v>
      </c>
      <c r="P60" s="3">
        <v>0.92443923897305225</v>
      </c>
      <c r="Q60" s="3">
        <v>0.63860452037409277</v>
      </c>
      <c r="R60" s="3">
        <v>0.42762839198044167</v>
      </c>
      <c r="S60" s="3">
        <v>0.11948692090046575</v>
      </c>
      <c r="T60" s="3">
        <v>0.66976838748257084</v>
      </c>
      <c r="U60" s="13"/>
    </row>
    <row r="61" spans="1:21" s="1" customFormat="1" ht="15.75" hidden="1" x14ac:dyDescent="0.25">
      <c r="A61" s="7" t="s">
        <v>28</v>
      </c>
      <c r="B61" s="5">
        <v>44056</v>
      </c>
      <c r="C61" s="3">
        <v>0.95661643679176411</v>
      </c>
      <c r="D61" s="3">
        <v>2.1904304065598512E-2</v>
      </c>
      <c r="E61" s="3">
        <v>0.91727856953062192</v>
      </c>
      <c r="F61" s="3">
        <v>0.18208106539142865</v>
      </c>
      <c r="G61" s="3">
        <v>0.53612718602531706</v>
      </c>
      <c r="H61" s="3">
        <v>0.34941204878044629</v>
      </c>
      <c r="I61" s="3">
        <v>0.81744066263078641</v>
      </c>
      <c r="J61" s="3">
        <v>0.98724595754971511</v>
      </c>
      <c r="K61" s="3">
        <v>0.96439833748891002</v>
      </c>
      <c r="L61" s="3">
        <v>0.24964713397666427</v>
      </c>
      <c r="M61" s="3">
        <v>0.32963082214491113</v>
      </c>
      <c r="N61" s="3">
        <v>3.4938381823488185E-2</v>
      </c>
      <c r="O61" s="3">
        <v>0.37212116938176365</v>
      </c>
      <c r="P61" s="3">
        <v>9.5986355594273043E-3</v>
      </c>
      <c r="Q61" s="3">
        <v>0.87340716569628274</v>
      </c>
      <c r="R61" s="3">
        <v>0.39210817083531835</v>
      </c>
      <c r="S61" s="3">
        <v>4.4784201211586772E-2</v>
      </c>
      <c r="T61" s="3">
        <v>0.77161217473033505</v>
      </c>
      <c r="U61" s="13"/>
    </row>
    <row r="62" spans="1:21" s="1" customFormat="1" ht="15.75" hidden="1" x14ac:dyDescent="0.25">
      <c r="A62" s="7" t="s">
        <v>28</v>
      </c>
      <c r="B62" s="5">
        <v>44057</v>
      </c>
      <c r="C62" s="3">
        <v>0.42524596152284322</v>
      </c>
      <c r="D62" s="3">
        <v>3.2354237575652034E-2</v>
      </c>
      <c r="E62" s="3">
        <v>0.2068523543364732</v>
      </c>
      <c r="F62" s="3">
        <v>0.79347450576237377</v>
      </c>
      <c r="G62" s="3">
        <v>9.2841863143092729E-2</v>
      </c>
      <c r="H62" s="3">
        <v>0.4654997842569818</v>
      </c>
      <c r="I62" s="3">
        <v>0.51994396087394634</v>
      </c>
      <c r="J62" s="3">
        <v>0.45395481941232929</v>
      </c>
      <c r="K62" s="3">
        <v>0.52899338909202176</v>
      </c>
      <c r="L62" s="3">
        <v>0.74524419977298639</v>
      </c>
      <c r="M62" s="3">
        <v>0.40171796313574959</v>
      </c>
      <c r="N62" s="3">
        <v>0.63110568453050619</v>
      </c>
      <c r="O62" s="3">
        <v>0.18222070627046871</v>
      </c>
      <c r="P62" s="3">
        <v>0.8444242816429659</v>
      </c>
      <c r="Q62" s="3">
        <v>0.43852387205254817</v>
      </c>
      <c r="R62" s="3">
        <v>0.99529668353962608</v>
      </c>
      <c r="S62" s="3">
        <v>0.72798184444897573</v>
      </c>
      <c r="T62" s="3">
        <v>0.96281968597802836</v>
      </c>
      <c r="U62" s="13"/>
    </row>
    <row r="63" spans="1:21" s="1" customFormat="1" ht="15.75" hidden="1" x14ac:dyDescent="0.25">
      <c r="A63" s="7" t="s">
        <v>28</v>
      </c>
      <c r="B63" s="5">
        <v>44060</v>
      </c>
      <c r="C63" s="3">
        <v>0.44514094782474778</v>
      </c>
      <c r="D63" s="3">
        <v>0.21595171965894233</v>
      </c>
      <c r="E63" s="3">
        <v>0.91568380725269483</v>
      </c>
      <c r="F63" s="3">
        <v>0.95159546483149648</v>
      </c>
      <c r="G63" s="3">
        <v>0.72168016672762192</v>
      </c>
      <c r="H63" s="3">
        <v>0.59037287822658413</v>
      </c>
      <c r="I63" s="3">
        <v>0.88191637299430814</v>
      </c>
      <c r="J63" s="3">
        <v>0.32820661255233108</v>
      </c>
      <c r="K63" s="3">
        <v>0.77687634449811893</v>
      </c>
      <c r="L63" s="3">
        <v>0.22640177179346899</v>
      </c>
      <c r="M63" s="3">
        <v>0.98292359129042317</v>
      </c>
      <c r="N63" s="3">
        <v>0.38717099095828</v>
      </c>
      <c r="O63" s="3">
        <v>4.6817864759438943E-2</v>
      </c>
      <c r="P63" s="3">
        <v>0.5603602465912727</v>
      </c>
      <c r="Q63" s="3">
        <v>0.88153970778621293</v>
      </c>
      <c r="R63" s="3">
        <v>1.1289316787446713E-2</v>
      </c>
      <c r="S63" s="3">
        <v>0.57310965073761722</v>
      </c>
      <c r="T63" s="3">
        <v>0.98751612581919346</v>
      </c>
      <c r="U63" s="13"/>
    </row>
    <row r="64" spans="1:21" s="1" customFormat="1" ht="15.75" hidden="1" x14ac:dyDescent="0.25">
      <c r="A64" s="7" t="s">
        <v>28</v>
      </c>
      <c r="B64" s="5">
        <v>44061</v>
      </c>
      <c r="C64" s="3">
        <v>0.79558405532404786</v>
      </c>
      <c r="D64" s="3">
        <v>0.11862777586823636</v>
      </c>
      <c r="E64" s="3">
        <v>0.43579916055949208</v>
      </c>
      <c r="F64" s="3">
        <v>0.83271332708045465</v>
      </c>
      <c r="G64" s="3">
        <v>0.49368681889781807</v>
      </c>
      <c r="H64" s="3">
        <v>0.34451658637542282</v>
      </c>
      <c r="I64" s="3">
        <v>0.79429940444377789</v>
      </c>
      <c r="J64" s="3">
        <v>0.90479609522532101</v>
      </c>
      <c r="K64" s="3">
        <v>0.82443708806994653</v>
      </c>
      <c r="L64" s="3">
        <v>5.6966853650000093E-2</v>
      </c>
      <c r="M64" s="3">
        <v>0.85531205753246575</v>
      </c>
      <c r="N64" s="3">
        <v>5.711343062387686E-2</v>
      </c>
      <c r="O64" s="3">
        <v>2.9091003575000274E-2</v>
      </c>
      <c r="P64" s="3">
        <v>0.23274989485991793</v>
      </c>
      <c r="Q64" s="3">
        <v>0.25073633246960958</v>
      </c>
      <c r="R64" s="3">
        <v>0.30434298046897112</v>
      </c>
      <c r="S64" s="3">
        <v>0.40274122999602935</v>
      </c>
      <c r="T64" s="3">
        <v>0.91165366495418509</v>
      </c>
      <c r="U64" s="13"/>
    </row>
    <row r="65" spans="1:21" s="1" customFormat="1" ht="15.75" hidden="1" x14ac:dyDescent="0.25">
      <c r="A65" s="7" t="s">
        <v>28</v>
      </c>
      <c r="B65" s="5">
        <v>44062</v>
      </c>
      <c r="C65" s="3">
        <v>0.76275419734978478</v>
      </c>
      <c r="D65" s="3">
        <v>0.58884221703954642</v>
      </c>
      <c r="E65" s="3">
        <v>0.61244392331250375</v>
      </c>
      <c r="F65" s="3">
        <v>0.46452154744807406</v>
      </c>
      <c r="G65" s="3">
        <v>9.4879129791340167E-2</v>
      </c>
      <c r="H65" s="3">
        <v>0.30611950476275795</v>
      </c>
      <c r="I65" s="3">
        <v>0.5353244752582752</v>
      </c>
      <c r="J65" s="3">
        <v>0.1894431601146549</v>
      </c>
      <c r="K65" s="3">
        <v>0.22360959804614511</v>
      </c>
      <c r="L65" s="3">
        <v>0.29067129689855264</v>
      </c>
      <c r="M65" s="3">
        <v>0.45515566004725916</v>
      </c>
      <c r="N65" s="3">
        <v>0.90813957784121124</v>
      </c>
      <c r="O65" s="3">
        <v>0.48063679152706573</v>
      </c>
      <c r="P65" s="3">
        <v>0.71335743577178101</v>
      </c>
      <c r="Q65" s="3">
        <v>0.27164160114516156</v>
      </c>
      <c r="R65" s="3">
        <v>0.18000412348228101</v>
      </c>
      <c r="S65" s="3">
        <v>0.80473307528457871</v>
      </c>
      <c r="T65" s="3">
        <v>0.92296982908769887</v>
      </c>
      <c r="U65" s="13"/>
    </row>
    <row r="66" spans="1:21" s="1" customFormat="1" ht="15.75" hidden="1" x14ac:dyDescent="0.25">
      <c r="A66" s="7" t="s">
        <v>28</v>
      </c>
      <c r="B66" s="5">
        <v>44063</v>
      </c>
      <c r="C66" s="3">
        <v>0.43096767932652635</v>
      </c>
      <c r="D66" s="3">
        <v>0.12749473929806676</v>
      </c>
      <c r="E66" s="3">
        <v>0.16226147143645542</v>
      </c>
      <c r="F66" s="3">
        <v>0.22211841565885437</v>
      </c>
      <c r="G66" s="3">
        <v>0.16057062172488157</v>
      </c>
      <c r="H66" s="3">
        <v>0.67226522947125966</v>
      </c>
      <c r="I66" s="3">
        <v>0.77073441985711855</v>
      </c>
      <c r="J66" s="3">
        <v>0.34614115265518752</v>
      </c>
      <c r="K66" s="3">
        <v>0.23366286381197554</v>
      </c>
      <c r="L66" s="3">
        <v>0.79506949268638383</v>
      </c>
      <c r="M66" s="3">
        <v>0.58313011028803474</v>
      </c>
      <c r="N66" s="3">
        <v>0.27971954780501418</v>
      </c>
      <c r="O66" s="3">
        <v>0.82213685708395778</v>
      </c>
      <c r="P66" s="3">
        <v>0.9488955920985862</v>
      </c>
      <c r="Q66" s="3">
        <v>0.77949642929502971</v>
      </c>
      <c r="R66" s="3">
        <v>0.23521371788799472</v>
      </c>
      <c r="S66" s="3">
        <v>0.56406550491946317</v>
      </c>
      <c r="T66" s="3">
        <v>0.23385847977437557</v>
      </c>
      <c r="U66" s="13"/>
    </row>
    <row r="67" spans="1:21" s="1" customFormat="1" ht="15.75" hidden="1" x14ac:dyDescent="0.25">
      <c r="A67" s="7" t="s">
        <v>28</v>
      </c>
      <c r="B67" s="5">
        <v>44064</v>
      </c>
      <c r="C67" s="3">
        <v>0.63972608761813254</v>
      </c>
      <c r="D67" s="3">
        <v>0.7274793117059225</v>
      </c>
      <c r="E67" s="3">
        <v>0.2524067790972524</v>
      </c>
      <c r="F67" s="3">
        <v>0.15147367202869932</v>
      </c>
      <c r="G67" s="3">
        <v>0.38023920155159274</v>
      </c>
      <c r="H67" s="3">
        <v>0.45571289204674581</v>
      </c>
      <c r="I67" s="3">
        <v>0.75418742663836302</v>
      </c>
      <c r="J67" s="3">
        <v>0.66852971464457378</v>
      </c>
      <c r="K67" s="3">
        <v>0.48322752529684532</v>
      </c>
      <c r="L67" s="3">
        <v>4.7124309916402929E-2</v>
      </c>
      <c r="M67" s="3">
        <v>0.86795638261105179</v>
      </c>
      <c r="N67" s="3">
        <v>0.9923274903264695</v>
      </c>
      <c r="O67" s="3">
        <v>0.2634511333399</v>
      </c>
      <c r="P67" s="3">
        <v>7.9285439483322451E-2</v>
      </c>
      <c r="Q67" s="3">
        <v>0.12613942683329948</v>
      </c>
      <c r="R67" s="3">
        <v>0.45129778620699246</v>
      </c>
      <c r="S67" s="3">
        <v>0.14077640827599047</v>
      </c>
      <c r="T67" s="3">
        <v>0.97237322145054417</v>
      </c>
      <c r="U67" s="13"/>
    </row>
    <row r="68" spans="1:21" s="1" customFormat="1" ht="15.75" hidden="1" x14ac:dyDescent="0.25">
      <c r="A68" s="7" t="s">
        <v>28</v>
      </c>
      <c r="B68" s="5">
        <v>44065</v>
      </c>
      <c r="C68" s="3">
        <v>0.89900304287468347</v>
      </c>
      <c r="D68" s="3">
        <v>1.3775929070406701E-2</v>
      </c>
      <c r="E68" s="3">
        <v>0.55990657290215795</v>
      </c>
      <c r="F68" s="3">
        <v>0.11133371141463588</v>
      </c>
      <c r="G68" s="3">
        <v>0.16861680625223352</v>
      </c>
      <c r="H68" s="3">
        <v>1.4114598587391503E-2</v>
      </c>
      <c r="I68" s="3">
        <v>0.16290102242194671</v>
      </c>
      <c r="J68" s="3">
        <v>6.7623796297310745E-2</v>
      </c>
      <c r="K68" s="3">
        <v>2.0850446396343036E-2</v>
      </c>
      <c r="L68" s="3">
        <v>0.83361667870833311</v>
      </c>
      <c r="M68" s="3">
        <v>0.84046299898652621</v>
      </c>
      <c r="N68" s="3">
        <v>0.82248210535069799</v>
      </c>
      <c r="O68" s="3">
        <v>0.59941457454021918</v>
      </c>
      <c r="P68" s="3">
        <v>0.92275163902895152</v>
      </c>
      <c r="Q68" s="3">
        <v>0.22740567789282051</v>
      </c>
      <c r="R68" s="3">
        <v>8.1463137091159599E-2</v>
      </c>
      <c r="S68" s="3">
        <v>0.24544902503470833</v>
      </c>
      <c r="T68" s="3">
        <v>0.21043650691426019</v>
      </c>
      <c r="U68" s="13"/>
    </row>
    <row r="69" spans="1:21" s="1" customFormat="1" ht="15.75" hidden="1" x14ac:dyDescent="0.25">
      <c r="A69" s="7" t="s">
        <v>28</v>
      </c>
      <c r="B69" s="5">
        <v>44067</v>
      </c>
      <c r="C69" s="3">
        <v>3.1818805033044351E-2</v>
      </c>
      <c r="D69" s="3">
        <v>0.22922925845382247</v>
      </c>
      <c r="E69" s="3">
        <v>0.55492429340244753</v>
      </c>
      <c r="F69" s="3">
        <v>0.26495145386813124</v>
      </c>
      <c r="G69" s="3">
        <v>0.22508149476015293</v>
      </c>
      <c r="H69" s="3">
        <v>0.28165458877827043</v>
      </c>
      <c r="I69" s="3">
        <v>0.79745070211340319</v>
      </c>
      <c r="J69" s="3">
        <v>0.21183541994500188</v>
      </c>
      <c r="K69" s="3">
        <v>0.45519347885860018</v>
      </c>
      <c r="L69" s="3">
        <v>0.88134954903761198</v>
      </c>
      <c r="M69" s="3">
        <v>0.72832127966174043</v>
      </c>
      <c r="N69" s="3">
        <v>0.46777856368616222</v>
      </c>
      <c r="O69" s="3">
        <v>0.61602850201854453</v>
      </c>
      <c r="P69" s="3">
        <v>0.31041290871156912</v>
      </c>
      <c r="Q69" s="3">
        <v>0.37742115760065176</v>
      </c>
      <c r="R69" s="3">
        <v>0.29716345162108071</v>
      </c>
      <c r="S69" s="3">
        <v>0.30084587741250546</v>
      </c>
      <c r="T69" s="3">
        <v>0.43653121584903676</v>
      </c>
      <c r="U69" s="13"/>
    </row>
    <row r="70" spans="1:21" s="1" customFormat="1" ht="15.75" hidden="1" x14ac:dyDescent="0.25">
      <c r="A70" s="7" t="s">
        <v>28</v>
      </c>
      <c r="B70" s="5">
        <v>44068</v>
      </c>
      <c r="C70" s="3">
        <v>0.40554198938133579</v>
      </c>
      <c r="D70" s="3">
        <v>0.88006121998002662</v>
      </c>
      <c r="E70" s="3">
        <v>0.51200958548257691</v>
      </c>
      <c r="F70" s="3">
        <v>0.90424976468075668</v>
      </c>
      <c r="G70" s="3">
        <v>0.40419060482234592</v>
      </c>
      <c r="H70" s="3">
        <v>0.68845452205076918</v>
      </c>
      <c r="I70" s="3">
        <v>0.27057743444249605</v>
      </c>
      <c r="J70" s="3">
        <v>7.3487051609698484E-2</v>
      </c>
      <c r="K70" s="3">
        <v>0.51068040730776409</v>
      </c>
      <c r="L70" s="3">
        <v>0.16092428249759505</v>
      </c>
      <c r="M70" s="3">
        <v>0.34742696729068989</v>
      </c>
      <c r="N70" s="3">
        <v>2.0242538362397755E-2</v>
      </c>
      <c r="O70" s="3">
        <v>0.88866429027722016</v>
      </c>
      <c r="P70" s="3">
        <v>0.43234503449409623</v>
      </c>
      <c r="Q70" s="3">
        <v>0.76533415678502914</v>
      </c>
      <c r="R70" s="3">
        <v>0.25153036357468139</v>
      </c>
      <c r="S70" s="3">
        <v>0.15597629376869404</v>
      </c>
      <c r="T70" s="3">
        <v>0.86431407465699117</v>
      </c>
      <c r="U70" s="13"/>
    </row>
    <row r="71" spans="1:21" s="1" customFormat="1" ht="15.75" hidden="1" x14ac:dyDescent="0.25">
      <c r="A71" s="7" t="s">
        <v>28</v>
      </c>
      <c r="B71" s="5">
        <v>44069</v>
      </c>
      <c r="C71" s="3">
        <v>0.53560284040609984</v>
      </c>
      <c r="D71" s="3">
        <v>0.77456921963879599</v>
      </c>
      <c r="E71" s="3">
        <v>0.15535266136156278</v>
      </c>
      <c r="F71" s="3">
        <v>0.49500839992179368</v>
      </c>
      <c r="G71" s="3">
        <v>0.78935806448994217</v>
      </c>
      <c r="H71" s="3">
        <v>0.58013397272192591</v>
      </c>
      <c r="I71" s="3">
        <v>0.22974468531689285</v>
      </c>
      <c r="J71" s="3">
        <v>0.94733769480034524</v>
      </c>
      <c r="K71" s="3">
        <v>0.31168937711680678</v>
      </c>
      <c r="L71" s="3">
        <v>0.7622712295971491</v>
      </c>
      <c r="M71" s="3">
        <v>0.38632720259899467</v>
      </c>
      <c r="N71" s="3">
        <v>0.43871290003356922</v>
      </c>
      <c r="O71" s="3">
        <v>0.3514281330577359</v>
      </c>
      <c r="P71" s="3">
        <v>0.1816194093791923</v>
      </c>
      <c r="Q71" s="3">
        <v>0.59289077879245444</v>
      </c>
      <c r="R71" s="3">
        <v>6.2046048229450812E-2</v>
      </c>
      <c r="S71" s="3">
        <v>0.36382839201275163</v>
      </c>
      <c r="T71" s="3">
        <v>5.1219733332920625E-2</v>
      </c>
      <c r="U71" s="13"/>
    </row>
    <row r="72" spans="1:21" s="1" customFormat="1" ht="15.75" hidden="1" x14ac:dyDescent="0.25">
      <c r="A72" s="7" t="s">
        <v>28</v>
      </c>
      <c r="B72" s="5">
        <v>44070</v>
      </c>
      <c r="C72" s="3">
        <v>0.16616096673710679</v>
      </c>
      <c r="D72" s="3">
        <v>0.98016339414597042</v>
      </c>
      <c r="E72" s="3">
        <v>0.83514763215987931</v>
      </c>
      <c r="F72" s="3">
        <v>0.72540288875176451</v>
      </c>
      <c r="G72" s="3">
        <v>0.99723971838725511</v>
      </c>
      <c r="H72" s="3">
        <v>0.2724543079577687</v>
      </c>
      <c r="I72" s="3">
        <v>0.43637317669831732</v>
      </c>
      <c r="J72" s="3">
        <v>0.50541362545656265</v>
      </c>
      <c r="K72" s="3">
        <v>0.63568698844262927</v>
      </c>
      <c r="L72" s="3">
        <v>0.33957554914384092</v>
      </c>
      <c r="M72" s="3">
        <v>0.78597862942721686</v>
      </c>
      <c r="N72" s="3">
        <v>0.90016649256069858</v>
      </c>
      <c r="O72" s="3">
        <v>0.78594248298908465</v>
      </c>
      <c r="P72" s="3">
        <v>0.69381776616634316</v>
      </c>
      <c r="Q72" s="3">
        <v>0.16886663322149786</v>
      </c>
      <c r="R72" s="3">
        <v>0.21526275271699147</v>
      </c>
      <c r="S72" s="3">
        <v>0.49107228991564078</v>
      </c>
      <c r="T72" s="3">
        <v>0.93161176011617697</v>
      </c>
      <c r="U72" s="13"/>
    </row>
    <row r="73" spans="1:21" s="1" customFormat="1" ht="15.75" hidden="1" x14ac:dyDescent="0.25">
      <c r="A73" s="7" t="s">
        <v>28</v>
      </c>
      <c r="B73" s="5">
        <v>44071</v>
      </c>
      <c r="C73" s="3">
        <v>0.93588141332629948</v>
      </c>
      <c r="D73" s="3">
        <v>4.5012060242729635E-2</v>
      </c>
      <c r="E73" s="3">
        <v>0.34641865383647241</v>
      </c>
      <c r="F73" s="3">
        <v>0.42568046245177737</v>
      </c>
      <c r="G73" s="3">
        <v>0.74753308692469134</v>
      </c>
      <c r="H73" s="3">
        <v>0.12078818640048605</v>
      </c>
      <c r="I73" s="3">
        <v>0.27381785571770934</v>
      </c>
      <c r="J73" s="3">
        <v>0.46855217805542648</v>
      </c>
      <c r="K73" s="3">
        <v>0.17013213910622549</v>
      </c>
      <c r="L73" s="3">
        <v>0.19840007539875604</v>
      </c>
      <c r="M73" s="3">
        <v>0.80087065439640437</v>
      </c>
      <c r="N73" s="3">
        <v>0.18645919711925141</v>
      </c>
      <c r="O73" s="3">
        <v>0.39326083417958702</v>
      </c>
      <c r="P73" s="3">
        <v>0.4408576951462253</v>
      </c>
      <c r="Q73" s="3">
        <v>0.78104412312041471</v>
      </c>
      <c r="R73" s="3">
        <v>0.12081492764658475</v>
      </c>
      <c r="S73" s="3">
        <v>0.44998075360506196</v>
      </c>
      <c r="T73" s="3">
        <v>0.21944223690767473</v>
      </c>
      <c r="U73" s="13"/>
    </row>
    <row r="74" spans="1:21" s="1" customFormat="1" ht="15.75" hidden="1" x14ac:dyDescent="0.25">
      <c r="A74" s="7" t="s">
        <v>28</v>
      </c>
      <c r="B74" s="5">
        <v>44072</v>
      </c>
      <c r="C74" s="3">
        <v>0.822625984601565</v>
      </c>
      <c r="D74" s="3">
        <v>0.47966048137613526</v>
      </c>
      <c r="E74" s="3">
        <v>0.82585160734231888</v>
      </c>
      <c r="F74" s="3">
        <v>0.31524429572854717</v>
      </c>
      <c r="G74" s="3">
        <v>0.52747549429185525</v>
      </c>
      <c r="H74" s="3">
        <v>0.57937330071460014</v>
      </c>
      <c r="I74" s="3">
        <v>2.0744496860493622E-2</v>
      </c>
      <c r="J74" s="3">
        <v>0.73865285926774249</v>
      </c>
      <c r="K74" s="3">
        <v>0.44991113143692307</v>
      </c>
      <c r="L74" s="3">
        <v>0.26129040536596015</v>
      </c>
      <c r="M74" s="3">
        <v>3.7394260971035154E-2</v>
      </c>
      <c r="N74" s="3">
        <v>0.36787453308728058</v>
      </c>
      <c r="O74" s="3">
        <v>0.16894610535354637</v>
      </c>
      <c r="P74" s="3">
        <v>0.79184853510571829</v>
      </c>
      <c r="Q74" s="3">
        <v>0.52664068120390495</v>
      </c>
      <c r="R74" s="3">
        <v>5.7055225607363647E-2</v>
      </c>
      <c r="S74" s="3">
        <v>0.49299917128743576</v>
      </c>
      <c r="T74" s="3">
        <v>0.81667663797131962</v>
      </c>
      <c r="U74" s="13"/>
    </row>
    <row r="75" spans="1:21" x14ac:dyDescent="0.25">
      <c r="L75">
        <f>SUBTOTAL(1,L$3:L$74)</f>
        <v>0.48304706405352738</v>
      </c>
      <c r="M75" s="50">
        <f t="shared" ref="M75:O75" si="0">SUBTOTAL(1,M$3:M$74)</f>
        <v>0.45380146593842696</v>
      </c>
      <c r="N75" s="50">
        <f t="shared" si="0"/>
        <v>0.56497391858867718</v>
      </c>
      <c r="O75" s="50">
        <f t="shared" si="0"/>
        <v>0.63921707560701901</v>
      </c>
    </row>
  </sheetData>
  <autoFilter ref="A1:T74" xr:uid="{00000000-0009-0000-0000-000000000000}">
    <filterColumn colId="0">
      <filters>
        <filter val="GAZERAN"/>
      </filters>
    </filterColumn>
    <filterColumn colId="1">
      <filters>
        <dateGroupItem year="2020" month="8" day="1" dateTimeGrouping="day"/>
        <dateGroupItem year="2020" month="8" day="3" dateTimeGrouping="day"/>
        <dateGroupItem year="2020" month="8" day="4" dateTimeGrouping="day"/>
        <dateGroupItem year="2020" month="8" day="5" dateTimeGrouping="day"/>
        <dateGroupItem year="2020" month="8" day="6" dateTimeGrouping="day"/>
        <dateGroupItem year="2020" month="8" day="7" dateTimeGrouping="day"/>
        <dateGroupItem year="2020" month="8" day="8" dateTimeGrouping="day"/>
      </filters>
    </filterColumn>
    <filterColumn colId="2" showButton="0"/>
    <filterColumn colId="3" showButton="0"/>
    <filterColumn colId="5" showButton="0"/>
    <filterColumn colId="8" showButton="0"/>
    <filterColumn colId="11" showButton="0"/>
    <filterColumn colId="12" showButton="0"/>
    <filterColumn colId="13" showButton="0"/>
    <filterColumn colId="15" showButton="0"/>
    <filterColumn colId="16" showButton="0"/>
    <filterColumn colId="18" showButton="0"/>
  </autoFilter>
  <mergeCells count="8">
    <mergeCell ref="A1:A2"/>
    <mergeCell ref="B1:B2"/>
    <mergeCell ref="P1:R1"/>
    <mergeCell ref="S1:T1"/>
    <mergeCell ref="C1:E1"/>
    <mergeCell ref="F1:G1"/>
    <mergeCell ref="I1:J1"/>
    <mergeCell ref="L1:O1"/>
  </mergeCells>
  <pageMargins left="0.7" right="0.7" top="0.75" bottom="0.75" header="0.3" footer="0.3"/>
  <pageSetup paperSize="8" scale="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0"/>
  <sheetViews>
    <sheetView zoomScale="60" zoomScaleNormal="60" workbookViewId="0">
      <pane ySplit="2" topLeftCell="A3" activePane="bottomLeft" state="frozen"/>
      <selection pane="bottomLeft" activeCell="I10" sqref="I10"/>
    </sheetView>
  </sheetViews>
  <sheetFormatPr baseColWidth="10" defaultRowHeight="23.25" x14ac:dyDescent="0.35"/>
  <cols>
    <col min="1" max="1" width="24.28515625" style="30" bestFit="1" customWidth="1"/>
    <col min="2" max="6" width="22.28515625" style="30" customWidth="1"/>
    <col min="7" max="7" width="27.42578125" style="30" bestFit="1" customWidth="1"/>
    <col min="8" max="8" width="22.85546875" style="30" customWidth="1"/>
    <col min="9" max="9" width="22.28515625" style="30" customWidth="1"/>
    <col min="10" max="16384" width="11.42578125" style="30"/>
  </cols>
  <sheetData>
    <row r="1" spans="1:10" ht="24" thickBot="1" x14ac:dyDescent="0.4">
      <c r="A1" s="28" t="s">
        <v>25</v>
      </c>
      <c r="B1" s="17" t="s">
        <v>26</v>
      </c>
      <c r="C1" s="29"/>
      <c r="D1" s="29"/>
      <c r="E1" s="29"/>
      <c r="F1" s="29"/>
      <c r="G1" s="29"/>
      <c r="H1" s="29"/>
      <c r="I1" s="29"/>
    </row>
    <row r="2" spans="1:10" ht="24" thickTop="1" x14ac:dyDescent="0.35">
      <c r="A2" s="31" t="s">
        <v>29</v>
      </c>
      <c r="B2" s="18">
        <v>44049</v>
      </c>
      <c r="D2" s="32"/>
    </row>
    <row r="4" spans="1:10" ht="24" thickBot="1" x14ac:dyDescent="0.4">
      <c r="A4" s="33"/>
      <c r="B4" s="34" t="s">
        <v>31</v>
      </c>
      <c r="C4" s="34" t="s">
        <v>32</v>
      </c>
      <c r="D4" s="34" t="s">
        <v>33</v>
      </c>
      <c r="E4" s="35" t="s">
        <v>34</v>
      </c>
      <c r="F4" s="29"/>
    </row>
    <row r="5" spans="1:10" ht="24.75" thickTop="1" thickBot="1" x14ac:dyDescent="0.4">
      <c r="A5" s="36" t="s">
        <v>30</v>
      </c>
      <c r="B5" s="19">
        <f t="array" ref="B5">INDEX(BDD!$A$3:$T$1000,MATCH(1,(BDD!$A$3:$A$1000=$B$1)*(BDD!$B$3:$B$1000=$B$2),0),12)</f>
        <v>0.73268867407872607</v>
      </c>
      <c r="C5" s="20">
        <f t="array" ref="C5">INDEX(BDD!$A$3:$T$1000,MATCH(1,(BDD!$A$3:$A$1000=$B$1)*(BDD!$B$3:$B$1000=$B$2),0),13)</f>
        <v>0.27864073522981503</v>
      </c>
      <c r="D5" s="20">
        <f t="array" ref="D5">INDEX(BDD!$A$3:$T$1000,MATCH(1,(BDD!$A$3:$A$1000=$B$1)*(BDD!$B$3:$B$1000=$B$2),0),14)</f>
        <v>0.72186600882857932</v>
      </c>
      <c r="E5" s="21">
        <f t="array" ref="E5">INDEX(BDD!$A$3:$T$1000,MATCH(1,(BDD!$A$3:$A$1000=$B$1)*(BDD!$B$3:$B$1000=$B$2),0),15)</f>
        <v>0.7255796301179237</v>
      </c>
      <c r="F5" s="29"/>
      <c r="G5" s="72" t="s">
        <v>49</v>
      </c>
      <c r="H5" s="73"/>
    </row>
    <row r="6" spans="1:10" ht="24" thickTop="1" x14ac:dyDescent="0.35">
      <c r="A6" s="37"/>
      <c r="B6" s="38"/>
      <c r="C6" s="38"/>
      <c r="D6" s="38"/>
      <c r="E6" s="39"/>
      <c r="G6" s="40" t="s">
        <v>50</v>
      </c>
      <c r="H6" s="27">
        <f>SUM(B5:E5,B8:C8,B11,B18,B20,E18)</f>
        <v>3.900387670362047</v>
      </c>
      <c r="J6" s="41"/>
    </row>
    <row r="7" spans="1:10" ht="24" thickBot="1" x14ac:dyDescent="0.4">
      <c r="A7" s="37"/>
      <c r="B7" s="42" t="s">
        <v>31</v>
      </c>
      <c r="C7" s="42" t="s">
        <v>34</v>
      </c>
      <c r="D7" s="43"/>
      <c r="E7" s="39"/>
      <c r="G7" s="37"/>
      <c r="H7" s="39"/>
    </row>
    <row r="8" spans="1:10" ht="24.75" thickTop="1" thickBot="1" x14ac:dyDescent="0.4">
      <c r="A8" s="36" t="s">
        <v>35</v>
      </c>
      <c r="B8" s="22">
        <f t="array" ref="B8">INDEX(BDD!$A$3:$T$1000,MATCH(1,(BDD!$A$3:$A$1000=$B$1)*(BDD!$B$3:$B$1000=$B$2),0),16)</f>
        <v>0.24905989933895767</v>
      </c>
      <c r="C8" s="23">
        <f t="array" ref="C8">INDEX(BDD!$A$3:$T$1000,MATCH(1,(BDD!$A$3:$A$1000=$B$1)*(BDD!$B$3:$B$1000=$B$2),0),18)</f>
        <v>6.7830062521796686E-2</v>
      </c>
      <c r="D8" s="43"/>
      <c r="E8" s="39"/>
      <c r="G8" s="40" t="s">
        <v>51</v>
      </c>
      <c r="H8" s="25">
        <f>SUM(C11:D11)</f>
        <v>1.636205207695548</v>
      </c>
    </row>
    <row r="9" spans="1:10" ht="24.75" thickTop="1" thickBot="1" x14ac:dyDescent="0.4">
      <c r="A9" s="37"/>
      <c r="B9" s="38"/>
      <c r="C9" s="38"/>
      <c r="D9" s="38"/>
      <c r="E9" s="39"/>
      <c r="G9" s="37"/>
      <c r="H9" s="39"/>
    </row>
    <row r="10" spans="1:10" ht="24.75" thickTop="1" thickBot="1" x14ac:dyDescent="0.4">
      <c r="A10" s="37"/>
      <c r="B10" s="42" t="s">
        <v>10</v>
      </c>
      <c r="C10" s="42" t="s">
        <v>37</v>
      </c>
      <c r="D10" s="42" t="s">
        <v>38</v>
      </c>
      <c r="E10" s="44" t="s">
        <v>39</v>
      </c>
      <c r="G10" s="45" t="s">
        <v>52</v>
      </c>
      <c r="H10" s="25">
        <f>SUM(H18,E11)</f>
        <v>0.99435961760934077</v>
      </c>
    </row>
    <row r="11" spans="1:10" ht="24.75" thickTop="1" thickBot="1" x14ac:dyDescent="0.4">
      <c r="A11" s="36" t="s">
        <v>36</v>
      </c>
      <c r="B11" s="22">
        <f t="array" ref="B11">INDEX(BDD!$A$3:$T$1000,MATCH(1,(BDD!$A$3:$A$1000=$B$1)*(BDD!$B$3:$B$1000=$B$2),0),7)</f>
        <v>9.118837739589214E-3</v>
      </c>
      <c r="C11" s="23">
        <f t="array" ref="C11">INDEX(BDD!$A$3:$T$1000,MATCH(1,(BDD!$A$3:$A$1000=$B$1)*(BDD!$B$3:$B$1000=$B$2),0),9)</f>
        <v>0.87741807245322689</v>
      </c>
      <c r="D11" s="23">
        <f t="array" ref="D11">INDEX(BDD!$A$3:$T$1000,MATCH(1,(BDD!$A$3:$A$1000=$B$1)*(BDD!$B$3:$B$1000=$B$2),0),10)</f>
        <v>0.75878713524232111</v>
      </c>
      <c r="E11" s="24">
        <f t="array" ref="E11">INDEX(BDD!$A$3:$T$1000,MATCH(1,(BDD!$A$3:$A$1000=$B$1)*(BDD!$B$3:$B$1000=$B$2),0),20)</f>
        <v>0.35948625349292285</v>
      </c>
    </row>
    <row r="12" spans="1:10" ht="24" thickTop="1" x14ac:dyDescent="0.35">
      <c r="A12" s="37"/>
      <c r="B12" s="38"/>
      <c r="C12" s="38"/>
      <c r="D12" s="38"/>
      <c r="E12" s="39"/>
    </row>
    <row r="13" spans="1:10" ht="24" thickBot="1" x14ac:dyDescent="0.4">
      <c r="A13" s="37"/>
      <c r="B13" s="42" t="s">
        <v>41</v>
      </c>
      <c r="C13" s="42" t="s">
        <v>42</v>
      </c>
      <c r="D13" s="38"/>
      <c r="E13" s="39"/>
    </row>
    <row r="14" spans="1:10" ht="24" thickTop="1" x14ac:dyDescent="0.35">
      <c r="A14" s="46" t="s">
        <v>40</v>
      </c>
      <c r="B14" s="47"/>
      <c r="C14" s="47"/>
      <c r="D14" s="48"/>
      <c r="E14" s="49"/>
    </row>
    <row r="17" spans="1:8" ht="24" thickBot="1" x14ac:dyDescent="0.4">
      <c r="A17" s="70" t="s">
        <v>43</v>
      </c>
      <c r="B17" s="71"/>
      <c r="D17" s="70" t="s">
        <v>45</v>
      </c>
      <c r="E17" s="71"/>
      <c r="G17" s="70" t="s">
        <v>47</v>
      </c>
      <c r="H17" s="71"/>
    </row>
    <row r="18" spans="1:8" ht="24" thickTop="1" x14ac:dyDescent="0.35">
      <c r="A18" s="40" t="s">
        <v>44</v>
      </c>
      <c r="B18" s="25">
        <f t="array" ref="B18">INDEX(BDD!$A$3:$T$1000,MATCH(1,(BDD!$A$3:$A$1000=$B$1)*(BDD!$B$3:$B$1000=$B$2),0),11)</f>
        <v>1.7699206063097606E-2</v>
      </c>
      <c r="D18" s="45" t="s">
        <v>46</v>
      </c>
      <c r="E18" s="26">
        <f t="array" ref="E18">INDEX(BDD!$A$3:$T$1000,MATCH(1,(BDD!$A$3:$A$1000=$B$1)*(BDD!$B$3:$B$1000=$B$2),0),5)</f>
        <v>0.59048420633255483</v>
      </c>
      <c r="G18" s="45" t="s">
        <v>48</v>
      </c>
      <c r="H18" s="26">
        <f t="array" ref="H18">INDEX(BDD!$A$3:$T$1000,MATCH(1,(BDD!$A$3:$A$1000=$B$1)*(BDD!$B$3:$B$1000=$B$2),0),19)</f>
        <v>0.63487336411641793</v>
      </c>
    </row>
    <row r="19" spans="1:8" ht="24" thickBot="1" x14ac:dyDescent="0.4">
      <c r="A19" s="37"/>
      <c r="B19" s="39"/>
    </row>
    <row r="20" spans="1:8" ht="24" thickTop="1" x14ac:dyDescent="0.35">
      <c r="A20" s="45" t="s">
        <v>22</v>
      </c>
      <c r="B20" s="26">
        <f t="array" ref="B20">INDEX(BDD!$A$3:$T$1000,MATCH(1,(BDD!$A$3:$A$1000=$B$1)*(BDD!$B$3:$B$1000=$B$2),0),17)</f>
        <v>0.50742041011100725</v>
      </c>
    </row>
  </sheetData>
  <mergeCells count="4">
    <mergeCell ref="A17:B17"/>
    <mergeCell ref="D17:E17"/>
    <mergeCell ref="G17:H17"/>
    <mergeCell ref="G5:H5"/>
  </mergeCells>
  <dataValidations count="2">
    <dataValidation type="date" operator="greaterThanOrEqual" allowBlank="1" showInputMessage="1" showErrorMessage="1" sqref="B2" xr:uid="{00000000-0002-0000-0100-000000000000}">
      <formula1>44044</formula1>
    </dataValidation>
    <dataValidation type="list" allowBlank="1" showInputMessage="1" showErrorMessage="1" sqref="B1" xr:uid="{00000000-0002-0000-0100-000001000000}">
      <formula1>"GAZERAN,HOUDAN,LE PERRAY"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1"/>
  <sheetViews>
    <sheetView zoomScale="80" zoomScaleNormal="80" workbookViewId="0">
      <selection activeCell="D21" sqref="D21"/>
    </sheetView>
  </sheetViews>
  <sheetFormatPr baseColWidth="10" defaultRowHeight="23.25" x14ac:dyDescent="0.35"/>
  <cols>
    <col min="1" max="1" width="35" style="30" customWidth="1"/>
    <col min="2" max="5" width="22.28515625" style="30" customWidth="1"/>
    <col min="6" max="6" width="25.5703125" style="30" customWidth="1"/>
    <col min="7" max="7" width="27.42578125" style="30" bestFit="1" customWidth="1"/>
    <col min="8" max="8" width="22.85546875" style="30" customWidth="1"/>
    <col min="9" max="9" width="22.28515625" style="30" customWidth="1"/>
    <col min="10" max="16384" width="11.42578125" style="30"/>
  </cols>
  <sheetData>
    <row r="1" spans="1:10" ht="24" thickBot="1" x14ac:dyDescent="0.4">
      <c r="A1" s="28" t="s">
        <v>25</v>
      </c>
      <c r="B1" s="17" t="s">
        <v>26</v>
      </c>
      <c r="C1" s="29"/>
      <c r="D1" s="29"/>
      <c r="E1" s="29"/>
      <c r="F1" s="51"/>
      <c r="G1" s="29"/>
      <c r="H1" s="29"/>
      <c r="I1" s="29"/>
    </row>
    <row r="2" spans="1:10" ht="24" thickTop="1" x14ac:dyDescent="0.35">
      <c r="A2" s="31" t="s">
        <v>54</v>
      </c>
      <c r="B2" s="18">
        <v>44044</v>
      </c>
      <c r="C2" s="31" t="s">
        <v>55</v>
      </c>
      <c r="D2" s="18">
        <v>44051</v>
      </c>
      <c r="F2" s="52"/>
    </row>
    <row r="4" spans="1:10" ht="24" thickBot="1" x14ac:dyDescent="0.4">
      <c r="A4" s="33"/>
      <c r="B4" s="34" t="s">
        <v>31</v>
      </c>
      <c r="C4" s="34" t="s">
        <v>32</v>
      </c>
      <c r="D4" s="34" t="s">
        <v>33</v>
      </c>
      <c r="E4" s="35" t="s">
        <v>34</v>
      </c>
      <c r="F4" s="29"/>
    </row>
    <row r="5" spans="1:10" ht="24.75" thickTop="1" thickBot="1" x14ac:dyDescent="0.4">
      <c r="A5" s="36" t="s">
        <v>56</v>
      </c>
      <c r="B5" s="19">
        <f ca="1">SUMPRODUCT((BDD!$A$3:$A$74='DONNEES PAR PERIODE'!$B$1)*(BDD!$B$3:$B$74&gt;='DONNEES PAR PERIODE'!$B$2)*(BDD!$B$3:$B$74&lt;='DONNEES PAR PERIODE'!$D$2)*(OFFSET(BDD!$A$3,0,MATCH('DONNEES PAR PERIODE'!$A5&amp;" "&amp;B4,BDD!$2:$2,0)-1,ROWS(BDD!$A$3:$A$74),1)))/SUMPRODUCT((BDD!$A$3:$A$74='DONNEES PAR PERIODE'!$B$1)*(BDD!$B$3:$B$74&gt;='DONNEES PAR PERIODE'!$B$2)*(BDD!$B$3:$B$74&lt;='DONNEES PAR PERIODE'!$D$2))</f>
        <v>0.48304706405352738</v>
      </c>
      <c r="C5" s="19">
        <f ca="1">SUMPRODUCT((BDD!$A$3:$A$74='DONNEES PAR PERIODE'!$B$1)*(BDD!$B$3:$B$74&gt;='DONNEES PAR PERIODE'!$B$2)*(BDD!$B$3:$B$74&lt;='DONNEES PAR PERIODE'!$D$2)*(OFFSET(BDD!$A$3,0,MATCH('DONNEES PAR PERIODE'!$A5&amp;" "&amp;C4,BDD!$2:$2,0)-1,ROWS(BDD!$A$3:$A$74),1)))/SUMPRODUCT((BDD!$A$3:$A$74='DONNEES PAR PERIODE'!$B$1)*(BDD!$B$3:$B$74&gt;='DONNEES PAR PERIODE'!$B$2)*(BDD!$B$3:$B$74&lt;='DONNEES PAR PERIODE'!$D$2))</f>
        <v>0.45380146593842696</v>
      </c>
      <c r="D5" s="19">
        <f ca="1">SUMPRODUCT((BDD!$A$3:$A$74='DONNEES PAR PERIODE'!$B$1)*(BDD!$B$3:$B$74&gt;='DONNEES PAR PERIODE'!$B$2)*(BDD!$B$3:$B$74&lt;='DONNEES PAR PERIODE'!$D$2)*(OFFSET(BDD!$A$3,0,MATCH('DONNEES PAR PERIODE'!$A5&amp;" "&amp;D4,BDD!$2:$2,0)-1,ROWS(BDD!$A$3:$A$74),1)))/SUMPRODUCT((BDD!$A$3:$A$74='DONNEES PAR PERIODE'!$B$1)*(BDD!$B$3:$B$74&gt;='DONNEES PAR PERIODE'!$B$2)*(BDD!$B$3:$B$74&lt;='DONNEES PAR PERIODE'!$D$2))</f>
        <v>0.56497391858867718</v>
      </c>
      <c r="E5" s="19">
        <f ca="1">SUMPRODUCT((BDD!$A$3:$A$74='DONNEES PAR PERIODE'!$B$1)*(BDD!$B$3:$B$74&gt;='DONNEES PAR PERIODE'!$B$2)*(BDD!$B$3:$B$74&lt;='DONNEES PAR PERIODE'!$D$2)*(OFFSET(BDD!$A$3,0,MATCH('DONNEES PAR PERIODE'!$A5&amp;" "&amp;E4,BDD!$2:$2,0)-1,ROWS(BDD!$A$3:$A$74),1)))/SUMPRODUCT((BDD!$A$3:$A$74='DONNEES PAR PERIODE'!$B$1)*(BDD!$B$3:$B$74&gt;='DONNEES PAR PERIODE'!$B$2)*(BDD!$B$3:$B$74&lt;='DONNEES PAR PERIODE'!$D$2))</f>
        <v>0.63921707560701901</v>
      </c>
      <c r="F5" s="29"/>
      <c r="G5" s="72" t="s">
        <v>49</v>
      </c>
      <c r="H5" s="73"/>
    </row>
    <row r="6" spans="1:10" ht="24" thickTop="1" x14ac:dyDescent="0.35">
      <c r="A6" s="37"/>
      <c r="C6" s="38"/>
      <c r="D6" s="38"/>
      <c r="E6" s="39"/>
      <c r="G6" s="40" t="s">
        <v>50</v>
      </c>
      <c r="H6" s="27" t="e">
        <f ca="1">SUM(B5:E5,B8:C8,B11,B18,B20,E18)</f>
        <v>#N/A</v>
      </c>
      <c r="J6" s="41"/>
    </row>
    <row r="7" spans="1:10" ht="24" thickBot="1" x14ac:dyDescent="0.4">
      <c r="A7" s="37"/>
      <c r="B7" s="42" t="s">
        <v>31</v>
      </c>
      <c r="C7" s="42" t="s">
        <v>34</v>
      </c>
      <c r="D7" s="43"/>
      <c r="E7" s="39"/>
      <c r="G7" s="37"/>
      <c r="H7" s="39"/>
    </row>
    <row r="8" spans="1:10" ht="24.75" thickTop="1" thickBot="1" x14ac:dyDescent="0.4">
      <c r="A8" s="36" t="s">
        <v>57</v>
      </c>
      <c r="B8" s="19">
        <f ca="1">SUMPRODUCT((BDD!$A$3:$A$74='DONNEES PAR PERIODE'!$B$1)*(BDD!$B$3:$B$74&gt;='DONNEES PAR PERIODE'!$B$2)*(BDD!$B$3:$B$74&lt;='DONNEES PAR PERIODE'!$D$2)*(OFFSET(BDD!$A$3,0,MATCH('DONNEES PAR PERIODE'!$A8&amp;" "&amp;B7,BDD!$2:$2,0)-1,ROWS(BDD!$A$3:$A$74),1)))/SUMPRODUCT((BDD!$A$3:$A$74='DONNEES PAR PERIODE'!$B$1)*(BDD!$B$3:$B$74&gt;='DONNEES PAR PERIODE'!$B$2)*(BDD!$B$3:$B$74&lt;='DONNEES PAR PERIODE'!$D$2))</f>
        <v>0.56540816350256962</v>
      </c>
      <c r="C8" s="19">
        <f ca="1">SUMPRODUCT((BDD!$A$3:$A$74='DONNEES PAR PERIODE'!$B$1)*(BDD!$B$3:$B$74&gt;='DONNEES PAR PERIODE'!$B$2)*(BDD!$B$3:$B$74&lt;='DONNEES PAR PERIODE'!$D$2)*(OFFSET(BDD!$A$3,0,MATCH('DONNEES PAR PERIODE'!$A8&amp;" "&amp;C7,BDD!$2:$2,0)-1,ROWS(BDD!$A$3:$A$74),1)))/SUMPRODUCT((BDD!$A$3:$A$74='DONNEES PAR PERIODE'!$B$1)*(BDD!$B$3:$B$74&gt;='DONNEES PAR PERIODE'!$B$2)*(BDD!$B$3:$B$74&lt;='DONNEES PAR PERIODE'!$D$2))</f>
        <v>0.37761254203126349</v>
      </c>
      <c r="D8" s="43"/>
      <c r="E8" s="39"/>
      <c r="G8" s="40" t="s">
        <v>51</v>
      </c>
      <c r="H8" s="25">
        <f>SUM(C11:D11)</f>
        <v>0.81521304955036611</v>
      </c>
    </row>
    <row r="9" spans="1:10" ht="24.75" thickTop="1" thickBot="1" x14ac:dyDescent="0.4">
      <c r="A9" s="37"/>
      <c r="B9" s="38"/>
      <c r="C9" s="38"/>
      <c r="D9" s="38"/>
      <c r="E9" s="39"/>
      <c r="G9" s="37"/>
      <c r="H9" s="39"/>
    </row>
    <row r="10" spans="1:10" ht="24.75" thickTop="1" thickBot="1" x14ac:dyDescent="0.4">
      <c r="A10" s="37"/>
      <c r="B10" s="42" t="s">
        <v>10</v>
      </c>
      <c r="C10" s="42" t="s">
        <v>37</v>
      </c>
      <c r="D10" s="42" t="s">
        <v>38</v>
      </c>
      <c r="E10" s="44" t="s">
        <v>39</v>
      </c>
      <c r="G10" s="45" t="s">
        <v>52</v>
      </c>
      <c r="H10" s="25">
        <f>SUM(H18,E11)</f>
        <v>1.1788568314309464</v>
      </c>
    </row>
    <row r="11" spans="1:10" ht="24.75" thickTop="1" thickBot="1" x14ac:dyDescent="0.4">
      <c r="A11" s="36" t="s">
        <v>60</v>
      </c>
      <c r="B11" s="19" t="e">
        <f ca="1">SUMPRODUCT((BDD!$A$3:$A$74='DONNEES PAR PERIODE'!$B$1)*(BDD!$B$3:$B$74&gt;='DONNEES PAR PERIODE'!$B$2)*(BDD!$B$3:$B$74&lt;='DONNEES PAR PERIODE'!$D$2)*(OFFSET(BDD!$A$3,0,MATCH('DONNEES PAR PERIODE'!$A11&amp;" "&amp;B10,BDD!$2:$2,0)-1,ROWS(BDD!$A$3:$A$74),1)))/SUMPRODUCT((BDD!$A$3:$A$74='DONNEES PAR PERIODE'!$B$1)*(BDD!$B$3:$B$74&gt;='DONNEES PAR PERIODE'!$B$2)*(BDD!$B$3:$B$74&lt;='DONNEES PAR PERIODE'!$D$2))</f>
        <v>#N/A</v>
      </c>
      <c r="C11" s="23">
        <f t="array" ref="C11">INDEX(BDD!$A$3:$T$1000,MATCH(1,(BDD!$A$3:$A$1000=$B$1)*(BDD!$B$3:$B$1000=$B$2),0),9)</f>
        <v>0.425457508661646</v>
      </c>
      <c r="D11" s="23">
        <f t="array" ref="D11">INDEX(BDD!$A$3:$T$1000,MATCH(1,(BDD!$A$3:$A$1000=$B$1)*(BDD!$B$3:$B$1000=$B$2),0),10)</f>
        <v>0.38975554088872011</v>
      </c>
      <c r="E11" s="24">
        <f t="array" ref="E11">INDEX(BDD!$A$3:$T$1000,MATCH(1,(BDD!$A$3:$A$1000=$B$1)*(BDD!$B$3:$B$1000=$B$2),0),20)</f>
        <v>0.76818411060110658</v>
      </c>
    </row>
    <row r="12" spans="1:10" ht="24" thickTop="1" x14ac:dyDescent="0.35">
      <c r="A12" s="37"/>
      <c r="B12" s="38"/>
      <c r="C12" s="38"/>
      <c r="D12" s="38"/>
      <c r="E12" s="39"/>
    </row>
    <row r="13" spans="1:10" ht="24" thickBot="1" x14ac:dyDescent="0.4">
      <c r="A13" s="37"/>
      <c r="B13" s="42" t="s">
        <v>41</v>
      </c>
      <c r="C13" s="42" t="s">
        <v>42</v>
      </c>
      <c r="D13" s="38"/>
      <c r="E13" s="39"/>
    </row>
    <row r="14" spans="1:10" ht="24" thickTop="1" x14ac:dyDescent="0.35">
      <c r="A14" s="46" t="s">
        <v>40</v>
      </c>
      <c r="B14" s="47"/>
      <c r="C14" s="47"/>
      <c r="D14" s="48"/>
      <c r="E14" s="49"/>
    </row>
    <row r="17" spans="1:8" ht="24" thickBot="1" x14ac:dyDescent="0.4">
      <c r="A17" s="70" t="s">
        <v>43</v>
      </c>
      <c r="B17" s="71"/>
      <c r="D17" s="70" t="s">
        <v>45</v>
      </c>
      <c r="E17" s="71"/>
      <c r="G17" s="70" t="s">
        <v>47</v>
      </c>
      <c r="H17" s="71"/>
    </row>
    <row r="18" spans="1:8" ht="24" thickTop="1" x14ac:dyDescent="0.35">
      <c r="A18" s="40" t="s">
        <v>58</v>
      </c>
      <c r="B18" s="25">
        <f t="array" ref="B18">INDEX(BDD!$A$3:$T$1000,MATCH(1,(BDD!$A$3:$A$1000=$B$1)*(BDD!$B$3:$B$1000=$B$2),0),11)</f>
        <v>0.59193163645717928</v>
      </c>
      <c r="D18" s="45" t="s">
        <v>46</v>
      </c>
      <c r="E18" s="26">
        <f t="array" ref="E18">INDEX(BDD!$A$3:$T$1000,MATCH(1,(BDD!$A$3:$A$1000=$B$1)*(BDD!$B$3:$B$1000=$B$2),0),5)</f>
        <v>0.42219369202001189</v>
      </c>
      <c r="G18" s="45" t="s">
        <v>48</v>
      </c>
      <c r="H18" s="26">
        <f t="array" ref="H18">INDEX(BDD!$A$3:$T$1000,MATCH(1,(BDD!$A$3:$A$1000=$B$1)*(BDD!$B$3:$B$1000=$B$2),0),19)</f>
        <v>0.41067272082983997</v>
      </c>
    </row>
    <row r="19" spans="1:8" ht="24" thickBot="1" x14ac:dyDescent="0.4">
      <c r="A19" s="37"/>
      <c r="B19" s="39"/>
    </row>
    <row r="20" spans="1:8" ht="24" thickTop="1" x14ac:dyDescent="0.35">
      <c r="A20" s="8" t="s">
        <v>59</v>
      </c>
      <c r="B20" s="26">
        <f t="array" ref="B20">INDEX(BDD!$A$3:$T$1000,MATCH(1,(BDD!$A$3:$A$1000=$B$1)*(BDD!$B$3:$B$1000=$B$2),0),17)</f>
        <v>0.22784023916871676</v>
      </c>
    </row>
    <row r="21" spans="1:8" x14ac:dyDescent="0.35">
      <c r="D21" s="30" t="e">
        <f ca="1">SUM(OFFSET(BDD!$A$3,0,MATCH('DONNEES PAR PERIODE'!A$11&amp;" "&amp;B$10,BDD!$2:$2,0)-1,ROWS(BDD!$A$3:$A$74),1))</f>
        <v>#N/A</v>
      </c>
    </row>
  </sheetData>
  <mergeCells count="4">
    <mergeCell ref="G5:H5"/>
    <mergeCell ref="A17:B17"/>
    <mergeCell ref="D17:E17"/>
    <mergeCell ref="G17:H17"/>
  </mergeCells>
  <dataValidations disablePrompts="1" count="2">
    <dataValidation type="list" allowBlank="1" showInputMessage="1" showErrorMessage="1" sqref="B1" xr:uid="{00000000-0002-0000-0200-000000000000}">
      <formula1>"GAZERAN,HOUDAN,LE PERRAY"</formula1>
    </dataValidation>
    <dataValidation type="date" operator="greaterThanOrEqual" allowBlank="1" showInputMessage="1" showErrorMessage="1" sqref="B2" xr:uid="{00000000-0002-0000-0200-000001000000}">
      <formula1>43831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BDD</vt:lpstr>
      <vt:lpstr>DONNEES JOURNALIERES</vt:lpstr>
      <vt:lpstr>DONNEES PAR PERIODE</vt:lpstr>
      <vt:lpstr>BDD</vt:lpstr>
      <vt:lpstr>données</vt:lpstr>
      <vt:lpstr>sites</vt:lpstr>
      <vt:lpstr>BDD!Zone_d_impression</vt:lpstr>
    </vt:vector>
  </TitlesOfParts>
  <Company>La Poste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EVRARD</dc:creator>
  <cp:lastModifiedBy>DjiDji</cp:lastModifiedBy>
  <cp:lastPrinted>2020-08-31T06:49:40Z</cp:lastPrinted>
  <dcterms:created xsi:type="dcterms:W3CDTF">2020-08-31T06:47:06Z</dcterms:created>
  <dcterms:modified xsi:type="dcterms:W3CDTF">2020-09-02T13:15:13Z</dcterms:modified>
</cp:coreProperties>
</file>