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30" windowWidth="16455" windowHeight="9465"/>
  </bookViews>
  <sheets>
    <sheet name="01_10_2016" sheetId="1" r:id="rId1"/>
    <sheet name="30_10_2016 " sheetId="5" r:id="rId2"/>
  </sheets>
  <definedNames>
    <definedName name="calcul_ida">'01_10_2016'!$W$3:$AB$7</definedName>
    <definedName name="cat">'01_10_2016'!$W$2:$AB$2</definedName>
    <definedName name="catégorie">'01_10_2016'!$B$1</definedName>
    <definedName name="diff">'01_10_2016'!$V$3:$V$7</definedName>
    <definedName name="différentiel">'01_10_2016'!$B$3</definedName>
    <definedName name="egal">'01_10_2016'!$B$2</definedName>
    <definedName name="Id_D">'01_10_2016'!$B$2</definedName>
    <definedName name="index_perf">'01_10_2016'!$F$2:$N$8</definedName>
    <definedName name="pond">'01_10_2016'!$B$2+(0.1*'01_10_2016'!$B$3)</definedName>
  </definedNames>
  <calcPr calcId="152511"/>
</workbook>
</file>

<file path=xl/calcChain.xml><?xml version="1.0" encoding="utf-8"?>
<calcChain xmlns="http://schemas.openxmlformats.org/spreadsheetml/2006/main">
  <c r="B4" i="1" l="1"/>
  <c r="R1" i="1"/>
  <c r="B16" i="1"/>
  <c r="C16" i="1"/>
  <c r="AB3" i="1"/>
  <c r="AB4" i="1"/>
  <c r="AB5" i="1"/>
  <c r="AB6" i="1"/>
  <c r="AB7" i="1"/>
  <c r="AA3" i="1"/>
  <c r="AA4" i="1"/>
  <c r="AA5" i="1"/>
  <c r="AA6" i="1"/>
  <c r="AA7" i="1"/>
  <c r="Z7" i="1" l="1"/>
  <c r="Z6" i="1"/>
  <c r="Z5" i="1"/>
  <c r="Z4" i="1"/>
  <c r="Z3" i="1"/>
  <c r="Y6" i="1" l="1"/>
  <c r="Y5" i="1"/>
  <c r="X5" i="1"/>
  <c r="Y4" i="1"/>
  <c r="X4" i="1"/>
  <c r="Y3" i="1"/>
  <c r="X3" i="1"/>
  <c r="W4" i="1"/>
  <c r="W3" i="1"/>
  <c r="B21" i="1"/>
  <c r="B22" i="1"/>
  <c r="C22" i="1"/>
  <c r="D22" i="1"/>
  <c r="E22" i="1"/>
  <c r="F22" i="1"/>
  <c r="T22" i="5"/>
  <c r="S22" i="5"/>
  <c r="R22" i="5"/>
  <c r="Q22" i="5"/>
  <c r="P22" i="5"/>
  <c r="O22" i="5"/>
  <c r="N22" i="5"/>
  <c r="M22" i="5"/>
  <c r="L22" i="5"/>
  <c r="J22" i="5"/>
  <c r="I22" i="5"/>
  <c r="H22" i="5"/>
  <c r="G22" i="5"/>
  <c r="F22" i="5"/>
  <c r="E22" i="5"/>
  <c r="D22" i="5"/>
  <c r="C22" i="5"/>
  <c r="B22" i="5"/>
  <c r="T16" i="5"/>
  <c r="T21" i="5" s="1"/>
  <c r="S16" i="5"/>
  <c r="S21" i="5" s="1"/>
  <c r="R16" i="5"/>
  <c r="R21" i="5" s="1"/>
  <c r="Q16" i="5"/>
  <c r="Q21" i="5" s="1"/>
  <c r="P16" i="5"/>
  <c r="P21" i="5" s="1"/>
  <c r="O16" i="5"/>
  <c r="O21" i="5" s="1"/>
  <c r="N16" i="5"/>
  <c r="N21" i="5" s="1"/>
  <c r="M16" i="5"/>
  <c r="M21" i="5" s="1"/>
  <c r="L16" i="5"/>
  <c r="L21" i="5" s="1"/>
  <c r="J16" i="5"/>
  <c r="J21" i="5" s="1"/>
  <c r="I16" i="5"/>
  <c r="I21" i="5" s="1"/>
  <c r="H16" i="5"/>
  <c r="H21" i="5" s="1"/>
  <c r="G16" i="5"/>
  <c r="G21" i="5" s="1"/>
  <c r="F16" i="5"/>
  <c r="F21" i="5" s="1"/>
  <c r="E16" i="5"/>
  <c r="E21" i="5" s="1"/>
  <c r="D16" i="5"/>
  <c r="D21" i="5" s="1"/>
  <c r="C16" i="5"/>
  <c r="C21" i="5" s="1"/>
  <c r="B16" i="5"/>
  <c r="V15" i="5"/>
  <c r="B9" i="5"/>
  <c r="J16" i="1"/>
  <c r="J21" i="1" s="1"/>
  <c r="J22" i="1"/>
  <c r="L22" i="1"/>
  <c r="M22" i="1"/>
  <c r="N22" i="1"/>
  <c r="O22" i="1"/>
  <c r="P22" i="1"/>
  <c r="Q22" i="1"/>
  <c r="R22" i="1"/>
  <c r="S22" i="1"/>
  <c r="T22" i="1"/>
  <c r="G22" i="1"/>
  <c r="H22" i="1"/>
  <c r="I22" i="1"/>
  <c r="C21" i="1"/>
  <c r="D16" i="1"/>
  <c r="D21" i="1" s="1"/>
  <c r="E16" i="1"/>
  <c r="E21" i="1" s="1"/>
  <c r="F16" i="1"/>
  <c r="F21" i="1" s="1"/>
  <c r="G16" i="1"/>
  <c r="G21" i="1" s="1"/>
  <c r="H16" i="1"/>
  <c r="H21" i="1" s="1"/>
  <c r="I16" i="1"/>
  <c r="I21" i="1" s="1"/>
  <c r="L16" i="1"/>
  <c r="L21" i="1" s="1"/>
  <c r="M16" i="1"/>
  <c r="M21" i="1" s="1"/>
  <c r="N16" i="1"/>
  <c r="N21" i="1" s="1"/>
  <c r="O16" i="1"/>
  <c r="O21" i="1" s="1"/>
  <c r="P16" i="1"/>
  <c r="P21" i="1" s="1"/>
  <c r="Q16" i="1"/>
  <c r="Q21" i="1" s="1"/>
  <c r="R16" i="1"/>
  <c r="R21" i="1" s="1"/>
  <c r="S16" i="1"/>
  <c r="S21" i="1" s="1"/>
  <c r="T16" i="1"/>
  <c r="T21" i="1" s="1"/>
  <c r="B9" i="1"/>
  <c r="V15" i="1"/>
  <c r="V16" i="5" l="1"/>
  <c r="V22" i="5"/>
  <c r="B3" i="5" s="1"/>
  <c r="B4" i="5" s="1"/>
  <c r="B21" i="5"/>
  <c r="V21" i="5" s="1"/>
  <c r="V21" i="1"/>
  <c r="V16" i="1"/>
  <c r="V22" i="1"/>
  <c r="B3" i="1" s="1"/>
  <c r="W7" i="1" l="1"/>
  <c r="W5" i="1"/>
  <c r="W6" i="1"/>
  <c r="X6" i="1"/>
  <c r="X7" i="1"/>
  <c r="Y7" i="1"/>
</calcChain>
</file>

<file path=xl/sharedStrings.xml><?xml version="1.0" encoding="utf-8"?>
<sst xmlns="http://schemas.openxmlformats.org/spreadsheetml/2006/main" count="107" uniqueCount="45">
  <si>
    <t>Trous</t>
  </si>
  <si>
    <t>Score</t>
  </si>
  <si>
    <t>Stableford Brut</t>
  </si>
  <si>
    <t>Stableford Net</t>
  </si>
  <si>
    <t>Handicap</t>
  </si>
  <si>
    <t>Index départ</t>
  </si>
  <si>
    <t>Index Arrivée</t>
  </si>
  <si>
    <t>Par Parcours</t>
  </si>
  <si>
    <t>Slope</t>
  </si>
  <si>
    <t>SSS</t>
  </si>
  <si>
    <t>Par</t>
  </si>
  <si>
    <t>Score net</t>
  </si>
  <si>
    <t>Coups reçus</t>
  </si>
  <si>
    <t>de 4,5 à 11,4</t>
  </si>
  <si>
    <t>de 11,5 à 18,4</t>
  </si>
  <si>
    <t>de 18,5 à 26,4</t>
  </si>
  <si>
    <t>Non applicable</t>
  </si>
  <si>
    <t>de 37 à 54</t>
  </si>
  <si>
    <t>Catégories</t>
  </si>
  <si>
    <t>Index</t>
  </si>
  <si>
    <t>Différentiel</t>
  </si>
  <si>
    <t>Contre perf</t>
  </si>
  <si>
    <t>Perf</t>
  </si>
  <si>
    <t>Zone Tampon</t>
  </si>
  <si>
    <t>34/36</t>
  </si>
  <si>
    <t>33/36</t>
  </si>
  <si>
    <t>de 26,5 à 36</t>
  </si>
  <si>
    <t>Coups donnés (carte)</t>
  </si>
  <si>
    <t>Coups reçus (carte)</t>
  </si>
  <si>
    <t>Coups reçus (calcul)</t>
  </si>
  <si>
    <t>Coups donnés (calcul)</t>
  </si>
  <si>
    <t>35/36</t>
  </si>
  <si>
    <t>cat</t>
  </si>
  <si>
    <t>diff</t>
  </si>
  <si>
    <t>==&gt;4,4</t>
  </si>
  <si>
    <t>==&gt;11,4</t>
  </si>
  <si>
    <t>==&gt;18,4</t>
  </si>
  <si>
    <t>==&gt;26,4</t>
  </si>
  <si>
    <t>==&gt;36</t>
  </si>
  <si>
    <t>==&gt;54</t>
  </si>
  <si>
    <t>Catégorie</t>
  </si>
  <si>
    <t>pond</t>
  </si>
  <si>
    <t>egal</t>
  </si>
  <si>
    <t>égal= =B2</t>
  </si>
  <si>
    <t>pond==$B$2+(0,1*$B$3)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</si>
</sst>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€_-;\-* #,##0.00\ _€_-;_-* &quot;-&quot;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A9A9A9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25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0" fillId="0" borderId="0" xfId="0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1" xfId="0" applyFont="1" applyFill="1" applyBorder="1"/>
    <xf numFmtId="0" fontId="6" fillId="0" borderId="1" xfId="0" applyFont="1" applyBorder="1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6" fillId="0" borderId="2" xfId="0" applyFont="1" applyBorder="1"/>
    <xf numFmtId="0" fontId="5" fillId="0" borderId="12" xfId="0" applyFont="1" applyBorder="1" applyAlignment="1">
      <alignment horizontal="center"/>
    </xf>
    <xf numFmtId="0" fontId="0" fillId="2" borderId="4" xfId="0" applyFill="1" applyBorder="1" applyAlignment="1">
      <alignment horizontal="left" indent="2"/>
    </xf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right" wrapText="1"/>
    </xf>
    <xf numFmtId="0" fontId="0" fillId="5" borderId="0" xfId="0" applyFill="1"/>
    <xf numFmtId="0" fontId="0" fillId="5" borderId="0" xfId="0" applyFill="1" applyAlignment="1">
      <alignment horizontal="right"/>
    </xf>
    <xf numFmtId="0" fontId="0" fillId="0" borderId="0" xfId="0" applyFill="1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5" xfId="0" quotePrefix="1" applyBorder="1" applyAlignment="1">
      <alignment horizontal="left" wrapText="1"/>
    </xf>
    <xf numFmtId="0" fontId="0" fillId="0" borderId="3" xfId="0" quotePrefix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23</xdr:row>
      <xdr:rowOff>9525</xdr:rowOff>
    </xdr:from>
    <xdr:to>
      <xdr:col>14</xdr:col>
      <xdr:colOff>266700</xdr:colOff>
      <xdr:row>46</xdr:row>
      <xdr:rowOff>114300</xdr:rowOff>
    </xdr:to>
    <xdr:sp macro="" textlink="">
      <xdr:nvSpPr>
        <xdr:cNvPr id="2" name="ZoneTexte 1"/>
        <xdr:cNvSpPr txBox="1"/>
      </xdr:nvSpPr>
      <xdr:spPr>
        <a:xfrm>
          <a:off x="66675" y="4410075"/>
          <a:ext cx="6086475" cy="448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 Si le différentiel est négatif </a:t>
          </a:r>
          <a:br>
            <a:rPr lang="fr-FR"/>
          </a:br>
          <a:r>
            <a:rPr lang="fr-FR"/>
            <a:t>Pour toutes les catégories (2, 3, 4, 5 et 6), la formule suivante s’applique :</a:t>
          </a:r>
          <a:br>
            <a:rPr lang="fr-FR"/>
          </a:br>
          <a:r>
            <a:rPr lang="fr-FR"/>
            <a:t>=B2+(B3*SI(B2&gt;36,9;L8;SI(B2&gt;26,4;L7;SI(B2&gt;18,4;L6;SI(B2&gt;11,4;L5;SI(B2&gt;4,4;L4;SI(B2&lt;4,5;L3))))))) </a:t>
          </a:r>
        </a:p>
        <a:p>
          <a:r>
            <a:rPr lang="fr-FR"/>
            <a:t>(Diminution de l’index selon le différentiel et les ratios de catégories)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 Si le différentiel est positif</a:t>
          </a:r>
          <a:br>
            <a:rPr lang="fr-FR"/>
          </a:br>
          <a:r>
            <a:rPr lang="fr-FR"/>
            <a:t>• index départ = Catégories 4, 5 et 6</a:t>
          </a:r>
          <a:br>
            <a:rPr lang="fr-FR"/>
          </a:br>
          <a:r>
            <a:rPr lang="fr-FR"/>
            <a:t>La formule suivante s’applique : B4=B2</a:t>
          </a:r>
          <a:br>
            <a:rPr lang="fr-FR"/>
          </a:br>
          <a:r>
            <a:rPr lang="fr-FR"/>
            <a:t>(Pas de variation d’index en cas de contre performance, index de départ = index d’arrivée)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• index départ = Catégorie 3</a:t>
          </a:r>
          <a:br>
            <a:rPr lang="fr-FR"/>
          </a:br>
          <a:r>
            <a:rPr lang="fr-FR"/>
            <a:t>- Si différentiel = 0 ou 1 ou 2 ou 3, alors la formule suivante s’applique : B4=B2</a:t>
          </a:r>
          <a:br>
            <a:rPr lang="fr-FR"/>
          </a:br>
          <a:r>
            <a:rPr lang="fr-FR"/>
            <a:t>- Si différentiel&gt;3 (strictement), alors la formule suivante s’applique : B4=B2+(0.1*B3)</a:t>
          </a:r>
          <a:br>
            <a:rPr lang="fr-FR"/>
          </a:br>
          <a:r>
            <a:rPr lang="fr-FR"/>
            <a:t>(Il existe une zone neutre pour laquelle pas de baisse de l’index, mais au-delà, l’index doit remonter)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• index départ = Catégorie 2</a:t>
          </a:r>
          <a:br>
            <a:rPr lang="fr-FR"/>
          </a:br>
          <a:r>
            <a:rPr lang="fr-FR"/>
            <a:t>- Si différentiel = 0 ou 1 ou 2, alors la formule suivante s’applique : B4=B2</a:t>
          </a:r>
          <a:br>
            <a:rPr lang="fr-FR"/>
          </a:br>
          <a:r>
            <a:rPr lang="fr-FR"/>
            <a:t>- Si différentiel&gt;2 (strictement), alors la formule suivante s’applique : B4=B2+(0.1*B3)</a:t>
          </a:r>
          <a:br>
            <a:rPr lang="fr-FR"/>
          </a:br>
          <a:r>
            <a:rPr lang="fr-FR"/>
            <a:t>(Il existe une zone neutre pour laquelle pas de baisse de l’index, mais au-delà, l’index doit remonter)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• index départ = Catégorie 1</a:t>
          </a:r>
          <a:br>
            <a:rPr lang="fr-FR"/>
          </a:br>
          <a:r>
            <a:rPr lang="fr-FR"/>
            <a:t>- Si différentiel = 0 ou 1, alors la formule suivante s’applique : B4=B2</a:t>
          </a:r>
          <a:br>
            <a:rPr lang="fr-FR"/>
          </a:br>
          <a:r>
            <a:rPr lang="fr-FR"/>
            <a:t>- Si différentiel&gt;1 (strictement), alors la formule suivante s’applique : B4=B2+(0.1*B3)</a:t>
          </a:r>
          <a:br>
            <a:rPr lang="fr-FR"/>
          </a:br>
          <a:r>
            <a:rPr lang="fr-FR"/>
            <a:t>(Il existe une zone neutre pour laquelle pas de baisse de l’index, mais au-delà, l’index doit remonter)</a:t>
          </a:r>
          <a:endParaRPr lang="fr-FR" sz="1100"/>
        </a:p>
      </xdr:txBody>
    </xdr:sp>
    <xdr:clientData/>
  </xdr:twoCellAnchor>
  <xdr:twoCellAnchor>
    <xdr:from>
      <xdr:col>12</xdr:col>
      <xdr:colOff>114301</xdr:colOff>
      <xdr:row>5</xdr:row>
      <xdr:rowOff>9525</xdr:rowOff>
    </xdr:from>
    <xdr:to>
      <xdr:col>16</xdr:col>
      <xdr:colOff>161925</xdr:colOff>
      <xdr:row>12</xdr:row>
      <xdr:rowOff>123824</xdr:rowOff>
    </xdr:to>
    <xdr:sp macro="" textlink="">
      <xdr:nvSpPr>
        <xdr:cNvPr id="5" name="Pensées 4"/>
        <xdr:cNvSpPr/>
      </xdr:nvSpPr>
      <xdr:spPr>
        <a:xfrm>
          <a:off x="5334001" y="1038225"/>
          <a:ext cx="1362074" cy="1543049"/>
        </a:xfrm>
        <a:prstGeom prst="cloudCallout">
          <a:avLst>
            <a:gd name="adj1" fmla="val 117629"/>
            <a:gd name="adj2" fmla="val 364526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Vérifie l'exactitude du tableau.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Sinon, tu corriges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showGridLines="0" tabSelected="1" topLeftCell="A2" workbookViewId="0">
      <selection activeCell="Y13" sqref="Y13"/>
    </sheetView>
  </sheetViews>
  <sheetFormatPr baseColWidth="10" defaultColWidth="4.85546875" defaultRowHeight="15" x14ac:dyDescent="0.25"/>
  <cols>
    <col min="1" max="1" width="19.85546875" customWidth="1"/>
    <col min="2" max="2" width="8.28515625" style="10" customWidth="1"/>
    <col min="5" max="5" width="5.42578125" customWidth="1"/>
    <col min="6" max="9" width="5" customWidth="1"/>
    <col min="10" max="10" width="5" style="4" customWidth="1"/>
    <col min="11" max="14" width="5" customWidth="1"/>
    <col min="19" max="19" width="7.28515625" customWidth="1"/>
    <col min="21" max="21" width="9.140625" customWidth="1"/>
    <col min="26" max="26" width="5.85546875" bestFit="1" customWidth="1"/>
  </cols>
  <sheetData>
    <row r="1" spans="1:28" x14ac:dyDescent="0.25">
      <c r="A1" t="s">
        <v>40</v>
      </c>
      <c r="B1" s="13">
        <v>5</v>
      </c>
      <c r="R1">
        <f>IF(différentiel&lt;0,Id_D+différentiel*VLOOKUP(Id_D,index_perf,7,1),INDEX(calcul_ida,MATCH(différentiel,diff,1),MATCH(catégorie,cat,0)))</f>
        <v>36</v>
      </c>
      <c r="U1" s="31"/>
    </row>
    <row r="2" spans="1:28" ht="16.5" customHeight="1" x14ac:dyDescent="0.25">
      <c r="A2" s="2" t="s">
        <v>5</v>
      </c>
      <c r="B2" s="13">
        <v>36</v>
      </c>
      <c r="D2" s="42" t="s">
        <v>18</v>
      </c>
      <c r="E2" s="42"/>
      <c r="F2" s="35" t="s">
        <v>19</v>
      </c>
      <c r="G2" s="40"/>
      <c r="H2" s="41"/>
      <c r="I2" s="34" t="s">
        <v>21</v>
      </c>
      <c r="J2" s="34"/>
      <c r="K2" s="35"/>
      <c r="L2" s="34" t="s">
        <v>22</v>
      </c>
      <c r="M2" s="34"/>
      <c r="N2" s="34"/>
      <c r="O2" s="37" t="s">
        <v>23</v>
      </c>
      <c r="P2" s="38"/>
      <c r="Q2" s="39"/>
      <c r="U2" s="29" t="s">
        <v>32</v>
      </c>
      <c r="V2" s="29"/>
      <c r="W2" s="29">
        <v>1</v>
      </c>
      <c r="X2" s="29">
        <v>2</v>
      </c>
      <c r="Y2" s="29">
        <v>3</v>
      </c>
      <c r="Z2" s="29">
        <v>4</v>
      </c>
      <c r="AA2" s="29">
        <v>5</v>
      </c>
      <c r="AB2" s="29">
        <v>6</v>
      </c>
    </row>
    <row r="3" spans="1:28" ht="16.5" customHeight="1" thickBot="1" x14ac:dyDescent="0.3">
      <c r="A3" s="18" t="s">
        <v>20</v>
      </c>
      <c r="B3" s="23">
        <f>36-V22</f>
        <v>2</v>
      </c>
      <c r="D3" s="33">
        <v>1</v>
      </c>
      <c r="E3" s="33"/>
      <c r="F3" s="28">
        <v>0</v>
      </c>
      <c r="G3" s="43" t="s">
        <v>34</v>
      </c>
      <c r="H3" s="44"/>
      <c r="I3" s="33">
        <v>0.1</v>
      </c>
      <c r="J3" s="33"/>
      <c r="K3" s="33"/>
      <c r="L3" s="33">
        <v>0.1</v>
      </c>
      <c r="M3" s="33"/>
      <c r="N3" s="33"/>
      <c r="O3" s="37" t="s">
        <v>31</v>
      </c>
      <c r="P3" s="38"/>
      <c r="Q3" s="39"/>
      <c r="U3" s="29" t="s">
        <v>33</v>
      </c>
      <c r="V3" s="29">
        <v>0</v>
      </c>
      <c r="W3" s="30">
        <f t="shared" ref="W3:AB7" si="0">egal</f>
        <v>36</v>
      </c>
      <c r="X3" s="30">
        <f t="shared" si="0"/>
        <v>36</v>
      </c>
      <c r="Y3" s="30">
        <f t="shared" si="0"/>
        <v>36</v>
      </c>
      <c r="Z3" s="30">
        <f t="shared" si="0"/>
        <v>36</v>
      </c>
      <c r="AA3" s="30">
        <f t="shared" si="0"/>
        <v>36</v>
      </c>
      <c r="AB3" s="30">
        <f t="shared" si="0"/>
        <v>36</v>
      </c>
    </row>
    <row r="4" spans="1:28" ht="16.5" customHeight="1" thickBot="1" x14ac:dyDescent="0.3">
      <c r="A4" s="22" t="s">
        <v>6</v>
      </c>
      <c r="B4" s="24">
        <f>IF(différentiel&lt;0,Id_D+différentiel*VLOOKUP(Id_D,index_perf,7,1),INDEX(calcul_ida,MATCH(différentiel,diff,1),MATCH(catégorie,cat,0)))</f>
        <v>36</v>
      </c>
      <c r="D4" s="33">
        <v>2</v>
      </c>
      <c r="E4" s="33"/>
      <c r="F4" s="28">
        <v>4.5</v>
      </c>
      <c r="G4" s="43" t="s">
        <v>35</v>
      </c>
      <c r="H4" s="44"/>
      <c r="I4" s="33">
        <v>0.1</v>
      </c>
      <c r="J4" s="33"/>
      <c r="K4" s="33"/>
      <c r="L4" s="33">
        <v>0.2</v>
      </c>
      <c r="M4" s="33"/>
      <c r="N4" s="33"/>
      <c r="O4" s="37" t="s">
        <v>24</v>
      </c>
      <c r="P4" s="38"/>
      <c r="Q4" s="39"/>
      <c r="T4" s="26"/>
      <c r="U4" s="29"/>
      <c r="V4" s="29">
        <v>1</v>
      </c>
      <c r="W4" s="30">
        <f t="shared" si="0"/>
        <v>36</v>
      </c>
      <c r="X4" s="30">
        <f t="shared" si="0"/>
        <v>36</v>
      </c>
      <c r="Y4" s="30">
        <f t="shared" si="0"/>
        <v>36</v>
      </c>
      <c r="Z4" s="30">
        <f t="shared" si="0"/>
        <v>36</v>
      </c>
      <c r="AA4" s="30">
        <f t="shared" si="0"/>
        <v>36</v>
      </c>
      <c r="AB4" s="30">
        <f t="shared" si="0"/>
        <v>36</v>
      </c>
    </row>
    <row r="5" spans="1:28" s="4" customFormat="1" ht="16.5" customHeight="1" x14ac:dyDescent="0.25">
      <c r="A5" s="3"/>
      <c r="B5" s="16"/>
      <c r="D5" s="33">
        <v>3</v>
      </c>
      <c r="E5" s="33"/>
      <c r="F5" s="28">
        <v>11.5</v>
      </c>
      <c r="G5" s="43" t="s">
        <v>36</v>
      </c>
      <c r="H5" s="45"/>
      <c r="I5" s="36">
        <v>0.1</v>
      </c>
      <c r="J5" s="36"/>
      <c r="K5" s="36"/>
      <c r="L5" s="36">
        <v>0.3</v>
      </c>
      <c r="M5" s="36"/>
      <c r="N5" s="36"/>
      <c r="O5" s="36" t="s">
        <v>25</v>
      </c>
      <c r="P5" s="36"/>
      <c r="Q5" s="36"/>
      <c r="R5"/>
      <c r="S5"/>
      <c r="T5" s="25"/>
      <c r="U5" s="29"/>
      <c r="V5" s="29">
        <v>2</v>
      </c>
      <c r="W5" s="30">
        <f>pond</f>
        <v>36.200000000000003</v>
      </c>
      <c r="X5" s="30">
        <f>egal</f>
        <v>36</v>
      </c>
      <c r="Y5" s="30">
        <f>egal</f>
        <v>36</v>
      </c>
      <c r="Z5" s="30">
        <f t="shared" si="0"/>
        <v>36</v>
      </c>
      <c r="AA5" s="30">
        <f t="shared" si="0"/>
        <v>36</v>
      </c>
      <c r="AB5" s="30">
        <f t="shared" si="0"/>
        <v>36</v>
      </c>
    </row>
    <row r="6" spans="1:28" ht="16.5" customHeight="1" x14ac:dyDescent="0.25">
      <c r="A6" s="17" t="s">
        <v>7</v>
      </c>
      <c r="B6" s="13">
        <v>66</v>
      </c>
      <c r="D6" s="33">
        <v>4</v>
      </c>
      <c r="E6" s="33"/>
      <c r="F6" s="28">
        <v>18.5</v>
      </c>
      <c r="G6" s="43" t="s">
        <v>37</v>
      </c>
      <c r="H6" s="45"/>
      <c r="I6" s="32" t="s">
        <v>16</v>
      </c>
      <c r="J6" s="32"/>
      <c r="K6" s="32"/>
      <c r="L6" s="33">
        <v>0.4</v>
      </c>
      <c r="M6" s="33"/>
      <c r="N6" s="33"/>
      <c r="O6" s="32" t="s">
        <v>16</v>
      </c>
      <c r="P6" s="32"/>
      <c r="Q6" s="32"/>
      <c r="U6" s="29"/>
      <c r="V6" s="29">
        <v>3</v>
      </c>
      <c r="W6" s="30">
        <f>pond</f>
        <v>36.200000000000003</v>
      </c>
      <c r="X6" s="30">
        <f>pond</f>
        <v>36.200000000000003</v>
      </c>
      <c r="Y6" s="30">
        <f>egal</f>
        <v>36</v>
      </c>
      <c r="Z6" s="30">
        <f t="shared" si="0"/>
        <v>36</v>
      </c>
      <c r="AA6" s="30">
        <f t="shared" si="0"/>
        <v>36</v>
      </c>
      <c r="AB6" s="30">
        <f t="shared" si="0"/>
        <v>36</v>
      </c>
    </row>
    <row r="7" spans="1:28" ht="16.5" customHeight="1" x14ac:dyDescent="0.25">
      <c r="A7" s="17" t="s">
        <v>8</v>
      </c>
      <c r="B7" s="13">
        <v>118</v>
      </c>
      <c r="D7" s="33">
        <v>5</v>
      </c>
      <c r="E7" s="33"/>
      <c r="F7" s="28">
        <v>26.5</v>
      </c>
      <c r="G7" s="43" t="s">
        <v>38</v>
      </c>
      <c r="H7" s="45"/>
      <c r="I7" s="32" t="s">
        <v>16</v>
      </c>
      <c r="J7" s="32"/>
      <c r="K7" s="32"/>
      <c r="L7" s="33">
        <v>0.5</v>
      </c>
      <c r="M7" s="33"/>
      <c r="N7" s="33"/>
      <c r="O7" s="32" t="s">
        <v>16</v>
      </c>
      <c r="P7" s="32"/>
      <c r="Q7" s="32"/>
      <c r="U7" s="29"/>
      <c r="V7" s="29">
        <v>4</v>
      </c>
      <c r="W7" s="30">
        <f>pond</f>
        <v>36.200000000000003</v>
      </c>
      <c r="X7" s="30">
        <f>pond</f>
        <v>36.200000000000003</v>
      </c>
      <c r="Y7" s="30">
        <f>pond</f>
        <v>36.200000000000003</v>
      </c>
      <c r="Z7" s="30">
        <f t="shared" si="0"/>
        <v>36</v>
      </c>
      <c r="AA7" s="30">
        <f t="shared" si="0"/>
        <v>36</v>
      </c>
      <c r="AB7" s="30">
        <f t="shared" si="0"/>
        <v>36</v>
      </c>
    </row>
    <row r="8" spans="1:28" ht="16.5" customHeight="1" x14ac:dyDescent="0.25">
      <c r="A8" s="17" t="s">
        <v>9</v>
      </c>
      <c r="B8" s="13">
        <v>65</v>
      </c>
      <c r="D8" s="33">
        <v>6</v>
      </c>
      <c r="E8" s="33"/>
      <c r="F8" s="28">
        <v>36.1</v>
      </c>
      <c r="G8" s="43" t="s">
        <v>39</v>
      </c>
      <c r="H8" s="45"/>
      <c r="I8" s="32" t="s">
        <v>16</v>
      </c>
      <c r="J8" s="32"/>
      <c r="K8" s="32"/>
      <c r="L8" s="33">
        <v>1</v>
      </c>
      <c r="M8" s="33"/>
      <c r="N8" s="33"/>
      <c r="O8" s="32" t="s">
        <v>16</v>
      </c>
      <c r="P8" s="32"/>
      <c r="Q8" s="32"/>
    </row>
    <row r="9" spans="1:28" ht="16.5" customHeight="1" x14ac:dyDescent="0.25">
      <c r="A9" s="18" t="s">
        <v>30</v>
      </c>
      <c r="B9" s="15">
        <f>B2*B7/113+(B8-B6)</f>
        <v>36.592920353982301</v>
      </c>
      <c r="J9"/>
    </row>
    <row r="10" spans="1:28" ht="16.5" customHeight="1" x14ac:dyDescent="0.25">
      <c r="A10" s="2" t="s">
        <v>27</v>
      </c>
      <c r="B10" s="13">
        <v>40</v>
      </c>
      <c r="J10"/>
    </row>
    <row r="11" spans="1:28" x14ac:dyDescent="0.25">
      <c r="A11" s="4"/>
      <c r="B11" s="12"/>
      <c r="J11"/>
    </row>
    <row r="13" spans="1:28" s="1" customFormat="1" x14ac:dyDescent="0.25">
      <c r="A13" s="7" t="s">
        <v>0</v>
      </c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  <c r="J13" s="8">
        <v>9</v>
      </c>
      <c r="L13" s="8">
        <v>10</v>
      </c>
      <c r="M13" s="8">
        <v>11</v>
      </c>
      <c r="N13" s="8">
        <v>12</v>
      </c>
      <c r="O13" s="8">
        <v>13</v>
      </c>
      <c r="P13" s="8">
        <v>14</v>
      </c>
      <c r="Q13" s="8">
        <v>15</v>
      </c>
      <c r="R13" s="8">
        <v>16</v>
      </c>
      <c r="S13" s="8">
        <v>17</v>
      </c>
      <c r="T13" s="8">
        <v>18</v>
      </c>
      <c r="U13"/>
    </row>
    <row r="14" spans="1:28" s="1" customFormat="1" ht="15.75" thickBot="1" x14ac:dyDescent="0.3">
      <c r="A14" s="5" t="s">
        <v>10</v>
      </c>
      <c r="B14" s="6">
        <v>4</v>
      </c>
      <c r="C14" s="6">
        <v>4</v>
      </c>
      <c r="D14" s="6">
        <v>4</v>
      </c>
      <c r="E14" s="6">
        <v>4</v>
      </c>
      <c r="F14" s="6">
        <v>4</v>
      </c>
      <c r="G14" s="6">
        <v>3</v>
      </c>
      <c r="H14" s="6">
        <v>4</v>
      </c>
      <c r="I14" s="6">
        <v>4</v>
      </c>
      <c r="J14" s="6">
        <v>4</v>
      </c>
      <c r="L14" s="6">
        <v>3</v>
      </c>
      <c r="M14" s="6">
        <v>4</v>
      </c>
      <c r="N14" s="6">
        <v>4</v>
      </c>
      <c r="O14" s="6">
        <v>3</v>
      </c>
      <c r="P14" s="6">
        <v>3</v>
      </c>
      <c r="Q14" s="6">
        <v>4</v>
      </c>
      <c r="R14" s="6">
        <v>3</v>
      </c>
      <c r="S14" s="6">
        <v>3</v>
      </c>
      <c r="T14" s="6">
        <v>4</v>
      </c>
      <c r="U14"/>
    </row>
    <row r="15" spans="1:28" ht="15.75" thickBot="1" x14ac:dyDescent="0.3">
      <c r="A15" s="2" t="s">
        <v>1</v>
      </c>
      <c r="B15" s="13">
        <v>7</v>
      </c>
      <c r="C15" s="13">
        <v>0</v>
      </c>
      <c r="D15" s="13">
        <v>7</v>
      </c>
      <c r="E15" s="13">
        <v>7</v>
      </c>
      <c r="F15" s="13">
        <v>7</v>
      </c>
      <c r="G15" s="13">
        <v>7</v>
      </c>
      <c r="H15" s="13">
        <v>7</v>
      </c>
      <c r="I15" s="13">
        <v>7</v>
      </c>
      <c r="J15" s="13">
        <v>7</v>
      </c>
      <c r="L15" s="9">
        <v>7</v>
      </c>
      <c r="M15" s="9">
        <v>7</v>
      </c>
      <c r="N15" s="9">
        <v>5</v>
      </c>
      <c r="O15" s="9">
        <v>4</v>
      </c>
      <c r="P15" s="9">
        <v>5</v>
      </c>
      <c r="Q15" s="9">
        <v>5</v>
      </c>
      <c r="R15" s="9">
        <v>5</v>
      </c>
      <c r="S15" s="9">
        <v>4</v>
      </c>
      <c r="T15" s="9">
        <v>6</v>
      </c>
      <c r="V15" s="21">
        <f>SUM(B15:T15)</f>
        <v>104</v>
      </c>
    </row>
    <row r="16" spans="1:28" ht="15.75" thickBot="1" x14ac:dyDescent="0.3">
      <c r="A16" s="18" t="s">
        <v>11</v>
      </c>
      <c r="B16" s="14">
        <f t="shared" ref="B16:J16" si="1">B15-B14</f>
        <v>3</v>
      </c>
      <c r="C16" s="14">
        <f t="shared" si="1"/>
        <v>-4</v>
      </c>
      <c r="D16" s="14">
        <f t="shared" si="1"/>
        <v>3</v>
      </c>
      <c r="E16" s="14">
        <f t="shared" si="1"/>
        <v>3</v>
      </c>
      <c r="F16" s="14">
        <f t="shared" si="1"/>
        <v>3</v>
      </c>
      <c r="G16" s="14">
        <f t="shared" si="1"/>
        <v>4</v>
      </c>
      <c r="H16" s="14">
        <f t="shared" si="1"/>
        <v>3</v>
      </c>
      <c r="I16" s="14">
        <f t="shared" si="1"/>
        <v>3</v>
      </c>
      <c r="J16" s="14">
        <f t="shared" si="1"/>
        <v>3</v>
      </c>
      <c r="K16" s="19"/>
      <c r="L16" s="14">
        <f t="shared" ref="L16:T16" si="2">L15-L14</f>
        <v>4</v>
      </c>
      <c r="M16" s="14">
        <f t="shared" si="2"/>
        <v>3</v>
      </c>
      <c r="N16" s="14">
        <f t="shared" si="2"/>
        <v>1</v>
      </c>
      <c r="O16" s="14">
        <f t="shared" si="2"/>
        <v>1</v>
      </c>
      <c r="P16" s="14">
        <f t="shared" si="2"/>
        <v>2</v>
      </c>
      <c r="Q16" s="14">
        <f t="shared" si="2"/>
        <v>1</v>
      </c>
      <c r="R16" s="14">
        <f t="shared" si="2"/>
        <v>2</v>
      </c>
      <c r="S16" s="14">
        <f t="shared" si="2"/>
        <v>1</v>
      </c>
      <c r="T16" s="14">
        <f t="shared" si="2"/>
        <v>2</v>
      </c>
      <c r="U16" s="16"/>
      <c r="V16" s="21">
        <f>SUM(B16:T16)</f>
        <v>38</v>
      </c>
    </row>
    <row r="17" spans="1:26" ht="7.5" customHeight="1" x14ac:dyDescent="0.25">
      <c r="A17" s="1"/>
      <c r="B17"/>
      <c r="J17"/>
    </row>
    <row r="18" spans="1:26" x14ac:dyDescent="0.25">
      <c r="A18" s="2" t="s">
        <v>4</v>
      </c>
      <c r="B18" s="13"/>
      <c r="C18" s="13"/>
      <c r="D18" s="13"/>
      <c r="E18" s="13"/>
      <c r="F18" s="13"/>
      <c r="G18" s="13"/>
      <c r="H18" s="13"/>
      <c r="I18" s="13"/>
      <c r="J18" s="13"/>
      <c r="L18" s="9"/>
      <c r="M18" s="9"/>
      <c r="N18" s="9"/>
      <c r="O18" s="9"/>
      <c r="P18" s="9"/>
      <c r="Q18" s="9"/>
      <c r="R18" s="9"/>
      <c r="S18" s="9"/>
      <c r="T18" s="9"/>
    </row>
    <row r="19" spans="1:26" x14ac:dyDescent="0.25">
      <c r="A19" s="2" t="s">
        <v>12</v>
      </c>
      <c r="B19" s="13">
        <v>2</v>
      </c>
      <c r="C19" s="13">
        <v>2</v>
      </c>
      <c r="D19" s="13">
        <v>2</v>
      </c>
      <c r="E19" s="13">
        <v>2</v>
      </c>
      <c r="F19" s="13">
        <v>2</v>
      </c>
      <c r="G19" s="13">
        <v>2</v>
      </c>
      <c r="H19" s="13">
        <v>2</v>
      </c>
      <c r="I19" s="13">
        <v>2</v>
      </c>
      <c r="J19" s="13">
        <v>2</v>
      </c>
      <c r="L19" s="9">
        <v>2</v>
      </c>
      <c r="M19" s="9">
        <v>2</v>
      </c>
      <c r="N19" s="9">
        <v>2</v>
      </c>
      <c r="O19" s="9">
        <v>2</v>
      </c>
      <c r="P19" s="9">
        <v>2</v>
      </c>
      <c r="Q19" s="9">
        <v>2</v>
      </c>
      <c r="R19" s="9">
        <v>2</v>
      </c>
      <c r="S19" s="9">
        <v>2</v>
      </c>
      <c r="T19" s="9">
        <v>2</v>
      </c>
    </row>
    <row r="20" spans="1:26" ht="6.75" customHeight="1" thickBot="1" x14ac:dyDescent="0.3">
      <c r="A20" s="1"/>
    </row>
    <row r="21" spans="1:26" ht="15.75" thickBot="1" x14ac:dyDescent="0.3">
      <c r="A21" s="18" t="s">
        <v>2</v>
      </c>
      <c r="B21" s="14">
        <f>IF(B16=-3,5,IF(B16=-2,4,IF(B16=-1,3,IF(B16=0,2,IF(B16=1,1,IF(B16=2,0,IF(B16=3,0,IF(B16=4,0,IF(B16=5,0,IF(B16=6,0,IF(B16=7,0)))))))))))</f>
        <v>0</v>
      </c>
      <c r="C21" s="14" t="b">
        <f t="shared" ref="C21:T21" si="3">IF(C16=-3,5,IF(C16=-2,4,IF(C16=-1,3,IF(C16=0,2,IF(C16=1,1,IF(C16=2,0,IF(C16=3,0,IF(C16=4,0,IF(C16=5,0,IF(C16=6,0,IF(C16=7,0)))))))))))</f>
        <v>0</v>
      </c>
      <c r="D21" s="14">
        <f t="shared" si="3"/>
        <v>0</v>
      </c>
      <c r="E21" s="14">
        <f t="shared" si="3"/>
        <v>0</v>
      </c>
      <c r="F21" s="14">
        <f t="shared" si="3"/>
        <v>0</v>
      </c>
      <c r="G21" s="14">
        <f t="shared" si="3"/>
        <v>0</v>
      </c>
      <c r="H21" s="14">
        <f t="shared" si="3"/>
        <v>0</v>
      </c>
      <c r="I21" s="14">
        <f t="shared" si="3"/>
        <v>0</v>
      </c>
      <c r="J21" s="14">
        <f t="shared" si="3"/>
        <v>0</v>
      </c>
      <c r="K21" s="19"/>
      <c r="L21" s="14">
        <f t="shared" si="3"/>
        <v>0</v>
      </c>
      <c r="M21" s="14">
        <f t="shared" si="3"/>
        <v>0</v>
      </c>
      <c r="N21" s="14">
        <f t="shared" si="3"/>
        <v>1</v>
      </c>
      <c r="O21" s="14">
        <f t="shared" si="3"/>
        <v>1</v>
      </c>
      <c r="P21" s="14">
        <f t="shared" si="3"/>
        <v>0</v>
      </c>
      <c r="Q21" s="14">
        <f t="shared" si="3"/>
        <v>1</v>
      </c>
      <c r="R21" s="14">
        <f t="shared" si="3"/>
        <v>0</v>
      </c>
      <c r="S21" s="14">
        <f t="shared" si="3"/>
        <v>1</v>
      </c>
      <c r="T21" s="14">
        <f t="shared" si="3"/>
        <v>0</v>
      </c>
      <c r="U21" s="16"/>
      <c r="V21" s="21">
        <f>SUM(B21:T21)</f>
        <v>4</v>
      </c>
    </row>
    <row r="22" spans="1:26" ht="15.75" thickBot="1" x14ac:dyDescent="0.3">
      <c r="A22" s="18" t="s">
        <v>3</v>
      </c>
      <c r="B22" s="14">
        <f t="shared" ref="B22:J22" si="4">2+B14+B19-B15</f>
        <v>1</v>
      </c>
      <c r="C22" s="14">
        <f t="shared" si="4"/>
        <v>8</v>
      </c>
      <c r="D22" s="14">
        <f t="shared" si="4"/>
        <v>1</v>
      </c>
      <c r="E22" s="14">
        <f t="shared" si="4"/>
        <v>1</v>
      </c>
      <c r="F22" s="14">
        <f t="shared" si="4"/>
        <v>1</v>
      </c>
      <c r="G22" s="14">
        <f t="shared" si="4"/>
        <v>0</v>
      </c>
      <c r="H22" s="14">
        <f t="shared" si="4"/>
        <v>1</v>
      </c>
      <c r="I22" s="14">
        <f t="shared" si="4"/>
        <v>1</v>
      </c>
      <c r="J22" s="14">
        <f t="shared" si="4"/>
        <v>1</v>
      </c>
      <c r="K22" s="19"/>
      <c r="L22" s="14">
        <f t="shared" ref="L22:T22" si="5">2+L14+L19-L15</f>
        <v>0</v>
      </c>
      <c r="M22" s="14">
        <f t="shared" si="5"/>
        <v>1</v>
      </c>
      <c r="N22" s="14">
        <f t="shared" si="5"/>
        <v>3</v>
      </c>
      <c r="O22" s="14">
        <f t="shared" si="5"/>
        <v>3</v>
      </c>
      <c r="P22" s="14">
        <f t="shared" si="5"/>
        <v>2</v>
      </c>
      <c r="Q22" s="14">
        <f t="shared" si="5"/>
        <v>3</v>
      </c>
      <c r="R22" s="14">
        <f t="shared" si="5"/>
        <v>2</v>
      </c>
      <c r="S22" s="14">
        <f t="shared" si="5"/>
        <v>3</v>
      </c>
      <c r="T22" s="14">
        <f t="shared" si="5"/>
        <v>2</v>
      </c>
      <c r="U22" s="16"/>
      <c r="V22" s="21">
        <f>SUM(B22:T22)</f>
        <v>34</v>
      </c>
    </row>
    <row r="24" spans="1:26" x14ac:dyDescent="0.25">
      <c r="S24" s="29" t="s">
        <v>32</v>
      </c>
      <c r="T24" s="29"/>
      <c r="U24" s="29">
        <v>1</v>
      </c>
      <c r="V24" s="29">
        <v>2</v>
      </c>
      <c r="W24" s="29">
        <v>3</v>
      </c>
      <c r="X24" s="29">
        <v>4</v>
      </c>
      <c r="Y24" s="29">
        <v>5</v>
      </c>
      <c r="Z24" s="29">
        <v>6</v>
      </c>
    </row>
    <row r="25" spans="1:26" x14ac:dyDescent="0.25">
      <c r="S25" s="29" t="s">
        <v>33</v>
      </c>
      <c r="T25" s="29">
        <v>0</v>
      </c>
      <c r="U25" s="30" t="s">
        <v>42</v>
      </c>
      <c r="V25" s="30" t="s">
        <v>42</v>
      </c>
      <c r="W25" s="30" t="s">
        <v>42</v>
      </c>
      <c r="X25" s="30" t="s">
        <v>42</v>
      </c>
      <c r="Y25" s="30" t="s">
        <v>42</v>
      </c>
      <c r="Z25" s="30" t="s">
        <v>42</v>
      </c>
    </row>
    <row r="26" spans="1:26" x14ac:dyDescent="0.25">
      <c r="S26" s="29"/>
      <c r="T26" s="29">
        <v>1</v>
      </c>
      <c r="U26" s="30" t="s">
        <v>42</v>
      </c>
      <c r="V26" s="30" t="s">
        <v>42</v>
      </c>
      <c r="W26" s="30" t="s">
        <v>42</v>
      </c>
      <c r="X26" s="30" t="s">
        <v>42</v>
      </c>
      <c r="Y26" s="30" t="s">
        <v>42</v>
      </c>
      <c r="Z26" s="30" t="s">
        <v>42</v>
      </c>
    </row>
    <row r="27" spans="1:26" x14ac:dyDescent="0.25">
      <c r="S27" s="29"/>
      <c r="T27" s="29">
        <v>2</v>
      </c>
      <c r="U27" s="30" t="s">
        <v>41</v>
      </c>
      <c r="V27" s="30" t="s">
        <v>42</v>
      </c>
      <c r="W27" s="30" t="s">
        <v>42</v>
      </c>
      <c r="X27" s="30" t="s">
        <v>42</v>
      </c>
      <c r="Y27" s="30" t="s">
        <v>42</v>
      </c>
      <c r="Z27" s="30" t="s">
        <v>42</v>
      </c>
    </row>
    <row r="28" spans="1:26" x14ac:dyDescent="0.25">
      <c r="S28" s="29"/>
      <c r="T28" s="29">
        <v>3</v>
      </c>
      <c r="U28" s="30" t="s">
        <v>41</v>
      </c>
      <c r="V28" s="30" t="s">
        <v>41</v>
      </c>
      <c r="W28" s="30" t="s">
        <v>42</v>
      </c>
      <c r="X28" s="30" t="s">
        <v>42</v>
      </c>
      <c r="Y28" s="30" t="s">
        <v>42</v>
      </c>
      <c r="Z28" s="30" t="s">
        <v>42</v>
      </c>
    </row>
    <row r="29" spans="1:26" x14ac:dyDescent="0.25">
      <c r="S29" s="29"/>
      <c r="T29" s="29">
        <v>4</v>
      </c>
      <c r="U29" s="30" t="s">
        <v>41</v>
      </c>
      <c r="V29" s="30" t="s">
        <v>41</v>
      </c>
      <c r="W29" s="30" t="s">
        <v>41</v>
      </c>
      <c r="X29" s="30" t="s">
        <v>42</v>
      </c>
      <c r="Y29" s="30" t="s">
        <v>42</v>
      </c>
      <c r="Z29" s="30" t="s">
        <v>42</v>
      </c>
    </row>
    <row r="30" spans="1:26" x14ac:dyDescent="0.25">
      <c r="W30" s="27"/>
      <c r="X30" s="27"/>
      <c r="Y30" s="27"/>
    </row>
    <row r="31" spans="1:26" x14ac:dyDescent="0.25">
      <c r="W31" s="27"/>
      <c r="X31" s="27"/>
      <c r="Y31" s="27"/>
    </row>
    <row r="32" spans="1:26" x14ac:dyDescent="0.25">
      <c r="R32" s="29" t="s">
        <v>43</v>
      </c>
      <c r="S32" s="29"/>
      <c r="T32" s="29"/>
      <c r="U32" s="29" t="s">
        <v>44</v>
      </c>
      <c r="V32" s="29"/>
      <c r="W32" s="30"/>
      <c r="X32" s="30"/>
      <c r="Y32" s="27"/>
    </row>
    <row r="33" spans="23:25" x14ac:dyDescent="0.25">
      <c r="W33" s="27"/>
      <c r="X33" s="27"/>
      <c r="Y33" s="27"/>
    </row>
  </sheetData>
  <mergeCells count="35">
    <mergeCell ref="D8:E8"/>
    <mergeCell ref="I8:K8"/>
    <mergeCell ref="L8:N8"/>
    <mergeCell ref="O8:Q8"/>
    <mergeCell ref="G8:H8"/>
    <mergeCell ref="I6:K6"/>
    <mergeCell ref="I7:K7"/>
    <mergeCell ref="D6:E6"/>
    <mergeCell ref="D7:E7"/>
    <mergeCell ref="F2:H2"/>
    <mergeCell ref="D2:E2"/>
    <mergeCell ref="D3:E3"/>
    <mergeCell ref="D4:E4"/>
    <mergeCell ref="D5:E5"/>
    <mergeCell ref="G3:H3"/>
    <mergeCell ref="G4:H4"/>
    <mergeCell ref="G5:H5"/>
    <mergeCell ref="G6:H6"/>
    <mergeCell ref="G7:H7"/>
    <mergeCell ref="O7:Q7"/>
    <mergeCell ref="L7:N7"/>
    <mergeCell ref="I2:K2"/>
    <mergeCell ref="L2:N2"/>
    <mergeCell ref="L3:N3"/>
    <mergeCell ref="L4:N4"/>
    <mergeCell ref="L5:N5"/>
    <mergeCell ref="L6:N6"/>
    <mergeCell ref="O2:Q2"/>
    <mergeCell ref="O3:Q3"/>
    <mergeCell ref="O4:Q4"/>
    <mergeCell ref="O5:Q5"/>
    <mergeCell ref="O6:Q6"/>
    <mergeCell ref="I3:K3"/>
    <mergeCell ref="I4:K4"/>
    <mergeCell ref="I5:K5"/>
  </mergeCells>
  <dataValidations count="1">
    <dataValidation type="list" allowBlank="1" showInputMessage="1" showErrorMessage="1" sqref="B1">
      <formula1>"1,2,3,4,5,6"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2"/>
  <sheetViews>
    <sheetView showGridLines="0" workbookViewId="0">
      <selection activeCell="F26" sqref="F26"/>
    </sheetView>
  </sheetViews>
  <sheetFormatPr baseColWidth="10" defaultColWidth="4.85546875" defaultRowHeight="15" x14ac:dyDescent="0.25"/>
  <cols>
    <col min="1" max="1" width="19.85546875" customWidth="1"/>
    <col min="2" max="2" width="8.28515625" style="10" customWidth="1"/>
    <col min="5" max="5" width="5.42578125" customWidth="1"/>
    <col min="6" max="9" width="5" customWidth="1"/>
    <col min="10" max="10" width="5" style="4" customWidth="1"/>
    <col min="11" max="14" width="5" customWidth="1"/>
  </cols>
  <sheetData>
    <row r="2" spans="1:22" ht="16.5" customHeight="1" x14ac:dyDescent="0.25">
      <c r="A2" s="2" t="s">
        <v>5</v>
      </c>
      <c r="B2" s="13">
        <v>22.5</v>
      </c>
      <c r="D2" s="42" t="s">
        <v>18</v>
      </c>
      <c r="E2" s="42"/>
      <c r="F2" s="34" t="s">
        <v>19</v>
      </c>
      <c r="G2" s="34"/>
      <c r="H2" s="34"/>
      <c r="I2" s="34" t="s">
        <v>21</v>
      </c>
      <c r="J2" s="34"/>
      <c r="K2" s="35"/>
      <c r="L2" s="34" t="s">
        <v>22</v>
      </c>
      <c r="M2" s="34"/>
      <c r="N2" s="34"/>
      <c r="O2" s="37" t="s">
        <v>23</v>
      </c>
      <c r="P2" s="38"/>
      <c r="Q2" s="39"/>
    </row>
    <row r="3" spans="1:22" ht="16.5" customHeight="1" x14ac:dyDescent="0.25">
      <c r="A3" s="18" t="s">
        <v>20</v>
      </c>
      <c r="B3" s="14">
        <f>36-V22</f>
        <v>-10</v>
      </c>
      <c r="D3" s="33">
        <v>2</v>
      </c>
      <c r="E3" s="33"/>
      <c r="F3" s="33" t="s">
        <v>13</v>
      </c>
      <c r="G3" s="33"/>
      <c r="H3" s="33"/>
      <c r="I3" s="33">
        <v>0.1</v>
      </c>
      <c r="J3" s="33"/>
      <c r="K3" s="33"/>
      <c r="L3" s="33">
        <v>0.2</v>
      </c>
      <c r="M3" s="33"/>
      <c r="N3" s="33"/>
      <c r="O3" s="37" t="s">
        <v>24</v>
      </c>
      <c r="P3" s="38"/>
      <c r="Q3" s="39"/>
    </row>
    <row r="4" spans="1:22" ht="16.5" customHeight="1" x14ac:dyDescent="0.25">
      <c r="A4" s="18" t="s">
        <v>6</v>
      </c>
      <c r="B4" s="20">
        <f>B2+(B3*IF(B2&gt;36.9,L7,IF(B2&gt;26.4,L6,IF(B2&gt;18.4,L5,IF(B2&gt;11.4,L4,IF(B2&gt;4.5,L3))))))</f>
        <v>18.5</v>
      </c>
      <c r="D4" s="33">
        <v>3</v>
      </c>
      <c r="E4" s="33"/>
      <c r="F4" s="33" t="s">
        <v>14</v>
      </c>
      <c r="G4" s="33"/>
      <c r="H4" s="33"/>
      <c r="I4" s="33">
        <v>0.1</v>
      </c>
      <c r="J4" s="33"/>
      <c r="K4" s="33"/>
      <c r="L4" s="33">
        <v>0.3</v>
      </c>
      <c r="M4" s="33"/>
      <c r="N4" s="33"/>
      <c r="O4" s="37" t="s">
        <v>25</v>
      </c>
      <c r="P4" s="38"/>
      <c r="Q4" s="39"/>
    </row>
    <row r="5" spans="1:22" s="4" customFormat="1" ht="16.5" customHeight="1" x14ac:dyDescent="0.25">
      <c r="A5" s="3"/>
      <c r="B5" s="16"/>
      <c r="D5" s="33">
        <v>4</v>
      </c>
      <c r="E5" s="33"/>
      <c r="F5" s="33" t="s">
        <v>15</v>
      </c>
      <c r="G5" s="33"/>
      <c r="H5" s="33"/>
      <c r="I5" s="32" t="s">
        <v>16</v>
      </c>
      <c r="J5" s="32"/>
      <c r="K5" s="32"/>
      <c r="L5" s="33">
        <v>0.4</v>
      </c>
      <c r="M5" s="33"/>
      <c r="N5" s="33"/>
      <c r="O5" s="32" t="s">
        <v>16</v>
      </c>
      <c r="P5" s="32"/>
      <c r="Q5" s="32"/>
      <c r="R5"/>
      <c r="S5"/>
      <c r="T5"/>
      <c r="U5"/>
    </row>
    <row r="6" spans="1:22" ht="16.5" customHeight="1" x14ac:dyDescent="0.25">
      <c r="A6" s="17" t="s">
        <v>7</v>
      </c>
      <c r="B6" s="13">
        <v>66</v>
      </c>
      <c r="D6" s="33">
        <v>5</v>
      </c>
      <c r="E6" s="33"/>
      <c r="F6" s="33" t="s">
        <v>26</v>
      </c>
      <c r="G6" s="33"/>
      <c r="H6" s="33"/>
      <c r="I6" s="32" t="s">
        <v>16</v>
      </c>
      <c r="J6" s="32"/>
      <c r="K6" s="32"/>
      <c r="L6" s="33">
        <v>0.5</v>
      </c>
      <c r="M6" s="33"/>
      <c r="N6" s="33"/>
      <c r="O6" s="32" t="s">
        <v>16</v>
      </c>
      <c r="P6" s="32"/>
      <c r="Q6" s="32"/>
    </row>
    <row r="7" spans="1:22" ht="16.5" customHeight="1" x14ac:dyDescent="0.25">
      <c r="A7" s="17" t="s">
        <v>8</v>
      </c>
      <c r="B7" s="13">
        <v>118</v>
      </c>
      <c r="D7" s="33">
        <v>6</v>
      </c>
      <c r="E7" s="33"/>
      <c r="F7" s="33" t="s">
        <v>17</v>
      </c>
      <c r="G7" s="33"/>
      <c r="H7" s="33"/>
      <c r="I7" s="32" t="s">
        <v>16</v>
      </c>
      <c r="J7" s="32"/>
      <c r="K7" s="32"/>
      <c r="L7" s="33">
        <v>1</v>
      </c>
      <c r="M7" s="33"/>
      <c r="N7" s="33"/>
      <c r="O7" s="32" t="s">
        <v>16</v>
      </c>
      <c r="P7" s="32"/>
      <c r="Q7" s="32"/>
    </row>
    <row r="8" spans="1:22" ht="16.5" customHeight="1" x14ac:dyDescent="0.25">
      <c r="A8" s="17" t="s">
        <v>9</v>
      </c>
      <c r="B8" s="13">
        <v>65</v>
      </c>
    </row>
    <row r="9" spans="1:22" ht="16.5" customHeight="1" x14ac:dyDescent="0.25">
      <c r="A9" s="18" t="s">
        <v>29</v>
      </c>
      <c r="B9" s="15">
        <f>B2*B7/113+(B8-B6)</f>
        <v>22.495575221238937</v>
      </c>
      <c r="D9" s="46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8"/>
    </row>
    <row r="10" spans="1:22" ht="16.5" customHeight="1" x14ac:dyDescent="0.25">
      <c r="A10" s="2" t="s">
        <v>28</v>
      </c>
      <c r="B10" s="13">
        <v>23</v>
      </c>
      <c r="D10" s="49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1"/>
    </row>
    <row r="11" spans="1:22" x14ac:dyDescent="0.25">
      <c r="A11" s="4"/>
      <c r="B11" s="12"/>
    </row>
    <row r="13" spans="1:22" s="1" customFormat="1" x14ac:dyDescent="0.25">
      <c r="A13" s="7" t="s">
        <v>0</v>
      </c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  <c r="J13" s="8">
        <v>9</v>
      </c>
      <c r="L13" s="8">
        <v>10</v>
      </c>
      <c r="M13" s="8">
        <v>11</v>
      </c>
      <c r="N13" s="8">
        <v>12</v>
      </c>
      <c r="O13" s="8">
        <v>13</v>
      </c>
      <c r="P13" s="8">
        <v>14</v>
      </c>
      <c r="Q13" s="8">
        <v>15</v>
      </c>
      <c r="R13" s="8">
        <v>16</v>
      </c>
      <c r="S13" s="8">
        <v>17</v>
      </c>
      <c r="T13" s="8">
        <v>18</v>
      </c>
      <c r="U13"/>
    </row>
    <row r="14" spans="1:22" s="1" customFormat="1" ht="15.75" thickBot="1" x14ac:dyDescent="0.3">
      <c r="A14" s="5" t="s">
        <v>10</v>
      </c>
      <c r="B14" s="6">
        <v>4</v>
      </c>
      <c r="C14" s="6">
        <v>4</v>
      </c>
      <c r="D14" s="6">
        <v>4</v>
      </c>
      <c r="E14" s="6">
        <v>4</v>
      </c>
      <c r="F14" s="6">
        <v>4</v>
      </c>
      <c r="G14" s="6">
        <v>3</v>
      </c>
      <c r="H14" s="6">
        <v>4</v>
      </c>
      <c r="I14" s="6">
        <v>4</v>
      </c>
      <c r="J14" s="6">
        <v>4</v>
      </c>
      <c r="L14" s="6">
        <v>3</v>
      </c>
      <c r="M14" s="6">
        <v>4</v>
      </c>
      <c r="N14" s="6">
        <v>4</v>
      </c>
      <c r="O14" s="6">
        <v>3</v>
      </c>
      <c r="P14" s="6">
        <v>3</v>
      </c>
      <c r="Q14" s="6">
        <v>4</v>
      </c>
      <c r="R14" s="6">
        <v>3</v>
      </c>
      <c r="S14" s="6">
        <v>3</v>
      </c>
      <c r="T14" s="6">
        <v>4</v>
      </c>
      <c r="U14"/>
    </row>
    <row r="15" spans="1:22" ht="15.75" thickBot="1" x14ac:dyDescent="0.3">
      <c r="A15" s="2" t="s">
        <v>1</v>
      </c>
      <c r="B15" s="13">
        <v>4</v>
      </c>
      <c r="C15" s="13">
        <v>5</v>
      </c>
      <c r="D15" s="13">
        <v>5</v>
      </c>
      <c r="E15" s="13">
        <v>4</v>
      </c>
      <c r="F15" s="13">
        <v>6</v>
      </c>
      <c r="G15" s="13">
        <v>3</v>
      </c>
      <c r="H15" s="13">
        <v>4</v>
      </c>
      <c r="I15" s="13">
        <v>3</v>
      </c>
      <c r="J15" s="13">
        <v>5</v>
      </c>
      <c r="L15" s="9">
        <v>4</v>
      </c>
      <c r="M15" s="9">
        <v>5</v>
      </c>
      <c r="N15" s="9">
        <v>5</v>
      </c>
      <c r="O15" s="9">
        <v>4</v>
      </c>
      <c r="P15" s="9">
        <v>4</v>
      </c>
      <c r="Q15" s="9">
        <v>5</v>
      </c>
      <c r="R15" s="9">
        <v>4</v>
      </c>
      <c r="S15" s="9">
        <v>4</v>
      </c>
      <c r="T15" s="9">
        <v>5</v>
      </c>
      <c r="V15" s="11">
        <f>SUM(B15:T15)</f>
        <v>79</v>
      </c>
    </row>
    <row r="16" spans="1:22" ht="15.75" thickBot="1" x14ac:dyDescent="0.3">
      <c r="A16" s="18" t="s">
        <v>11</v>
      </c>
      <c r="B16" s="14">
        <f t="shared" ref="B16:J16" si="0">B15-B14</f>
        <v>0</v>
      </c>
      <c r="C16" s="14">
        <f t="shared" si="0"/>
        <v>1</v>
      </c>
      <c r="D16" s="14">
        <f t="shared" si="0"/>
        <v>1</v>
      </c>
      <c r="E16" s="14">
        <f t="shared" si="0"/>
        <v>0</v>
      </c>
      <c r="F16" s="14">
        <f t="shared" si="0"/>
        <v>2</v>
      </c>
      <c r="G16" s="14">
        <f t="shared" si="0"/>
        <v>0</v>
      </c>
      <c r="H16" s="14">
        <f t="shared" si="0"/>
        <v>0</v>
      </c>
      <c r="I16" s="14">
        <f t="shared" si="0"/>
        <v>-1</v>
      </c>
      <c r="J16" s="14">
        <f t="shared" si="0"/>
        <v>1</v>
      </c>
      <c r="K16" s="19"/>
      <c r="L16" s="14">
        <f t="shared" ref="L16:T16" si="1">L15-L14</f>
        <v>1</v>
      </c>
      <c r="M16" s="14">
        <f t="shared" si="1"/>
        <v>1</v>
      </c>
      <c r="N16" s="14">
        <f t="shared" si="1"/>
        <v>1</v>
      </c>
      <c r="O16" s="14">
        <f t="shared" si="1"/>
        <v>1</v>
      </c>
      <c r="P16" s="14">
        <f t="shared" si="1"/>
        <v>1</v>
      </c>
      <c r="Q16" s="14">
        <f t="shared" si="1"/>
        <v>1</v>
      </c>
      <c r="R16" s="14">
        <f t="shared" si="1"/>
        <v>1</v>
      </c>
      <c r="S16" s="14">
        <f t="shared" si="1"/>
        <v>1</v>
      </c>
      <c r="T16" s="14">
        <f t="shared" si="1"/>
        <v>1</v>
      </c>
      <c r="U16" s="16"/>
      <c r="V16" s="11">
        <f>SUM(B16:T16)</f>
        <v>13</v>
      </c>
    </row>
    <row r="17" spans="1:22" ht="7.5" customHeight="1" x14ac:dyDescent="0.25">
      <c r="A17" s="1"/>
      <c r="B17"/>
      <c r="J17"/>
    </row>
    <row r="18" spans="1:22" x14ac:dyDescent="0.25">
      <c r="A18" s="2" t="s">
        <v>4</v>
      </c>
      <c r="B18" s="13"/>
      <c r="C18" s="13"/>
      <c r="D18" s="13"/>
      <c r="E18" s="13"/>
      <c r="F18" s="13"/>
      <c r="G18" s="13"/>
      <c r="H18" s="13"/>
      <c r="I18" s="13"/>
      <c r="J18" s="13"/>
      <c r="L18" s="9"/>
      <c r="M18" s="9"/>
      <c r="N18" s="9"/>
      <c r="O18" s="9"/>
      <c r="P18" s="9"/>
      <c r="Q18" s="9"/>
      <c r="R18" s="9"/>
      <c r="S18" s="9"/>
      <c r="T18" s="9"/>
    </row>
    <row r="19" spans="1:22" x14ac:dyDescent="0.25">
      <c r="A19" s="2" t="s">
        <v>12</v>
      </c>
      <c r="B19" s="13">
        <v>1</v>
      </c>
      <c r="C19" s="13">
        <v>2</v>
      </c>
      <c r="D19" s="13">
        <v>1</v>
      </c>
      <c r="E19" s="13">
        <v>1</v>
      </c>
      <c r="F19" s="13">
        <v>1</v>
      </c>
      <c r="G19" s="13">
        <v>1</v>
      </c>
      <c r="H19" s="13">
        <v>2</v>
      </c>
      <c r="I19" s="13">
        <v>1</v>
      </c>
      <c r="J19" s="13">
        <v>2</v>
      </c>
      <c r="L19" s="9">
        <v>1</v>
      </c>
      <c r="M19" s="9">
        <v>2</v>
      </c>
      <c r="N19" s="9">
        <v>1</v>
      </c>
      <c r="O19" s="9">
        <v>1</v>
      </c>
      <c r="P19" s="9">
        <v>1</v>
      </c>
      <c r="Q19" s="9">
        <v>1</v>
      </c>
      <c r="R19" s="9">
        <v>1</v>
      </c>
      <c r="S19" s="9">
        <v>2</v>
      </c>
      <c r="T19" s="9">
        <v>1</v>
      </c>
    </row>
    <row r="20" spans="1:22" ht="6.75" customHeight="1" thickBot="1" x14ac:dyDescent="0.3">
      <c r="A20" s="1"/>
    </row>
    <row r="21" spans="1:22" ht="15.75" thickBot="1" x14ac:dyDescent="0.3">
      <c r="A21" s="18" t="s">
        <v>2</v>
      </c>
      <c r="B21" s="14">
        <f>IF(B16=-3,5,IF(B16=-2,4,IF(B16=-1,3,IF(B16=0,2,IF(B16=1,1,IF(B16=2,0,IF(B16=3,0,IF(B16=4,0,IF(B16=5,0,IF(B16=6,0,IF(B16=7,0)))))))))))</f>
        <v>2</v>
      </c>
      <c r="C21" s="14">
        <f t="shared" ref="C21:T21" si="2">IF(C16=-3,5,IF(C16=-2,4,IF(C16=-1,3,IF(C16=0,2,IF(C16=1,1,IF(C16=2,0,IF(C16=3,0,IF(C16=4,0,IF(C16=5,0,IF(C16=6,0,IF(C16=7,0)))))))))))</f>
        <v>1</v>
      </c>
      <c r="D21" s="14">
        <f t="shared" si="2"/>
        <v>1</v>
      </c>
      <c r="E21" s="14">
        <f t="shared" si="2"/>
        <v>2</v>
      </c>
      <c r="F21" s="14">
        <f t="shared" si="2"/>
        <v>0</v>
      </c>
      <c r="G21" s="14">
        <f t="shared" si="2"/>
        <v>2</v>
      </c>
      <c r="H21" s="14">
        <f t="shared" si="2"/>
        <v>2</v>
      </c>
      <c r="I21" s="14">
        <f t="shared" si="2"/>
        <v>3</v>
      </c>
      <c r="J21" s="14">
        <f t="shared" si="2"/>
        <v>1</v>
      </c>
      <c r="K21" s="19"/>
      <c r="L21" s="14">
        <f t="shared" si="2"/>
        <v>1</v>
      </c>
      <c r="M21" s="14">
        <f t="shared" si="2"/>
        <v>1</v>
      </c>
      <c r="N21" s="14">
        <f t="shared" si="2"/>
        <v>1</v>
      </c>
      <c r="O21" s="14">
        <f t="shared" si="2"/>
        <v>1</v>
      </c>
      <c r="P21" s="14">
        <f t="shared" si="2"/>
        <v>1</v>
      </c>
      <c r="Q21" s="14">
        <f t="shared" si="2"/>
        <v>1</v>
      </c>
      <c r="R21" s="14">
        <f t="shared" si="2"/>
        <v>1</v>
      </c>
      <c r="S21" s="14">
        <f t="shared" si="2"/>
        <v>1</v>
      </c>
      <c r="T21" s="14">
        <f t="shared" si="2"/>
        <v>1</v>
      </c>
      <c r="U21" s="16"/>
      <c r="V21" s="11">
        <f>SUM(B21:T21)</f>
        <v>23</v>
      </c>
    </row>
    <row r="22" spans="1:22" ht="15.75" thickBot="1" x14ac:dyDescent="0.3">
      <c r="A22" s="18" t="s">
        <v>3</v>
      </c>
      <c r="B22" s="14">
        <f t="shared" ref="B22:J22" si="3">2+B14+B19-B15</f>
        <v>3</v>
      </c>
      <c r="C22" s="14">
        <f t="shared" si="3"/>
        <v>3</v>
      </c>
      <c r="D22" s="14">
        <f t="shared" si="3"/>
        <v>2</v>
      </c>
      <c r="E22" s="14">
        <f t="shared" si="3"/>
        <v>3</v>
      </c>
      <c r="F22" s="14">
        <f t="shared" si="3"/>
        <v>1</v>
      </c>
      <c r="G22" s="14">
        <f t="shared" si="3"/>
        <v>3</v>
      </c>
      <c r="H22" s="14">
        <f t="shared" si="3"/>
        <v>4</v>
      </c>
      <c r="I22" s="14">
        <f t="shared" si="3"/>
        <v>4</v>
      </c>
      <c r="J22" s="14">
        <f t="shared" si="3"/>
        <v>3</v>
      </c>
      <c r="K22" s="19"/>
      <c r="L22" s="14">
        <f t="shared" ref="L22:T22" si="4">2+L14+L19-L15</f>
        <v>2</v>
      </c>
      <c r="M22" s="14">
        <f t="shared" si="4"/>
        <v>3</v>
      </c>
      <c r="N22" s="14">
        <f t="shared" si="4"/>
        <v>2</v>
      </c>
      <c r="O22" s="14">
        <f t="shared" si="4"/>
        <v>2</v>
      </c>
      <c r="P22" s="14">
        <f t="shared" si="4"/>
        <v>2</v>
      </c>
      <c r="Q22" s="14">
        <f t="shared" si="4"/>
        <v>2</v>
      </c>
      <c r="R22" s="14">
        <f t="shared" si="4"/>
        <v>2</v>
      </c>
      <c r="S22" s="14">
        <f t="shared" si="4"/>
        <v>3</v>
      </c>
      <c r="T22" s="14">
        <f t="shared" si="4"/>
        <v>2</v>
      </c>
      <c r="U22" s="16"/>
      <c r="V22" s="11">
        <f>SUM(B22:T22)</f>
        <v>46</v>
      </c>
    </row>
  </sheetData>
  <mergeCells count="31">
    <mergeCell ref="D3:E3"/>
    <mergeCell ref="F3:H3"/>
    <mergeCell ref="I3:K3"/>
    <mergeCell ref="L3:N3"/>
    <mergeCell ref="O3:Q3"/>
    <mergeCell ref="D2:E2"/>
    <mergeCell ref="F2:H2"/>
    <mergeCell ref="I2:K2"/>
    <mergeCell ref="L2:N2"/>
    <mergeCell ref="O2:Q2"/>
    <mergeCell ref="D5:E5"/>
    <mergeCell ref="F5:H5"/>
    <mergeCell ref="I5:K5"/>
    <mergeCell ref="L5:N5"/>
    <mergeCell ref="O5:Q5"/>
    <mergeCell ref="D4:E4"/>
    <mergeCell ref="F4:H4"/>
    <mergeCell ref="I4:K4"/>
    <mergeCell ref="L4:N4"/>
    <mergeCell ref="O4:Q4"/>
    <mergeCell ref="D9:Q10"/>
    <mergeCell ref="D6:E6"/>
    <mergeCell ref="F6:H6"/>
    <mergeCell ref="I6:K6"/>
    <mergeCell ref="L6:N6"/>
    <mergeCell ref="O6:Q6"/>
    <mergeCell ref="D7:E7"/>
    <mergeCell ref="F7:H7"/>
    <mergeCell ref="I7:K7"/>
    <mergeCell ref="L7:N7"/>
    <mergeCell ref="O7:Q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01_10_2016</vt:lpstr>
      <vt:lpstr>30_10_2016 </vt:lpstr>
      <vt:lpstr>calcul_ida</vt:lpstr>
      <vt:lpstr>cat</vt:lpstr>
      <vt:lpstr>catégorie</vt:lpstr>
      <vt:lpstr>diff</vt:lpstr>
      <vt:lpstr>différentiel</vt:lpstr>
      <vt:lpstr>egal</vt:lpstr>
      <vt:lpstr>Id_D</vt:lpstr>
      <vt:lpstr>index_perf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</dc:creator>
  <cp:lastModifiedBy>J-P</cp:lastModifiedBy>
  <dcterms:created xsi:type="dcterms:W3CDTF">2016-11-04T14:36:41Z</dcterms:created>
  <dcterms:modified xsi:type="dcterms:W3CDTF">2016-11-12T10:16:33Z</dcterms:modified>
</cp:coreProperties>
</file>