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filterPrivacy="1"/>
  <xr:revisionPtr revIDLastSave="0" documentId="13_ncr:1_{F9CC1146-1EDE-4ED3-856E-8FE87ABB7F69}" xr6:coauthVersionLast="36" xr6:coauthVersionMax="36" xr10:uidLastSave="{00000000-0000-0000-0000-000000000000}"/>
  <bookViews>
    <workbookView xWindow="0" yWindow="0" windowWidth="19200" windowHeight="10350" xr2:uid="{00000000-000D-0000-FFFF-FFFF00000000}"/>
  </bookViews>
  <sheets>
    <sheet name="QUANTITE ESSENCE PRIS PAR IMMAT" sheetId="6" r:id="rId1"/>
    <sheet name="SAISIE FACTURES" sheetId="1" r:id="rId2"/>
  </sheets>
  <definedNames>
    <definedName name="_xlnm._FilterDatabase" localSheetId="1" hidden="1">'SAISIE FACTURES'!$A$1:$O$1</definedName>
    <definedName name="ChronologieNative_JOURS">#N/A</definedName>
  </definedNames>
  <calcPr calcId="162913"/>
  <pivotCaches>
    <pivotCache cacheId="32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" i="1" l="1"/>
  <c r="N44" i="1"/>
  <c r="N61" i="1"/>
  <c r="M61" i="1"/>
  <c r="N60" i="1"/>
  <c r="M60" i="1"/>
  <c r="N59" i="1"/>
  <c r="M59" i="1"/>
  <c r="N58" i="1"/>
  <c r="M58" i="1"/>
  <c r="N57" i="1"/>
  <c r="M57" i="1"/>
  <c r="N56" i="1"/>
  <c r="M56" i="1"/>
  <c r="N55" i="1"/>
  <c r="M55" i="1"/>
  <c r="N54" i="1"/>
  <c r="M54" i="1"/>
  <c r="M53" i="1"/>
  <c r="K53" i="1" s="1"/>
  <c r="L53" i="1" s="1"/>
  <c r="N52" i="1"/>
  <c r="M52" i="1"/>
  <c r="K52" i="1" s="1"/>
  <c r="L52" i="1" s="1"/>
  <c r="N51" i="1"/>
  <c r="M51" i="1"/>
  <c r="K51" i="1" s="1"/>
  <c r="L51" i="1" s="1"/>
  <c r="M50" i="1"/>
  <c r="K50" i="1" s="1"/>
  <c r="L50" i="1" s="1"/>
  <c r="N49" i="1"/>
  <c r="M49" i="1"/>
  <c r="K49" i="1" s="1"/>
  <c r="L49" i="1" s="1"/>
  <c r="N48" i="1"/>
  <c r="M48" i="1"/>
  <c r="K48" i="1" s="1"/>
  <c r="L48" i="1" s="1"/>
  <c r="N47" i="1"/>
  <c r="M47" i="1"/>
  <c r="K47" i="1" s="1"/>
  <c r="L47" i="1" s="1"/>
  <c r="N46" i="1"/>
  <c r="M46" i="1"/>
  <c r="K46" i="1" s="1"/>
  <c r="L46" i="1" s="1"/>
  <c r="N45" i="1"/>
  <c r="M45" i="1"/>
  <c r="K45" i="1" s="1"/>
  <c r="L45" i="1" s="1"/>
  <c r="M44" i="1"/>
  <c r="K44" i="1" s="1"/>
  <c r="L44" i="1" s="1"/>
  <c r="M43" i="1"/>
  <c r="K43" i="1" s="1"/>
  <c r="L43" i="1" s="1"/>
  <c r="N42" i="1"/>
  <c r="M42" i="1"/>
  <c r="K42" i="1"/>
  <c r="L42" i="1" s="1"/>
  <c r="M41" i="1"/>
  <c r="K41" i="1"/>
  <c r="N40" i="1"/>
  <c r="M40" i="1"/>
  <c r="K40" i="1" s="1"/>
  <c r="N39" i="1"/>
  <c r="M39" i="1"/>
  <c r="K39" i="1"/>
  <c r="N38" i="1"/>
  <c r="M38" i="1"/>
  <c r="N37" i="1"/>
  <c r="M37" i="1"/>
  <c r="K37" i="1" s="1"/>
  <c r="N36" i="1"/>
  <c r="M36" i="1"/>
  <c r="K36" i="1"/>
  <c r="N35" i="1"/>
  <c r="M35" i="1"/>
  <c r="K35" i="1" s="1"/>
  <c r="N34" i="1"/>
  <c r="M34" i="1"/>
  <c r="M33" i="1"/>
  <c r="L37" i="1" l="1"/>
  <c r="L41" i="1"/>
  <c r="L36" i="1"/>
  <c r="L40" i="1"/>
  <c r="K34" i="1"/>
  <c r="L34" i="1" s="1"/>
  <c r="L35" i="1"/>
  <c r="K38" i="1"/>
  <c r="L38" i="1" s="1"/>
  <c r="L39" i="1"/>
  <c r="L57" i="1"/>
  <c r="K33" i="1"/>
  <c r="L33" i="1" s="1"/>
  <c r="K54" i="1"/>
  <c r="L54" i="1" s="1"/>
  <c r="K55" i="1"/>
  <c r="L55" i="1" s="1"/>
  <c r="K56" i="1"/>
  <c r="L56" i="1" s="1"/>
  <c r="K57" i="1"/>
  <c r="K58" i="1"/>
  <c r="L58" i="1" s="1"/>
  <c r="K59" i="1"/>
  <c r="L59" i="1" s="1"/>
  <c r="K60" i="1"/>
  <c r="L60" i="1" s="1"/>
  <c r="K61" i="1"/>
  <c r="L61" i="1" s="1"/>
  <c r="M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23" i="1"/>
  <c r="M12" i="1"/>
  <c r="K12" i="1" s="1"/>
  <c r="L12" i="1" s="1"/>
  <c r="M13" i="1"/>
  <c r="K13" i="1" s="1"/>
  <c r="L13" i="1" s="1"/>
  <c r="N13" i="1"/>
  <c r="M14" i="1"/>
  <c r="K14" i="1" s="1"/>
  <c r="L14" i="1" s="1"/>
  <c r="N14" i="1"/>
  <c r="M15" i="1"/>
  <c r="K15" i="1" s="1"/>
  <c r="L15" i="1" s="1"/>
  <c r="N15" i="1"/>
  <c r="M16" i="1"/>
  <c r="K16" i="1" s="1"/>
  <c r="L16" i="1" s="1"/>
  <c r="N16" i="1"/>
  <c r="M17" i="1"/>
  <c r="K17" i="1" s="1"/>
  <c r="L17" i="1" s="1"/>
  <c r="N17" i="1"/>
  <c r="M18" i="1"/>
  <c r="K18" i="1" s="1"/>
  <c r="L18" i="1" s="1"/>
  <c r="N18" i="1"/>
  <c r="M19" i="1"/>
  <c r="K19" i="1" s="1"/>
  <c r="L19" i="1" s="1"/>
  <c r="N19" i="1"/>
  <c r="M20" i="1"/>
  <c r="K20" i="1" s="1"/>
  <c r="L20" i="1" s="1"/>
  <c r="N20" i="1"/>
  <c r="M21" i="1"/>
  <c r="K21" i="1" s="1"/>
  <c r="L21" i="1" s="1"/>
  <c r="N21" i="1"/>
  <c r="M22" i="1"/>
  <c r="K22" i="1" s="1"/>
  <c r="L22" i="1" s="1"/>
  <c r="N22" i="1"/>
  <c r="K23" i="1"/>
  <c r="L23" i="1" s="1"/>
  <c r="N23" i="1"/>
  <c r="N4" i="1"/>
  <c r="N5" i="1"/>
  <c r="N6" i="1"/>
  <c r="N7" i="1"/>
  <c r="N8" i="1"/>
  <c r="N9" i="1"/>
  <c r="N11" i="1"/>
  <c r="N3" i="1"/>
  <c r="M10" i="1"/>
  <c r="K10" i="1" s="1"/>
  <c r="L10" i="1" s="1"/>
  <c r="M11" i="1"/>
  <c r="M3" i="1"/>
  <c r="K3" i="1" s="1"/>
  <c r="L3" i="1" s="1"/>
  <c r="M4" i="1"/>
  <c r="M5" i="1"/>
  <c r="K5" i="1" s="1"/>
  <c r="L5" i="1" s="1"/>
  <c r="M6" i="1"/>
  <c r="M7" i="1"/>
  <c r="K7" i="1" s="1"/>
  <c r="L7" i="1" s="1"/>
  <c r="M8" i="1"/>
  <c r="M9" i="1"/>
  <c r="K9" i="1" s="1"/>
  <c r="L9" i="1" s="1"/>
  <c r="M2" i="1"/>
  <c r="K2" i="1" s="1"/>
  <c r="K32" i="1" l="1"/>
  <c r="L32" i="1" s="1"/>
  <c r="K31" i="1"/>
  <c r="L31" i="1" s="1"/>
  <c r="K30" i="1"/>
  <c r="L30" i="1" s="1"/>
  <c r="K29" i="1"/>
  <c r="L29" i="1" s="1"/>
  <c r="K28" i="1"/>
  <c r="L28" i="1" s="1"/>
  <c r="K27" i="1"/>
  <c r="L27" i="1" s="1"/>
  <c r="K26" i="1"/>
  <c r="L26" i="1" s="1"/>
  <c r="K25" i="1"/>
  <c r="L25" i="1" s="1"/>
  <c r="K24" i="1"/>
  <c r="L24" i="1" s="1"/>
  <c r="K11" i="1"/>
  <c r="L11" i="1" s="1"/>
  <c r="L2" i="1"/>
  <c r="K8" i="1"/>
  <c r="L8" i="1" s="1"/>
  <c r="K6" i="1"/>
  <c r="L6" i="1" s="1"/>
  <c r="K4" i="1"/>
  <c r="L4" i="1" s="1"/>
</calcChain>
</file>

<file path=xl/sharedStrings.xml><?xml version="1.0" encoding="utf-8"?>
<sst xmlns="http://schemas.openxmlformats.org/spreadsheetml/2006/main" count="326" uniqueCount="35">
  <si>
    <t xml:space="preserve">ANNEE </t>
  </si>
  <si>
    <t xml:space="preserve">MOIS </t>
  </si>
  <si>
    <t>JOURS</t>
  </si>
  <si>
    <t>FOURNISSEUR</t>
  </si>
  <si>
    <t>LIEU</t>
  </si>
  <si>
    <t>KM NOTES</t>
  </si>
  <si>
    <t>QUANTITE PRISE</t>
  </si>
  <si>
    <t>PRIX UNITAIRE</t>
  </si>
  <si>
    <t>HT</t>
  </si>
  <si>
    <t>TVA</t>
  </si>
  <si>
    <t>TTC</t>
  </si>
  <si>
    <t>COMMENTAIRES</t>
  </si>
  <si>
    <t>IMMATRICULATION</t>
  </si>
  <si>
    <t>JANVIER</t>
  </si>
  <si>
    <t>AVIA</t>
  </si>
  <si>
    <t>ECOLE VALENTIN</t>
  </si>
  <si>
    <t>BESANCON</t>
  </si>
  <si>
    <t>CHALEZEULE</t>
  </si>
  <si>
    <t>BEURE</t>
  </si>
  <si>
    <t>POUILLEY Français</t>
  </si>
  <si>
    <t>Total général</t>
  </si>
  <si>
    <t>VILLE</t>
  </si>
  <si>
    <t>Somme de QUANTITE PRISE</t>
  </si>
  <si>
    <t>CONSOMMATION AU 100 KM</t>
  </si>
  <si>
    <t xml:space="preserve">ERREUR DE SAISIE </t>
  </si>
  <si>
    <t>ECOT</t>
  </si>
  <si>
    <t>CHANGEMENT DE VEHICULE</t>
  </si>
  <si>
    <t>A</t>
  </si>
  <si>
    <t>B</t>
  </si>
  <si>
    <t>C</t>
  </si>
  <si>
    <t>D</t>
  </si>
  <si>
    <t>Moyenne de CONSOMMATION AU 100 KM</t>
  </si>
  <si>
    <t>FEVRIER</t>
  </si>
  <si>
    <t>FÉVRIER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</si>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</sst>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0" applyNumberFormat="0" applyBorder="0" applyAlignment="0"/>
  </cellStyleXfs>
  <cellXfs count="25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/>
    <xf numFmtId="44" fontId="0" fillId="0" borderId="1" xfId="1" applyFont="1" applyBorder="1"/>
    <xf numFmtId="44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16" fontId="0" fillId="0" borderId="1" xfId="0" applyNumberFormat="1" applyBorder="1"/>
    <xf numFmtId="16" fontId="1" fillId="2" borderId="1" xfId="2" applyNumberFormat="1" applyBorder="1"/>
    <xf numFmtId="0" fontId="1" fillId="2" borderId="1" xfId="2" applyBorder="1"/>
    <xf numFmtId="44" fontId="1" fillId="2" borderId="1" xfId="2" applyNumberFormat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1" applyNumberFormat="1" applyFont="1" applyBorder="1"/>
    <xf numFmtId="2" fontId="0" fillId="0" borderId="1" xfId="1" applyNumberFormat="1" applyFont="1" applyBorder="1"/>
    <xf numFmtId="0" fontId="2" fillId="0" borderId="1" xfId="0" applyFont="1" applyBorder="1" applyAlignment="1">
      <alignment horizontal="center" vertical="center" wrapText="1"/>
    </xf>
    <xf numFmtId="2" fontId="1" fillId="2" borderId="1" xfId="2" applyNumberFormat="1" applyBorder="1"/>
    <xf numFmtId="44" fontId="1" fillId="0" borderId="1" xfId="2" applyNumberFormat="1" applyFill="1" applyBorder="1"/>
    <xf numFmtId="2" fontId="1" fillId="0" borderId="1" xfId="2" applyNumberFormat="1" applyFill="1" applyBorder="1"/>
    <xf numFmtId="164" fontId="0" fillId="0" borderId="1" xfId="1" applyNumberFormat="1" applyFont="1" applyBorder="1" applyProtection="1">
      <protection locked="0"/>
    </xf>
    <xf numFmtId="164" fontId="0" fillId="0" borderId="1" xfId="1" applyNumberFormat="1" applyFont="1" applyBorder="1"/>
    <xf numFmtId="164" fontId="1" fillId="2" borderId="1" xfId="2" applyNumberFormat="1" applyBorder="1"/>
    <xf numFmtId="164" fontId="1" fillId="0" borderId="1" xfId="2" applyNumberFormat="1" applyFill="1" applyBorder="1"/>
    <xf numFmtId="0" fontId="0" fillId="2" borderId="1" xfId="2" applyFont="1" applyBorder="1"/>
  </cellXfs>
  <cellStyles count="3">
    <cellStyle name="Monétaire" xfId="1" builtinId="4"/>
    <cellStyle name="Normal" xfId="0" builtinId="0"/>
    <cellStyle name="POINTÉ" xfId="2" xr:uid="{7A0463BF-A96F-4128-A4DF-07A5AEC88F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1323975</xdr:colOff>
      <xdr:row>12</xdr:row>
      <xdr:rowOff>180975</xdr:rowOff>
    </xdr:from>
    <xdr:to>
      <xdr:col>3</xdr:col>
      <xdr:colOff>333375</xdr:colOff>
      <xdr:row>20</xdr:row>
      <xdr:rowOff>28575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JOURS">
              <a:extLst>
                <a:ext uri="{FF2B5EF4-FFF2-40B4-BE49-F238E27FC236}">
                  <a16:creationId xmlns:a16="http://schemas.microsoft.com/office/drawing/2014/main" id="{BAA79772-4A3B-4B2D-96EC-40F9934DF67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JO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24669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61.63282835648" createdVersion="6" refreshedVersion="6" minRefreshableVersion="3" recordCount="60" xr:uid="{11236670-06C3-4E15-9528-AE0BDD1A4575}">
  <cacheSource type="worksheet">
    <worksheetSource ref="A1:N61" sheet="SAISIE FACTURES"/>
  </cacheSource>
  <cacheFields count="14">
    <cacheField name="VILLE" numFmtId="0">
      <sharedItems/>
    </cacheField>
    <cacheField name="IMMATRICULATION" numFmtId="0">
      <sharedItems count="4">
        <s v="A"/>
        <s v="B"/>
        <s v="C"/>
        <s v="D"/>
      </sharedItems>
    </cacheField>
    <cacheField name="FOURNISSEUR" numFmtId="0">
      <sharedItems count="1">
        <s v="AVIA"/>
      </sharedItems>
    </cacheField>
    <cacheField name="ANNEE " numFmtId="0">
      <sharedItems containsSemiMixedTypes="0" containsString="0" containsNumber="1" containsInteger="1" minValue="2017" maxValue="2017"/>
    </cacheField>
    <cacheField name="MOIS " numFmtId="0">
      <sharedItems/>
    </cacheField>
    <cacheField name="JOURS" numFmtId="16">
      <sharedItems containsSemiMixedTypes="0" containsNonDate="0" containsDate="1" containsString="0" minDate="2017-01-03T00:00:00" maxDate="2027-03-01T00:00:00" count="41">
        <d v="2017-01-04T00:00:00"/>
        <d v="2017-01-09T00:00:00"/>
        <d v="2017-01-18T00:00:00"/>
        <d v="2017-01-23T00:00:00"/>
        <d v="2017-01-24T00:00:00"/>
        <d v="2017-01-25T00:00:00"/>
        <d v="2017-01-28T00:00:00"/>
        <d v="2017-01-31T00:00:00"/>
        <d v="2017-01-06T00:00:00"/>
        <d v="2017-01-26T00:00:00"/>
        <d v="2017-01-03T00:00:00"/>
        <d v="2017-01-05T00:00:00"/>
        <d v="2017-01-12T00:00:00"/>
        <d v="2017-01-13T00:00:00"/>
        <d v="2017-01-16T00:00:00"/>
        <d v="2017-01-17T00:00:00"/>
        <d v="2017-01-20T00:00:00"/>
        <d v="2017-01-19T00:00:00"/>
        <d v="2018-01-25T00:00:00"/>
        <d v="2027-02-04T00:00:00"/>
        <d v="2027-02-09T00:00:00"/>
        <d v="2027-02-18T00:00:00"/>
        <d v="2027-02-23T00:00:00"/>
        <d v="2027-02-24T00:00:00"/>
        <d v="2027-02-25T00:00:00"/>
        <d v="2027-02-28T00:00:00"/>
        <d v="2027-01-31T00:00:00"/>
        <d v="2017-02-06T00:00:00"/>
        <d v="2017-02-26T00:00:00"/>
        <d v="2017-02-03T00:00:00"/>
        <d v="2017-02-12T00:00:00"/>
        <d v="2017-02-13T00:00:00"/>
        <d v="2017-02-16T00:00:00"/>
        <d v="2017-02-17T00:00:00"/>
        <d v="2017-02-18T00:00:00"/>
        <d v="2017-02-20T00:00:00"/>
        <d v="2017-02-25T00:00:00"/>
        <d v="2017-02-28T00:00:00"/>
        <d v="2017-02-09T00:00:00"/>
        <d v="2017-02-19T00:00:00"/>
        <d v="2017-02-23T00:00:00"/>
      </sharedItems>
    </cacheField>
    <cacheField name="LIEU" numFmtId="0">
      <sharedItems/>
    </cacheField>
    <cacheField name="KM NOTES" numFmtId="0">
      <sharedItems containsSemiMixedTypes="0" containsString="0" containsNumber="1" containsInteger="1" minValue="69308" maxValue="198041"/>
    </cacheField>
    <cacheField name="QUANTITE PRISE" numFmtId="0">
      <sharedItems containsSemiMixedTypes="0" containsString="0" containsNumber="1" minValue="34.17" maxValue="96.42"/>
    </cacheField>
    <cacheField name="PRIX UNITAIRE" numFmtId="0">
      <sharedItems containsSemiMixedTypes="0" containsString="0" containsNumber="1" minValue="1.32" maxValue="1.4139999999999999"/>
    </cacheField>
    <cacheField name="HT" numFmtId="44">
      <sharedItems containsSemiMixedTypes="0" containsString="0" containsNumber="1" minValue="37.843274999999998" maxValue="106.78515"/>
    </cacheField>
    <cacheField name="TVA" numFmtId="44">
      <sharedItems containsSemiMixedTypes="0" containsString="0" containsNumber="1" minValue="7.5686549999999997" maxValue="21.357029999999995"/>
    </cacheField>
    <cacheField name="TTC" numFmtId="44">
      <sharedItems containsSemiMixedTypes="0" containsString="0" containsNumber="1" minValue="45.411929999999998" maxValue="128.14218"/>
    </cacheField>
    <cacheField name="CONSOMMATION AU 100 KM" numFmtId="0">
      <sharedItems containsString="0" containsBlank="1" containsNumber="1" minValue="-11.306595365418895" maxValue="17.689189189189189"/>
    </cacheField>
  </cacheFields>
  <extLst>
    <ext xmlns:x14="http://schemas.microsoft.com/office/spreadsheetml/2009/9/main" uri="{725AE2AE-9491-48be-B2B4-4EB974FC3084}">
      <x14:pivotCacheDefinition pivotCacheId="123767528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s v="BESANCON"/>
    <x v="0"/>
    <x v="0"/>
    <n v="2017"/>
    <s v="JANVIER"/>
    <x v="0"/>
    <s v="ECOLE VALENTIN"/>
    <n v="160065"/>
    <n v="47.96"/>
    <n v="1.329"/>
    <n v="53.115699999999997"/>
    <n v="10.623139999999999"/>
    <n v="63.738839999999996"/>
    <m/>
  </r>
  <r>
    <s v="BESANCON"/>
    <x v="0"/>
    <x v="0"/>
    <n v="2017"/>
    <s v="JANVIER"/>
    <x v="1"/>
    <s v="BESANCON"/>
    <n v="161174"/>
    <n v="85.9"/>
    <n v="1.329"/>
    <n v="95.134250000000009"/>
    <n v="19.026849999999996"/>
    <n v="114.1611"/>
    <n v="7.745716862037872"/>
  </r>
  <r>
    <s v="BESANCON"/>
    <x v="0"/>
    <x v="0"/>
    <n v="2017"/>
    <s v="JANVIER"/>
    <x v="2"/>
    <s v="CHALEZEULE"/>
    <n v="162776"/>
    <n v="86.25"/>
    <n v="1.329"/>
    <n v="95.521875000000009"/>
    <n v="19.10437499999999"/>
    <n v="114.62625"/>
    <n v="5.3838951310861427"/>
  </r>
  <r>
    <s v="BESANCON"/>
    <x v="0"/>
    <x v="0"/>
    <n v="2017"/>
    <s v="JANVIER"/>
    <x v="3"/>
    <s v="BEURE"/>
    <n v="163769"/>
    <n v="88.98"/>
    <n v="1.32"/>
    <n v="97.878000000000014"/>
    <n v="19.575599999999994"/>
    <n v="117.45360000000001"/>
    <n v="8.9607250755287016"/>
  </r>
  <r>
    <s v="BESANCON"/>
    <x v="0"/>
    <x v="0"/>
    <n v="2017"/>
    <s v="JANVIER"/>
    <x v="4"/>
    <s v="ECOLE VALENTIN"/>
    <n v="164101"/>
    <n v="47.9"/>
    <n v="1.329"/>
    <n v="53.049250000000001"/>
    <n v="10.609849999999994"/>
    <n v="63.659099999999995"/>
    <n v="14.427710843373495"/>
  </r>
  <r>
    <s v="BESANCON"/>
    <x v="0"/>
    <x v="0"/>
    <n v="2017"/>
    <s v="JANVIER"/>
    <x v="5"/>
    <s v="ECOLE VALENTIN"/>
    <n v="167541"/>
    <n v="66.150000000000006"/>
    <n v="1.329"/>
    <n v="73.261125000000007"/>
    <n v="14.652225000000001"/>
    <n v="87.913350000000008"/>
    <n v="1.92296511627907"/>
  </r>
  <r>
    <s v="BESANCON"/>
    <x v="0"/>
    <x v="0"/>
    <n v="2017"/>
    <s v="JANVIER"/>
    <x v="6"/>
    <s v="BESANCON"/>
    <n v="165096"/>
    <n v="81.12"/>
    <n v="1.329"/>
    <n v="89.840400000000002"/>
    <n v="17.96808"/>
    <n v="107.80848"/>
    <n v="-3.3177914110429447"/>
  </r>
  <r>
    <s v="BESANCON"/>
    <x v="0"/>
    <x v="0"/>
    <n v="2017"/>
    <s v="JANVIER"/>
    <x v="7"/>
    <s v="POUILLEY Français"/>
    <n v="165642"/>
    <n v="77.19"/>
    <n v="1.32"/>
    <n v="84.909000000000006"/>
    <n v="16.981799999999993"/>
    <n v="101.8908"/>
    <n v="14.137362637362637"/>
  </r>
  <r>
    <s v="BESANCON"/>
    <x v="1"/>
    <x v="0"/>
    <n v="2017"/>
    <s v="JANVIER"/>
    <x v="8"/>
    <s v="ECOLE VALENTIN"/>
    <n v="184700"/>
    <n v="51.17"/>
    <n v="1.329"/>
    <n v="56.670775000000006"/>
    <n v="11.334154999999996"/>
    <n v="68.004930000000002"/>
    <m/>
  </r>
  <r>
    <s v="BESANCON"/>
    <x v="1"/>
    <x v="0"/>
    <n v="2017"/>
    <s v="JANVIER"/>
    <x v="9"/>
    <s v="CHALEZEULE"/>
    <n v="185075"/>
    <n v="51.93"/>
    <n v="1.329"/>
    <n v="57.512474999999995"/>
    <n v="11.502494999999996"/>
    <n v="69.014969999999991"/>
    <n v="13.848000000000001"/>
  </r>
  <r>
    <s v="BESANCON"/>
    <x v="2"/>
    <x v="0"/>
    <n v="2017"/>
    <s v="JANVIER"/>
    <x v="10"/>
    <s v="BESANCON"/>
    <n v="82062"/>
    <n v="60.69"/>
    <n v="1.329"/>
    <n v="67.214174999999997"/>
    <n v="13.442835000000002"/>
    <n v="80.65701"/>
    <m/>
  </r>
  <r>
    <s v="BESANCON"/>
    <x v="2"/>
    <x v="0"/>
    <n v="2017"/>
    <s v="JANVIER"/>
    <x v="11"/>
    <s v="CHALEZEULE"/>
    <n v="81501"/>
    <n v="63.43"/>
    <n v="1.329"/>
    <n v="70.248724999999993"/>
    <n v="14.049745000000001"/>
    <n v="84.298469999999995"/>
    <n v="-11.306595365418895"/>
  </r>
  <r>
    <s v="BESANCON"/>
    <x v="2"/>
    <x v="0"/>
    <n v="2017"/>
    <s v="JANVIER"/>
    <x v="12"/>
    <s v="BESANCON"/>
    <n v="82789"/>
    <n v="74.599999999999994"/>
    <n v="1.329"/>
    <n v="82.619499999999988"/>
    <n v="16.523899999999998"/>
    <n v="99.143399999999986"/>
    <n v="5.7919254658385082"/>
  </r>
  <r>
    <s v="BESANCON"/>
    <x v="2"/>
    <x v="0"/>
    <n v="2017"/>
    <s v="JANVIER"/>
    <x v="13"/>
    <s v="ECOLE VALENTIN"/>
    <n v="83160"/>
    <n v="43.82"/>
    <n v="1.329"/>
    <n v="48.530650000000001"/>
    <n v="9.7061299999999946"/>
    <n v="58.236779999999996"/>
    <n v="11.811320754716981"/>
  </r>
  <r>
    <s v="BESANCON"/>
    <x v="2"/>
    <x v="0"/>
    <n v="2017"/>
    <s v="JANVIER"/>
    <x v="14"/>
    <s v="CHALEZEULE"/>
    <n v="83560"/>
    <n v="70.61"/>
    <n v="1.329"/>
    <n v="78.200575000000001"/>
    <n v="15.640114999999994"/>
    <n v="93.840689999999995"/>
    <n v="17.6525"/>
  </r>
  <r>
    <s v="BESANCON"/>
    <x v="2"/>
    <x v="0"/>
    <n v="2017"/>
    <s v="JANVIER"/>
    <x v="15"/>
    <s v="BESANCON"/>
    <n v="83782"/>
    <n v="39.270000000000003"/>
    <n v="1.329"/>
    <n v="43.491525000000003"/>
    <n v="8.6983049999999977"/>
    <n v="52.189830000000001"/>
    <n v="17.689189189189189"/>
  </r>
  <r>
    <s v="BESANCON"/>
    <x v="2"/>
    <x v="0"/>
    <n v="2017"/>
    <s v="JANVIER"/>
    <x v="2"/>
    <s v="CHALEZEULE"/>
    <n v="84190"/>
    <n v="65.87"/>
    <n v="1.329"/>
    <n v="72.951025000000001"/>
    <n v="14.590204999999997"/>
    <n v="87.541229999999999"/>
    <n v="16.144607843137255"/>
  </r>
  <r>
    <s v="BESANCON"/>
    <x v="2"/>
    <x v="0"/>
    <n v="2017"/>
    <s v="JANVIER"/>
    <x v="16"/>
    <s v="BESANCON"/>
    <n v="196974"/>
    <n v="78.89"/>
    <n v="1.329"/>
    <n v="87.370675000000006"/>
    <n v="17.47413499999999"/>
    <n v="104.84481"/>
    <n v="6.9947864945382326E-2"/>
  </r>
  <r>
    <s v="BESANCON"/>
    <x v="2"/>
    <x v="0"/>
    <n v="2017"/>
    <s v="JANVIER"/>
    <x v="4"/>
    <s v="ECOLE VALENTIN"/>
    <n v="196335"/>
    <n v="53.96"/>
    <n v="1.329"/>
    <n v="59.7607"/>
    <n v="11.95214"/>
    <n v="71.71284"/>
    <n v="-8.4444444444444446"/>
  </r>
  <r>
    <s v="BESANCON"/>
    <x v="2"/>
    <x v="0"/>
    <n v="2017"/>
    <s v="JANVIER"/>
    <x v="5"/>
    <s v="CHALEZEULE"/>
    <n v="197557"/>
    <n v="34.17"/>
    <n v="1.329"/>
    <n v="37.843274999999998"/>
    <n v="7.5686549999999997"/>
    <n v="45.411929999999998"/>
    <n v="2.7962356792144027"/>
  </r>
  <r>
    <s v="BESANCON"/>
    <x v="2"/>
    <x v="0"/>
    <n v="2017"/>
    <s v="JANVIER"/>
    <x v="5"/>
    <s v="ECOLE VALENTIN"/>
    <n v="198041"/>
    <n v="72"/>
    <n v="1.329"/>
    <n v="79.740000000000009"/>
    <n v="15.947999999999993"/>
    <n v="95.688000000000002"/>
    <n v="14.87603305785124"/>
  </r>
  <r>
    <s v="BESANCON"/>
    <x v="2"/>
    <x v="0"/>
    <n v="2017"/>
    <s v="JANVIER"/>
    <x v="6"/>
    <s v="ECOLE VALENTIN"/>
    <n v="82830"/>
    <n v="81.62"/>
    <n v="1.329"/>
    <n v="90.39415000000001"/>
    <n v="18.078829999999996"/>
    <n v="108.47298000000001"/>
    <n v="-7.0843929833088848E-2"/>
  </r>
  <r>
    <s v="BESANCON"/>
    <x v="3"/>
    <x v="0"/>
    <n v="2017"/>
    <s v="JANVIER"/>
    <x v="10"/>
    <s v="ECOLE VALENTIN"/>
    <n v="69308"/>
    <n v="88.02"/>
    <n v="1.329"/>
    <n v="97.482150000000004"/>
    <n v="19.496429999999989"/>
    <n v="116.97857999999999"/>
    <m/>
  </r>
  <r>
    <s v="BESANCON"/>
    <x v="3"/>
    <x v="0"/>
    <n v="2017"/>
    <s v="JANVIER"/>
    <x v="8"/>
    <s v="CHALEZEULE"/>
    <n v="69882"/>
    <n v="78.48"/>
    <n v="1.329"/>
    <n v="86.916600000000003"/>
    <n v="17.383319999999998"/>
    <n v="104.29992"/>
    <n v="13.672473867595819"/>
  </r>
  <r>
    <s v="BESANCON"/>
    <x v="3"/>
    <x v="0"/>
    <n v="2017"/>
    <s v="JANVIER"/>
    <x v="1"/>
    <s v="ECOLE VALENTIN"/>
    <n v="70502"/>
    <n v="92.3"/>
    <n v="1.329"/>
    <n v="102.22225"/>
    <n v="20.444449999999989"/>
    <n v="122.66669999999999"/>
    <n v="14.887096774193548"/>
  </r>
  <r>
    <s v="BESANCON"/>
    <x v="3"/>
    <x v="0"/>
    <n v="2017"/>
    <s v="JANVIER"/>
    <x v="12"/>
    <s v="CHALEZEULE"/>
    <n v="70945"/>
    <n v="66.260000000000005"/>
    <n v="1.329"/>
    <n v="73.382950000000008"/>
    <n v="14.67658999999999"/>
    <n v="88.059539999999998"/>
    <n v="14.957110609480814"/>
  </r>
  <r>
    <s v="BESANCON"/>
    <x v="3"/>
    <x v="0"/>
    <n v="2017"/>
    <s v="JANVIER"/>
    <x v="14"/>
    <s v="ECOT"/>
    <n v="71438"/>
    <n v="71.349999999999994"/>
    <n v="1.4139999999999999"/>
    <n v="84.074083333333334"/>
    <n v="16.814816666666658"/>
    <n v="100.88889999999999"/>
    <n v="14.472616632860039"/>
  </r>
  <r>
    <s v="BESANCON"/>
    <x v="3"/>
    <x v="0"/>
    <n v="2017"/>
    <s v="JANVIER"/>
    <x v="17"/>
    <s v="CHALEZEULE"/>
    <n v="72741"/>
    <n v="96.42"/>
    <n v="1.329"/>
    <n v="106.78515"/>
    <n v="21.357029999999995"/>
    <n v="128.14218"/>
    <n v="7.3998465080583271"/>
  </r>
  <r>
    <s v="BESANCON"/>
    <x v="3"/>
    <x v="0"/>
    <n v="2017"/>
    <s v="JANVIER"/>
    <x v="3"/>
    <s v="ECOLE VALENTIN"/>
    <n v="73222"/>
    <n v="70.17"/>
    <n v="1.329"/>
    <n v="77.71327500000001"/>
    <n v="15.542654999999996"/>
    <n v="93.255930000000006"/>
    <n v="14.588357588357589"/>
  </r>
  <r>
    <s v="BESANCON"/>
    <x v="3"/>
    <x v="0"/>
    <n v="2017"/>
    <s v="JANVIER"/>
    <x v="18"/>
    <s v="ECOLE VALENTIN"/>
    <n v="73796"/>
    <n v="81.349999999999994"/>
    <n v="1.329"/>
    <n v="90.095124999999996"/>
    <n v="18.019024999999999"/>
    <n v="108.11415"/>
    <n v="14.172473867595818"/>
  </r>
  <r>
    <s v="BESANCON"/>
    <x v="3"/>
    <x v="0"/>
    <n v="2017"/>
    <s v="JANVIER"/>
    <x v="9"/>
    <s v="ECOLE VALENTIN"/>
    <n v="74361"/>
    <n v="77.17"/>
    <n v="1.329"/>
    <n v="85.465775000000008"/>
    <n v="17.093154999999996"/>
    <n v="102.55893"/>
    <n v="13.658407079646018"/>
  </r>
  <r>
    <s v="BESANCON"/>
    <x v="0"/>
    <x v="0"/>
    <n v="2017"/>
    <s v="JANVIER"/>
    <x v="19"/>
    <s v="ECOLE VALENTIN"/>
    <n v="160065"/>
    <n v="47.96"/>
    <n v="1.329"/>
    <n v="53.115699999999997"/>
    <n v="10.623139999999999"/>
    <n v="63.738839999999996"/>
    <m/>
  </r>
  <r>
    <s v="BESANCON"/>
    <x v="0"/>
    <x v="0"/>
    <n v="2017"/>
    <s v="JANVIER"/>
    <x v="20"/>
    <s v="BESANCON"/>
    <n v="161174"/>
    <n v="85.9"/>
    <n v="1.329"/>
    <n v="95.134250000000009"/>
    <n v="19.026849999999996"/>
    <n v="114.1611"/>
    <n v="7.745716862037872"/>
  </r>
  <r>
    <s v="BESANCON"/>
    <x v="0"/>
    <x v="0"/>
    <n v="2017"/>
    <s v="JANVIER"/>
    <x v="21"/>
    <s v="CHALEZEULE"/>
    <n v="162776"/>
    <n v="86.25"/>
    <n v="1.329"/>
    <n v="95.521875000000009"/>
    <n v="19.10437499999999"/>
    <n v="114.62625"/>
    <n v="5.3838951310861427"/>
  </r>
  <r>
    <s v="BESANCON"/>
    <x v="0"/>
    <x v="0"/>
    <n v="2017"/>
    <s v="JANVIER"/>
    <x v="22"/>
    <s v="BEURE"/>
    <n v="163769"/>
    <n v="88.98"/>
    <n v="1.32"/>
    <n v="97.878000000000014"/>
    <n v="19.575599999999994"/>
    <n v="117.45360000000001"/>
    <n v="8.9607250755287016"/>
  </r>
  <r>
    <s v="BESANCON"/>
    <x v="0"/>
    <x v="0"/>
    <n v="2017"/>
    <s v="JANVIER"/>
    <x v="23"/>
    <s v="ECOLE VALENTIN"/>
    <n v="164101"/>
    <n v="47.9"/>
    <n v="1.329"/>
    <n v="53.049250000000001"/>
    <n v="10.609849999999994"/>
    <n v="63.659099999999995"/>
    <n v="14.427710843373495"/>
  </r>
  <r>
    <s v="BESANCON"/>
    <x v="0"/>
    <x v="0"/>
    <n v="2017"/>
    <s v="JANVIER"/>
    <x v="24"/>
    <s v="ECOLE VALENTIN"/>
    <n v="167541"/>
    <n v="66.150000000000006"/>
    <n v="1.329"/>
    <n v="73.261125000000007"/>
    <n v="14.652225000000001"/>
    <n v="87.913350000000008"/>
    <n v="1.92296511627907"/>
  </r>
  <r>
    <s v="BESANCON"/>
    <x v="0"/>
    <x v="0"/>
    <n v="2017"/>
    <s v="JANVIER"/>
    <x v="25"/>
    <s v="BESANCON"/>
    <n v="165096"/>
    <n v="81.12"/>
    <n v="1.329"/>
    <n v="89.840400000000002"/>
    <n v="17.96808"/>
    <n v="107.80848"/>
    <n v="-3.3177914110429447"/>
  </r>
  <r>
    <s v="BESANCON"/>
    <x v="0"/>
    <x v="0"/>
    <n v="2017"/>
    <s v="JANVIER"/>
    <x v="26"/>
    <s v="POUILLEY Français"/>
    <n v="165642"/>
    <n v="77.19"/>
    <n v="1.32"/>
    <n v="84.909000000000006"/>
    <n v="16.981799999999993"/>
    <n v="101.8908"/>
    <n v="14.137362637362637"/>
  </r>
  <r>
    <s v="BESANCON"/>
    <x v="1"/>
    <x v="0"/>
    <n v="2017"/>
    <s v="JANVIER"/>
    <x v="27"/>
    <s v="ECOLE VALENTIN"/>
    <n v="184700"/>
    <n v="51.17"/>
    <n v="1.329"/>
    <n v="56.670775000000006"/>
    <n v="11.334154999999996"/>
    <n v="68.004930000000002"/>
    <m/>
  </r>
  <r>
    <s v="BESANCON"/>
    <x v="1"/>
    <x v="0"/>
    <n v="2017"/>
    <s v="FEVRIER"/>
    <x v="28"/>
    <s v="CHALEZEULE"/>
    <n v="185075"/>
    <n v="51.93"/>
    <n v="1.329"/>
    <n v="57.512474999999995"/>
    <n v="11.502494999999996"/>
    <n v="69.014969999999991"/>
    <n v="13.848000000000001"/>
  </r>
  <r>
    <s v="BESANCON"/>
    <x v="2"/>
    <x v="0"/>
    <n v="2017"/>
    <s v="FEVRIER"/>
    <x v="29"/>
    <s v="BESANCON"/>
    <n v="82062"/>
    <n v="60.69"/>
    <n v="1.329"/>
    <n v="67.214174999999997"/>
    <n v="13.442835000000002"/>
    <n v="80.65701"/>
    <m/>
  </r>
  <r>
    <s v="BESANCON"/>
    <x v="2"/>
    <x v="0"/>
    <n v="2017"/>
    <s v="FÉVRIER"/>
    <x v="30"/>
    <s v="BESANCON"/>
    <n v="82789"/>
    <n v="74.599999999999994"/>
    <n v="1.329"/>
    <n v="82.619499999999988"/>
    <n v="16.523899999999998"/>
    <n v="99.143399999999986"/>
    <n v="10.261348005502063"/>
  </r>
  <r>
    <s v="BESANCON"/>
    <x v="2"/>
    <x v="0"/>
    <n v="2017"/>
    <s v="FÉVRIER"/>
    <x v="31"/>
    <s v="ECOLE VALENTIN"/>
    <n v="83160"/>
    <n v="43.82"/>
    <n v="1.329"/>
    <n v="48.530650000000001"/>
    <n v="9.7061299999999946"/>
    <n v="58.236779999999996"/>
    <n v="11.811320754716981"/>
  </r>
  <r>
    <s v="BESANCON"/>
    <x v="2"/>
    <x v="0"/>
    <n v="2017"/>
    <s v="FÉVRIER"/>
    <x v="32"/>
    <s v="CHALEZEULE"/>
    <n v="83560"/>
    <n v="70.61"/>
    <n v="1.329"/>
    <n v="78.200575000000001"/>
    <n v="15.640114999999994"/>
    <n v="93.840689999999995"/>
    <n v="17.6525"/>
  </r>
  <r>
    <s v="BESANCON"/>
    <x v="2"/>
    <x v="0"/>
    <n v="2017"/>
    <s v="FÉVRIER"/>
    <x v="33"/>
    <s v="BESANCON"/>
    <n v="83782"/>
    <n v="39.270000000000003"/>
    <n v="1.329"/>
    <n v="43.491525000000003"/>
    <n v="8.6983049999999977"/>
    <n v="52.189830000000001"/>
    <n v="17.689189189189189"/>
  </r>
  <r>
    <s v="BESANCON"/>
    <x v="2"/>
    <x v="0"/>
    <n v="2017"/>
    <s v="FÉVRIER"/>
    <x v="34"/>
    <s v="CHALEZEULE"/>
    <n v="84190"/>
    <n v="65.87"/>
    <n v="1.329"/>
    <n v="72.951025000000001"/>
    <n v="14.590204999999997"/>
    <n v="87.541229999999999"/>
    <n v="16.144607843137255"/>
  </r>
  <r>
    <s v="BESANCON"/>
    <x v="2"/>
    <x v="0"/>
    <n v="2017"/>
    <s v="FÉVRIER"/>
    <x v="35"/>
    <s v="BESANCON"/>
    <n v="196974"/>
    <n v="78.89"/>
    <n v="1.329"/>
    <n v="87.370675000000006"/>
    <n v="17.47413499999999"/>
    <n v="104.84481"/>
    <n v="6.9947864945382326E-2"/>
  </r>
  <r>
    <s v="BESANCON"/>
    <x v="2"/>
    <x v="0"/>
    <n v="2017"/>
    <s v="FÉVRIER"/>
    <x v="36"/>
    <s v="CHALEZEULE"/>
    <n v="197557"/>
    <n v="34.17"/>
    <n v="1.329"/>
    <n v="37.843274999999998"/>
    <n v="7.5686549999999997"/>
    <n v="45.411929999999998"/>
    <n v="5.8610634648370494"/>
  </r>
  <r>
    <s v="BESANCON"/>
    <x v="2"/>
    <x v="0"/>
    <n v="2017"/>
    <s v="FÉVRIER"/>
    <x v="36"/>
    <s v="ECOLE VALENTIN"/>
    <n v="198041"/>
    <n v="72"/>
    <n v="1.329"/>
    <n v="79.740000000000009"/>
    <n v="15.947999999999993"/>
    <n v="95.688000000000002"/>
    <n v="14.87603305785124"/>
  </r>
  <r>
    <s v="BESANCON"/>
    <x v="2"/>
    <x v="0"/>
    <n v="2017"/>
    <s v="FÉVRIER"/>
    <x v="37"/>
    <s v="ECOLE VALENTIN"/>
    <n v="82830"/>
    <n v="81.62"/>
    <n v="1.329"/>
    <n v="90.39415000000001"/>
    <n v="18.078829999999996"/>
    <n v="108.47298000000001"/>
    <n v="-7.0843929833088848E-2"/>
  </r>
  <r>
    <s v="BESANCON"/>
    <x v="2"/>
    <x v="0"/>
    <n v="2017"/>
    <s v="FÉVRIER"/>
    <x v="29"/>
    <s v="ECOLE VALENTIN"/>
    <n v="69308"/>
    <n v="88.02"/>
    <n v="1.329"/>
    <n v="97.482150000000004"/>
    <n v="19.496429999999989"/>
    <n v="116.97857999999999"/>
    <m/>
  </r>
  <r>
    <s v="BESANCON"/>
    <x v="2"/>
    <x v="0"/>
    <n v="2017"/>
    <s v="FÉVRIER"/>
    <x v="27"/>
    <s v="CHALEZEULE"/>
    <n v="69882"/>
    <n v="78.48"/>
    <n v="1.329"/>
    <n v="86.916600000000003"/>
    <n v="17.383319999999998"/>
    <n v="104.29992"/>
    <n v="13.672473867595819"/>
  </r>
  <r>
    <s v="BESANCON"/>
    <x v="3"/>
    <x v="0"/>
    <n v="2017"/>
    <s v="FÉVRIER"/>
    <x v="38"/>
    <s v="ECOLE VALENTIN"/>
    <n v="70502"/>
    <n v="92.3"/>
    <n v="1.329"/>
    <n v="102.22225"/>
    <n v="20.444449999999989"/>
    <n v="122.66669999999999"/>
    <n v="14.887096774193548"/>
  </r>
  <r>
    <s v="BESANCON"/>
    <x v="3"/>
    <x v="0"/>
    <n v="2017"/>
    <s v="FÉVRIER"/>
    <x v="30"/>
    <s v="CHALEZEULE"/>
    <n v="70945"/>
    <n v="66.260000000000005"/>
    <n v="1.329"/>
    <n v="73.382950000000008"/>
    <n v="14.67658999999999"/>
    <n v="88.059539999999998"/>
    <n v="14.957110609480814"/>
  </r>
  <r>
    <s v="BESANCON"/>
    <x v="3"/>
    <x v="0"/>
    <n v="2017"/>
    <s v="FÉVRIER"/>
    <x v="32"/>
    <s v="ECOT"/>
    <n v="71438"/>
    <n v="71.349999999999994"/>
    <n v="1.4139999999999999"/>
    <n v="84.074083333333334"/>
    <n v="16.814816666666658"/>
    <n v="100.88889999999999"/>
    <n v="14.472616632860039"/>
  </r>
  <r>
    <s v="BESANCON"/>
    <x v="3"/>
    <x v="0"/>
    <n v="2017"/>
    <s v="FÉVRIER"/>
    <x v="39"/>
    <s v="CHALEZEULE"/>
    <n v="72741"/>
    <n v="96.42"/>
    <n v="1.329"/>
    <n v="106.78515"/>
    <n v="21.357029999999995"/>
    <n v="128.14218"/>
    <n v="7.3998465080583271"/>
  </r>
  <r>
    <s v="BESANCON"/>
    <x v="3"/>
    <x v="0"/>
    <n v="2017"/>
    <s v="FÉVRIER"/>
    <x v="40"/>
    <s v="ECOLE VALENTIN"/>
    <n v="73222"/>
    <n v="70.17"/>
    <n v="1.329"/>
    <n v="77.71327500000001"/>
    <n v="15.542654999999996"/>
    <n v="93.255930000000006"/>
    <n v="14.588357588357589"/>
  </r>
  <r>
    <s v="BESANCON"/>
    <x v="3"/>
    <x v="0"/>
    <n v="2017"/>
    <s v="FÉVRIER"/>
    <x v="36"/>
    <s v="ECOLE VALENTIN"/>
    <n v="73796"/>
    <n v="81.349999999999994"/>
    <n v="1.329"/>
    <n v="90.095124999999996"/>
    <n v="18.019024999999999"/>
    <n v="108.11415"/>
    <n v="14.172473867595818"/>
  </r>
  <r>
    <s v="BESANCON"/>
    <x v="3"/>
    <x v="0"/>
    <n v="2017"/>
    <s v="FÉVRIER"/>
    <x v="28"/>
    <s v="ECOLE VALENTIN"/>
    <n v="74361"/>
    <n v="77.17"/>
    <n v="1.329"/>
    <n v="85.465775000000008"/>
    <n v="17.093154999999996"/>
    <n v="102.55893"/>
    <n v="13.6584070796460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104A82-A93E-444B-BFC6-41237F0C9D68}" name="Tableau croisé dynamique5" cacheId="3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C7" firstHeaderRow="0" firstDataRow="1" firstDataCol="1"/>
  <pivotFields count="14">
    <pivotField showAll="0"/>
    <pivotField axis="axisRow" showAll="0">
      <items count="5">
        <item x="0"/>
        <item x="1"/>
        <item x="2"/>
        <item x="3"/>
        <item t="default"/>
      </items>
    </pivotField>
    <pivotField showAll="0">
      <items count="2">
        <item x="0"/>
        <item t="default"/>
      </items>
    </pivotField>
    <pivotField showAll="0"/>
    <pivotField showAll="0"/>
    <pivotField numFmtId="16" showAll="0">
      <items count="42">
        <item x="10"/>
        <item x="0"/>
        <item x="11"/>
        <item x="8"/>
        <item x="1"/>
        <item x="12"/>
        <item x="13"/>
        <item x="14"/>
        <item x="15"/>
        <item x="2"/>
        <item x="17"/>
        <item x="16"/>
        <item x="3"/>
        <item x="4"/>
        <item x="5"/>
        <item x="9"/>
        <item x="6"/>
        <item x="7"/>
        <item x="29"/>
        <item x="27"/>
        <item x="38"/>
        <item x="30"/>
        <item x="31"/>
        <item x="32"/>
        <item x="33"/>
        <item x="34"/>
        <item x="39"/>
        <item x="35"/>
        <item x="40"/>
        <item x="36"/>
        <item x="28"/>
        <item x="37"/>
        <item x="18"/>
        <item x="26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dataField="1" showAll="0"/>
    <pivotField showAll="0"/>
    <pivotField numFmtId="44" showAll="0"/>
    <pivotField numFmtId="44" showAll="0"/>
    <pivotField numFmtId="44" showAll="0"/>
    <pivotField dataField="1" showAll="0"/>
  </pivotFields>
  <rowFields count="1">
    <field x="1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E PRISE" fld="8" baseField="0" baseItem="0"/>
    <dataField name="Moyenne de CONSOMMATION AU 100 KM" fld="13" subtotal="average" baseField="2" baseItem="0"/>
  </dataFields>
  <pivotTableStyleInfo name="PivotStyleLight16" showRowHeaders="1" showColHeaders="1" showRowStripes="0" showColStripes="0" showLastColumn="1"/>
  <filters count="1">
    <filter fld="5" type="dateBetween" evalOrder="-1" id="12" name="JOURS">
      <autoFilter ref="A1">
        <filterColumn colId="0">
          <customFilters and="1">
            <customFilter operator="greaterThanOrEqual" val="42767"/>
            <customFilter operator="lessThanOrEqual" val="4279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JOURS" xr10:uid="{278371BD-A32A-4F13-8EDC-4A1D9406A379}" sourceName="JOURS">
  <pivotTables>
    <pivotTable tabId="6" name="Tableau croisé dynamique5"/>
  </pivotTables>
  <state minimalRefreshVersion="6" lastRefreshVersion="6" pivotCacheId="1237675289" filterType="dateBetween">
    <selection startDate="2017-02-01T00:00:00" endDate="2017-02-28T00:00:00"/>
    <bounds startDate="2017-01-01T00:00:00" endDate="202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JOURS" xr10:uid="{730AA3E6-7064-43D0-92E4-98394E743F4B}" cache="ChronologieNative_JOURS" caption="JOURS" level="2" selectionLevel="2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4A1BA-C8AA-439C-A211-27E4E21F10F1}">
  <dimension ref="A3:C7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5.5703125" bestFit="1" customWidth="1"/>
    <col min="3" max="3" width="39.28515625" bestFit="1" customWidth="1"/>
  </cols>
  <sheetData>
    <row r="3" spans="1:3" x14ac:dyDescent="0.25">
      <c r="A3" s="10" t="s">
        <v>34</v>
      </c>
      <c r="B3" t="s">
        <v>22</v>
      </c>
      <c r="C3" t="s">
        <v>31</v>
      </c>
    </row>
    <row r="4" spans="1:3" x14ac:dyDescent="0.25">
      <c r="A4" s="12" t="s">
        <v>28</v>
      </c>
      <c r="B4" s="11">
        <v>103.1</v>
      </c>
      <c r="C4" s="11">
        <v>13.848000000000001</v>
      </c>
    </row>
    <row r="5" spans="1:3" x14ac:dyDescent="0.25">
      <c r="A5" s="12" t="s">
        <v>29</v>
      </c>
      <c r="B5" s="11">
        <v>788.04000000000019</v>
      </c>
      <c r="C5" s="11">
        <v>10.796764011794188</v>
      </c>
    </row>
    <row r="6" spans="1:3" x14ac:dyDescent="0.25">
      <c r="A6" s="12" t="s">
        <v>30</v>
      </c>
      <c r="B6" s="11">
        <v>555.02</v>
      </c>
      <c r="C6" s="11">
        <v>13.447987008598881</v>
      </c>
    </row>
    <row r="7" spans="1:3" x14ac:dyDescent="0.25">
      <c r="A7" s="12" t="s">
        <v>20</v>
      </c>
      <c r="B7" s="11">
        <v>1446.16</v>
      </c>
      <c r="C7" s="11">
        <v>11.997308287674112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3"/>
  <sheetViews>
    <sheetView workbookViewId="0">
      <selection activeCell="A61" sqref="A1:N61"/>
    </sheetView>
  </sheetViews>
  <sheetFormatPr baseColWidth="10" defaultColWidth="9.140625" defaultRowHeight="15" x14ac:dyDescent="0.25"/>
  <cols>
    <col min="1" max="1" width="10.85546875" bestFit="1" customWidth="1"/>
    <col min="2" max="2" width="18.140625" bestFit="1" customWidth="1"/>
    <col min="3" max="3" width="13.5703125" bestFit="1" customWidth="1"/>
    <col min="6" max="6" width="10.7109375" bestFit="1" customWidth="1"/>
    <col min="7" max="7" width="16.85546875" bestFit="1" customWidth="1"/>
    <col min="8" max="8" width="10.140625" bestFit="1" customWidth="1"/>
    <col min="9" max="9" width="15.28515625" bestFit="1" customWidth="1"/>
    <col min="10" max="10" width="13.85546875" bestFit="1" customWidth="1"/>
    <col min="13" max="13" width="10.85546875" bestFit="1" customWidth="1"/>
    <col min="14" max="14" width="21.5703125" bestFit="1" customWidth="1"/>
    <col min="15" max="15" width="25.42578125" bestFit="1" customWidth="1"/>
  </cols>
  <sheetData>
    <row r="1" spans="1:15" ht="30" x14ac:dyDescent="0.25">
      <c r="A1" s="5" t="s">
        <v>21</v>
      </c>
      <c r="B1" s="5" t="s">
        <v>12</v>
      </c>
      <c r="C1" s="5" t="s">
        <v>3</v>
      </c>
      <c r="D1" s="5" t="s">
        <v>0</v>
      </c>
      <c r="E1" s="5" t="s">
        <v>1</v>
      </c>
      <c r="F1" s="5" t="s">
        <v>2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16" t="s">
        <v>23</v>
      </c>
      <c r="O1" s="5" t="s">
        <v>11</v>
      </c>
    </row>
    <row r="2" spans="1:15" x14ac:dyDescent="0.25">
      <c r="A2" s="2" t="s">
        <v>16</v>
      </c>
      <c r="B2" s="2" t="s">
        <v>27</v>
      </c>
      <c r="C2" s="2" t="s">
        <v>14</v>
      </c>
      <c r="D2" s="2">
        <v>2017</v>
      </c>
      <c r="E2" s="2" t="s">
        <v>13</v>
      </c>
      <c r="F2" s="6">
        <v>42739</v>
      </c>
      <c r="G2" s="1" t="s">
        <v>15</v>
      </c>
      <c r="H2" s="1">
        <v>160065</v>
      </c>
      <c r="I2" s="1">
        <v>47.96</v>
      </c>
      <c r="J2" s="20">
        <v>1.329</v>
      </c>
      <c r="K2" s="3">
        <f>+M2/1.2</f>
        <v>53.115699999999997</v>
      </c>
      <c r="L2" s="4">
        <f>+M2-K2</f>
        <v>10.623139999999999</v>
      </c>
      <c r="M2" s="3">
        <f>+I2*J2</f>
        <v>63.738839999999996</v>
      </c>
      <c r="N2" s="14"/>
      <c r="O2" s="2"/>
    </row>
    <row r="3" spans="1:15" x14ac:dyDescent="0.25">
      <c r="A3" s="2" t="s">
        <v>16</v>
      </c>
      <c r="B3" s="2" t="s">
        <v>27</v>
      </c>
      <c r="C3" s="2" t="s">
        <v>14</v>
      </c>
      <c r="D3" s="2">
        <v>2017</v>
      </c>
      <c r="E3" s="2" t="s">
        <v>13</v>
      </c>
      <c r="F3" s="6">
        <v>42744</v>
      </c>
      <c r="G3" s="1" t="s">
        <v>16</v>
      </c>
      <c r="H3" s="1">
        <v>161174</v>
      </c>
      <c r="I3" s="1">
        <v>85.9</v>
      </c>
      <c r="J3" s="20">
        <v>1.329</v>
      </c>
      <c r="K3" s="3">
        <f t="shared" ref="K3:K9" si="0">+M3/1.2</f>
        <v>95.134250000000009</v>
      </c>
      <c r="L3" s="4">
        <f t="shared" ref="L3:L32" si="1">+M3-K3</f>
        <v>19.026849999999996</v>
      </c>
      <c r="M3" s="3">
        <f t="shared" ref="M3:M9" si="2">+I3*J3</f>
        <v>114.1611</v>
      </c>
      <c r="N3" s="15">
        <f t="shared" ref="N3:N9" si="3">(I3*100)/(H3-H2)</f>
        <v>7.745716862037872</v>
      </c>
      <c r="O3" s="2"/>
    </row>
    <row r="4" spans="1:15" x14ac:dyDescent="0.25">
      <c r="A4" s="2" t="s">
        <v>16</v>
      </c>
      <c r="B4" s="2" t="s">
        <v>27</v>
      </c>
      <c r="C4" s="2" t="s">
        <v>14</v>
      </c>
      <c r="D4" s="2">
        <v>2017</v>
      </c>
      <c r="E4" s="2" t="s">
        <v>13</v>
      </c>
      <c r="F4" s="6">
        <v>42753</v>
      </c>
      <c r="G4" s="1" t="s">
        <v>17</v>
      </c>
      <c r="H4" s="1">
        <v>162776</v>
      </c>
      <c r="I4" s="1">
        <v>86.25</v>
      </c>
      <c r="J4" s="20">
        <v>1.329</v>
      </c>
      <c r="K4" s="3">
        <f t="shared" si="0"/>
        <v>95.521875000000009</v>
      </c>
      <c r="L4" s="4">
        <f t="shared" si="1"/>
        <v>19.10437499999999</v>
      </c>
      <c r="M4" s="3">
        <f t="shared" si="2"/>
        <v>114.62625</v>
      </c>
      <c r="N4" s="15">
        <f t="shared" si="3"/>
        <v>5.3838951310861427</v>
      </c>
      <c r="O4" s="2"/>
    </row>
    <row r="5" spans="1:15" x14ac:dyDescent="0.25">
      <c r="A5" s="2" t="s">
        <v>16</v>
      </c>
      <c r="B5" s="2" t="s">
        <v>27</v>
      </c>
      <c r="C5" s="2" t="s">
        <v>14</v>
      </c>
      <c r="D5" s="2">
        <v>2017</v>
      </c>
      <c r="E5" s="2" t="s">
        <v>13</v>
      </c>
      <c r="F5" s="6">
        <v>42758</v>
      </c>
      <c r="G5" s="1" t="s">
        <v>18</v>
      </c>
      <c r="H5" s="1">
        <v>163769</v>
      </c>
      <c r="I5" s="1">
        <v>88.98</v>
      </c>
      <c r="J5" s="20">
        <v>1.32</v>
      </c>
      <c r="K5" s="3">
        <f t="shared" si="0"/>
        <v>97.878000000000014</v>
      </c>
      <c r="L5" s="4">
        <f t="shared" si="1"/>
        <v>19.575599999999994</v>
      </c>
      <c r="M5" s="3">
        <f t="shared" si="2"/>
        <v>117.45360000000001</v>
      </c>
      <c r="N5" s="15">
        <f t="shared" si="3"/>
        <v>8.9607250755287016</v>
      </c>
      <c r="O5" s="2"/>
    </row>
    <row r="6" spans="1:15" x14ac:dyDescent="0.25">
      <c r="A6" s="2" t="s">
        <v>16</v>
      </c>
      <c r="B6" s="2" t="s">
        <v>27</v>
      </c>
      <c r="C6" s="2" t="s">
        <v>14</v>
      </c>
      <c r="D6" s="2">
        <v>2017</v>
      </c>
      <c r="E6" s="2" t="s">
        <v>13</v>
      </c>
      <c r="F6" s="6">
        <v>42759</v>
      </c>
      <c r="G6" s="1" t="s">
        <v>15</v>
      </c>
      <c r="H6" s="1">
        <v>164101</v>
      </c>
      <c r="I6" s="1">
        <v>47.9</v>
      </c>
      <c r="J6" s="20">
        <v>1.329</v>
      </c>
      <c r="K6" s="3">
        <f t="shared" si="0"/>
        <v>53.049250000000001</v>
      </c>
      <c r="L6" s="4">
        <f t="shared" si="1"/>
        <v>10.609849999999994</v>
      </c>
      <c r="M6" s="3">
        <f t="shared" si="2"/>
        <v>63.659099999999995</v>
      </c>
      <c r="N6" s="15">
        <f t="shared" si="3"/>
        <v>14.427710843373495</v>
      </c>
      <c r="O6" s="2"/>
    </row>
    <row r="7" spans="1:15" x14ac:dyDescent="0.25">
      <c r="A7" s="2" t="s">
        <v>16</v>
      </c>
      <c r="B7" s="2" t="s">
        <v>27</v>
      </c>
      <c r="C7" s="2" t="s">
        <v>14</v>
      </c>
      <c r="D7" s="2">
        <v>2017</v>
      </c>
      <c r="E7" s="2" t="s">
        <v>13</v>
      </c>
      <c r="F7" s="6">
        <v>42760</v>
      </c>
      <c r="G7" s="1" t="s">
        <v>15</v>
      </c>
      <c r="H7" s="1">
        <v>167541</v>
      </c>
      <c r="I7" s="1">
        <v>66.150000000000006</v>
      </c>
      <c r="J7" s="20">
        <v>1.329</v>
      </c>
      <c r="K7" s="3">
        <f t="shared" si="0"/>
        <v>73.261125000000007</v>
      </c>
      <c r="L7" s="4">
        <f t="shared" si="1"/>
        <v>14.652225000000001</v>
      </c>
      <c r="M7" s="3">
        <f t="shared" si="2"/>
        <v>87.913350000000008</v>
      </c>
      <c r="N7" s="15">
        <f t="shared" si="3"/>
        <v>1.92296511627907</v>
      </c>
      <c r="O7" s="2"/>
    </row>
    <row r="8" spans="1:15" x14ac:dyDescent="0.25">
      <c r="A8" s="2" t="s">
        <v>16</v>
      </c>
      <c r="B8" s="2" t="s">
        <v>27</v>
      </c>
      <c r="C8" s="2" t="s">
        <v>14</v>
      </c>
      <c r="D8" s="2">
        <v>2017</v>
      </c>
      <c r="E8" s="2" t="s">
        <v>13</v>
      </c>
      <c r="F8" s="6">
        <v>42763</v>
      </c>
      <c r="G8" s="1" t="s">
        <v>16</v>
      </c>
      <c r="H8" s="1">
        <v>165096</v>
      </c>
      <c r="I8" s="1">
        <v>81.12</v>
      </c>
      <c r="J8" s="20">
        <v>1.329</v>
      </c>
      <c r="K8" s="3">
        <f t="shared" si="0"/>
        <v>89.840400000000002</v>
      </c>
      <c r="L8" s="4">
        <f t="shared" si="1"/>
        <v>17.96808</v>
      </c>
      <c r="M8" s="3">
        <f t="shared" si="2"/>
        <v>107.80848</v>
      </c>
      <c r="N8" s="15">
        <f t="shared" si="3"/>
        <v>-3.3177914110429447</v>
      </c>
      <c r="O8" s="2"/>
    </row>
    <row r="9" spans="1:15" x14ac:dyDescent="0.25">
      <c r="A9" s="2" t="s">
        <v>16</v>
      </c>
      <c r="B9" s="2" t="s">
        <v>27</v>
      </c>
      <c r="C9" s="2" t="s">
        <v>14</v>
      </c>
      <c r="D9" s="2">
        <v>2017</v>
      </c>
      <c r="E9" s="2" t="s">
        <v>13</v>
      </c>
      <c r="F9" s="6">
        <v>42766</v>
      </c>
      <c r="G9" s="1" t="s">
        <v>19</v>
      </c>
      <c r="H9" s="1">
        <v>165642</v>
      </c>
      <c r="I9" s="1">
        <v>77.19</v>
      </c>
      <c r="J9" s="20">
        <v>1.32</v>
      </c>
      <c r="K9" s="3">
        <f t="shared" si="0"/>
        <v>84.909000000000006</v>
      </c>
      <c r="L9" s="4">
        <f t="shared" si="1"/>
        <v>16.981799999999993</v>
      </c>
      <c r="M9" s="3">
        <f t="shared" si="2"/>
        <v>101.8908</v>
      </c>
      <c r="N9" s="15">
        <f t="shared" si="3"/>
        <v>14.137362637362637</v>
      </c>
      <c r="O9" s="2"/>
    </row>
    <row r="10" spans="1:15" x14ac:dyDescent="0.25">
      <c r="A10" s="2" t="s">
        <v>16</v>
      </c>
      <c r="B10" s="13" t="s">
        <v>28</v>
      </c>
      <c r="C10" s="13" t="s">
        <v>14</v>
      </c>
      <c r="D10" s="13">
        <v>2017</v>
      </c>
      <c r="E10" s="13" t="s">
        <v>13</v>
      </c>
      <c r="F10" s="6">
        <v>42741</v>
      </c>
      <c r="G10" s="2" t="s">
        <v>15</v>
      </c>
      <c r="H10" s="2">
        <v>184700</v>
      </c>
      <c r="I10" s="2">
        <v>51.17</v>
      </c>
      <c r="J10" s="21">
        <v>1.329</v>
      </c>
      <c r="K10" s="3">
        <f t="shared" ref="K10:K11" si="4">+M10/1.2</f>
        <v>56.670775000000006</v>
      </c>
      <c r="L10" s="4">
        <f t="shared" si="1"/>
        <v>11.334154999999996</v>
      </c>
      <c r="M10" s="3">
        <f t="shared" ref="M10:M11" si="5">+I10*J10</f>
        <v>68.004930000000002</v>
      </c>
      <c r="N10" s="15"/>
      <c r="O10" s="2"/>
    </row>
    <row r="11" spans="1:15" x14ac:dyDescent="0.25">
      <c r="A11" s="8" t="s">
        <v>16</v>
      </c>
      <c r="B11" s="24" t="s">
        <v>28</v>
      </c>
      <c r="C11" s="8" t="s">
        <v>14</v>
      </c>
      <c r="D11" s="8">
        <v>2017</v>
      </c>
      <c r="E11" s="8" t="s">
        <v>13</v>
      </c>
      <c r="F11" s="7">
        <v>42761</v>
      </c>
      <c r="G11" s="8" t="s">
        <v>17</v>
      </c>
      <c r="H11" s="8">
        <v>185075</v>
      </c>
      <c r="I11" s="8">
        <v>51.93</v>
      </c>
      <c r="J11" s="22">
        <v>1.329</v>
      </c>
      <c r="K11" s="9">
        <f t="shared" si="4"/>
        <v>57.512474999999995</v>
      </c>
      <c r="L11" s="9">
        <f t="shared" si="1"/>
        <v>11.502494999999996</v>
      </c>
      <c r="M11" s="9">
        <f t="shared" si="5"/>
        <v>69.014969999999991</v>
      </c>
      <c r="N11" s="17">
        <f>(I11*100)/(H11-H10)</f>
        <v>13.848000000000001</v>
      </c>
      <c r="O11" s="8"/>
    </row>
    <row r="12" spans="1:15" x14ac:dyDescent="0.25">
      <c r="A12" s="13" t="s">
        <v>16</v>
      </c>
      <c r="B12" s="13" t="s">
        <v>29</v>
      </c>
      <c r="C12" s="13" t="s">
        <v>14</v>
      </c>
      <c r="D12" s="13">
        <v>2017</v>
      </c>
      <c r="E12" s="13" t="s">
        <v>13</v>
      </c>
      <c r="F12" s="6">
        <v>42738</v>
      </c>
      <c r="G12" s="2" t="s">
        <v>16</v>
      </c>
      <c r="H12" s="2">
        <v>82062</v>
      </c>
      <c r="I12" s="2">
        <v>60.69</v>
      </c>
      <c r="J12" s="20">
        <v>1.329</v>
      </c>
      <c r="K12" s="18">
        <f t="shared" ref="K12:K23" si="6">+M12/1.2</f>
        <v>67.214174999999997</v>
      </c>
      <c r="L12" s="18">
        <f t="shared" si="1"/>
        <v>13.442835000000002</v>
      </c>
      <c r="M12" s="18">
        <f t="shared" ref="M12:M22" si="7">+I12*J12</f>
        <v>80.65701</v>
      </c>
      <c r="N12" s="19"/>
      <c r="O12" s="2"/>
    </row>
    <row r="13" spans="1:15" x14ac:dyDescent="0.25">
      <c r="A13" s="13" t="s">
        <v>16</v>
      </c>
      <c r="B13" s="13" t="s">
        <v>29</v>
      </c>
      <c r="C13" s="13" t="s">
        <v>14</v>
      </c>
      <c r="D13" s="13">
        <v>2017</v>
      </c>
      <c r="E13" s="13" t="s">
        <v>13</v>
      </c>
      <c r="F13" s="6">
        <v>42740</v>
      </c>
      <c r="G13" s="2" t="s">
        <v>17</v>
      </c>
      <c r="H13" s="2">
        <v>81501</v>
      </c>
      <c r="I13" s="2">
        <v>63.43</v>
      </c>
      <c r="J13" s="20">
        <v>1.329</v>
      </c>
      <c r="K13" s="18">
        <f t="shared" si="6"/>
        <v>70.248724999999993</v>
      </c>
      <c r="L13" s="18">
        <f t="shared" si="1"/>
        <v>14.049745000000001</v>
      </c>
      <c r="M13" s="18">
        <f t="shared" si="7"/>
        <v>84.298469999999995</v>
      </c>
      <c r="N13" s="19">
        <f t="shared" ref="N13:N23" si="8">(I13*100)/(H13-H12)</f>
        <v>-11.306595365418895</v>
      </c>
      <c r="O13" s="2" t="s">
        <v>24</v>
      </c>
    </row>
    <row r="14" spans="1:15" x14ac:dyDescent="0.25">
      <c r="A14" s="13" t="s">
        <v>16</v>
      </c>
      <c r="B14" s="13" t="s">
        <v>29</v>
      </c>
      <c r="C14" s="13" t="s">
        <v>14</v>
      </c>
      <c r="D14" s="13">
        <v>2017</v>
      </c>
      <c r="E14" s="13" t="s">
        <v>13</v>
      </c>
      <c r="F14" s="6">
        <v>42747</v>
      </c>
      <c r="G14" s="2" t="s">
        <v>16</v>
      </c>
      <c r="H14" s="2">
        <v>82789</v>
      </c>
      <c r="I14" s="2">
        <v>74.599999999999994</v>
      </c>
      <c r="J14" s="20">
        <v>1.329</v>
      </c>
      <c r="K14" s="18">
        <f t="shared" si="6"/>
        <v>82.619499999999988</v>
      </c>
      <c r="L14" s="18">
        <f t="shared" si="1"/>
        <v>16.523899999999998</v>
      </c>
      <c r="M14" s="18">
        <f t="shared" si="7"/>
        <v>99.143399999999986</v>
      </c>
      <c r="N14" s="19">
        <f t="shared" si="8"/>
        <v>5.7919254658385082</v>
      </c>
      <c r="O14" s="2"/>
    </row>
    <row r="15" spans="1:15" x14ac:dyDescent="0.25">
      <c r="A15" s="13" t="s">
        <v>16</v>
      </c>
      <c r="B15" s="13" t="s">
        <v>29</v>
      </c>
      <c r="C15" s="13" t="s">
        <v>14</v>
      </c>
      <c r="D15" s="13">
        <v>2017</v>
      </c>
      <c r="E15" s="13" t="s">
        <v>13</v>
      </c>
      <c r="F15" s="6">
        <v>42748</v>
      </c>
      <c r="G15" s="2" t="s">
        <v>15</v>
      </c>
      <c r="H15" s="2">
        <v>83160</v>
      </c>
      <c r="I15" s="2">
        <v>43.82</v>
      </c>
      <c r="J15" s="20">
        <v>1.329</v>
      </c>
      <c r="K15" s="18">
        <f t="shared" si="6"/>
        <v>48.530650000000001</v>
      </c>
      <c r="L15" s="18">
        <f t="shared" si="1"/>
        <v>9.7061299999999946</v>
      </c>
      <c r="M15" s="18">
        <f t="shared" si="7"/>
        <v>58.236779999999996</v>
      </c>
      <c r="N15" s="19">
        <f t="shared" si="8"/>
        <v>11.811320754716981</v>
      </c>
      <c r="O15" s="2"/>
    </row>
    <row r="16" spans="1:15" x14ac:dyDescent="0.25">
      <c r="A16" s="13" t="s">
        <v>16</v>
      </c>
      <c r="B16" s="13" t="s">
        <v>29</v>
      </c>
      <c r="C16" s="13" t="s">
        <v>14</v>
      </c>
      <c r="D16" s="13">
        <v>2017</v>
      </c>
      <c r="E16" s="13" t="s">
        <v>13</v>
      </c>
      <c r="F16" s="6">
        <v>42751</v>
      </c>
      <c r="G16" s="2" t="s">
        <v>17</v>
      </c>
      <c r="H16" s="2">
        <v>83560</v>
      </c>
      <c r="I16" s="2">
        <v>70.61</v>
      </c>
      <c r="J16" s="20">
        <v>1.329</v>
      </c>
      <c r="K16" s="18">
        <f t="shared" si="6"/>
        <v>78.200575000000001</v>
      </c>
      <c r="L16" s="18">
        <f t="shared" si="1"/>
        <v>15.640114999999994</v>
      </c>
      <c r="M16" s="18">
        <f t="shared" si="7"/>
        <v>93.840689999999995</v>
      </c>
      <c r="N16" s="19">
        <f t="shared" si="8"/>
        <v>17.6525</v>
      </c>
      <c r="O16" s="2"/>
    </row>
    <row r="17" spans="1:15" x14ac:dyDescent="0.25">
      <c r="A17" s="13" t="s">
        <v>16</v>
      </c>
      <c r="B17" s="13" t="s">
        <v>29</v>
      </c>
      <c r="C17" s="13" t="s">
        <v>14</v>
      </c>
      <c r="D17" s="13">
        <v>2017</v>
      </c>
      <c r="E17" s="13" t="s">
        <v>13</v>
      </c>
      <c r="F17" s="6">
        <v>42752</v>
      </c>
      <c r="G17" s="2" t="s">
        <v>16</v>
      </c>
      <c r="H17" s="2">
        <v>83782</v>
      </c>
      <c r="I17" s="2">
        <v>39.270000000000003</v>
      </c>
      <c r="J17" s="20">
        <v>1.329</v>
      </c>
      <c r="K17" s="18">
        <f t="shared" si="6"/>
        <v>43.491525000000003</v>
      </c>
      <c r="L17" s="18">
        <f t="shared" si="1"/>
        <v>8.6983049999999977</v>
      </c>
      <c r="M17" s="18">
        <f t="shared" si="7"/>
        <v>52.189830000000001</v>
      </c>
      <c r="N17" s="19">
        <f t="shared" si="8"/>
        <v>17.689189189189189</v>
      </c>
      <c r="O17" s="2"/>
    </row>
    <row r="18" spans="1:15" x14ac:dyDescent="0.25">
      <c r="A18" s="13" t="s">
        <v>16</v>
      </c>
      <c r="B18" s="13" t="s">
        <v>29</v>
      </c>
      <c r="C18" s="13" t="s">
        <v>14</v>
      </c>
      <c r="D18" s="13">
        <v>2017</v>
      </c>
      <c r="E18" s="13" t="s">
        <v>13</v>
      </c>
      <c r="F18" s="6">
        <v>42753</v>
      </c>
      <c r="G18" s="2" t="s">
        <v>17</v>
      </c>
      <c r="H18" s="2">
        <v>84190</v>
      </c>
      <c r="I18" s="2">
        <v>65.87</v>
      </c>
      <c r="J18" s="20">
        <v>1.329</v>
      </c>
      <c r="K18" s="18">
        <f t="shared" si="6"/>
        <v>72.951025000000001</v>
      </c>
      <c r="L18" s="18">
        <f t="shared" si="1"/>
        <v>14.590204999999997</v>
      </c>
      <c r="M18" s="18">
        <f t="shared" si="7"/>
        <v>87.541229999999999</v>
      </c>
      <c r="N18" s="19">
        <f t="shared" si="8"/>
        <v>16.144607843137255</v>
      </c>
      <c r="O18" s="2"/>
    </row>
    <row r="19" spans="1:15" x14ac:dyDescent="0.25">
      <c r="A19" s="13" t="s">
        <v>16</v>
      </c>
      <c r="B19" s="13" t="s">
        <v>29</v>
      </c>
      <c r="C19" s="13" t="s">
        <v>14</v>
      </c>
      <c r="D19" s="13">
        <v>2017</v>
      </c>
      <c r="E19" s="13" t="s">
        <v>13</v>
      </c>
      <c r="F19" s="6">
        <v>42755</v>
      </c>
      <c r="G19" s="2" t="s">
        <v>16</v>
      </c>
      <c r="H19" s="2">
        <v>196974</v>
      </c>
      <c r="I19" s="2">
        <v>78.89</v>
      </c>
      <c r="J19" s="20">
        <v>1.329</v>
      </c>
      <c r="K19" s="18">
        <f t="shared" si="6"/>
        <v>87.370675000000006</v>
      </c>
      <c r="L19" s="18">
        <f t="shared" si="1"/>
        <v>17.47413499999999</v>
      </c>
      <c r="M19" s="18">
        <f t="shared" si="7"/>
        <v>104.84481</v>
      </c>
      <c r="N19" s="19">
        <f t="shared" si="8"/>
        <v>6.9947864945382326E-2</v>
      </c>
      <c r="O19" s="2"/>
    </row>
    <row r="20" spans="1:15" x14ac:dyDescent="0.25">
      <c r="A20" s="13" t="s">
        <v>16</v>
      </c>
      <c r="B20" s="13" t="s">
        <v>29</v>
      </c>
      <c r="C20" s="13" t="s">
        <v>14</v>
      </c>
      <c r="D20" s="13">
        <v>2017</v>
      </c>
      <c r="E20" s="13" t="s">
        <v>13</v>
      </c>
      <c r="F20" s="6">
        <v>42759</v>
      </c>
      <c r="G20" s="2" t="s">
        <v>15</v>
      </c>
      <c r="H20" s="2">
        <v>196335</v>
      </c>
      <c r="I20" s="2">
        <v>53.96</v>
      </c>
      <c r="J20" s="21">
        <v>1.329</v>
      </c>
      <c r="K20" s="18">
        <f t="shared" si="6"/>
        <v>59.7607</v>
      </c>
      <c r="L20" s="18">
        <f t="shared" si="1"/>
        <v>11.95214</v>
      </c>
      <c r="M20" s="18">
        <f t="shared" si="7"/>
        <v>71.71284</v>
      </c>
      <c r="N20" s="19">
        <f t="shared" si="8"/>
        <v>-8.4444444444444446</v>
      </c>
      <c r="O20" s="2" t="s">
        <v>24</v>
      </c>
    </row>
    <row r="21" spans="1:15" x14ac:dyDescent="0.25">
      <c r="A21" s="13" t="s">
        <v>16</v>
      </c>
      <c r="B21" s="13" t="s">
        <v>29</v>
      </c>
      <c r="C21" s="13" t="s">
        <v>14</v>
      </c>
      <c r="D21" s="13">
        <v>2017</v>
      </c>
      <c r="E21" s="13" t="s">
        <v>13</v>
      </c>
      <c r="F21" s="6">
        <v>42760</v>
      </c>
      <c r="G21" s="2" t="s">
        <v>17</v>
      </c>
      <c r="H21" s="2">
        <v>197557</v>
      </c>
      <c r="I21" s="2">
        <v>34.17</v>
      </c>
      <c r="J21" s="23">
        <v>1.329</v>
      </c>
      <c r="K21" s="18">
        <f t="shared" si="6"/>
        <v>37.843274999999998</v>
      </c>
      <c r="L21" s="18">
        <f t="shared" si="1"/>
        <v>7.5686549999999997</v>
      </c>
      <c r="M21" s="18">
        <f t="shared" si="7"/>
        <v>45.411929999999998</v>
      </c>
      <c r="N21" s="19">
        <f t="shared" si="8"/>
        <v>2.7962356792144027</v>
      </c>
      <c r="O21" s="2"/>
    </row>
    <row r="22" spans="1:15" x14ac:dyDescent="0.25">
      <c r="A22" s="13" t="s">
        <v>16</v>
      </c>
      <c r="B22" s="13" t="s">
        <v>29</v>
      </c>
      <c r="C22" s="13" t="s">
        <v>14</v>
      </c>
      <c r="D22" s="13">
        <v>2017</v>
      </c>
      <c r="E22" s="13" t="s">
        <v>13</v>
      </c>
      <c r="F22" s="6">
        <v>42760</v>
      </c>
      <c r="G22" s="2" t="s">
        <v>15</v>
      </c>
      <c r="H22" s="2">
        <v>198041</v>
      </c>
      <c r="I22" s="2">
        <v>72</v>
      </c>
      <c r="J22" s="20">
        <v>1.329</v>
      </c>
      <c r="K22" s="18">
        <f t="shared" si="6"/>
        <v>79.740000000000009</v>
      </c>
      <c r="L22" s="18">
        <f t="shared" si="1"/>
        <v>15.947999999999993</v>
      </c>
      <c r="M22" s="18">
        <f t="shared" si="7"/>
        <v>95.688000000000002</v>
      </c>
      <c r="N22" s="19">
        <f t="shared" si="8"/>
        <v>14.87603305785124</v>
      </c>
      <c r="O22" s="2"/>
    </row>
    <row r="23" spans="1:15" x14ac:dyDescent="0.25">
      <c r="A23" s="13" t="s">
        <v>16</v>
      </c>
      <c r="B23" s="13" t="s">
        <v>29</v>
      </c>
      <c r="C23" s="13" t="s">
        <v>14</v>
      </c>
      <c r="D23" s="13">
        <v>2017</v>
      </c>
      <c r="E23" s="13" t="s">
        <v>13</v>
      </c>
      <c r="F23" s="6">
        <v>42763</v>
      </c>
      <c r="G23" s="2" t="s">
        <v>15</v>
      </c>
      <c r="H23" s="2">
        <v>82830</v>
      </c>
      <c r="I23" s="2">
        <v>81.62</v>
      </c>
      <c r="J23" s="20">
        <v>1.329</v>
      </c>
      <c r="K23" s="18">
        <f t="shared" si="6"/>
        <v>90.39415000000001</v>
      </c>
      <c r="L23" s="18">
        <f t="shared" si="1"/>
        <v>18.078829999999996</v>
      </c>
      <c r="M23" s="18">
        <f>+I23*J23</f>
        <v>108.47298000000001</v>
      </c>
      <c r="N23" s="19">
        <f t="shared" si="8"/>
        <v>-7.0843929833088848E-2</v>
      </c>
      <c r="O23" s="2" t="s">
        <v>26</v>
      </c>
    </row>
    <row r="24" spans="1:15" x14ac:dyDescent="0.25">
      <c r="A24" s="13" t="s">
        <v>16</v>
      </c>
      <c r="B24" s="13" t="s">
        <v>30</v>
      </c>
      <c r="C24" s="13" t="s">
        <v>14</v>
      </c>
      <c r="D24" s="13">
        <v>2017</v>
      </c>
      <c r="E24" s="13" t="s">
        <v>13</v>
      </c>
      <c r="F24" s="6">
        <v>42738</v>
      </c>
      <c r="G24" s="2" t="s">
        <v>15</v>
      </c>
      <c r="H24" s="2">
        <v>69308</v>
      </c>
      <c r="I24" s="2">
        <v>88.02</v>
      </c>
      <c r="J24" s="2">
        <v>1.329</v>
      </c>
      <c r="K24" s="18">
        <f t="shared" ref="K24:K32" si="9">+M24/1.2</f>
        <v>97.482150000000004</v>
      </c>
      <c r="L24" s="18">
        <f t="shared" si="1"/>
        <v>19.496429999999989</v>
      </c>
      <c r="M24" s="18">
        <f t="shared" ref="M24:M32" si="10">+I24*J24</f>
        <v>116.97857999999999</v>
      </c>
      <c r="N24" s="19"/>
      <c r="O24" s="2"/>
    </row>
    <row r="25" spans="1:15" x14ac:dyDescent="0.25">
      <c r="A25" s="13" t="s">
        <v>16</v>
      </c>
      <c r="B25" s="13" t="s">
        <v>30</v>
      </c>
      <c r="C25" s="13" t="s">
        <v>14</v>
      </c>
      <c r="D25" s="13">
        <v>2017</v>
      </c>
      <c r="E25" s="13" t="s">
        <v>13</v>
      </c>
      <c r="F25" s="6">
        <v>42741</v>
      </c>
      <c r="G25" s="2" t="s">
        <v>17</v>
      </c>
      <c r="H25" s="2">
        <v>69882</v>
      </c>
      <c r="I25" s="2">
        <v>78.48</v>
      </c>
      <c r="J25" s="2">
        <v>1.329</v>
      </c>
      <c r="K25" s="18">
        <f t="shared" si="9"/>
        <v>86.916600000000003</v>
      </c>
      <c r="L25" s="18">
        <f t="shared" si="1"/>
        <v>17.383319999999998</v>
      </c>
      <c r="M25" s="18">
        <f t="shared" si="10"/>
        <v>104.29992</v>
      </c>
      <c r="N25" s="19">
        <f t="shared" ref="N25:N32" si="11">(I25*100)/(H25-H24)</f>
        <v>13.672473867595819</v>
      </c>
      <c r="O25" s="2"/>
    </row>
    <row r="26" spans="1:15" x14ac:dyDescent="0.25">
      <c r="A26" s="13" t="s">
        <v>16</v>
      </c>
      <c r="B26" s="13" t="s">
        <v>30</v>
      </c>
      <c r="C26" s="13" t="s">
        <v>14</v>
      </c>
      <c r="D26" s="13">
        <v>2017</v>
      </c>
      <c r="E26" s="13" t="s">
        <v>13</v>
      </c>
      <c r="F26" s="6">
        <v>42744</v>
      </c>
      <c r="G26" s="2" t="s">
        <v>15</v>
      </c>
      <c r="H26" s="2">
        <v>70502</v>
      </c>
      <c r="I26" s="2">
        <v>92.3</v>
      </c>
      <c r="J26" s="2">
        <v>1.329</v>
      </c>
      <c r="K26" s="18">
        <f t="shared" si="9"/>
        <v>102.22225</v>
      </c>
      <c r="L26" s="18">
        <f t="shared" si="1"/>
        <v>20.444449999999989</v>
      </c>
      <c r="M26" s="18">
        <f t="shared" si="10"/>
        <v>122.66669999999999</v>
      </c>
      <c r="N26" s="19">
        <f t="shared" si="11"/>
        <v>14.887096774193548</v>
      </c>
      <c r="O26" s="2"/>
    </row>
    <row r="27" spans="1:15" x14ac:dyDescent="0.25">
      <c r="A27" s="13" t="s">
        <v>16</v>
      </c>
      <c r="B27" s="13" t="s">
        <v>30</v>
      </c>
      <c r="C27" s="13" t="s">
        <v>14</v>
      </c>
      <c r="D27" s="13">
        <v>2017</v>
      </c>
      <c r="E27" s="13" t="s">
        <v>13</v>
      </c>
      <c r="F27" s="6">
        <v>42747</v>
      </c>
      <c r="G27" s="2" t="s">
        <v>17</v>
      </c>
      <c r="H27" s="2">
        <v>70945</v>
      </c>
      <c r="I27" s="2">
        <v>66.260000000000005</v>
      </c>
      <c r="J27" s="2">
        <v>1.329</v>
      </c>
      <c r="K27" s="18">
        <f t="shared" si="9"/>
        <v>73.382950000000008</v>
      </c>
      <c r="L27" s="18">
        <f t="shared" si="1"/>
        <v>14.67658999999999</v>
      </c>
      <c r="M27" s="18">
        <f t="shared" si="10"/>
        <v>88.059539999999998</v>
      </c>
      <c r="N27" s="19">
        <f t="shared" si="11"/>
        <v>14.957110609480814</v>
      </c>
      <c r="O27" s="2"/>
    </row>
    <row r="28" spans="1:15" x14ac:dyDescent="0.25">
      <c r="A28" s="13" t="s">
        <v>16</v>
      </c>
      <c r="B28" s="13" t="s">
        <v>30</v>
      </c>
      <c r="C28" s="13" t="s">
        <v>14</v>
      </c>
      <c r="D28" s="13">
        <v>2017</v>
      </c>
      <c r="E28" s="13" t="s">
        <v>13</v>
      </c>
      <c r="F28" s="6">
        <v>42751</v>
      </c>
      <c r="G28" s="2" t="s">
        <v>25</v>
      </c>
      <c r="H28" s="2">
        <v>71438</v>
      </c>
      <c r="I28" s="2">
        <v>71.349999999999994</v>
      </c>
      <c r="J28" s="2">
        <v>1.4139999999999999</v>
      </c>
      <c r="K28" s="18">
        <f t="shared" si="9"/>
        <v>84.074083333333334</v>
      </c>
      <c r="L28" s="18">
        <f t="shared" si="1"/>
        <v>16.814816666666658</v>
      </c>
      <c r="M28" s="18">
        <f t="shared" si="10"/>
        <v>100.88889999999999</v>
      </c>
      <c r="N28" s="19">
        <f t="shared" si="11"/>
        <v>14.472616632860039</v>
      </c>
      <c r="O28" s="2"/>
    </row>
    <row r="29" spans="1:15" x14ac:dyDescent="0.25">
      <c r="A29" s="13" t="s">
        <v>16</v>
      </c>
      <c r="B29" s="13" t="s">
        <v>30</v>
      </c>
      <c r="C29" s="13" t="s">
        <v>14</v>
      </c>
      <c r="D29" s="13">
        <v>2017</v>
      </c>
      <c r="E29" s="13" t="s">
        <v>13</v>
      </c>
      <c r="F29" s="6">
        <v>42754</v>
      </c>
      <c r="G29" s="2" t="s">
        <v>17</v>
      </c>
      <c r="H29" s="2">
        <v>72741</v>
      </c>
      <c r="I29" s="2">
        <v>96.42</v>
      </c>
      <c r="J29" s="2">
        <v>1.329</v>
      </c>
      <c r="K29" s="18">
        <f t="shared" si="9"/>
        <v>106.78515</v>
      </c>
      <c r="L29" s="18">
        <f t="shared" si="1"/>
        <v>21.357029999999995</v>
      </c>
      <c r="M29" s="18">
        <f t="shared" si="10"/>
        <v>128.14218</v>
      </c>
      <c r="N29" s="19">
        <f t="shared" si="11"/>
        <v>7.3998465080583271</v>
      </c>
      <c r="O29" s="2"/>
    </row>
    <row r="30" spans="1:15" x14ac:dyDescent="0.25">
      <c r="A30" s="13" t="s">
        <v>16</v>
      </c>
      <c r="B30" s="13" t="s">
        <v>30</v>
      </c>
      <c r="C30" s="13" t="s">
        <v>14</v>
      </c>
      <c r="D30" s="13">
        <v>2017</v>
      </c>
      <c r="E30" s="13" t="s">
        <v>13</v>
      </c>
      <c r="F30" s="6">
        <v>42758</v>
      </c>
      <c r="G30" s="2" t="s">
        <v>15</v>
      </c>
      <c r="H30" s="2">
        <v>73222</v>
      </c>
      <c r="I30" s="2">
        <v>70.17</v>
      </c>
      <c r="J30" s="2">
        <v>1.329</v>
      </c>
      <c r="K30" s="18">
        <f t="shared" si="9"/>
        <v>77.71327500000001</v>
      </c>
      <c r="L30" s="18">
        <f t="shared" si="1"/>
        <v>15.542654999999996</v>
      </c>
      <c r="M30" s="18">
        <f t="shared" si="10"/>
        <v>93.255930000000006</v>
      </c>
      <c r="N30" s="19">
        <f t="shared" si="11"/>
        <v>14.588357588357589</v>
      </c>
      <c r="O30" s="2"/>
    </row>
    <row r="31" spans="1:15" x14ac:dyDescent="0.25">
      <c r="A31" s="13" t="s">
        <v>16</v>
      </c>
      <c r="B31" s="13" t="s">
        <v>30</v>
      </c>
      <c r="C31" s="13" t="s">
        <v>14</v>
      </c>
      <c r="D31" s="13">
        <v>2017</v>
      </c>
      <c r="E31" s="13" t="s">
        <v>13</v>
      </c>
      <c r="F31" s="6">
        <v>43125</v>
      </c>
      <c r="G31" s="2" t="s">
        <v>15</v>
      </c>
      <c r="H31" s="2">
        <v>73796</v>
      </c>
      <c r="I31" s="2">
        <v>81.349999999999994</v>
      </c>
      <c r="J31" s="2">
        <v>1.329</v>
      </c>
      <c r="K31" s="18">
        <f t="shared" si="9"/>
        <v>90.095124999999996</v>
      </c>
      <c r="L31" s="18">
        <f t="shared" si="1"/>
        <v>18.019024999999999</v>
      </c>
      <c r="M31" s="18">
        <f t="shared" si="10"/>
        <v>108.11415</v>
      </c>
      <c r="N31" s="19">
        <f t="shared" si="11"/>
        <v>14.172473867595818</v>
      </c>
      <c r="O31" s="2"/>
    </row>
    <row r="32" spans="1:15" x14ac:dyDescent="0.25">
      <c r="A32" s="13" t="s">
        <v>16</v>
      </c>
      <c r="B32" s="13" t="s">
        <v>30</v>
      </c>
      <c r="C32" s="13" t="s">
        <v>14</v>
      </c>
      <c r="D32" s="13">
        <v>2017</v>
      </c>
      <c r="E32" s="13" t="s">
        <v>13</v>
      </c>
      <c r="F32" s="6">
        <v>42761</v>
      </c>
      <c r="G32" s="2" t="s">
        <v>15</v>
      </c>
      <c r="H32" s="2">
        <v>74361</v>
      </c>
      <c r="I32" s="2">
        <v>77.17</v>
      </c>
      <c r="J32" s="2">
        <v>1.329</v>
      </c>
      <c r="K32" s="18">
        <f t="shared" si="9"/>
        <v>85.465775000000008</v>
      </c>
      <c r="L32" s="18">
        <f t="shared" si="1"/>
        <v>17.093154999999996</v>
      </c>
      <c r="M32" s="18">
        <f t="shared" si="10"/>
        <v>102.55893</v>
      </c>
      <c r="N32" s="19">
        <f t="shared" si="11"/>
        <v>13.658407079646018</v>
      </c>
      <c r="O32" s="2"/>
    </row>
    <row r="33" spans="1:15" x14ac:dyDescent="0.25">
      <c r="A33" s="2" t="s">
        <v>16</v>
      </c>
      <c r="B33" s="2" t="s">
        <v>27</v>
      </c>
      <c r="C33" s="2" t="s">
        <v>14</v>
      </c>
      <c r="D33" s="2">
        <v>2017</v>
      </c>
      <c r="E33" s="2" t="s">
        <v>13</v>
      </c>
      <c r="F33" s="6">
        <v>46422</v>
      </c>
      <c r="G33" s="1" t="s">
        <v>15</v>
      </c>
      <c r="H33" s="1">
        <v>160065</v>
      </c>
      <c r="I33" s="1">
        <v>47.96</v>
      </c>
      <c r="J33" s="20">
        <v>1.329</v>
      </c>
      <c r="K33" s="3">
        <f>+M33/1.2</f>
        <v>53.115699999999997</v>
      </c>
      <c r="L33" s="4">
        <f>+M33-K33</f>
        <v>10.623139999999999</v>
      </c>
      <c r="M33" s="3">
        <f>+I33*J33</f>
        <v>63.738839999999996</v>
      </c>
      <c r="N33" s="14"/>
      <c r="O33" s="2"/>
    </row>
    <row r="34" spans="1:15" x14ac:dyDescent="0.25">
      <c r="A34" s="2" t="s">
        <v>16</v>
      </c>
      <c r="B34" s="2" t="s">
        <v>27</v>
      </c>
      <c r="C34" s="2" t="s">
        <v>14</v>
      </c>
      <c r="D34" s="2">
        <v>2017</v>
      </c>
      <c r="E34" s="2" t="s">
        <v>13</v>
      </c>
      <c r="F34" s="6">
        <v>46427</v>
      </c>
      <c r="G34" s="1" t="s">
        <v>16</v>
      </c>
      <c r="H34" s="1">
        <v>161174</v>
      </c>
      <c r="I34" s="1">
        <v>85.9</v>
      </c>
      <c r="J34" s="20">
        <v>1.329</v>
      </c>
      <c r="K34" s="3">
        <f t="shared" ref="K34:K61" si="12">+M34/1.2</f>
        <v>95.134250000000009</v>
      </c>
      <c r="L34" s="4">
        <f t="shared" ref="L34:L61" si="13">+M34-K34</f>
        <v>19.026849999999996</v>
      </c>
      <c r="M34" s="3">
        <f t="shared" ref="M34:M51" si="14">+I34*J34</f>
        <v>114.1611</v>
      </c>
      <c r="N34" s="15">
        <f t="shared" ref="N34:N40" si="15">(I34*100)/(H34-H33)</f>
        <v>7.745716862037872</v>
      </c>
      <c r="O34" s="2"/>
    </row>
    <row r="35" spans="1:15" x14ac:dyDescent="0.25">
      <c r="A35" s="2" t="s">
        <v>16</v>
      </c>
      <c r="B35" s="2" t="s">
        <v>27</v>
      </c>
      <c r="C35" s="2" t="s">
        <v>14</v>
      </c>
      <c r="D35" s="2">
        <v>2017</v>
      </c>
      <c r="E35" s="2" t="s">
        <v>13</v>
      </c>
      <c r="F35" s="6">
        <v>46436</v>
      </c>
      <c r="G35" s="1" t="s">
        <v>17</v>
      </c>
      <c r="H35" s="1">
        <v>162776</v>
      </c>
      <c r="I35" s="1">
        <v>86.25</v>
      </c>
      <c r="J35" s="20">
        <v>1.329</v>
      </c>
      <c r="K35" s="3">
        <f t="shared" si="12"/>
        <v>95.521875000000009</v>
      </c>
      <c r="L35" s="4">
        <f t="shared" si="13"/>
        <v>19.10437499999999</v>
      </c>
      <c r="M35" s="3">
        <f t="shared" si="14"/>
        <v>114.62625</v>
      </c>
      <c r="N35" s="15">
        <f t="shared" si="15"/>
        <v>5.3838951310861427</v>
      </c>
      <c r="O35" s="2"/>
    </row>
    <row r="36" spans="1:15" x14ac:dyDescent="0.25">
      <c r="A36" s="2" t="s">
        <v>16</v>
      </c>
      <c r="B36" s="2" t="s">
        <v>27</v>
      </c>
      <c r="C36" s="2" t="s">
        <v>14</v>
      </c>
      <c r="D36" s="2">
        <v>2017</v>
      </c>
      <c r="E36" s="2" t="s">
        <v>13</v>
      </c>
      <c r="F36" s="6">
        <v>46441</v>
      </c>
      <c r="G36" s="1" t="s">
        <v>18</v>
      </c>
      <c r="H36" s="1">
        <v>163769</v>
      </c>
      <c r="I36" s="1">
        <v>88.98</v>
      </c>
      <c r="J36" s="20">
        <v>1.32</v>
      </c>
      <c r="K36" s="3">
        <f t="shared" si="12"/>
        <v>97.878000000000014</v>
      </c>
      <c r="L36" s="4">
        <f t="shared" si="13"/>
        <v>19.575599999999994</v>
      </c>
      <c r="M36" s="3">
        <f t="shared" si="14"/>
        <v>117.45360000000001</v>
      </c>
      <c r="N36" s="15">
        <f t="shared" si="15"/>
        <v>8.9607250755287016</v>
      </c>
      <c r="O36" s="2"/>
    </row>
    <row r="37" spans="1:15" x14ac:dyDescent="0.25">
      <c r="A37" s="2" t="s">
        <v>16</v>
      </c>
      <c r="B37" s="2" t="s">
        <v>27</v>
      </c>
      <c r="C37" s="2" t="s">
        <v>14</v>
      </c>
      <c r="D37" s="2">
        <v>2017</v>
      </c>
      <c r="E37" s="2" t="s">
        <v>13</v>
      </c>
      <c r="F37" s="6">
        <v>46442</v>
      </c>
      <c r="G37" s="1" t="s">
        <v>15</v>
      </c>
      <c r="H37" s="1">
        <v>164101</v>
      </c>
      <c r="I37" s="1">
        <v>47.9</v>
      </c>
      <c r="J37" s="20">
        <v>1.329</v>
      </c>
      <c r="K37" s="3">
        <f t="shared" si="12"/>
        <v>53.049250000000001</v>
      </c>
      <c r="L37" s="4">
        <f t="shared" si="13"/>
        <v>10.609849999999994</v>
      </c>
      <c r="M37" s="3">
        <f t="shared" si="14"/>
        <v>63.659099999999995</v>
      </c>
      <c r="N37" s="15">
        <f t="shared" si="15"/>
        <v>14.427710843373495</v>
      </c>
      <c r="O37" s="2"/>
    </row>
    <row r="38" spans="1:15" x14ac:dyDescent="0.25">
      <c r="A38" s="2" t="s">
        <v>16</v>
      </c>
      <c r="B38" s="2" t="s">
        <v>27</v>
      </c>
      <c r="C38" s="2" t="s">
        <v>14</v>
      </c>
      <c r="D38" s="2">
        <v>2017</v>
      </c>
      <c r="E38" s="2" t="s">
        <v>13</v>
      </c>
      <c r="F38" s="6">
        <v>46443</v>
      </c>
      <c r="G38" s="1" t="s">
        <v>15</v>
      </c>
      <c r="H38" s="1">
        <v>167541</v>
      </c>
      <c r="I38" s="1">
        <v>66.150000000000006</v>
      </c>
      <c r="J38" s="20">
        <v>1.329</v>
      </c>
      <c r="K38" s="3">
        <f t="shared" si="12"/>
        <v>73.261125000000007</v>
      </c>
      <c r="L38" s="4">
        <f t="shared" si="13"/>
        <v>14.652225000000001</v>
      </c>
      <c r="M38" s="3">
        <f t="shared" si="14"/>
        <v>87.913350000000008</v>
      </c>
      <c r="N38" s="15">
        <f t="shared" si="15"/>
        <v>1.92296511627907</v>
      </c>
      <c r="O38" s="2"/>
    </row>
    <row r="39" spans="1:15" x14ac:dyDescent="0.25">
      <c r="A39" s="2" t="s">
        <v>16</v>
      </c>
      <c r="B39" s="2" t="s">
        <v>27</v>
      </c>
      <c r="C39" s="2" t="s">
        <v>14</v>
      </c>
      <c r="D39" s="2">
        <v>2017</v>
      </c>
      <c r="E39" s="2" t="s">
        <v>13</v>
      </c>
      <c r="F39" s="6">
        <v>46446</v>
      </c>
      <c r="G39" s="1" t="s">
        <v>16</v>
      </c>
      <c r="H39" s="1">
        <v>165096</v>
      </c>
      <c r="I39" s="1">
        <v>81.12</v>
      </c>
      <c r="J39" s="20">
        <v>1.329</v>
      </c>
      <c r="K39" s="3">
        <f t="shared" si="12"/>
        <v>89.840400000000002</v>
      </c>
      <c r="L39" s="4">
        <f t="shared" si="13"/>
        <v>17.96808</v>
      </c>
      <c r="M39" s="3">
        <f t="shared" si="14"/>
        <v>107.80848</v>
      </c>
      <c r="N39" s="15">
        <f t="shared" si="15"/>
        <v>-3.3177914110429447</v>
      </c>
      <c r="O39" s="2"/>
    </row>
    <row r="40" spans="1:15" x14ac:dyDescent="0.25">
      <c r="A40" s="2" t="s">
        <v>16</v>
      </c>
      <c r="B40" s="2" t="s">
        <v>27</v>
      </c>
      <c r="C40" s="2" t="s">
        <v>14</v>
      </c>
      <c r="D40" s="2">
        <v>2017</v>
      </c>
      <c r="E40" s="2" t="s">
        <v>13</v>
      </c>
      <c r="F40" s="6">
        <v>46418</v>
      </c>
      <c r="G40" s="1" t="s">
        <v>19</v>
      </c>
      <c r="H40" s="1">
        <v>165642</v>
      </c>
      <c r="I40" s="1">
        <v>77.19</v>
      </c>
      <c r="J40" s="20">
        <v>1.32</v>
      </c>
      <c r="K40" s="3">
        <f t="shared" si="12"/>
        <v>84.909000000000006</v>
      </c>
      <c r="L40" s="4">
        <f t="shared" si="13"/>
        <v>16.981799999999993</v>
      </c>
      <c r="M40" s="3">
        <f t="shared" si="14"/>
        <v>101.8908</v>
      </c>
      <c r="N40" s="15">
        <f t="shared" si="15"/>
        <v>14.137362637362637</v>
      </c>
      <c r="O40" s="2"/>
    </row>
    <row r="41" spans="1:15" x14ac:dyDescent="0.25">
      <c r="A41" s="2" t="s">
        <v>16</v>
      </c>
      <c r="B41" s="13" t="s">
        <v>28</v>
      </c>
      <c r="C41" s="13" t="s">
        <v>14</v>
      </c>
      <c r="D41" s="13">
        <v>2017</v>
      </c>
      <c r="E41" s="24" t="s">
        <v>13</v>
      </c>
      <c r="F41" s="6">
        <v>42772</v>
      </c>
      <c r="G41" s="2" t="s">
        <v>15</v>
      </c>
      <c r="H41" s="2">
        <v>184700</v>
      </c>
      <c r="I41" s="2">
        <v>51.17</v>
      </c>
      <c r="J41" s="21">
        <v>1.329</v>
      </c>
      <c r="K41" s="3">
        <f t="shared" si="12"/>
        <v>56.670775000000006</v>
      </c>
      <c r="L41" s="4">
        <f t="shared" si="13"/>
        <v>11.334154999999996</v>
      </c>
      <c r="M41" s="3">
        <f t="shared" si="14"/>
        <v>68.004930000000002</v>
      </c>
      <c r="N41" s="15"/>
      <c r="O41" s="2"/>
    </row>
    <row r="42" spans="1:15" x14ac:dyDescent="0.25">
      <c r="A42" s="8" t="s">
        <v>16</v>
      </c>
      <c r="B42" s="24" t="s">
        <v>28</v>
      </c>
      <c r="C42" s="8" t="s">
        <v>14</v>
      </c>
      <c r="D42" s="8">
        <v>2017</v>
      </c>
      <c r="E42" s="24" t="s">
        <v>32</v>
      </c>
      <c r="F42" s="7">
        <v>42792</v>
      </c>
      <c r="G42" s="8" t="s">
        <v>17</v>
      </c>
      <c r="H42" s="8">
        <v>185075</v>
      </c>
      <c r="I42" s="8">
        <v>51.93</v>
      </c>
      <c r="J42" s="22">
        <v>1.329</v>
      </c>
      <c r="K42" s="9">
        <f t="shared" si="12"/>
        <v>57.512474999999995</v>
      </c>
      <c r="L42" s="9">
        <f t="shared" si="13"/>
        <v>11.502494999999996</v>
      </c>
      <c r="M42" s="9">
        <f t="shared" si="14"/>
        <v>69.014969999999991</v>
      </c>
      <c r="N42" s="17">
        <f>(I42*100)/(H42-H41)</f>
        <v>13.848000000000001</v>
      </c>
      <c r="O42" s="8"/>
    </row>
    <row r="43" spans="1:15" x14ac:dyDescent="0.25">
      <c r="A43" s="13" t="s">
        <v>16</v>
      </c>
      <c r="B43" s="13" t="s">
        <v>29</v>
      </c>
      <c r="C43" s="13" t="s">
        <v>14</v>
      </c>
      <c r="D43" s="13">
        <v>2017</v>
      </c>
      <c r="E43" s="24" t="s">
        <v>32</v>
      </c>
      <c r="F43" s="6">
        <v>42769</v>
      </c>
      <c r="G43" s="2" t="s">
        <v>16</v>
      </c>
      <c r="H43" s="2">
        <v>82062</v>
      </c>
      <c r="I43" s="2">
        <v>60.69</v>
      </c>
      <c r="J43" s="20">
        <v>1.329</v>
      </c>
      <c r="K43" s="18">
        <f t="shared" si="12"/>
        <v>67.214174999999997</v>
      </c>
      <c r="L43" s="18">
        <f t="shared" si="13"/>
        <v>13.442835000000002</v>
      </c>
      <c r="M43" s="18">
        <f t="shared" si="14"/>
        <v>80.65701</v>
      </c>
      <c r="N43" s="19"/>
      <c r="O43" s="2"/>
    </row>
    <row r="44" spans="1:15" x14ac:dyDescent="0.25">
      <c r="A44" s="13" t="s">
        <v>16</v>
      </c>
      <c r="B44" s="13" t="s">
        <v>29</v>
      </c>
      <c r="C44" s="13" t="s">
        <v>14</v>
      </c>
      <c r="D44" s="13">
        <v>2017</v>
      </c>
      <c r="E44" s="24" t="s">
        <v>33</v>
      </c>
      <c r="F44" s="6">
        <v>42778</v>
      </c>
      <c r="G44" s="2" t="s">
        <v>16</v>
      </c>
      <c r="H44" s="2">
        <v>82789</v>
      </c>
      <c r="I44" s="2">
        <v>74.599999999999994</v>
      </c>
      <c r="J44" s="20">
        <v>1.329</v>
      </c>
      <c r="K44" s="18">
        <f t="shared" si="12"/>
        <v>82.619499999999988</v>
      </c>
      <c r="L44" s="18">
        <f t="shared" si="13"/>
        <v>16.523899999999998</v>
      </c>
      <c r="M44" s="18">
        <f t="shared" si="14"/>
        <v>99.143399999999986</v>
      </c>
      <c r="N44" s="19">
        <f t="shared" ref="N44:N52" si="16">(I44*100)/(H44-H43)</f>
        <v>10.261348005502063</v>
      </c>
      <c r="O44" s="2"/>
    </row>
    <row r="45" spans="1:15" x14ac:dyDescent="0.25">
      <c r="A45" s="13" t="s">
        <v>16</v>
      </c>
      <c r="B45" s="13" t="s">
        <v>29</v>
      </c>
      <c r="C45" s="13" t="s">
        <v>14</v>
      </c>
      <c r="D45" s="13">
        <v>2017</v>
      </c>
      <c r="E45" s="24" t="s">
        <v>33</v>
      </c>
      <c r="F45" s="6">
        <v>42779</v>
      </c>
      <c r="G45" s="2" t="s">
        <v>15</v>
      </c>
      <c r="H45" s="2">
        <v>83160</v>
      </c>
      <c r="I45" s="2">
        <v>43.82</v>
      </c>
      <c r="J45" s="20">
        <v>1.329</v>
      </c>
      <c r="K45" s="18">
        <f t="shared" si="12"/>
        <v>48.530650000000001</v>
      </c>
      <c r="L45" s="18">
        <f t="shared" si="13"/>
        <v>9.7061299999999946</v>
      </c>
      <c r="M45" s="18">
        <f t="shared" si="14"/>
        <v>58.236779999999996</v>
      </c>
      <c r="N45" s="19">
        <f t="shared" si="16"/>
        <v>11.811320754716981</v>
      </c>
      <c r="O45" s="2"/>
    </row>
    <row r="46" spans="1:15" x14ac:dyDescent="0.25">
      <c r="A46" s="13" t="s">
        <v>16</v>
      </c>
      <c r="B46" s="13" t="s">
        <v>29</v>
      </c>
      <c r="C46" s="13" t="s">
        <v>14</v>
      </c>
      <c r="D46" s="13">
        <v>2017</v>
      </c>
      <c r="E46" s="24" t="s">
        <v>33</v>
      </c>
      <c r="F46" s="6">
        <v>42782</v>
      </c>
      <c r="G46" s="2" t="s">
        <v>17</v>
      </c>
      <c r="H46" s="2">
        <v>83560</v>
      </c>
      <c r="I46" s="2">
        <v>70.61</v>
      </c>
      <c r="J46" s="20">
        <v>1.329</v>
      </c>
      <c r="K46" s="18">
        <f t="shared" si="12"/>
        <v>78.200575000000001</v>
      </c>
      <c r="L46" s="18">
        <f t="shared" si="13"/>
        <v>15.640114999999994</v>
      </c>
      <c r="M46" s="18">
        <f t="shared" si="14"/>
        <v>93.840689999999995</v>
      </c>
      <c r="N46" s="19">
        <f t="shared" si="16"/>
        <v>17.6525</v>
      </c>
      <c r="O46" s="2"/>
    </row>
    <row r="47" spans="1:15" x14ac:dyDescent="0.25">
      <c r="A47" s="13" t="s">
        <v>16</v>
      </c>
      <c r="B47" s="13" t="s">
        <v>29</v>
      </c>
      <c r="C47" s="13" t="s">
        <v>14</v>
      </c>
      <c r="D47" s="13">
        <v>2017</v>
      </c>
      <c r="E47" s="24" t="s">
        <v>33</v>
      </c>
      <c r="F47" s="6">
        <v>42783</v>
      </c>
      <c r="G47" s="2" t="s">
        <v>16</v>
      </c>
      <c r="H47" s="2">
        <v>83782</v>
      </c>
      <c r="I47" s="2">
        <v>39.270000000000003</v>
      </c>
      <c r="J47" s="20">
        <v>1.329</v>
      </c>
      <c r="K47" s="18">
        <f t="shared" si="12"/>
        <v>43.491525000000003</v>
      </c>
      <c r="L47" s="18">
        <f t="shared" si="13"/>
        <v>8.6983049999999977</v>
      </c>
      <c r="M47" s="18">
        <f t="shared" si="14"/>
        <v>52.189830000000001</v>
      </c>
      <c r="N47" s="19">
        <f t="shared" si="16"/>
        <v>17.689189189189189</v>
      </c>
      <c r="O47" s="2"/>
    </row>
    <row r="48" spans="1:15" x14ac:dyDescent="0.25">
      <c r="A48" s="13" t="s">
        <v>16</v>
      </c>
      <c r="B48" s="13" t="s">
        <v>29</v>
      </c>
      <c r="C48" s="13" t="s">
        <v>14</v>
      </c>
      <c r="D48" s="13">
        <v>2017</v>
      </c>
      <c r="E48" s="24" t="s">
        <v>33</v>
      </c>
      <c r="F48" s="6">
        <v>42784</v>
      </c>
      <c r="G48" s="2" t="s">
        <v>17</v>
      </c>
      <c r="H48" s="2">
        <v>84190</v>
      </c>
      <c r="I48" s="2">
        <v>65.87</v>
      </c>
      <c r="J48" s="20">
        <v>1.329</v>
      </c>
      <c r="K48" s="18">
        <f t="shared" si="12"/>
        <v>72.951025000000001</v>
      </c>
      <c r="L48" s="18">
        <f t="shared" si="13"/>
        <v>14.590204999999997</v>
      </c>
      <c r="M48" s="18">
        <f t="shared" si="14"/>
        <v>87.541229999999999</v>
      </c>
      <c r="N48" s="19">
        <f t="shared" si="16"/>
        <v>16.144607843137255</v>
      </c>
      <c r="O48" s="2"/>
    </row>
    <row r="49" spans="1:15" x14ac:dyDescent="0.25">
      <c r="A49" s="13" t="s">
        <v>16</v>
      </c>
      <c r="B49" s="13" t="s">
        <v>29</v>
      </c>
      <c r="C49" s="13" t="s">
        <v>14</v>
      </c>
      <c r="D49" s="13">
        <v>2017</v>
      </c>
      <c r="E49" s="24" t="s">
        <v>33</v>
      </c>
      <c r="F49" s="6">
        <v>42786</v>
      </c>
      <c r="G49" s="2" t="s">
        <v>16</v>
      </c>
      <c r="H49" s="2">
        <v>196974</v>
      </c>
      <c r="I49" s="2">
        <v>78.89</v>
      </c>
      <c r="J49" s="20">
        <v>1.329</v>
      </c>
      <c r="K49" s="18">
        <f t="shared" si="12"/>
        <v>87.370675000000006</v>
      </c>
      <c r="L49" s="18">
        <f t="shared" si="13"/>
        <v>17.47413499999999</v>
      </c>
      <c r="M49" s="18">
        <f t="shared" si="14"/>
        <v>104.84481</v>
      </c>
      <c r="N49" s="19">
        <f t="shared" si="16"/>
        <v>6.9947864945382326E-2</v>
      </c>
      <c r="O49" s="2"/>
    </row>
    <row r="50" spans="1:15" x14ac:dyDescent="0.25">
      <c r="A50" s="13" t="s">
        <v>16</v>
      </c>
      <c r="B50" s="13" t="s">
        <v>29</v>
      </c>
      <c r="C50" s="13" t="s">
        <v>14</v>
      </c>
      <c r="D50" s="13">
        <v>2017</v>
      </c>
      <c r="E50" s="24" t="s">
        <v>33</v>
      </c>
      <c r="F50" s="6">
        <v>42791</v>
      </c>
      <c r="G50" s="2" t="s">
        <v>17</v>
      </c>
      <c r="H50" s="2">
        <v>197557</v>
      </c>
      <c r="I50" s="2">
        <v>34.17</v>
      </c>
      <c r="J50" s="23">
        <v>1.329</v>
      </c>
      <c r="K50" s="18">
        <f t="shared" si="12"/>
        <v>37.843274999999998</v>
      </c>
      <c r="L50" s="18">
        <f t="shared" si="13"/>
        <v>7.5686549999999997</v>
      </c>
      <c r="M50" s="18">
        <f t="shared" si="14"/>
        <v>45.411929999999998</v>
      </c>
      <c r="N50" s="19">
        <f t="shared" si="16"/>
        <v>5.8610634648370494</v>
      </c>
      <c r="O50" s="2"/>
    </row>
    <row r="51" spans="1:15" x14ac:dyDescent="0.25">
      <c r="A51" s="13" t="s">
        <v>16</v>
      </c>
      <c r="B51" s="13" t="s">
        <v>29</v>
      </c>
      <c r="C51" s="13" t="s">
        <v>14</v>
      </c>
      <c r="D51" s="13">
        <v>2017</v>
      </c>
      <c r="E51" s="24" t="s">
        <v>33</v>
      </c>
      <c r="F51" s="6">
        <v>42791</v>
      </c>
      <c r="G51" s="2" t="s">
        <v>15</v>
      </c>
      <c r="H51" s="2">
        <v>198041</v>
      </c>
      <c r="I51" s="2">
        <v>72</v>
      </c>
      <c r="J51" s="20">
        <v>1.329</v>
      </c>
      <c r="K51" s="18">
        <f t="shared" si="12"/>
        <v>79.740000000000009</v>
      </c>
      <c r="L51" s="18">
        <f t="shared" si="13"/>
        <v>15.947999999999993</v>
      </c>
      <c r="M51" s="18">
        <f t="shared" si="14"/>
        <v>95.688000000000002</v>
      </c>
      <c r="N51" s="19">
        <f t="shared" si="16"/>
        <v>14.87603305785124</v>
      </c>
      <c r="O51" s="2"/>
    </row>
    <row r="52" spans="1:15" x14ac:dyDescent="0.25">
      <c r="A52" s="13" t="s">
        <v>16</v>
      </c>
      <c r="B52" s="13" t="s">
        <v>29</v>
      </c>
      <c r="C52" s="13" t="s">
        <v>14</v>
      </c>
      <c r="D52" s="13">
        <v>2017</v>
      </c>
      <c r="E52" s="24" t="s">
        <v>33</v>
      </c>
      <c r="F52" s="6">
        <v>42794</v>
      </c>
      <c r="G52" s="2" t="s">
        <v>15</v>
      </c>
      <c r="H52" s="2">
        <v>82830</v>
      </c>
      <c r="I52" s="2">
        <v>81.62</v>
      </c>
      <c r="J52" s="20">
        <v>1.329</v>
      </c>
      <c r="K52" s="18">
        <f t="shared" si="12"/>
        <v>90.39415000000001</v>
      </c>
      <c r="L52" s="18">
        <f t="shared" si="13"/>
        <v>18.078829999999996</v>
      </c>
      <c r="M52" s="18">
        <f>+I52*J52</f>
        <v>108.47298000000001</v>
      </c>
      <c r="N52" s="19">
        <f t="shared" si="16"/>
        <v>-7.0843929833088848E-2</v>
      </c>
      <c r="O52" s="2" t="s">
        <v>26</v>
      </c>
    </row>
    <row r="53" spans="1:15" x14ac:dyDescent="0.25">
      <c r="A53" s="13" t="s">
        <v>16</v>
      </c>
      <c r="B53" s="13" t="s">
        <v>29</v>
      </c>
      <c r="C53" s="13" t="s">
        <v>14</v>
      </c>
      <c r="D53" s="13">
        <v>2017</v>
      </c>
      <c r="E53" s="24" t="s">
        <v>33</v>
      </c>
      <c r="F53" s="6">
        <v>42769</v>
      </c>
      <c r="G53" s="2" t="s">
        <v>15</v>
      </c>
      <c r="H53" s="2">
        <v>69308</v>
      </c>
      <c r="I53" s="2">
        <v>88.02</v>
      </c>
      <c r="J53" s="2">
        <v>1.329</v>
      </c>
      <c r="K53" s="18">
        <f t="shared" si="12"/>
        <v>97.482150000000004</v>
      </c>
      <c r="L53" s="18">
        <f t="shared" si="13"/>
        <v>19.496429999999989</v>
      </c>
      <c r="M53" s="18">
        <f t="shared" ref="M53:M61" si="17">+I53*J53</f>
        <v>116.97857999999999</v>
      </c>
      <c r="N53" s="19"/>
      <c r="O53" s="2"/>
    </row>
    <row r="54" spans="1:15" x14ac:dyDescent="0.25">
      <c r="A54" s="13" t="s">
        <v>16</v>
      </c>
      <c r="B54" s="13" t="s">
        <v>29</v>
      </c>
      <c r="C54" s="13" t="s">
        <v>14</v>
      </c>
      <c r="D54" s="13">
        <v>2017</v>
      </c>
      <c r="E54" s="24" t="s">
        <v>33</v>
      </c>
      <c r="F54" s="6">
        <v>42772</v>
      </c>
      <c r="G54" s="2" t="s">
        <v>17</v>
      </c>
      <c r="H54" s="2">
        <v>69882</v>
      </c>
      <c r="I54" s="2">
        <v>78.48</v>
      </c>
      <c r="J54" s="2">
        <v>1.329</v>
      </c>
      <c r="K54" s="18">
        <f t="shared" si="12"/>
        <v>86.916600000000003</v>
      </c>
      <c r="L54" s="18">
        <f t="shared" si="13"/>
        <v>17.383319999999998</v>
      </c>
      <c r="M54" s="18">
        <f t="shared" si="17"/>
        <v>104.29992</v>
      </c>
      <c r="N54" s="19">
        <f t="shared" ref="N54:N61" si="18">(I54*100)/(H54-H53)</f>
        <v>13.672473867595819</v>
      </c>
      <c r="O54" s="2"/>
    </row>
    <row r="55" spans="1:15" x14ac:dyDescent="0.25">
      <c r="A55" s="13" t="s">
        <v>16</v>
      </c>
      <c r="B55" s="13" t="s">
        <v>30</v>
      </c>
      <c r="C55" s="13" t="s">
        <v>14</v>
      </c>
      <c r="D55" s="13">
        <v>2017</v>
      </c>
      <c r="E55" s="24" t="s">
        <v>33</v>
      </c>
      <c r="F55" s="6">
        <v>42775</v>
      </c>
      <c r="G55" s="2" t="s">
        <v>15</v>
      </c>
      <c r="H55" s="2">
        <v>70502</v>
      </c>
      <c r="I55" s="2">
        <v>92.3</v>
      </c>
      <c r="J55" s="2">
        <v>1.329</v>
      </c>
      <c r="K55" s="18">
        <f t="shared" si="12"/>
        <v>102.22225</v>
      </c>
      <c r="L55" s="18">
        <f t="shared" si="13"/>
        <v>20.444449999999989</v>
      </c>
      <c r="M55" s="18">
        <f t="shared" si="17"/>
        <v>122.66669999999999</v>
      </c>
      <c r="N55" s="19">
        <f t="shared" si="18"/>
        <v>14.887096774193548</v>
      </c>
      <c r="O55" s="2"/>
    </row>
    <row r="56" spans="1:15" x14ac:dyDescent="0.25">
      <c r="A56" s="13" t="s">
        <v>16</v>
      </c>
      <c r="B56" s="13" t="s">
        <v>30</v>
      </c>
      <c r="C56" s="13" t="s">
        <v>14</v>
      </c>
      <c r="D56" s="13">
        <v>2017</v>
      </c>
      <c r="E56" s="24" t="s">
        <v>33</v>
      </c>
      <c r="F56" s="6">
        <v>42778</v>
      </c>
      <c r="G56" s="2" t="s">
        <v>17</v>
      </c>
      <c r="H56" s="2">
        <v>70945</v>
      </c>
      <c r="I56" s="2">
        <v>66.260000000000005</v>
      </c>
      <c r="J56" s="2">
        <v>1.329</v>
      </c>
      <c r="K56" s="18">
        <f t="shared" si="12"/>
        <v>73.382950000000008</v>
      </c>
      <c r="L56" s="18">
        <f t="shared" si="13"/>
        <v>14.67658999999999</v>
      </c>
      <c r="M56" s="18">
        <f t="shared" si="17"/>
        <v>88.059539999999998</v>
      </c>
      <c r="N56" s="19">
        <f t="shared" si="18"/>
        <v>14.957110609480814</v>
      </c>
      <c r="O56" s="2"/>
    </row>
    <row r="57" spans="1:15" x14ac:dyDescent="0.25">
      <c r="A57" s="13" t="s">
        <v>16</v>
      </c>
      <c r="B57" s="13" t="s">
        <v>30</v>
      </c>
      <c r="C57" s="13" t="s">
        <v>14</v>
      </c>
      <c r="D57" s="13">
        <v>2017</v>
      </c>
      <c r="E57" s="24" t="s">
        <v>33</v>
      </c>
      <c r="F57" s="6">
        <v>42782</v>
      </c>
      <c r="G57" s="2" t="s">
        <v>25</v>
      </c>
      <c r="H57" s="2">
        <v>71438</v>
      </c>
      <c r="I57" s="2">
        <v>71.349999999999994</v>
      </c>
      <c r="J57" s="2">
        <v>1.4139999999999999</v>
      </c>
      <c r="K57" s="18">
        <f t="shared" si="12"/>
        <v>84.074083333333334</v>
      </c>
      <c r="L57" s="18">
        <f t="shared" si="13"/>
        <v>16.814816666666658</v>
      </c>
      <c r="M57" s="18">
        <f t="shared" si="17"/>
        <v>100.88889999999999</v>
      </c>
      <c r="N57" s="19">
        <f t="shared" si="18"/>
        <v>14.472616632860039</v>
      </c>
      <c r="O57" s="2"/>
    </row>
    <row r="58" spans="1:15" x14ac:dyDescent="0.25">
      <c r="A58" s="13" t="s">
        <v>16</v>
      </c>
      <c r="B58" s="13" t="s">
        <v>30</v>
      </c>
      <c r="C58" s="13" t="s">
        <v>14</v>
      </c>
      <c r="D58" s="13">
        <v>2017</v>
      </c>
      <c r="E58" s="24" t="s">
        <v>33</v>
      </c>
      <c r="F58" s="6">
        <v>42785</v>
      </c>
      <c r="G58" s="2" t="s">
        <v>17</v>
      </c>
      <c r="H58" s="2">
        <v>72741</v>
      </c>
      <c r="I58" s="2">
        <v>96.42</v>
      </c>
      <c r="J58" s="2">
        <v>1.329</v>
      </c>
      <c r="K58" s="18">
        <f t="shared" si="12"/>
        <v>106.78515</v>
      </c>
      <c r="L58" s="18">
        <f t="shared" si="13"/>
        <v>21.357029999999995</v>
      </c>
      <c r="M58" s="18">
        <f t="shared" si="17"/>
        <v>128.14218</v>
      </c>
      <c r="N58" s="19">
        <f t="shared" si="18"/>
        <v>7.3998465080583271</v>
      </c>
      <c r="O58" s="2"/>
    </row>
    <row r="59" spans="1:15" x14ac:dyDescent="0.25">
      <c r="A59" s="13" t="s">
        <v>16</v>
      </c>
      <c r="B59" s="13" t="s">
        <v>30</v>
      </c>
      <c r="C59" s="13" t="s">
        <v>14</v>
      </c>
      <c r="D59" s="13">
        <v>2017</v>
      </c>
      <c r="E59" s="24" t="s">
        <v>33</v>
      </c>
      <c r="F59" s="6">
        <v>42789</v>
      </c>
      <c r="G59" s="2" t="s">
        <v>15</v>
      </c>
      <c r="H59" s="2">
        <v>73222</v>
      </c>
      <c r="I59" s="2">
        <v>70.17</v>
      </c>
      <c r="J59" s="2">
        <v>1.329</v>
      </c>
      <c r="K59" s="18">
        <f t="shared" si="12"/>
        <v>77.71327500000001</v>
      </c>
      <c r="L59" s="18">
        <f t="shared" si="13"/>
        <v>15.542654999999996</v>
      </c>
      <c r="M59" s="18">
        <f t="shared" si="17"/>
        <v>93.255930000000006</v>
      </c>
      <c r="N59" s="19">
        <f t="shared" si="18"/>
        <v>14.588357588357589</v>
      </c>
      <c r="O59" s="2"/>
    </row>
    <row r="60" spans="1:15" x14ac:dyDescent="0.25">
      <c r="A60" s="13" t="s">
        <v>16</v>
      </c>
      <c r="B60" s="13" t="s">
        <v>30</v>
      </c>
      <c r="C60" s="13" t="s">
        <v>14</v>
      </c>
      <c r="D60" s="13">
        <v>2017</v>
      </c>
      <c r="E60" s="24" t="s">
        <v>33</v>
      </c>
      <c r="F60" s="6">
        <v>42791</v>
      </c>
      <c r="G60" s="2" t="s">
        <v>15</v>
      </c>
      <c r="H60" s="2">
        <v>73796</v>
      </c>
      <c r="I60" s="2">
        <v>81.349999999999994</v>
      </c>
      <c r="J60" s="2">
        <v>1.329</v>
      </c>
      <c r="K60" s="18">
        <f t="shared" si="12"/>
        <v>90.095124999999996</v>
      </c>
      <c r="L60" s="18">
        <f t="shared" si="13"/>
        <v>18.019024999999999</v>
      </c>
      <c r="M60" s="18">
        <f t="shared" si="17"/>
        <v>108.11415</v>
      </c>
      <c r="N60" s="19">
        <f t="shared" si="18"/>
        <v>14.172473867595818</v>
      </c>
      <c r="O60" s="2"/>
    </row>
    <row r="61" spans="1:15" x14ac:dyDescent="0.25">
      <c r="A61" s="13" t="s">
        <v>16</v>
      </c>
      <c r="B61" s="13" t="s">
        <v>30</v>
      </c>
      <c r="C61" s="13" t="s">
        <v>14</v>
      </c>
      <c r="D61" s="13">
        <v>2017</v>
      </c>
      <c r="E61" s="24" t="s">
        <v>33</v>
      </c>
      <c r="F61" s="6">
        <v>42792</v>
      </c>
      <c r="G61" s="2" t="s">
        <v>15</v>
      </c>
      <c r="H61" s="2">
        <v>74361</v>
      </c>
      <c r="I61" s="2">
        <v>77.17</v>
      </c>
      <c r="J61" s="2">
        <v>1.329</v>
      </c>
      <c r="K61" s="18">
        <f t="shared" si="12"/>
        <v>85.465775000000008</v>
      </c>
      <c r="L61" s="18">
        <f t="shared" si="13"/>
        <v>17.093154999999996</v>
      </c>
      <c r="M61" s="18">
        <f t="shared" si="17"/>
        <v>102.55893</v>
      </c>
      <c r="N61" s="19">
        <f t="shared" si="18"/>
        <v>13.658407079646018</v>
      </c>
      <c r="O61" s="2"/>
    </row>
    <row r="62" spans="1:15" x14ac:dyDescent="0.25">
      <c r="A62" s="13"/>
      <c r="B62" s="13"/>
    </row>
    <row r="63" spans="1:15" x14ac:dyDescent="0.25">
      <c r="A63" s="13"/>
      <c r="B63" s="13"/>
    </row>
  </sheetData>
  <autoFilter ref="A1:O1" xr:uid="{8393BB37-3C7B-4888-B997-C3EBD0802E4D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QUANTITE ESSENCE PRIS PAR IMMAT</vt:lpstr>
      <vt:lpstr>SAISIE 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2018-09-18T13:12:50Z</dcterms:modified>
</cp:coreProperties>
</file>