
<file path=[Content_Types].xml><?xml version="1.0" encoding="utf-8"?>
<Types xmlns="http://schemas.openxmlformats.org/package/2006/content-types">
  <Default Extension="bin" ContentType="application/vnd.ms-office.activeX"/>
  <Default Extension="data" ContentType="application/vnd.openxmlformats-officedocument.model+data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hidePivotFieldList="1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A2384F7-E09A-4697-815D-31CD66ED2AFE}" xr6:coauthVersionLast="41" xr6:coauthVersionMax="41" xr10:uidLastSave="{00000000-0000-0000-0000-000000000000}"/>
  <bookViews>
    <workbookView xWindow="-120" yWindow="-120" windowWidth="19440" windowHeight="15000" activeTab="2" xr2:uid="{00000000-000D-0000-FFFF-FFFF00000000}"/>
  </bookViews>
  <sheets>
    <sheet name="Graphique" sheetId="3" r:id="rId1"/>
    <sheet name="Feuille" sheetId="1" r:id="rId2"/>
    <sheet name="TCD" sheetId="5" r:id="rId3"/>
    <sheet name="Données" sheetId="2" r:id="rId4"/>
  </sheets>
  <definedNames>
    <definedName name="_xlcn.WorksheetConnection_NA01.xlsxTableau20191" hidden="1">Tableau2019[]</definedName>
    <definedName name="DonnéesExternes_1" localSheetId="3" hidden="1">Données!$H$11:$O$15</definedName>
  </definedNames>
  <calcPr calcId="181029"/>
  <pivotCaches>
    <pivotCache cacheId="55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019_4d1788fd-8baa-4c04-a78f-1f965911110a" name="Tableau2019" connection="Requête - Tableau2019"/>
          <x15:modelTable id="tableau2018_e4a4f03b-58a2-4727-9b73-9fe7f69f70b6" name="tableau2018" connection="Requête - tableau2018"/>
          <x15:modelTable id="Tableau2019 1" name="Tableau2019 1" connection="WorksheetConnection_NA01.xlsx!Tableau2019"/>
        </x15:modelTables>
      </x15:dataModel>
    </ext>
  </extLst>
</workbook>
</file>

<file path=xl/calcChain.xml><?xml version="1.0" encoding="utf-8"?>
<calcChain xmlns="http://schemas.openxmlformats.org/spreadsheetml/2006/main">
  <c r="B2" i="5" l="1"/>
  <c r="D7" i="1"/>
  <c r="D9" i="1"/>
  <c r="D11" i="1"/>
  <c r="D13" i="1"/>
  <c r="E10" i="1"/>
  <c r="E7" i="1"/>
  <c r="E9" i="1"/>
  <c r="E11" i="1"/>
  <c r="E13" i="1"/>
  <c r="E12" i="1"/>
  <c r="D8" i="1"/>
  <c r="D10" i="1"/>
  <c r="D12" i="1"/>
  <c r="E8" i="1"/>
  <c r="E6" i="1"/>
  <c r="D6" i="1"/>
  <c r="C2" i="5"/>
  <c r="G2" i="5"/>
  <c r="D2" i="5"/>
  <c r="H2" i="5"/>
  <c r="E2" i="5"/>
  <c r="F2" i="5"/>
  <c r="G10" i="1" l="1"/>
  <c r="G13" i="1"/>
  <c r="G9" i="1"/>
  <c r="G8" i="1"/>
  <c r="G11" i="1"/>
  <c r="G7" i="1"/>
  <c r="J12" i="1"/>
  <c r="J13" i="1"/>
  <c r="J14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6B1286F-A77A-47EC-80A7-0A370651B5AA}" keepAlive="1" name="ModelConnection_DonnéesExternes_1" description="Modèle de données" type="5" refreshedVersion="6" minRefreshableVersion="5" saveData="1">
    <dbPr connection="Data Model Connection" command="Tableau2019" commandType="3"/>
    <extLst>
      <ext xmlns:x15="http://schemas.microsoft.com/office/spreadsheetml/2010/11/main" uri="{DE250136-89BD-433C-8126-D09CA5730AF9}">
        <x15:connection id="" model="1"/>
      </ext>
    </extLst>
  </connection>
  <connection id="2" xr16:uid="{57D56F47-39E1-410E-A8E0-B0A5E3500BE8}" name="Requête - tableau2018" description="Connexion à la requête « tableau2018 » dans le classeur." type="100" refreshedVersion="6" minRefreshableVersion="5">
    <extLst>
      <ext xmlns:x15="http://schemas.microsoft.com/office/spreadsheetml/2010/11/main" uri="{DE250136-89BD-433C-8126-D09CA5730AF9}">
        <x15:connection id="d9bf0d76-70c2-465d-b752-99bc2b72916e">
          <x15:oledbPr connection="Provider=Microsoft.Mashup.OleDb.1;Data Source=$Workbook$;Location=tableau2018;Extended Properties=&quot;&quot;">
            <x15:dbTables>
              <x15:dbTable name="tableau2018"/>
            </x15:dbTables>
          </x15:oledbPr>
        </x15:connection>
      </ext>
    </extLst>
  </connection>
  <connection id="3" xr16:uid="{D6F1D102-C3C6-42E7-B4B5-A4D4036B4755}" name="Requête - Tableau2019" description="Connexion à la requête « Tableau2019 » dans le classeur." type="100" refreshedVersion="6" minRefreshableVersion="5">
    <extLst>
      <ext xmlns:x15="http://schemas.microsoft.com/office/spreadsheetml/2010/11/main" uri="{DE250136-89BD-433C-8126-D09CA5730AF9}">
        <x15:connection id="9d476166-4bf0-40f8-92b1-7b488ca1330d"/>
      </ext>
    </extLst>
  </connection>
  <connection id="4" xr16:uid="{CB2B1E83-985D-40F3-9A59-82F3D5DACDC9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xr16:uid="{73FAF089-43C3-40DA-9B60-74305D3AABAD}" name="WorksheetConnection_NA01.xlsx!Tableau2019" type="102" refreshedVersion="6" minRefreshableVersion="5">
    <extLst>
      <ext xmlns:x15="http://schemas.microsoft.com/office/spreadsheetml/2010/11/main" uri="{DE250136-89BD-433C-8126-D09CA5730AF9}">
        <x15:connection id="Tableau2019 1" autoDelete="1">
          <x15:rangePr sourceName="_xlcn.WorksheetConnection_NA01.xlsxTableau20191"/>
        </x15:connection>
      </ext>
    </extLst>
  </connection>
</connections>
</file>

<file path=xl/sharedStrings.xml><?xml version="1.0" encoding="utf-8"?>
<sst xmlns="http://schemas.openxmlformats.org/spreadsheetml/2006/main" count="47" uniqueCount="23">
  <si>
    <t>DATE</t>
  </si>
  <si>
    <t>DIFF</t>
  </si>
  <si>
    <t>CH POTENTIELLES</t>
  </si>
  <si>
    <t>TOTAL CH INCL. DAYUSE</t>
  </si>
  <si>
    <t>T.O INCL. DAYUSE</t>
  </si>
  <si>
    <t>CA CHAMBRE</t>
  </si>
  <si>
    <t>NB COUVERTS JOUR</t>
  </si>
  <si>
    <t>CA COUVERT</t>
  </si>
  <si>
    <t>N</t>
  </si>
  <si>
    <t>CA TOTAL</t>
  </si>
  <si>
    <t>N-1</t>
  </si>
  <si>
    <t>2018</t>
  </si>
  <si>
    <t>2019</t>
  </si>
  <si>
    <t xml:space="preserve">CH POTENTIELLES </t>
  </si>
  <si>
    <t xml:space="preserve">TOTAL CH INCL. DAYUSE </t>
  </si>
  <si>
    <t xml:space="preserve"> T.O INCL. DAYUSE</t>
  </si>
  <si>
    <t xml:space="preserve"> CA CHAMBRE</t>
  </si>
  <si>
    <t xml:space="preserve"> NB COUVERTS JOUR</t>
  </si>
  <si>
    <t xml:space="preserve"> CA COUVERT</t>
  </si>
  <si>
    <t xml:space="preserve"> CA TOTAL</t>
  </si>
  <si>
    <t xml:space="preserve"> ratio_chambres</t>
  </si>
  <si>
    <t>Dates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</si>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</sst>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/>
    <xf numFmtId="2" fontId="0" fillId="0" borderId="1" xfId="0" applyNumberFormat="1" applyBorder="1" applyAlignment="1">
      <alignment horizont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 applyAlignment="1">
      <alignment horizontal="right"/>
    </xf>
    <xf numFmtId="0" fontId="0" fillId="2" borderId="0" xfId="0" applyFill="1"/>
    <xf numFmtId="2" fontId="0" fillId="0" borderId="0" xfId="0" applyNumberFormat="1"/>
  </cellXfs>
  <cellStyles count="1">
    <cellStyle name="Normal" xfId="0" builtinId="0"/>
  </cellStyles>
  <dxfs count="35">
    <dxf>
      <numFmt numFmtId="2" formatCode="0.0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0</xdr:row>
          <xdr:rowOff>76200</xdr:rowOff>
        </xdr:from>
        <xdr:to>
          <xdr:col>2</xdr:col>
          <xdr:colOff>85725</xdr:colOff>
          <xdr:row>2</xdr:row>
          <xdr:rowOff>85725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3</xdr:row>
          <xdr:rowOff>0</xdr:rowOff>
        </xdr:from>
        <xdr:to>
          <xdr:col>2</xdr:col>
          <xdr:colOff>85725</xdr:colOff>
          <xdr:row>5</xdr:row>
          <xdr:rowOff>9525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0</xdr:rowOff>
        </xdr:from>
        <xdr:to>
          <xdr:col>3</xdr:col>
          <xdr:colOff>0</xdr:colOff>
          <xdr:row>16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19051</xdr:colOff>
      <xdr:row>11</xdr:row>
      <xdr:rowOff>171451</xdr:rowOff>
    </xdr:from>
    <xdr:to>
      <xdr:col>5</xdr:col>
      <xdr:colOff>638176</xdr:colOff>
      <xdr:row>14</xdr:row>
      <xdr:rowOff>95251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371C686-B924-49C9-AF51-4DD51CE98579}"/>
            </a:ext>
          </a:extLst>
        </xdr:cNvPr>
        <xdr:cNvSpPr txBox="1"/>
      </xdr:nvSpPr>
      <xdr:spPr>
        <a:xfrm>
          <a:off x="1685926" y="2266951"/>
          <a:ext cx="415290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Pour faire le tcd, on mets les deux tableaux</a:t>
          </a:r>
          <a:r>
            <a:rPr lang="fr-BE" sz="1100" baseline="0"/>
            <a:t> a la suite (vu qu'ils ont des dispositions identiques, puis inserer tcd</a:t>
          </a:r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543.783967476855" createdVersion="6" refreshedVersion="6" minRefreshableVersion="3" recordCount="4" xr:uid="{EE9A6998-02AA-4731-B0A1-E180B12C9081}">
  <cacheSource type="worksheet">
    <worksheetSource name="Tableau2019_2"/>
  </cacheSource>
  <cacheFields count="10">
    <cacheField name="DATE" numFmtId="14">
      <sharedItems containsSemiMixedTypes="0" containsNonDate="0" containsDate="1" containsString="0" minDate="2018-03-17T00:00:00" maxDate="2019-03-19T00:00:00" count="4">
        <d v="2019-03-17T00:00:00"/>
        <d v="2019-03-18T00:00:00"/>
        <d v="2018-03-17T00:00:00"/>
        <d v="2018-03-18T00:00:00"/>
      </sharedItems>
      <fieldGroup par="9" base="0">
        <rangePr groupBy="months" startDate="2018-03-17T00:00:00" endDate="2019-03-19T00:00:00"/>
        <groupItems count="14">
          <s v="&lt;17/03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3/2019"/>
        </groupItems>
      </fieldGroup>
    </cacheField>
    <cacheField name="CH POTENTIELLES" numFmtId="0">
      <sharedItems containsSemiMixedTypes="0" containsString="0" containsNumber="1" containsInteger="1" minValue="45000" maxValue="50000"/>
    </cacheField>
    <cacheField name="TOTAL CH INCL. DAYUSE" numFmtId="0">
      <sharedItems containsSemiMixedTypes="0" containsString="0" containsNumber="1" containsInteger="1" minValue="703" maxValue="1500"/>
    </cacheField>
    <cacheField name="T.O INCL. DAYUSE" numFmtId="0">
      <sharedItems containsSemiMixedTypes="0" containsString="0" containsNumber="1" minValue="51.05" maxValue="100"/>
    </cacheField>
    <cacheField name="CA CHAMBRE" numFmtId="0">
      <sharedItems containsSemiMixedTypes="0" containsString="0" containsNumber="1" minValue="37500" maxValue="43135.79"/>
    </cacheField>
    <cacheField name="NB COUVERTS JOUR" numFmtId="0">
      <sharedItems containsSemiMixedTypes="0" containsString="0" containsNumber="1" containsInteger="1" minValue="766" maxValue="900"/>
    </cacheField>
    <cacheField name="CA COUVERT" numFmtId="0">
      <sharedItems containsSemiMixedTypes="0" containsString="0" containsNumber="1" minValue="12721.69" maxValue="16000"/>
    </cacheField>
    <cacheField name="CA TOTAL" numFmtId="0">
      <sharedItems containsSemiMixedTypes="0" containsString="0" containsNumber="1" minValue="61672.61" maxValue="110000"/>
    </cacheField>
    <cacheField name="ratio_chambres" numFmtId="0" formula="('CH POTENTIELLES'-'CA CHAMBRE')/'CH POTENTIELLES'*100" databaseField="0"/>
    <cacheField name="Années" numFmtId="0" databaseField="0">
      <fieldGroup base="0">
        <rangePr groupBy="years" startDate="2018-03-17T00:00:00" endDate="2019-03-19T00:00:00"/>
        <groupItems count="4">
          <s v="&lt;17/03/2018"/>
          <s v="2018"/>
          <s v="2019"/>
          <s v="&gt;19/03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50000"/>
    <n v="703"/>
    <n v="51.05"/>
    <n v="39229.75"/>
    <n v="766"/>
    <n v="12721.69"/>
    <n v="61672.61"/>
  </r>
  <r>
    <x v="1"/>
    <n v="45000"/>
    <n v="769"/>
    <n v="52.74"/>
    <n v="43135.79"/>
    <n v="826"/>
    <n v="13640.09"/>
    <n v="67378.210000000006"/>
  </r>
  <r>
    <x v="2"/>
    <n v="50000"/>
    <n v="1000"/>
    <n v="100"/>
    <n v="37500"/>
    <n v="900"/>
    <n v="15000"/>
    <n v="100000"/>
  </r>
  <r>
    <x v="3"/>
    <n v="45000"/>
    <n v="1500"/>
    <n v="80"/>
    <n v="40000"/>
    <n v="850"/>
    <n v="16000"/>
    <n v="11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4FFA6F-8000-43F4-85F4-546233351B3A}" name="Tableau croisé dynamique3" cacheId="55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 rowHeaderCaption="Dates">
  <location ref="A3:I5" firstHeaderRow="0" firstDataRow="1" firstDataCol="1"/>
  <pivotFields count="10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dragToRow="0" dragToCol="0" dragToPage="0" showAll="0" defaultSubtotal="0"/>
    <pivotField axis="axisRow" showAll="0">
      <items count="5">
        <item x="0"/>
        <item sd="0" x="1"/>
        <item sd="0" x="2"/>
        <item x="3"/>
        <item t="default"/>
      </items>
    </pivotField>
  </pivotFields>
  <rowFields count="2">
    <field x="9"/>
    <field x="0"/>
  </rowFields>
  <rowItems count="2">
    <i>
      <x v="1"/>
    </i>
    <i>
      <x v="2"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dataFields count="8">
    <dataField name="CH POTENTIELLES " fld="1" baseField="9" baseItem="1"/>
    <dataField name="TOTAL CH INCL. DAYUSE " fld="2" baseField="0" baseItem="0"/>
    <dataField name=" T.O INCL. DAYUSE" fld="3" baseField="0" baseItem="0"/>
    <dataField name=" CA CHAMBRE" fld="4" baseField="0" baseItem="0"/>
    <dataField name=" NB COUVERTS JOUR" fld="5" baseField="0" baseItem="0"/>
    <dataField name=" CA COUVERT" fld="6" baseField="0" baseItem="0"/>
    <dataField name=" CA TOTAL" fld="7" baseField="0" baseItem="0"/>
    <dataField name=" ratio_chambres" fld="8" baseField="9" baseItem="1" numFmtId="2"/>
  </dataFields>
  <formats count="1">
    <format dxfId="0">
      <pivotArea outline="0" collapsedLevelsAreSubtotals="1" fieldPosition="0">
        <references count="1">
          <reference field="4294967294" count="1" selected="0">
            <x v="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C59B5C79-BC4F-4F9C-A6F1-7D5BEF0156CD}" autoFormatId="16" applyNumberFormats="0" applyBorderFormats="0" applyFontFormats="0" applyPatternFormats="0" applyAlignmentFormats="0" applyWidthHeightFormats="0">
  <queryTableRefresh nextId="9">
    <queryTableFields count="8">
      <queryTableField id="1" name="DATE" tableColumnId="1"/>
      <queryTableField id="2" name="CH POTENTIELLES" tableColumnId="2"/>
      <queryTableField id="3" name="TOTAL CH INCL. DAYUSE" tableColumnId="3"/>
      <queryTableField id="4" name="T.O INCL. DAYUSE" tableColumnId="4"/>
      <queryTableField id="5" name="CA CHAMBRE" tableColumnId="5"/>
      <queryTableField id="6" name="NB COUVERTS JOUR" tableColumnId="6"/>
      <queryTableField id="7" name="CA COUVERT" tableColumnId="7"/>
      <queryTableField id="8" name="CA TOTAL" tableColumnId="8"/>
    </queryTableFields>
  </queryTableRefresh>
  <extLst>
    <ext xmlns:x15="http://schemas.microsoft.com/office/spreadsheetml/2010/11/main" uri="{883FBD77-0823-4a55-B5E3-86C4891E6966}">
      <x15:queryTable sourceDataName="Requête - Tableau2019"/>
    </ext>
  </extLst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019" displayName="Tableau2019" ref="A5:H7" totalsRowShown="0" headerRowDxfId="30" dataDxfId="29">
  <tableColumns count="8">
    <tableColumn id="1" xr3:uid="{00000000-0010-0000-0000-000001000000}" name="DATE" dataDxfId="28"/>
    <tableColumn id="2" xr3:uid="{00000000-0010-0000-0000-000002000000}" name="CH POTENTIELLES" dataDxfId="27"/>
    <tableColumn id="3" xr3:uid="{00000000-0010-0000-0000-000003000000}" name="TOTAL CH INCL. DAYUSE" dataDxfId="26"/>
    <tableColumn id="4" xr3:uid="{00000000-0010-0000-0000-000004000000}" name="T.O INCL. DAYUSE" dataDxfId="25"/>
    <tableColumn id="5" xr3:uid="{00000000-0010-0000-0000-000005000000}" name="CA CHAMBRE" dataDxfId="24"/>
    <tableColumn id="6" xr3:uid="{00000000-0010-0000-0000-000006000000}" name="NB COUVERTS JOUR" dataDxfId="23"/>
    <tableColumn id="7" xr3:uid="{00000000-0010-0000-0000-000007000000}" name="CA COUVERT" dataDxfId="22"/>
    <tableColumn id="8" xr3:uid="{00000000-0010-0000-0000-000008000000}" name="CA TOTAL" dataDxfId="2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018" displayName="tableau2018" ref="J5:Q7" totalsRowShown="0" headerRowDxfId="20" dataDxfId="19">
  <tableColumns count="8">
    <tableColumn id="1" xr3:uid="{00000000-0010-0000-0100-000001000000}" name="DATE" dataDxfId="18"/>
    <tableColumn id="2" xr3:uid="{00000000-0010-0000-0100-000002000000}" name="CH POTENTIELLES" dataDxfId="17"/>
    <tableColumn id="3" xr3:uid="{00000000-0010-0000-0100-000003000000}" name="TOTAL CH INCL. DAYUSE" dataDxfId="16"/>
    <tableColumn id="4" xr3:uid="{00000000-0010-0000-0100-000004000000}" name="T.O INCL. DAYUSE" dataDxfId="15"/>
    <tableColumn id="5" xr3:uid="{00000000-0010-0000-0100-000005000000}" name="CA CHAMBRE" dataDxfId="14"/>
    <tableColumn id="6" xr3:uid="{00000000-0010-0000-0100-000006000000}" name="NB COUVERTS JOUR" dataDxfId="13"/>
    <tableColumn id="7" xr3:uid="{00000000-0010-0000-0100-000007000000}" name="CA COUVERT" dataDxfId="12"/>
    <tableColumn id="8" xr3:uid="{00000000-0010-0000-0100-000008000000}" name="CA TOTAL" dataDxfId="11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D736E16-AFA3-44AF-B36C-6280B626D901}" name="Tableau2019_2" displayName="Tableau2019_2" ref="H11:O15" tableType="queryTable" totalsRowShown="0" headerRowDxfId="9" dataDxfId="10">
  <autoFilter ref="H11:O15" xr:uid="{4A0C5ABD-777B-4CD5-9DBF-0F4AAE7ED4C1}"/>
  <tableColumns count="8">
    <tableColumn id="1" xr3:uid="{D93F0D12-BC5D-4FFC-A75C-ABE7C42E9549}" uniqueName="1" name="DATE" queryTableFieldId="1" dataDxfId="8"/>
    <tableColumn id="2" xr3:uid="{983341B8-EF23-4C7B-9858-B669072DEA36}" uniqueName="2" name="CH POTENTIELLES" queryTableFieldId="2" dataDxfId="7"/>
    <tableColumn id="3" xr3:uid="{9C75F44E-7B5A-46E0-B6D1-48F9A0C29211}" uniqueName="3" name="TOTAL CH INCL. DAYUSE" queryTableFieldId="3" dataDxfId="6"/>
    <tableColumn id="4" xr3:uid="{8680E06D-0357-4A49-8B8D-C9D86BAD8D04}" uniqueName="4" name="T.O INCL. DAYUSE" queryTableFieldId="4" dataDxfId="5"/>
    <tableColumn id="5" xr3:uid="{1BF24A34-6191-41B0-B936-156117DDAEE1}" uniqueName="5" name="CA CHAMBRE" queryTableFieldId="5" dataDxfId="4"/>
    <tableColumn id="6" xr3:uid="{386D5C6E-38D2-45FB-B2BA-DFD07A6FA30C}" uniqueName="6" name="NB COUVERTS JOUR" queryTableFieldId="6" dataDxfId="3"/>
    <tableColumn id="7" xr3:uid="{CF6C56DF-026D-4054-8D26-8DBBFF637EDB}" uniqueName="7" name="CA COUVERT" queryTableFieldId="7" dataDxfId="2"/>
    <tableColumn id="8" xr3:uid="{66C1D17F-9021-4ECC-8A76-259B77BDDB31}" uniqueName="8" name="CA TOTAL" queryTableFieldId="8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D8" sqref="D8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0</xdr:col>
                <xdr:colOff>85725</xdr:colOff>
                <xdr:row>0</xdr:row>
                <xdr:rowOff>76200</xdr:rowOff>
              </from>
              <to>
                <xdr:col>2</xdr:col>
                <xdr:colOff>85725</xdr:colOff>
                <xdr:row>2</xdr:row>
                <xdr:rowOff>85725</xdr:rowOff>
              </to>
            </anchor>
          </controlPr>
        </control>
      </mc:Choice>
      <mc:Fallback>
        <control shapeId="3073" r:id="rId3" name="CommandButton1"/>
      </mc:Fallback>
    </mc:AlternateContent>
    <mc:AlternateContent xmlns:mc="http://schemas.openxmlformats.org/markup-compatibility/2006">
      <mc:Choice Requires="x14">
        <control shapeId="3074" r:id="rId5" name="CommandButton2">
          <controlPr defaultSize="0" autoLine="0" r:id="rId6">
            <anchor moveWithCells="1">
              <from>
                <xdr:col>0</xdr:col>
                <xdr:colOff>85725</xdr:colOff>
                <xdr:row>3</xdr:row>
                <xdr:rowOff>0</xdr:rowOff>
              </from>
              <to>
                <xdr:col>2</xdr:col>
                <xdr:colOff>85725</xdr:colOff>
                <xdr:row>5</xdr:row>
                <xdr:rowOff>9525</xdr:rowOff>
              </to>
            </anchor>
          </controlPr>
        </control>
      </mc:Choice>
      <mc:Fallback>
        <control shapeId="3074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J14"/>
  <sheetViews>
    <sheetView workbookViewId="0">
      <selection activeCell="C3" sqref="C3"/>
    </sheetView>
  </sheetViews>
  <sheetFormatPr baseColWidth="10" defaultRowHeight="15" x14ac:dyDescent="0.25"/>
  <sheetData>
    <row r="2" spans="2:10" x14ac:dyDescent="0.25">
      <c r="B2" s="1" t="s">
        <v>0</v>
      </c>
      <c r="C2" s="2">
        <v>43177</v>
      </c>
      <c r="D2" s="3"/>
    </row>
    <row r="5" spans="2:10" x14ac:dyDescent="0.25">
      <c r="D5" s="1">
        <v>2019</v>
      </c>
      <c r="E5" s="1">
        <v>2018</v>
      </c>
      <c r="F5" s="4"/>
      <c r="G5" s="1" t="s">
        <v>1</v>
      </c>
    </row>
    <row r="6" spans="2:10" x14ac:dyDescent="0.25">
      <c r="B6" s="10" t="s">
        <v>2</v>
      </c>
      <c r="C6" s="10"/>
      <c r="D6" s="5">
        <f ca="1">SUMPRODUCT((INDIRECT("Tableau"&amp;D$5&amp;"[DATE]")=DATE(D$5,MONTH($C$2),DAY($C$2)))*(INDIRECT("Tableau"&amp;D$5&amp;"[[#En-têtes];[CH POTENTIELLES]:[CA TOTAL]]")=Feuille!$B6)*(INDIRECT("Tableau"&amp;D$5&amp;"[[CH POTENTIELLES]:[CA TOTAL]]")))</f>
        <v>45000</v>
      </c>
      <c r="E6" s="5">
        <f ca="1">SUMPRODUCT((INDIRECT("Tableau"&amp;E$5&amp;"[DATE]")=DATE(E$5,MONTH($C$2),DAY($C$2)))*(INDIRECT("Tableau"&amp;E$5&amp;"[[#En-têtes];[CH POTENTIELLES]:[CA TOTAL]]")=Feuille!$B6)*(INDIRECT("Tableau"&amp;E$5&amp;"[[CH POTENTIELLES]:[CA TOTAL]]")))</f>
        <v>45000</v>
      </c>
      <c r="G6" s="5"/>
    </row>
    <row r="7" spans="2:10" x14ac:dyDescent="0.25">
      <c r="B7" s="10" t="s">
        <v>3</v>
      </c>
      <c r="C7" s="10"/>
      <c r="D7" s="5">
        <f ca="1">SUMPRODUCT((INDIRECT("Tableau"&amp;D$5&amp;"[DATE]")=DATE(D$5,MONTH($C$2),DAY($C$2)))*(INDIRECT("Tableau"&amp;D$5&amp;"[[#En-têtes];[CH POTENTIELLES]:[CA TOTAL]]")=Feuille!$B7)*(INDIRECT("Tableau"&amp;D$5&amp;"[[CH POTENTIELLES]:[CA TOTAL]]")))</f>
        <v>769</v>
      </c>
      <c r="E7" s="5">
        <f ca="1">SUMPRODUCT((INDIRECT("Tableau"&amp;E$5&amp;"[DATE]")=DATE(E$5,MONTH($C$2),DAY($C$2)))*(INDIRECT("Tableau"&amp;E$5&amp;"[[#En-têtes];[CH POTENTIELLES]:[CA TOTAL]]")=Feuille!$B7)*(INDIRECT("Tableau"&amp;E$5&amp;"[[CH POTENTIELLES]:[CA TOTAL]]")))</f>
        <v>1500</v>
      </c>
      <c r="G7" s="5">
        <f ca="1">E7-D7</f>
        <v>731</v>
      </c>
    </row>
    <row r="8" spans="2:10" x14ac:dyDescent="0.25">
      <c r="B8" s="10" t="s">
        <v>4</v>
      </c>
      <c r="C8" s="10"/>
      <c r="D8" s="5">
        <f ca="1">SUMPRODUCT((INDIRECT("Tableau"&amp;D$5&amp;"[DATE]")=DATE(D$5,MONTH($C$2),DAY($C$2)))*(INDIRECT("Tableau"&amp;D$5&amp;"[[#En-têtes];[CH POTENTIELLES]:[CA TOTAL]]")=Feuille!$B8)*(INDIRECT("Tableau"&amp;D$5&amp;"[[CH POTENTIELLES]:[CA TOTAL]]")))</f>
        <v>52.74</v>
      </c>
      <c r="E8" s="5">
        <f ca="1">SUMPRODUCT((INDIRECT("Tableau"&amp;E$5&amp;"[DATE]")=DATE(E$5,MONTH($C$2),DAY($C$2)))*(INDIRECT("Tableau"&amp;E$5&amp;"[[#En-têtes];[CH POTENTIELLES]:[CA TOTAL]]")=Feuille!$B8)*(INDIRECT("Tableau"&amp;E$5&amp;"[[CH POTENTIELLES]:[CA TOTAL]]")))</f>
        <v>80</v>
      </c>
      <c r="G8" s="5">
        <f ca="1">E8-D8</f>
        <v>27.259999999999998</v>
      </c>
    </row>
    <row r="9" spans="2:10" x14ac:dyDescent="0.25">
      <c r="B9" s="10" t="s">
        <v>5</v>
      </c>
      <c r="C9" s="10"/>
      <c r="D9" s="5">
        <f ca="1">SUMPRODUCT((INDIRECT("Tableau"&amp;D$5&amp;"[DATE]")=DATE(D$5,MONTH($C$2),DAY($C$2)))*(INDIRECT("Tableau"&amp;D$5&amp;"[[#En-têtes];[CH POTENTIELLES]:[CA TOTAL]]")=Feuille!$B9)*(INDIRECT("Tableau"&amp;D$5&amp;"[[CH POTENTIELLES]:[CA TOTAL]]")))</f>
        <v>43135.79</v>
      </c>
      <c r="E9" s="5">
        <f ca="1">SUMPRODUCT((INDIRECT("Tableau"&amp;E$5&amp;"[DATE]")=DATE(E$5,MONTH($C$2),DAY($C$2)))*(INDIRECT("Tableau"&amp;E$5&amp;"[[#En-têtes];[CH POTENTIELLES]:[CA TOTAL]]")=Feuille!$B9)*(INDIRECT("Tableau"&amp;E$5&amp;"[[CH POTENTIELLES]:[CA TOTAL]]")))</f>
        <v>40000</v>
      </c>
      <c r="G9" s="5">
        <f ca="1">E9-D9</f>
        <v>-3135.7900000000009</v>
      </c>
    </row>
    <row r="10" spans="2:10" x14ac:dyDescent="0.25">
      <c r="B10" s="10" t="s">
        <v>6</v>
      </c>
      <c r="C10" s="10"/>
      <c r="D10" s="5">
        <f ca="1">SUMPRODUCT((INDIRECT("Tableau"&amp;D$5&amp;"[DATE]")=DATE(D$5,MONTH($C$2),DAY($C$2)))*(INDIRECT("Tableau"&amp;D$5&amp;"[[#En-têtes];[CH POTENTIELLES]:[CA TOTAL]]")=Feuille!$B10)*(INDIRECT("Tableau"&amp;D$5&amp;"[[CH POTENTIELLES]:[CA TOTAL]]")))</f>
        <v>826</v>
      </c>
      <c r="E10" s="5">
        <f ca="1">SUMPRODUCT((INDIRECT("Tableau"&amp;E$5&amp;"[DATE]")=DATE(E$5,MONTH($C$2),DAY($C$2)))*(INDIRECT("Tableau"&amp;E$5&amp;"[[#En-têtes];[CH POTENTIELLES]:[CA TOTAL]]")=Feuille!$B10)*(INDIRECT("Tableau"&amp;E$5&amp;"[[CH POTENTIELLES]:[CA TOTAL]]")))</f>
        <v>850</v>
      </c>
      <c r="G10" s="5">
        <f ca="1">E10-D10</f>
        <v>24</v>
      </c>
    </row>
    <row r="11" spans="2:10" x14ac:dyDescent="0.25">
      <c r="B11" s="10" t="s">
        <v>7</v>
      </c>
      <c r="C11" s="10"/>
      <c r="D11" s="5">
        <f ca="1">SUMPRODUCT((INDIRECT("Tableau"&amp;D$5&amp;"[DATE]")=DATE(D$5,MONTH($C$2),DAY($C$2)))*(INDIRECT("Tableau"&amp;D$5&amp;"[[#En-têtes];[CH POTENTIELLES]:[CA TOTAL]]")=Feuille!$B11)*(INDIRECT("Tableau"&amp;D$5&amp;"[[CH POTENTIELLES]:[CA TOTAL]]")))</f>
        <v>13640.09</v>
      </c>
      <c r="E11" s="5">
        <f ca="1">SUMPRODUCT((INDIRECT("Tableau"&amp;E$5&amp;"[DATE]")=DATE(E$5,MONTH($C$2),DAY($C$2)))*(INDIRECT("Tableau"&amp;E$5&amp;"[[#En-têtes];[CH POTENTIELLES]:[CA TOTAL]]")=Feuille!$B11)*(INDIRECT("Tableau"&amp;E$5&amp;"[[CH POTENTIELLES]:[CA TOTAL]]")))</f>
        <v>16000</v>
      </c>
      <c r="G11" s="5">
        <f ca="1">E11-D11</f>
        <v>2359.91</v>
      </c>
    </row>
    <row r="12" spans="2:10" x14ac:dyDescent="0.25">
      <c r="B12" s="9"/>
      <c r="C12" s="9"/>
      <c r="D12" s="5">
        <f ca="1">SUMPRODUCT((INDIRECT("Tableau"&amp;D$5&amp;"[DATE]")=DATE(D$5,MONTH($C$2),DAY($C$2)))*(INDIRECT("Tableau"&amp;D$5&amp;"[[#En-têtes];[CH POTENTIELLES]:[CA TOTAL]]")=Feuille!$B12)*(INDIRECT("Tableau"&amp;D$5&amp;"[[CH POTENTIELLES]:[CA TOTAL]]")))</f>
        <v>0</v>
      </c>
      <c r="E12" s="5">
        <f ca="1">SUMPRODUCT((INDIRECT("Tableau"&amp;E$5&amp;"[DATE]")=DATE(E$5,MONTH($C$2),DAY($C$2)))*(INDIRECT("Tableau"&amp;E$5&amp;"[[#En-têtes];[CH POTENTIELLES]:[CA TOTAL]]")=Feuille!$B12)*(INDIRECT("Tableau"&amp;E$5&amp;"[[CH POTENTIELLES]:[CA TOTAL]]")))</f>
        <v>0</v>
      </c>
      <c r="G12" s="5"/>
      <c r="I12" s="1" t="s">
        <v>8</v>
      </c>
      <c r="J12" s="6">
        <f ca="1">IF(E9=0,0,E9/E6)</f>
        <v>0.88888888888888884</v>
      </c>
    </row>
    <row r="13" spans="2:10" x14ac:dyDescent="0.25">
      <c r="B13" s="10" t="s">
        <v>9</v>
      </c>
      <c r="C13" s="10"/>
      <c r="D13" s="5">
        <f ca="1">SUMPRODUCT((INDIRECT("Tableau"&amp;D$5&amp;"[DATE]")=DATE(D$5,MONTH($C$2),DAY($C$2)))*(INDIRECT("Tableau"&amp;D$5&amp;"[[#En-têtes];[CH POTENTIELLES]:[CA TOTAL]]")=Feuille!$B13)*(INDIRECT("Tableau"&amp;D$5&amp;"[[CH POTENTIELLES]:[CA TOTAL]]")))</f>
        <v>67378.210000000006</v>
      </c>
      <c r="E13" s="5">
        <f ca="1">SUMPRODUCT((INDIRECT("Tableau"&amp;E$5&amp;"[DATE]")=DATE(E$5,MONTH($C$2),DAY($C$2)))*(INDIRECT("Tableau"&amp;E$5&amp;"[[#En-têtes];[CH POTENTIELLES]:[CA TOTAL]]")=Feuille!$B13)*(INDIRECT("Tableau"&amp;E$5&amp;"[[CH POTENTIELLES]:[CA TOTAL]]")))</f>
        <v>110000</v>
      </c>
      <c r="G13" s="5">
        <f ca="1">E13-D13</f>
        <v>42621.789999999994</v>
      </c>
      <c r="I13" s="1" t="s">
        <v>10</v>
      </c>
      <c r="J13" s="6">
        <f ca="1">IF(D9=0,0,D9/D6)</f>
        <v>0.9585731111111111</v>
      </c>
    </row>
    <row r="14" spans="2:10" x14ac:dyDescent="0.25">
      <c r="J14" s="6">
        <f ca="1">J12-J13</f>
        <v>-6.9684222222222258E-2</v>
      </c>
    </row>
  </sheetData>
  <mergeCells count="8">
    <mergeCell ref="B12:C12"/>
    <mergeCell ref="B13:C13"/>
    <mergeCell ref="B6:C6"/>
    <mergeCell ref="B7:C7"/>
    <mergeCell ref="B8:C8"/>
    <mergeCell ref="B9:C9"/>
    <mergeCell ref="B10:C10"/>
    <mergeCell ref="B11:C11"/>
  </mergeCells>
  <conditionalFormatting sqref="J14">
    <cfRule type="cellIs" dxfId="34" priority="3" operator="greaterThan">
      <formula>0</formula>
    </cfRule>
    <cfRule type="cellIs" dxfId="33" priority="4" operator="lessThan">
      <formula>0</formula>
    </cfRule>
  </conditionalFormatting>
  <conditionalFormatting sqref="G7:G11 G13">
    <cfRule type="cellIs" dxfId="32" priority="1" operator="greaterThan">
      <formula>0</formula>
    </cfRule>
    <cfRule type="cellIs" dxfId="31" priority="2" operator="lessThan">
      <formula>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2</xdr:col>
                <xdr:colOff>0</xdr:colOff>
                <xdr:row>14</xdr:row>
                <xdr:rowOff>0</xdr:rowOff>
              </from>
              <to>
                <xdr:col>3</xdr:col>
                <xdr:colOff>0</xdr:colOff>
                <xdr:row>16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4</xdr:col>
                <xdr:colOff>0</xdr:colOff>
                <xdr:row>14</xdr:row>
                <xdr:rowOff>0</xdr:rowOff>
              </from>
              <to>
                <xdr:col>5</xdr:col>
                <xdr:colOff>0</xdr:colOff>
                <xdr:row>16</xdr:row>
                <xdr:rowOff>0</xdr:rowOff>
              </to>
            </anchor>
          </controlPr>
        </control>
      </mc:Choice>
      <mc:Fallback>
        <control shapeId="1026" r:id="rId5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66245-4679-4008-B9D5-F8601664F7CE}">
  <dimension ref="A2:I5"/>
  <sheetViews>
    <sheetView tabSelected="1" workbookViewId="0">
      <selection activeCell="K22" sqref="K22"/>
    </sheetView>
  </sheetViews>
  <sheetFormatPr baseColWidth="10" defaultRowHeight="15" x14ac:dyDescent="0.25"/>
  <cols>
    <col min="1" max="1" width="8.28515625" bestFit="1" customWidth="1"/>
    <col min="2" max="2" width="16.7109375" bestFit="1" customWidth="1"/>
    <col min="3" max="3" width="22.7109375" bestFit="1" customWidth="1"/>
    <col min="4" max="4" width="17.140625" bestFit="1" customWidth="1"/>
    <col min="5" max="5" width="13.140625" bestFit="1" customWidth="1"/>
    <col min="6" max="6" width="19.140625" bestFit="1" customWidth="1"/>
    <col min="7" max="7" width="12.7109375" bestFit="1" customWidth="1"/>
    <col min="8" max="8" width="10" bestFit="1" customWidth="1"/>
    <col min="9" max="9" width="15.140625" bestFit="1" customWidth="1"/>
    <col min="10" max="10" width="22.7109375" bestFit="1" customWidth="1"/>
  </cols>
  <sheetData>
    <row r="2" spans="1:9" x14ac:dyDescent="0.25">
      <c r="A2" s="14" t="s">
        <v>22</v>
      </c>
      <c r="B2" s="15">
        <f t="shared" ref="B2:H2" si="0">IFERROR(GETPIVOTDATA(T(B3),$A$3,"Années",2018),0)-IFERROR(GETPIVOTDATA(T(B3),$A$3,"Années",2019),0)</f>
        <v>0</v>
      </c>
      <c r="C2" s="15">
        <f t="shared" si="0"/>
        <v>1028</v>
      </c>
      <c r="D2" s="15">
        <f t="shared" si="0"/>
        <v>76.210000000000008</v>
      </c>
      <c r="E2" s="15">
        <f t="shared" si="0"/>
        <v>-4865.5400000000081</v>
      </c>
      <c r="F2" s="15">
        <f t="shared" si="0"/>
        <v>158</v>
      </c>
      <c r="G2" s="15">
        <f t="shared" si="0"/>
        <v>4638.2200000000012</v>
      </c>
      <c r="H2" s="15">
        <f t="shared" si="0"/>
        <v>80949.179999999993</v>
      </c>
    </row>
    <row r="3" spans="1:9" x14ac:dyDescent="0.25">
      <c r="A3" s="12" t="s">
        <v>21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</row>
    <row r="4" spans="1:9" x14ac:dyDescent="0.25">
      <c r="A4" s="13" t="s">
        <v>11</v>
      </c>
      <c r="B4">
        <v>95000</v>
      </c>
      <c r="C4">
        <v>2500</v>
      </c>
      <c r="D4">
        <v>180</v>
      </c>
      <c r="E4">
        <v>77500</v>
      </c>
      <c r="F4">
        <v>1750</v>
      </c>
      <c r="G4">
        <v>31000</v>
      </c>
      <c r="H4">
        <v>210000</v>
      </c>
      <c r="I4" s="16">
        <v>18.421052631578945</v>
      </c>
    </row>
    <row r="5" spans="1:9" x14ac:dyDescent="0.25">
      <c r="A5" s="13" t="s">
        <v>12</v>
      </c>
      <c r="B5">
        <v>95000</v>
      </c>
      <c r="C5">
        <v>1472</v>
      </c>
      <c r="D5">
        <v>103.78999999999999</v>
      </c>
      <c r="E5">
        <v>82365.540000000008</v>
      </c>
      <c r="F5">
        <v>1592</v>
      </c>
      <c r="G5">
        <v>26361.78</v>
      </c>
      <c r="H5">
        <v>129050.82</v>
      </c>
      <c r="I5" s="16">
        <v>13.29943157894736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Q32"/>
  <sheetViews>
    <sheetView showGridLines="0" topLeftCell="G1" workbookViewId="0">
      <selection activeCell="J22" sqref="J22"/>
    </sheetView>
  </sheetViews>
  <sheetFormatPr baseColWidth="10" defaultRowHeight="15" x14ac:dyDescent="0.25"/>
  <cols>
    <col min="1" max="1" width="12.5703125" style="4" bestFit="1" customWidth="1"/>
    <col min="2" max="3" width="10.7109375" style="4" bestFit="1" customWidth="1"/>
    <col min="4" max="4" width="12.5703125" style="4" bestFit="1" customWidth="1"/>
    <col min="5" max="5" width="14.85546875" style="4" customWidth="1"/>
    <col min="6" max="6" width="20.7109375" style="4" customWidth="1"/>
    <col min="7" max="7" width="14.42578125" style="4" customWidth="1"/>
    <col min="8" max="8" width="10.7109375" style="4" bestFit="1" customWidth="1"/>
    <col min="9" max="9" width="20.85546875" style="4" bestFit="1" customWidth="1"/>
    <col min="10" max="10" width="26.85546875" style="4" bestFit="1" customWidth="1"/>
    <col min="11" max="11" width="21.28515625" style="4" bestFit="1" customWidth="1"/>
    <col min="12" max="12" width="17.28515625" style="4" bestFit="1" customWidth="1"/>
    <col min="13" max="13" width="23.28515625" style="4" bestFit="1" customWidth="1"/>
    <col min="14" max="14" width="16.85546875" style="4" bestFit="1" customWidth="1"/>
    <col min="15" max="15" width="14" style="4" bestFit="1" customWidth="1"/>
    <col min="16" max="16" width="14.42578125" style="4" customWidth="1"/>
    <col min="17" max="17" width="11.5703125" style="4" customWidth="1"/>
  </cols>
  <sheetData>
    <row r="2" spans="1:17" ht="15" customHeight="1" x14ac:dyDescent="0.25">
      <c r="A2" s="11">
        <v>2019</v>
      </c>
      <c r="B2" s="11"/>
      <c r="C2" s="11"/>
      <c r="D2" s="11"/>
      <c r="E2" s="11"/>
      <c r="F2" s="11"/>
      <c r="G2" s="11"/>
      <c r="H2" s="11"/>
      <c r="J2" s="11">
        <v>2018</v>
      </c>
      <c r="K2" s="11"/>
      <c r="L2" s="11"/>
      <c r="M2" s="11"/>
      <c r="N2" s="11"/>
      <c r="O2" s="11"/>
      <c r="P2" s="11"/>
      <c r="Q2" s="11"/>
    </row>
    <row r="3" spans="1:17" ht="15" customHeight="1" x14ac:dyDescent="0.25">
      <c r="A3" s="11"/>
      <c r="B3" s="11"/>
      <c r="C3" s="11"/>
      <c r="D3" s="11"/>
      <c r="E3" s="11"/>
      <c r="F3" s="11"/>
      <c r="G3" s="11"/>
      <c r="H3" s="11"/>
      <c r="J3" s="11"/>
      <c r="K3" s="11"/>
      <c r="L3" s="11"/>
      <c r="M3" s="11"/>
      <c r="N3" s="11"/>
      <c r="O3" s="11"/>
      <c r="P3" s="11"/>
      <c r="Q3" s="11"/>
    </row>
    <row r="4" spans="1:17" ht="15" customHeight="1" x14ac:dyDescent="0.25">
      <c r="A4" s="11"/>
      <c r="B4" s="11"/>
      <c r="C4" s="11"/>
      <c r="D4" s="11"/>
      <c r="E4" s="11"/>
      <c r="F4" s="11"/>
      <c r="G4" s="11"/>
      <c r="H4" s="11"/>
      <c r="J4" s="11"/>
      <c r="K4" s="11"/>
      <c r="L4" s="11"/>
      <c r="M4" s="11"/>
      <c r="N4" s="11"/>
      <c r="O4" s="11"/>
      <c r="P4" s="11"/>
      <c r="Q4" s="11"/>
    </row>
    <row r="5" spans="1:17" ht="24.75" customHeight="1" x14ac:dyDescent="0.25">
      <c r="A5" s="7" t="s">
        <v>0</v>
      </c>
      <c r="B5" s="7" t="s">
        <v>2</v>
      </c>
      <c r="C5" s="7" t="s">
        <v>3</v>
      </c>
      <c r="D5" s="7" t="s">
        <v>4</v>
      </c>
      <c r="E5" s="7" t="s">
        <v>5</v>
      </c>
      <c r="F5" s="7" t="s">
        <v>6</v>
      </c>
      <c r="G5" s="7" t="s">
        <v>7</v>
      </c>
      <c r="H5" s="7" t="s">
        <v>9</v>
      </c>
      <c r="I5" s="7"/>
      <c r="J5" s="7" t="s">
        <v>0</v>
      </c>
      <c r="K5" s="7" t="s">
        <v>2</v>
      </c>
      <c r="L5" s="7" t="s">
        <v>3</v>
      </c>
      <c r="M5" s="7" t="s">
        <v>4</v>
      </c>
      <c r="N5" s="7" t="s">
        <v>5</v>
      </c>
      <c r="O5" s="7" t="s">
        <v>6</v>
      </c>
      <c r="P5" s="7" t="s">
        <v>7</v>
      </c>
      <c r="Q5" s="7" t="s">
        <v>9</v>
      </c>
    </row>
    <row r="6" spans="1:17" x14ac:dyDescent="0.25">
      <c r="A6" s="8">
        <v>43541</v>
      </c>
      <c r="B6" s="4">
        <v>50000</v>
      </c>
      <c r="C6" s="4">
        <v>703</v>
      </c>
      <c r="D6" s="4">
        <v>51.05</v>
      </c>
      <c r="E6" s="4">
        <v>39229.75</v>
      </c>
      <c r="F6" s="4">
        <v>766</v>
      </c>
      <c r="G6" s="4">
        <v>12721.69</v>
      </c>
      <c r="H6" s="4">
        <v>61672.61</v>
      </c>
      <c r="J6" s="8">
        <v>43176</v>
      </c>
      <c r="K6" s="4">
        <v>50000</v>
      </c>
      <c r="L6" s="4">
        <v>1000</v>
      </c>
      <c r="M6" s="4">
        <v>100</v>
      </c>
      <c r="N6" s="4">
        <v>37500</v>
      </c>
      <c r="O6" s="4">
        <v>900</v>
      </c>
      <c r="P6" s="4">
        <v>15000</v>
      </c>
      <c r="Q6" s="4">
        <v>100000</v>
      </c>
    </row>
    <row r="7" spans="1:17" x14ac:dyDescent="0.25">
      <c r="A7" s="8">
        <v>43542</v>
      </c>
      <c r="B7" s="4">
        <v>45000</v>
      </c>
      <c r="C7" s="4">
        <v>769</v>
      </c>
      <c r="D7" s="4">
        <v>52.74</v>
      </c>
      <c r="E7" s="4">
        <v>43135.79</v>
      </c>
      <c r="F7" s="4">
        <v>826</v>
      </c>
      <c r="G7" s="4">
        <v>13640.09</v>
      </c>
      <c r="H7" s="4">
        <v>67378.210000000006</v>
      </c>
      <c r="J7" s="8">
        <v>43177</v>
      </c>
      <c r="K7" s="4">
        <v>45000</v>
      </c>
      <c r="L7" s="4">
        <v>1500</v>
      </c>
      <c r="M7" s="4">
        <v>80</v>
      </c>
      <c r="N7" s="4">
        <v>40000</v>
      </c>
      <c r="O7" s="4">
        <v>850</v>
      </c>
      <c r="P7" s="4">
        <v>16000</v>
      </c>
      <c r="Q7" s="4">
        <v>110000</v>
      </c>
    </row>
    <row r="11" spans="1:17" x14ac:dyDescent="0.25">
      <c r="H11" s="4" t="s">
        <v>0</v>
      </c>
      <c r="I11" s="4" t="s">
        <v>2</v>
      </c>
      <c r="J11" s="4" t="s">
        <v>3</v>
      </c>
      <c r="K11" s="4" t="s">
        <v>4</v>
      </c>
      <c r="L11" s="4" t="s">
        <v>5</v>
      </c>
      <c r="M11" s="4" t="s">
        <v>6</v>
      </c>
      <c r="N11" s="4" t="s">
        <v>7</v>
      </c>
      <c r="O11" s="4" t="s">
        <v>9</v>
      </c>
    </row>
    <row r="12" spans="1:17" x14ac:dyDescent="0.25">
      <c r="H12" s="8">
        <v>43541</v>
      </c>
      <c r="I12" s="4">
        <v>50000</v>
      </c>
      <c r="J12" s="4">
        <v>703</v>
      </c>
      <c r="K12" s="4">
        <v>51.05</v>
      </c>
      <c r="L12" s="4">
        <v>39229.75</v>
      </c>
      <c r="M12" s="4">
        <v>766</v>
      </c>
      <c r="N12" s="4">
        <v>12721.69</v>
      </c>
      <c r="O12" s="4">
        <v>61672.61</v>
      </c>
    </row>
    <row r="13" spans="1:17" x14ac:dyDescent="0.25">
      <c r="H13" s="8">
        <v>43542</v>
      </c>
      <c r="I13" s="4">
        <v>45000</v>
      </c>
      <c r="J13" s="4">
        <v>769</v>
      </c>
      <c r="K13" s="4">
        <v>52.74</v>
      </c>
      <c r="L13" s="4">
        <v>43135.79</v>
      </c>
      <c r="M13" s="4">
        <v>826</v>
      </c>
      <c r="N13" s="4">
        <v>13640.09</v>
      </c>
      <c r="O13" s="4">
        <v>67378.210000000006</v>
      </c>
    </row>
    <row r="14" spans="1:17" x14ac:dyDescent="0.25">
      <c r="H14" s="8">
        <v>43176</v>
      </c>
      <c r="I14" s="4">
        <v>50000</v>
      </c>
      <c r="J14" s="4">
        <v>1000</v>
      </c>
      <c r="K14" s="4">
        <v>100</v>
      </c>
      <c r="L14" s="4">
        <v>37500</v>
      </c>
      <c r="M14" s="4">
        <v>900</v>
      </c>
      <c r="N14" s="4">
        <v>15000</v>
      </c>
      <c r="O14" s="4">
        <v>100000</v>
      </c>
    </row>
    <row r="15" spans="1:17" x14ac:dyDescent="0.25">
      <c r="A15"/>
      <c r="B15"/>
      <c r="C15"/>
      <c r="D15"/>
      <c r="H15" s="8">
        <v>43177</v>
      </c>
      <c r="I15" s="4">
        <v>45000</v>
      </c>
      <c r="J15" s="4">
        <v>1500</v>
      </c>
      <c r="K15" s="4">
        <v>80</v>
      </c>
      <c r="L15" s="4">
        <v>40000</v>
      </c>
      <c r="M15" s="4">
        <v>850</v>
      </c>
      <c r="N15" s="4">
        <v>16000</v>
      </c>
      <c r="O15" s="4">
        <v>110000</v>
      </c>
    </row>
    <row r="16" spans="1:17" x14ac:dyDescent="0.25">
      <c r="A16"/>
      <c r="B16"/>
      <c r="C16"/>
      <c r="D16"/>
    </row>
    <row r="17" spans="1:4" x14ac:dyDescent="0.25">
      <c r="A17"/>
      <c r="B17"/>
      <c r="C17"/>
      <c r="D17"/>
    </row>
    <row r="18" spans="1:4" x14ac:dyDescent="0.25">
      <c r="A18"/>
      <c r="B18"/>
      <c r="C18"/>
      <c r="D18"/>
    </row>
    <row r="19" spans="1:4" x14ac:dyDescent="0.25">
      <c r="A19"/>
      <c r="B19"/>
      <c r="C19"/>
      <c r="D19"/>
    </row>
    <row r="20" spans="1:4" x14ac:dyDescent="0.25">
      <c r="A20"/>
      <c r="B20"/>
      <c r="C20"/>
    </row>
    <row r="21" spans="1:4" x14ac:dyDescent="0.25">
      <c r="A21"/>
      <c r="B21"/>
      <c r="C21"/>
    </row>
    <row r="22" spans="1:4" x14ac:dyDescent="0.25">
      <c r="A22"/>
      <c r="B22"/>
      <c r="C22"/>
    </row>
    <row r="23" spans="1:4" x14ac:dyDescent="0.25">
      <c r="A23"/>
      <c r="B23"/>
      <c r="C23"/>
    </row>
    <row r="24" spans="1:4" x14ac:dyDescent="0.25">
      <c r="A24"/>
      <c r="B24"/>
      <c r="C24"/>
    </row>
    <row r="25" spans="1:4" x14ac:dyDescent="0.25">
      <c r="A25"/>
      <c r="B25"/>
      <c r="C25"/>
    </row>
    <row r="26" spans="1:4" x14ac:dyDescent="0.25">
      <c r="A26"/>
      <c r="B26"/>
      <c r="C26"/>
    </row>
    <row r="27" spans="1:4" x14ac:dyDescent="0.25">
      <c r="A27"/>
      <c r="B27"/>
      <c r="C27"/>
    </row>
    <row r="28" spans="1:4" x14ac:dyDescent="0.25">
      <c r="A28"/>
      <c r="B28"/>
      <c r="C28"/>
    </row>
    <row r="29" spans="1:4" x14ac:dyDescent="0.25">
      <c r="A29"/>
      <c r="B29"/>
      <c r="C29"/>
    </row>
    <row r="30" spans="1:4" x14ac:dyDescent="0.25">
      <c r="A30"/>
      <c r="B30"/>
      <c r="C30"/>
    </row>
    <row r="31" spans="1:4" x14ac:dyDescent="0.25">
      <c r="A31"/>
      <c r="B31"/>
      <c r="C31"/>
    </row>
    <row r="32" spans="1:4" x14ac:dyDescent="0.25">
      <c r="A32"/>
      <c r="B32"/>
      <c r="C32"/>
    </row>
  </sheetData>
  <mergeCells count="2">
    <mergeCell ref="A2:H4"/>
    <mergeCell ref="J2:Q4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9E5317-E9C2-4018-9134-C9C0111D522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Graphique</vt:lpstr>
      <vt:lpstr>Feuille</vt:lpstr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Campanile Nîmes-Centre Mas-Carbonnel</dc:creator>
  <cp:lastModifiedBy>DjiDji</cp:lastModifiedBy>
  <dcterms:created xsi:type="dcterms:W3CDTF">2019-03-19T00:41:16Z</dcterms:created>
  <dcterms:modified xsi:type="dcterms:W3CDTF">2019-03-19T18:17:41Z</dcterms:modified>
</cp:coreProperties>
</file>