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E85B504C-2DB5-40F9-B244-6A8D608130A2}" xr6:coauthVersionLast="43" xr6:coauthVersionMax="43" xr10:uidLastSave="{00000000-0000-0000-0000-000000000000}"/>
  <bookViews>
    <workbookView xWindow="-120" yWindow="-120" windowWidth="19440" windowHeight="15000" tabRatio="602" activeTab="2" xr2:uid="{00000000-000D-0000-FFFF-FFFF00000000}"/>
  </bookViews>
  <sheets>
    <sheet name="Feuil1" sheetId="21" r:id="rId1"/>
    <sheet name="Sources Charges Dent_LCSV" sheetId="22" r:id="rId2"/>
    <sheet name="DENT LCSV" sheetId="1" r:id="rId3"/>
    <sheet name="MFOS" sheetId="19" state="hidden" r:id="rId4"/>
  </sheets>
  <definedNames>
    <definedName name="_458200_______MFLC__Forfaits_et_TM">#REF!</definedName>
    <definedName name="_xlnm._FilterDatabase" localSheetId="0" hidden="1">Feuil1!$A$1:$W$214</definedName>
    <definedName name="BALANCE_FOURNISSEURS_PAR_SOLDE">#REF!</definedName>
    <definedName name="BALANCE_PAR_SOLDE">#REF!</definedName>
    <definedName name="_xlnm.Database">#REF!</definedName>
    <definedName name="CAISSE">#REF!</definedName>
    <definedName name="CHARGES_A_REPARTIR">#REF!</definedName>
    <definedName name="CHARGES_CONSTATEES_D_AVANCE">#REF!</definedName>
    <definedName name="CHARGES_EXCEPTIONNELLES">#REF!</definedName>
    <definedName name="CHEQUES_A_ENCAISSER">#REF!</definedName>
    <definedName name="CLIENTS">#REF!</definedName>
    <definedName name="CONGES_A_PAYER">#REF!</definedName>
    <definedName name="CREDIT_AGRICOLE">#REF!</definedName>
    <definedName name="_xlnm.Criteria">#REF!</definedName>
    <definedName name="DETAIL_DES_CHARGES">#REF!</definedName>
    <definedName name="DETAIL_DES_PRODUITS">#REF!</definedName>
    <definedName name="DETAIL_MVT_IMMOB">#REF!</definedName>
    <definedName name="e">#REF!</definedName>
    <definedName name="_xlnm.Extract">#REF!</definedName>
    <definedName name="FOURNISSEURS">#REF!</definedName>
    <definedName name="FOURNISSEURS__FACTURES_NON_PARVENUES">#REF!</definedName>
    <definedName name="IMMOBILISATIONS">#REF!</definedName>
    <definedName name="IMPOTSIMPOTS_ET_TAXES">#REF!</definedName>
    <definedName name="INVENTAIRES">#REF!</definedName>
    <definedName name="MUTUELLES_EXTERIEURES">#REF!</definedName>
    <definedName name="MVT_ACTIF_IMMOBILISE">#REF!</definedName>
    <definedName name="PRODUITS_A_RECEVOIR">#REF!</definedName>
    <definedName name="TIERS___PAYANT">#REF!</definedName>
    <definedName name="TITRES">#REF!</definedName>
    <definedName name="_xlnm.Print_Area" localSheetId="2">'DENT LCSV'!$A$121:$J$146</definedName>
  </definedNames>
  <calcPr calcId="181029"/>
  <fileRecoveryPr autoRecover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8" i="1"/>
  <c r="C7" i="1"/>
  <c r="AD8" i="1" l="1"/>
  <c r="AD9" i="1"/>
  <c r="AD11" i="1"/>
  <c r="AD12" i="1"/>
  <c r="AD13" i="1"/>
  <c r="AD14" i="1"/>
  <c r="AD15" i="1"/>
  <c r="AD20" i="1"/>
  <c r="AF20" i="1"/>
  <c r="AE21" i="1" s="1"/>
  <c r="AF21" i="1" s="1"/>
  <c r="AD21" i="1"/>
  <c r="AD22" i="1"/>
  <c r="AD24" i="1"/>
  <c r="AD25" i="1"/>
  <c r="AD26" i="1"/>
  <c r="AD27" i="1"/>
  <c r="AD28" i="1"/>
  <c r="AD29" i="1"/>
  <c r="AD30" i="1"/>
  <c r="AD31" i="1"/>
  <c r="AD34" i="1"/>
  <c r="AD37" i="1"/>
  <c r="AD38" i="1"/>
  <c r="AD39" i="1"/>
  <c r="AD40" i="1"/>
  <c r="AD42" i="1"/>
  <c r="AD43" i="1"/>
  <c r="AD46" i="1"/>
  <c r="AD47" i="1"/>
  <c r="AD51" i="1"/>
  <c r="AD52" i="1"/>
  <c r="AD53" i="1"/>
  <c r="AD56" i="1"/>
  <c r="AD57" i="1"/>
  <c r="AD58" i="1"/>
  <c r="AD61" i="1"/>
  <c r="AD62" i="1"/>
  <c r="AD63" i="1"/>
  <c r="AD64" i="1"/>
  <c r="AD66" i="1"/>
  <c r="AD67" i="1"/>
  <c r="AD68" i="1"/>
  <c r="AD69" i="1"/>
  <c r="AD70" i="1"/>
  <c r="AD72" i="1"/>
  <c r="AD73" i="1"/>
  <c r="AD76" i="1"/>
  <c r="AD78" i="1"/>
  <c r="AD80" i="1"/>
  <c r="AD81" i="1"/>
  <c r="AD82" i="1"/>
  <c r="AD85" i="1"/>
  <c r="AD86" i="1"/>
  <c r="AD87" i="1"/>
  <c r="AD88" i="1"/>
  <c r="AD89" i="1"/>
  <c r="AD90" i="1"/>
  <c r="AD91" i="1"/>
  <c r="AD92" i="1"/>
  <c r="AD93" i="1"/>
  <c r="AD95" i="1"/>
  <c r="AD96" i="1"/>
  <c r="AD97" i="1"/>
  <c r="AD98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2" i="1"/>
  <c r="AD123" i="1"/>
  <c r="AD132" i="1"/>
  <c r="AD135" i="1"/>
  <c r="AD136" i="1"/>
  <c r="AD137" i="1"/>
  <c r="AD138" i="1"/>
  <c r="AD140" i="1"/>
  <c r="AD141" i="1"/>
  <c r="AD142" i="1"/>
  <c r="AD143" i="1"/>
  <c r="AD144" i="1"/>
  <c r="AD145" i="1"/>
  <c r="AD146" i="1"/>
  <c r="AD153" i="1"/>
  <c r="AD154" i="1"/>
  <c r="AD155" i="1"/>
  <c r="AD156" i="1"/>
  <c r="AD158" i="1"/>
  <c r="AD159" i="1"/>
  <c r="AD162" i="1"/>
  <c r="AD163" i="1"/>
  <c r="AD164" i="1"/>
  <c r="AD167" i="1"/>
  <c r="AD168" i="1"/>
  <c r="AD171" i="1"/>
  <c r="AD172" i="1"/>
  <c r="AD174" i="1"/>
  <c r="AD176" i="1"/>
  <c r="AD177" i="1"/>
  <c r="AD178" i="1"/>
  <c r="AD175" i="1" l="1"/>
  <c r="AD139" i="1"/>
  <c r="AD127" i="1"/>
  <c r="AD152" i="1"/>
  <c r="AD126" i="1"/>
  <c r="AD173" i="1"/>
  <c r="AD134" i="1"/>
  <c r="AD133" i="1"/>
  <c r="AD129" i="1"/>
  <c r="AD125" i="1"/>
  <c r="AD94" i="1"/>
  <c r="AD166" i="1"/>
  <c r="AD165" i="1"/>
  <c r="AD128" i="1"/>
  <c r="AD121" i="1"/>
  <c r="AD124" i="1"/>
  <c r="AD55" i="1"/>
  <c r="AD44" i="1"/>
  <c r="AD10" i="1"/>
  <c r="AD74" i="1"/>
  <c r="AD59" i="1"/>
  <c r="AD18" i="1"/>
  <c r="AD48" i="1"/>
  <c r="AD99" i="1"/>
  <c r="AD83" i="1"/>
  <c r="AD65" i="1"/>
  <c r="AD54" i="1"/>
  <c r="AD77" i="1"/>
  <c r="AD157" i="1"/>
  <c r="AD84" i="1"/>
  <c r="AD60" i="1"/>
  <c r="AD49" i="1"/>
  <c r="AD41" i="1"/>
  <c r="AD19" i="1"/>
  <c r="AD17" i="1"/>
  <c r="AD35" i="1"/>
  <c r="AD16" i="1"/>
  <c r="AD7" i="1"/>
  <c r="AD45" i="1" l="1"/>
  <c r="AD170" i="1"/>
  <c r="AD79" i="1"/>
  <c r="AD131" i="1"/>
  <c r="AD130" i="1"/>
  <c r="AD50" i="1"/>
  <c r="AD36" i="1"/>
  <c r="AD161" i="1"/>
  <c r="AD160" i="1"/>
  <c r="AD75" i="1"/>
  <c r="AD71" i="1"/>
  <c r="AD33" i="1" l="1"/>
  <c r="AD169" i="1"/>
  <c r="AD23" i="1"/>
  <c r="AD6" i="1"/>
  <c r="AD32" i="1" l="1"/>
  <c r="AD147" i="1"/>
  <c r="AD179" i="1"/>
  <c r="AD181" i="1" l="1"/>
  <c r="C209" i="19"/>
  <c r="C235" i="19"/>
  <c r="C41" i="19"/>
  <c r="C231" i="19"/>
  <c r="C50" i="19"/>
  <c r="C49" i="19"/>
  <c r="C48" i="19"/>
  <c r="C46" i="19"/>
  <c r="C222" i="19"/>
  <c r="C44" i="19"/>
  <c r="C43" i="19"/>
  <c r="C219" i="19"/>
  <c r="C40" i="19"/>
  <c r="C19" i="19"/>
  <c r="C195" i="19"/>
  <c r="C189" i="19"/>
  <c r="C186" i="19"/>
  <c r="C177" i="19"/>
  <c r="C157" i="19"/>
  <c r="C147" i="19"/>
  <c r="C92" i="19"/>
  <c r="C84" i="19"/>
  <c r="C61" i="19"/>
  <c r="C204" i="19"/>
  <c r="C12" i="19"/>
  <c r="C11" i="19"/>
  <c r="C28" i="19"/>
  <c r="C22" i="19"/>
  <c r="C21" i="19"/>
  <c r="C15" i="19"/>
  <c r="C14" i="19"/>
  <c r="C13" i="19"/>
  <c r="C10" i="19"/>
  <c r="C8" i="19"/>
  <c r="C9" i="19"/>
  <c r="C229" i="19"/>
  <c r="C42" i="19"/>
  <c r="C29" i="19"/>
  <c r="C26" i="19"/>
  <c r="C25" i="19"/>
  <c r="C24" i="19"/>
  <c r="C23" i="19"/>
  <c r="C20" i="19"/>
  <c r="C18" i="19"/>
  <c r="C17" i="19"/>
  <c r="C16" i="19"/>
  <c r="C7" i="19"/>
  <c r="C6" i="19"/>
  <c r="C38" i="19"/>
  <c r="C45" i="19"/>
  <c r="C241" i="19"/>
  <c r="C32" i="19"/>
  <c r="C55" i="19"/>
  <c r="C54" i="19"/>
  <c r="C56" i="19"/>
  <c r="C31" i="19"/>
  <c r="C243" i="19"/>
  <c r="C246" i="1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Raoul POUANSI</author>
  </authors>
  <commentList>
    <comment ref="Z131" authorId="0" shapeId="0" xr:uid="{86980D22-5556-478B-9D9F-2DC9B11D1D93}">
      <text>
        <r>
          <rPr>
            <b/>
            <sz val="9"/>
            <color indexed="81"/>
            <rFont val="Tahoma"/>
            <family val="2"/>
          </rPr>
          <t>Raoul POUANSI:</t>
        </r>
        <r>
          <rPr>
            <sz val="9"/>
            <color indexed="81"/>
            <rFont val="Tahoma"/>
            <family val="2"/>
          </rPr>
          <t xml:space="preserve">
1495,26+(3029,39/7)
correspondant au reste des charges Siege du compte reparti sur le nombre de centre en activité
</t>
        </r>
      </text>
    </comment>
  </commentList>
</comments>
</file>

<file path=xl/sharedStrings.xml><?xml version="1.0" encoding="utf-8"?>
<sst xmlns="http://schemas.openxmlformats.org/spreadsheetml/2006/main" count="7102" uniqueCount="926">
  <si>
    <t>CHARGES</t>
  </si>
  <si>
    <t>Consommation ex en provenance de tiers</t>
  </si>
  <si>
    <t xml:space="preserve">   Achats stockés approvisionnements</t>
  </si>
  <si>
    <t xml:space="preserve">   Achats stockés matières, fournitures</t>
  </si>
  <si>
    <t xml:space="preserve">          Autres</t>
  </si>
  <si>
    <t>Impots et taxes, verst assimilés</t>
  </si>
  <si>
    <t xml:space="preserve">   Sur rémunérations</t>
  </si>
  <si>
    <t>Charges de Personnel</t>
  </si>
  <si>
    <t xml:space="preserve">   Rémunérations du Personnel</t>
  </si>
  <si>
    <t xml:space="preserve">   Charges sociales</t>
  </si>
  <si>
    <t>Dotations  amortissements et provisions</t>
  </si>
  <si>
    <t xml:space="preserve">   Sur immobilisations : amortissements</t>
  </si>
  <si>
    <t xml:space="preserve">   Sur immobilisations : provisions</t>
  </si>
  <si>
    <t xml:space="preserve">   Sur actif circulant : provisions</t>
  </si>
  <si>
    <t xml:space="preserve">   Pour risques et charges</t>
  </si>
  <si>
    <t>Autres charges</t>
  </si>
  <si>
    <t>Charges financières</t>
  </si>
  <si>
    <t xml:space="preserve">   Intérêts des emprunts et dettes</t>
  </si>
  <si>
    <t>Charges exceptionnelles</t>
  </si>
  <si>
    <t xml:space="preserve">   Sur opération de capital :</t>
  </si>
  <si>
    <t xml:space="preserve">          Valeur des éléments actif cédés</t>
  </si>
  <si>
    <t>Impôts sur les bénéfices et assimilés</t>
  </si>
  <si>
    <t>Solde créditeur = EXCEDENT</t>
  </si>
  <si>
    <t>PRODUITS</t>
  </si>
  <si>
    <t>Ventes de m/ses</t>
  </si>
  <si>
    <t>Production vendue</t>
  </si>
  <si>
    <t>Subvention d'exploitation</t>
  </si>
  <si>
    <t>Reprises provisions et amortissements</t>
  </si>
  <si>
    <t>Transferts de charges</t>
  </si>
  <si>
    <t>Autres produits</t>
  </si>
  <si>
    <t>TOTAL PRODUITS EXPLOITATION</t>
  </si>
  <si>
    <t>Produits financiers</t>
  </si>
  <si>
    <t xml:space="preserve">   Sur opération de gestion</t>
  </si>
  <si>
    <t xml:space="preserve">   Sur opération en capital :</t>
  </si>
  <si>
    <t xml:space="preserve">          Pdts cessions éléments actif</t>
  </si>
  <si>
    <t>Solde débiteur = PERTE</t>
  </si>
  <si>
    <t>TOTAL</t>
  </si>
  <si>
    <t xml:space="preserve">  DETAIL DES CHARGES</t>
  </si>
  <si>
    <t xml:space="preserve"> ACHATS</t>
  </si>
  <si>
    <t>Combustible</t>
  </si>
  <si>
    <t>Produits d'entretien - achats stockés</t>
  </si>
  <si>
    <t>Achats fournitures atelier et laboratoires</t>
  </si>
  <si>
    <t>Fournitures de bureau - achats stockés</t>
  </si>
  <si>
    <t>Fournitures informatiques - achats stockés</t>
  </si>
  <si>
    <t>Achats de matériel, équipements divers</t>
  </si>
  <si>
    <t>Fournitures non stockables (eau, gaz,électricité)</t>
  </si>
  <si>
    <t>Founitures entretien et petit équipement</t>
  </si>
  <si>
    <t xml:space="preserve">Fournitures informatiques </t>
  </si>
  <si>
    <t>Linge et vêtements de travail</t>
  </si>
  <si>
    <t>Achats produits dentaires</t>
  </si>
  <si>
    <t>Achats prothèses dentaires</t>
  </si>
  <si>
    <t>VARIATIONS DE STOCKS</t>
  </si>
  <si>
    <t>Produits d'entretien</t>
  </si>
  <si>
    <t>Fournitures dentaires consommables</t>
  </si>
  <si>
    <t>Fournitures dentaires non consommables</t>
  </si>
  <si>
    <t>Fournitures de bureau</t>
  </si>
  <si>
    <t>Fournitures informatiques</t>
  </si>
  <si>
    <t>CHARGES EXTERNES</t>
  </si>
  <si>
    <t>Sous traitance générale - prestations de services</t>
  </si>
  <si>
    <t>Blanchisserie</t>
  </si>
  <si>
    <t>Traitements informatiques divers</t>
  </si>
  <si>
    <t>Locations immobilières</t>
  </si>
  <si>
    <t>Locations diverses de matériel</t>
  </si>
  <si>
    <t>Entretien et ménage des locaux</t>
  </si>
  <si>
    <t>Entretien et réparation matériel et outillage</t>
  </si>
  <si>
    <t>Entretien réparation matériel de transport</t>
  </si>
  <si>
    <t>Entretien et réparation biens mobiliers</t>
  </si>
  <si>
    <t>Maintenance matériel informatique</t>
  </si>
  <si>
    <t>Maintenance installations électriques</t>
  </si>
  <si>
    <t>Maintenances diverses matériel de bureau</t>
  </si>
  <si>
    <t>Maintenance diverses</t>
  </si>
  <si>
    <t>Assurances multirisques</t>
  </si>
  <si>
    <t>Assurances des administrateurs</t>
  </si>
  <si>
    <t>Abonnements divers</t>
  </si>
  <si>
    <t>Personnel détaché ou prêté à l'entreprise</t>
  </si>
  <si>
    <t>Honoraires comptables</t>
  </si>
  <si>
    <t>Frais d'acte et de contentieux</t>
  </si>
  <si>
    <t>Cadeaux à la clientèle</t>
  </si>
  <si>
    <t>Documents et articles de propagande</t>
  </si>
  <si>
    <t>Déplacement du Personnel</t>
  </si>
  <si>
    <t>Voyages et déplacements des administrateurs</t>
  </si>
  <si>
    <t>Frais de congres, manifestations assimilées</t>
  </si>
  <si>
    <t>Missions</t>
  </si>
  <si>
    <t>Réceptions</t>
  </si>
  <si>
    <t>Affranchissement</t>
  </si>
  <si>
    <t>Téléphone</t>
  </si>
  <si>
    <t>Frais sur titres : achats, ventes, garde</t>
  </si>
  <si>
    <t>Frais de tenue de compte bancaire</t>
  </si>
  <si>
    <t>Frais réglements par cartes bancaires</t>
  </si>
  <si>
    <t>Frais de découverts bancaires</t>
  </si>
  <si>
    <t>Frais de recrutement de Personnel</t>
  </si>
  <si>
    <t>IMPOTS ET TAXES</t>
  </si>
  <si>
    <t>Taxes sur les salaires</t>
  </si>
  <si>
    <t>Charges fiscales sur congés à payer</t>
  </si>
  <si>
    <t>CCFP -  Formation Professionnelle</t>
  </si>
  <si>
    <t>COOP LOGEMENT - Effort construction</t>
  </si>
  <si>
    <t>FRAIS DE PERSONNEL</t>
  </si>
  <si>
    <t>Salaires et appointements DENTISTES donc CP 10%    30.00 CA</t>
  </si>
  <si>
    <t>Salaires et appointements</t>
  </si>
  <si>
    <t>Congés payés</t>
  </si>
  <si>
    <t>Remboursements indemnités journalières</t>
  </si>
  <si>
    <t>Participation employeur frais de transport</t>
  </si>
  <si>
    <t>Cotisations à l'URSSAF</t>
  </si>
  <si>
    <t>Cotisations caisse retraite non cadre</t>
  </si>
  <si>
    <t>Cotisations caisse retraite cadre</t>
  </si>
  <si>
    <t>Cotisations Prévoyance MGP</t>
  </si>
  <si>
    <t>Indemnités patronales "mutuelle"</t>
  </si>
  <si>
    <t>Cotisations aux ASSEDIC</t>
  </si>
  <si>
    <t>Charges sociales sur congés à payer</t>
  </si>
  <si>
    <t>Chèques déjeuners - part employeur</t>
  </si>
  <si>
    <t>Versements au Comité d'Entreprise</t>
  </si>
  <si>
    <t>Médecine du Travail - Pharmacie</t>
  </si>
  <si>
    <t>Autres charges de Personnel</t>
  </si>
  <si>
    <t>Protection rayons ionisants</t>
  </si>
  <si>
    <t>Assurances prof. médicales</t>
  </si>
  <si>
    <t>CHARGES TECHNIQUES</t>
  </si>
  <si>
    <t>Charges de gestion courante</t>
  </si>
  <si>
    <t>Assistance DENTIMUT</t>
  </si>
  <si>
    <t>Charge gestion du siège social</t>
  </si>
  <si>
    <t>UCOSS, Union cooperation Œuvres sanitaires et sociales</t>
  </si>
  <si>
    <t>Union Alternative Mutualiste</t>
  </si>
  <si>
    <t>CHARGES FINANCIERES</t>
  </si>
  <si>
    <t>Intérêts des emprunts et des dettes</t>
  </si>
  <si>
    <t>Charges d'arrondis de conversion euro</t>
  </si>
  <si>
    <t>CHARGES EXCEPTIONNELLES</t>
  </si>
  <si>
    <t>Opérations de gestion</t>
  </si>
  <si>
    <t>Opérations sur exercices antérieurs</t>
  </si>
  <si>
    <t>Sur opérations de capital</t>
  </si>
  <si>
    <t>Autres charges exceptionnelles</t>
  </si>
  <si>
    <t>DOTATIONS</t>
  </si>
  <si>
    <t>Aux comptes d'amortissements des immob. corporelles</t>
  </si>
  <si>
    <t>Aux comptes d'amortissements des immob. incorporelles</t>
  </si>
  <si>
    <t>Aux provisions risques charges d'exploitation</t>
  </si>
  <si>
    <t>Aux provisions dépréciation des créances</t>
  </si>
  <si>
    <t>TOTAL DES CHARGES</t>
  </si>
  <si>
    <t xml:space="preserve">       DETAIL DES PRODUITS</t>
  </si>
  <si>
    <t>VENTES</t>
  </si>
  <si>
    <t xml:space="preserve">SUBVENTIONS  </t>
  </si>
  <si>
    <t>Subvention d'exploitation (MFLC)</t>
  </si>
  <si>
    <t>Subvention exploitation CPAM</t>
  </si>
  <si>
    <t>PRODUITS DE GESTION</t>
  </si>
  <si>
    <t>Produits de gestion courante</t>
  </si>
  <si>
    <t>Produits de gestion du siège social</t>
  </si>
  <si>
    <t>Mise à disposition de personnel facturées</t>
  </si>
  <si>
    <t>Produits de convention MFOS / MFLC</t>
  </si>
  <si>
    <t>PRODUITS FINANCIERS</t>
  </si>
  <si>
    <t>Revenus des valeurs mobilières de placement</t>
  </si>
  <si>
    <t>PRODUITS EXCEPTIONNELS</t>
  </si>
  <si>
    <t>Sur exercices antérieurs</t>
  </si>
  <si>
    <t>Produits cessions éléments de l'actif</t>
  </si>
  <si>
    <t>Reprises Provisions</t>
  </si>
  <si>
    <t>TRANSFERTS DE CHARGES</t>
  </si>
  <si>
    <t>TOTAL DES PRODUITS</t>
  </si>
  <si>
    <t>Entretien espaces verts</t>
  </si>
  <si>
    <t>Taxe d'incinération des ordures ménagères</t>
  </si>
  <si>
    <t>Avantage en nature</t>
  </si>
  <si>
    <t>Ventes diverses</t>
  </si>
  <si>
    <t>RRR acordées</t>
  </si>
  <si>
    <t>Frais d'actes et de contentieux</t>
  </si>
  <si>
    <t>Pertes sur créances excercices antérieurs</t>
  </si>
  <si>
    <t>Subvention FSE</t>
  </si>
  <si>
    <t>Pourboires, dons divers</t>
  </si>
  <si>
    <t>Avantages en nature</t>
  </si>
  <si>
    <t>Primes et gratifications</t>
  </si>
  <si>
    <t>Taxe apprentissage</t>
  </si>
  <si>
    <t>C.F.E</t>
  </si>
  <si>
    <t>Réel</t>
  </si>
  <si>
    <t>Petit matériel sanitaire</t>
  </si>
  <si>
    <t xml:space="preserve">RRRO sur achats marchandises </t>
  </si>
  <si>
    <t xml:space="preserve">Location linge et vêtements de travail </t>
  </si>
  <si>
    <t xml:space="preserve">RRRO sur achats matières </t>
  </si>
  <si>
    <t xml:space="preserve">indémnité de rupture conventionnelle </t>
  </si>
  <si>
    <t xml:space="preserve">Pertes sur créances irrécouvrables </t>
  </si>
  <si>
    <t>Produits pharmaceutiques</t>
  </si>
  <si>
    <t>Régularisation salaires à payer</t>
  </si>
  <si>
    <t xml:space="preserve">Régularisation charges sociales à payer </t>
  </si>
  <si>
    <t>RESULTAT</t>
  </si>
  <si>
    <t>Remboursements formation</t>
  </si>
  <si>
    <t>Locations local Bourges</t>
  </si>
  <si>
    <t>Location redevance téléphone</t>
  </si>
  <si>
    <t xml:space="preserve">Charges fiscales sur régul salaires à payer </t>
  </si>
  <si>
    <t>R.R.R.O. sur services extérieurs</t>
  </si>
  <si>
    <t>Honoraires avocats</t>
  </si>
  <si>
    <t xml:space="preserve">CICE </t>
  </si>
  <si>
    <t xml:space="preserve">Aux provisions pour risques charges exceptionnelles </t>
  </si>
  <si>
    <t>Reprise provision indémnités départ retraite</t>
  </si>
  <si>
    <t>Honoraires Avocat</t>
  </si>
  <si>
    <t>CICE</t>
  </si>
  <si>
    <t>Prestations de services ENTIS</t>
  </si>
  <si>
    <t>Ventes dentaires</t>
  </si>
  <si>
    <t>Produits des immo financières</t>
  </si>
  <si>
    <t>Entretien et réparation sur biens immobiliers</t>
  </si>
  <si>
    <t>Personnel intérimaire</t>
  </si>
  <si>
    <t>Taxes foncières</t>
  </si>
  <si>
    <t>ACHATS</t>
  </si>
  <si>
    <t xml:space="preserve">   Sur opérations de gestion</t>
  </si>
  <si>
    <t>Achats de consommables orthodontiques</t>
  </si>
  <si>
    <t xml:space="preserve">   Variation stock</t>
  </si>
  <si>
    <t>REPRISES SUR PROVISIONS ET AMORTISSEMENTS</t>
  </si>
  <si>
    <t xml:space="preserve">Revenus des comptes courants bancaires </t>
  </si>
  <si>
    <t xml:space="preserve">TOTAL </t>
  </si>
  <si>
    <t xml:space="preserve">Frais de colloques séminaires </t>
  </si>
  <si>
    <t xml:space="preserve">Assurances véhicules </t>
  </si>
  <si>
    <t xml:space="preserve">Annonces et insertions </t>
  </si>
  <si>
    <t>UGOSS 6 Union gestion Œuvres sanitaires et sociales</t>
  </si>
  <si>
    <t>Pénalités fiscales</t>
  </si>
  <si>
    <t>Publications</t>
  </si>
  <si>
    <t>Indémnités patronales Mutuelle</t>
  </si>
  <si>
    <t>C.V.A.E. Cotisation sur la Valeur Ajoutée des entreprises</t>
  </si>
  <si>
    <t>Budget</t>
  </si>
  <si>
    <t xml:space="preserve">Fournitures de décoration </t>
  </si>
  <si>
    <t>Estimation</t>
  </si>
  <si>
    <t xml:space="preserve">Réel </t>
  </si>
  <si>
    <t>Etudes et recherches</t>
  </si>
  <si>
    <t xml:space="preserve">   Charges externes</t>
  </si>
  <si>
    <t xml:space="preserve">   Autres charges </t>
  </si>
  <si>
    <t xml:space="preserve">   Autres produits </t>
  </si>
  <si>
    <t>Reprise exceptionnelle sur provision pour risque et charge exceptionnels</t>
  </si>
  <si>
    <t>Reprise sur provision pour dépréciation de créances</t>
  </si>
  <si>
    <t>Assurances sur contrats de locations diverses</t>
  </si>
  <si>
    <t>Location de véhicule</t>
  </si>
  <si>
    <t>Fournitures administratives non stockées</t>
  </si>
  <si>
    <t>Dotations aux amortissements exceptionnels des immo</t>
  </si>
  <si>
    <t>Dotations aux provisions pour risque et charge exceptionnels</t>
  </si>
  <si>
    <t>1 fois par an</t>
  </si>
  <si>
    <t>Renouvellement licence TRIOS 3 SHAPE</t>
  </si>
  <si>
    <t>loc TPE + fac Mutuale</t>
  </si>
  <si>
    <t>autocom Alcatel</t>
  </si>
  <si>
    <t>Fidelta + Gilles Hubert</t>
  </si>
  <si>
    <t>ICM</t>
  </si>
  <si>
    <t>Produits pharmaceutiques - achats stockés</t>
  </si>
  <si>
    <t>Achats petit matériel sanitaire</t>
  </si>
  <si>
    <t xml:space="preserve">Fournitures administratives non stockées </t>
  </si>
  <si>
    <t>Achats verres perte de 3 points</t>
  </si>
  <si>
    <t>Achats montures</t>
  </si>
  <si>
    <t>Achats pdts lentilles</t>
  </si>
  <si>
    <t>Achats solaires</t>
  </si>
  <si>
    <t>Achats etuis</t>
  </si>
  <si>
    <t>Achats accesoires</t>
  </si>
  <si>
    <t xml:space="preserve">RRR à obtenir </t>
  </si>
  <si>
    <t>RRRO sur achats de marchandises</t>
  </si>
  <si>
    <t>Fournitures optique lunetterie</t>
  </si>
  <si>
    <t>Verres ophtalmiques</t>
  </si>
  <si>
    <t>Fournitures décoration</t>
  </si>
  <si>
    <t>Articles, documents propagande</t>
  </si>
  <si>
    <t>Prestations ENTIS</t>
  </si>
  <si>
    <t xml:space="preserve">Services rendus par des organismes mutualistes </t>
  </si>
  <si>
    <t>Crédit bail mobilier</t>
  </si>
  <si>
    <t xml:space="preserve">Locations local Bourges </t>
  </si>
  <si>
    <t xml:space="preserve">Charges copro local Bourges </t>
  </si>
  <si>
    <t>Entretien réparation biens mobiliers</t>
  </si>
  <si>
    <t>Assurance véhicules</t>
  </si>
  <si>
    <t>Assurances sur contrats locations diverses</t>
  </si>
  <si>
    <t>Assurances administrateurs</t>
  </si>
  <si>
    <t>Documentation générale</t>
  </si>
  <si>
    <t>Frais de colloques, séminaires</t>
  </si>
  <si>
    <t>Honoraires architectes</t>
  </si>
  <si>
    <t>Autres honoraires</t>
  </si>
  <si>
    <t>Annonces et insertions</t>
  </si>
  <si>
    <t>Actions promotionnelles</t>
  </si>
  <si>
    <t>Pourboires et dons courants</t>
  </si>
  <si>
    <t>Transport divers</t>
  </si>
  <si>
    <t>Frais  de prélèvements bancaires</t>
  </si>
  <si>
    <t>Taxe sur les salaires</t>
  </si>
  <si>
    <t>Taxe d'apprentissage</t>
  </si>
  <si>
    <t xml:space="preserve">C.V.A.E. </t>
  </si>
  <si>
    <t>CFE</t>
  </si>
  <si>
    <t>Droit de bail taxe additionnelle</t>
  </si>
  <si>
    <t>Droits enseigne</t>
  </si>
  <si>
    <t>Indémnité de rupture conventionnelle</t>
  </si>
  <si>
    <t>Autres charges de Personnel HT</t>
  </si>
  <si>
    <t>Droits d'auteur et de reproduction</t>
  </si>
  <si>
    <t>Pertes sur créances irrécouvrables</t>
  </si>
  <si>
    <t>Charges de gestion du siège social</t>
  </si>
  <si>
    <t>Rappels d'impôts</t>
  </si>
  <si>
    <t>Aux provisions dépréciation des stocks</t>
  </si>
  <si>
    <t>Aux provisions risques charges exceptionnelles</t>
  </si>
  <si>
    <t>Dotation aux provisions pour dépréciations exceptionnelles</t>
  </si>
  <si>
    <t>Ventes de verres</t>
  </si>
  <si>
    <t>Ventes montures</t>
  </si>
  <si>
    <t>Ventes equipements divers</t>
  </si>
  <si>
    <t>Ventes de pdts lentilles</t>
  </si>
  <si>
    <t>Ventes montures solaires</t>
  </si>
  <si>
    <t>Ventes etuis</t>
  </si>
  <si>
    <t>Ventes accessoires optique</t>
  </si>
  <si>
    <t>Remises</t>
  </si>
  <si>
    <t>Mise à disposition de personnel refact</t>
  </si>
  <si>
    <t>Revenus immeubles affectés à l'activité mutualiste</t>
  </si>
  <si>
    <t>Produits sur exercices antérieurs</t>
  </si>
  <si>
    <t>Reprise exceptionnelle sur provision pour dépréciation du stock de lunetterie</t>
  </si>
  <si>
    <t xml:space="preserve">   De participations</t>
  </si>
  <si>
    <t xml:space="preserve">   D'autres val. mob.  créances actif immob.</t>
  </si>
  <si>
    <t>Produits exceptionnels (1)</t>
  </si>
  <si>
    <t>Fournitures de décoration du magasin</t>
  </si>
  <si>
    <t>Charges locatives optique SGLF</t>
  </si>
  <si>
    <t>Cotisation ASNAV</t>
  </si>
  <si>
    <t>Cf Cristophe</t>
  </si>
  <si>
    <t>Prendre les salaires dans le fichier Salaires 2018</t>
  </si>
  <si>
    <t xml:space="preserve">Prendre les ventes dans le fichier d'estimation du chiffre d'affaires </t>
  </si>
  <si>
    <t xml:space="preserve">Prendre les achats dans le fichier d'estimation du chiffre d'affaires </t>
  </si>
  <si>
    <t>Facture Mutuale</t>
  </si>
  <si>
    <t>Date</t>
  </si>
  <si>
    <t>Nature flux</t>
  </si>
  <si>
    <t>Section analytique</t>
  </si>
  <si>
    <t>Libellé écriture</t>
  </si>
  <si>
    <t>Devise</t>
  </si>
  <si>
    <t>Montant signé TR</t>
  </si>
  <si>
    <t>Montant (EUR)</t>
  </si>
  <si>
    <t>Sens</t>
  </si>
  <si>
    <t>Sens de déversement</t>
  </si>
  <si>
    <t>Montant TC</t>
  </si>
  <si>
    <t>Montant signé TC</t>
  </si>
  <si>
    <t>Compte</t>
  </si>
  <si>
    <t>Etablissement</t>
  </si>
  <si>
    <t>Journal</t>
  </si>
  <si>
    <t>Quantité</t>
  </si>
  <si>
    <t>Unité</t>
  </si>
  <si>
    <t>N° pièce analytique</t>
  </si>
  <si>
    <t>Type écriture analytique</t>
  </si>
  <si>
    <t>N° lot analytique</t>
  </si>
  <si>
    <t>Origine lot analytique</t>
  </si>
  <si>
    <t>N° pièce générale</t>
  </si>
  <si>
    <t>N° écriture générale</t>
  </si>
  <si>
    <t>Type écriture générale</t>
  </si>
  <si>
    <t>611100</t>
  </si>
  <si>
    <t>6</t>
  </si>
  <si>
    <t>F.A20190142 JUXTA</t>
  </si>
  <si>
    <t>EUR</t>
  </si>
  <si>
    <t>Débit</t>
  </si>
  <si>
    <t>Reçu</t>
  </si>
  <si>
    <t>9</t>
  </si>
  <si>
    <t>40</t>
  </si>
  <si>
    <t/>
  </si>
  <si>
    <t>0</t>
  </si>
  <si>
    <t>Saisie</t>
  </si>
  <si>
    <t>40/2019/00015</t>
  </si>
  <si>
    <t>537003</t>
  </si>
  <si>
    <t>Brouillard</t>
  </si>
  <si>
    <t>625110</t>
  </si>
  <si>
    <t>F.EL00566074 VINCI AUTOROUTES</t>
  </si>
  <si>
    <t>40/2019/00017</t>
  </si>
  <si>
    <t>537031</t>
  </si>
  <si>
    <t>613200</t>
  </si>
  <si>
    <t>06 VIR A SASU SOCIAL IMMO</t>
  </si>
  <si>
    <t>32</t>
  </si>
  <si>
    <t>32/2019/00001</t>
  </si>
  <si>
    <t>536048</t>
  </si>
  <si>
    <t>627810</t>
  </si>
  <si>
    <t>06 FACTURE CAVF</t>
  </si>
  <si>
    <t>32/2019/00004</t>
  </si>
  <si>
    <t>536052</t>
  </si>
  <si>
    <t>626100</t>
  </si>
  <si>
    <t>06 LA POSTE</t>
  </si>
  <si>
    <t>90</t>
  </si>
  <si>
    <t>90/2019/00010</t>
  </si>
  <si>
    <t>537064</t>
  </si>
  <si>
    <t>602160</t>
  </si>
  <si>
    <t>06 PHARMACIE OTTEVAERE</t>
  </si>
  <si>
    <t>90/2019/00011</t>
  </si>
  <si>
    <t>537066</t>
  </si>
  <si>
    <t>647200</t>
  </si>
  <si>
    <t>09 CHQ 5385047 CE ACPTE 2019 ASC</t>
  </si>
  <si>
    <t>23</t>
  </si>
  <si>
    <t>23/2019/00005</t>
  </si>
  <si>
    <t>536115</t>
  </si>
  <si>
    <t>09 CHQ 5385048 CE ACPTE 2019 SLF</t>
  </si>
  <si>
    <t>23/2019/00006</t>
  </si>
  <si>
    <t>536117</t>
  </si>
  <si>
    <t>611600</t>
  </si>
  <si>
    <t>06 LOC TPE</t>
  </si>
  <si>
    <t>32/2019/00011</t>
  </si>
  <si>
    <t>536621</t>
  </si>
  <si>
    <t>602250</t>
  </si>
  <si>
    <t>F.1800584 CLT 100194660 FIDUCIAL BUREAUTIQUE</t>
  </si>
  <si>
    <t>40/2019/00011</t>
  </si>
  <si>
    <t>536991</t>
  </si>
  <si>
    <t>661100</t>
  </si>
  <si>
    <t>06 REMB PRET</t>
  </si>
  <si>
    <t>32/2019/00026</t>
  </si>
  <si>
    <t>536651</t>
  </si>
  <si>
    <t>607500</t>
  </si>
  <si>
    <t>F.1310518 CLT 105779 SCHEIN</t>
  </si>
  <si>
    <t>40/2019/00005</t>
  </si>
  <si>
    <t>536979</t>
  </si>
  <si>
    <t>F.2200213704 CLT 70013441 PROMODENTAIRE</t>
  </si>
  <si>
    <t>40/2019/00008</t>
  </si>
  <si>
    <t>536985</t>
  </si>
  <si>
    <t>F.19012031 CLT 410001 DPI</t>
  </si>
  <si>
    <t>40/2019/00009</t>
  </si>
  <si>
    <t>536987</t>
  </si>
  <si>
    <t>F.19012032 CLT 410001 DPI</t>
  </si>
  <si>
    <t>40/2019/00010</t>
  </si>
  <si>
    <t>536989</t>
  </si>
  <si>
    <t>607610</t>
  </si>
  <si>
    <t>F.10086370 CLT 2004689 DENTAURUM</t>
  </si>
  <si>
    <t>40/2019/00243</t>
  </si>
  <si>
    <t>541888</t>
  </si>
  <si>
    <t>616600</t>
  </si>
  <si>
    <t>09 CHQ 5385050 SHAM COT 2019</t>
  </si>
  <si>
    <t>23/2019/00012</t>
  </si>
  <si>
    <t>536388</t>
  </si>
  <si>
    <t>625700</t>
  </si>
  <si>
    <t>F.89554 CLT 41301627 SOCIETE HOTELIER EDE SOLOGNE KYRIAD BLOIS SUD</t>
  </si>
  <si>
    <t>40/2019/00002</t>
  </si>
  <si>
    <t>536970</t>
  </si>
  <si>
    <t>F.1312583 CLT 105779 SCHEIN</t>
  </si>
  <si>
    <t>40/2019/00006</t>
  </si>
  <si>
    <t>536981</t>
  </si>
  <si>
    <t>F.2200214014 CLT 70013441 PROMODENTAIRE</t>
  </si>
  <si>
    <t>40/2019/00007</t>
  </si>
  <si>
    <t>536983</t>
  </si>
  <si>
    <t>09 ACHAT CB LE PLAZA</t>
  </si>
  <si>
    <t>90/2019/00012</t>
  </si>
  <si>
    <t>537068</t>
  </si>
  <si>
    <t>F.10086508 CLT 2004689 DENTAURUM</t>
  </si>
  <si>
    <t>40/2019/00242</t>
  </si>
  <si>
    <t>541886</t>
  </si>
  <si>
    <t>602210</t>
  </si>
  <si>
    <t>F.F9208732 TOTAL MARKETING</t>
  </si>
  <si>
    <t>40/2019/00036</t>
  </si>
  <si>
    <t>537470</t>
  </si>
  <si>
    <t>F.31910479 CLT 432791  W &amp; H</t>
  </si>
  <si>
    <t>40/2019/00027</t>
  </si>
  <si>
    <t>537445</t>
  </si>
  <si>
    <t>F1VF064574 CLT M061741 SEPTODONT</t>
  </si>
  <si>
    <t>40/2019/00028</t>
  </si>
  <si>
    <t>537448</t>
  </si>
  <si>
    <t>F.SI191631 AMERICAN ORTHODONTICS</t>
  </si>
  <si>
    <t>40/2019/00054</t>
  </si>
  <si>
    <t>537763</t>
  </si>
  <si>
    <t>F.31910479 CLT 432791 W &amp; H</t>
  </si>
  <si>
    <t>40/2019/00060</t>
  </si>
  <si>
    <t>537888</t>
  </si>
  <si>
    <t>F.2200215315 CLT 70013441 PROMODENTAIRE</t>
  </si>
  <si>
    <t>40/2019/00029</t>
  </si>
  <si>
    <t>537450</t>
  </si>
  <si>
    <t>F.F19000127 CLT CML00360 ACCESS DENTAL</t>
  </si>
  <si>
    <t>40/2019/00053</t>
  </si>
  <si>
    <t>537761</t>
  </si>
  <si>
    <t>648100</t>
  </si>
  <si>
    <t>F01CTOUR7 ALARA EXPERTISES</t>
  </si>
  <si>
    <t>40/2019/00037</t>
  </si>
  <si>
    <t>537491</t>
  </si>
  <si>
    <t>F.D0334252 CLT 12694 BIOTECH DENTAL</t>
  </si>
  <si>
    <t>40/2019/00052</t>
  </si>
  <si>
    <t>537759</t>
  </si>
  <si>
    <t>648000</t>
  </si>
  <si>
    <t>F.700 LE PLAISIR DES PAPILLES</t>
  </si>
  <si>
    <t>40/2019/00041</t>
  </si>
  <si>
    <t>537502</t>
  </si>
  <si>
    <t>A-C. LLORET FRAIS DU 09 AU 23-01-19</t>
  </si>
  <si>
    <t>42</t>
  </si>
  <si>
    <t>42/2019/00004</t>
  </si>
  <si>
    <t>537507</t>
  </si>
  <si>
    <t>537508</t>
  </si>
  <si>
    <t>F.D0334854 CLT 12694 BIOTECH DENTAL</t>
  </si>
  <si>
    <t>40/2019/00063</t>
  </si>
  <si>
    <t>538230</t>
  </si>
  <si>
    <t>90/2019/00018</t>
  </si>
  <si>
    <t>538817</t>
  </si>
  <si>
    <t>F.2019-00006 CLT 00000086 VISION DENTAIRE</t>
  </si>
  <si>
    <t>40/2019/00379</t>
  </si>
  <si>
    <t>545051</t>
  </si>
  <si>
    <t>671800</t>
  </si>
  <si>
    <t>OD PERTES TP</t>
  </si>
  <si>
    <t>90/2019/00173</t>
  </si>
  <si>
    <t>540053</t>
  </si>
  <si>
    <t>540054</t>
  </si>
  <si>
    <t>540055</t>
  </si>
  <si>
    <t>540056</t>
  </si>
  <si>
    <t>540057</t>
  </si>
  <si>
    <t>540058</t>
  </si>
  <si>
    <t>540059</t>
  </si>
  <si>
    <t>540060</t>
  </si>
  <si>
    <t>540061</t>
  </si>
  <si>
    <t>540062</t>
  </si>
  <si>
    <t>540063</t>
  </si>
  <si>
    <t>540064</t>
  </si>
  <si>
    <t>540065</t>
  </si>
  <si>
    <t>540066</t>
  </si>
  <si>
    <t>F89958 CLT 41301627 SOCIETE HOTELIERE DE SOLOGNE KYRIAD BLOIS SUD</t>
  </si>
  <si>
    <t>40/2019/00081</t>
  </si>
  <si>
    <t>538276</t>
  </si>
  <si>
    <t>615210</t>
  </si>
  <si>
    <t>F.410158487 CLT 2629D ONET SERVICES</t>
  </si>
  <si>
    <t>40/2019/00076</t>
  </si>
  <si>
    <t>538263</t>
  </si>
  <si>
    <t>613506</t>
  </si>
  <si>
    <t>F.012495 CLT S153500 ANETT DENT LA CHAUSSEE</t>
  </si>
  <si>
    <t>Déversé</t>
  </si>
  <si>
    <t>40/2019/00077</t>
  </si>
  <si>
    <t>538266</t>
  </si>
  <si>
    <t>607600</t>
  </si>
  <si>
    <t>F.304194 CLT 20075000 DR MAGER CLT 20075000 LABOCAST</t>
  </si>
  <si>
    <t>40/2019/00078</t>
  </si>
  <si>
    <t>538268</t>
  </si>
  <si>
    <t>F.304258 CLT 20262000 DR SANCHEZ LABOCAST</t>
  </si>
  <si>
    <t>40/2019/00079</t>
  </si>
  <si>
    <t>538270</t>
  </si>
  <si>
    <t>F.20190033 DR SANCHEZ LABORATOIRE CREATEETH</t>
  </si>
  <si>
    <t>40/2019/00080</t>
  </si>
  <si>
    <t>538272</t>
  </si>
  <si>
    <t>641100</t>
  </si>
  <si>
    <t>SALAIRES 01/2019</t>
  </si>
  <si>
    <t>64</t>
  </si>
  <si>
    <t>64/2019/00001</t>
  </si>
  <si>
    <t>538321</t>
  </si>
  <si>
    <t>645300</t>
  </si>
  <si>
    <t>CHARGES PAT. SUR SALAIRES 01/2019</t>
  </si>
  <si>
    <t>64/2019/00002</t>
  </si>
  <si>
    <t>538334</t>
  </si>
  <si>
    <t>645350</t>
  </si>
  <si>
    <t>538336</t>
  </si>
  <si>
    <t>645360</t>
  </si>
  <si>
    <t>538338</t>
  </si>
  <si>
    <t>647100</t>
  </si>
  <si>
    <t>538340</t>
  </si>
  <si>
    <t>F.A20190141 JUXTA</t>
  </si>
  <si>
    <t>40/2019/00108</t>
  </si>
  <si>
    <t>538428</t>
  </si>
  <si>
    <t>F.20190022 DR MAGER LABORATOIRE CREATEETH</t>
  </si>
  <si>
    <t>40/2019/00123</t>
  </si>
  <si>
    <t>538793</t>
  </si>
  <si>
    <t>F.2481  CLT 174 LE LABO</t>
  </si>
  <si>
    <t>40/2019/00126</t>
  </si>
  <si>
    <t>538799</t>
  </si>
  <si>
    <t>F.20190007 DR CABRAL LABORATOIRE CREATEETH</t>
  </si>
  <si>
    <t>40/2019/00127</t>
  </si>
  <si>
    <t>538801</t>
  </si>
  <si>
    <t>F.304114 CLT 19750000 DR CABRAL LABOCAST</t>
  </si>
  <si>
    <t>40/2019/00128</t>
  </si>
  <si>
    <t>538803</t>
  </si>
  <si>
    <t>F.D0335866 CLT 12694 BIOTECH DENTAL</t>
  </si>
  <si>
    <t>40/2019/00130</t>
  </si>
  <si>
    <t>538807</t>
  </si>
  <si>
    <t>F.U19010284 CLT U12883 PROSERVE DASRI</t>
  </si>
  <si>
    <t>40/2019/00222</t>
  </si>
  <si>
    <t>541165</t>
  </si>
  <si>
    <t>645100</t>
  </si>
  <si>
    <t>538332</t>
  </si>
  <si>
    <t>06 VIRM A SASU SOCIAL IMMO</t>
  </si>
  <si>
    <t>32/2019/00133</t>
  </si>
  <si>
    <t>538058</t>
  </si>
  <si>
    <t>613503</t>
  </si>
  <si>
    <t>F.S192183363 FREE2MOVE LEASE</t>
  </si>
  <si>
    <t>40/2019/00082</t>
  </si>
  <si>
    <t>538281</t>
  </si>
  <si>
    <t>615510</t>
  </si>
  <si>
    <t>538287</t>
  </si>
  <si>
    <t>F.S192184209 FREE 2 MOVE LEASE</t>
  </si>
  <si>
    <t>40/2019/00109</t>
  </si>
  <si>
    <t>538435</t>
  </si>
  <si>
    <t>616500</t>
  </si>
  <si>
    <t>538436</t>
  </si>
  <si>
    <t>F.A2010455 JUXTA</t>
  </si>
  <si>
    <t>40/2019/00132</t>
  </si>
  <si>
    <t>538812</t>
  </si>
  <si>
    <t>F.FA00548590 VINCI AUTOROUTES</t>
  </si>
  <si>
    <t>40/2019/00152</t>
  </si>
  <si>
    <t>538934</t>
  </si>
  <si>
    <t>627800</t>
  </si>
  <si>
    <t>545101</t>
  </si>
  <si>
    <t>538289</t>
  </si>
  <si>
    <t>538282</t>
  </si>
  <si>
    <t>06 FRAIS TENUE COMPTE</t>
  </si>
  <si>
    <t>32/2019/00146</t>
  </si>
  <si>
    <t>538587</t>
  </si>
  <si>
    <t>06 C° MOUVEMENT</t>
  </si>
  <si>
    <t>32/2019/00147</t>
  </si>
  <si>
    <t>538589</t>
  </si>
  <si>
    <t>627830</t>
  </si>
  <si>
    <t>06 C° CB</t>
  </si>
  <si>
    <t>32/2019/00148</t>
  </si>
  <si>
    <t>538591</t>
  </si>
  <si>
    <t>F.2200219666 CLT 70013441 PROMODENTAIRE</t>
  </si>
  <si>
    <t>40/2019/00125</t>
  </si>
  <si>
    <t>538797</t>
  </si>
  <si>
    <t>F.D0336303 CLT 1294 BIOTECH DENTAL</t>
  </si>
  <si>
    <t>40/2019/00129</t>
  </si>
  <si>
    <t>538805</t>
  </si>
  <si>
    <t>C. CLEMENT FRAIS DU 31-01-2019</t>
  </si>
  <si>
    <t>42/2019/00007</t>
  </si>
  <si>
    <t>538300</t>
  </si>
  <si>
    <t>32/2019/00151</t>
  </si>
  <si>
    <t>538597</t>
  </si>
  <si>
    <t>626200</t>
  </si>
  <si>
    <t>F.261023202 ORANGE</t>
  </si>
  <si>
    <t>40/2019/00122</t>
  </si>
  <si>
    <t>538788</t>
  </si>
  <si>
    <t>F.2200219841 CLT 70013441 PROMODENTAIRE</t>
  </si>
  <si>
    <t>40/2019/00124</t>
  </si>
  <si>
    <t>538795</t>
  </si>
  <si>
    <t>AVOIR 261174420 ORANGE</t>
  </si>
  <si>
    <t>Crédit</t>
  </si>
  <si>
    <t>40/2019/00116</t>
  </si>
  <si>
    <t>538733</t>
  </si>
  <si>
    <t>AVOIR700633341 ORANGE</t>
  </si>
  <si>
    <t>40/2019/00117</t>
  </si>
  <si>
    <t>538736</t>
  </si>
  <si>
    <t>AVOIR 261168353 ORANGE</t>
  </si>
  <si>
    <t>40/2019/00154</t>
  </si>
  <si>
    <t>538939</t>
  </si>
  <si>
    <t>F.714 LE PLAISIR DES PAPILLES</t>
  </si>
  <si>
    <t>40/2019/00224</t>
  </si>
  <si>
    <t>541570</t>
  </si>
  <si>
    <t>32/2019/00161</t>
  </si>
  <si>
    <t>541299</t>
  </si>
  <si>
    <t>F201901 ROBERT FAYE</t>
  </si>
  <si>
    <t>40/2019/00110</t>
  </si>
  <si>
    <t>538678</t>
  </si>
  <si>
    <t>609700</t>
  </si>
  <si>
    <t>AVOIR AVL175094 CLT 19750000 DR CABRAL LABOCAST</t>
  </si>
  <si>
    <t>40/2019/00177</t>
  </si>
  <si>
    <t>540992</t>
  </si>
  <si>
    <t>AVOIR AVL175107 CLT 19750000 DR CABRAL LABOCAST</t>
  </si>
  <si>
    <t>40/2019/00178</t>
  </si>
  <si>
    <t>540995</t>
  </si>
  <si>
    <t>AVOIR AVL175109 CLT 20075000 DR MAGER LABOCAST</t>
  </si>
  <si>
    <t>40/2019/00179</t>
  </si>
  <si>
    <t>540998</t>
  </si>
  <si>
    <t>AVOIR AVL175085 CLT 20262000 DR SANCHEZ LABOCAST</t>
  </si>
  <si>
    <t>40/2019/00180</t>
  </si>
  <si>
    <t>541001</t>
  </si>
  <si>
    <t>F.90065 CLT 41301627 SOCIETE HOTELIERE DE SOLOGNE KYRIAD</t>
  </si>
  <si>
    <t>40/2019/00204</t>
  </si>
  <si>
    <t>541080</t>
  </si>
  <si>
    <t>32/2019/00171</t>
  </si>
  <si>
    <t>541319</t>
  </si>
  <si>
    <t>647500</t>
  </si>
  <si>
    <t>F.573494 ADH 2544 APST 41</t>
  </si>
  <si>
    <t>40/2019/00321</t>
  </si>
  <si>
    <t>544903</t>
  </si>
  <si>
    <t>625120</t>
  </si>
  <si>
    <t>R. FAYE FRAIS DU 20-21-12-18 ET 30-31-19</t>
  </si>
  <si>
    <t>43</t>
  </si>
  <si>
    <t>43/2019/00001</t>
  </si>
  <si>
    <t>538837</t>
  </si>
  <si>
    <t>06 PHA OTTEVAERE</t>
  </si>
  <si>
    <t>90/2019/00308</t>
  </si>
  <si>
    <t>541613</t>
  </si>
  <si>
    <t>A-C. LLORET FRAIS DU 9 AU 13-02-19</t>
  </si>
  <si>
    <t>42/2019/00012</t>
  </si>
  <si>
    <t>538903</t>
  </si>
  <si>
    <t>538904</t>
  </si>
  <si>
    <t>F.F9550692 TOTAL MARKETING</t>
  </si>
  <si>
    <t>40/2019/00199</t>
  </si>
  <si>
    <t>541064</t>
  </si>
  <si>
    <t>A-C. LLORET FRAIS DU 15-02</t>
  </si>
  <si>
    <t>42/2019/00013</t>
  </si>
  <si>
    <t>541618</t>
  </si>
  <si>
    <t>C. CLEMENT FRAIS DU 08 ET 15-02</t>
  </si>
  <si>
    <t>42/2019/00014</t>
  </si>
  <si>
    <t>541620</t>
  </si>
  <si>
    <t>F.1363541 CLT 105779 SCHEIN</t>
  </si>
  <si>
    <t>40/2019/00255</t>
  </si>
  <si>
    <t>541969</t>
  </si>
  <si>
    <t>F.10088605 CLT 2004689 DENTAURUM</t>
  </si>
  <si>
    <t>40/2019/00256</t>
  </si>
  <si>
    <t>541971</t>
  </si>
  <si>
    <t>F.SI193456 AMERICAN ORTHODONTICS</t>
  </si>
  <si>
    <t>40/2019/00265</t>
  </si>
  <si>
    <t>542233</t>
  </si>
  <si>
    <t>606100</t>
  </si>
  <si>
    <t>F.10090641921 EDF</t>
  </si>
  <si>
    <t>40/2019/00275</t>
  </si>
  <si>
    <t>544357</t>
  </si>
  <si>
    <t>F.305431 CLT 20262000 DR SANCHEZ LABOCAST</t>
  </si>
  <si>
    <t>40/2019/00267</t>
  </si>
  <si>
    <t>544121</t>
  </si>
  <si>
    <t>F.SI193553 CLT POF178326 AMERICAN ORTHODONTICS</t>
  </si>
  <si>
    <t>40/2019/00269</t>
  </si>
  <si>
    <t>544293</t>
  </si>
  <si>
    <t>615500</t>
  </si>
  <si>
    <t>F.F19000188 CLT CL00360 ACCESS DENTAL</t>
  </si>
  <si>
    <t>40/2019/00270</t>
  </si>
  <si>
    <t>544295</t>
  </si>
  <si>
    <t>F.305373 CLT 20075000 DR MAGER LABOCAST</t>
  </si>
  <si>
    <t>40/2019/00329</t>
  </si>
  <si>
    <t>544921</t>
  </si>
  <si>
    <t>F305398 CLT 20155000 DR MAKRIDOU LABOCAST</t>
  </si>
  <si>
    <t>40/2019/00338</t>
  </si>
  <si>
    <t>544943</t>
  </si>
  <si>
    <t>F.305292 CLT 19750000 DR CABRAL LABOCAST</t>
  </si>
  <si>
    <t>40/2019/00384</t>
  </si>
  <si>
    <t>545066</t>
  </si>
  <si>
    <t>F.1368965 CLT 105779 SCHEIN</t>
  </si>
  <si>
    <t>40/2019/00264</t>
  </si>
  <si>
    <t>542231</t>
  </si>
  <si>
    <t>F.2200226302 CLT 70013441 PROMODENTAIRE</t>
  </si>
  <si>
    <t>40/2019/00268</t>
  </si>
  <si>
    <t>544291</t>
  </si>
  <si>
    <t>F.022534 CLT S153500 ANETT DENT LA CHAUSSEE</t>
  </si>
  <si>
    <t>40/2019/00271</t>
  </si>
  <si>
    <t>544298</t>
  </si>
  <si>
    <t>F.19025231 CLT 410001 DPI</t>
  </si>
  <si>
    <t>40/2019/00272</t>
  </si>
  <si>
    <t>544301</t>
  </si>
  <si>
    <t>SALAIRES 02-2019</t>
  </si>
  <si>
    <t>64/2019/00003</t>
  </si>
  <si>
    <t>544334</t>
  </si>
  <si>
    <t>CHARGES PAT. SUR SALAIRES 02-2019</t>
  </si>
  <si>
    <t>64/2019/00004</t>
  </si>
  <si>
    <t>544345</t>
  </si>
  <si>
    <t>544347</t>
  </si>
  <si>
    <t>544349</t>
  </si>
  <si>
    <t>544351</t>
  </si>
  <si>
    <t>544353</t>
  </si>
  <si>
    <t>F.2506 CLT  174 LE LABO</t>
  </si>
  <si>
    <t>40/2019/00324</t>
  </si>
  <si>
    <t>544911</t>
  </si>
  <si>
    <t>F.20190062 CLT DR MAGER LABORATOIRE CREATEETH</t>
  </si>
  <si>
    <t>40/2019/00325</t>
  </si>
  <si>
    <t>544913</t>
  </si>
  <si>
    <t>F.20190073 DR SANCHEZ LABORATROIRE CREATEETH</t>
  </si>
  <si>
    <t>40/2019/00326</t>
  </si>
  <si>
    <t>544915</t>
  </si>
  <si>
    <t>F.20190048 CLT DR CABRAL LABORATOIRE CREATEETH</t>
  </si>
  <si>
    <t>40/2019/00327</t>
  </si>
  <si>
    <t>544917</t>
  </si>
  <si>
    <t>F.VK/19012523 CLT 528276 KOMET</t>
  </si>
  <si>
    <t>40/2019/00328</t>
  </si>
  <si>
    <t>544919</t>
  </si>
  <si>
    <t>F.41015880 CLT 2629D ONET SERVICES</t>
  </si>
  <si>
    <t>40/2019/00337</t>
  </si>
  <si>
    <t>544940</t>
  </si>
  <si>
    <t>F.20190074 DR SANCHEZ ALBERTO LABORATOIRE CREATEETH</t>
  </si>
  <si>
    <t>40/2019/00356</t>
  </si>
  <si>
    <t>544982</t>
  </si>
  <si>
    <t>F.A20190454 JUXTA</t>
  </si>
  <si>
    <t>40/2019/00389</t>
  </si>
  <si>
    <t>545082</t>
  </si>
  <si>
    <t>F.U19020335 CLT U12883 PROSERVE DASRI</t>
  </si>
  <si>
    <t>40/2019/00399</t>
  </si>
  <si>
    <t>545120</t>
  </si>
  <si>
    <t>F.S193044464 FREE2 MOVE LEASE</t>
  </si>
  <si>
    <t>40/2019/00263</t>
  </si>
  <si>
    <t>542016</t>
  </si>
  <si>
    <t>542027</t>
  </si>
  <si>
    <t>A-C. LLORET FRAIS DU 19-02-2019</t>
  </si>
  <si>
    <t>42/2019/00015</t>
  </si>
  <si>
    <t>542227</t>
  </si>
  <si>
    <t>06 LOYER SASU</t>
  </si>
  <si>
    <t>32/2019/00255</t>
  </si>
  <si>
    <t>542269</t>
  </si>
  <si>
    <t>AVOIR AVL175294 CLT 20075000 DR MAGER LABOCAST</t>
  </si>
  <si>
    <t>40/2019/00371</t>
  </si>
  <si>
    <t>545019</t>
  </si>
  <si>
    <t>AVOIR AVL175295 CLT 19750000 DR CABRALLABOCAST</t>
  </si>
  <si>
    <t>40/2019/00372</t>
  </si>
  <si>
    <t>545022</t>
  </si>
  <si>
    <t>AVOIR AVL175297 CLT 20262000 DR SANCHEZ LABOCAST</t>
  </si>
  <si>
    <t>40/2019/00374</t>
  </si>
  <si>
    <t>545032</t>
  </si>
  <si>
    <t>F.A20190764 JUXTA</t>
  </si>
  <si>
    <t>40/2019/00387</t>
  </si>
  <si>
    <t>545074</t>
  </si>
  <si>
    <t>F.FB00551549 VINCI AUTOROUTES</t>
  </si>
  <si>
    <t>40/2019/00390</t>
  </si>
  <si>
    <t>545086</t>
  </si>
  <si>
    <t>542020</t>
  </si>
  <si>
    <t>32/2019/00267</t>
  </si>
  <si>
    <t>544504</t>
  </si>
  <si>
    <t>32/2019/00268</t>
  </si>
  <si>
    <t>544506</t>
  </si>
  <si>
    <t>32/2019/00269</t>
  </si>
  <si>
    <t>544508</t>
  </si>
  <si>
    <t>F.D0339758 CLT 12694 BIOTECH DENTAL</t>
  </si>
  <si>
    <t>40/2019/00335</t>
  </si>
  <si>
    <t>544936</t>
  </si>
  <si>
    <t>F.D339762 CLT 12694 BIOTECH DENTAL</t>
  </si>
  <si>
    <t>40/2019/00336</t>
  </si>
  <si>
    <t>544938</t>
  </si>
  <si>
    <t>32/2019/00281</t>
  </si>
  <si>
    <t>544532</t>
  </si>
  <si>
    <t>F.2200227176 CLT 70013441 PROMODENTAIRE</t>
  </si>
  <si>
    <t>40/2019/00330</t>
  </si>
  <si>
    <t>544923</t>
  </si>
  <si>
    <t>F.261563288 ORANGE</t>
  </si>
  <si>
    <t>40/2019/00391</t>
  </si>
  <si>
    <t>545091</t>
  </si>
  <si>
    <t>F.1VF076993 CLT M061741 SEPTODONT</t>
  </si>
  <si>
    <t>40/2019/00334</t>
  </si>
  <si>
    <t>544934</t>
  </si>
  <si>
    <t>09 FRAIS ATTESTATION BANCAIRE</t>
  </si>
  <si>
    <t>23/2019/00091</t>
  </si>
  <si>
    <t>545384</t>
  </si>
  <si>
    <t>32/2019/00297</t>
  </si>
  <si>
    <t>545246</t>
  </si>
  <si>
    <t>A-C. LLORET FRAIS DU 4 AU 7-03-19</t>
  </si>
  <si>
    <t>42/2019/00018</t>
  </si>
  <si>
    <t>544740</t>
  </si>
  <si>
    <t>F.D0340552 CLT 12694 BIOTECH DENTAL</t>
  </si>
  <si>
    <t>40/2019/00323</t>
  </si>
  <si>
    <t>544909</t>
  </si>
  <si>
    <t>F.201902 ROBERT FAYE</t>
  </si>
  <si>
    <t>40/2019/00386</t>
  </si>
  <si>
    <t>545071</t>
  </si>
  <si>
    <t>32/2019/00304</t>
  </si>
  <si>
    <t>545260</t>
  </si>
  <si>
    <t>09 FACTURE CAVF</t>
  </si>
  <si>
    <t>23/2019/00094</t>
  </si>
  <si>
    <t>545390</t>
  </si>
  <si>
    <t>606300</t>
  </si>
  <si>
    <t>F.1917514 CLT 100194660 FIDUCIAL BUREAUTIQUE</t>
  </si>
  <si>
    <t>40/2019/00420</t>
  </si>
  <si>
    <t>545487</t>
  </si>
  <si>
    <t>545489</t>
  </si>
  <si>
    <t>602230</t>
  </si>
  <si>
    <t>06 LECLERC DIVERS</t>
  </si>
  <si>
    <t>90/2019/00638</t>
  </si>
  <si>
    <t>547634</t>
  </si>
  <si>
    <t>547635</t>
  </si>
  <si>
    <t>F.F9808865 TOTAL MARKETING</t>
  </si>
  <si>
    <t>4</t>
  </si>
  <si>
    <t>40/2019/00400</t>
  </si>
  <si>
    <t>545125</t>
  </si>
  <si>
    <t>F.D0341382 CLT 12694 BIOTECH DENTAL</t>
  </si>
  <si>
    <t>40/2019/00409</t>
  </si>
  <si>
    <t>545456</t>
  </si>
  <si>
    <t>F.1392071 CLT 105779 SCHEIN</t>
  </si>
  <si>
    <t>40/2019/00408</t>
  </si>
  <si>
    <t>545454</t>
  </si>
  <si>
    <t>F.FA01276 BARDET</t>
  </si>
  <si>
    <t>40/2019/00430</t>
  </si>
  <si>
    <t>545828</t>
  </si>
  <si>
    <t>90/2019/00627</t>
  </si>
  <si>
    <t>545773</t>
  </si>
  <si>
    <t>F.32110540240 SAUR</t>
  </si>
  <si>
    <t>40/2019/00448</t>
  </si>
  <si>
    <t>546162</t>
  </si>
  <si>
    <t>C.CLEMENT FRAIS DU 12 AU 25-03</t>
  </si>
  <si>
    <t>42/2019/00020</t>
  </si>
  <si>
    <t>545790</t>
  </si>
  <si>
    <t>R. FAYE FRAIS DU 12 AU 14-02</t>
  </si>
  <si>
    <t>43/2019/00003</t>
  </si>
  <si>
    <t>545799</t>
  </si>
  <si>
    <t>06 MARKET DIVERS RECEPTION</t>
  </si>
  <si>
    <t>90/2019/00640</t>
  </si>
  <si>
    <t>547641</t>
  </si>
  <si>
    <t>A-C. LLORET FRAIS DU 12 AU 25-03</t>
  </si>
  <si>
    <t>42/2019/00024</t>
  </si>
  <si>
    <t>545874</t>
  </si>
  <si>
    <t>F.2200233495 CLT 70013441 PROMODENTAIRE</t>
  </si>
  <si>
    <t>40/2019/00446</t>
  </si>
  <si>
    <t>546069</t>
  </si>
  <si>
    <t>F.20190133 JUXTA</t>
  </si>
  <si>
    <t>40/2019/00453</t>
  </si>
  <si>
    <t>546187</t>
  </si>
  <si>
    <t>F.4J90301878 CLT 452113 CSP</t>
  </si>
  <si>
    <t>40/2019/00455</t>
  </si>
  <si>
    <t>546192</t>
  </si>
  <si>
    <t>F.FAC19-2783 CLT BIOCPR0237  OST DEVELOPPEMENT</t>
  </si>
  <si>
    <t>40/2019/00456</t>
  </si>
  <si>
    <t>546194</t>
  </si>
  <si>
    <t>F.2200233642 CLT 70013441 PROMODENTAIRE</t>
  </si>
  <si>
    <t>40/2019/00459</t>
  </si>
  <si>
    <t>546200</t>
  </si>
  <si>
    <t>F.VK/19018815 KOMET</t>
  </si>
  <si>
    <t>40/2019/00461</t>
  </si>
  <si>
    <t>546204</t>
  </si>
  <si>
    <t>F.F19-00312 DPS</t>
  </si>
  <si>
    <t>40/2019/00454</t>
  </si>
  <si>
    <t>546189</t>
  </si>
  <si>
    <t>F.2200233870 CLT 70013441 PROMODENTAIRE</t>
  </si>
  <si>
    <t>40/2019/00460</t>
  </si>
  <si>
    <t>546202</t>
  </si>
  <si>
    <t>F.20190116 DR SANCHEZ LABORATOIRE CREATTETH</t>
  </si>
  <si>
    <t>40/2019/00462</t>
  </si>
  <si>
    <t>546206</t>
  </si>
  <si>
    <t>641410</t>
  </si>
  <si>
    <t>SALAIRES 03-2019</t>
  </si>
  <si>
    <t>64/2019/00005</t>
  </si>
  <si>
    <t>547673</t>
  </si>
  <si>
    <t>547669</t>
  </si>
  <si>
    <t>CHARGES PAT. /SALAIRES 03-2019</t>
  </si>
  <si>
    <t>64/2019/00006</t>
  </si>
  <si>
    <t>547681</t>
  </si>
  <si>
    <t>547683</t>
  </si>
  <si>
    <t>547685</t>
  </si>
  <si>
    <t>547687</t>
  </si>
  <si>
    <t>547689</t>
  </si>
  <si>
    <t>616100</t>
  </si>
  <si>
    <t>ASSURANCE MACIF CMSD ET VEHICULES</t>
  </si>
  <si>
    <t>90/2019/00621</t>
  </si>
  <si>
    <t>545429</t>
  </si>
  <si>
    <t>616300</t>
  </si>
  <si>
    <t>545430</t>
  </si>
  <si>
    <t>F.2200234518 CLT 70013441 PROMODENTAIRE</t>
  </si>
  <si>
    <t>40/2019/00457</t>
  </si>
  <si>
    <t>546196</t>
  </si>
  <si>
    <t>06 VIRM SASU SOCIAL IMMO</t>
  </si>
  <si>
    <t>32/2019/00371</t>
  </si>
  <si>
    <t>547456</t>
  </si>
  <si>
    <t>32/2019/00374</t>
  </si>
  <si>
    <t>547462</t>
  </si>
  <si>
    <t>F.2200234684 CLT 70013441 PROMODENTAIRE</t>
  </si>
  <si>
    <t>40/2019/00458</t>
  </si>
  <si>
    <t>546198</t>
  </si>
  <si>
    <t>32/2019/00377</t>
  </si>
  <si>
    <t>547468</t>
  </si>
  <si>
    <t>CHQ 5385061 ASSURANCE ADMINISTRATEURS</t>
  </si>
  <si>
    <t>23/2019/00114</t>
  </si>
  <si>
    <t>546173</t>
  </si>
  <si>
    <t>32/2019/00389</t>
  </si>
  <si>
    <t>547492</t>
  </si>
  <si>
    <t>32/2019/00394</t>
  </si>
  <si>
    <t>547802</t>
  </si>
  <si>
    <t>32/2019/00399</t>
  </si>
  <si>
    <t>547812</t>
  </si>
  <si>
    <t>32/2019/00402</t>
  </si>
  <si>
    <t>547818</t>
  </si>
  <si>
    <t>C.CLEMENT FRAIS DU 05-04-19</t>
  </si>
  <si>
    <t>42/2019/00026</t>
  </si>
  <si>
    <t>547646</t>
  </si>
  <si>
    <t>A-C. LLORET FRAIS DU 28-03 ET 03-04-19</t>
  </si>
  <si>
    <t>42/2019/00028</t>
  </si>
  <si>
    <t>547651</t>
  </si>
  <si>
    <t>F. BOUTIN FRAIS DU 08-02-19</t>
  </si>
  <si>
    <t>43/2019/00004</t>
  </si>
  <si>
    <t>547655</t>
  </si>
  <si>
    <t>F.BOUTIN FRAIS DU 05-04-19</t>
  </si>
  <si>
    <t>43/2019/00005</t>
  </si>
  <si>
    <t>547657</t>
  </si>
  <si>
    <t>F. MARDIGUIAN FRAIS DU 05-04-19</t>
  </si>
  <si>
    <t>43/2019/00006</t>
  </si>
  <si>
    <t>547659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</si>
</sst>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\ _€_-;\-* #,##0.00\ _€_-;_-* &quot;-&quot;??\ _€_-;_-@_-"/>
    <numFmt numFmtId="164" formatCode="#,###.##"/>
    <numFmt numFmtId="165" formatCode="_-* #,##0\ _€_-;\-* #,##0\ _€_-;_-* &quot;-&quot;??\ _€_-;_-@_-"/>
    <numFmt numFmtId="166" formatCode="[$-40C]mmm\-yy;@"/>
    <numFmt numFmtId="167" formatCode="_-* #,##0.0000\ _€_-;\-* #,##0.0000\ _€_-;_-* &quot;-&quot;??\ _€_-;_-@_-"/>
    <numFmt numFmtId="168" formatCode="_-* #,##0.00000000\ _€_-;\-* #,##0.00000000\ _€_-;_-* &quot;-&quot;??\ _€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Helv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i/>
      <sz val="14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4C3B1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rgb="FF00000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rgb="FF000000"/>
      </right>
      <top style="thin">
        <color theme="0"/>
      </top>
      <bottom style="thin">
        <color theme="0"/>
      </bottom>
      <diagonal/>
    </border>
  </borders>
  <cellStyleXfs count="19">
    <xf numFmtId="0" fontId="0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4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" fillId="0" borderId="0"/>
    <xf numFmtId="43" fontId="2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" fillId="7" borderId="32" applyNumberFormat="0" applyFont="0" applyAlignment="0" applyProtection="0"/>
  </cellStyleXfs>
  <cellXfs count="168">
    <xf numFmtId="0" fontId="0" fillId="0" borderId="0" xfId="0"/>
    <xf numFmtId="4" fontId="5" fillId="0" borderId="0" xfId="1" applyNumberFormat="1" applyFont="1" applyFill="1" applyBorder="1" applyAlignment="1">
      <alignment vertical="center"/>
    </xf>
    <xf numFmtId="0" fontId="4" fillId="0" borderId="1" xfId="1" applyNumberFormat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vertical="center" wrapText="1"/>
    </xf>
    <xf numFmtId="0" fontId="0" fillId="0" borderId="0" xfId="0" applyFont="1" applyFill="1" applyAlignment="1">
      <alignment vertical="center" wrapText="1"/>
    </xf>
    <xf numFmtId="0" fontId="0" fillId="0" borderId="0" xfId="0" applyFont="1" applyFill="1" applyAlignment="1">
      <alignment vertical="center"/>
    </xf>
    <xf numFmtId="0" fontId="5" fillId="0" borderId="0" xfId="1" applyFont="1" applyFill="1" applyAlignment="1">
      <alignment vertical="center" wrapText="1"/>
    </xf>
    <xf numFmtId="0" fontId="5" fillId="0" borderId="0" xfId="1" applyFont="1" applyFill="1" applyAlignment="1">
      <alignment vertical="center"/>
    </xf>
    <xf numFmtId="0" fontId="3" fillId="0" borderId="0" xfId="0" applyFont="1" applyFill="1" applyAlignment="1">
      <alignment vertical="center"/>
    </xf>
    <xf numFmtId="0" fontId="4" fillId="0" borderId="8" xfId="1" applyFont="1" applyFill="1" applyBorder="1" applyAlignment="1">
      <alignment vertical="center" wrapText="1"/>
    </xf>
    <xf numFmtId="0" fontId="5" fillId="0" borderId="8" xfId="1" applyFont="1" applyFill="1" applyBorder="1" applyAlignment="1">
      <alignment vertical="center" wrapText="1"/>
    </xf>
    <xf numFmtId="0" fontId="4" fillId="0" borderId="23" xfId="1" applyFont="1" applyFill="1" applyBorder="1" applyAlignment="1">
      <alignment vertical="center" wrapText="1"/>
    </xf>
    <xf numFmtId="0" fontId="4" fillId="0" borderId="18" xfId="1" applyFont="1" applyFill="1" applyBorder="1" applyAlignment="1">
      <alignment vertical="center" wrapText="1"/>
    </xf>
    <xf numFmtId="164" fontId="5" fillId="0" borderId="0" xfId="1" applyNumberFormat="1" applyFont="1" applyFill="1" applyAlignment="1">
      <alignment horizontal="right" vertical="center"/>
    </xf>
    <xf numFmtId="164" fontId="5" fillId="0" borderId="0" xfId="0" applyNumberFormat="1" applyFont="1" applyFill="1" applyAlignment="1">
      <alignment vertical="center"/>
    </xf>
    <xf numFmtId="164" fontId="5" fillId="0" borderId="0" xfId="1" applyNumberFormat="1" applyFont="1" applyFill="1" applyAlignment="1">
      <alignment vertical="center"/>
    </xf>
    <xf numFmtId="9" fontId="0" fillId="0" borderId="0" xfId="8" applyFont="1" applyFill="1" applyAlignment="1">
      <alignment vertical="center"/>
    </xf>
    <xf numFmtId="0" fontId="0" fillId="0" borderId="0" xfId="0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164" fontId="4" fillId="0" borderId="0" xfId="1" applyNumberFormat="1" applyFont="1" applyFill="1" applyAlignment="1">
      <alignment horizontal="center" vertical="center" wrapText="1"/>
    </xf>
    <xf numFmtId="0" fontId="5" fillId="0" borderId="8" xfId="0" applyFont="1" applyFill="1" applyBorder="1" applyAlignment="1">
      <alignment vertical="center" wrapText="1"/>
    </xf>
    <xf numFmtId="0" fontId="6" fillId="0" borderId="15" xfId="1" applyFont="1" applyFill="1" applyBorder="1" applyAlignment="1">
      <alignment horizontal="left" vertical="center" wrapText="1"/>
    </xf>
    <xf numFmtId="0" fontId="5" fillId="0" borderId="21" xfId="0" applyFont="1" applyFill="1" applyBorder="1" applyAlignment="1">
      <alignment vertical="center" wrapText="1"/>
    </xf>
    <xf numFmtId="0" fontId="6" fillId="0" borderId="15" xfId="1" applyFont="1" applyFill="1" applyBorder="1" applyAlignment="1">
      <alignment vertical="center" wrapText="1"/>
    </xf>
    <xf numFmtId="0" fontId="5" fillId="0" borderId="21" xfId="1" applyFont="1" applyFill="1" applyBorder="1" applyAlignment="1">
      <alignment vertical="center" wrapText="1"/>
    </xf>
    <xf numFmtId="11" fontId="5" fillId="0" borderId="8" xfId="1" applyNumberFormat="1" applyFont="1" applyFill="1" applyBorder="1" applyAlignment="1">
      <alignment vertical="center" wrapText="1"/>
    </xf>
    <xf numFmtId="0" fontId="5" fillId="0" borderId="8" xfId="0" applyFont="1" applyFill="1" applyBorder="1" applyAlignment="1">
      <alignment horizontal="left" vertical="center" wrapText="1"/>
    </xf>
    <xf numFmtId="0" fontId="5" fillId="0" borderId="8" xfId="1" applyFont="1" applyFill="1" applyBorder="1" applyAlignment="1">
      <alignment horizontal="left" vertical="center" wrapText="1"/>
    </xf>
    <xf numFmtId="0" fontId="4" fillId="0" borderId="27" xfId="1" applyFont="1" applyFill="1" applyBorder="1" applyAlignment="1">
      <alignment horizontal="center" vertical="center" wrapText="1"/>
    </xf>
    <xf numFmtId="0" fontId="4" fillId="0" borderId="7" xfId="1" applyNumberFormat="1" applyFont="1" applyFill="1" applyBorder="1" applyAlignment="1">
      <alignment horizontal="center" vertical="center"/>
    </xf>
    <xf numFmtId="0" fontId="6" fillId="0" borderId="8" xfId="1" applyFont="1" applyFill="1" applyBorder="1" applyAlignment="1">
      <alignment horizontal="left" vertical="center" wrapText="1"/>
    </xf>
    <xf numFmtId="0" fontId="5" fillId="0" borderId="21" xfId="0" applyFont="1" applyFill="1" applyBorder="1" applyAlignment="1">
      <alignment horizontal="left" vertical="center" wrapText="1"/>
    </xf>
    <xf numFmtId="0" fontId="5" fillId="0" borderId="21" xfId="1" applyFont="1" applyFill="1" applyBorder="1" applyAlignment="1">
      <alignment horizontal="left" vertical="center" wrapText="1"/>
    </xf>
    <xf numFmtId="0" fontId="6" fillId="0" borderId="20" xfId="1" applyFont="1" applyFill="1" applyBorder="1" applyAlignment="1">
      <alignment horizontal="left" vertical="center" wrapText="1"/>
    </xf>
    <xf numFmtId="0" fontId="4" fillId="0" borderId="13" xfId="1" applyFont="1" applyFill="1" applyBorder="1" applyAlignment="1">
      <alignment horizontal="center" vertical="center" wrapText="1"/>
    </xf>
    <xf numFmtId="0" fontId="3" fillId="0" borderId="28" xfId="0" applyFont="1" applyFill="1" applyBorder="1" applyAlignment="1">
      <alignment vertical="center" wrapText="1"/>
    </xf>
    <xf numFmtId="43" fontId="4" fillId="0" borderId="2" xfId="6" applyFont="1" applyFill="1" applyBorder="1" applyAlignment="1">
      <alignment vertical="center"/>
    </xf>
    <xf numFmtId="43" fontId="4" fillId="0" borderId="9" xfId="6" applyFont="1" applyFill="1" applyBorder="1" applyAlignment="1">
      <alignment vertical="center"/>
    </xf>
    <xf numFmtId="43" fontId="5" fillId="0" borderId="2" xfId="6" applyFont="1" applyFill="1" applyBorder="1" applyAlignment="1">
      <alignment vertical="center"/>
    </xf>
    <xf numFmtId="43" fontId="5" fillId="0" borderId="9" xfId="6" applyFont="1" applyFill="1" applyBorder="1" applyAlignment="1">
      <alignment vertical="center"/>
    </xf>
    <xf numFmtId="43" fontId="5" fillId="0" borderId="4" xfId="6" applyFont="1" applyFill="1" applyBorder="1" applyAlignment="1">
      <alignment vertical="center"/>
    </xf>
    <xf numFmtId="43" fontId="5" fillId="0" borderId="11" xfId="6" applyFont="1" applyFill="1" applyBorder="1" applyAlignment="1">
      <alignment vertical="center"/>
    </xf>
    <xf numFmtId="43" fontId="4" fillId="0" borderId="3" xfId="6" applyFont="1" applyFill="1" applyBorder="1" applyAlignment="1">
      <alignment vertical="center"/>
    </xf>
    <xf numFmtId="43" fontId="4" fillId="0" borderId="10" xfId="6" applyFont="1" applyFill="1" applyBorder="1" applyAlignment="1">
      <alignment vertical="center"/>
    </xf>
    <xf numFmtId="43" fontId="4" fillId="0" borderId="6" xfId="6" applyFont="1" applyFill="1" applyBorder="1" applyAlignment="1">
      <alignment vertical="center"/>
    </xf>
    <xf numFmtId="43" fontId="4" fillId="0" borderId="5" xfId="6" applyFont="1" applyFill="1" applyBorder="1" applyAlignment="1">
      <alignment vertical="center"/>
    </xf>
    <xf numFmtId="43" fontId="4" fillId="0" borderId="12" xfId="6" applyFont="1" applyFill="1" applyBorder="1" applyAlignment="1">
      <alignment vertical="center"/>
    </xf>
    <xf numFmtId="43" fontId="4" fillId="0" borderId="7" xfId="6" applyFont="1" applyFill="1" applyBorder="1" applyAlignment="1">
      <alignment vertical="center"/>
    </xf>
    <xf numFmtId="43" fontId="0" fillId="0" borderId="0" xfId="6" applyFont="1" applyFill="1" applyBorder="1" applyAlignment="1">
      <alignment vertical="center"/>
    </xf>
    <xf numFmtId="43" fontId="0" fillId="0" borderId="0" xfId="6" applyFont="1" applyFill="1" applyAlignment="1">
      <alignment vertical="center"/>
    </xf>
    <xf numFmtId="43" fontId="4" fillId="0" borderId="29" xfId="6" applyFont="1" applyFill="1" applyBorder="1" applyAlignment="1">
      <alignment vertical="center"/>
    </xf>
    <xf numFmtId="0" fontId="4" fillId="0" borderId="23" xfId="7" applyFont="1" applyFill="1" applyBorder="1" applyAlignment="1">
      <alignment vertical="center" wrapText="1"/>
    </xf>
    <xf numFmtId="0" fontId="4" fillId="0" borderId="13" xfId="7" applyFont="1" applyFill="1" applyBorder="1" applyAlignment="1">
      <alignment horizontal="center" vertical="center" wrapText="1"/>
    </xf>
    <xf numFmtId="43" fontId="0" fillId="0" borderId="0" xfId="0" applyNumberFormat="1" applyFont="1" applyFill="1" applyAlignment="1">
      <alignment vertical="center"/>
    </xf>
    <xf numFmtId="43" fontId="0" fillId="0" borderId="0" xfId="6" applyFont="1"/>
    <xf numFmtId="0" fontId="0" fillId="0" borderId="0" xfId="0" applyFont="1" applyFill="1" applyAlignment="1">
      <alignment horizontal="center" vertical="center"/>
    </xf>
    <xf numFmtId="43" fontId="0" fillId="0" borderId="0" xfId="6" applyFont="1" applyFill="1" applyBorder="1" applyAlignment="1">
      <alignment horizontal="center" vertical="center"/>
    </xf>
    <xf numFmtId="43" fontId="0" fillId="0" borderId="0" xfId="6" applyFont="1" applyFill="1" applyAlignment="1">
      <alignment horizontal="center" vertical="center"/>
    </xf>
    <xf numFmtId="43" fontId="1" fillId="0" borderId="0" xfId="6" applyFont="1" applyFill="1" applyAlignment="1">
      <alignment vertical="center"/>
    </xf>
    <xf numFmtId="9" fontId="0" fillId="0" borderId="0" xfId="8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5" fillId="0" borderId="8" xfId="7" applyFont="1" applyFill="1" applyBorder="1" applyAlignment="1">
      <alignment vertical="center" wrapText="1"/>
    </xf>
    <xf numFmtId="43" fontId="5" fillId="3" borderId="2" xfId="6" applyFont="1" applyFill="1" applyBorder="1" applyAlignment="1">
      <alignment vertical="center"/>
    </xf>
    <xf numFmtId="0" fontId="4" fillId="0" borderId="16" xfId="0" applyNumberFormat="1" applyFont="1" applyFill="1" applyBorder="1" applyAlignment="1">
      <alignment horizontal="center" vertical="center" wrapText="1"/>
    </xf>
    <xf numFmtId="166" fontId="4" fillId="0" borderId="7" xfId="1" applyNumberFormat="1" applyFont="1" applyFill="1" applyBorder="1" applyAlignment="1">
      <alignment horizontal="center" vertical="center"/>
    </xf>
    <xf numFmtId="0" fontId="4" fillId="4" borderId="1" xfId="0" applyNumberFormat="1" applyFont="1" applyFill="1" applyBorder="1" applyAlignment="1">
      <alignment horizontal="center" vertical="center" wrapText="1"/>
    </xf>
    <xf numFmtId="0" fontId="4" fillId="4" borderId="7" xfId="1" applyNumberFormat="1" applyFont="1" applyFill="1" applyBorder="1" applyAlignment="1">
      <alignment horizontal="center" vertical="center"/>
    </xf>
    <xf numFmtId="43" fontId="4" fillId="4" borderId="2" xfId="6" applyFont="1" applyFill="1" applyBorder="1" applyAlignment="1">
      <alignment vertical="center"/>
    </xf>
    <xf numFmtId="43" fontId="5" fillId="4" borderId="2" xfId="6" applyFont="1" applyFill="1" applyBorder="1" applyAlignment="1">
      <alignment vertical="center"/>
    </xf>
    <xf numFmtId="43" fontId="4" fillId="4" borderId="3" xfId="6" applyFont="1" applyFill="1" applyBorder="1" applyAlignment="1">
      <alignment vertical="center"/>
    </xf>
    <xf numFmtId="43" fontId="4" fillId="4" borderId="5" xfId="6" applyFont="1" applyFill="1" applyBorder="1" applyAlignment="1">
      <alignment vertical="center"/>
    </xf>
    <xf numFmtId="43" fontId="4" fillId="4" borderId="6" xfId="6" applyFont="1" applyFill="1" applyBorder="1" applyAlignment="1">
      <alignment vertical="center"/>
    </xf>
    <xf numFmtId="0" fontId="4" fillId="5" borderId="1" xfId="0" applyNumberFormat="1" applyFont="1" applyFill="1" applyBorder="1" applyAlignment="1">
      <alignment horizontal="center" vertical="center" wrapText="1"/>
    </xf>
    <xf numFmtId="0" fontId="4" fillId="5" borderId="7" xfId="1" applyNumberFormat="1" applyFont="1" applyFill="1" applyBorder="1" applyAlignment="1">
      <alignment horizontal="center" vertical="center"/>
    </xf>
    <xf numFmtId="43" fontId="4" fillId="5" borderId="2" xfId="6" applyFont="1" applyFill="1" applyBorder="1" applyAlignment="1">
      <alignment vertical="center"/>
    </xf>
    <xf numFmtId="43" fontId="5" fillId="5" borderId="2" xfId="6" applyFont="1" applyFill="1" applyBorder="1" applyAlignment="1">
      <alignment vertical="center"/>
    </xf>
    <xf numFmtId="43" fontId="4" fillId="5" borderId="3" xfId="6" applyFont="1" applyFill="1" applyBorder="1" applyAlignment="1">
      <alignment vertical="center"/>
    </xf>
    <xf numFmtId="43" fontId="4" fillId="5" borderId="5" xfId="6" applyFont="1" applyFill="1" applyBorder="1" applyAlignment="1">
      <alignment vertical="center"/>
    </xf>
    <xf numFmtId="43" fontId="4" fillId="5" borderId="6" xfId="6" applyFont="1" applyFill="1" applyBorder="1" applyAlignment="1">
      <alignment vertical="center"/>
    </xf>
    <xf numFmtId="43" fontId="4" fillId="5" borderId="7" xfId="6" applyFont="1" applyFill="1" applyBorder="1" applyAlignment="1">
      <alignment vertical="center"/>
    </xf>
    <xf numFmtId="43" fontId="4" fillId="4" borderId="7" xfId="6" applyFont="1" applyFill="1" applyBorder="1" applyAlignment="1">
      <alignment vertical="center"/>
    </xf>
    <xf numFmtId="43" fontId="12" fillId="0" borderId="0" xfId="6" applyFont="1" applyFill="1" applyBorder="1" applyAlignment="1">
      <alignment vertical="center"/>
    </xf>
    <xf numFmtId="0" fontId="12" fillId="0" borderId="0" xfId="1" applyNumberFormat="1" applyFont="1" applyFill="1" applyBorder="1" applyAlignment="1">
      <alignment horizontal="center" vertical="center"/>
    </xf>
    <xf numFmtId="4" fontId="12" fillId="0" borderId="0" xfId="1" applyNumberFormat="1" applyFont="1" applyFill="1" applyBorder="1" applyAlignment="1">
      <alignment vertical="center"/>
    </xf>
    <xf numFmtId="164" fontId="12" fillId="0" borderId="0" xfId="1" applyNumberFormat="1" applyFont="1" applyFill="1" applyAlignment="1">
      <alignment horizontal="right" vertical="center"/>
    </xf>
    <xf numFmtId="164" fontId="12" fillId="0" borderId="0" xfId="1" applyNumberFormat="1" applyFont="1" applyFill="1" applyAlignment="1">
      <alignment vertical="center"/>
    </xf>
    <xf numFmtId="0" fontId="12" fillId="0" borderId="0" xfId="0" applyFont="1" applyFill="1" applyAlignment="1">
      <alignment vertical="center"/>
    </xf>
    <xf numFmtId="43" fontId="12" fillId="0" borderId="0" xfId="6" applyFont="1" applyFill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43" fontId="3" fillId="0" borderId="0" xfId="6" applyFont="1" applyFill="1" applyBorder="1" applyAlignment="1">
      <alignment vertical="center"/>
    </xf>
    <xf numFmtId="43" fontId="0" fillId="0" borderId="0" xfId="0" applyNumberFormat="1" applyFont="1" applyFill="1" applyBorder="1" applyAlignment="1">
      <alignment vertical="center"/>
    </xf>
    <xf numFmtId="9" fontId="0" fillId="0" borderId="0" xfId="0" applyNumberFormat="1" applyFont="1" applyFill="1" applyBorder="1" applyAlignment="1">
      <alignment vertical="center"/>
    </xf>
    <xf numFmtId="9" fontId="0" fillId="0" borderId="0" xfId="8" applyFont="1" applyFill="1" applyBorder="1" applyAlignment="1">
      <alignment horizontal="center" vertical="center"/>
    </xf>
    <xf numFmtId="43" fontId="1" fillId="0" borderId="0" xfId="6" applyFont="1" applyFill="1" applyBorder="1" applyAlignment="1">
      <alignment vertical="center"/>
    </xf>
    <xf numFmtId="0" fontId="14" fillId="0" borderId="0" xfId="0" applyFont="1" applyFill="1" applyBorder="1" applyAlignment="1">
      <alignment vertical="center"/>
    </xf>
    <xf numFmtId="43" fontId="11" fillId="0" borderId="2" xfId="6" applyFont="1" applyFill="1" applyBorder="1" applyAlignment="1">
      <alignment vertical="center"/>
    </xf>
    <xf numFmtId="0" fontId="4" fillId="0" borderId="31" xfId="1" applyNumberFormat="1" applyFont="1" applyFill="1" applyBorder="1" applyAlignment="1">
      <alignment horizontal="center" vertical="center"/>
    </xf>
    <xf numFmtId="0" fontId="4" fillId="0" borderId="25" xfId="1" applyNumberFormat="1" applyFont="1" applyFill="1" applyBorder="1" applyAlignment="1">
      <alignment horizontal="center" vertical="center"/>
    </xf>
    <xf numFmtId="43" fontId="5" fillId="2" borderId="9" xfId="6" applyFont="1" applyFill="1" applyBorder="1" applyAlignment="1">
      <alignment vertical="center"/>
    </xf>
    <xf numFmtId="43" fontId="10" fillId="0" borderId="9" xfId="6" applyFont="1" applyFill="1" applyBorder="1" applyAlignment="1">
      <alignment vertical="center"/>
    </xf>
    <xf numFmtId="43" fontId="4" fillId="0" borderId="14" xfId="6" applyFont="1" applyFill="1" applyBorder="1" applyAlignment="1">
      <alignment vertical="center"/>
    </xf>
    <xf numFmtId="43" fontId="4" fillId="0" borderId="25" xfId="6" applyFont="1" applyFill="1" applyBorder="1" applyAlignment="1">
      <alignment vertical="center"/>
    </xf>
    <xf numFmtId="43" fontId="4" fillId="0" borderId="30" xfId="6" applyFont="1" applyFill="1" applyBorder="1" applyAlignment="1">
      <alignment vertical="center"/>
    </xf>
    <xf numFmtId="43" fontId="5" fillId="0" borderId="5" xfId="6" applyFont="1" applyFill="1" applyBorder="1" applyAlignment="1">
      <alignment vertical="center"/>
    </xf>
    <xf numFmtId="165" fontId="15" fillId="0" borderId="0" xfId="9" applyNumberFormat="1" applyFont="1" applyFill="1" applyAlignment="1">
      <alignment vertical="center"/>
    </xf>
    <xf numFmtId="165" fontId="9" fillId="0" borderId="0" xfId="9" applyNumberFormat="1" applyFont="1" applyFill="1" applyAlignment="1">
      <alignment vertical="center"/>
    </xf>
    <xf numFmtId="165" fontId="12" fillId="0" borderId="0" xfId="9" applyNumberFormat="1" applyFont="1" applyFill="1" applyAlignment="1">
      <alignment vertical="center"/>
    </xf>
    <xf numFmtId="0" fontId="4" fillId="0" borderId="22" xfId="1" applyFont="1" applyFill="1" applyBorder="1" applyAlignment="1">
      <alignment vertical="center" wrapText="1"/>
    </xf>
    <xf numFmtId="43" fontId="4" fillId="6" borderId="2" xfId="9" applyFont="1" applyFill="1" applyBorder="1" applyAlignment="1">
      <alignment vertical="center"/>
    </xf>
    <xf numFmtId="43" fontId="5" fillId="6" borderId="2" xfId="9" applyFont="1" applyFill="1" applyBorder="1" applyAlignment="1">
      <alignment vertical="center"/>
    </xf>
    <xf numFmtId="43" fontId="5" fillId="6" borderId="2" xfId="9" applyFont="1" applyFill="1" applyBorder="1" applyAlignment="1">
      <alignment horizontal="right" vertical="center"/>
    </xf>
    <xf numFmtId="43" fontId="5" fillId="6" borderId="4" xfId="9" applyFont="1" applyFill="1" applyBorder="1" applyAlignment="1">
      <alignment vertical="center"/>
    </xf>
    <xf numFmtId="43" fontId="4" fillId="6" borderId="3" xfId="9" applyFont="1" applyFill="1" applyBorder="1" applyAlignment="1">
      <alignment vertical="center"/>
    </xf>
    <xf numFmtId="43" fontId="4" fillId="6" borderId="5" xfId="9" applyFont="1" applyFill="1" applyBorder="1" applyAlignment="1">
      <alignment vertical="center"/>
    </xf>
    <xf numFmtId="43" fontId="4" fillId="6" borderId="6" xfId="9" applyFont="1" applyFill="1" applyBorder="1" applyAlignment="1">
      <alignment vertical="center"/>
    </xf>
    <xf numFmtId="0" fontId="4" fillId="0" borderId="17" xfId="1" applyFont="1" applyFill="1" applyBorder="1" applyAlignment="1">
      <alignment vertical="center" wrapText="1"/>
    </xf>
    <xf numFmtId="43" fontId="4" fillId="6" borderId="7" xfId="9" applyFont="1" applyFill="1" applyBorder="1" applyAlignment="1">
      <alignment vertical="center"/>
    </xf>
    <xf numFmtId="4" fontId="5" fillId="0" borderId="0" xfId="1" applyNumberFormat="1" applyFont="1" applyFill="1" applyAlignment="1">
      <alignment vertical="center"/>
    </xf>
    <xf numFmtId="165" fontId="13" fillId="0" borderId="0" xfId="9" applyNumberFormat="1" applyFont="1" applyFill="1" applyAlignment="1">
      <alignment vertical="center"/>
    </xf>
    <xf numFmtId="43" fontId="5" fillId="0" borderId="0" xfId="1" applyNumberFormat="1" applyFont="1" applyFill="1" applyAlignment="1">
      <alignment vertical="center"/>
    </xf>
    <xf numFmtId="43" fontId="5" fillId="0" borderId="0" xfId="9" applyFont="1" applyFill="1" applyAlignment="1">
      <alignment vertical="center"/>
    </xf>
    <xf numFmtId="0" fontId="6" fillId="0" borderId="18" xfId="1" applyFont="1" applyFill="1" applyBorder="1" applyAlignment="1">
      <alignment vertical="center" wrapText="1"/>
    </xf>
    <xf numFmtId="0" fontId="6" fillId="0" borderId="18" xfId="1" applyFont="1" applyFill="1" applyBorder="1" applyAlignment="1">
      <alignment horizontal="left" vertical="center" wrapText="1"/>
    </xf>
    <xf numFmtId="43" fontId="5" fillId="6" borderId="5" xfId="9" applyFont="1" applyFill="1" applyBorder="1" applyAlignment="1">
      <alignment vertical="center"/>
    </xf>
    <xf numFmtId="0" fontId="4" fillId="0" borderId="28" xfId="1" applyFont="1" applyFill="1" applyBorder="1" applyAlignment="1">
      <alignment horizontal="center" vertical="center" wrapText="1"/>
    </xf>
    <xf numFmtId="43" fontId="4" fillId="0" borderId="29" xfId="9" applyFont="1" applyFill="1" applyBorder="1" applyAlignment="1">
      <alignment vertical="center"/>
    </xf>
    <xf numFmtId="4" fontId="5" fillId="0" borderId="0" xfId="1" applyNumberFormat="1" applyFont="1" applyFill="1" applyAlignment="1">
      <alignment horizontal="right" vertical="center"/>
    </xf>
    <xf numFmtId="9" fontId="5" fillId="0" borderId="0" xfId="3" applyFont="1" applyFill="1" applyAlignment="1">
      <alignment vertical="center"/>
    </xf>
    <xf numFmtId="0" fontId="4" fillId="0" borderId="19" xfId="1" applyFont="1" applyFill="1" applyBorder="1" applyAlignment="1">
      <alignment horizontal="center" vertical="center" wrapText="1"/>
    </xf>
    <xf numFmtId="43" fontId="16" fillId="0" borderId="0" xfId="6" applyFont="1" applyFill="1" applyBorder="1" applyAlignment="1">
      <alignment vertical="center"/>
    </xf>
    <xf numFmtId="43" fontId="0" fillId="0" borderId="0" xfId="6" applyFont="1" applyFill="1" applyAlignment="1">
      <alignment vertical="center" wrapText="1"/>
    </xf>
    <xf numFmtId="43" fontId="0" fillId="0" borderId="0" xfId="6" applyFont="1" applyFill="1" applyAlignment="1">
      <alignment horizontal="right" vertical="center"/>
    </xf>
    <xf numFmtId="43" fontId="12" fillId="0" borderId="0" xfId="6" applyFont="1" applyFill="1" applyAlignment="1">
      <alignment horizontal="right" vertical="center"/>
    </xf>
    <xf numFmtId="167" fontId="12" fillId="0" borderId="0" xfId="6" applyNumberFormat="1" applyFont="1" applyFill="1" applyBorder="1" applyAlignment="1">
      <alignment vertical="center"/>
    </xf>
    <xf numFmtId="168" fontId="12" fillId="0" borderId="0" xfId="6" applyNumberFormat="1" applyFont="1" applyFill="1" applyBorder="1" applyAlignment="1">
      <alignment vertical="center"/>
    </xf>
    <xf numFmtId="9" fontId="12" fillId="0" borderId="0" xfId="8" applyFont="1" applyFill="1" applyBorder="1" applyAlignment="1">
      <alignment vertical="center"/>
    </xf>
    <xf numFmtId="43" fontId="0" fillId="0" borderId="0" xfId="0" applyNumberFormat="1" applyFont="1" applyFill="1" applyBorder="1" applyAlignment="1">
      <alignment horizontal="center" vertical="center"/>
    </xf>
    <xf numFmtId="43" fontId="12" fillId="3" borderId="0" xfId="6" applyFont="1" applyFill="1" applyBorder="1" applyAlignment="1">
      <alignment vertical="center"/>
    </xf>
    <xf numFmtId="43" fontId="5" fillId="9" borderId="9" xfId="6" applyFont="1" applyFill="1" applyBorder="1" applyAlignment="1">
      <alignment vertical="center"/>
    </xf>
    <xf numFmtId="0" fontId="4" fillId="0" borderId="16" xfId="0" applyNumberFormat="1" applyFont="1" applyFill="1" applyBorder="1" applyAlignment="1">
      <alignment horizontal="center" vertical="center" wrapText="1"/>
    </xf>
    <xf numFmtId="0" fontId="5" fillId="3" borderId="8" xfId="1" applyFont="1" applyFill="1" applyBorder="1" applyAlignment="1">
      <alignment vertical="center" wrapText="1"/>
    </xf>
    <xf numFmtId="43" fontId="5" fillId="3" borderId="9" xfId="6" applyFont="1" applyFill="1" applyBorder="1" applyAlignment="1">
      <alignment vertical="center"/>
    </xf>
    <xf numFmtId="43" fontId="0" fillId="3" borderId="0" xfId="0" applyNumberFormat="1" applyFont="1" applyFill="1" applyAlignment="1">
      <alignment vertical="center"/>
    </xf>
    <xf numFmtId="0" fontId="0" fillId="3" borderId="0" xfId="0" applyFont="1" applyFill="1" applyBorder="1" applyAlignment="1">
      <alignment vertical="center"/>
    </xf>
    <xf numFmtId="0" fontId="0" fillId="3" borderId="0" xfId="0" applyFont="1" applyFill="1" applyBorder="1" applyAlignment="1">
      <alignment horizontal="center" vertical="center"/>
    </xf>
    <xf numFmtId="43" fontId="0" fillId="3" borderId="0" xfId="6" applyFont="1" applyFill="1" applyBorder="1" applyAlignment="1">
      <alignment vertical="center"/>
    </xf>
    <xf numFmtId="0" fontId="0" fillId="3" borderId="0" xfId="0" applyFont="1" applyFill="1" applyAlignment="1">
      <alignment vertical="center"/>
    </xf>
    <xf numFmtId="43" fontId="5" fillId="10" borderId="2" xfId="6" quotePrefix="1" applyFont="1" applyFill="1" applyBorder="1" applyAlignment="1">
      <alignment vertical="center"/>
    </xf>
    <xf numFmtId="164" fontId="4" fillId="0" borderId="24" xfId="1" applyNumberFormat="1" applyFont="1" applyFill="1" applyBorder="1" applyAlignment="1">
      <alignment horizontal="center" vertical="center"/>
    </xf>
    <xf numFmtId="164" fontId="4" fillId="0" borderId="26" xfId="1" applyNumberFormat="1" applyFont="1" applyFill="1" applyBorder="1" applyAlignment="1">
      <alignment horizontal="center" vertical="center"/>
    </xf>
    <xf numFmtId="164" fontId="4" fillId="0" borderId="24" xfId="1" applyNumberFormat="1" applyFont="1" applyFill="1" applyBorder="1" applyAlignment="1">
      <alignment horizontal="center" vertical="center" wrapText="1"/>
    </xf>
    <xf numFmtId="164" fontId="4" fillId="0" borderId="22" xfId="1" applyNumberFormat="1" applyFont="1" applyFill="1" applyBorder="1" applyAlignment="1">
      <alignment horizontal="center" vertical="center" wrapText="1"/>
    </xf>
    <xf numFmtId="0" fontId="4" fillId="0" borderId="24" xfId="1" applyFont="1" applyFill="1" applyBorder="1" applyAlignment="1">
      <alignment horizontal="center" vertical="center" wrapText="1"/>
    </xf>
    <xf numFmtId="0" fontId="4" fillId="0" borderId="26" xfId="1" applyFont="1" applyFill="1" applyBorder="1" applyAlignment="1">
      <alignment horizontal="center" vertical="center" wrapText="1"/>
    </xf>
    <xf numFmtId="164" fontId="4" fillId="0" borderId="24" xfId="7" applyNumberFormat="1" applyFont="1" applyFill="1" applyBorder="1" applyAlignment="1">
      <alignment horizontal="center" vertical="center" wrapText="1"/>
    </xf>
    <xf numFmtId="164" fontId="4" fillId="0" borderId="26" xfId="7" applyNumberFormat="1" applyFont="1" applyFill="1" applyBorder="1" applyAlignment="1">
      <alignment horizontal="center" vertical="center" wrapText="1"/>
    </xf>
    <xf numFmtId="164" fontId="4" fillId="0" borderId="26" xfId="1" applyNumberFormat="1" applyFont="1" applyFill="1" applyBorder="1" applyAlignment="1">
      <alignment horizontal="center" vertical="center" wrapText="1"/>
    </xf>
    <xf numFmtId="0" fontId="4" fillId="6" borderId="5" xfId="7" applyNumberFormat="1" applyFont="1" applyFill="1" applyBorder="1" applyAlignment="1">
      <alignment horizontal="center" vertical="center"/>
    </xf>
    <xf numFmtId="14" fontId="21" fillId="8" borderId="33" xfId="0" applyNumberFormat="1" applyFont="1" applyFill="1" applyBorder="1"/>
    <xf numFmtId="0" fontId="21" fillId="8" borderId="34" xfId="0" applyFont="1" applyFill="1" applyBorder="1"/>
    <xf numFmtId="2" fontId="21" fillId="8" borderId="34" xfId="0" applyNumberFormat="1" applyFont="1" applyFill="1" applyBorder="1"/>
    <xf numFmtId="0" fontId="21" fillId="8" borderId="35" xfId="0" applyFont="1" applyFill="1" applyBorder="1"/>
    <xf numFmtId="0" fontId="21" fillId="8" borderId="34" xfId="0" applyNumberFormat="1" applyFont="1" applyFill="1" applyBorder="1"/>
    <xf numFmtId="0" fontId="7" fillId="0" borderId="0" xfId="6" applyNumberFormat="1" applyFont="1" applyFill="1" applyAlignment="1">
      <alignment vertical="center"/>
    </xf>
    <xf numFmtId="0" fontId="8" fillId="0" borderId="0" xfId="6" applyNumberFormat="1" applyFont="1" applyFill="1" applyAlignment="1">
      <alignment vertical="center"/>
    </xf>
    <xf numFmtId="0" fontId="7" fillId="3" borderId="0" xfId="6" applyNumberFormat="1" applyFont="1" applyFill="1" applyAlignment="1">
      <alignment vertical="center"/>
    </xf>
    <xf numFmtId="0" fontId="0" fillId="0" borderId="0" xfId="0" applyNumberFormat="1"/>
  </cellXfs>
  <cellStyles count="19">
    <cellStyle name="Commentaire" xfId="18" xr:uid="{ECC047C7-1A18-4332-8B5E-EA73B4D2BD06}"/>
    <cellStyle name="Lien hypertexte" xfId="12" builtinId="8" hidden="1"/>
    <cellStyle name="Lien hypertexte" xfId="14" builtinId="8" hidden="1"/>
    <cellStyle name="Lien hypertexte" xfId="16" builtinId="8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Milliers" xfId="6" builtinId="3"/>
    <cellStyle name="Milliers 2" xfId="4" xr:uid="{00000000-0005-0000-0000-000007000000}"/>
    <cellStyle name="Milliers 2 2" xfId="11" xr:uid="{00000000-0005-0000-0000-000008000000}"/>
    <cellStyle name="Milliers 3" xfId="9" xr:uid="{00000000-0005-0000-0000-000009000000}"/>
    <cellStyle name="Normal" xfId="0" builtinId="0"/>
    <cellStyle name="Normal 2" xfId="2" xr:uid="{00000000-0005-0000-0000-00000B000000}"/>
    <cellStyle name="Normal 3" xfId="1" xr:uid="{00000000-0005-0000-0000-00000C000000}"/>
    <cellStyle name="Normal 3 3" xfId="7" xr:uid="{00000000-0005-0000-0000-00000D000000}"/>
    <cellStyle name="Normal 6" xfId="10" xr:uid="{00000000-0005-0000-0000-00000E000000}"/>
    <cellStyle name="Pourcentage" xfId="8" builtinId="5"/>
    <cellStyle name="Pourcentage 2" xfId="5" xr:uid="{00000000-0005-0000-0000-000010000000}"/>
    <cellStyle name="Pourcentage 3" xfId="3" xr:uid="{00000000-0005-0000-0000-000011000000}"/>
  </cellStyles>
  <dxfs count="5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numFmt numFmtId="0" formatCode="General"/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ck">
          <color rgb="FF00000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numFmt numFmtId="2" formatCode="0.00"/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numFmt numFmtId="2" formatCode="0.00"/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numFmt numFmtId="2" formatCode="0.00"/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numFmt numFmtId="2" formatCode="0.00"/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numFmt numFmtId="2" formatCode="0.00"/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numFmt numFmtId="2" formatCode="0.00"/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fill>
        <patternFill patternType="solid">
          <fgColor indexed="64"/>
          <bgColor rgb="FFFFFFFF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family val="2"/>
        <scheme val="minor"/>
      </font>
      <numFmt numFmtId="19" formatCode="dd/mm/yyyy"/>
      <fill>
        <patternFill patternType="solid">
          <fgColor indexed="64"/>
          <bgColor rgb="FFFFFFFF"/>
        </patternFill>
      </fill>
      <border diagonalUp="0" diagonalDown="0">
        <left style="thick">
          <color rgb="FF00000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904875</xdr:colOff>
      <xdr:row>6</xdr:row>
      <xdr:rowOff>76199</xdr:rowOff>
    </xdr:from>
    <xdr:to>
      <xdr:col>8</xdr:col>
      <xdr:colOff>638175</xdr:colOff>
      <xdr:row>10</xdr:row>
      <xdr:rowOff>104774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9314986-AB18-411F-88EC-99154E3E0770}"/>
            </a:ext>
          </a:extLst>
        </xdr:cNvPr>
        <xdr:cNvSpPr txBox="1"/>
      </xdr:nvSpPr>
      <xdr:spPr>
        <a:xfrm>
          <a:off x="2543175" y="1219199"/>
          <a:ext cx="5991225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Pour changer les valeurs dans le tableau; tu selectionnes toutes les lignes de data du tableau, puis supprimer==&gt;lignes de tableau . Ttu vas voir dans les noms, tu verras que ton tableau fait</a:t>
          </a:r>
          <a:r>
            <a:rPr lang="fr-BE" sz="1100" baseline="0"/>
            <a:t> une ligne</a:t>
          </a:r>
          <a:endParaRPr lang="fr-BE" sz="1100"/>
        </a:p>
        <a:p>
          <a:r>
            <a:rPr lang="fr-BE" sz="1100"/>
            <a:t>Puis coller</a:t>
          </a:r>
          <a:r>
            <a:rPr lang="fr-BE" sz="1100" baseline="0"/>
            <a:t> les nouvelle valeurs . 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 Tu vas voir dans les noms, tu verras que ton tableau fait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214 lignes.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tu peux t'entrainer avec la feuil1</a:t>
          </a:r>
        </a:p>
        <a:p>
          <a:endParaRPr lang="fr-BE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0</xdr:rowOff>
    </xdr:from>
    <xdr:to>
      <xdr:col>1</xdr:col>
      <xdr:colOff>1962149</xdr:colOff>
      <xdr:row>3</xdr:row>
      <xdr:rowOff>114300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880AB108-D4C1-4F4D-83C4-4611B516CF27}"/>
            </a:ext>
          </a:extLst>
        </xdr:cNvPr>
        <xdr:cNvSpPr/>
      </xdr:nvSpPr>
      <xdr:spPr>
        <a:xfrm>
          <a:off x="123825" y="0"/>
          <a:ext cx="2552699" cy="695325"/>
        </a:xfrm>
        <a:prstGeom prst="wedgeRoundRectCallout">
          <a:avLst>
            <a:gd name="adj1" fmla="val -36874"/>
            <a:gd name="adj2" fmla="val 132149"/>
            <a:gd name="adj3" fmla="val 16667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Les flux doivent avoir la même syntaxe. Ici et dans la source, je les ai tous passés en nombre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3CF1EC-AF78-4B33-8507-86B2D41180E0}" name="Tableau1" displayName="Tableau1" ref="A1:W214" totalsRowShown="0" dataDxfId="1">
  <autoFilter ref="A1:W214" xr:uid="{233989C5-2E5B-4ACF-98EB-7E949671D09B}"/>
  <sortState ref="A2:W2">
    <sortCondition ref="A1:A2"/>
  </sortState>
  <tableColumns count="23">
    <tableColumn id="1" xr3:uid="{DD48C391-5F66-4DFB-81DE-85AC6DC8CFCB}" name="Date" dataDxfId="23"/>
    <tableColumn id="2" xr3:uid="{3D070073-C657-4270-87B2-3622A29A7F3C}" name="Nature flux" dataDxfId="0"/>
    <tableColumn id="3" xr3:uid="{A78158BF-6561-4FDF-BD5F-B383E2C6F2F4}" name="Section analytique" dataDxfId="22"/>
    <tableColumn id="4" xr3:uid="{EA98F2A7-49B9-48B5-B32D-2F151DFB1A24}" name="Libellé écriture" dataDxfId="21"/>
    <tableColumn id="5" xr3:uid="{3658A485-9FB8-4936-A5D8-6AA315C9D3A7}" name="Devise" dataDxfId="20"/>
    <tableColumn id="6" xr3:uid="{F4FD6C08-F22B-4B9D-85CE-901FA5546C86}" name="Montant signé TR" dataDxfId="19"/>
    <tableColumn id="7" xr3:uid="{2AD040CE-2FB7-4BA3-B36B-31D224317D9C}" name="Montant (EUR)" dataDxfId="18"/>
    <tableColumn id="8" xr3:uid="{0583F72B-697C-4F1D-92F7-533616BA40B7}" name="Sens" dataDxfId="17"/>
    <tableColumn id="9" xr3:uid="{D16A4F0E-4017-48D0-AB51-46189A85A6B0}" name="Sens de déversement" dataDxfId="16"/>
    <tableColumn id="10" xr3:uid="{9EFE5D7F-A3E8-4625-8737-8E8F975A43F2}" name="Montant TC" dataDxfId="15"/>
    <tableColumn id="11" xr3:uid="{55D84BE6-E223-4327-AAA0-7A215FE4668A}" name="Montant signé TC" dataDxfId="14"/>
    <tableColumn id="12" xr3:uid="{5D5980AB-A0DB-4882-AA45-46055F1DA74E}" name="Compte" dataDxfId="13"/>
    <tableColumn id="13" xr3:uid="{9F4B6AE4-4080-4B8D-997E-E3157BB652EA}" name="Etablissement" dataDxfId="12"/>
    <tableColumn id="14" xr3:uid="{CC36197B-1890-473B-901D-3B6FA1F0F883}" name="Journal" dataDxfId="11"/>
    <tableColumn id="15" xr3:uid="{1512D7CC-2646-4515-AB43-A660AAFAC3E0}" name="Quantité" dataDxfId="10"/>
    <tableColumn id="16" xr3:uid="{F9E61991-DE7C-48F1-B9CC-3ED19037248C}" name="Unité" dataDxfId="9"/>
    <tableColumn id="17" xr3:uid="{ECDE54F8-3561-4A15-BB8E-56121AE0B264}" name="N° pièce analytique" dataDxfId="8"/>
    <tableColumn id="18" xr3:uid="{47491D32-F34B-4AFC-88A4-64446AA628D6}" name="Type écriture analytique" dataDxfId="7"/>
    <tableColumn id="19" xr3:uid="{43309AB8-6AB7-4553-B84A-6E4F48D1CC0C}" name="N° lot analytique" dataDxfId="6"/>
    <tableColumn id="20" xr3:uid="{3B7A7C60-2EF3-446A-80DB-6F4675D7C364}" name="Origine lot analytique" dataDxfId="5"/>
    <tableColumn id="21" xr3:uid="{B4FE379E-5D67-4576-80B8-FF540C662C23}" name="N° pièce générale" dataDxfId="4"/>
    <tableColumn id="22" xr3:uid="{350ACB95-800A-46CA-A473-146DADC05649}" name="N° écriture générale" dataDxfId="3"/>
    <tableColumn id="23" xr3:uid="{4606B93C-951B-4D87-B81C-63F0B8F9A44F}" name="Type écriture générale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D30DD-C3C6-4013-8491-DF37D765D4CF}">
  <sheetPr>
    <tabColor theme="8" tint="0.79998168889431442"/>
  </sheetPr>
  <dimension ref="A1:W214"/>
  <sheetViews>
    <sheetView workbookViewId="0">
      <selection activeCell="B2" sqref="B2:B214"/>
    </sheetView>
  </sheetViews>
  <sheetFormatPr baseColWidth="10" defaultRowHeight="15" x14ac:dyDescent="0.25"/>
  <sheetData>
    <row r="1" spans="1:23" x14ac:dyDescent="0.25">
      <c r="A1" t="s">
        <v>301</v>
      </c>
      <c r="B1" t="s">
        <v>302</v>
      </c>
      <c r="C1" t="s">
        <v>303</v>
      </c>
      <c r="D1" t="s">
        <v>304</v>
      </c>
      <c r="E1" t="s">
        <v>305</v>
      </c>
      <c r="F1" t="s">
        <v>306</v>
      </c>
      <c r="G1" t="s">
        <v>307</v>
      </c>
      <c r="H1" t="s">
        <v>308</v>
      </c>
      <c r="I1" t="s">
        <v>309</v>
      </c>
      <c r="J1" t="s">
        <v>310</v>
      </c>
      <c r="K1" t="s">
        <v>311</v>
      </c>
      <c r="L1" t="s">
        <v>312</v>
      </c>
      <c r="M1" t="s">
        <v>313</v>
      </c>
      <c r="N1" t="s">
        <v>314</v>
      </c>
      <c r="O1" t="s">
        <v>315</v>
      </c>
      <c r="P1" t="s">
        <v>316</v>
      </c>
      <c r="Q1" t="s">
        <v>317</v>
      </c>
      <c r="R1" t="s">
        <v>318</v>
      </c>
      <c r="S1" t="s">
        <v>319</v>
      </c>
      <c r="T1" t="s">
        <v>320</v>
      </c>
      <c r="U1" t="s">
        <v>321</v>
      </c>
      <c r="V1" t="s">
        <v>322</v>
      </c>
      <c r="W1" t="s">
        <v>323</v>
      </c>
    </row>
    <row r="2" spans="1:23" x14ac:dyDescent="0.25">
      <c r="A2" s="159">
        <v>43466</v>
      </c>
      <c r="B2" s="160" t="s">
        <v>324</v>
      </c>
      <c r="C2" s="160" t="s">
        <v>325</v>
      </c>
      <c r="D2" s="160" t="s">
        <v>326</v>
      </c>
      <c r="E2" s="160" t="s">
        <v>327</v>
      </c>
      <c r="F2" s="161">
        <v>430.24</v>
      </c>
      <c r="G2" s="161">
        <v>430.24</v>
      </c>
      <c r="H2" s="160" t="s">
        <v>328</v>
      </c>
      <c r="I2" s="160" t="s">
        <v>329</v>
      </c>
      <c r="J2" s="161">
        <v>430.24</v>
      </c>
      <c r="K2" s="161">
        <v>430.24</v>
      </c>
      <c r="L2" s="160" t="s">
        <v>324</v>
      </c>
      <c r="M2" s="160" t="s">
        <v>330</v>
      </c>
      <c r="N2" s="160" t="s">
        <v>331</v>
      </c>
      <c r="O2" s="161">
        <v>0</v>
      </c>
      <c r="P2" s="160" t="s">
        <v>332</v>
      </c>
      <c r="Q2" s="161">
        <v>58693</v>
      </c>
      <c r="R2" s="160" t="s">
        <v>166</v>
      </c>
      <c r="S2" s="160" t="s">
        <v>333</v>
      </c>
      <c r="T2" s="160" t="s">
        <v>334</v>
      </c>
      <c r="U2" s="160" t="s">
        <v>335</v>
      </c>
      <c r="V2" s="160" t="s">
        <v>336</v>
      </c>
      <c r="W2" s="162" t="s">
        <v>337</v>
      </c>
    </row>
    <row r="3" spans="1:23" x14ac:dyDescent="0.25">
      <c r="A3" s="159">
        <v>43466</v>
      </c>
      <c r="B3" s="160" t="s">
        <v>338</v>
      </c>
      <c r="C3" s="160" t="s">
        <v>325</v>
      </c>
      <c r="D3" s="160" t="s">
        <v>339</v>
      </c>
      <c r="E3" s="160" t="s">
        <v>327</v>
      </c>
      <c r="F3" s="161">
        <v>5.87</v>
      </c>
      <c r="G3" s="161">
        <v>5.87</v>
      </c>
      <c r="H3" s="160" t="s">
        <v>328</v>
      </c>
      <c r="I3" s="160" t="s">
        <v>329</v>
      </c>
      <c r="J3" s="161">
        <v>5.87</v>
      </c>
      <c r="K3" s="161">
        <v>5.87</v>
      </c>
      <c r="L3" s="160" t="s">
        <v>338</v>
      </c>
      <c r="M3" s="160" t="s">
        <v>330</v>
      </c>
      <c r="N3" s="160" t="s">
        <v>331</v>
      </c>
      <c r="O3" s="161">
        <v>0</v>
      </c>
      <c r="P3" s="160" t="s">
        <v>332</v>
      </c>
      <c r="Q3" s="161">
        <v>58705</v>
      </c>
      <c r="R3" s="160" t="s">
        <v>166</v>
      </c>
      <c r="S3" s="160" t="s">
        <v>333</v>
      </c>
      <c r="T3" s="160" t="s">
        <v>334</v>
      </c>
      <c r="U3" s="160" t="s">
        <v>340</v>
      </c>
      <c r="V3" s="160" t="s">
        <v>341</v>
      </c>
      <c r="W3" s="162" t="s">
        <v>337</v>
      </c>
    </row>
    <row r="4" spans="1:23" x14ac:dyDescent="0.25">
      <c r="A4" s="159">
        <v>43467</v>
      </c>
      <c r="B4" s="160" t="s">
        <v>342</v>
      </c>
      <c r="C4" s="160" t="s">
        <v>325</v>
      </c>
      <c r="D4" s="160" t="s">
        <v>343</v>
      </c>
      <c r="E4" s="160" t="s">
        <v>327</v>
      </c>
      <c r="F4" s="161">
        <v>2400</v>
      </c>
      <c r="G4" s="161">
        <v>2400</v>
      </c>
      <c r="H4" s="160" t="s">
        <v>328</v>
      </c>
      <c r="I4" s="160" t="s">
        <v>329</v>
      </c>
      <c r="J4" s="161">
        <v>2400</v>
      </c>
      <c r="K4" s="161">
        <v>2400</v>
      </c>
      <c r="L4" s="160" t="s">
        <v>342</v>
      </c>
      <c r="M4" s="160" t="s">
        <v>330</v>
      </c>
      <c r="N4" s="160" t="s">
        <v>344</v>
      </c>
      <c r="O4" s="161">
        <v>0</v>
      </c>
      <c r="P4" s="160" t="s">
        <v>332</v>
      </c>
      <c r="Q4" s="161">
        <v>58442</v>
      </c>
      <c r="R4" s="160" t="s">
        <v>166</v>
      </c>
      <c r="S4" s="160" t="s">
        <v>333</v>
      </c>
      <c r="T4" s="160" t="s">
        <v>334</v>
      </c>
      <c r="U4" s="160" t="s">
        <v>345</v>
      </c>
      <c r="V4" s="160" t="s">
        <v>346</v>
      </c>
      <c r="W4" s="162" t="s">
        <v>337</v>
      </c>
    </row>
    <row r="5" spans="1:23" x14ac:dyDescent="0.25">
      <c r="A5" s="159">
        <v>43468</v>
      </c>
      <c r="B5" s="160" t="s">
        <v>347</v>
      </c>
      <c r="C5" s="160" t="s">
        <v>325</v>
      </c>
      <c r="D5" s="160" t="s">
        <v>348</v>
      </c>
      <c r="E5" s="160" t="s">
        <v>327</v>
      </c>
      <c r="F5" s="161">
        <v>11.5</v>
      </c>
      <c r="G5" s="161">
        <v>11.5</v>
      </c>
      <c r="H5" s="160" t="s">
        <v>328</v>
      </c>
      <c r="I5" s="160" t="s">
        <v>329</v>
      </c>
      <c r="J5" s="161">
        <v>11.5</v>
      </c>
      <c r="K5" s="161">
        <v>11.5</v>
      </c>
      <c r="L5" s="160" t="s">
        <v>347</v>
      </c>
      <c r="M5" s="160" t="s">
        <v>330</v>
      </c>
      <c r="N5" s="160" t="s">
        <v>344</v>
      </c>
      <c r="O5" s="161">
        <v>0</v>
      </c>
      <c r="P5" s="160" t="s">
        <v>332</v>
      </c>
      <c r="Q5" s="161">
        <v>58443</v>
      </c>
      <c r="R5" s="160" t="s">
        <v>166</v>
      </c>
      <c r="S5" s="160" t="s">
        <v>333</v>
      </c>
      <c r="T5" s="160" t="s">
        <v>334</v>
      </c>
      <c r="U5" s="160" t="s">
        <v>349</v>
      </c>
      <c r="V5" s="160" t="s">
        <v>350</v>
      </c>
      <c r="W5" s="162" t="s">
        <v>337</v>
      </c>
    </row>
    <row r="6" spans="1:23" x14ac:dyDescent="0.25">
      <c r="A6" s="159">
        <v>43469</v>
      </c>
      <c r="B6" s="160" t="s">
        <v>351</v>
      </c>
      <c r="C6" s="160" t="s">
        <v>325</v>
      </c>
      <c r="D6" s="160" t="s">
        <v>352</v>
      </c>
      <c r="E6" s="160" t="s">
        <v>327</v>
      </c>
      <c r="F6" s="161">
        <v>17.98</v>
      </c>
      <c r="G6" s="161">
        <v>17.98</v>
      </c>
      <c r="H6" s="160" t="s">
        <v>328</v>
      </c>
      <c r="I6" s="160" t="s">
        <v>329</v>
      </c>
      <c r="J6" s="161">
        <v>17.98</v>
      </c>
      <c r="K6" s="161">
        <v>17.98</v>
      </c>
      <c r="L6" s="160" t="s">
        <v>351</v>
      </c>
      <c r="M6" s="160" t="s">
        <v>330</v>
      </c>
      <c r="N6" s="160" t="s">
        <v>353</v>
      </c>
      <c r="O6" s="161">
        <v>0</v>
      </c>
      <c r="P6" s="160" t="s">
        <v>332</v>
      </c>
      <c r="Q6" s="161">
        <v>58718</v>
      </c>
      <c r="R6" s="160" t="s">
        <v>166</v>
      </c>
      <c r="S6" s="160" t="s">
        <v>333</v>
      </c>
      <c r="T6" s="160" t="s">
        <v>334</v>
      </c>
      <c r="U6" s="160" t="s">
        <v>354</v>
      </c>
      <c r="V6" s="160" t="s">
        <v>355</v>
      </c>
      <c r="W6" s="162" t="s">
        <v>337</v>
      </c>
    </row>
    <row r="7" spans="1:23" x14ac:dyDescent="0.25">
      <c r="A7" s="159">
        <v>43469</v>
      </c>
      <c r="B7" s="160" t="s">
        <v>356</v>
      </c>
      <c r="C7" s="160" t="s">
        <v>325</v>
      </c>
      <c r="D7" s="160" t="s">
        <v>357</v>
      </c>
      <c r="E7" s="160" t="s">
        <v>327</v>
      </c>
      <c r="F7" s="161">
        <v>100.81</v>
      </c>
      <c r="G7" s="161">
        <v>100.81</v>
      </c>
      <c r="H7" s="160" t="s">
        <v>328</v>
      </c>
      <c r="I7" s="160" t="s">
        <v>329</v>
      </c>
      <c r="J7" s="161">
        <v>100.81</v>
      </c>
      <c r="K7" s="161">
        <v>100.81</v>
      </c>
      <c r="L7" s="160" t="s">
        <v>356</v>
      </c>
      <c r="M7" s="160" t="s">
        <v>330</v>
      </c>
      <c r="N7" s="160" t="s">
        <v>353</v>
      </c>
      <c r="O7" s="161">
        <v>0</v>
      </c>
      <c r="P7" s="160" t="s">
        <v>332</v>
      </c>
      <c r="Q7" s="161">
        <v>58719</v>
      </c>
      <c r="R7" s="160" t="s">
        <v>166</v>
      </c>
      <c r="S7" s="160" t="s">
        <v>333</v>
      </c>
      <c r="T7" s="160" t="s">
        <v>334</v>
      </c>
      <c r="U7" s="160" t="s">
        <v>358</v>
      </c>
      <c r="V7" s="160" t="s">
        <v>359</v>
      </c>
      <c r="W7" s="162" t="s">
        <v>337</v>
      </c>
    </row>
    <row r="8" spans="1:23" x14ac:dyDescent="0.25">
      <c r="A8" s="159">
        <v>43472</v>
      </c>
      <c r="B8" s="160" t="s">
        <v>360</v>
      </c>
      <c r="C8" s="160" t="s">
        <v>325</v>
      </c>
      <c r="D8" s="160" t="s">
        <v>361</v>
      </c>
      <c r="E8" s="160" t="s">
        <v>327</v>
      </c>
      <c r="F8" s="161">
        <v>3874.17</v>
      </c>
      <c r="G8" s="161">
        <v>3874.17</v>
      </c>
      <c r="H8" s="160" t="s">
        <v>328</v>
      </c>
      <c r="I8" s="160" t="s">
        <v>329</v>
      </c>
      <c r="J8" s="161">
        <v>3874.17</v>
      </c>
      <c r="K8" s="161">
        <v>3874.17</v>
      </c>
      <c r="L8" s="160" t="s">
        <v>360</v>
      </c>
      <c r="M8" s="160" t="s">
        <v>330</v>
      </c>
      <c r="N8" s="160" t="s">
        <v>362</v>
      </c>
      <c r="O8" s="161">
        <v>0</v>
      </c>
      <c r="P8" s="160" t="s">
        <v>332</v>
      </c>
      <c r="Q8" s="161">
        <v>58476</v>
      </c>
      <c r="R8" s="160" t="s">
        <v>166</v>
      </c>
      <c r="S8" s="160" t="s">
        <v>333</v>
      </c>
      <c r="T8" s="160" t="s">
        <v>334</v>
      </c>
      <c r="U8" s="160" t="s">
        <v>363</v>
      </c>
      <c r="V8" s="160" t="s">
        <v>364</v>
      </c>
      <c r="W8" s="162" t="s">
        <v>337</v>
      </c>
    </row>
    <row r="9" spans="1:23" x14ac:dyDescent="0.25">
      <c r="A9" s="159">
        <v>43472</v>
      </c>
      <c r="B9" s="160" t="s">
        <v>360</v>
      </c>
      <c r="C9" s="160" t="s">
        <v>325</v>
      </c>
      <c r="D9" s="160" t="s">
        <v>361</v>
      </c>
      <c r="E9" s="160" t="s">
        <v>327</v>
      </c>
      <c r="F9" s="161">
        <v>55.49</v>
      </c>
      <c r="G9" s="161">
        <v>55.49</v>
      </c>
      <c r="H9" s="160" t="s">
        <v>328</v>
      </c>
      <c r="I9" s="160" t="s">
        <v>329</v>
      </c>
      <c r="J9" s="161">
        <v>55.49</v>
      </c>
      <c r="K9" s="161">
        <v>55.49</v>
      </c>
      <c r="L9" s="160" t="s">
        <v>360</v>
      </c>
      <c r="M9" s="160" t="s">
        <v>330</v>
      </c>
      <c r="N9" s="160" t="s">
        <v>362</v>
      </c>
      <c r="O9" s="161">
        <v>0</v>
      </c>
      <c r="P9" s="160" t="s">
        <v>332</v>
      </c>
      <c r="Q9" s="161">
        <v>58476</v>
      </c>
      <c r="R9" s="160" t="s">
        <v>166</v>
      </c>
      <c r="S9" s="160" t="s">
        <v>333</v>
      </c>
      <c r="T9" s="160" t="s">
        <v>334</v>
      </c>
      <c r="U9" s="160" t="s">
        <v>363</v>
      </c>
      <c r="V9" s="160" t="s">
        <v>364</v>
      </c>
      <c r="W9" s="162" t="s">
        <v>337</v>
      </c>
    </row>
    <row r="10" spans="1:23" x14ac:dyDescent="0.25">
      <c r="A10" s="159">
        <v>43472</v>
      </c>
      <c r="B10" s="160" t="s">
        <v>360</v>
      </c>
      <c r="C10" s="160" t="s">
        <v>325</v>
      </c>
      <c r="D10" s="160" t="s">
        <v>365</v>
      </c>
      <c r="E10" s="160" t="s">
        <v>327</v>
      </c>
      <c r="F10" s="161">
        <v>851.47</v>
      </c>
      <c r="G10" s="161">
        <v>851.47</v>
      </c>
      <c r="H10" s="160" t="s">
        <v>328</v>
      </c>
      <c r="I10" s="160" t="s">
        <v>329</v>
      </c>
      <c r="J10" s="161">
        <v>851.47</v>
      </c>
      <c r="K10" s="161">
        <v>851.47</v>
      </c>
      <c r="L10" s="160" t="s">
        <v>360</v>
      </c>
      <c r="M10" s="160" t="s">
        <v>330</v>
      </c>
      <c r="N10" s="160" t="s">
        <v>362</v>
      </c>
      <c r="O10" s="161">
        <v>0</v>
      </c>
      <c r="P10" s="160" t="s">
        <v>332</v>
      </c>
      <c r="Q10" s="161">
        <v>58477</v>
      </c>
      <c r="R10" s="160" t="s">
        <v>166</v>
      </c>
      <c r="S10" s="160" t="s">
        <v>333</v>
      </c>
      <c r="T10" s="160" t="s">
        <v>334</v>
      </c>
      <c r="U10" s="160" t="s">
        <v>366</v>
      </c>
      <c r="V10" s="160" t="s">
        <v>367</v>
      </c>
      <c r="W10" s="162" t="s">
        <v>337</v>
      </c>
    </row>
    <row r="11" spans="1:23" x14ac:dyDescent="0.25">
      <c r="A11" s="159">
        <v>43472</v>
      </c>
      <c r="B11" s="160" t="s">
        <v>360</v>
      </c>
      <c r="C11" s="160" t="s">
        <v>325</v>
      </c>
      <c r="D11" s="160" t="s">
        <v>365</v>
      </c>
      <c r="E11" s="160" t="s">
        <v>327</v>
      </c>
      <c r="F11" s="161">
        <v>12.2</v>
      </c>
      <c r="G11" s="161">
        <v>12.2</v>
      </c>
      <c r="H11" s="160" t="s">
        <v>328</v>
      </c>
      <c r="I11" s="160" t="s">
        <v>329</v>
      </c>
      <c r="J11" s="161">
        <v>12.2</v>
      </c>
      <c r="K11" s="161">
        <v>12.2</v>
      </c>
      <c r="L11" s="160" t="s">
        <v>360</v>
      </c>
      <c r="M11" s="160" t="s">
        <v>330</v>
      </c>
      <c r="N11" s="160" t="s">
        <v>362</v>
      </c>
      <c r="O11" s="161">
        <v>0</v>
      </c>
      <c r="P11" s="160" t="s">
        <v>332</v>
      </c>
      <c r="Q11" s="161">
        <v>58477</v>
      </c>
      <c r="R11" s="160" t="s">
        <v>166</v>
      </c>
      <c r="S11" s="160" t="s">
        <v>333</v>
      </c>
      <c r="T11" s="160" t="s">
        <v>334</v>
      </c>
      <c r="U11" s="160" t="s">
        <v>366</v>
      </c>
      <c r="V11" s="160" t="s">
        <v>367</v>
      </c>
      <c r="W11" s="162" t="s">
        <v>337</v>
      </c>
    </row>
    <row r="12" spans="1:23" x14ac:dyDescent="0.25">
      <c r="A12" s="159">
        <v>43472</v>
      </c>
      <c r="B12" s="160" t="s">
        <v>368</v>
      </c>
      <c r="C12" s="160" t="s">
        <v>325</v>
      </c>
      <c r="D12" s="160" t="s">
        <v>369</v>
      </c>
      <c r="E12" s="160" t="s">
        <v>327</v>
      </c>
      <c r="F12" s="161">
        <v>12.36</v>
      </c>
      <c r="G12" s="161">
        <v>12.36</v>
      </c>
      <c r="H12" s="160" t="s">
        <v>328</v>
      </c>
      <c r="I12" s="160" t="s">
        <v>329</v>
      </c>
      <c r="J12" s="161">
        <v>12.36</v>
      </c>
      <c r="K12" s="161">
        <v>12.36</v>
      </c>
      <c r="L12" s="160" t="s">
        <v>368</v>
      </c>
      <c r="M12" s="160" t="s">
        <v>330</v>
      </c>
      <c r="N12" s="160" t="s">
        <v>344</v>
      </c>
      <c r="O12" s="161">
        <v>0</v>
      </c>
      <c r="P12" s="160" t="s">
        <v>332</v>
      </c>
      <c r="Q12" s="161">
        <v>58599</v>
      </c>
      <c r="R12" s="160" t="s">
        <v>166</v>
      </c>
      <c r="S12" s="160" t="s">
        <v>333</v>
      </c>
      <c r="T12" s="160" t="s">
        <v>334</v>
      </c>
      <c r="U12" s="160" t="s">
        <v>370</v>
      </c>
      <c r="V12" s="160" t="s">
        <v>371</v>
      </c>
      <c r="W12" s="162" t="s">
        <v>337</v>
      </c>
    </row>
    <row r="13" spans="1:23" x14ac:dyDescent="0.25">
      <c r="A13" s="159">
        <v>43473</v>
      </c>
      <c r="B13" s="160" t="s">
        <v>372</v>
      </c>
      <c r="C13" s="160" t="s">
        <v>325</v>
      </c>
      <c r="D13" s="160" t="s">
        <v>373</v>
      </c>
      <c r="E13" s="160" t="s">
        <v>327</v>
      </c>
      <c r="F13" s="161">
        <v>213.56</v>
      </c>
      <c r="G13" s="161">
        <v>213.56</v>
      </c>
      <c r="H13" s="160" t="s">
        <v>328</v>
      </c>
      <c r="I13" s="160" t="s">
        <v>329</v>
      </c>
      <c r="J13" s="161">
        <v>213.56</v>
      </c>
      <c r="K13" s="161">
        <v>213.56</v>
      </c>
      <c r="L13" s="160" t="s">
        <v>372</v>
      </c>
      <c r="M13" s="160" t="s">
        <v>330</v>
      </c>
      <c r="N13" s="160" t="s">
        <v>331</v>
      </c>
      <c r="O13" s="161">
        <v>0</v>
      </c>
      <c r="P13" s="160" t="s">
        <v>332</v>
      </c>
      <c r="Q13" s="161">
        <v>58689</v>
      </c>
      <c r="R13" s="160" t="s">
        <v>166</v>
      </c>
      <c r="S13" s="160" t="s">
        <v>333</v>
      </c>
      <c r="T13" s="160" t="s">
        <v>334</v>
      </c>
      <c r="U13" s="160" t="s">
        <v>374</v>
      </c>
      <c r="V13" s="160" t="s">
        <v>375</v>
      </c>
      <c r="W13" s="162" t="s">
        <v>337</v>
      </c>
    </row>
    <row r="14" spans="1:23" x14ac:dyDescent="0.25">
      <c r="A14" s="159">
        <v>43475</v>
      </c>
      <c r="B14" s="160" t="s">
        <v>376</v>
      </c>
      <c r="C14" s="160" t="s">
        <v>325</v>
      </c>
      <c r="D14" s="160" t="s">
        <v>377</v>
      </c>
      <c r="E14" s="160" t="s">
        <v>327</v>
      </c>
      <c r="F14" s="161">
        <v>107.19</v>
      </c>
      <c r="G14" s="161">
        <v>107.19</v>
      </c>
      <c r="H14" s="160" t="s">
        <v>328</v>
      </c>
      <c r="I14" s="160" t="s">
        <v>329</v>
      </c>
      <c r="J14" s="161">
        <v>107.19</v>
      </c>
      <c r="K14" s="161">
        <v>107.19</v>
      </c>
      <c r="L14" s="160" t="s">
        <v>376</v>
      </c>
      <c r="M14" s="160" t="s">
        <v>330</v>
      </c>
      <c r="N14" s="160" t="s">
        <v>344</v>
      </c>
      <c r="O14" s="161">
        <v>0</v>
      </c>
      <c r="P14" s="160" t="s">
        <v>332</v>
      </c>
      <c r="Q14" s="161">
        <v>58600</v>
      </c>
      <c r="R14" s="160" t="s">
        <v>166</v>
      </c>
      <c r="S14" s="160" t="s">
        <v>333</v>
      </c>
      <c r="T14" s="160" t="s">
        <v>334</v>
      </c>
      <c r="U14" s="160" t="s">
        <v>378</v>
      </c>
      <c r="V14" s="160" t="s">
        <v>379</v>
      </c>
      <c r="W14" s="162" t="s">
        <v>337</v>
      </c>
    </row>
    <row r="15" spans="1:23" x14ac:dyDescent="0.25">
      <c r="A15" s="159">
        <v>43475</v>
      </c>
      <c r="B15" s="160" t="s">
        <v>380</v>
      </c>
      <c r="C15" s="160" t="s">
        <v>325</v>
      </c>
      <c r="D15" s="160" t="s">
        <v>381</v>
      </c>
      <c r="E15" s="160" t="s">
        <v>327</v>
      </c>
      <c r="F15" s="161">
        <v>4.05</v>
      </c>
      <c r="G15" s="161">
        <v>4.05</v>
      </c>
      <c r="H15" s="160" t="s">
        <v>328</v>
      </c>
      <c r="I15" s="160" t="s">
        <v>329</v>
      </c>
      <c r="J15" s="161">
        <v>4.05</v>
      </c>
      <c r="K15" s="161">
        <v>4.05</v>
      </c>
      <c r="L15" s="160" t="s">
        <v>380</v>
      </c>
      <c r="M15" s="160" t="s">
        <v>330</v>
      </c>
      <c r="N15" s="160" t="s">
        <v>331</v>
      </c>
      <c r="O15" s="161">
        <v>0</v>
      </c>
      <c r="P15" s="160" t="s">
        <v>332</v>
      </c>
      <c r="Q15" s="161">
        <v>58683</v>
      </c>
      <c r="R15" s="160" t="s">
        <v>166</v>
      </c>
      <c r="S15" s="160" t="s">
        <v>333</v>
      </c>
      <c r="T15" s="160" t="s">
        <v>334</v>
      </c>
      <c r="U15" s="160" t="s">
        <v>382</v>
      </c>
      <c r="V15" s="160" t="s">
        <v>383</v>
      </c>
      <c r="W15" s="162" t="s">
        <v>337</v>
      </c>
    </row>
    <row r="16" spans="1:23" x14ac:dyDescent="0.25">
      <c r="A16" s="159">
        <v>43475</v>
      </c>
      <c r="B16" s="160" t="s">
        <v>380</v>
      </c>
      <c r="C16" s="160" t="s">
        <v>325</v>
      </c>
      <c r="D16" s="160" t="s">
        <v>384</v>
      </c>
      <c r="E16" s="160" t="s">
        <v>327</v>
      </c>
      <c r="F16" s="161">
        <v>59.12</v>
      </c>
      <c r="G16" s="161">
        <v>59.12</v>
      </c>
      <c r="H16" s="160" t="s">
        <v>328</v>
      </c>
      <c r="I16" s="160" t="s">
        <v>329</v>
      </c>
      <c r="J16" s="161">
        <v>59.12</v>
      </c>
      <c r="K16" s="161">
        <v>59.12</v>
      </c>
      <c r="L16" s="160" t="s">
        <v>380</v>
      </c>
      <c r="M16" s="160" t="s">
        <v>330</v>
      </c>
      <c r="N16" s="160" t="s">
        <v>331</v>
      </c>
      <c r="O16" s="161">
        <v>0</v>
      </c>
      <c r="P16" s="160" t="s">
        <v>332</v>
      </c>
      <c r="Q16" s="161">
        <v>58686</v>
      </c>
      <c r="R16" s="160" t="s">
        <v>166</v>
      </c>
      <c r="S16" s="160" t="s">
        <v>333</v>
      </c>
      <c r="T16" s="160" t="s">
        <v>334</v>
      </c>
      <c r="U16" s="160" t="s">
        <v>385</v>
      </c>
      <c r="V16" s="160" t="s">
        <v>386</v>
      </c>
      <c r="W16" s="162" t="s">
        <v>337</v>
      </c>
    </row>
    <row r="17" spans="1:23" x14ac:dyDescent="0.25">
      <c r="A17" s="159">
        <v>43475</v>
      </c>
      <c r="B17" s="160" t="s">
        <v>380</v>
      </c>
      <c r="C17" s="160" t="s">
        <v>325</v>
      </c>
      <c r="D17" s="160" t="s">
        <v>387</v>
      </c>
      <c r="E17" s="160" t="s">
        <v>327</v>
      </c>
      <c r="F17" s="161">
        <v>118.63</v>
      </c>
      <c r="G17" s="161">
        <v>118.63</v>
      </c>
      <c r="H17" s="160" t="s">
        <v>328</v>
      </c>
      <c r="I17" s="160" t="s">
        <v>329</v>
      </c>
      <c r="J17" s="161">
        <v>118.63</v>
      </c>
      <c r="K17" s="161">
        <v>118.63</v>
      </c>
      <c r="L17" s="160" t="s">
        <v>380</v>
      </c>
      <c r="M17" s="160" t="s">
        <v>330</v>
      </c>
      <c r="N17" s="160" t="s">
        <v>331</v>
      </c>
      <c r="O17" s="161">
        <v>0</v>
      </c>
      <c r="P17" s="160" t="s">
        <v>332</v>
      </c>
      <c r="Q17" s="161">
        <v>58687</v>
      </c>
      <c r="R17" s="160" t="s">
        <v>166</v>
      </c>
      <c r="S17" s="160" t="s">
        <v>333</v>
      </c>
      <c r="T17" s="160" t="s">
        <v>334</v>
      </c>
      <c r="U17" s="160" t="s">
        <v>388</v>
      </c>
      <c r="V17" s="160" t="s">
        <v>389</v>
      </c>
      <c r="W17" s="162" t="s">
        <v>337</v>
      </c>
    </row>
    <row r="18" spans="1:23" x14ac:dyDescent="0.25">
      <c r="A18" s="159">
        <v>43475</v>
      </c>
      <c r="B18" s="160" t="s">
        <v>380</v>
      </c>
      <c r="C18" s="160" t="s">
        <v>325</v>
      </c>
      <c r="D18" s="160" t="s">
        <v>390</v>
      </c>
      <c r="E18" s="160" t="s">
        <v>327</v>
      </c>
      <c r="F18" s="161">
        <v>80.64</v>
      </c>
      <c r="G18" s="161">
        <v>80.64</v>
      </c>
      <c r="H18" s="160" t="s">
        <v>328</v>
      </c>
      <c r="I18" s="160" t="s">
        <v>329</v>
      </c>
      <c r="J18" s="161">
        <v>80.64</v>
      </c>
      <c r="K18" s="161">
        <v>80.64</v>
      </c>
      <c r="L18" s="160" t="s">
        <v>380</v>
      </c>
      <c r="M18" s="160" t="s">
        <v>330</v>
      </c>
      <c r="N18" s="160" t="s">
        <v>331</v>
      </c>
      <c r="O18" s="161">
        <v>0</v>
      </c>
      <c r="P18" s="160" t="s">
        <v>332</v>
      </c>
      <c r="Q18" s="161">
        <v>58688</v>
      </c>
      <c r="R18" s="160" t="s">
        <v>166</v>
      </c>
      <c r="S18" s="160" t="s">
        <v>333</v>
      </c>
      <c r="T18" s="160" t="s">
        <v>334</v>
      </c>
      <c r="U18" s="160" t="s">
        <v>391</v>
      </c>
      <c r="V18" s="160" t="s">
        <v>392</v>
      </c>
      <c r="W18" s="162" t="s">
        <v>337</v>
      </c>
    </row>
    <row r="19" spans="1:23" x14ac:dyDescent="0.25">
      <c r="A19" s="159">
        <v>43475</v>
      </c>
      <c r="B19" s="160" t="s">
        <v>393</v>
      </c>
      <c r="C19" s="160" t="s">
        <v>325</v>
      </c>
      <c r="D19" s="160" t="s">
        <v>394</v>
      </c>
      <c r="E19" s="160" t="s">
        <v>327</v>
      </c>
      <c r="F19" s="161">
        <v>185.29</v>
      </c>
      <c r="G19" s="161">
        <v>185.29</v>
      </c>
      <c r="H19" s="160" t="s">
        <v>328</v>
      </c>
      <c r="I19" s="160" t="s">
        <v>329</v>
      </c>
      <c r="J19" s="161">
        <v>185.29</v>
      </c>
      <c r="K19" s="161">
        <v>185.29</v>
      </c>
      <c r="L19" s="160" t="s">
        <v>393</v>
      </c>
      <c r="M19" s="160" t="s">
        <v>330</v>
      </c>
      <c r="N19" s="160" t="s">
        <v>331</v>
      </c>
      <c r="O19" s="161">
        <v>0</v>
      </c>
      <c r="P19" s="160" t="s">
        <v>332</v>
      </c>
      <c r="Q19" s="161">
        <v>59427</v>
      </c>
      <c r="R19" s="160" t="s">
        <v>166</v>
      </c>
      <c r="S19" s="160" t="s">
        <v>333</v>
      </c>
      <c r="T19" s="160" t="s">
        <v>334</v>
      </c>
      <c r="U19" s="160" t="s">
        <v>395</v>
      </c>
      <c r="V19" s="160" t="s">
        <v>396</v>
      </c>
      <c r="W19" s="162" t="s">
        <v>337</v>
      </c>
    </row>
    <row r="20" spans="1:23" x14ac:dyDescent="0.25">
      <c r="A20" s="159">
        <v>43476</v>
      </c>
      <c r="B20" s="160" t="s">
        <v>397</v>
      </c>
      <c r="C20" s="160" t="s">
        <v>325</v>
      </c>
      <c r="D20" s="160" t="s">
        <v>398</v>
      </c>
      <c r="E20" s="160" t="s">
        <v>327</v>
      </c>
      <c r="F20" s="161">
        <v>151.62</v>
      </c>
      <c r="G20" s="161">
        <v>151.62</v>
      </c>
      <c r="H20" s="160" t="s">
        <v>328</v>
      </c>
      <c r="I20" s="160" t="s">
        <v>329</v>
      </c>
      <c r="J20" s="161">
        <v>151.62</v>
      </c>
      <c r="K20" s="161">
        <v>151.62</v>
      </c>
      <c r="L20" s="160" t="s">
        <v>397</v>
      </c>
      <c r="M20" s="160" t="s">
        <v>330</v>
      </c>
      <c r="N20" s="160" t="s">
        <v>362</v>
      </c>
      <c r="O20" s="161">
        <v>0</v>
      </c>
      <c r="P20" s="160" t="s">
        <v>332</v>
      </c>
      <c r="Q20" s="161">
        <v>58561</v>
      </c>
      <c r="R20" s="160" t="s">
        <v>166</v>
      </c>
      <c r="S20" s="160" t="s">
        <v>333</v>
      </c>
      <c r="T20" s="160" t="s">
        <v>334</v>
      </c>
      <c r="U20" s="160" t="s">
        <v>399</v>
      </c>
      <c r="V20" s="160" t="s">
        <v>400</v>
      </c>
      <c r="W20" s="162" t="s">
        <v>337</v>
      </c>
    </row>
    <row r="21" spans="1:23" x14ac:dyDescent="0.25">
      <c r="A21" s="159">
        <v>43476</v>
      </c>
      <c r="B21" s="160" t="s">
        <v>401</v>
      </c>
      <c r="C21" s="160" t="s">
        <v>325</v>
      </c>
      <c r="D21" s="160" t="s">
        <v>402</v>
      </c>
      <c r="E21" s="160" t="s">
        <v>327</v>
      </c>
      <c r="F21" s="161">
        <v>23.56</v>
      </c>
      <c r="G21" s="161">
        <v>23.56</v>
      </c>
      <c r="H21" s="160" t="s">
        <v>328</v>
      </c>
      <c r="I21" s="160" t="s">
        <v>329</v>
      </c>
      <c r="J21" s="161">
        <v>23.56</v>
      </c>
      <c r="K21" s="161">
        <v>23.56</v>
      </c>
      <c r="L21" s="160" t="s">
        <v>401</v>
      </c>
      <c r="M21" s="160" t="s">
        <v>330</v>
      </c>
      <c r="N21" s="160" t="s">
        <v>331</v>
      </c>
      <c r="O21" s="161">
        <v>0</v>
      </c>
      <c r="P21" s="160" t="s">
        <v>332</v>
      </c>
      <c r="Q21" s="161">
        <v>58680</v>
      </c>
      <c r="R21" s="160" t="s">
        <v>166</v>
      </c>
      <c r="S21" s="160" t="s">
        <v>333</v>
      </c>
      <c r="T21" s="160" t="s">
        <v>334</v>
      </c>
      <c r="U21" s="160" t="s">
        <v>403</v>
      </c>
      <c r="V21" s="160" t="s">
        <v>404</v>
      </c>
      <c r="W21" s="162" t="s">
        <v>337</v>
      </c>
    </row>
    <row r="22" spans="1:23" x14ac:dyDescent="0.25">
      <c r="A22" s="159">
        <v>43476</v>
      </c>
      <c r="B22" s="160" t="s">
        <v>380</v>
      </c>
      <c r="C22" s="160" t="s">
        <v>325</v>
      </c>
      <c r="D22" s="160" t="s">
        <v>405</v>
      </c>
      <c r="E22" s="160" t="s">
        <v>327</v>
      </c>
      <c r="F22" s="161">
        <v>396.74</v>
      </c>
      <c r="G22" s="161">
        <v>396.74</v>
      </c>
      <c r="H22" s="160" t="s">
        <v>328</v>
      </c>
      <c r="I22" s="160" t="s">
        <v>329</v>
      </c>
      <c r="J22" s="161">
        <v>396.74</v>
      </c>
      <c r="K22" s="161">
        <v>396.74</v>
      </c>
      <c r="L22" s="160" t="s">
        <v>380</v>
      </c>
      <c r="M22" s="160" t="s">
        <v>330</v>
      </c>
      <c r="N22" s="160" t="s">
        <v>331</v>
      </c>
      <c r="O22" s="161">
        <v>0</v>
      </c>
      <c r="P22" s="160" t="s">
        <v>332</v>
      </c>
      <c r="Q22" s="161">
        <v>58684</v>
      </c>
      <c r="R22" s="160" t="s">
        <v>166</v>
      </c>
      <c r="S22" s="160" t="s">
        <v>333</v>
      </c>
      <c r="T22" s="160" t="s">
        <v>334</v>
      </c>
      <c r="U22" s="160" t="s">
        <v>406</v>
      </c>
      <c r="V22" s="160" t="s">
        <v>407</v>
      </c>
      <c r="W22" s="162" t="s">
        <v>337</v>
      </c>
    </row>
    <row r="23" spans="1:23" x14ac:dyDescent="0.25">
      <c r="A23" s="159">
        <v>43476</v>
      </c>
      <c r="B23" s="160" t="s">
        <v>380</v>
      </c>
      <c r="C23" s="160" t="s">
        <v>325</v>
      </c>
      <c r="D23" s="160" t="s">
        <v>408</v>
      </c>
      <c r="E23" s="160" t="s">
        <v>327</v>
      </c>
      <c r="F23" s="161">
        <v>2998.69</v>
      </c>
      <c r="G23" s="161">
        <v>2998.69</v>
      </c>
      <c r="H23" s="160" t="s">
        <v>328</v>
      </c>
      <c r="I23" s="160" t="s">
        <v>329</v>
      </c>
      <c r="J23" s="161">
        <v>2998.69</v>
      </c>
      <c r="K23" s="161">
        <v>2998.69</v>
      </c>
      <c r="L23" s="160" t="s">
        <v>380</v>
      </c>
      <c r="M23" s="160" t="s">
        <v>330</v>
      </c>
      <c r="N23" s="160" t="s">
        <v>331</v>
      </c>
      <c r="O23" s="161">
        <v>0</v>
      </c>
      <c r="P23" s="160" t="s">
        <v>332</v>
      </c>
      <c r="Q23" s="161">
        <v>58685</v>
      </c>
      <c r="R23" s="160" t="s">
        <v>166</v>
      </c>
      <c r="S23" s="160" t="s">
        <v>333</v>
      </c>
      <c r="T23" s="160" t="s">
        <v>334</v>
      </c>
      <c r="U23" s="160" t="s">
        <v>409</v>
      </c>
      <c r="V23" s="160" t="s">
        <v>410</v>
      </c>
      <c r="W23" s="162" t="s">
        <v>337</v>
      </c>
    </row>
    <row r="24" spans="1:23" x14ac:dyDescent="0.25">
      <c r="A24" s="159">
        <v>43479</v>
      </c>
      <c r="B24" s="160" t="s">
        <v>338</v>
      </c>
      <c r="C24" s="160" t="s">
        <v>325</v>
      </c>
      <c r="D24" s="160" t="s">
        <v>411</v>
      </c>
      <c r="E24" s="160" t="s">
        <v>327</v>
      </c>
      <c r="F24" s="161">
        <v>12.1</v>
      </c>
      <c r="G24" s="161">
        <v>12.1</v>
      </c>
      <c r="H24" s="160" t="s">
        <v>328</v>
      </c>
      <c r="I24" s="160" t="s">
        <v>329</v>
      </c>
      <c r="J24" s="161">
        <v>12.1</v>
      </c>
      <c r="K24" s="161">
        <v>12.1</v>
      </c>
      <c r="L24" s="160" t="s">
        <v>338</v>
      </c>
      <c r="M24" s="160" t="s">
        <v>330</v>
      </c>
      <c r="N24" s="160" t="s">
        <v>353</v>
      </c>
      <c r="O24" s="161">
        <v>0</v>
      </c>
      <c r="P24" s="160" t="s">
        <v>332</v>
      </c>
      <c r="Q24" s="161">
        <v>58720</v>
      </c>
      <c r="R24" s="160" t="s">
        <v>166</v>
      </c>
      <c r="S24" s="160" t="s">
        <v>333</v>
      </c>
      <c r="T24" s="160" t="s">
        <v>334</v>
      </c>
      <c r="U24" s="160" t="s">
        <v>412</v>
      </c>
      <c r="V24" s="160" t="s">
        <v>413</v>
      </c>
      <c r="W24" s="162" t="s">
        <v>337</v>
      </c>
    </row>
    <row r="25" spans="1:23" x14ac:dyDescent="0.25">
      <c r="A25" s="159">
        <v>43479</v>
      </c>
      <c r="B25" s="160" t="s">
        <v>393</v>
      </c>
      <c r="C25" s="160" t="s">
        <v>325</v>
      </c>
      <c r="D25" s="160" t="s">
        <v>414</v>
      </c>
      <c r="E25" s="160" t="s">
        <v>327</v>
      </c>
      <c r="F25" s="161">
        <v>21.95</v>
      </c>
      <c r="G25" s="161">
        <v>21.95</v>
      </c>
      <c r="H25" s="160" t="s">
        <v>328</v>
      </c>
      <c r="I25" s="160" t="s">
        <v>329</v>
      </c>
      <c r="J25" s="161">
        <v>21.95</v>
      </c>
      <c r="K25" s="161">
        <v>21.95</v>
      </c>
      <c r="L25" s="160" t="s">
        <v>393</v>
      </c>
      <c r="M25" s="160" t="s">
        <v>330</v>
      </c>
      <c r="N25" s="160" t="s">
        <v>331</v>
      </c>
      <c r="O25" s="161">
        <v>0</v>
      </c>
      <c r="P25" s="160" t="s">
        <v>332</v>
      </c>
      <c r="Q25" s="161">
        <v>59426</v>
      </c>
      <c r="R25" s="160" t="s">
        <v>166</v>
      </c>
      <c r="S25" s="160" t="s">
        <v>333</v>
      </c>
      <c r="T25" s="160" t="s">
        <v>334</v>
      </c>
      <c r="U25" s="160" t="s">
        <v>415</v>
      </c>
      <c r="V25" s="160" t="s">
        <v>416</v>
      </c>
      <c r="W25" s="162" t="s">
        <v>337</v>
      </c>
    </row>
    <row r="26" spans="1:23" x14ac:dyDescent="0.25">
      <c r="A26" s="159">
        <v>43480</v>
      </c>
      <c r="B26" s="160" t="s">
        <v>417</v>
      </c>
      <c r="C26" s="160" t="s">
        <v>325</v>
      </c>
      <c r="D26" s="160" t="s">
        <v>418</v>
      </c>
      <c r="E26" s="160" t="s">
        <v>327</v>
      </c>
      <c r="F26" s="161">
        <v>12.68</v>
      </c>
      <c r="G26" s="161">
        <v>12.68</v>
      </c>
      <c r="H26" s="160" t="s">
        <v>328</v>
      </c>
      <c r="I26" s="160" t="s">
        <v>329</v>
      </c>
      <c r="J26" s="161">
        <v>12.68</v>
      </c>
      <c r="K26" s="161">
        <v>12.68</v>
      </c>
      <c r="L26" s="160" t="s">
        <v>417</v>
      </c>
      <c r="M26" s="160" t="s">
        <v>330</v>
      </c>
      <c r="N26" s="160" t="s">
        <v>331</v>
      </c>
      <c r="O26" s="161">
        <v>0</v>
      </c>
      <c r="P26" s="160" t="s">
        <v>332</v>
      </c>
      <c r="Q26" s="161">
        <v>58749</v>
      </c>
      <c r="R26" s="160" t="s">
        <v>166</v>
      </c>
      <c r="S26" s="160" t="s">
        <v>333</v>
      </c>
      <c r="T26" s="160" t="s">
        <v>334</v>
      </c>
      <c r="U26" s="160" t="s">
        <v>419</v>
      </c>
      <c r="V26" s="160" t="s">
        <v>420</v>
      </c>
      <c r="W26" s="162" t="s">
        <v>337</v>
      </c>
    </row>
    <row r="27" spans="1:23" x14ac:dyDescent="0.25">
      <c r="A27" s="159">
        <v>43481</v>
      </c>
      <c r="B27" s="160" t="s">
        <v>380</v>
      </c>
      <c r="C27" s="160" t="s">
        <v>325</v>
      </c>
      <c r="D27" s="160" t="s">
        <v>421</v>
      </c>
      <c r="E27" s="160" t="s">
        <v>327</v>
      </c>
      <c r="F27" s="161">
        <v>80.36</v>
      </c>
      <c r="G27" s="161">
        <v>80.36</v>
      </c>
      <c r="H27" s="160" t="s">
        <v>328</v>
      </c>
      <c r="I27" s="160" t="s">
        <v>329</v>
      </c>
      <c r="J27" s="161">
        <v>80.36</v>
      </c>
      <c r="K27" s="161">
        <v>80.36</v>
      </c>
      <c r="L27" s="160" t="s">
        <v>380</v>
      </c>
      <c r="M27" s="160" t="s">
        <v>330</v>
      </c>
      <c r="N27" s="160" t="s">
        <v>331</v>
      </c>
      <c r="O27" s="161">
        <v>0</v>
      </c>
      <c r="P27" s="160" t="s">
        <v>332</v>
      </c>
      <c r="Q27" s="161">
        <v>58738</v>
      </c>
      <c r="R27" s="160" t="s">
        <v>166</v>
      </c>
      <c r="S27" s="160" t="s">
        <v>333</v>
      </c>
      <c r="T27" s="160" t="s">
        <v>334</v>
      </c>
      <c r="U27" s="160" t="s">
        <v>422</v>
      </c>
      <c r="V27" s="160" t="s">
        <v>423</v>
      </c>
      <c r="W27" s="162" t="s">
        <v>337</v>
      </c>
    </row>
    <row r="28" spans="1:23" x14ac:dyDescent="0.25">
      <c r="A28" s="159">
        <v>43481</v>
      </c>
      <c r="B28" s="160" t="s">
        <v>380</v>
      </c>
      <c r="C28" s="160" t="s">
        <v>325</v>
      </c>
      <c r="D28" s="160" t="s">
        <v>424</v>
      </c>
      <c r="E28" s="160" t="s">
        <v>327</v>
      </c>
      <c r="F28" s="161">
        <v>127.63</v>
      </c>
      <c r="G28" s="161">
        <v>127.63</v>
      </c>
      <c r="H28" s="160" t="s">
        <v>328</v>
      </c>
      <c r="I28" s="160" t="s">
        <v>329</v>
      </c>
      <c r="J28" s="161">
        <v>127.63</v>
      </c>
      <c r="K28" s="161">
        <v>127.63</v>
      </c>
      <c r="L28" s="160" t="s">
        <v>380</v>
      </c>
      <c r="M28" s="160" t="s">
        <v>330</v>
      </c>
      <c r="N28" s="160" t="s">
        <v>331</v>
      </c>
      <c r="O28" s="161">
        <v>0</v>
      </c>
      <c r="P28" s="160" t="s">
        <v>332</v>
      </c>
      <c r="Q28" s="161">
        <v>58739</v>
      </c>
      <c r="R28" s="160" t="s">
        <v>166</v>
      </c>
      <c r="S28" s="160" t="s">
        <v>333</v>
      </c>
      <c r="T28" s="160" t="s">
        <v>334</v>
      </c>
      <c r="U28" s="160" t="s">
        <v>425</v>
      </c>
      <c r="V28" s="160" t="s">
        <v>426</v>
      </c>
      <c r="W28" s="162" t="s">
        <v>337</v>
      </c>
    </row>
    <row r="29" spans="1:23" x14ac:dyDescent="0.25">
      <c r="A29" s="159">
        <v>43481</v>
      </c>
      <c r="B29" s="160" t="s">
        <v>393</v>
      </c>
      <c r="C29" s="160" t="s">
        <v>325</v>
      </c>
      <c r="D29" s="160" t="s">
        <v>427</v>
      </c>
      <c r="E29" s="160" t="s">
        <v>327</v>
      </c>
      <c r="F29" s="161">
        <v>654.04999999999995</v>
      </c>
      <c r="G29" s="161">
        <v>654.04999999999995</v>
      </c>
      <c r="H29" s="160" t="s">
        <v>328</v>
      </c>
      <c r="I29" s="160" t="s">
        <v>329</v>
      </c>
      <c r="J29" s="161">
        <v>654.04999999999995</v>
      </c>
      <c r="K29" s="161">
        <v>654.04999999999995</v>
      </c>
      <c r="L29" s="160" t="s">
        <v>393</v>
      </c>
      <c r="M29" s="160" t="s">
        <v>330</v>
      </c>
      <c r="N29" s="160" t="s">
        <v>331</v>
      </c>
      <c r="O29" s="161">
        <v>0</v>
      </c>
      <c r="P29" s="160" t="s">
        <v>332</v>
      </c>
      <c r="Q29" s="161">
        <v>58782</v>
      </c>
      <c r="R29" s="160" t="s">
        <v>166</v>
      </c>
      <c r="S29" s="160" t="s">
        <v>333</v>
      </c>
      <c r="T29" s="160" t="s">
        <v>334</v>
      </c>
      <c r="U29" s="160" t="s">
        <v>428</v>
      </c>
      <c r="V29" s="160" t="s">
        <v>429</v>
      </c>
      <c r="W29" s="162" t="s">
        <v>337</v>
      </c>
    </row>
    <row r="30" spans="1:23" x14ac:dyDescent="0.25">
      <c r="A30" s="159">
        <v>43481</v>
      </c>
      <c r="B30" s="160" t="s">
        <v>380</v>
      </c>
      <c r="C30" s="160" t="s">
        <v>325</v>
      </c>
      <c r="D30" s="160" t="s">
        <v>430</v>
      </c>
      <c r="E30" s="160" t="s">
        <v>327</v>
      </c>
      <c r="F30" s="161">
        <v>16.07</v>
      </c>
      <c r="G30" s="161">
        <v>16.07</v>
      </c>
      <c r="H30" s="160" t="s">
        <v>328</v>
      </c>
      <c r="I30" s="160" t="s">
        <v>329</v>
      </c>
      <c r="J30" s="161">
        <v>16.07</v>
      </c>
      <c r="K30" s="161">
        <v>16.07</v>
      </c>
      <c r="L30" s="160" t="s">
        <v>380</v>
      </c>
      <c r="M30" s="160" t="s">
        <v>330</v>
      </c>
      <c r="N30" s="160" t="s">
        <v>331</v>
      </c>
      <c r="O30" s="161">
        <v>0</v>
      </c>
      <c r="P30" s="160" t="s">
        <v>332</v>
      </c>
      <c r="Q30" s="161">
        <v>58798</v>
      </c>
      <c r="R30" s="160" t="s">
        <v>166</v>
      </c>
      <c r="S30" s="160" t="s">
        <v>333</v>
      </c>
      <c r="T30" s="160" t="s">
        <v>334</v>
      </c>
      <c r="U30" s="160" t="s">
        <v>431</v>
      </c>
      <c r="V30" s="160" t="s">
        <v>432</v>
      </c>
      <c r="W30" s="162" t="s">
        <v>337</v>
      </c>
    </row>
    <row r="31" spans="1:23" x14ac:dyDescent="0.25">
      <c r="A31" s="159">
        <v>43482</v>
      </c>
      <c r="B31" s="160" t="s">
        <v>380</v>
      </c>
      <c r="C31" s="160" t="s">
        <v>325</v>
      </c>
      <c r="D31" s="160" t="s">
        <v>433</v>
      </c>
      <c r="E31" s="160" t="s">
        <v>327</v>
      </c>
      <c r="F31" s="161">
        <v>205.62</v>
      </c>
      <c r="G31" s="161">
        <v>205.62</v>
      </c>
      <c r="H31" s="160" t="s">
        <v>328</v>
      </c>
      <c r="I31" s="160" t="s">
        <v>329</v>
      </c>
      <c r="J31" s="161">
        <v>205.62</v>
      </c>
      <c r="K31" s="161">
        <v>205.62</v>
      </c>
      <c r="L31" s="160" t="s">
        <v>380</v>
      </c>
      <c r="M31" s="160" t="s">
        <v>330</v>
      </c>
      <c r="N31" s="160" t="s">
        <v>331</v>
      </c>
      <c r="O31" s="161">
        <v>0</v>
      </c>
      <c r="P31" s="160" t="s">
        <v>332</v>
      </c>
      <c r="Q31" s="161">
        <v>58740</v>
      </c>
      <c r="R31" s="160" t="s">
        <v>166</v>
      </c>
      <c r="S31" s="160" t="s">
        <v>333</v>
      </c>
      <c r="T31" s="160" t="s">
        <v>334</v>
      </c>
      <c r="U31" s="160" t="s">
        <v>434</v>
      </c>
      <c r="V31" s="160" t="s">
        <v>435</v>
      </c>
      <c r="W31" s="162" t="s">
        <v>337</v>
      </c>
    </row>
    <row r="32" spans="1:23" x14ac:dyDescent="0.25">
      <c r="A32" s="159">
        <v>43483</v>
      </c>
      <c r="B32" s="160" t="s">
        <v>380</v>
      </c>
      <c r="C32" s="160" t="s">
        <v>325</v>
      </c>
      <c r="D32" s="160" t="s">
        <v>436</v>
      </c>
      <c r="E32" s="160" t="s">
        <v>327</v>
      </c>
      <c r="F32" s="161">
        <v>210.5</v>
      </c>
      <c r="G32" s="161">
        <v>210.5</v>
      </c>
      <c r="H32" s="160" t="s">
        <v>328</v>
      </c>
      <c r="I32" s="160" t="s">
        <v>329</v>
      </c>
      <c r="J32" s="161">
        <v>210.5</v>
      </c>
      <c r="K32" s="161">
        <v>210.5</v>
      </c>
      <c r="L32" s="160" t="s">
        <v>380</v>
      </c>
      <c r="M32" s="160" t="s">
        <v>330</v>
      </c>
      <c r="N32" s="160" t="s">
        <v>331</v>
      </c>
      <c r="O32" s="161">
        <v>0</v>
      </c>
      <c r="P32" s="160" t="s">
        <v>332</v>
      </c>
      <c r="Q32" s="161">
        <v>58781</v>
      </c>
      <c r="R32" s="160" t="s">
        <v>166</v>
      </c>
      <c r="S32" s="160" t="s">
        <v>333</v>
      </c>
      <c r="T32" s="160" t="s">
        <v>334</v>
      </c>
      <c r="U32" s="160" t="s">
        <v>437</v>
      </c>
      <c r="V32" s="160" t="s">
        <v>438</v>
      </c>
      <c r="W32" s="162" t="s">
        <v>337</v>
      </c>
    </row>
    <row r="33" spans="1:23" x14ac:dyDescent="0.25">
      <c r="A33" s="159">
        <v>43484</v>
      </c>
      <c r="B33" s="160" t="s">
        <v>439</v>
      </c>
      <c r="C33" s="160" t="s">
        <v>325</v>
      </c>
      <c r="D33" s="160" t="s">
        <v>440</v>
      </c>
      <c r="E33" s="160" t="s">
        <v>327</v>
      </c>
      <c r="F33" s="161">
        <v>526.14</v>
      </c>
      <c r="G33" s="161">
        <v>526.14</v>
      </c>
      <c r="H33" s="160" t="s">
        <v>328</v>
      </c>
      <c r="I33" s="160" t="s">
        <v>329</v>
      </c>
      <c r="J33" s="161">
        <v>526.14</v>
      </c>
      <c r="K33" s="161">
        <v>526.14</v>
      </c>
      <c r="L33" s="160" t="s">
        <v>439</v>
      </c>
      <c r="M33" s="160" t="s">
        <v>330</v>
      </c>
      <c r="N33" s="160" t="s">
        <v>331</v>
      </c>
      <c r="O33" s="161">
        <v>0</v>
      </c>
      <c r="P33" s="160" t="s">
        <v>332</v>
      </c>
      <c r="Q33" s="161">
        <v>58755</v>
      </c>
      <c r="R33" s="160" t="s">
        <v>166</v>
      </c>
      <c r="S33" s="160" t="s">
        <v>333</v>
      </c>
      <c r="T33" s="160" t="s">
        <v>334</v>
      </c>
      <c r="U33" s="160" t="s">
        <v>441</v>
      </c>
      <c r="V33" s="160" t="s">
        <v>442</v>
      </c>
      <c r="W33" s="162" t="s">
        <v>337</v>
      </c>
    </row>
    <row r="34" spans="1:23" x14ac:dyDescent="0.25">
      <c r="A34" s="159">
        <v>43486</v>
      </c>
      <c r="B34" s="160" t="s">
        <v>380</v>
      </c>
      <c r="C34" s="160" t="s">
        <v>325</v>
      </c>
      <c r="D34" s="160" t="s">
        <v>443</v>
      </c>
      <c r="E34" s="160" t="s">
        <v>327</v>
      </c>
      <c r="F34" s="161">
        <v>41</v>
      </c>
      <c r="G34" s="161">
        <v>41</v>
      </c>
      <c r="H34" s="160" t="s">
        <v>328</v>
      </c>
      <c r="I34" s="160" t="s">
        <v>329</v>
      </c>
      <c r="J34" s="161">
        <v>41</v>
      </c>
      <c r="K34" s="161">
        <v>41</v>
      </c>
      <c r="L34" s="160" t="s">
        <v>380</v>
      </c>
      <c r="M34" s="160" t="s">
        <v>330</v>
      </c>
      <c r="N34" s="160" t="s">
        <v>331</v>
      </c>
      <c r="O34" s="161">
        <v>0</v>
      </c>
      <c r="P34" s="160" t="s">
        <v>332</v>
      </c>
      <c r="Q34" s="161">
        <v>58780</v>
      </c>
      <c r="R34" s="160" t="s">
        <v>166</v>
      </c>
      <c r="S34" s="160" t="s">
        <v>333</v>
      </c>
      <c r="T34" s="160" t="s">
        <v>334</v>
      </c>
      <c r="U34" s="160" t="s">
        <v>444</v>
      </c>
      <c r="V34" s="160" t="s">
        <v>445</v>
      </c>
      <c r="W34" s="162" t="s">
        <v>337</v>
      </c>
    </row>
    <row r="35" spans="1:23" x14ac:dyDescent="0.25">
      <c r="A35" s="159">
        <v>43487</v>
      </c>
      <c r="B35" s="160" t="s">
        <v>446</v>
      </c>
      <c r="C35" s="160" t="s">
        <v>325</v>
      </c>
      <c r="D35" s="160" t="s">
        <v>447</v>
      </c>
      <c r="E35" s="160" t="s">
        <v>327</v>
      </c>
      <c r="F35" s="161">
        <v>160.68</v>
      </c>
      <c r="G35" s="161">
        <v>160.68</v>
      </c>
      <c r="H35" s="160" t="s">
        <v>328</v>
      </c>
      <c r="I35" s="160" t="s">
        <v>329</v>
      </c>
      <c r="J35" s="161">
        <v>160.68</v>
      </c>
      <c r="K35" s="161">
        <v>160.68</v>
      </c>
      <c r="L35" s="160" t="s">
        <v>446</v>
      </c>
      <c r="M35" s="160" t="s">
        <v>330</v>
      </c>
      <c r="N35" s="160" t="s">
        <v>331</v>
      </c>
      <c r="O35" s="161">
        <v>0</v>
      </c>
      <c r="P35" s="160" t="s">
        <v>332</v>
      </c>
      <c r="Q35" s="161">
        <v>58759</v>
      </c>
      <c r="R35" s="160" t="s">
        <v>166</v>
      </c>
      <c r="S35" s="160" t="s">
        <v>333</v>
      </c>
      <c r="T35" s="160" t="s">
        <v>334</v>
      </c>
      <c r="U35" s="160" t="s">
        <v>448</v>
      </c>
      <c r="V35" s="160" t="s">
        <v>449</v>
      </c>
      <c r="W35" s="162" t="s">
        <v>337</v>
      </c>
    </row>
    <row r="36" spans="1:23" x14ac:dyDescent="0.25">
      <c r="A36" s="159">
        <v>43489</v>
      </c>
      <c r="B36" s="160" t="s">
        <v>338</v>
      </c>
      <c r="C36" s="160" t="s">
        <v>325</v>
      </c>
      <c r="D36" s="160" t="s">
        <v>450</v>
      </c>
      <c r="E36" s="160" t="s">
        <v>327</v>
      </c>
      <c r="F36" s="161">
        <v>3.66</v>
      </c>
      <c r="G36" s="161">
        <v>3.66</v>
      </c>
      <c r="H36" s="160" t="s">
        <v>328</v>
      </c>
      <c r="I36" s="160" t="s">
        <v>329</v>
      </c>
      <c r="J36" s="161">
        <v>3.66</v>
      </c>
      <c r="K36" s="161">
        <v>3.66</v>
      </c>
      <c r="L36" s="160" t="s">
        <v>338</v>
      </c>
      <c r="M36" s="160" t="s">
        <v>330</v>
      </c>
      <c r="N36" s="160" t="s">
        <v>451</v>
      </c>
      <c r="O36" s="161">
        <v>0</v>
      </c>
      <c r="P36" s="160" t="s">
        <v>332</v>
      </c>
      <c r="Q36" s="161">
        <v>58761</v>
      </c>
      <c r="R36" s="160" t="s">
        <v>166</v>
      </c>
      <c r="S36" s="160" t="s">
        <v>333</v>
      </c>
      <c r="T36" s="160" t="s">
        <v>334</v>
      </c>
      <c r="U36" s="160" t="s">
        <v>452</v>
      </c>
      <c r="V36" s="160" t="s">
        <v>453</v>
      </c>
      <c r="W36" s="162" t="s">
        <v>337</v>
      </c>
    </row>
    <row r="37" spans="1:23" x14ac:dyDescent="0.25">
      <c r="A37" s="159">
        <v>43489</v>
      </c>
      <c r="B37" s="160" t="s">
        <v>401</v>
      </c>
      <c r="C37" s="160" t="s">
        <v>325</v>
      </c>
      <c r="D37" s="160" t="s">
        <v>450</v>
      </c>
      <c r="E37" s="160" t="s">
        <v>327</v>
      </c>
      <c r="F37" s="161">
        <v>30.8</v>
      </c>
      <c r="G37" s="161">
        <v>30.8</v>
      </c>
      <c r="H37" s="160" t="s">
        <v>328</v>
      </c>
      <c r="I37" s="160" t="s">
        <v>329</v>
      </c>
      <c r="J37" s="161">
        <v>30.8</v>
      </c>
      <c r="K37" s="161">
        <v>30.8</v>
      </c>
      <c r="L37" s="160" t="s">
        <v>401</v>
      </c>
      <c r="M37" s="160" t="s">
        <v>330</v>
      </c>
      <c r="N37" s="160" t="s">
        <v>451</v>
      </c>
      <c r="O37" s="161">
        <v>0</v>
      </c>
      <c r="P37" s="160" t="s">
        <v>332</v>
      </c>
      <c r="Q37" s="161">
        <v>58762</v>
      </c>
      <c r="R37" s="160" t="s">
        <v>166</v>
      </c>
      <c r="S37" s="160" t="s">
        <v>333</v>
      </c>
      <c r="T37" s="160" t="s">
        <v>334</v>
      </c>
      <c r="U37" s="160" t="s">
        <v>452</v>
      </c>
      <c r="V37" s="160" t="s">
        <v>454</v>
      </c>
      <c r="W37" s="162" t="s">
        <v>337</v>
      </c>
    </row>
    <row r="38" spans="1:23" x14ac:dyDescent="0.25">
      <c r="A38" s="159">
        <v>43489</v>
      </c>
      <c r="B38" s="160" t="s">
        <v>380</v>
      </c>
      <c r="C38" s="160" t="s">
        <v>325</v>
      </c>
      <c r="D38" s="160" t="s">
        <v>455</v>
      </c>
      <c r="E38" s="160" t="s">
        <v>327</v>
      </c>
      <c r="F38" s="161">
        <v>892.5</v>
      </c>
      <c r="G38" s="161">
        <v>892.5</v>
      </c>
      <c r="H38" s="160" t="s">
        <v>328</v>
      </c>
      <c r="I38" s="160" t="s">
        <v>329</v>
      </c>
      <c r="J38" s="161">
        <v>892.5</v>
      </c>
      <c r="K38" s="161">
        <v>892.5</v>
      </c>
      <c r="L38" s="160" t="s">
        <v>380</v>
      </c>
      <c r="M38" s="160" t="s">
        <v>330</v>
      </c>
      <c r="N38" s="160" t="s">
        <v>331</v>
      </c>
      <c r="O38" s="161">
        <v>0</v>
      </c>
      <c r="P38" s="160" t="s">
        <v>332</v>
      </c>
      <c r="Q38" s="161">
        <v>58813</v>
      </c>
      <c r="R38" s="160" t="s">
        <v>166</v>
      </c>
      <c r="S38" s="160" t="s">
        <v>333</v>
      </c>
      <c r="T38" s="160" t="s">
        <v>334</v>
      </c>
      <c r="U38" s="160" t="s">
        <v>456</v>
      </c>
      <c r="V38" s="160" t="s">
        <v>457</v>
      </c>
      <c r="W38" s="162" t="s">
        <v>337</v>
      </c>
    </row>
    <row r="39" spans="1:23" x14ac:dyDescent="0.25">
      <c r="A39" s="159">
        <v>43490</v>
      </c>
      <c r="B39" s="160" t="s">
        <v>351</v>
      </c>
      <c r="C39" s="160" t="s">
        <v>325</v>
      </c>
      <c r="D39" s="160" t="s">
        <v>352</v>
      </c>
      <c r="E39" s="160" t="s">
        <v>327</v>
      </c>
      <c r="F39" s="161">
        <v>95.04</v>
      </c>
      <c r="G39" s="161">
        <v>95.04</v>
      </c>
      <c r="H39" s="160" t="s">
        <v>328</v>
      </c>
      <c r="I39" s="160" t="s">
        <v>329</v>
      </c>
      <c r="J39" s="161">
        <v>95.04</v>
      </c>
      <c r="K39" s="161">
        <v>95.04</v>
      </c>
      <c r="L39" s="160" t="s">
        <v>351</v>
      </c>
      <c r="M39" s="160" t="s">
        <v>330</v>
      </c>
      <c r="N39" s="160" t="s">
        <v>353</v>
      </c>
      <c r="O39" s="161">
        <v>0</v>
      </c>
      <c r="P39" s="160" t="s">
        <v>332</v>
      </c>
      <c r="Q39" s="161">
        <v>58961</v>
      </c>
      <c r="R39" s="160" t="s">
        <v>166</v>
      </c>
      <c r="S39" s="160" t="s">
        <v>333</v>
      </c>
      <c r="T39" s="160" t="s">
        <v>334</v>
      </c>
      <c r="U39" s="160" t="s">
        <v>458</v>
      </c>
      <c r="V39" s="160" t="s">
        <v>459</v>
      </c>
      <c r="W39" s="162" t="s">
        <v>337</v>
      </c>
    </row>
    <row r="40" spans="1:23" x14ac:dyDescent="0.25">
      <c r="A40" s="159">
        <v>43491</v>
      </c>
      <c r="B40" s="160" t="s">
        <v>446</v>
      </c>
      <c r="C40" s="160" t="s">
        <v>325</v>
      </c>
      <c r="D40" s="160" t="s">
        <v>460</v>
      </c>
      <c r="E40" s="160" t="s">
        <v>327</v>
      </c>
      <c r="F40" s="161">
        <v>399.94</v>
      </c>
      <c r="G40" s="161">
        <v>399.94</v>
      </c>
      <c r="H40" s="160" t="s">
        <v>328</v>
      </c>
      <c r="I40" s="160" t="s">
        <v>329</v>
      </c>
      <c r="J40" s="161">
        <v>399.94</v>
      </c>
      <c r="K40" s="161">
        <v>399.94</v>
      </c>
      <c r="L40" s="160" t="s">
        <v>446</v>
      </c>
      <c r="M40" s="160" t="s">
        <v>330</v>
      </c>
      <c r="N40" s="160" t="s">
        <v>331</v>
      </c>
      <c r="O40" s="161">
        <v>0</v>
      </c>
      <c r="P40" s="160" t="s">
        <v>332</v>
      </c>
      <c r="Q40" s="161">
        <v>59929</v>
      </c>
      <c r="R40" s="160" t="s">
        <v>166</v>
      </c>
      <c r="S40" s="160" t="s">
        <v>333</v>
      </c>
      <c r="T40" s="160" t="s">
        <v>334</v>
      </c>
      <c r="U40" s="160" t="s">
        <v>461</v>
      </c>
      <c r="V40" s="160" t="s">
        <v>462</v>
      </c>
      <c r="W40" s="162" t="s">
        <v>337</v>
      </c>
    </row>
    <row r="41" spans="1:23" x14ac:dyDescent="0.25">
      <c r="A41" s="159">
        <v>43493</v>
      </c>
      <c r="B41" s="160" t="s">
        <v>463</v>
      </c>
      <c r="C41" s="160" t="s">
        <v>325</v>
      </c>
      <c r="D41" s="160" t="s">
        <v>464</v>
      </c>
      <c r="E41" s="160" t="s">
        <v>327</v>
      </c>
      <c r="F41" s="161">
        <v>0.01</v>
      </c>
      <c r="G41" s="161">
        <v>0.01</v>
      </c>
      <c r="H41" s="160" t="s">
        <v>328</v>
      </c>
      <c r="I41" s="160" t="s">
        <v>329</v>
      </c>
      <c r="J41" s="161">
        <v>0.01</v>
      </c>
      <c r="K41" s="161">
        <v>0.01</v>
      </c>
      <c r="L41" s="160" t="s">
        <v>463</v>
      </c>
      <c r="M41" s="160" t="s">
        <v>330</v>
      </c>
      <c r="N41" s="160" t="s">
        <v>353</v>
      </c>
      <c r="O41" s="161">
        <v>0</v>
      </c>
      <c r="P41" s="160" t="s">
        <v>332</v>
      </c>
      <c r="Q41" s="161">
        <v>59223</v>
      </c>
      <c r="R41" s="160" t="s">
        <v>166</v>
      </c>
      <c r="S41" s="160" t="s">
        <v>333</v>
      </c>
      <c r="T41" s="160" t="s">
        <v>334</v>
      </c>
      <c r="U41" s="160" t="s">
        <v>465</v>
      </c>
      <c r="V41" s="160" t="s">
        <v>466</v>
      </c>
      <c r="W41" s="162" t="s">
        <v>337</v>
      </c>
    </row>
    <row r="42" spans="1:23" x14ac:dyDescent="0.25">
      <c r="A42" s="159">
        <v>43493</v>
      </c>
      <c r="B42" s="160" t="s">
        <v>463</v>
      </c>
      <c r="C42" s="160" t="s">
        <v>325</v>
      </c>
      <c r="D42" s="160" t="s">
        <v>464</v>
      </c>
      <c r="E42" s="160" t="s">
        <v>327</v>
      </c>
      <c r="F42" s="161">
        <v>0.01</v>
      </c>
      <c r="G42" s="161">
        <v>0.01</v>
      </c>
      <c r="H42" s="160" t="s">
        <v>328</v>
      </c>
      <c r="I42" s="160" t="s">
        <v>329</v>
      </c>
      <c r="J42" s="161">
        <v>0.01</v>
      </c>
      <c r="K42" s="161">
        <v>0.01</v>
      </c>
      <c r="L42" s="160" t="s">
        <v>463</v>
      </c>
      <c r="M42" s="160" t="s">
        <v>330</v>
      </c>
      <c r="N42" s="160" t="s">
        <v>353</v>
      </c>
      <c r="O42" s="161">
        <v>0</v>
      </c>
      <c r="P42" s="160" t="s">
        <v>332</v>
      </c>
      <c r="Q42" s="161">
        <v>59224</v>
      </c>
      <c r="R42" s="160" t="s">
        <v>166</v>
      </c>
      <c r="S42" s="160" t="s">
        <v>333</v>
      </c>
      <c r="T42" s="160" t="s">
        <v>334</v>
      </c>
      <c r="U42" s="160" t="s">
        <v>465</v>
      </c>
      <c r="V42" s="160" t="s">
        <v>467</v>
      </c>
      <c r="W42" s="162" t="s">
        <v>337</v>
      </c>
    </row>
    <row r="43" spans="1:23" x14ac:dyDescent="0.25">
      <c r="A43" s="159">
        <v>43493</v>
      </c>
      <c r="B43" s="160" t="s">
        <v>463</v>
      </c>
      <c r="C43" s="160" t="s">
        <v>325</v>
      </c>
      <c r="D43" s="160" t="s">
        <v>464</v>
      </c>
      <c r="E43" s="160" t="s">
        <v>327</v>
      </c>
      <c r="F43" s="161">
        <v>0.02</v>
      </c>
      <c r="G43" s="161">
        <v>0.02</v>
      </c>
      <c r="H43" s="160" t="s">
        <v>328</v>
      </c>
      <c r="I43" s="160" t="s">
        <v>329</v>
      </c>
      <c r="J43" s="161">
        <v>0.02</v>
      </c>
      <c r="K43" s="161">
        <v>0.02</v>
      </c>
      <c r="L43" s="160" t="s">
        <v>463</v>
      </c>
      <c r="M43" s="160" t="s">
        <v>330</v>
      </c>
      <c r="N43" s="160" t="s">
        <v>353</v>
      </c>
      <c r="O43" s="161">
        <v>0</v>
      </c>
      <c r="P43" s="160" t="s">
        <v>332</v>
      </c>
      <c r="Q43" s="161">
        <v>59225</v>
      </c>
      <c r="R43" s="160" t="s">
        <v>166</v>
      </c>
      <c r="S43" s="160" t="s">
        <v>333</v>
      </c>
      <c r="T43" s="160" t="s">
        <v>334</v>
      </c>
      <c r="U43" s="160" t="s">
        <v>465</v>
      </c>
      <c r="V43" s="160" t="s">
        <v>468</v>
      </c>
      <c r="W43" s="162" t="s">
        <v>337</v>
      </c>
    </row>
    <row r="44" spans="1:23" x14ac:dyDescent="0.25">
      <c r="A44" s="159">
        <v>43493</v>
      </c>
      <c r="B44" s="160" t="s">
        <v>463</v>
      </c>
      <c r="C44" s="160" t="s">
        <v>325</v>
      </c>
      <c r="D44" s="160" t="s">
        <v>464</v>
      </c>
      <c r="E44" s="160" t="s">
        <v>327</v>
      </c>
      <c r="F44" s="161">
        <v>0.01</v>
      </c>
      <c r="G44" s="161">
        <v>0.01</v>
      </c>
      <c r="H44" s="160" t="s">
        <v>328</v>
      </c>
      <c r="I44" s="160" t="s">
        <v>329</v>
      </c>
      <c r="J44" s="161">
        <v>0.01</v>
      </c>
      <c r="K44" s="161">
        <v>0.01</v>
      </c>
      <c r="L44" s="160" t="s">
        <v>463</v>
      </c>
      <c r="M44" s="160" t="s">
        <v>330</v>
      </c>
      <c r="N44" s="160" t="s">
        <v>353</v>
      </c>
      <c r="O44" s="161">
        <v>0</v>
      </c>
      <c r="P44" s="160" t="s">
        <v>332</v>
      </c>
      <c r="Q44" s="161">
        <v>59226</v>
      </c>
      <c r="R44" s="160" t="s">
        <v>166</v>
      </c>
      <c r="S44" s="160" t="s">
        <v>333</v>
      </c>
      <c r="T44" s="160" t="s">
        <v>334</v>
      </c>
      <c r="U44" s="160" t="s">
        <v>465</v>
      </c>
      <c r="V44" s="160" t="s">
        <v>469</v>
      </c>
      <c r="W44" s="162" t="s">
        <v>337</v>
      </c>
    </row>
    <row r="45" spans="1:23" x14ac:dyDescent="0.25">
      <c r="A45" s="159">
        <v>43493</v>
      </c>
      <c r="B45" s="160" t="s">
        <v>463</v>
      </c>
      <c r="C45" s="160" t="s">
        <v>325</v>
      </c>
      <c r="D45" s="160" t="s">
        <v>464</v>
      </c>
      <c r="E45" s="160" t="s">
        <v>327</v>
      </c>
      <c r="F45" s="161">
        <v>0.02</v>
      </c>
      <c r="G45" s="161">
        <v>0.02</v>
      </c>
      <c r="H45" s="160" t="s">
        <v>328</v>
      </c>
      <c r="I45" s="160" t="s">
        <v>329</v>
      </c>
      <c r="J45" s="161">
        <v>0.02</v>
      </c>
      <c r="K45" s="161">
        <v>0.02</v>
      </c>
      <c r="L45" s="160" t="s">
        <v>463</v>
      </c>
      <c r="M45" s="160" t="s">
        <v>330</v>
      </c>
      <c r="N45" s="160" t="s">
        <v>353</v>
      </c>
      <c r="O45" s="161">
        <v>0</v>
      </c>
      <c r="P45" s="160" t="s">
        <v>332</v>
      </c>
      <c r="Q45" s="161">
        <v>59227</v>
      </c>
      <c r="R45" s="160" t="s">
        <v>166</v>
      </c>
      <c r="S45" s="160" t="s">
        <v>333</v>
      </c>
      <c r="T45" s="160" t="s">
        <v>334</v>
      </c>
      <c r="U45" s="160" t="s">
        <v>465</v>
      </c>
      <c r="V45" s="160" t="s">
        <v>470</v>
      </c>
      <c r="W45" s="162" t="s">
        <v>337</v>
      </c>
    </row>
    <row r="46" spans="1:23" x14ac:dyDescent="0.25">
      <c r="A46" s="159">
        <v>43493</v>
      </c>
      <c r="B46" s="160" t="s">
        <v>463</v>
      </c>
      <c r="C46" s="160" t="s">
        <v>325</v>
      </c>
      <c r="D46" s="160" t="s">
        <v>464</v>
      </c>
      <c r="E46" s="160" t="s">
        <v>327</v>
      </c>
      <c r="F46" s="161">
        <v>0.02</v>
      </c>
      <c r="G46" s="161">
        <v>0.02</v>
      </c>
      <c r="H46" s="160" t="s">
        <v>328</v>
      </c>
      <c r="I46" s="160" t="s">
        <v>329</v>
      </c>
      <c r="J46" s="161">
        <v>0.02</v>
      </c>
      <c r="K46" s="161">
        <v>0.02</v>
      </c>
      <c r="L46" s="160" t="s">
        <v>463</v>
      </c>
      <c r="M46" s="160" t="s">
        <v>330</v>
      </c>
      <c r="N46" s="160" t="s">
        <v>353</v>
      </c>
      <c r="O46" s="161">
        <v>0</v>
      </c>
      <c r="P46" s="160" t="s">
        <v>332</v>
      </c>
      <c r="Q46" s="161">
        <v>59228</v>
      </c>
      <c r="R46" s="160" t="s">
        <v>166</v>
      </c>
      <c r="S46" s="160" t="s">
        <v>333</v>
      </c>
      <c r="T46" s="160" t="s">
        <v>334</v>
      </c>
      <c r="U46" s="160" t="s">
        <v>465</v>
      </c>
      <c r="V46" s="160" t="s">
        <v>471</v>
      </c>
      <c r="W46" s="162" t="s">
        <v>337</v>
      </c>
    </row>
    <row r="47" spans="1:23" x14ac:dyDescent="0.25">
      <c r="A47" s="159">
        <v>43493</v>
      </c>
      <c r="B47" s="160" t="s">
        <v>463</v>
      </c>
      <c r="C47" s="160" t="s">
        <v>325</v>
      </c>
      <c r="D47" s="160" t="s">
        <v>464</v>
      </c>
      <c r="E47" s="160" t="s">
        <v>327</v>
      </c>
      <c r="F47" s="161">
        <v>0.02</v>
      </c>
      <c r="G47" s="161">
        <v>0.02</v>
      </c>
      <c r="H47" s="160" t="s">
        <v>328</v>
      </c>
      <c r="I47" s="160" t="s">
        <v>329</v>
      </c>
      <c r="J47" s="161">
        <v>0.02</v>
      </c>
      <c r="K47" s="161">
        <v>0.02</v>
      </c>
      <c r="L47" s="160" t="s">
        <v>463</v>
      </c>
      <c r="M47" s="160" t="s">
        <v>330</v>
      </c>
      <c r="N47" s="160" t="s">
        <v>353</v>
      </c>
      <c r="O47" s="161">
        <v>0</v>
      </c>
      <c r="P47" s="160" t="s">
        <v>332</v>
      </c>
      <c r="Q47" s="161">
        <v>59229</v>
      </c>
      <c r="R47" s="160" t="s">
        <v>166</v>
      </c>
      <c r="S47" s="160" t="s">
        <v>333</v>
      </c>
      <c r="T47" s="160" t="s">
        <v>334</v>
      </c>
      <c r="U47" s="160" t="s">
        <v>465</v>
      </c>
      <c r="V47" s="160" t="s">
        <v>472</v>
      </c>
      <c r="W47" s="162" t="s">
        <v>337</v>
      </c>
    </row>
    <row r="48" spans="1:23" x14ac:dyDescent="0.25">
      <c r="A48" s="159">
        <v>43493</v>
      </c>
      <c r="B48" s="160" t="s">
        <v>463</v>
      </c>
      <c r="C48" s="160" t="s">
        <v>325</v>
      </c>
      <c r="D48" s="160" t="s">
        <v>464</v>
      </c>
      <c r="E48" s="160" t="s">
        <v>327</v>
      </c>
      <c r="F48" s="161">
        <v>0.01</v>
      </c>
      <c r="G48" s="161">
        <v>0.01</v>
      </c>
      <c r="H48" s="160" t="s">
        <v>328</v>
      </c>
      <c r="I48" s="160" t="s">
        <v>329</v>
      </c>
      <c r="J48" s="161">
        <v>0.01</v>
      </c>
      <c r="K48" s="161">
        <v>0.01</v>
      </c>
      <c r="L48" s="160" t="s">
        <v>463</v>
      </c>
      <c r="M48" s="160" t="s">
        <v>330</v>
      </c>
      <c r="N48" s="160" t="s">
        <v>353</v>
      </c>
      <c r="O48" s="161">
        <v>0</v>
      </c>
      <c r="P48" s="160" t="s">
        <v>332</v>
      </c>
      <c r="Q48" s="161">
        <v>59230</v>
      </c>
      <c r="R48" s="160" t="s">
        <v>166</v>
      </c>
      <c r="S48" s="160" t="s">
        <v>333</v>
      </c>
      <c r="T48" s="160" t="s">
        <v>334</v>
      </c>
      <c r="U48" s="160" t="s">
        <v>465</v>
      </c>
      <c r="V48" s="160" t="s">
        <v>473</v>
      </c>
      <c r="W48" s="162" t="s">
        <v>337</v>
      </c>
    </row>
    <row r="49" spans="1:23" x14ac:dyDescent="0.25">
      <c r="A49" s="159">
        <v>43493</v>
      </c>
      <c r="B49" s="160" t="s">
        <v>463</v>
      </c>
      <c r="C49" s="160" t="s">
        <v>325</v>
      </c>
      <c r="D49" s="160" t="s">
        <v>464</v>
      </c>
      <c r="E49" s="160" t="s">
        <v>327</v>
      </c>
      <c r="F49" s="161">
        <v>0.01</v>
      </c>
      <c r="G49" s="161">
        <v>0.01</v>
      </c>
      <c r="H49" s="160" t="s">
        <v>328</v>
      </c>
      <c r="I49" s="160" t="s">
        <v>329</v>
      </c>
      <c r="J49" s="161">
        <v>0.01</v>
      </c>
      <c r="K49" s="161">
        <v>0.01</v>
      </c>
      <c r="L49" s="160" t="s">
        <v>463</v>
      </c>
      <c r="M49" s="160" t="s">
        <v>330</v>
      </c>
      <c r="N49" s="160" t="s">
        <v>353</v>
      </c>
      <c r="O49" s="161">
        <v>0</v>
      </c>
      <c r="P49" s="160" t="s">
        <v>332</v>
      </c>
      <c r="Q49" s="161">
        <v>59231</v>
      </c>
      <c r="R49" s="160" t="s">
        <v>166</v>
      </c>
      <c r="S49" s="160" t="s">
        <v>333</v>
      </c>
      <c r="T49" s="160" t="s">
        <v>334</v>
      </c>
      <c r="U49" s="160" t="s">
        <v>465</v>
      </c>
      <c r="V49" s="160" t="s">
        <v>474</v>
      </c>
      <c r="W49" s="162" t="s">
        <v>337</v>
      </c>
    </row>
    <row r="50" spans="1:23" x14ac:dyDescent="0.25">
      <c r="A50" s="159">
        <v>43493</v>
      </c>
      <c r="B50" s="160" t="s">
        <v>463</v>
      </c>
      <c r="C50" s="160" t="s">
        <v>325</v>
      </c>
      <c r="D50" s="160" t="s">
        <v>464</v>
      </c>
      <c r="E50" s="160" t="s">
        <v>327</v>
      </c>
      <c r="F50" s="161">
        <v>0.01</v>
      </c>
      <c r="G50" s="161">
        <v>0.01</v>
      </c>
      <c r="H50" s="160" t="s">
        <v>328</v>
      </c>
      <c r="I50" s="160" t="s">
        <v>329</v>
      </c>
      <c r="J50" s="161">
        <v>0.01</v>
      </c>
      <c r="K50" s="161">
        <v>0.01</v>
      </c>
      <c r="L50" s="160" t="s">
        <v>463</v>
      </c>
      <c r="M50" s="160" t="s">
        <v>330</v>
      </c>
      <c r="N50" s="160" t="s">
        <v>353</v>
      </c>
      <c r="O50" s="161">
        <v>0</v>
      </c>
      <c r="P50" s="160" t="s">
        <v>332</v>
      </c>
      <c r="Q50" s="161">
        <v>59232</v>
      </c>
      <c r="R50" s="160" t="s">
        <v>166</v>
      </c>
      <c r="S50" s="160" t="s">
        <v>333</v>
      </c>
      <c r="T50" s="160" t="s">
        <v>334</v>
      </c>
      <c r="U50" s="160" t="s">
        <v>465</v>
      </c>
      <c r="V50" s="160" t="s">
        <v>475</v>
      </c>
      <c r="W50" s="162" t="s">
        <v>337</v>
      </c>
    </row>
    <row r="51" spans="1:23" x14ac:dyDescent="0.25">
      <c r="A51" s="159">
        <v>43493</v>
      </c>
      <c r="B51" s="160" t="s">
        <v>463</v>
      </c>
      <c r="C51" s="160" t="s">
        <v>325</v>
      </c>
      <c r="D51" s="160" t="s">
        <v>464</v>
      </c>
      <c r="E51" s="160" t="s">
        <v>327</v>
      </c>
      <c r="F51" s="161">
        <v>0.01</v>
      </c>
      <c r="G51" s="161">
        <v>0.01</v>
      </c>
      <c r="H51" s="160" t="s">
        <v>328</v>
      </c>
      <c r="I51" s="160" t="s">
        <v>329</v>
      </c>
      <c r="J51" s="161">
        <v>0.01</v>
      </c>
      <c r="K51" s="161">
        <v>0.01</v>
      </c>
      <c r="L51" s="160" t="s">
        <v>463</v>
      </c>
      <c r="M51" s="160" t="s">
        <v>330</v>
      </c>
      <c r="N51" s="160" t="s">
        <v>353</v>
      </c>
      <c r="O51" s="161">
        <v>0</v>
      </c>
      <c r="P51" s="160" t="s">
        <v>332</v>
      </c>
      <c r="Q51" s="161">
        <v>59233</v>
      </c>
      <c r="R51" s="160" t="s">
        <v>166</v>
      </c>
      <c r="S51" s="160" t="s">
        <v>333</v>
      </c>
      <c r="T51" s="160" t="s">
        <v>334</v>
      </c>
      <c r="U51" s="160" t="s">
        <v>465</v>
      </c>
      <c r="V51" s="160" t="s">
        <v>476</v>
      </c>
      <c r="W51" s="162" t="s">
        <v>337</v>
      </c>
    </row>
    <row r="52" spans="1:23" x14ac:dyDescent="0.25">
      <c r="A52" s="159">
        <v>43493</v>
      </c>
      <c r="B52" s="160" t="s">
        <v>463</v>
      </c>
      <c r="C52" s="160" t="s">
        <v>325</v>
      </c>
      <c r="D52" s="160" t="s">
        <v>464</v>
      </c>
      <c r="E52" s="160" t="s">
        <v>327</v>
      </c>
      <c r="F52" s="161">
        <v>0.01</v>
      </c>
      <c r="G52" s="161">
        <v>0.01</v>
      </c>
      <c r="H52" s="160" t="s">
        <v>328</v>
      </c>
      <c r="I52" s="160" t="s">
        <v>329</v>
      </c>
      <c r="J52" s="161">
        <v>0.01</v>
      </c>
      <c r="K52" s="161">
        <v>0.01</v>
      </c>
      <c r="L52" s="160" t="s">
        <v>463</v>
      </c>
      <c r="M52" s="160" t="s">
        <v>330</v>
      </c>
      <c r="N52" s="160" t="s">
        <v>353</v>
      </c>
      <c r="O52" s="161">
        <v>0</v>
      </c>
      <c r="P52" s="160" t="s">
        <v>332</v>
      </c>
      <c r="Q52" s="161">
        <v>59234</v>
      </c>
      <c r="R52" s="160" t="s">
        <v>166</v>
      </c>
      <c r="S52" s="160" t="s">
        <v>333</v>
      </c>
      <c r="T52" s="160" t="s">
        <v>334</v>
      </c>
      <c r="U52" s="160" t="s">
        <v>465</v>
      </c>
      <c r="V52" s="160" t="s">
        <v>477</v>
      </c>
      <c r="W52" s="162" t="s">
        <v>337</v>
      </c>
    </row>
    <row r="53" spans="1:23" x14ac:dyDescent="0.25">
      <c r="A53" s="159">
        <v>43493</v>
      </c>
      <c r="B53" s="160" t="s">
        <v>463</v>
      </c>
      <c r="C53" s="160" t="s">
        <v>325</v>
      </c>
      <c r="D53" s="160" t="s">
        <v>464</v>
      </c>
      <c r="E53" s="160" t="s">
        <v>327</v>
      </c>
      <c r="F53" s="161">
        <v>0.02</v>
      </c>
      <c r="G53" s="161">
        <v>0.02</v>
      </c>
      <c r="H53" s="160" t="s">
        <v>328</v>
      </c>
      <c r="I53" s="160" t="s">
        <v>329</v>
      </c>
      <c r="J53" s="161">
        <v>0.02</v>
      </c>
      <c r="K53" s="161">
        <v>0.02</v>
      </c>
      <c r="L53" s="160" t="s">
        <v>463</v>
      </c>
      <c r="M53" s="160" t="s">
        <v>330</v>
      </c>
      <c r="N53" s="160" t="s">
        <v>353</v>
      </c>
      <c r="O53" s="161">
        <v>0</v>
      </c>
      <c r="P53" s="160" t="s">
        <v>332</v>
      </c>
      <c r="Q53" s="161">
        <v>59235</v>
      </c>
      <c r="R53" s="160" t="s">
        <v>166</v>
      </c>
      <c r="S53" s="160" t="s">
        <v>333</v>
      </c>
      <c r="T53" s="160" t="s">
        <v>334</v>
      </c>
      <c r="U53" s="160" t="s">
        <v>465</v>
      </c>
      <c r="V53" s="160" t="s">
        <v>478</v>
      </c>
      <c r="W53" s="162" t="s">
        <v>337</v>
      </c>
    </row>
    <row r="54" spans="1:23" x14ac:dyDescent="0.25">
      <c r="A54" s="159">
        <v>43493</v>
      </c>
      <c r="B54" s="160" t="s">
        <v>463</v>
      </c>
      <c r="C54" s="160" t="s">
        <v>325</v>
      </c>
      <c r="D54" s="160" t="s">
        <v>464</v>
      </c>
      <c r="E54" s="160" t="s">
        <v>327</v>
      </c>
      <c r="F54" s="161">
        <v>0.02</v>
      </c>
      <c r="G54" s="161">
        <v>0.02</v>
      </c>
      <c r="H54" s="160" t="s">
        <v>328</v>
      </c>
      <c r="I54" s="160" t="s">
        <v>329</v>
      </c>
      <c r="J54" s="161">
        <v>0.02</v>
      </c>
      <c r="K54" s="161">
        <v>0.02</v>
      </c>
      <c r="L54" s="160" t="s">
        <v>463</v>
      </c>
      <c r="M54" s="160" t="s">
        <v>330</v>
      </c>
      <c r="N54" s="160" t="s">
        <v>353</v>
      </c>
      <c r="O54" s="161">
        <v>0</v>
      </c>
      <c r="P54" s="160" t="s">
        <v>332</v>
      </c>
      <c r="Q54" s="161">
        <v>59236</v>
      </c>
      <c r="R54" s="160" t="s">
        <v>166</v>
      </c>
      <c r="S54" s="160" t="s">
        <v>333</v>
      </c>
      <c r="T54" s="160" t="s">
        <v>334</v>
      </c>
      <c r="U54" s="160" t="s">
        <v>465</v>
      </c>
      <c r="V54" s="160" t="s">
        <v>479</v>
      </c>
      <c r="W54" s="162" t="s">
        <v>337</v>
      </c>
    </row>
    <row r="55" spans="1:23" x14ac:dyDescent="0.25">
      <c r="A55" s="159">
        <v>43494</v>
      </c>
      <c r="B55" s="160" t="s">
        <v>401</v>
      </c>
      <c r="C55" s="160" t="s">
        <v>325</v>
      </c>
      <c r="D55" s="160" t="s">
        <v>480</v>
      </c>
      <c r="E55" s="160" t="s">
        <v>327</v>
      </c>
      <c r="F55" s="161">
        <v>36.909999999999997</v>
      </c>
      <c r="G55" s="161">
        <v>36.909999999999997</v>
      </c>
      <c r="H55" s="160" t="s">
        <v>328</v>
      </c>
      <c r="I55" s="160" t="s">
        <v>329</v>
      </c>
      <c r="J55" s="161">
        <v>36.909999999999997</v>
      </c>
      <c r="K55" s="161">
        <v>36.909999999999997</v>
      </c>
      <c r="L55" s="160" t="s">
        <v>401</v>
      </c>
      <c r="M55" s="160" t="s">
        <v>330</v>
      </c>
      <c r="N55" s="160" t="s">
        <v>331</v>
      </c>
      <c r="O55" s="161">
        <v>0</v>
      </c>
      <c r="P55" s="160" t="s">
        <v>332</v>
      </c>
      <c r="Q55" s="161">
        <v>58831</v>
      </c>
      <c r="R55" s="160" t="s">
        <v>166</v>
      </c>
      <c r="S55" s="160" t="s">
        <v>333</v>
      </c>
      <c r="T55" s="160" t="s">
        <v>334</v>
      </c>
      <c r="U55" s="160" t="s">
        <v>481</v>
      </c>
      <c r="V55" s="160" t="s">
        <v>482</v>
      </c>
      <c r="W55" s="162" t="s">
        <v>337</v>
      </c>
    </row>
    <row r="56" spans="1:23" x14ac:dyDescent="0.25">
      <c r="A56" s="159">
        <v>43496</v>
      </c>
      <c r="B56" s="160" t="s">
        <v>483</v>
      </c>
      <c r="C56" s="160" t="s">
        <v>325</v>
      </c>
      <c r="D56" s="160" t="s">
        <v>484</v>
      </c>
      <c r="E56" s="160" t="s">
        <v>327</v>
      </c>
      <c r="F56" s="161">
        <v>667.66</v>
      </c>
      <c r="G56" s="161">
        <v>667.66</v>
      </c>
      <c r="H56" s="160" t="s">
        <v>328</v>
      </c>
      <c r="I56" s="160" t="s">
        <v>329</v>
      </c>
      <c r="J56" s="161">
        <v>667.66</v>
      </c>
      <c r="K56" s="161">
        <v>667.66</v>
      </c>
      <c r="L56" s="160" t="s">
        <v>483</v>
      </c>
      <c r="M56" s="160" t="s">
        <v>330</v>
      </c>
      <c r="N56" s="160" t="s">
        <v>331</v>
      </c>
      <c r="O56" s="161">
        <v>0</v>
      </c>
      <c r="P56" s="160" t="s">
        <v>332</v>
      </c>
      <c r="Q56" s="161">
        <v>58825</v>
      </c>
      <c r="R56" s="160" t="s">
        <v>166</v>
      </c>
      <c r="S56" s="160" t="s">
        <v>333</v>
      </c>
      <c r="T56" s="160" t="s">
        <v>334</v>
      </c>
      <c r="U56" s="160" t="s">
        <v>485</v>
      </c>
      <c r="V56" s="160" t="s">
        <v>486</v>
      </c>
      <c r="W56" s="162" t="s">
        <v>337</v>
      </c>
    </row>
    <row r="57" spans="1:23" x14ac:dyDescent="0.25">
      <c r="A57" s="159">
        <v>43496</v>
      </c>
      <c r="B57" s="160" t="s">
        <v>487</v>
      </c>
      <c r="C57" s="160" t="s">
        <v>325</v>
      </c>
      <c r="D57" s="160" t="s">
        <v>488</v>
      </c>
      <c r="E57" s="160" t="s">
        <v>327</v>
      </c>
      <c r="F57" s="161">
        <v>139.81</v>
      </c>
      <c r="G57" s="161">
        <v>139.81</v>
      </c>
      <c r="H57" s="160" t="s">
        <v>328</v>
      </c>
      <c r="I57" s="160" t="s">
        <v>489</v>
      </c>
      <c r="J57" s="161">
        <v>139.81</v>
      </c>
      <c r="K57" s="161">
        <v>139.81</v>
      </c>
      <c r="L57" s="160" t="s">
        <v>487</v>
      </c>
      <c r="M57" s="160" t="s">
        <v>330</v>
      </c>
      <c r="N57" s="160" t="s">
        <v>331</v>
      </c>
      <c r="O57" s="161">
        <v>0</v>
      </c>
      <c r="P57" s="160" t="s">
        <v>332</v>
      </c>
      <c r="Q57" s="161">
        <v>58826</v>
      </c>
      <c r="R57" s="160" t="s">
        <v>166</v>
      </c>
      <c r="S57" s="160" t="s">
        <v>333</v>
      </c>
      <c r="T57" s="160" t="s">
        <v>334</v>
      </c>
      <c r="U57" s="160" t="s">
        <v>490</v>
      </c>
      <c r="V57" s="160" t="s">
        <v>491</v>
      </c>
      <c r="W57" s="162" t="s">
        <v>337</v>
      </c>
    </row>
    <row r="58" spans="1:23" x14ac:dyDescent="0.25">
      <c r="A58" s="159">
        <v>43496</v>
      </c>
      <c r="B58" s="160" t="s">
        <v>492</v>
      </c>
      <c r="C58" s="160" t="s">
        <v>325</v>
      </c>
      <c r="D58" s="160" t="s">
        <v>493</v>
      </c>
      <c r="E58" s="160" t="s">
        <v>327</v>
      </c>
      <c r="F58" s="161">
        <v>959</v>
      </c>
      <c r="G58" s="161">
        <v>959</v>
      </c>
      <c r="H58" s="160" t="s">
        <v>328</v>
      </c>
      <c r="I58" s="160" t="s">
        <v>329</v>
      </c>
      <c r="J58" s="161">
        <v>959</v>
      </c>
      <c r="K58" s="161">
        <v>959</v>
      </c>
      <c r="L58" s="160" t="s">
        <v>492</v>
      </c>
      <c r="M58" s="160" t="s">
        <v>330</v>
      </c>
      <c r="N58" s="160" t="s">
        <v>331</v>
      </c>
      <c r="O58" s="161">
        <v>0</v>
      </c>
      <c r="P58" s="160" t="s">
        <v>332</v>
      </c>
      <c r="Q58" s="161">
        <v>58827</v>
      </c>
      <c r="R58" s="160" t="s">
        <v>166</v>
      </c>
      <c r="S58" s="160" t="s">
        <v>333</v>
      </c>
      <c r="T58" s="160" t="s">
        <v>334</v>
      </c>
      <c r="U58" s="160" t="s">
        <v>494</v>
      </c>
      <c r="V58" s="160" t="s">
        <v>495</v>
      </c>
      <c r="W58" s="162" t="s">
        <v>337</v>
      </c>
    </row>
    <row r="59" spans="1:23" x14ac:dyDescent="0.25">
      <c r="A59" s="159">
        <v>43496</v>
      </c>
      <c r="B59" s="160" t="s">
        <v>492</v>
      </c>
      <c r="C59" s="160" t="s">
        <v>325</v>
      </c>
      <c r="D59" s="160" t="s">
        <v>496</v>
      </c>
      <c r="E59" s="160" t="s">
        <v>327</v>
      </c>
      <c r="F59" s="161">
        <v>475</v>
      </c>
      <c r="G59" s="161">
        <v>475</v>
      </c>
      <c r="H59" s="160" t="s">
        <v>328</v>
      </c>
      <c r="I59" s="160" t="s">
        <v>329</v>
      </c>
      <c r="J59" s="161">
        <v>475</v>
      </c>
      <c r="K59" s="161">
        <v>475</v>
      </c>
      <c r="L59" s="160" t="s">
        <v>492</v>
      </c>
      <c r="M59" s="160" t="s">
        <v>330</v>
      </c>
      <c r="N59" s="160" t="s">
        <v>331</v>
      </c>
      <c r="O59" s="161">
        <v>0</v>
      </c>
      <c r="P59" s="160" t="s">
        <v>332</v>
      </c>
      <c r="Q59" s="161">
        <v>58828</v>
      </c>
      <c r="R59" s="160" t="s">
        <v>166</v>
      </c>
      <c r="S59" s="160" t="s">
        <v>333</v>
      </c>
      <c r="T59" s="160" t="s">
        <v>334</v>
      </c>
      <c r="U59" s="160" t="s">
        <v>497</v>
      </c>
      <c r="V59" s="160" t="s">
        <v>498</v>
      </c>
      <c r="W59" s="162" t="s">
        <v>337</v>
      </c>
    </row>
    <row r="60" spans="1:23" x14ac:dyDescent="0.25">
      <c r="A60" s="159">
        <v>43496</v>
      </c>
      <c r="B60" s="160" t="s">
        <v>492</v>
      </c>
      <c r="C60" s="160" t="s">
        <v>325</v>
      </c>
      <c r="D60" s="160" t="s">
        <v>499</v>
      </c>
      <c r="E60" s="160" t="s">
        <v>327</v>
      </c>
      <c r="F60" s="161">
        <v>871.85</v>
      </c>
      <c r="G60" s="161">
        <v>871.85</v>
      </c>
      <c r="H60" s="160" t="s">
        <v>328</v>
      </c>
      <c r="I60" s="160" t="s">
        <v>329</v>
      </c>
      <c r="J60" s="161">
        <v>871.85</v>
      </c>
      <c r="K60" s="161">
        <v>871.85</v>
      </c>
      <c r="L60" s="160" t="s">
        <v>492</v>
      </c>
      <c r="M60" s="160" t="s">
        <v>330</v>
      </c>
      <c r="N60" s="160" t="s">
        <v>331</v>
      </c>
      <c r="O60" s="161">
        <v>0</v>
      </c>
      <c r="P60" s="160" t="s">
        <v>332</v>
      </c>
      <c r="Q60" s="161">
        <v>58829</v>
      </c>
      <c r="R60" s="160" t="s">
        <v>166</v>
      </c>
      <c r="S60" s="160" t="s">
        <v>333</v>
      </c>
      <c r="T60" s="160" t="s">
        <v>334</v>
      </c>
      <c r="U60" s="160" t="s">
        <v>500</v>
      </c>
      <c r="V60" s="160" t="s">
        <v>501</v>
      </c>
      <c r="W60" s="162" t="s">
        <v>337</v>
      </c>
    </row>
    <row r="61" spans="1:23" x14ac:dyDescent="0.25">
      <c r="A61" s="159">
        <v>43496</v>
      </c>
      <c r="B61" s="160" t="s">
        <v>502</v>
      </c>
      <c r="C61" s="160" t="s">
        <v>325</v>
      </c>
      <c r="D61" s="160" t="s">
        <v>503</v>
      </c>
      <c r="E61" s="160" t="s">
        <v>327</v>
      </c>
      <c r="F61" s="161">
        <v>24773.89</v>
      </c>
      <c r="G61" s="161">
        <v>24773.89</v>
      </c>
      <c r="H61" s="160" t="s">
        <v>328</v>
      </c>
      <c r="I61" s="160" t="s">
        <v>329</v>
      </c>
      <c r="J61" s="161">
        <v>24773.89</v>
      </c>
      <c r="K61" s="161">
        <v>24773.89</v>
      </c>
      <c r="L61" s="160" t="s">
        <v>502</v>
      </c>
      <c r="M61" s="160" t="s">
        <v>330</v>
      </c>
      <c r="N61" s="160" t="s">
        <v>504</v>
      </c>
      <c r="O61" s="161">
        <v>0</v>
      </c>
      <c r="P61" s="160" t="s">
        <v>332</v>
      </c>
      <c r="Q61" s="161">
        <v>58856</v>
      </c>
      <c r="R61" s="160" t="s">
        <v>166</v>
      </c>
      <c r="S61" s="160" t="s">
        <v>333</v>
      </c>
      <c r="T61" s="160" t="s">
        <v>334</v>
      </c>
      <c r="U61" s="160" t="s">
        <v>505</v>
      </c>
      <c r="V61" s="160" t="s">
        <v>506</v>
      </c>
      <c r="W61" s="162" t="s">
        <v>337</v>
      </c>
    </row>
    <row r="62" spans="1:23" x14ac:dyDescent="0.25">
      <c r="A62" s="159">
        <v>43496</v>
      </c>
      <c r="B62" s="160" t="s">
        <v>507</v>
      </c>
      <c r="C62" s="160" t="s">
        <v>325</v>
      </c>
      <c r="D62" s="160" t="s">
        <v>508</v>
      </c>
      <c r="E62" s="160" t="s">
        <v>327</v>
      </c>
      <c r="F62" s="161">
        <v>1857.06</v>
      </c>
      <c r="G62" s="161">
        <v>1857.06</v>
      </c>
      <c r="H62" s="160" t="s">
        <v>328</v>
      </c>
      <c r="I62" s="160" t="s">
        <v>329</v>
      </c>
      <c r="J62" s="161">
        <v>1857.06</v>
      </c>
      <c r="K62" s="161">
        <v>1857.06</v>
      </c>
      <c r="L62" s="160" t="s">
        <v>507</v>
      </c>
      <c r="M62" s="160" t="s">
        <v>330</v>
      </c>
      <c r="N62" s="160" t="s">
        <v>504</v>
      </c>
      <c r="O62" s="161">
        <v>0</v>
      </c>
      <c r="P62" s="160" t="s">
        <v>332</v>
      </c>
      <c r="Q62" s="161">
        <v>58860</v>
      </c>
      <c r="R62" s="160" t="s">
        <v>166</v>
      </c>
      <c r="S62" s="160" t="s">
        <v>333</v>
      </c>
      <c r="T62" s="160" t="s">
        <v>334</v>
      </c>
      <c r="U62" s="160" t="s">
        <v>509</v>
      </c>
      <c r="V62" s="160" t="s">
        <v>510</v>
      </c>
      <c r="W62" s="162" t="s">
        <v>337</v>
      </c>
    </row>
    <row r="63" spans="1:23" x14ac:dyDescent="0.25">
      <c r="A63" s="159">
        <v>43496</v>
      </c>
      <c r="B63" s="160" t="s">
        <v>511</v>
      </c>
      <c r="C63" s="160" t="s">
        <v>325</v>
      </c>
      <c r="D63" s="160" t="s">
        <v>508</v>
      </c>
      <c r="E63" s="160" t="s">
        <v>327</v>
      </c>
      <c r="F63" s="161">
        <v>584.91</v>
      </c>
      <c r="G63" s="161">
        <v>584.91</v>
      </c>
      <c r="H63" s="160" t="s">
        <v>328</v>
      </c>
      <c r="I63" s="160" t="s">
        <v>329</v>
      </c>
      <c r="J63" s="161">
        <v>584.91</v>
      </c>
      <c r="K63" s="161">
        <v>584.91</v>
      </c>
      <c r="L63" s="160" t="s">
        <v>511</v>
      </c>
      <c r="M63" s="160" t="s">
        <v>330</v>
      </c>
      <c r="N63" s="160" t="s">
        <v>504</v>
      </c>
      <c r="O63" s="161">
        <v>0</v>
      </c>
      <c r="P63" s="160" t="s">
        <v>332</v>
      </c>
      <c r="Q63" s="161">
        <v>58861</v>
      </c>
      <c r="R63" s="160" t="s">
        <v>166</v>
      </c>
      <c r="S63" s="160" t="s">
        <v>333</v>
      </c>
      <c r="T63" s="160" t="s">
        <v>334</v>
      </c>
      <c r="U63" s="160" t="s">
        <v>509</v>
      </c>
      <c r="V63" s="160" t="s">
        <v>512</v>
      </c>
      <c r="W63" s="162" t="s">
        <v>337</v>
      </c>
    </row>
    <row r="64" spans="1:23" x14ac:dyDescent="0.25">
      <c r="A64" s="159">
        <v>43496</v>
      </c>
      <c r="B64" s="160" t="s">
        <v>513</v>
      </c>
      <c r="C64" s="160" t="s">
        <v>325</v>
      </c>
      <c r="D64" s="160" t="s">
        <v>508</v>
      </c>
      <c r="E64" s="160" t="s">
        <v>327</v>
      </c>
      <c r="F64" s="161">
        <v>1000.17</v>
      </c>
      <c r="G64" s="161">
        <v>1000.17</v>
      </c>
      <c r="H64" s="160" t="s">
        <v>328</v>
      </c>
      <c r="I64" s="160" t="s">
        <v>329</v>
      </c>
      <c r="J64" s="161">
        <v>1000.17</v>
      </c>
      <c r="K64" s="161">
        <v>1000.17</v>
      </c>
      <c r="L64" s="160" t="s">
        <v>513</v>
      </c>
      <c r="M64" s="160" t="s">
        <v>330</v>
      </c>
      <c r="N64" s="160" t="s">
        <v>504</v>
      </c>
      <c r="O64" s="161">
        <v>0</v>
      </c>
      <c r="P64" s="160" t="s">
        <v>332</v>
      </c>
      <c r="Q64" s="161">
        <v>58862</v>
      </c>
      <c r="R64" s="160" t="s">
        <v>166</v>
      </c>
      <c r="S64" s="160" t="s">
        <v>333</v>
      </c>
      <c r="T64" s="160" t="s">
        <v>334</v>
      </c>
      <c r="U64" s="160" t="s">
        <v>509</v>
      </c>
      <c r="V64" s="160" t="s">
        <v>514</v>
      </c>
      <c r="W64" s="162" t="s">
        <v>337</v>
      </c>
    </row>
    <row r="65" spans="1:23" x14ac:dyDescent="0.25">
      <c r="A65" s="159">
        <v>43496</v>
      </c>
      <c r="B65" s="160" t="s">
        <v>515</v>
      </c>
      <c r="C65" s="160" t="s">
        <v>325</v>
      </c>
      <c r="D65" s="160" t="s">
        <v>508</v>
      </c>
      <c r="E65" s="160" t="s">
        <v>327</v>
      </c>
      <c r="F65" s="161">
        <v>347.74</v>
      </c>
      <c r="G65" s="161">
        <v>347.74</v>
      </c>
      <c r="H65" s="160" t="s">
        <v>328</v>
      </c>
      <c r="I65" s="160" t="s">
        <v>329</v>
      </c>
      <c r="J65" s="161">
        <v>347.74</v>
      </c>
      <c r="K65" s="161">
        <v>347.74</v>
      </c>
      <c r="L65" s="160" t="s">
        <v>515</v>
      </c>
      <c r="M65" s="160" t="s">
        <v>330</v>
      </c>
      <c r="N65" s="160" t="s">
        <v>504</v>
      </c>
      <c r="O65" s="161">
        <v>0</v>
      </c>
      <c r="P65" s="160" t="s">
        <v>332</v>
      </c>
      <c r="Q65" s="161">
        <v>58863</v>
      </c>
      <c r="R65" s="160" t="s">
        <v>166</v>
      </c>
      <c r="S65" s="160" t="s">
        <v>333</v>
      </c>
      <c r="T65" s="160" t="s">
        <v>334</v>
      </c>
      <c r="U65" s="160" t="s">
        <v>509</v>
      </c>
      <c r="V65" s="160" t="s">
        <v>516</v>
      </c>
      <c r="W65" s="162" t="s">
        <v>337</v>
      </c>
    </row>
    <row r="66" spans="1:23" x14ac:dyDescent="0.25">
      <c r="A66" s="159">
        <v>43496</v>
      </c>
      <c r="B66" s="160" t="s">
        <v>324</v>
      </c>
      <c r="C66" s="160" t="s">
        <v>325</v>
      </c>
      <c r="D66" s="160" t="s">
        <v>517</v>
      </c>
      <c r="E66" s="160" t="s">
        <v>327</v>
      </c>
      <c r="F66" s="161">
        <v>173.35</v>
      </c>
      <c r="G66" s="161">
        <v>173.35</v>
      </c>
      <c r="H66" s="160" t="s">
        <v>328</v>
      </c>
      <c r="I66" s="160" t="s">
        <v>329</v>
      </c>
      <c r="J66" s="161">
        <v>173.35</v>
      </c>
      <c r="K66" s="161">
        <v>173.35</v>
      </c>
      <c r="L66" s="160" t="s">
        <v>324</v>
      </c>
      <c r="M66" s="160" t="s">
        <v>330</v>
      </c>
      <c r="N66" s="160" t="s">
        <v>331</v>
      </c>
      <c r="O66" s="161">
        <v>0</v>
      </c>
      <c r="P66" s="160" t="s">
        <v>332</v>
      </c>
      <c r="Q66" s="161">
        <v>58895</v>
      </c>
      <c r="R66" s="160" t="s">
        <v>166</v>
      </c>
      <c r="S66" s="160" t="s">
        <v>333</v>
      </c>
      <c r="T66" s="160" t="s">
        <v>334</v>
      </c>
      <c r="U66" s="160" t="s">
        <v>518</v>
      </c>
      <c r="V66" s="160" t="s">
        <v>519</v>
      </c>
      <c r="W66" s="162" t="s">
        <v>337</v>
      </c>
    </row>
    <row r="67" spans="1:23" x14ac:dyDescent="0.25">
      <c r="A67" s="159">
        <v>43496</v>
      </c>
      <c r="B67" s="160" t="s">
        <v>492</v>
      </c>
      <c r="C67" s="160" t="s">
        <v>325</v>
      </c>
      <c r="D67" s="160" t="s">
        <v>520</v>
      </c>
      <c r="E67" s="160" t="s">
        <v>327</v>
      </c>
      <c r="F67" s="161">
        <v>811.9</v>
      </c>
      <c r="G67" s="161">
        <v>811.9</v>
      </c>
      <c r="H67" s="160" t="s">
        <v>328</v>
      </c>
      <c r="I67" s="160" t="s">
        <v>329</v>
      </c>
      <c r="J67" s="161">
        <v>811.9</v>
      </c>
      <c r="K67" s="161">
        <v>811.9</v>
      </c>
      <c r="L67" s="160" t="s">
        <v>492</v>
      </c>
      <c r="M67" s="160" t="s">
        <v>330</v>
      </c>
      <c r="N67" s="160" t="s">
        <v>331</v>
      </c>
      <c r="O67" s="161">
        <v>0</v>
      </c>
      <c r="P67" s="160" t="s">
        <v>332</v>
      </c>
      <c r="Q67" s="161">
        <v>58950</v>
      </c>
      <c r="R67" s="160" t="s">
        <v>166</v>
      </c>
      <c r="S67" s="160" t="s">
        <v>333</v>
      </c>
      <c r="T67" s="160" t="s">
        <v>334</v>
      </c>
      <c r="U67" s="160" t="s">
        <v>521</v>
      </c>
      <c r="V67" s="160" t="s">
        <v>522</v>
      </c>
      <c r="W67" s="162" t="s">
        <v>337</v>
      </c>
    </row>
    <row r="68" spans="1:23" x14ac:dyDescent="0.25">
      <c r="A68" s="159">
        <v>43496</v>
      </c>
      <c r="B68" s="160" t="s">
        <v>393</v>
      </c>
      <c r="C68" s="160" t="s">
        <v>325</v>
      </c>
      <c r="D68" s="160" t="s">
        <v>523</v>
      </c>
      <c r="E68" s="160" t="s">
        <v>327</v>
      </c>
      <c r="F68" s="161">
        <v>797</v>
      </c>
      <c r="G68" s="161">
        <v>797</v>
      </c>
      <c r="H68" s="160" t="s">
        <v>328</v>
      </c>
      <c r="I68" s="160" t="s">
        <v>329</v>
      </c>
      <c r="J68" s="161">
        <v>797</v>
      </c>
      <c r="K68" s="161">
        <v>797</v>
      </c>
      <c r="L68" s="160" t="s">
        <v>393</v>
      </c>
      <c r="M68" s="160" t="s">
        <v>330</v>
      </c>
      <c r="N68" s="160" t="s">
        <v>331</v>
      </c>
      <c r="O68" s="161">
        <v>0</v>
      </c>
      <c r="P68" s="160" t="s">
        <v>332</v>
      </c>
      <c r="Q68" s="161">
        <v>58953</v>
      </c>
      <c r="R68" s="160" t="s">
        <v>166</v>
      </c>
      <c r="S68" s="160" t="s">
        <v>333</v>
      </c>
      <c r="T68" s="160" t="s">
        <v>334</v>
      </c>
      <c r="U68" s="160" t="s">
        <v>524</v>
      </c>
      <c r="V68" s="160" t="s">
        <v>525</v>
      </c>
      <c r="W68" s="162" t="s">
        <v>337</v>
      </c>
    </row>
    <row r="69" spans="1:23" x14ac:dyDescent="0.25">
      <c r="A69" s="159">
        <v>43496</v>
      </c>
      <c r="B69" s="160" t="s">
        <v>492</v>
      </c>
      <c r="C69" s="160" t="s">
        <v>325</v>
      </c>
      <c r="D69" s="160" t="s">
        <v>526</v>
      </c>
      <c r="E69" s="160" t="s">
        <v>327</v>
      </c>
      <c r="F69" s="161">
        <v>783.05</v>
      </c>
      <c r="G69" s="161">
        <v>783.05</v>
      </c>
      <c r="H69" s="160" t="s">
        <v>328</v>
      </c>
      <c r="I69" s="160" t="s">
        <v>329</v>
      </c>
      <c r="J69" s="161">
        <v>783.05</v>
      </c>
      <c r="K69" s="161">
        <v>783.05</v>
      </c>
      <c r="L69" s="160" t="s">
        <v>492</v>
      </c>
      <c r="M69" s="160" t="s">
        <v>330</v>
      </c>
      <c r="N69" s="160" t="s">
        <v>331</v>
      </c>
      <c r="O69" s="161">
        <v>0</v>
      </c>
      <c r="P69" s="160" t="s">
        <v>332</v>
      </c>
      <c r="Q69" s="161">
        <v>58954</v>
      </c>
      <c r="R69" s="160" t="s">
        <v>166</v>
      </c>
      <c r="S69" s="160" t="s">
        <v>333</v>
      </c>
      <c r="T69" s="160" t="s">
        <v>334</v>
      </c>
      <c r="U69" s="160" t="s">
        <v>527</v>
      </c>
      <c r="V69" s="160" t="s">
        <v>528</v>
      </c>
      <c r="W69" s="162" t="s">
        <v>337</v>
      </c>
    </row>
    <row r="70" spans="1:23" x14ac:dyDescent="0.25">
      <c r="A70" s="159">
        <v>43496</v>
      </c>
      <c r="B70" s="160" t="s">
        <v>492</v>
      </c>
      <c r="C70" s="160" t="s">
        <v>325</v>
      </c>
      <c r="D70" s="160" t="s">
        <v>529</v>
      </c>
      <c r="E70" s="160" t="s">
        <v>327</v>
      </c>
      <c r="F70" s="161">
        <v>1281</v>
      </c>
      <c r="G70" s="161">
        <v>1281</v>
      </c>
      <c r="H70" s="160" t="s">
        <v>328</v>
      </c>
      <c r="I70" s="160" t="s">
        <v>329</v>
      </c>
      <c r="J70" s="161">
        <v>1281</v>
      </c>
      <c r="K70" s="161">
        <v>1281</v>
      </c>
      <c r="L70" s="160" t="s">
        <v>492</v>
      </c>
      <c r="M70" s="160" t="s">
        <v>330</v>
      </c>
      <c r="N70" s="160" t="s">
        <v>331</v>
      </c>
      <c r="O70" s="161">
        <v>0</v>
      </c>
      <c r="P70" s="160" t="s">
        <v>332</v>
      </c>
      <c r="Q70" s="161">
        <v>58955</v>
      </c>
      <c r="R70" s="160" t="s">
        <v>166</v>
      </c>
      <c r="S70" s="160" t="s">
        <v>333</v>
      </c>
      <c r="T70" s="160" t="s">
        <v>334</v>
      </c>
      <c r="U70" s="160" t="s">
        <v>530</v>
      </c>
      <c r="V70" s="160" t="s">
        <v>531</v>
      </c>
      <c r="W70" s="162" t="s">
        <v>337</v>
      </c>
    </row>
    <row r="71" spans="1:23" x14ac:dyDescent="0.25">
      <c r="A71" s="159">
        <v>43496</v>
      </c>
      <c r="B71" s="160" t="s">
        <v>492</v>
      </c>
      <c r="C71" s="160" t="s">
        <v>325</v>
      </c>
      <c r="D71" s="160" t="s">
        <v>532</v>
      </c>
      <c r="E71" s="160" t="s">
        <v>327</v>
      </c>
      <c r="F71" s="161">
        <v>197.5</v>
      </c>
      <c r="G71" s="161">
        <v>197.5</v>
      </c>
      <c r="H71" s="160" t="s">
        <v>328</v>
      </c>
      <c r="I71" s="160" t="s">
        <v>329</v>
      </c>
      <c r="J71" s="161">
        <v>197.5</v>
      </c>
      <c r="K71" s="161">
        <v>197.5</v>
      </c>
      <c r="L71" s="160" t="s">
        <v>492</v>
      </c>
      <c r="M71" s="160" t="s">
        <v>330</v>
      </c>
      <c r="N71" s="160" t="s">
        <v>331</v>
      </c>
      <c r="O71" s="161">
        <v>0</v>
      </c>
      <c r="P71" s="160" t="s">
        <v>332</v>
      </c>
      <c r="Q71" s="161">
        <v>58957</v>
      </c>
      <c r="R71" s="160" t="s">
        <v>166</v>
      </c>
      <c r="S71" s="160" t="s">
        <v>333</v>
      </c>
      <c r="T71" s="160" t="s">
        <v>334</v>
      </c>
      <c r="U71" s="160" t="s">
        <v>533</v>
      </c>
      <c r="V71" s="160" t="s">
        <v>534</v>
      </c>
      <c r="W71" s="162" t="s">
        <v>337</v>
      </c>
    </row>
    <row r="72" spans="1:23" x14ac:dyDescent="0.25">
      <c r="A72" s="159">
        <v>43496</v>
      </c>
      <c r="B72" s="160" t="s">
        <v>324</v>
      </c>
      <c r="C72" s="160" t="s">
        <v>325</v>
      </c>
      <c r="D72" s="160" t="s">
        <v>535</v>
      </c>
      <c r="E72" s="160" t="s">
        <v>327</v>
      </c>
      <c r="F72" s="161">
        <v>231.07</v>
      </c>
      <c r="G72" s="161">
        <v>231.07</v>
      </c>
      <c r="H72" s="160" t="s">
        <v>328</v>
      </c>
      <c r="I72" s="160" t="s">
        <v>329</v>
      </c>
      <c r="J72" s="161">
        <v>231.07</v>
      </c>
      <c r="K72" s="161">
        <v>231.07</v>
      </c>
      <c r="L72" s="160" t="s">
        <v>324</v>
      </c>
      <c r="M72" s="160" t="s">
        <v>330</v>
      </c>
      <c r="N72" s="160" t="s">
        <v>331</v>
      </c>
      <c r="O72" s="161">
        <v>0</v>
      </c>
      <c r="P72" s="160" t="s">
        <v>332</v>
      </c>
      <c r="Q72" s="161">
        <v>59387</v>
      </c>
      <c r="R72" s="160" t="s">
        <v>166</v>
      </c>
      <c r="S72" s="160" t="s">
        <v>333</v>
      </c>
      <c r="T72" s="160" t="s">
        <v>334</v>
      </c>
      <c r="U72" s="160" t="s">
        <v>536</v>
      </c>
      <c r="V72" s="160" t="s">
        <v>537</v>
      </c>
      <c r="W72" s="162" t="s">
        <v>337</v>
      </c>
    </row>
    <row r="73" spans="1:23" x14ac:dyDescent="0.25">
      <c r="A73" s="159">
        <v>43496</v>
      </c>
      <c r="B73" s="160" t="s">
        <v>538</v>
      </c>
      <c r="C73" s="160" t="s">
        <v>325</v>
      </c>
      <c r="D73" s="160" t="s">
        <v>508</v>
      </c>
      <c r="E73" s="160" t="s">
        <v>327</v>
      </c>
      <c r="F73" s="161">
        <v>6424.94</v>
      </c>
      <c r="G73" s="161">
        <v>6424.94</v>
      </c>
      <c r="H73" s="160" t="s">
        <v>328</v>
      </c>
      <c r="I73" s="160" t="s">
        <v>329</v>
      </c>
      <c r="J73" s="161">
        <v>6424.94</v>
      </c>
      <c r="K73" s="161">
        <v>6424.94</v>
      </c>
      <c r="L73" s="160" t="s">
        <v>538</v>
      </c>
      <c r="M73" s="160" t="s">
        <v>330</v>
      </c>
      <c r="N73" s="160" t="s">
        <v>504</v>
      </c>
      <c r="O73" s="161">
        <v>0</v>
      </c>
      <c r="P73" s="160" t="s">
        <v>332</v>
      </c>
      <c r="Q73" s="161">
        <v>58859</v>
      </c>
      <c r="R73" s="160" t="s">
        <v>166</v>
      </c>
      <c r="S73" s="160" t="s">
        <v>333</v>
      </c>
      <c r="T73" s="160" t="s">
        <v>334</v>
      </c>
      <c r="U73" s="160" t="s">
        <v>509</v>
      </c>
      <c r="V73" s="160" t="s">
        <v>539</v>
      </c>
      <c r="W73" s="162" t="s">
        <v>337</v>
      </c>
    </row>
    <row r="74" spans="1:23" x14ac:dyDescent="0.25">
      <c r="A74" s="159">
        <v>43497</v>
      </c>
      <c r="B74" s="160" t="s">
        <v>342</v>
      </c>
      <c r="C74" s="160" t="s">
        <v>325</v>
      </c>
      <c r="D74" s="160" t="s">
        <v>540</v>
      </c>
      <c r="E74" s="160" t="s">
        <v>327</v>
      </c>
      <c r="F74" s="161">
        <v>2400</v>
      </c>
      <c r="G74" s="161">
        <v>2400</v>
      </c>
      <c r="H74" s="160" t="s">
        <v>328</v>
      </c>
      <c r="I74" s="160" t="s">
        <v>329</v>
      </c>
      <c r="J74" s="161">
        <v>2400</v>
      </c>
      <c r="K74" s="161">
        <v>2400</v>
      </c>
      <c r="L74" s="160" t="s">
        <v>342</v>
      </c>
      <c r="M74" s="160" t="s">
        <v>330</v>
      </c>
      <c r="N74" s="160" t="s">
        <v>344</v>
      </c>
      <c r="O74" s="161">
        <v>0</v>
      </c>
      <c r="P74" s="160" t="s">
        <v>332</v>
      </c>
      <c r="Q74" s="161">
        <v>58805</v>
      </c>
      <c r="R74" s="160" t="s">
        <v>166</v>
      </c>
      <c r="S74" s="160" t="s">
        <v>333</v>
      </c>
      <c r="T74" s="160" t="s">
        <v>334</v>
      </c>
      <c r="U74" s="160" t="s">
        <v>541</v>
      </c>
      <c r="V74" s="160" t="s">
        <v>542</v>
      </c>
      <c r="W74" s="162" t="s">
        <v>337</v>
      </c>
    </row>
    <row r="75" spans="1:23" x14ac:dyDescent="0.25">
      <c r="A75" s="159">
        <v>43497</v>
      </c>
      <c r="B75" s="160" t="s">
        <v>543</v>
      </c>
      <c r="C75" s="160" t="s">
        <v>325</v>
      </c>
      <c r="D75" s="160" t="s">
        <v>544</v>
      </c>
      <c r="E75" s="160" t="s">
        <v>327</v>
      </c>
      <c r="F75" s="161">
        <v>127.98</v>
      </c>
      <c r="G75" s="161">
        <v>127.98</v>
      </c>
      <c r="H75" s="160" t="s">
        <v>328</v>
      </c>
      <c r="I75" s="160" t="s">
        <v>329</v>
      </c>
      <c r="J75" s="161">
        <v>127.98</v>
      </c>
      <c r="K75" s="161">
        <v>127.98</v>
      </c>
      <c r="L75" s="160" t="s">
        <v>543</v>
      </c>
      <c r="M75" s="160" t="s">
        <v>330</v>
      </c>
      <c r="N75" s="160" t="s">
        <v>331</v>
      </c>
      <c r="O75" s="161">
        <v>0</v>
      </c>
      <c r="P75" s="160" t="s">
        <v>332</v>
      </c>
      <c r="Q75" s="161">
        <v>58833</v>
      </c>
      <c r="R75" s="160" t="s">
        <v>166</v>
      </c>
      <c r="S75" s="160" t="s">
        <v>333</v>
      </c>
      <c r="T75" s="160" t="s">
        <v>334</v>
      </c>
      <c r="U75" s="160" t="s">
        <v>545</v>
      </c>
      <c r="V75" s="160" t="s">
        <v>546</v>
      </c>
      <c r="W75" s="162" t="s">
        <v>337</v>
      </c>
    </row>
    <row r="76" spans="1:23" x14ac:dyDescent="0.25">
      <c r="A76" s="159">
        <v>43497</v>
      </c>
      <c r="B76" s="160" t="s">
        <v>547</v>
      </c>
      <c r="C76" s="160" t="s">
        <v>325</v>
      </c>
      <c r="D76" s="160" t="s">
        <v>544</v>
      </c>
      <c r="E76" s="160" t="s">
        <v>327</v>
      </c>
      <c r="F76" s="161">
        <v>22.18</v>
      </c>
      <c r="G76" s="161">
        <v>22.18</v>
      </c>
      <c r="H76" s="160" t="s">
        <v>328</v>
      </c>
      <c r="I76" s="160" t="s">
        <v>329</v>
      </c>
      <c r="J76" s="161">
        <v>22.18</v>
      </c>
      <c r="K76" s="161">
        <v>22.18</v>
      </c>
      <c r="L76" s="160" t="s">
        <v>547</v>
      </c>
      <c r="M76" s="160" t="s">
        <v>330</v>
      </c>
      <c r="N76" s="160" t="s">
        <v>331</v>
      </c>
      <c r="O76" s="161">
        <v>0</v>
      </c>
      <c r="P76" s="160" t="s">
        <v>332</v>
      </c>
      <c r="Q76" s="161">
        <v>58837</v>
      </c>
      <c r="R76" s="160" t="s">
        <v>166</v>
      </c>
      <c r="S76" s="160" t="s">
        <v>333</v>
      </c>
      <c r="T76" s="160" t="s">
        <v>334</v>
      </c>
      <c r="U76" s="160" t="s">
        <v>545</v>
      </c>
      <c r="V76" s="160" t="s">
        <v>548</v>
      </c>
      <c r="W76" s="162" t="s">
        <v>337</v>
      </c>
    </row>
    <row r="77" spans="1:23" x14ac:dyDescent="0.25">
      <c r="A77" s="159">
        <v>43497</v>
      </c>
      <c r="B77" s="160" t="s">
        <v>547</v>
      </c>
      <c r="C77" s="160" t="s">
        <v>325</v>
      </c>
      <c r="D77" s="160" t="s">
        <v>549</v>
      </c>
      <c r="E77" s="160" t="s">
        <v>327</v>
      </c>
      <c r="F77" s="161">
        <v>32</v>
      </c>
      <c r="G77" s="161">
        <v>32</v>
      </c>
      <c r="H77" s="160" t="s">
        <v>328</v>
      </c>
      <c r="I77" s="160" t="s">
        <v>329</v>
      </c>
      <c r="J77" s="161">
        <v>32</v>
      </c>
      <c r="K77" s="161">
        <v>32</v>
      </c>
      <c r="L77" s="160" t="s">
        <v>547</v>
      </c>
      <c r="M77" s="160" t="s">
        <v>330</v>
      </c>
      <c r="N77" s="160" t="s">
        <v>331</v>
      </c>
      <c r="O77" s="161">
        <v>0</v>
      </c>
      <c r="P77" s="160" t="s">
        <v>332</v>
      </c>
      <c r="Q77" s="161">
        <v>58899</v>
      </c>
      <c r="R77" s="160" t="s">
        <v>166</v>
      </c>
      <c r="S77" s="160" t="s">
        <v>333</v>
      </c>
      <c r="T77" s="160" t="s">
        <v>334</v>
      </c>
      <c r="U77" s="160" t="s">
        <v>550</v>
      </c>
      <c r="V77" s="160" t="s">
        <v>551</v>
      </c>
      <c r="W77" s="162" t="s">
        <v>337</v>
      </c>
    </row>
    <row r="78" spans="1:23" x14ac:dyDescent="0.25">
      <c r="A78" s="159">
        <v>43497</v>
      </c>
      <c r="B78" s="160" t="s">
        <v>552</v>
      </c>
      <c r="C78" s="160" t="s">
        <v>325</v>
      </c>
      <c r="D78" s="160" t="s">
        <v>549</v>
      </c>
      <c r="E78" s="160" t="s">
        <v>327</v>
      </c>
      <c r="F78" s="161">
        <v>6.23</v>
      </c>
      <c r="G78" s="161">
        <v>6.23</v>
      </c>
      <c r="H78" s="160" t="s">
        <v>328</v>
      </c>
      <c r="I78" s="160" t="s">
        <v>489</v>
      </c>
      <c r="J78" s="161">
        <v>6.23</v>
      </c>
      <c r="K78" s="161">
        <v>6.23</v>
      </c>
      <c r="L78" s="160" t="s">
        <v>552</v>
      </c>
      <c r="M78" s="160" t="s">
        <v>330</v>
      </c>
      <c r="N78" s="160" t="s">
        <v>331</v>
      </c>
      <c r="O78" s="161">
        <v>0</v>
      </c>
      <c r="P78" s="160" t="s">
        <v>332</v>
      </c>
      <c r="Q78" s="161">
        <v>58900</v>
      </c>
      <c r="R78" s="160" t="s">
        <v>166</v>
      </c>
      <c r="S78" s="160" t="s">
        <v>333</v>
      </c>
      <c r="T78" s="160" t="s">
        <v>334</v>
      </c>
      <c r="U78" s="160" t="s">
        <v>550</v>
      </c>
      <c r="V78" s="160" t="s">
        <v>553</v>
      </c>
      <c r="W78" s="162" t="s">
        <v>337</v>
      </c>
    </row>
    <row r="79" spans="1:23" x14ac:dyDescent="0.25">
      <c r="A79" s="159">
        <v>43497</v>
      </c>
      <c r="B79" s="160" t="s">
        <v>324</v>
      </c>
      <c r="C79" s="160" t="s">
        <v>325</v>
      </c>
      <c r="D79" s="160" t="s">
        <v>554</v>
      </c>
      <c r="E79" s="160" t="s">
        <v>327</v>
      </c>
      <c r="F79" s="161">
        <v>430.25</v>
      </c>
      <c r="G79" s="161">
        <v>430.25</v>
      </c>
      <c r="H79" s="160" t="s">
        <v>328</v>
      </c>
      <c r="I79" s="160" t="s">
        <v>329</v>
      </c>
      <c r="J79" s="161">
        <v>430.25</v>
      </c>
      <c r="K79" s="161">
        <v>430.25</v>
      </c>
      <c r="L79" s="160" t="s">
        <v>324</v>
      </c>
      <c r="M79" s="160" t="s">
        <v>330</v>
      </c>
      <c r="N79" s="160" t="s">
        <v>331</v>
      </c>
      <c r="O79" s="161">
        <v>0</v>
      </c>
      <c r="P79" s="160" t="s">
        <v>332</v>
      </c>
      <c r="Q79" s="161">
        <v>58959</v>
      </c>
      <c r="R79" s="160" t="s">
        <v>166</v>
      </c>
      <c r="S79" s="160" t="s">
        <v>333</v>
      </c>
      <c r="T79" s="160" t="s">
        <v>334</v>
      </c>
      <c r="U79" s="160" t="s">
        <v>555</v>
      </c>
      <c r="V79" s="160" t="s">
        <v>556</v>
      </c>
      <c r="W79" s="162" t="s">
        <v>337</v>
      </c>
    </row>
    <row r="80" spans="1:23" x14ac:dyDescent="0.25">
      <c r="A80" s="159">
        <v>43497</v>
      </c>
      <c r="B80" s="160" t="s">
        <v>338</v>
      </c>
      <c r="C80" s="160" t="s">
        <v>325</v>
      </c>
      <c r="D80" s="160" t="s">
        <v>557</v>
      </c>
      <c r="E80" s="160" t="s">
        <v>327</v>
      </c>
      <c r="F80" s="161">
        <v>4.97</v>
      </c>
      <c r="G80" s="161">
        <v>4.97</v>
      </c>
      <c r="H80" s="160" t="s">
        <v>328</v>
      </c>
      <c r="I80" s="160" t="s">
        <v>329</v>
      </c>
      <c r="J80" s="161">
        <v>4.97</v>
      </c>
      <c r="K80" s="161">
        <v>4.97</v>
      </c>
      <c r="L80" s="160" t="s">
        <v>338</v>
      </c>
      <c r="M80" s="160" t="s">
        <v>330</v>
      </c>
      <c r="N80" s="160" t="s">
        <v>331</v>
      </c>
      <c r="O80" s="161">
        <v>0</v>
      </c>
      <c r="P80" s="160" t="s">
        <v>332</v>
      </c>
      <c r="Q80" s="161">
        <v>59001</v>
      </c>
      <c r="R80" s="160" t="s">
        <v>166</v>
      </c>
      <c r="S80" s="160" t="s">
        <v>333</v>
      </c>
      <c r="T80" s="160" t="s">
        <v>334</v>
      </c>
      <c r="U80" s="160" t="s">
        <v>558</v>
      </c>
      <c r="V80" s="160" t="s">
        <v>559</v>
      </c>
      <c r="W80" s="162" t="s">
        <v>337</v>
      </c>
    </row>
    <row r="81" spans="1:23" x14ac:dyDescent="0.25">
      <c r="A81" s="159">
        <v>43497</v>
      </c>
      <c r="B81" s="160" t="s">
        <v>560</v>
      </c>
      <c r="C81" s="160" t="s">
        <v>325</v>
      </c>
      <c r="D81" s="160" t="s">
        <v>549</v>
      </c>
      <c r="E81" s="160" t="s">
        <v>327</v>
      </c>
      <c r="F81" s="161">
        <v>13.3</v>
      </c>
      <c r="G81" s="161">
        <v>13.3</v>
      </c>
      <c r="H81" s="160" t="s">
        <v>328</v>
      </c>
      <c r="I81" s="160" t="s">
        <v>489</v>
      </c>
      <c r="J81" s="161">
        <v>13.3</v>
      </c>
      <c r="K81" s="161">
        <v>13.3</v>
      </c>
      <c r="L81" s="160" t="s">
        <v>560</v>
      </c>
      <c r="M81" s="160" t="s">
        <v>330</v>
      </c>
      <c r="N81" s="160" t="s">
        <v>331</v>
      </c>
      <c r="O81" s="161">
        <v>0</v>
      </c>
      <c r="P81" s="160" t="s">
        <v>332</v>
      </c>
      <c r="Q81" s="161">
        <v>59947</v>
      </c>
      <c r="R81" s="160" t="s">
        <v>166</v>
      </c>
      <c r="S81" s="160" t="s">
        <v>333</v>
      </c>
      <c r="T81" s="160" t="s">
        <v>334</v>
      </c>
      <c r="U81" s="160" t="s">
        <v>550</v>
      </c>
      <c r="V81" s="160" t="s">
        <v>561</v>
      </c>
      <c r="W81" s="162" t="s">
        <v>337</v>
      </c>
    </row>
    <row r="82" spans="1:23" x14ac:dyDescent="0.25">
      <c r="A82" s="159">
        <v>43497</v>
      </c>
      <c r="B82" s="160" t="s">
        <v>552</v>
      </c>
      <c r="C82" s="160" t="s">
        <v>325</v>
      </c>
      <c r="D82" s="160" t="s">
        <v>544</v>
      </c>
      <c r="E82" s="160" t="s">
        <v>327</v>
      </c>
      <c r="F82" s="161">
        <v>5.82</v>
      </c>
      <c r="G82" s="161">
        <v>5.82</v>
      </c>
      <c r="H82" s="160" t="s">
        <v>328</v>
      </c>
      <c r="I82" s="160" t="s">
        <v>489</v>
      </c>
      <c r="J82" s="161">
        <v>5.82</v>
      </c>
      <c r="K82" s="161">
        <v>5.82</v>
      </c>
      <c r="L82" s="160" t="s">
        <v>552</v>
      </c>
      <c r="M82" s="160" t="s">
        <v>330</v>
      </c>
      <c r="N82" s="160" t="s">
        <v>331</v>
      </c>
      <c r="O82" s="161">
        <v>0</v>
      </c>
      <c r="P82" s="160" t="s">
        <v>332</v>
      </c>
      <c r="Q82" s="161">
        <v>58838</v>
      </c>
      <c r="R82" s="160" t="s">
        <v>166</v>
      </c>
      <c r="S82" s="160" t="s">
        <v>333</v>
      </c>
      <c r="T82" s="160" t="s">
        <v>334</v>
      </c>
      <c r="U82" s="160" t="s">
        <v>545</v>
      </c>
      <c r="V82" s="160" t="s">
        <v>562</v>
      </c>
      <c r="W82" s="162" t="s">
        <v>337</v>
      </c>
    </row>
    <row r="83" spans="1:23" x14ac:dyDescent="0.25">
      <c r="A83" s="159">
        <v>43497</v>
      </c>
      <c r="B83" s="160" t="s">
        <v>560</v>
      </c>
      <c r="C83" s="160" t="s">
        <v>325</v>
      </c>
      <c r="D83" s="160" t="s">
        <v>544</v>
      </c>
      <c r="E83" s="160" t="s">
        <v>327</v>
      </c>
      <c r="F83" s="161">
        <v>17.78</v>
      </c>
      <c r="G83" s="161">
        <v>17.78</v>
      </c>
      <c r="H83" s="160" t="s">
        <v>328</v>
      </c>
      <c r="I83" s="160" t="s">
        <v>489</v>
      </c>
      <c r="J83" s="161">
        <v>17.78</v>
      </c>
      <c r="K83" s="161">
        <v>17.78</v>
      </c>
      <c r="L83" s="160" t="s">
        <v>560</v>
      </c>
      <c r="M83" s="160" t="s">
        <v>330</v>
      </c>
      <c r="N83" s="160" t="s">
        <v>331</v>
      </c>
      <c r="O83" s="161">
        <v>0</v>
      </c>
      <c r="P83" s="160" t="s">
        <v>332</v>
      </c>
      <c r="Q83" s="161">
        <v>59948</v>
      </c>
      <c r="R83" s="160" t="s">
        <v>166</v>
      </c>
      <c r="S83" s="160" t="s">
        <v>333</v>
      </c>
      <c r="T83" s="160" t="s">
        <v>334</v>
      </c>
      <c r="U83" s="160" t="s">
        <v>545</v>
      </c>
      <c r="V83" s="160" t="s">
        <v>563</v>
      </c>
      <c r="W83" s="162" t="s">
        <v>337</v>
      </c>
    </row>
    <row r="84" spans="1:23" x14ac:dyDescent="0.25">
      <c r="A84" s="159">
        <v>43500</v>
      </c>
      <c r="B84" s="160" t="s">
        <v>347</v>
      </c>
      <c r="C84" s="160" t="s">
        <v>325</v>
      </c>
      <c r="D84" s="160" t="s">
        <v>564</v>
      </c>
      <c r="E84" s="160" t="s">
        <v>327</v>
      </c>
      <c r="F84" s="161">
        <v>12</v>
      </c>
      <c r="G84" s="161">
        <v>12</v>
      </c>
      <c r="H84" s="160" t="s">
        <v>328</v>
      </c>
      <c r="I84" s="160" t="s">
        <v>329</v>
      </c>
      <c r="J84" s="161">
        <v>12</v>
      </c>
      <c r="K84" s="161">
        <v>12</v>
      </c>
      <c r="L84" s="160" t="s">
        <v>347</v>
      </c>
      <c r="M84" s="160" t="s">
        <v>330</v>
      </c>
      <c r="N84" s="160" t="s">
        <v>344</v>
      </c>
      <c r="O84" s="161">
        <v>0</v>
      </c>
      <c r="P84" s="160" t="s">
        <v>332</v>
      </c>
      <c r="Q84" s="161">
        <v>58914</v>
      </c>
      <c r="R84" s="160" t="s">
        <v>166</v>
      </c>
      <c r="S84" s="160" t="s">
        <v>333</v>
      </c>
      <c r="T84" s="160" t="s">
        <v>334</v>
      </c>
      <c r="U84" s="160" t="s">
        <v>565</v>
      </c>
      <c r="V84" s="160" t="s">
        <v>566</v>
      </c>
      <c r="W84" s="162" t="s">
        <v>337</v>
      </c>
    </row>
    <row r="85" spans="1:23" x14ac:dyDescent="0.25">
      <c r="A85" s="159">
        <v>43500</v>
      </c>
      <c r="B85" s="160" t="s">
        <v>347</v>
      </c>
      <c r="C85" s="160" t="s">
        <v>325</v>
      </c>
      <c r="D85" s="160" t="s">
        <v>567</v>
      </c>
      <c r="E85" s="160" t="s">
        <v>327</v>
      </c>
      <c r="F85" s="161">
        <v>0.16</v>
      </c>
      <c r="G85" s="161">
        <v>0.16</v>
      </c>
      <c r="H85" s="160" t="s">
        <v>328</v>
      </c>
      <c r="I85" s="160" t="s">
        <v>329</v>
      </c>
      <c r="J85" s="161">
        <v>0.16</v>
      </c>
      <c r="K85" s="161">
        <v>0.16</v>
      </c>
      <c r="L85" s="160" t="s">
        <v>347</v>
      </c>
      <c r="M85" s="160" t="s">
        <v>330</v>
      </c>
      <c r="N85" s="160" t="s">
        <v>344</v>
      </c>
      <c r="O85" s="161">
        <v>0</v>
      </c>
      <c r="P85" s="160" t="s">
        <v>332</v>
      </c>
      <c r="Q85" s="161">
        <v>58915</v>
      </c>
      <c r="R85" s="160" t="s">
        <v>166</v>
      </c>
      <c r="S85" s="160" t="s">
        <v>333</v>
      </c>
      <c r="T85" s="160" t="s">
        <v>334</v>
      </c>
      <c r="U85" s="160" t="s">
        <v>568</v>
      </c>
      <c r="V85" s="160" t="s">
        <v>569</v>
      </c>
      <c r="W85" s="162" t="s">
        <v>337</v>
      </c>
    </row>
    <row r="86" spans="1:23" x14ac:dyDescent="0.25">
      <c r="A86" s="159">
        <v>43500</v>
      </c>
      <c r="B86" s="160" t="s">
        <v>570</v>
      </c>
      <c r="C86" s="160" t="s">
        <v>325</v>
      </c>
      <c r="D86" s="160" t="s">
        <v>571</v>
      </c>
      <c r="E86" s="160" t="s">
        <v>327</v>
      </c>
      <c r="F86" s="161">
        <v>39.6</v>
      </c>
      <c r="G86" s="161">
        <v>39.6</v>
      </c>
      <c r="H86" s="160" t="s">
        <v>328</v>
      </c>
      <c r="I86" s="160" t="s">
        <v>329</v>
      </c>
      <c r="J86" s="161">
        <v>39.6</v>
      </c>
      <c r="K86" s="161">
        <v>39.6</v>
      </c>
      <c r="L86" s="160" t="s">
        <v>570</v>
      </c>
      <c r="M86" s="160" t="s">
        <v>330</v>
      </c>
      <c r="N86" s="160" t="s">
        <v>344</v>
      </c>
      <c r="O86" s="161">
        <v>0</v>
      </c>
      <c r="P86" s="160" t="s">
        <v>332</v>
      </c>
      <c r="Q86" s="161">
        <v>58916</v>
      </c>
      <c r="R86" s="160" t="s">
        <v>166</v>
      </c>
      <c r="S86" s="160" t="s">
        <v>333</v>
      </c>
      <c r="T86" s="160" t="s">
        <v>334</v>
      </c>
      <c r="U86" s="160" t="s">
        <v>572</v>
      </c>
      <c r="V86" s="160" t="s">
        <v>573</v>
      </c>
      <c r="W86" s="162" t="s">
        <v>337</v>
      </c>
    </row>
    <row r="87" spans="1:23" x14ac:dyDescent="0.25">
      <c r="A87" s="159">
        <v>43500</v>
      </c>
      <c r="B87" s="160" t="s">
        <v>492</v>
      </c>
      <c r="C87" s="160" t="s">
        <v>325</v>
      </c>
      <c r="D87" s="160" t="s">
        <v>574</v>
      </c>
      <c r="E87" s="160" t="s">
        <v>327</v>
      </c>
      <c r="F87" s="161">
        <v>1401.98</v>
      </c>
      <c r="G87" s="161">
        <v>1401.98</v>
      </c>
      <c r="H87" s="160" t="s">
        <v>328</v>
      </c>
      <c r="I87" s="160" t="s">
        <v>329</v>
      </c>
      <c r="J87" s="161">
        <v>1401.98</v>
      </c>
      <c r="K87" s="161">
        <v>1401.98</v>
      </c>
      <c r="L87" s="160" t="s">
        <v>492</v>
      </c>
      <c r="M87" s="160" t="s">
        <v>330</v>
      </c>
      <c r="N87" s="160" t="s">
        <v>331</v>
      </c>
      <c r="O87" s="161">
        <v>0</v>
      </c>
      <c r="P87" s="160" t="s">
        <v>332</v>
      </c>
      <c r="Q87" s="161">
        <v>58952</v>
      </c>
      <c r="R87" s="160" t="s">
        <v>166</v>
      </c>
      <c r="S87" s="160" t="s">
        <v>333</v>
      </c>
      <c r="T87" s="160" t="s">
        <v>334</v>
      </c>
      <c r="U87" s="160" t="s">
        <v>575</v>
      </c>
      <c r="V87" s="160" t="s">
        <v>576</v>
      </c>
      <c r="W87" s="162" t="s">
        <v>337</v>
      </c>
    </row>
    <row r="88" spans="1:23" x14ac:dyDescent="0.25">
      <c r="A88" s="159">
        <v>43500</v>
      </c>
      <c r="B88" s="160" t="s">
        <v>380</v>
      </c>
      <c r="C88" s="160" t="s">
        <v>325</v>
      </c>
      <c r="D88" s="160" t="s">
        <v>577</v>
      </c>
      <c r="E88" s="160" t="s">
        <v>327</v>
      </c>
      <c r="F88" s="161">
        <v>41.5</v>
      </c>
      <c r="G88" s="161">
        <v>41.5</v>
      </c>
      <c r="H88" s="160" t="s">
        <v>328</v>
      </c>
      <c r="I88" s="160" t="s">
        <v>329</v>
      </c>
      <c r="J88" s="161">
        <v>41.5</v>
      </c>
      <c r="K88" s="161">
        <v>41.5</v>
      </c>
      <c r="L88" s="160" t="s">
        <v>380</v>
      </c>
      <c r="M88" s="160" t="s">
        <v>330</v>
      </c>
      <c r="N88" s="160" t="s">
        <v>331</v>
      </c>
      <c r="O88" s="161">
        <v>0</v>
      </c>
      <c r="P88" s="160" t="s">
        <v>332</v>
      </c>
      <c r="Q88" s="161">
        <v>58956</v>
      </c>
      <c r="R88" s="160" t="s">
        <v>166</v>
      </c>
      <c r="S88" s="160" t="s">
        <v>333</v>
      </c>
      <c r="T88" s="160" t="s">
        <v>334</v>
      </c>
      <c r="U88" s="160" t="s">
        <v>578</v>
      </c>
      <c r="V88" s="160" t="s">
        <v>579</v>
      </c>
      <c r="W88" s="162" t="s">
        <v>337</v>
      </c>
    </row>
    <row r="89" spans="1:23" x14ac:dyDescent="0.25">
      <c r="A89" s="159">
        <v>43501</v>
      </c>
      <c r="B89" s="160" t="s">
        <v>338</v>
      </c>
      <c r="C89" s="160" t="s">
        <v>325</v>
      </c>
      <c r="D89" s="160" t="s">
        <v>580</v>
      </c>
      <c r="E89" s="160" t="s">
        <v>327</v>
      </c>
      <c r="F89" s="161">
        <v>12.12</v>
      </c>
      <c r="G89" s="161">
        <v>12.12</v>
      </c>
      <c r="H89" s="160" t="s">
        <v>328</v>
      </c>
      <c r="I89" s="160" t="s">
        <v>329</v>
      </c>
      <c r="J89" s="161">
        <v>12.12</v>
      </c>
      <c r="K89" s="161">
        <v>12.12</v>
      </c>
      <c r="L89" s="160" t="s">
        <v>338</v>
      </c>
      <c r="M89" s="160" t="s">
        <v>330</v>
      </c>
      <c r="N89" s="160" t="s">
        <v>451</v>
      </c>
      <c r="O89" s="161">
        <v>0</v>
      </c>
      <c r="P89" s="160" t="s">
        <v>332</v>
      </c>
      <c r="Q89" s="161">
        <v>58846</v>
      </c>
      <c r="R89" s="160" t="s">
        <v>166</v>
      </c>
      <c r="S89" s="160" t="s">
        <v>333</v>
      </c>
      <c r="T89" s="160" t="s">
        <v>334</v>
      </c>
      <c r="U89" s="160" t="s">
        <v>581</v>
      </c>
      <c r="V89" s="160" t="s">
        <v>582</v>
      </c>
      <c r="W89" s="162" t="s">
        <v>337</v>
      </c>
    </row>
    <row r="90" spans="1:23" x14ac:dyDescent="0.25">
      <c r="A90" s="159">
        <v>43501</v>
      </c>
      <c r="B90" s="160" t="s">
        <v>368</v>
      </c>
      <c r="C90" s="160" t="s">
        <v>325</v>
      </c>
      <c r="D90" s="160" t="s">
        <v>369</v>
      </c>
      <c r="E90" s="160" t="s">
        <v>327</v>
      </c>
      <c r="F90" s="161">
        <v>12.36</v>
      </c>
      <c r="G90" s="161">
        <v>12.36</v>
      </c>
      <c r="H90" s="160" t="s">
        <v>328</v>
      </c>
      <c r="I90" s="160" t="s">
        <v>329</v>
      </c>
      <c r="J90" s="161">
        <v>12.36</v>
      </c>
      <c r="K90" s="161">
        <v>12.36</v>
      </c>
      <c r="L90" s="160" t="s">
        <v>368</v>
      </c>
      <c r="M90" s="160" t="s">
        <v>330</v>
      </c>
      <c r="N90" s="160" t="s">
        <v>344</v>
      </c>
      <c r="O90" s="161">
        <v>0</v>
      </c>
      <c r="P90" s="160" t="s">
        <v>332</v>
      </c>
      <c r="Q90" s="161">
        <v>58917</v>
      </c>
      <c r="R90" s="160" t="s">
        <v>166</v>
      </c>
      <c r="S90" s="160" t="s">
        <v>333</v>
      </c>
      <c r="T90" s="160" t="s">
        <v>334</v>
      </c>
      <c r="U90" s="160" t="s">
        <v>583</v>
      </c>
      <c r="V90" s="160" t="s">
        <v>584</v>
      </c>
      <c r="W90" s="162" t="s">
        <v>337</v>
      </c>
    </row>
    <row r="91" spans="1:23" x14ac:dyDescent="0.25">
      <c r="A91" s="159">
        <v>43501</v>
      </c>
      <c r="B91" s="160" t="s">
        <v>585</v>
      </c>
      <c r="C91" s="160" t="s">
        <v>325</v>
      </c>
      <c r="D91" s="160" t="s">
        <v>586</v>
      </c>
      <c r="E91" s="160" t="s">
        <v>327</v>
      </c>
      <c r="F91" s="161">
        <v>589.38</v>
      </c>
      <c r="G91" s="161">
        <v>589.38</v>
      </c>
      <c r="H91" s="160" t="s">
        <v>328</v>
      </c>
      <c r="I91" s="160" t="s">
        <v>329</v>
      </c>
      <c r="J91" s="161">
        <v>589.38</v>
      </c>
      <c r="K91" s="161">
        <v>589.38</v>
      </c>
      <c r="L91" s="160" t="s">
        <v>585</v>
      </c>
      <c r="M91" s="160" t="s">
        <v>330</v>
      </c>
      <c r="N91" s="160" t="s">
        <v>331</v>
      </c>
      <c r="O91" s="161">
        <v>0</v>
      </c>
      <c r="P91" s="160" t="s">
        <v>332</v>
      </c>
      <c r="Q91" s="161">
        <v>58948</v>
      </c>
      <c r="R91" s="160" t="s">
        <v>166</v>
      </c>
      <c r="S91" s="160" t="s">
        <v>333</v>
      </c>
      <c r="T91" s="160" t="s">
        <v>334</v>
      </c>
      <c r="U91" s="160" t="s">
        <v>587</v>
      </c>
      <c r="V91" s="160" t="s">
        <v>588</v>
      </c>
      <c r="W91" s="162" t="s">
        <v>337</v>
      </c>
    </row>
    <row r="92" spans="1:23" x14ac:dyDescent="0.25">
      <c r="A92" s="159">
        <v>43501</v>
      </c>
      <c r="B92" s="160" t="s">
        <v>380</v>
      </c>
      <c r="C92" s="160" t="s">
        <v>325</v>
      </c>
      <c r="D92" s="160" t="s">
        <v>589</v>
      </c>
      <c r="E92" s="160" t="s">
        <v>327</v>
      </c>
      <c r="F92" s="161">
        <v>305.93</v>
      </c>
      <c r="G92" s="161">
        <v>305.93</v>
      </c>
      <c r="H92" s="160" t="s">
        <v>328</v>
      </c>
      <c r="I92" s="160" t="s">
        <v>329</v>
      </c>
      <c r="J92" s="161">
        <v>305.93</v>
      </c>
      <c r="K92" s="161">
        <v>305.93</v>
      </c>
      <c r="L92" s="160" t="s">
        <v>380</v>
      </c>
      <c r="M92" s="160" t="s">
        <v>330</v>
      </c>
      <c r="N92" s="160" t="s">
        <v>331</v>
      </c>
      <c r="O92" s="161">
        <v>0</v>
      </c>
      <c r="P92" s="160" t="s">
        <v>332</v>
      </c>
      <c r="Q92" s="161">
        <v>58951</v>
      </c>
      <c r="R92" s="160" t="s">
        <v>166</v>
      </c>
      <c r="S92" s="160" t="s">
        <v>333</v>
      </c>
      <c r="T92" s="160" t="s">
        <v>334</v>
      </c>
      <c r="U92" s="160" t="s">
        <v>590</v>
      </c>
      <c r="V92" s="160" t="s">
        <v>591</v>
      </c>
      <c r="W92" s="162" t="s">
        <v>337</v>
      </c>
    </row>
    <row r="93" spans="1:23" x14ac:dyDescent="0.25">
      <c r="A93" s="159">
        <v>43502</v>
      </c>
      <c r="B93" s="160" t="s">
        <v>585</v>
      </c>
      <c r="C93" s="160" t="s">
        <v>325</v>
      </c>
      <c r="D93" s="160" t="s">
        <v>592</v>
      </c>
      <c r="E93" s="160" t="s">
        <v>327</v>
      </c>
      <c r="F93" s="161">
        <v>-37.18</v>
      </c>
      <c r="G93" s="161">
        <v>37.18</v>
      </c>
      <c r="H93" s="160" t="s">
        <v>593</v>
      </c>
      <c r="I93" s="160" t="s">
        <v>489</v>
      </c>
      <c r="J93" s="161">
        <v>37.18</v>
      </c>
      <c r="K93" s="161">
        <v>-37.18</v>
      </c>
      <c r="L93" s="160" t="s">
        <v>585</v>
      </c>
      <c r="M93" s="160" t="s">
        <v>330</v>
      </c>
      <c r="N93" s="160" t="s">
        <v>331</v>
      </c>
      <c r="O93" s="161">
        <v>0</v>
      </c>
      <c r="P93" s="160" t="s">
        <v>332</v>
      </c>
      <c r="Q93" s="161">
        <v>58941</v>
      </c>
      <c r="R93" s="160" t="s">
        <v>166</v>
      </c>
      <c r="S93" s="160" t="s">
        <v>333</v>
      </c>
      <c r="T93" s="160" t="s">
        <v>334</v>
      </c>
      <c r="U93" s="160" t="s">
        <v>594</v>
      </c>
      <c r="V93" s="160" t="s">
        <v>595</v>
      </c>
      <c r="W93" s="162" t="s">
        <v>337</v>
      </c>
    </row>
    <row r="94" spans="1:23" x14ac:dyDescent="0.25">
      <c r="A94" s="159">
        <v>43502</v>
      </c>
      <c r="B94" s="160" t="s">
        <v>585</v>
      </c>
      <c r="C94" s="160" t="s">
        <v>325</v>
      </c>
      <c r="D94" s="160" t="s">
        <v>596</v>
      </c>
      <c r="E94" s="160" t="s">
        <v>327</v>
      </c>
      <c r="F94" s="161">
        <v>-11.22</v>
      </c>
      <c r="G94" s="161">
        <v>11.22</v>
      </c>
      <c r="H94" s="160" t="s">
        <v>593</v>
      </c>
      <c r="I94" s="160" t="s">
        <v>489</v>
      </c>
      <c r="J94" s="161">
        <v>11.22</v>
      </c>
      <c r="K94" s="161">
        <v>-11.22</v>
      </c>
      <c r="L94" s="160" t="s">
        <v>585</v>
      </c>
      <c r="M94" s="160" t="s">
        <v>330</v>
      </c>
      <c r="N94" s="160" t="s">
        <v>331</v>
      </c>
      <c r="O94" s="161">
        <v>0</v>
      </c>
      <c r="P94" s="160" t="s">
        <v>332</v>
      </c>
      <c r="Q94" s="161">
        <v>58942</v>
      </c>
      <c r="R94" s="160" t="s">
        <v>166</v>
      </c>
      <c r="S94" s="160" t="s">
        <v>333</v>
      </c>
      <c r="T94" s="160" t="s">
        <v>334</v>
      </c>
      <c r="U94" s="160" t="s">
        <v>597</v>
      </c>
      <c r="V94" s="160" t="s">
        <v>598</v>
      </c>
      <c r="W94" s="162" t="s">
        <v>337</v>
      </c>
    </row>
    <row r="95" spans="1:23" x14ac:dyDescent="0.25">
      <c r="A95" s="159">
        <v>43502</v>
      </c>
      <c r="B95" s="160" t="s">
        <v>585</v>
      </c>
      <c r="C95" s="160" t="s">
        <v>325</v>
      </c>
      <c r="D95" s="160" t="s">
        <v>599</v>
      </c>
      <c r="E95" s="160" t="s">
        <v>327</v>
      </c>
      <c r="F95" s="161">
        <v>-14.39</v>
      </c>
      <c r="G95" s="161">
        <v>14.39</v>
      </c>
      <c r="H95" s="160" t="s">
        <v>593</v>
      </c>
      <c r="I95" s="160" t="s">
        <v>489</v>
      </c>
      <c r="J95" s="161">
        <v>14.39</v>
      </c>
      <c r="K95" s="161">
        <v>-14.39</v>
      </c>
      <c r="L95" s="160" t="s">
        <v>585</v>
      </c>
      <c r="M95" s="160" t="s">
        <v>330</v>
      </c>
      <c r="N95" s="160" t="s">
        <v>331</v>
      </c>
      <c r="O95" s="161">
        <v>0</v>
      </c>
      <c r="P95" s="160" t="s">
        <v>332</v>
      </c>
      <c r="Q95" s="161">
        <v>59003</v>
      </c>
      <c r="R95" s="160" t="s">
        <v>166</v>
      </c>
      <c r="S95" s="160" t="s">
        <v>333</v>
      </c>
      <c r="T95" s="160" t="s">
        <v>334</v>
      </c>
      <c r="U95" s="160" t="s">
        <v>600</v>
      </c>
      <c r="V95" s="160" t="s">
        <v>601</v>
      </c>
      <c r="W95" s="162" t="s">
        <v>337</v>
      </c>
    </row>
    <row r="96" spans="1:23" x14ac:dyDescent="0.25">
      <c r="A96" s="159">
        <v>43504</v>
      </c>
      <c r="B96" s="160" t="s">
        <v>401</v>
      </c>
      <c r="C96" s="160" t="s">
        <v>325</v>
      </c>
      <c r="D96" s="160" t="s">
        <v>602</v>
      </c>
      <c r="E96" s="160" t="s">
        <v>327</v>
      </c>
      <c r="F96" s="161">
        <v>42.86</v>
      </c>
      <c r="G96" s="161">
        <v>42.86</v>
      </c>
      <c r="H96" s="160" t="s">
        <v>328</v>
      </c>
      <c r="I96" s="160" t="s">
        <v>329</v>
      </c>
      <c r="J96" s="161">
        <v>42.86</v>
      </c>
      <c r="K96" s="161">
        <v>42.86</v>
      </c>
      <c r="L96" s="160" t="s">
        <v>401</v>
      </c>
      <c r="M96" s="160" t="s">
        <v>330</v>
      </c>
      <c r="N96" s="160" t="s">
        <v>331</v>
      </c>
      <c r="O96" s="161">
        <v>0</v>
      </c>
      <c r="P96" s="160" t="s">
        <v>332</v>
      </c>
      <c r="Q96" s="161">
        <v>59400</v>
      </c>
      <c r="R96" s="160" t="s">
        <v>166</v>
      </c>
      <c r="S96" s="160" t="s">
        <v>333</v>
      </c>
      <c r="T96" s="160" t="s">
        <v>334</v>
      </c>
      <c r="U96" s="160" t="s">
        <v>603</v>
      </c>
      <c r="V96" s="160" t="s">
        <v>604</v>
      </c>
      <c r="W96" s="162" t="s">
        <v>337</v>
      </c>
    </row>
    <row r="97" spans="1:23" x14ac:dyDescent="0.25">
      <c r="A97" s="159">
        <v>43506</v>
      </c>
      <c r="B97" s="160" t="s">
        <v>376</v>
      </c>
      <c r="C97" s="160" t="s">
        <v>325</v>
      </c>
      <c r="D97" s="160" t="s">
        <v>377</v>
      </c>
      <c r="E97" s="160" t="s">
        <v>327</v>
      </c>
      <c r="F97" s="161">
        <v>102.61</v>
      </c>
      <c r="G97" s="161">
        <v>102.61</v>
      </c>
      <c r="H97" s="160" t="s">
        <v>328</v>
      </c>
      <c r="I97" s="160" t="s">
        <v>329</v>
      </c>
      <c r="J97" s="161">
        <v>102.61</v>
      </c>
      <c r="K97" s="161">
        <v>102.61</v>
      </c>
      <c r="L97" s="160" t="s">
        <v>376</v>
      </c>
      <c r="M97" s="160" t="s">
        <v>330</v>
      </c>
      <c r="N97" s="160" t="s">
        <v>344</v>
      </c>
      <c r="O97" s="161">
        <v>0</v>
      </c>
      <c r="P97" s="160" t="s">
        <v>332</v>
      </c>
      <c r="Q97" s="161">
        <v>59392</v>
      </c>
      <c r="R97" s="160" t="s">
        <v>166</v>
      </c>
      <c r="S97" s="160" t="s">
        <v>333</v>
      </c>
      <c r="T97" s="160" t="s">
        <v>334</v>
      </c>
      <c r="U97" s="160" t="s">
        <v>605</v>
      </c>
      <c r="V97" s="160" t="s">
        <v>606</v>
      </c>
      <c r="W97" s="162" t="s">
        <v>337</v>
      </c>
    </row>
    <row r="98" spans="1:23" x14ac:dyDescent="0.25">
      <c r="A98" s="159">
        <v>43507</v>
      </c>
      <c r="B98" s="160" t="s">
        <v>324</v>
      </c>
      <c r="C98" s="160" t="s">
        <v>325</v>
      </c>
      <c r="D98" s="160" t="s">
        <v>607</v>
      </c>
      <c r="E98" s="160" t="s">
        <v>327</v>
      </c>
      <c r="F98" s="161">
        <v>357.14</v>
      </c>
      <c r="G98" s="161">
        <v>357.14</v>
      </c>
      <c r="H98" s="160" t="s">
        <v>328</v>
      </c>
      <c r="I98" s="160" t="s">
        <v>329</v>
      </c>
      <c r="J98" s="161">
        <v>357.14</v>
      </c>
      <c r="K98" s="161">
        <v>357.14</v>
      </c>
      <c r="L98" s="160" t="s">
        <v>324</v>
      </c>
      <c r="M98" s="160" t="s">
        <v>330</v>
      </c>
      <c r="N98" s="160" t="s">
        <v>331</v>
      </c>
      <c r="O98" s="161">
        <v>0</v>
      </c>
      <c r="P98" s="160" t="s">
        <v>332</v>
      </c>
      <c r="Q98" s="161">
        <v>58926</v>
      </c>
      <c r="R98" s="160" t="s">
        <v>166</v>
      </c>
      <c r="S98" s="160" t="s">
        <v>333</v>
      </c>
      <c r="T98" s="160" t="s">
        <v>334</v>
      </c>
      <c r="U98" s="160" t="s">
        <v>608</v>
      </c>
      <c r="V98" s="160" t="s">
        <v>609</v>
      </c>
      <c r="W98" s="162" t="s">
        <v>337</v>
      </c>
    </row>
    <row r="99" spans="1:23" x14ac:dyDescent="0.25">
      <c r="A99" s="159">
        <v>43507</v>
      </c>
      <c r="B99" s="160" t="s">
        <v>610</v>
      </c>
      <c r="C99" s="160" t="s">
        <v>325</v>
      </c>
      <c r="D99" s="160" t="s">
        <v>611</v>
      </c>
      <c r="E99" s="160" t="s">
        <v>327</v>
      </c>
      <c r="F99" s="161">
        <v>-76.2</v>
      </c>
      <c r="G99" s="161">
        <v>76.2</v>
      </c>
      <c r="H99" s="160" t="s">
        <v>593</v>
      </c>
      <c r="I99" s="160" t="s">
        <v>329</v>
      </c>
      <c r="J99" s="161">
        <v>76.2</v>
      </c>
      <c r="K99" s="161">
        <v>-76.2</v>
      </c>
      <c r="L99" s="160" t="s">
        <v>610</v>
      </c>
      <c r="M99" s="160" t="s">
        <v>330</v>
      </c>
      <c r="N99" s="160" t="s">
        <v>331</v>
      </c>
      <c r="O99" s="161">
        <v>0</v>
      </c>
      <c r="P99" s="160" t="s">
        <v>332</v>
      </c>
      <c r="Q99" s="161">
        <v>59320</v>
      </c>
      <c r="R99" s="160" t="s">
        <v>166</v>
      </c>
      <c r="S99" s="160" t="s">
        <v>333</v>
      </c>
      <c r="T99" s="160" t="s">
        <v>334</v>
      </c>
      <c r="U99" s="160" t="s">
        <v>612</v>
      </c>
      <c r="V99" s="160" t="s">
        <v>613</v>
      </c>
      <c r="W99" s="162" t="s">
        <v>337</v>
      </c>
    </row>
    <row r="100" spans="1:23" x14ac:dyDescent="0.25">
      <c r="A100" s="159">
        <v>43507</v>
      </c>
      <c r="B100" s="160" t="s">
        <v>610</v>
      </c>
      <c r="C100" s="160" t="s">
        <v>325</v>
      </c>
      <c r="D100" s="160" t="s">
        <v>614</v>
      </c>
      <c r="E100" s="160" t="s">
        <v>327</v>
      </c>
      <c r="F100" s="161">
        <v>-190.35</v>
      </c>
      <c r="G100" s="161">
        <v>190.35</v>
      </c>
      <c r="H100" s="160" t="s">
        <v>593</v>
      </c>
      <c r="I100" s="160" t="s">
        <v>329</v>
      </c>
      <c r="J100" s="161">
        <v>190.35</v>
      </c>
      <c r="K100" s="161">
        <v>-190.35</v>
      </c>
      <c r="L100" s="160" t="s">
        <v>610</v>
      </c>
      <c r="M100" s="160" t="s">
        <v>330</v>
      </c>
      <c r="N100" s="160" t="s">
        <v>331</v>
      </c>
      <c r="O100" s="161">
        <v>0</v>
      </c>
      <c r="P100" s="160" t="s">
        <v>332</v>
      </c>
      <c r="Q100" s="161">
        <v>59321</v>
      </c>
      <c r="R100" s="160" t="s">
        <v>166</v>
      </c>
      <c r="S100" s="160" t="s">
        <v>333</v>
      </c>
      <c r="T100" s="160" t="s">
        <v>334</v>
      </c>
      <c r="U100" s="160" t="s">
        <v>615</v>
      </c>
      <c r="V100" s="160" t="s">
        <v>616</v>
      </c>
      <c r="W100" s="162" t="s">
        <v>337</v>
      </c>
    </row>
    <row r="101" spans="1:23" x14ac:dyDescent="0.25">
      <c r="A101" s="159">
        <v>43507</v>
      </c>
      <c r="B101" s="160" t="s">
        <v>610</v>
      </c>
      <c r="C101" s="160" t="s">
        <v>325</v>
      </c>
      <c r="D101" s="160" t="s">
        <v>617</v>
      </c>
      <c r="E101" s="160" t="s">
        <v>327</v>
      </c>
      <c r="F101" s="161">
        <v>-77.7</v>
      </c>
      <c r="G101" s="161">
        <v>77.7</v>
      </c>
      <c r="H101" s="160" t="s">
        <v>593</v>
      </c>
      <c r="I101" s="160" t="s">
        <v>329</v>
      </c>
      <c r="J101" s="161">
        <v>77.7</v>
      </c>
      <c r="K101" s="161">
        <v>-77.7</v>
      </c>
      <c r="L101" s="160" t="s">
        <v>610</v>
      </c>
      <c r="M101" s="160" t="s">
        <v>330</v>
      </c>
      <c r="N101" s="160" t="s">
        <v>331</v>
      </c>
      <c r="O101" s="161">
        <v>0</v>
      </c>
      <c r="P101" s="160" t="s">
        <v>332</v>
      </c>
      <c r="Q101" s="161">
        <v>59322</v>
      </c>
      <c r="R101" s="160" t="s">
        <v>166</v>
      </c>
      <c r="S101" s="160" t="s">
        <v>333</v>
      </c>
      <c r="T101" s="160" t="s">
        <v>334</v>
      </c>
      <c r="U101" s="160" t="s">
        <v>618</v>
      </c>
      <c r="V101" s="160" t="s">
        <v>619</v>
      </c>
      <c r="W101" s="162" t="s">
        <v>337</v>
      </c>
    </row>
    <row r="102" spans="1:23" x14ac:dyDescent="0.25">
      <c r="A102" s="159">
        <v>43507</v>
      </c>
      <c r="B102" s="160" t="s">
        <v>610</v>
      </c>
      <c r="C102" s="160" t="s">
        <v>325</v>
      </c>
      <c r="D102" s="160" t="s">
        <v>620</v>
      </c>
      <c r="E102" s="160" t="s">
        <v>327</v>
      </c>
      <c r="F102" s="161">
        <v>-168.9</v>
      </c>
      <c r="G102" s="161">
        <v>168.9</v>
      </c>
      <c r="H102" s="160" t="s">
        <v>593</v>
      </c>
      <c r="I102" s="160" t="s">
        <v>329</v>
      </c>
      <c r="J102" s="161">
        <v>168.9</v>
      </c>
      <c r="K102" s="161">
        <v>-168.9</v>
      </c>
      <c r="L102" s="160" t="s">
        <v>610</v>
      </c>
      <c r="M102" s="160" t="s">
        <v>330</v>
      </c>
      <c r="N102" s="160" t="s">
        <v>331</v>
      </c>
      <c r="O102" s="161">
        <v>0</v>
      </c>
      <c r="P102" s="160" t="s">
        <v>332</v>
      </c>
      <c r="Q102" s="161">
        <v>59323</v>
      </c>
      <c r="R102" s="160" t="s">
        <v>166</v>
      </c>
      <c r="S102" s="160" t="s">
        <v>333</v>
      </c>
      <c r="T102" s="160" t="s">
        <v>334</v>
      </c>
      <c r="U102" s="160" t="s">
        <v>621</v>
      </c>
      <c r="V102" s="160" t="s">
        <v>622</v>
      </c>
      <c r="W102" s="162" t="s">
        <v>337</v>
      </c>
    </row>
    <row r="103" spans="1:23" x14ac:dyDescent="0.25">
      <c r="A103" s="159">
        <v>43507</v>
      </c>
      <c r="B103" s="160" t="s">
        <v>401</v>
      </c>
      <c r="C103" s="160" t="s">
        <v>325</v>
      </c>
      <c r="D103" s="160" t="s">
        <v>623</v>
      </c>
      <c r="E103" s="160" t="s">
        <v>327</v>
      </c>
      <c r="F103" s="161">
        <v>34.909999999999997</v>
      </c>
      <c r="G103" s="161">
        <v>34.909999999999997</v>
      </c>
      <c r="H103" s="160" t="s">
        <v>328</v>
      </c>
      <c r="I103" s="160" t="s">
        <v>329</v>
      </c>
      <c r="J103" s="161">
        <v>34.909999999999997</v>
      </c>
      <c r="K103" s="161">
        <v>34.909999999999997</v>
      </c>
      <c r="L103" s="160" t="s">
        <v>401</v>
      </c>
      <c r="M103" s="160" t="s">
        <v>330</v>
      </c>
      <c r="N103" s="160" t="s">
        <v>331</v>
      </c>
      <c r="O103" s="161">
        <v>0</v>
      </c>
      <c r="P103" s="160" t="s">
        <v>332</v>
      </c>
      <c r="Q103" s="161">
        <v>59352</v>
      </c>
      <c r="R103" s="160" t="s">
        <v>166</v>
      </c>
      <c r="S103" s="160" t="s">
        <v>333</v>
      </c>
      <c r="T103" s="160" t="s">
        <v>334</v>
      </c>
      <c r="U103" s="160" t="s">
        <v>624</v>
      </c>
      <c r="V103" s="160" t="s">
        <v>625</v>
      </c>
      <c r="W103" s="162" t="s">
        <v>337</v>
      </c>
    </row>
    <row r="104" spans="1:23" x14ac:dyDescent="0.25">
      <c r="A104" s="159">
        <v>43507</v>
      </c>
      <c r="B104" s="160" t="s">
        <v>347</v>
      </c>
      <c r="C104" s="160" t="s">
        <v>325</v>
      </c>
      <c r="D104" s="160" t="s">
        <v>348</v>
      </c>
      <c r="E104" s="160" t="s">
        <v>327</v>
      </c>
      <c r="F104" s="161">
        <v>5</v>
      </c>
      <c r="G104" s="161">
        <v>5</v>
      </c>
      <c r="H104" s="160" t="s">
        <v>328</v>
      </c>
      <c r="I104" s="160" t="s">
        <v>329</v>
      </c>
      <c r="J104" s="161">
        <v>5</v>
      </c>
      <c r="K104" s="161">
        <v>5</v>
      </c>
      <c r="L104" s="160" t="s">
        <v>347</v>
      </c>
      <c r="M104" s="160" t="s">
        <v>330</v>
      </c>
      <c r="N104" s="160" t="s">
        <v>344</v>
      </c>
      <c r="O104" s="161">
        <v>0</v>
      </c>
      <c r="P104" s="160" t="s">
        <v>332</v>
      </c>
      <c r="Q104" s="161">
        <v>59393</v>
      </c>
      <c r="R104" s="160" t="s">
        <v>166</v>
      </c>
      <c r="S104" s="160" t="s">
        <v>333</v>
      </c>
      <c r="T104" s="160" t="s">
        <v>334</v>
      </c>
      <c r="U104" s="160" t="s">
        <v>626</v>
      </c>
      <c r="V104" s="160" t="s">
        <v>627</v>
      </c>
      <c r="W104" s="162" t="s">
        <v>337</v>
      </c>
    </row>
    <row r="105" spans="1:23" x14ac:dyDescent="0.25">
      <c r="A105" s="159">
        <v>43507</v>
      </c>
      <c r="B105" s="160" t="s">
        <v>628</v>
      </c>
      <c r="C105" s="160" t="s">
        <v>325</v>
      </c>
      <c r="D105" s="160" t="s">
        <v>629</v>
      </c>
      <c r="E105" s="160" t="s">
        <v>327</v>
      </c>
      <c r="F105" s="161">
        <v>1227.5999999999999</v>
      </c>
      <c r="G105" s="161">
        <v>1227.5999999999999</v>
      </c>
      <c r="H105" s="160" t="s">
        <v>328</v>
      </c>
      <c r="I105" s="160" t="s">
        <v>329</v>
      </c>
      <c r="J105" s="161">
        <v>1227.5999999999999</v>
      </c>
      <c r="K105" s="161">
        <v>1227.5999999999999</v>
      </c>
      <c r="L105" s="160" t="s">
        <v>628</v>
      </c>
      <c r="M105" s="160" t="s">
        <v>330</v>
      </c>
      <c r="N105" s="160" t="s">
        <v>331</v>
      </c>
      <c r="O105" s="161">
        <v>0</v>
      </c>
      <c r="P105" s="160" t="s">
        <v>332</v>
      </c>
      <c r="Q105" s="161">
        <v>59864</v>
      </c>
      <c r="R105" s="160" t="s">
        <v>166</v>
      </c>
      <c r="S105" s="160" t="s">
        <v>333</v>
      </c>
      <c r="T105" s="160" t="s">
        <v>334</v>
      </c>
      <c r="U105" s="160" t="s">
        <v>630</v>
      </c>
      <c r="V105" s="160" t="s">
        <v>631</v>
      </c>
      <c r="W105" s="162" t="s">
        <v>337</v>
      </c>
    </row>
    <row r="106" spans="1:23" x14ac:dyDescent="0.25">
      <c r="A106" s="159">
        <v>43508</v>
      </c>
      <c r="B106" s="160" t="s">
        <v>632</v>
      </c>
      <c r="C106" s="160" t="s">
        <v>325</v>
      </c>
      <c r="D106" s="160" t="s">
        <v>633</v>
      </c>
      <c r="E106" s="160" t="s">
        <v>327</v>
      </c>
      <c r="F106" s="161">
        <v>156.72999999999999</v>
      </c>
      <c r="G106" s="161">
        <v>156.72999999999999</v>
      </c>
      <c r="H106" s="160" t="s">
        <v>328</v>
      </c>
      <c r="I106" s="160" t="s">
        <v>329</v>
      </c>
      <c r="J106" s="161">
        <v>156.72999999999999</v>
      </c>
      <c r="K106" s="161">
        <v>156.72999999999999</v>
      </c>
      <c r="L106" s="160" t="s">
        <v>632</v>
      </c>
      <c r="M106" s="160" t="s">
        <v>330</v>
      </c>
      <c r="N106" s="160" t="s">
        <v>634</v>
      </c>
      <c r="O106" s="161">
        <v>0</v>
      </c>
      <c r="P106" s="160" t="s">
        <v>332</v>
      </c>
      <c r="Q106" s="161">
        <v>58970</v>
      </c>
      <c r="R106" s="160" t="s">
        <v>166</v>
      </c>
      <c r="S106" s="160" t="s">
        <v>333</v>
      </c>
      <c r="T106" s="160" t="s">
        <v>334</v>
      </c>
      <c r="U106" s="160" t="s">
        <v>635</v>
      </c>
      <c r="V106" s="160" t="s">
        <v>636</v>
      </c>
      <c r="W106" s="162" t="s">
        <v>337</v>
      </c>
    </row>
    <row r="107" spans="1:23" x14ac:dyDescent="0.25">
      <c r="A107" s="159">
        <v>43508</v>
      </c>
      <c r="B107" s="160" t="s">
        <v>356</v>
      </c>
      <c r="C107" s="160" t="s">
        <v>325</v>
      </c>
      <c r="D107" s="160" t="s">
        <v>637</v>
      </c>
      <c r="E107" s="160" t="s">
        <v>327</v>
      </c>
      <c r="F107" s="161">
        <v>30.4</v>
      </c>
      <c r="G107" s="161">
        <v>30.4</v>
      </c>
      <c r="H107" s="160" t="s">
        <v>328</v>
      </c>
      <c r="I107" s="160" t="s">
        <v>329</v>
      </c>
      <c r="J107" s="161">
        <v>30.4</v>
      </c>
      <c r="K107" s="161">
        <v>30.4</v>
      </c>
      <c r="L107" s="160" t="s">
        <v>356</v>
      </c>
      <c r="M107" s="160" t="s">
        <v>330</v>
      </c>
      <c r="N107" s="160" t="s">
        <v>353</v>
      </c>
      <c r="O107" s="161">
        <v>0</v>
      </c>
      <c r="P107" s="160" t="s">
        <v>332</v>
      </c>
      <c r="Q107" s="161">
        <v>59409</v>
      </c>
      <c r="R107" s="160" t="s">
        <v>166</v>
      </c>
      <c r="S107" s="160" t="s">
        <v>333</v>
      </c>
      <c r="T107" s="160" t="s">
        <v>334</v>
      </c>
      <c r="U107" s="160" t="s">
        <v>638</v>
      </c>
      <c r="V107" s="160" t="s">
        <v>639</v>
      </c>
      <c r="W107" s="162" t="s">
        <v>337</v>
      </c>
    </row>
    <row r="108" spans="1:23" x14ac:dyDescent="0.25">
      <c r="A108" s="159">
        <v>43510</v>
      </c>
      <c r="B108" s="160" t="s">
        <v>338</v>
      </c>
      <c r="C108" s="160" t="s">
        <v>325</v>
      </c>
      <c r="D108" s="160" t="s">
        <v>640</v>
      </c>
      <c r="E108" s="160" t="s">
        <v>327</v>
      </c>
      <c r="F108" s="161">
        <v>35.26</v>
      </c>
      <c r="G108" s="161">
        <v>35.26</v>
      </c>
      <c r="H108" s="160" t="s">
        <v>328</v>
      </c>
      <c r="I108" s="160" t="s">
        <v>329</v>
      </c>
      <c r="J108" s="161">
        <v>35.26</v>
      </c>
      <c r="K108" s="161">
        <v>35.26</v>
      </c>
      <c r="L108" s="160" t="s">
        <v>338</v>
      </c>
      <c r="M108" s="160" t="s">
        <v>330</v>
      </c>
      <c r="N108" s="160" t="s">
        <v>451</v>
      </c>
      <c r="O108" s="161">
        <v>0</v>
      </c>
      <c r="P108" s="160" t="s">
        <v>332</v>
      </c>
      <c r="Q108" s="161">
        <v>58989</v>
      </c>
      <c r="R108" s="160" t="s">
        <v>166</v>
      </c>
      <c r="S108" s="160" t="s">
        <v>333</v>
      </c>
      <c r="T108" s="160" t="s">
        <v>334</v>
      </c>
      <c r="U108" s="160" t="s">
        <v>641</v>
      </c>
      <c r="V108" s="160" t="s">
        <v>642</v>
      </c>
      <c r="W108" s="162" t="s">
        <v>337</v>
      </c>
    </row>
    <row r="109" spans="1:23" x14ac:dyDescent="0.25">
      <c r="A109" s="159">
        <v>43510</v>
      </c>
      <c r="B109" s="160" t="s">
        <v>417</v>
      </c>
      <c r="C109" s="160" t="s">
        <v>325</v>
      </c>
      <c r="D109" s="160" t="s">
        <v>640</v>
      </c>
      <c r="E109" s="160" t="s">
        <v>327</v>
      </c>
      <c r="F109" s="161">
        <v>2.82</v>
      </c>
      <c r="G109" s="161">
        <v>2.82</v>
      </c>
      <c r="H109" s="160" t="s">
        <v>328</v>
      </c>
      <c r="I109" s="160" t="s">
        <v>329</v>
      </c>
      <c r="J109" s="161">
        <v>2.82</v>
      </c>
      <c r="K109" s="161">
        <v>2.82</v>
      </c>
      <c r="L109" s="160" t="s">
        <v>417</v>
      </c>
      <c r="M109" s="160" t="s">
        <v>330</v>
      </c>
      <c r="N109" s="160" t="s">
        <v>451</v>
      </c>
      <c r="O109" s="161">
        <v>0</v>
      </c>
      <c r="P109" s="160" t="s">
        <v>332</v>
      </c>
      <c r="Q109" s="161">
        <v>58990</v>
      </c>
      <c r="R109" s="160" t="s">
        <v>166</v>
      </c>
      <c r="S109" s="160" t="s">
        <v>333</v>
      </c>
      <c r="T109" s="160" t="s">
        <v>334</v>
      </c>
      <c r="U109" s="160" t="s">
        <v>641</v>
      </c>
      <c r="V109" s="160" t="s">
        <v>643</v>
      </c>
      <c r="W109" s="162" t="s">
        <v>337</v>
      </c>
    </row>
    <row r="110" spans="1:23" x14ac:dyDescent="0.25">
      <c r="A110" s="159">
        <v>43511</v>
      </c>
      <c r="B110" s="160" t="s">
        <v>417</v>
      </c>
      <c r="C110" s="160" t="s">
        <v>325</v>
      </c>
      <c r="D110" s="160" t="s">
        <v>644</v>
      </c>
      <c r="E110" s="160" t="s">
        <v>327</v>
      </c>
      <c r="F110" s="161">
        <v>13.77</v>
      </c>
      <c r="G110" s="161">
        <v>13.77</v>
      </c>
      <c r="H110" s="160" t="s">
        <v>328</v>
      </c>
      <c r="I110" s="160" t="s">
        <v>329</v>
      </c>
      <c r="J110" s="161">
        <v>13.77</v>
      </c>
      <c r="K110" s="161">
        <v>13.77</v>
      </c>
      <c r="L110" s="160" t="s">
        <v>417</v>
      </c>
      <c r="M110" s="160" t="s">
        <v>330</v>
      </c>
      <c r="N110" s="160" t="s">
        <v>331</v>
      </c>
      <c r="O110" s="161">
        <v>0</v>
      </c>
      <c r="P110" s="160" t="s">
        <v>332</v>
      </c>
      <c r="Q110" s="161">
        <v>59346</v>
      </c>
      <c r="R110" s="160" t="s">
        <v>166</v>
      </c>
      <c r="S110" s="160" t="s">
        <v>333</v>
      </c>
      <c r="T110" s="160" t="s">
        <v>334</v>
      </c>
      <c r="U110" s="160" t="s">
        <v>645</v>
      </c>
      <c r="V110" s="160" t="s">
        <v>646</v>
      </c>
      <c r="W110" s="162" t="s">
        <v>337</v>
      </c>
    </row>
    <row r="111" spans="1:23" x14ac:dyDescent="0.25">
      <c r="A111" s="159">
        <v>43517</v>
      </c>
      <c r="B111" s="160" t="s">
        <v>338</v>
      </c>
      <c r="C111" s="160" t="s">
        <v>325</v>
      </c>
      <c r="D111" s="160" t="s">
        <v>647</v>
      </c>
      <c r="E111" s="160" t="s">
        <v>327</v>
      </c>
      <c r="F111" s="161">
        <v>9.0299999999999994</v>
      </c>
      <c r="G111" s="161">
        <v>9.0299999999999994</v>
      </c>
      <c r="H111" s="160" t="s">
        <v>328</v>
      </c>
      <c r="I111" s="160" t="s">
        <v>329</v>
      </c>
      <c r="J111" s="161">
        <v>9.0299999999999994</v>
      </c>
      <c r="K111" s="161">
        <v>9.0299999999999994</v>
      </c>
      <c r="L111" s="160" t="s">
        <v>338</v>
      </c>
      <c r="M111" s="160" t="s">
        <v>330</v>
      </c>
      <c r="N111" s="160" t="s">
        <v>451</v>
      </c>
      <c r="O111" s="161">
        <v>0</v>
      </c>
      <c r="P111" s="160" t="s">
        <v>332</v>
      </c>
      <c r="Q111" s="161">
        <v>59411</v>
      </c>
      <c r="R111" s="160" t="s">
        <v>166</v>
      </c>
      <c r="S111" s="160" t="s">
        <v>333</v>
      </c>
      <c r="T111" s="160" t="s">
        <v>334</v>
      </c>
      <c r="U111" s="160" t="s">
        <v>648</v>
      </c>
      <c r="V111" s="160" t="s">
        <v>649</v>
      </c>
      <c r="W111" s="162" t="s">
        <v>337</v>
      </c>
    </row>
    <row r="112" spans="1:23" x14ac:dyDescent="0.25">
      <c r="A112" s="159">
        <v>43517</v>
      </c>
      <c r="B112" s="160" t="s">
        <v>338</v>
      </c>
      <c r="C112" s="160" t="s">
        <v>325</v>
      </c>
      <c r="D112" s="160" t="s">
        <v>650</v>
      </c>
      <c r="E112" s="160" t="s">
        <v>327</v>
      </c>
      <c r="F112" s="161">
        <v>20.88</v>
      </c>
      <c r="G112" s="161">
        <v>20.88</v>
      </c>
      <c r="H112" s="160" t="s">
        <v>328</v>
      </c>
      <c r="I112" s="160" t="s">
        <v>329</v>
      </c>
      <c r="J112" s="161">
        <v>20.88</v>
      </c>
      <c r="K112" s="161">
        <v>20.88</v>
      </c>
      <c r="L112" s="160" t="s">
        <v>338</v>
      </c>
      <c r="M112" s="160" t="s">
        <v>330</v>
      </c>
      <c r="N112" s="160" t="s">
        <v>451</v>
      </c>
      <c r="O112" s="161">
        <v>0</v>
      </c>
      <c r="P112" s="160" t="s">
        <v>332</v>
      </c>
      <c r="Q112" s="161">
        <v>59412</v>
      </c>
      <c r="R112" s="160" t="s">
        <v>166</v>
      </c>
      <c r="S112" s="160" t="s">
        <v>333</v>
      </c>
      <c r="T112" s="160" t="s">
        <v>334</v>
      </c>
      <c r="U112" s="160" t="s">
        <v>651</v>
      </c>
      <c r="V112" s="160" t="s">
        <v>652</v>
      </c>
      <c r="W112" s="162" t="s">
        <v>337</v>
      </c>
    </row>
    <row r="113" spans="1:23" x14ac:dyDescent="0.25">
      <c r="A113" s="159">
        <v>43518</v>
      </c>
      <c r="B113" s="160" t="s">
        <v>380</v>
      </c>
      <c r="C113" s="160" t="s">
        <v>325</v>
      </c>
      <c r="D113" s="160" t="s">
        <v>653</v>
      </c>
      <c r="E113" s="160" t="s">
        <v>327</v>
      </c>
      <c r="F113" s="161">
        <v>4.05</v>
      </c>
      <c r="G113" s="161">
        <v>4.05</v>
      </c>
      <c r="H113" s="160" t="s">
        <v>328</v>
      </c>
      <c r="I113" s="160" t="s">
        <v>329</v>
      </c>
      <c r="J113" s="161">
        <v>4.05</v>
      </c>
      <c r="K113" s="161">
        <v>4.05</v>
      </c>
      <c r="L113" s="160" t="s">
        <v>380</v>
      </c>
      <c r="M113" s="160" t="s">
        <v>330</v>
      </c>
      <c r="N113" s="160" t="s">
        <v>331</v>
      </c>
      <c r="O113" s="161">
        <v>0</v>
      </c>
      <c r="P113" s="160" t="s">
        <v>332</v>
      </c>
      <c r="Q113" s="161">
        <v>59441</v>
      </c>
      <c r="R113" s="160" t="s">
        <v>166</v>
      </c>
      <c r="S113" s="160" t="s">
        <v>333</v>
      </c>
      <c r="T113" s="160" t="s">
        <v>334</v>
      </c>
      <c r="U113" s="160" t="s">
        <v>654</v>
      </c>
      <c r="V113" s="160" t="s">
        <v>655</v>
      </c>
      <c r="W113" s="162" t="s">
        <v>337</v>
      </c>
    </row>
    <row r="114" spans="1:23" x14ac:dyDescent="0.25">
      <c r="A114" s="159">
        <v>43521</v>
      </c>
      <c r="B114" s="160" t="s">
        <v>393</v>
      </c>
      <c r="C114" s="160" t="s">
        <v>325</v>
      </c>
      <c r="D114" s="160" t="s">
        <v>656</v>
      </c>
      <c r="E114" s="160" t="s">
        <v>327</v>
      </c>
      <c r="F114" s="161">
        <v>1095.71</v>
      </c>
      <c r="G114" s="161">
        <v>1095.71</v>
      </c>
      <c r="H114" s="160" t="s">
        <v>328</v>
      </c>
      <c r="I114" s="160" t="s">
        <v>329</v>
      </c>
      <c r="J114" s="161">
        <v>1095.71</v>
      </c>
      <c r="K114" s="161">
        <v>1095.71</v>
      </c>
      <c r="L114" s="160" t="s">
        <v>393</v>
      </c>
      <c r="M114" s="160" t="s">
        <v>330</v>
      </c>
      <c r="N114" s="160" t="s">
        <v>331</v>
      </c>
      <c r="O114" s="161">
        <v>0</v>
      </c>
      <c r="P114" s="160" t="s">
        <v>332</v>
      </c>
      <c r="Q114" s="161">
        <v>59442</v>
      </c>
      <c r="R114" s="160" t="s">
        <v>166</v>
      </c>
      <c r="S114" s="160" t="s">
        <v>333</v>
      </c>
      <c r="T114" s="160" t="s">
        <v>334</v>
      </c>
      <c r="U114" s="160" t="s">
        <v>657</v>
      </c>
      <c r="V114" s="160" t="s">
        <v>658</v>
      </c>
      <c r="W114" s="162" t="s">
        <v>337</v>
      </c>
    </row>
    <row r="115" spans="1:23" x14ac:dyDescent="0.25">
      <c r="A115" s="159">
        <v>43521</v>
      </c>
      <c r="B115" s="160" t="s">
        <v>393</v>
      </c>
      <c r="C115" s="160" t="s">
        <v>325</v>
      </c>
      <c r="D115" s="160" t="s">
        <v>659</v>
      </c>
      <c r="E115" s="160" t="s">
        <v>327</v>
      </c>
      <c r="F115" s="161">
        <v>332.6</v>
      </c>
      <c r="G115" s="161">
        <v>332.6</v>
      </c>
      <c r="H115" s="160" t="s">
        <v>328</v>
      </c>
      <c r="I115" s="160" t="s">
        <v>329</v>
      </c>
      <c r="J115" s="161">
        <v>332.6</v>
      </c>
      <c r="K115" s="161">
        <v>332.6</v>
      </c>
      <c r="L115" s="160" t="s">
        <v>393</v>
      </c>
      <c r="M115" s="160" t="s">
        <v>330</v>
      </c>
      <c r="N115" s="160" t="s">
        <v>331</v>
      </c>
      <c r="O115" s="161">
        <v>0</v>
      </c>
      <c r="P115" s="160" t="s">
        <v>332</v>
      </c>
      <c r="Q115" s="161">
        <v>59461</v>
      </c>
      <c r="R115" s="160" t="s">
        <v>166</v>
      </c>
      <c r="S115" s="160" t="s">
        <v>333</v>
      </c>
      <c r="T115" s="160" t="s">
        <v>334</v>
      </c>
      <c r="U115" s="160" t="s">
        <v>660</v>
      </c>
      <c r="V115" s="160" t="s">
        <v>661</v>
      </c>
      <c r="W115" s="162" t="s">
        <v>337</v>
      </c>
    </row>
    <row r="116" spans="1:23" x14ac:dyDescent="0.25">
      <c r="A116" s="159">
        <v>43522</v>
      </c>
      <c r="B116" s="160" t="s">
        <v>662</v>
      </c>
      <c r="C116" s="160" t="s">
        <v>325</v>
      </c>
      <c r="D116" s="160" t="s">
        <v>663</v>
      </c>
      <c r="E116" s="160" t="s">
        <v>327</v>
      </c>
      <c r="F116" s="161">
        <v>972.27</v>
      </c>
      <c r="G116" s="161">
        <v>972.27</v>
      </c>
      <c r="H116" s="160" t="s">
        <v>328</v>
      </c>
      <c r="I116" s="160" t="s">
        <v>329</v>
      </c>
      <c r="J116" s="161">
        <v>972.27</v>
      </c>
      <c r="K116" s="161">
        <v>972.27</v>
      </c>
      <c r="L116" s="160" t="s">
        <v>662</v>
      </c>
      <c r="M116" s="160" t="s">
        <v>330</v>
      </c>
      <c r="N116" s="160" t="s">
        <v>331</v>
      </c>
      <c r="O116" s="161">
        <v>0</v>
      </c>
      <c r="P116" s="160" t="s">
        <v>332</v>
      </c>
      <c r="Q116" s="161">
        <v>59774</v>
      </c>
      <c r="R116" s="160" t="s">
        <v>166</v>
      </c>
      <c r="S116" s="160" t="s">
        <v>333</v>
      </c>
      <c r="T116" s="160" t="s">
        <v>334</v>
      </c>
      <c r="U116" s="160" t="s">
        <v>664</v>
      </c>
      <c r="V116" s="160" t="s">
        <v>665</v>
      </c>
      <c r="W116" s="162" t="s">
        <v>337</v>
      </c>
    </row>
    <row r="117" spans="1:23" x14ac:dyDescent="0.25">
      <c r="A117" s="159">
        <v>43523</v>
      </c>
      <c r="B117" s="160" t="s">
        <v>492</v>
      </c>
      <c r="C117" s="160" t="s">
        <v>325</v>
      </c>
      <c r="D117" s="160" t="s">
        <v>666</v>
      </c>
      <c r="E117" s="160" t="s">
        <v>327</v>
      </c>
      <c r="F117" s="161">
        <v>774</v>
      </c>
      <c r="G117" s="161">
        <v>774</v>
      </c>
      <c r="H117" s="160" t="s">
        <v>328</v>
      </c>
      <c r="I117" s="160" t="s">
        <v>329</v>
      </c>
      <c r="J117" s="161">
        <v>774</v>
      </c>
      <c r="K117" s="161">
        <v>774</v>
      </c>
      <c r="L117" s="160" t="s">
        <v>492</v>
      </c>
      <c r="M117" s="160" t="s">
        <v>330</v>
      </c>
      <c r="N117" s="160" t="s">
        <v>331</v>
      </c>
      <c r="O117" s="161">
        <v>0</v>
      </c>
      <c r="P117" s="160" t="s">
        <v>332</v>
      </c>
      <c r="Q117" s="161">
        <v>59747</v>
      </c>
      <c r="R117" s="160" t="s">
        <v>166</v>
      </c>
      <c r="S117" s="160" t="s">
        <v>333</v>
      </c>
      <c r="T117" s="160" t="s">
        <v>334</v>
      </c>
      <c r="U117" s="160" t="s">
        <v>667</v>
      </c>
      <c r="V117" s="160" t="s">
        <v>668</v>
      </c>
      <c r="W117" s="162" t="s">
        <v>337</v>
      </c>
    </row>
    <row r="118" spans="1:23" x14ac:dyDescent="0.25">
      <c r="A118" s="159">
        <v>43523</v>
      </c>
      <c r="B118" s="160" t="s">
        <v>393</v>
      </c>
      <c r="C118" s="160" t="s">
        <v>325</v>
      </c>
      <c r="D118" s="160" t="s">
        <v>669</v>
      </c>
      <c r="E118" s="160" t="s">
        <v>327</v>
      </c>
      <c r="F118" s="161">
        <v>523.94000000000005</v>
      </c>
      <c r="G118" s="161">
        <v>523.94000000000005</v>
      </c>
      <c r="H118" s="160" t="s">
        <v>328</v>
      </c>
      <c r="I118" s="160" t="s">
        <v>329</v>
      </c>
      <c r="J118" s="161">
        <v>523.94000000000005</v>
      </c>
      <c r="K118" s="161">
        <v>523.94000000000005</v>
      </c>
      <c r="L118" s="160" t="s">
        <v>393</v>
      </c>
      <c r="M118" s="160" t="s">
        <v>330</v>
      </c>
      <c r="N118" s="160" t="s">
        <v>331</v>
      </c>
      <c r="O118" s="161">
        <v>0</v>
      </c>
      <c r="P118" s="160" t="s">
        <v>332</v>
      </c>
      <c r="Q118" s="161">
        <v>59749</v>
      </c>
      <c r="R118" s="160" t="s">
        <v>166</v>
      </c>
      <c r="S118" s="160" t="s">
        <v>333</v>
      </c>
      <c r="T118" s="160" t="s">
        <v>334</v>
      </c>
      <c r="U118" s="160" t="s">
        <v>670</v>
      </c>
      <c r="V118" s="160" t="s">
        <v>671</v>
      </c>
      <c r="W118" s="162" t="s">
        <v>337</v>
      </c>
    </row>
    <row r="119" spans="1:23" x14ac:dyDescent="0.25">
      <c r="A119" s="159">
        <v>43523</v>
      </c>
      <c r="B119" s="160" t="s">
        <v>672</v>
      </c>
      <c r="C119" s="160" t="s">
        <v>325</v>
      </c>
      <c r="D119" s="160" t="s">
        <v>673</v>
      </c>
      <c r="E119" s="160" t="s">
        <v>327</v>
      </c>
      <c r="F119" s="161">
        <v>461.75</v>
      </c>
      <c r="G119" s="161">
        <v>461.75</v>
      </c>
      <c r="H119" s="160" t="s">
        <v>328</v>
      </c>
      <c r="I119" s="160" t="s">
        <v>329</v>
      </c>
      <c r="J119" s="161">
        <v>461.75</v>
      </c>
      <c r="K119" s="161">
        <v>461.75</v>
      </c>
      <c r="L119" s="160" t="s">
        <v>672</v>
      </c>
      <c r="M119" s="160" t="s">
        <v>330</v>
      </c>
      <c r="N119" s="160" t="s">
        <v>331</v>
      </c>
      <c r="O119" s="161">
        <v>0</v>
      </c>
      <c r="P119" s="160" t="s">
        <v>332</v>
      </c>
      <c r="Q119" s="161">
        <v>59750</v>
      </c>
      <c r="R119" s="160" t="s">
        <v>166</v>
      </c>
      <c r="S119" s="160" t="s">
        <v>333</v>
      </c>
      <c r="T119" s="160" t="s">
        <v>334</v>
      </c>
      <c r="U119" s="160" t="s">
        <v>674</v>
      </c>
      <c r="V119" s="160" t="s">
        <v>675</v>
      </c>
      <c r="W119" s="162" t="s">
        <v>337</v>
      </c>
    </row>
    <row r="120" spans="1:23" x14ac:dyDescent="0.25">
      <c r="A120" s="159">
        <v>43523</v>
      </c>
      <c r="B120" s="160" t="s">
        <v>492</v>
      </c>
      <c r="C120" s="160" t="s">
        <v>325</v>
      </c>
      <c r="D120" s="160" t="s">
        <v>676</v>
      </c>
      <c r="E120" s="160" t="s">
        <v>327</v>
      </c>
      <c r="F120" s="161">
        <v>869</v>
      </c>
      <c r="G120" s="161">
        <v>869</v>
      </c>
      <c r="H120" s="160" t="s">
        <v>328</v>
      </c>
      <c r="I120" s="160" t="s">
        <v>329</v>
      </c>
      <c r="J120" s="161">
        <v>869</v>
      </c>
      <c r="K120" s="161">
        <v>869</v>
      </c>
      <c r="L120" s="160" t="s">
        <v>492</v>
      </c>
      <c r="M120" s="160" t="s">
        <v>330</v>
      </c>
      <c r="N120" s="160" t="s">
        <v>331</v>
      </c>
      <c r="O120" s="161">
        <v>0</v>
      </c>
      <c r="P120" s="160" t="s">
        <v>332</v>
      </c>
      <c r="Q120" s="161">
        <v>59872</v>
      </c>
      <c r="R120" s="160" t="s">
        <v>166</v>
      </c>
      <c r="S120" s="160" t="s">
        <v>333</v>
      </c>
      <c r="T120" s="160" t="s">
        <v>334</v>
      </c>
      <c r="U120" s="160" t="s">
        <v>677</v>
      </c>
      <c r="V120" s="160" t="s">
        <v>678</v>
      </c>
      <c r="W120" s="162" t="s">
        <v>337</v>
      </c>
    </row>
    <row r="121" spans="1:23" x14ac:dyDescent="0.25">
      <c r="A121" s="159">
        <v>43523</v>
      </c>
      <c r="B121" s="160" t="s">
        <v>492</v>
      </c>
      <c r="C121" s="160" t="s">
        <v>325</v>
      </c>
      <c r="D121" s="160" t="s">
        <v>679</v>
      </c>
      <c r="E121" s="160" t="s">
        <v>327</v>
      </c>
      <c r="F121" s="161">
        <v>1327</v>
      </c>
      <c r="G121" s="161">
        <v>1327</v>
      </c>
      <c r="H121" s="160" t="s">
        <v>328</v>
      </c>
      <c r="I121" s="160" t="s">
        <v>329</v>
      </c>
      <c r="J121" s="161">
        <v>1327</v>
      </c>
      <c r="K121" s="161">
        <v>1327</v>
      </c>
      <c r="L121" s="160" t="s">
        <v>492</v>
      </c>
      <c r="M121" s="160" t="s">
        <v>330</v>
      </c>
      <c r="N121" s="160" t="s">
        <v>331</v>
      </c>
      <c r="O121" s="161">
        <v>0</v>
      </c>
      <c r="P121" s="160" t="s">
        <v>332</v>
      </c>
      <c r="Q121" s="161">
        <v>59882</v>
      </c>
      <c r="R121" s="160" t="s">
        <v>166</v>
      </c>
      <c r="S121" s="160" t="s">
        <v>333</v>
      </c>
      <c r="T121" s="160" t="s">
        <v>334</v>
      </c>
      <c r="U121" s="160" t="s">
        <v>680</v>
      </c>
      <c r="V121" s="160" t="s">
        <v>681</v>
      </c>
      <c r="W121" s="162" t="s">
        <v>337</v>
      </c>
    </row>
    <row r="122" spans="1:23" x14ac:dyDescent="0.25">
      <c r="A122" s="159">
        <v>43523</v>
      </c>
      <c r="B122" s="160" t="s">
        <v>492</v>
      </c>
      <c r="C122" s="160" t="s">
        <v>325</v>
      </c>
      <c r="D122" s="160" t="s">
        <v>682</v>
      </c>
      <c r="E122" s="160" t="s">
        <v>327</v>
      </c>
      <c r="F122" s="161">
        <v>2259</v>
      </c>
      <c r="G122" s="161">
        <v>2259</v>
      </c>
      <c r="H122" s="160" t="s">
        <v>328</v>
      </c>
      <c r="I122" s="160" t="s">
        <v>329</v>
      </c>
      <c r="J122" s="161">
        <v>2259</v>
      </c>
      <c r="K122" s="161">
        <v>2259</v>
      </c>
      <c r="L122" s="160" t="s">
        <v>492</v>
      </c>
      <c r="M122" s="160" t="s">
        <v>330</v>
      </c>
      <c r="N122" s="160" t="s">
        <v>331</v>
      </c>
      <c r="O122" s="161">
        <v>0</v>
      </c>
      <c r="P122" s="160" t="s">
        <v>332</v>
      </c>
      <c r="Q122" s="161">
        <v>59932</v>
      </c>
      <c r="R122" s="160" t="s">
        <v>166</v>
      </c>
      <c r="S122" s="160" t="s">
        <v>333</v>
      </c>
      <c r="T122" s="160" t="s">
        <v>334</v>
      </c>
      <c r="U122" s="160" t="s">
        <v>683</v>
      </c>
      <c r="V122" s="160" t="s">
        <v>684</v>
      </c>
      <c r="W122" s="162" t="s">
        <v>337</v>
      </c>
    </row>
    <row r="123" spans="1:23" x14ac:dyDescent="0.25">
      <c r="A123" s="159">
        <v>43524</v>
      </c>
      <c r="B123" s="160" t="s">
        <v>380</v>
      </c>
      <c r="C123" s="160" t="s">
        <v>325</v>
      </c>
      <c r="D123" s="160" t="s">
        <v>685</v>
      </c>
      <c r="E123" s="160" t="s">
        <v>327</v>
      </c>
      <c r="F123" s="161">
        <v>33.520000000000003</v>
      </c>
      <c r="G123" s="161">
        <v>33.520000000000003</v>
      </c>
      <c r="H123" s="160" t="s">
        <v>328</v>
      </c>
      <c r="I123" s="160" t="s">
        <v>329</v>
      </c>
      <c r="J123" s="161">
        <v>33.520000000000003</v>
      </c>
      <c r="K123" s="161">
        <v>33.520000000000003</v>
      </c>
      <c r="L123" s="160" t="s">
        <v>380</v>
      </c>
      <c r="M123" s="160" t="s">
        <v>330</v>
      </c>
      <c r="N123" s="160" t="s">
        <v>331</v>
      </c>
      <c r="O123" s="161">
        <v>0</v>
      </c>
      <c r="P123" s="160" t="s">
        <v>332</v>
      </c>
      <c r="Q123" s="161">
        <v>59460</v>
      </c>
      <c r="R123" s="160" t="s">
        <v>166</v>
      </c>
      <c r="S123" s="160" t="s">
        <v>333</v>
      </c>
      <c r="T123" s="160" t="s">
        <v>334</v>
      </c>
      <c r="U123" s="160" t="s">
        <v>686</v>
      </c>
      <c r="V123" s="160" t="s">
        <v>687</v>
      </c>
      <c r="W123" s="162" t="s">
        <v>337</v>
      </c>
    </row>
    <row r="124" spans="1:23" x14ac:dyDescent="0.25">
      <c r="A124" s="159">
        <v>43524</v>
      </c>
      <c r="B124" s="160" t="s">
        <v>380</v>
      </c>
      <c r="C124" s="160" t="s">
        <v>325</v>
      </c>
      <c r="D124" s="160" t="s">
        <v>688</v>
      </c>
      <c r="E124" s="160" t="s">
        <v>327</v>
      </c>
      <c r="F124" s="161">
        <v>780.54</v>
      </c>
      <c r="G124" s="161">
        <v>780.54</v>
      </c>
      <c r="H124" s="160" t="s">
        <v>328</v>
      </c>
      <c r="I124" s="160" t="s">
        <v>329</v>
      </c>
      <c r="J124" s="161">
        <v>780.54</v>
      </c>
      <c r="K124" s="161">
        <v>780.54</v>
      </c>
      <c r="L124" s="160" t="s">
        <v>380</v>
      </c>
      <c r="M124" s="160" t="s">
        <v>330</v>
      </c>
      <c r="N124" s="160" t="s">
        <v>331</v>
      </c>
      <c r="O124" s="161">
        <v>0</v>
      </c>
      <c r="P124" s="160" t="s">
        <v>332</v>
      </c>
      <c r="Q124" s="161">
        <v>59748</v>
      </c>
      <c r="R124" s="160" t="s">
        <v>166</v>
      </c>
      <c r="S124" s="160" t="s">
        <v>333</v>
      </c>
      <c r="T124" s="160" t="s">
        <v>334</v>
      </c>
      <c r="U124" s="160" t="s">
        <v>689</v>
      </c>
      <c r="V124" s="160" t="s">
        <v>690</v>
      </c>
      <c r="W124" s="162" t="s">
        <v>337</v>
      </c>
    </row>
    <row r="125" spans="1:23" x14ac:dyDescent="0.25">
      <c r="A125" s="159">
        <v>43524</v>
      </c>
      <c r="B125" s="160" t="s">
        <v>487</v>
      </c>
      <c r="C125" s="160" t="s">
        <v>325</v>
      </c>
      <c r="D125" s="160" t="s">
        <v>691</v>
      </c>
      <c r="E125" s="160" t="s">
        <v>327</v>
      </c>
      <c r="F125" s="161">
        <v>139.81</v>
      </c>
      <c r="G125" s="161">
        <v>139.81</v>
      </c>
      <c r="H125" s="160" t="s">
        <v>328</v>
      </c>
      <c r="I125" s="160" t="s">
        <v>489</v>
      </c>
      <c r="J125" s="161">
        <v>139.81</v>
      </c>
      <c r="K125" s="161">
        <v>139.81</v>
      </c>
      <c r="L125" s="160" t="s">
        <v>487</v>
      </c>
      <c r="M125" s="160" t="s">
        <v>330</v>
      </c>
      <c r="N125" s="160" t="s">
        <v>331</v>
      </c>
      <c r="O125" s="161">
        <v>0</v>
      </c>
      <c r="P125" s="160" t="s">
        <v>332</v>
      </c>
      <c r="Q125" s="161">
        <v>59751</v>
      </c>
      <c r="R125" s="160" t="s">
        <v>166</v>
      </c>
      <c r="S125" s="160" t="s">
        <v>333</v>
      </c>
      <c r="T125" s="160" t="s">
        <v>334</v>
      </c>
      <c r="U125" s="160" t="s">
        <v>692</v>
      </c>
      <c r="V125" s="160" t="s">
        <v>693</v>
      </c>
      <c r="W125" s="162" t="s">
        <v>337</v>
      </c>
    </row>
    <row r="126" spans="1:23" x14ac:dyDescent="0.25">
      <c r="A126" s="159">
        <v>43524</v>
      </c>
      <c r="B126" s="160" t="s">
        <v>380</v>
      </c>
      <c r="C126" s="160" t="s">
        <v>325</v>
      </c>
      <c r="D126" s="160" t="s">
        <v>694</v>
      </c>
      <c r="E126" s="160" t="s">
        <v>327</v>
      </c>
      <c r="F126" s="161">
        <v>81.91</v>
      </c>
      <c r="G126" s="161">
        <v>81.91</v>
      </c>
      <c r="H126" s="160" t="s">
        <v>328</v>
      </c>
      <c r="I126" s="160" t="s">
        <v>329</v>
      </c>
      <c r="J126" s="161">
        <v>81.91</v>
      </c>
      <c r="K126" s="161">
        <v>81.91</v>
      </c>
      <c r="L126" s="160" t="s">
        <v>380</v>
      </c>
      <c r="M126" s="160" t="s">
        <v>330</v>
      </c>
      <c r="N126" s="160" t="s">
        <v>331</v>
      </c>
      <c r="O126" s="161">
        <v>0</v>
      </c>
      <c r="P126" s="160" t="s">
        <v>332</v>
      </c>
      <c r="Q126" s="161">
        <v>59752</v>
      </c>
      <c r="R126" s="160" t="s">
        <v>166</v>
      </c>
      <c r="S126" s="160" t="s">
        <v>333</v>
      </c>
      <c r="T126" s="160" t="s">
        <v>334</v>
      </c>
      <c r="U126" s="160" t="s">
        <v>695</v>
      </c>
      <c r="V126" s="160" t="s">
        <v>696</v>
      </c>
      <c r="W126" s="162" t="s">
        <v>337</v>
      </c>
    </row>
    <row r="127" spans="1:23" x14ac:dyDescent="0.25">
      <c r="A127" s="159">
        <v>43524</v>
      </c>
      <c r="B127" s="160" t="s">
        <v>502</v>
      </c>
      <c r="C127" s="160" t="s">
        <v>325</v>
      </c>
      <c r="D127" s="160" t="s">
        <v>697</v>
      </c>
      <c r="E127" s="160" t="s">
        <v>327</v>
      </c>
      <c r="F127" s="161">
        <v>36574.54</v>
      </c>
      <c r="G127" s="161">
        <v>36574.54</v>
      </c>
      <c r="H127" s="160" t="s">
        <v>328</v>
      </c>
      <c r="I127" s="160" t="s">
        <v>329</v>
      </c>
      <c r="J127" s="161">
        <v>36574.54</v>
      </c>
      <c r="K127" s="161">
        <v>36574.54</v>
      </c>
      <c r="L127" s="160" t="s">
        <v>502</v>
      </c>
      <c r="M127" s="160" t="s">
        <v>330</v>
      </c>
      <c r="N127" s="160" t="s">
        <v>504</v>
      </c>
      <c r="O127" s="161">
        <v>0</v>
      </c>
      <c r="P127" s="160" t="s">
        <v>332</v>
      </c>
      <c r="Q127" s="161">
        <v>59766</v>
      </c>
      <c r="R127" s="160" t="s">
        <v>166</v>
      </c>
      <c r="S127" s="160" t="s">
        <v>333</v>
      </c>
      <c r="T127" s="160" t="s">
        <v>334</v>
      </c>
      <c r="U127" s="160" t="s">
        <v>698</v>
      </c>
      <c r="V127" s="160" t="s">
        <v>699</v>
      </c>
      <c r="W127" s="162" t="s">
        <v>337</v>
      </c>
    </row>
    <row r="128" spans="1:23" x14ac:dyDescent="0.25">
      <c r="A128" s="159">
        <v>43524</v>
      </c>
      <c r="B128" s="160" t="s">
        <v>538</v>
      </c>
      <c r="C128" s="160" t="s">
        <v>325</v>
      </c>
      <c r="D128" s="160" t="s">
        <v>700</v>
      </c>
      <c r="E128" s="160" t="s">
        <v>327</v>
      </c>
      <c r="F128" s="161">
        <v>10395.35</v>
      </c>
      <c r="G128" s="161">
        <v>10395.35</v>
      </c>
      <c r="H128" s="160" t="s">
        <v>328</v>
      </c>
      <c r="I128" s="160" t="s">
        <v>329</v>
      </c>
      <c r="J128" s="161">
        <v>10395.35</v>
      </c>
      <c r="K128" s="161">
        <v>10395.35</v>
      </c>
      <c r="L128" s="160" t="s">
        <v>538</v>
      </c>
      <c r="M128" s="160" t="s">
        <v>330</v>
      </c>
      <c r="N128" s="160" t="s">
        <v>504</v>
      </c>
      <c r="O128" s="161">
        <v>0</v>
      </c>
      <c r="P128" s="160" t="s">
        <v>332</v>
      </c>
      <c r="Q128" s="161">
        <v>59769</v>
      </c>
      <c r="R128" s="160" t="s">
        <v>166</v>
      </c>
      <c r="S128" s="160" t="s">
        <v>333</v>
      </c>
      <c r="T128" s="160" t="s">
        <v>334</v>
      </c>
      <c r="U128" s="160" t="s">
        <v>701</v>
      </c>
      <c r="V128" s="160" t="s">
        <v>702</v>
      </c>
      <c r="W128" s="162" t="s">
        <v>337</v>
      </c>
    </row>
    <row r="129" spans="1:23" x14ac:dyDescent="0.25">
      <c r="A129" s="159">
        <v>43524</v>
      </c>
      <c r="B129" s="160" t="s">
        <v>507</v>
      </c>
      <c r="C129" s="160" t="s">
        <v>325</v>
      </c>
      <c r="D129" s="160" t="s">
        <v>700</v>
      </c>
      <c r="E129" s="160" t="s">
        <v>327</v>
      </c>
      <c r="F129" s="161">
        <v>3124.77</v>
      </c>
      <c r="G129" s="161">
        <v>3124.77</v>
      </c>
      <c r="H129" s="160" t="s">
        <v>328</v>
      </c>
      <c r="I129" s="160" t="s">
        <v>329</v>
      </c>
      <c r="J129" s="161">
        <v>3124.77</v>
      </c>
      <c r="K129" s="161">
        <v>3124.77</v>
      </c>
      <c r="L129" s="160" t="s">
        <v>507</v>
      </c>
      <c r="M129" s="160" t="s">
        <v>330</v>
      </c>
      <c r="N129" s="160" t="s">
        <v>504</v>
      </c>
      <c r="O129" s="161">
        <v>0</v>
      </c>
      <c r="P129" s="160" t="s">
        <v>332</v>
      </c>
      <c r="Q129" s="161">
        <v>59770</v>
      </c>
      <c r="R129" s="160" t="s">
        <v>166</v>
      </c>
      <c r="S129" s="160" t="s">
        <v>333</v>
      </c>
      <c r="T129" s="160" t="s">
        <v>334</v>
      </c>
      <c r="U129" s="160" t="s">
        <v>701</v>
      </c>
      <c r="V129" s="160" t="s">
        <v>703</v>
      </c>
      <c r="W129" s="162" t="s">
        <v>337</v>
      </c>
    </row>
    <row r="130" spans="1:23" x14ac:dyDescent="0.25">
      <c r="A130" s="159">
        <v>43524</v>
      </c>
      <c r="B130" s="160" t="s">
        <v>511</v>
      </c>
      <c r="C130" s="160" t="s">
        <v>325</v>
      </c>
      <c r="D130" s="160" t="s">
        <v>700</v>
      </c>
      <c r="E130" s="160" t="s">
        <v>327</v>
      </c>
      <c r="F130" s="161">
        <v>841.66</v>
      </c>
      <c r="G130" s="161">
        <v>841.66</v>
      </c>
      <c r="H130" s="160" t="s">
        <v>328</v>
      </c>
      <c r="I130" s="160" t="s">
        <v>329</v>
      </c>
      <c r="J130" s="161">
        <v>841.66</v>
      </c>
      <c r="K130" s="161">
        <v>841.66</v>
      </c>
      <c r="L130" s="160" t="s">
        <v>511</v>
      </c>
      <c r="M130" s="160" t="s">
        <v>330</v>
      </c>
      <c r="N130" s="160" t="s">
        <v>504</v>
      </c>
      <c r="O130" s="161">
        <v>0</v>
      </c>
      <c r="P130" s="160" t="s">
        <v>332</v>
      </c>
      <c r="Q130" s="161">
        <v>59771</v>
      </c>
      <c r="R130" s="160" t="s">
        <v>166</v>
      </c>
      <c r="S130" s="160" t="s">
        <v>333</v>
      </c>
      <c r="T130" s="160" t="s">
        <v>334</v>
      </c>
      <c r="U130" s="160" t="s">
        <v>701</v>
      </c>
      <c r="V130" s="160" t="s">
        <v>704</v>
      </c>
      <c r="W130" s="162" t="s">
        <v>337</v>
      </c>
    </row>
    <row r="131" spans="1:23" x14ac:dyDescent="0.25">
      <c r="A131" s="159">
        <v>43524</v>
      </c>
      <c r="B131" s="160" t="s">
        <v>513</v>
      </c>
      <c r="C131" s="160" t="s">
        <v>325</v>
      </c>
      <c r="D131" s="160" t="s">
        <v>700</v>
      </c>
      <c r="E131" s="160" t="s">
        <v>327</v>
      </c>
      <c r="F131" s="161">
        <v>1050.03</v>
      </c>
      <c r="G131" s="161">
        <v>1050.03</v>
      </c>
      <c r="H131" s="160" t="s">
        <v>328</v>
      </c>
      <c r="I131" s="160" t="s">
        <v>329</v>
      </c>
      <c r="J131" s="161">
        <v>1050.03</v>
      </c>
      <c r="K131" s="161">
        <v>1050.03</v>
      </c>
      <c r="L131" s="160" t="s">
        <v>513</v>
      </c>
      <c r="M131" s="160" t="s">
        <v>330</v>
      </c>
      <c r="N131" s="160" t="s">
        <v>504</v>
      </c>
      <c r="O131" s="161">
        <v>0</v>
      </c>
      <c r="P131" s="160" t="s">
        <v>332</v>
      </c>
      <c r="Q131" s="161">
        <v>59772</v>
      </c>
      <c r="R131" s="160" t="s">
        <v>166</v>
      </c>
      <c r="S131" s="160" t="s">
        <v>333</v>
      </c>
      <c r="T131" s="160" t="s">
        <v>334</v>
      </c>
      <c r="U131" s="160" t="s">
        <v>701</v>
      </c>
      <c r="V131" s="160" t="s">
        <v>705</v>
      </c>
      <c r="W131" s="162" t="s">
        <v>337</v>
      </c>
    </row>
    <row r="132" spans="1:23" x14ac:dyDescent="0.25">
      <c r="A132" s="159">
        <v>43524</v>
      </c>
      <c r="B132" s="160" t="s">
        <v>515</v>
      </c>
      <c r="C132" s="160" t="s">
        <v>325</v>
      </c>
      <c r="D132" s="160" t="s">
        <v>700</v>
      </c>
      <c r="E132" s="160" t="s">
        <v>327</v>
      </c>
      <c r="F132" s="161">
        <v>584.59</v>
      </c>
      <c r="G132" s="161">
        <v>584.59</v>
      </c>
      <c r="H132" s="160" t="s">
        <v>328</v>
      </c>
      <c r="I132" s="160" t="s">
        <v>329</v>
      </c>
      <c r="J132" s="161">
        <v>584.59</v>
      </c>
      <c r="K132" s="161">
        <v>584.59</v>
      </c>
      <c r="L132" s="160" t="s">
        <v>515</v>
      </c>
      <c r="M132" s="160" t="s">
        <v>330</v>
      </c>
      <c r="N132" s="160" t="s">
        <v>504</v>
      </c>
      <c r="O132" s="161">
        <v>0</v>
      </c>
      <c r="P132" s="160" t="s">
        <v>332</v>
      </c>
      <c r="Q132" s="161">
        <v>59773</v>
      </c>
      <c r="R132" s="160" t="s">
        <v>166</v>
      </c>
      <c r="S132" s="160" t="s">
        <v>333</v>
      </c>
      <c r="T132" s="160" t="s">
        <v>334</v>
      </c>
      <c r="U132" s="160" t="s">
        <v>701</v>
      </c>
      <c r="V132" s="160" t="s">
        <v>706</v>
      </c>
      <c r="W132" s="162" t="s">
        <v>337</v>
      </c>
    </row>
    <row r="133" spans="1:23" x14ac:dyDescent="0.25">
      <c r="A133" s="159">
        <v>43524</v>
      </c>
      <c r="B133" s="160" t="s">
        <v>393</v>
      </c>
      <c r="C133" s="160" t="s">
        <v>325</v>
      </c>
      <c r="D133" s="160" t="s">
        <v>707</v>
      </c>
      <c r="E133" s="160" t="s">
        <v>327</v>
      </c>
      <c r="F133" s="161">
        <v>642</v>
      </c>
      <c r="G133" s="161">
        <v>642</v>
      </c>
      <c r="H133" s="160" t="s">
        <v>328</v>
      </c>
      <c r="I133" s="160" t="s">
        <v>329</v>
      </c>
      <c r="J133" s="161">
        <v>642</v>
      </c>
      <c r="K133" s="161">
        <v>642</v>
      </c>
      <c r="L133" s="160" t="s">
        <v>393</v>
      </c>
      <c r="M133" s="160" t="s">
        <v>330</v>
      </c>
      <c r="N133" s="160" t="s">
        <v>331</v>
      </c>
      <c r="O133" s="161">
        <v>0</v>
      </c>
      <c r="P133" s="160" t="s">
        <v>332</v>
      </c>
      <c r="Q133" s="161">
        <v>59867</v>
      </c>
      <c r="R133" s="160" t="s">
        <v>166</v>
      </c>
      <c r="S133" s="160" t="s">
        <v>333</v>
      </c>
      <c r="T133" s="160" t="s">
        <v>334</v>
      </c>
      <c r="U133" s="160" t="s">
        <v>708</v>
      </c>
      <c r="V133" s="160" t="s">
        <v>709</v>
      </c>
      <c r="W133" s="162" t="s">
        <v>337</v>
      </c>
    </row>
    <row r="134" spans="1:23" x14ac:dyDescent="0.25">
      <c r="A134" s="159">
        <v>43524</v>
      </c>
      <c r="B134" s="160" t="s">
        <v>492</v>
      </c>
      <c r="C134" s="160" t="s">
        <v>325</v>
      </c>
      <c r="D134" s="160" t="s">
        <v>710</v>
      </c>
      <c r="E134" s="160" t="s">
        <v>327</v>
      </c>
      <c r="F134" s="161">
        <v>2442.9499999999998</v>
      </c>
      <c r="G134" s="161">
        <v>2442.9499999999998</v>
      </c>
      <c r="H134" s="160" t="s">
        <v>328</v>
      </c>
      <c r="I134" s="160" t="s">
        <v>329</v>
      </c>
      <c r="J134" s="161">
        <v>2442.9499999999998</v>
      </c>
      <c r="K134" s="161">
        <v>2442.9499999999998</v>
      </c>
      <c r="L134" s="160" t="s">
        <v>492</v>
      </c>
      <c r="M134" s="160" t="s">
        <v>330</v>
      </c>
      <c r="N134" s="160" t="s">
        <v>331</v>
      </c>
      <c r="O134" s="161">
        <v>0</v>
      </c>
      <c r="P134" s="160" t="s">
        <v>332</v>
      </c>
      <c r="Q134" s="161">
        <v>59868</v>
      </c>
      <c r="R134" s="160" t="s">
        <v>166</v>
      </c>
      <c r="S134" s="160" t="s">
        <v>333</v>
      </c>
      <c r="T134" s="160" t="s">
        <v>334</v>
      </c>
      <c r="U134" s="160" t="s">
        <v>711</v>
      </c>
      <c r="V134" s="160" t="s">
        <v>712</v>
      </c>
      <c r="W134" s="162" t="s">
        <v>337</v>
      </c>
    </row>
    <row r="135" spans="1:23" x14ac:dyDescent="0.25">
      <c r="A135" s="159">
        <v>43524</v>
      </c>
      <c r="B135" s="160" t="s">
        <v>492</v>
      </c>
      <c r="C135" s="160" t="s">
        <v>325</v>
      </c>
      <c r="D135" s="160" t="s">
        <v>713</v>
      </c>
      <c r="E135" s="160" t="s">
        <v>327</v>
      </c>
      <c r="F135" s="161">
        <v>687.3</v>
      </c>
      <c r="G135" s="161">
        <v>687.3</v>
      </c>
      <c r="H135" s="160" t="s">
        <v>328</v>
      </c>
      <c r="I135" s="160" t="s">
        <v>329</v>
      </c>
      <c r="J135" s="161">
        <v>687.3</v>
      </c>
      <c r="K135" s="161">
        <v>687.3</v>
      </c>
      <c r="L135" s="160" t="s">
        <v>492</v>
      </c>
      <c r="M135" s="160" t="s">
        <v>330</v>
      </c>
      <c r="N135" s="160" t="s">
        <v>331</v>
      </c>
      <c r="O135" s="161">
        <v>0</v>
      </c>
      <c r="P135" s="160" t="s">
        <v>332</v>
      </c>
      <c r="Q135" s="161">
        <v>59869</v>
      </c>
      <c r="R135" s="160" t="s">
        <v>166</v>
      </c>
      <c r="S135" s="160" t="s">
        <v>333</v>
      </c>
      <c r="T135" s="160" t="s">
        <v>334</v>
      </c>
      <c r="U135" s="160" t="s">
        <v>714</v>
      </c>
      <c r="V135" s="160" t="s">
        <v>715</v>
      </c>
      <c r="W135" s="162" t="s">
        <v>337</v>
      </c>
    </row>
    <row r="136" spans="1:23" x14ac:dyDescent="0.25">
      <c r="A136" s="159">
        <v>43524</v>
      </c>
      <c r="B136" s="160" t="s">
        <v>492</v>
      </c>
      <c r="C136" s="160" t="s">
        <v>325</v>
      </c>
      <c r="D136" s="160" t="s">
        <v>716</v>
      </c>
      <c r="E136" s="160" t="s">
        <v>327</v>
      </c>
      <c r="F136" s="161">
        <v>1287.5999999999999</v>
      </c>
      <c r="G136" s="161">
        <v>1287.5999999999999</v>
      </c>
      <c r="H136" s="160" t="s">
        <v>328</v>
      </c>
      <c r="I136" s="160" t="s">
        <v>329</v>
      </c>
      <c r="J136" s="161">
        <v>1287.5999999999999</v>
      </c>
      <c r="K136" s="161">
        <v>1287.5999999999999</v>
      </c>
      <c r="L136" s="160" t="s">
        <v>492</v>
      </c>
      <c r="M136" s="160" t="s">
        <v>330</v>
      </c>
      <c r="N136" s="160" t="s">
        <v>331</v>
      </c>
      <c r="O136" s="161">
        <v>0</v>
      </c>
      <c r="P136" s="160" t="s">
        <v>332</v>
      </c>
      <c r="Q136" s="161">
        <v>59870</v>
      </c>
      <c r="R136" s="160" t="s">
        <v>166</v>
      </c>
      <c r="S136" s="160" t="s">
        <v>333</v>
      </c>
      <c r="T136" s="160" t="s">
        <v>334</v>
      </c>
      <c r="U136" s="160" t="s">
        <v>717</v>
      </c>
      <c r="V136" s="160" t="s">
        <v>718</v>
      </c>
      <c r="W136" s="162" t="s">
        <v>337</v>
      </c>
    </row>
    <row r="137" spans="1:23" x14ac:dyDescent="0.25">
      <c r="A137" s="159">
        <v>43524</v>
      </c>
      <c r="B137" s="160" t="s">
        <v>380</v>
      </c>
      <c r="C137" s="160" t="s">
        <v>325</v>
      </c>
      <c r="D137" s="160" t="s">
        <v>719</v>
      </c>
      <c r="E137" s="160" t="s">
        <v>327</v>
      </c>
      <c r="F137" s="161">
        <v>274.38</v>
      </c>
      <c r="G137" s="161">
        <v>274.38</v>
      </c>
      <c r="H137" s="160" t="s">
        <v>328</v>
      </c>
      <c r="I137" s="160" t="s">
        <v>329</v>
      </c>
      <c r="J137" s="161">
        <v>274.38</v>
      </c>
      <c r="K137" s="161">
        <v>274.38</v>
      </c>
      <c r="L137" s="160" t="s">
        <v>380</v>
      </c>
      <c r="M137" s="160" t="s">
        <v>330</v>
      </c>
      <c r="N137" s="160" t="s">
        <v>331</v>
      </c>
      <c r="O137" s="161">
        <v>0</v>
      </c>
      <c r="P137" s="160" t="s">
        <v>332</v>
      </c>
      <c r="Q137" s="161">
        <v>59871</v>
      </c>
      <c r="R137" s="160" t="s">
        <v>166</v>
      </c>
      <c r="S137" s="160" t="s">
        <v>333</v>
      </c>
      <c r="T137" s="160" t="s">
        <v>334</v>
      </c>
      <c r="U137" s="160" t="s">
        <v>720</v>
      </c>
      <c r="V137" s="160" t="s">
        <v>721</v>
      </c>
      <c r="W137" s="162" t="s">
        <v>337</v>
      </c>
    </row>
    <row r="138" spans="1:23" x14ac:dyDescent="0.25">
      <c r="A138" s="159">
        <v>43524</v>
      </c>
      <c r="B138" s="160" t="s">
        <v>483</v>
      </c>
      <c r="C138" s="160" t="s">
        <v>325</v>
      </c>
      <c r="D138" s="160" t="s">
        <v>722</v>
      </c>
      <c r="E138" s="160" t="s">
        <v>327</v>
      </c>
      <c r="F138" s="161">
        <v>667.66</v>
      </c>
      <c r="G138" s="161">
        <v>667.66</v>
      </c>
      <c r="H138" s="160" t="s">
        <v>328</v>
      </c>
      <c r="I138" s="160" t="s">
        <v>329</v>
      </c>
      <c r="J138" s="161">
        <v>667.66</v>
      </c>
      <c r="K138" s="161">
        <v>667.66</v>
      </c>
      <c r="L138" s="160" t="s">
        <v>483</v>
      </c>
      <c r="M138" s="160" t="s">
        <v>330</v>
      </c>
      <c r="N138" s="160" t="s">
        <v>331</v>
      </c>
      <c r="O138" s="161">
        <v>0</v>
      </c>
      <c r="P138" s="160" t="s">
        <v>332</v>
      </c>
      <c r="Q138" s="161">
        <v>59881</v>
      </c>
      <c r="R138" s="160" t="s">
        <v>166</v>
      </c>
      <c r="S138" s="160" t="s">
        <v>333</v>
      </c>
      <c r="T138" s="160" t="s">
        <v>334</v>
      </c>
      <c r="U138" s="160" t="s">
        <v>723</v>
      </c>
      <c r="V138" s="160" t="s">
        <v>724</v>
      </c>
      <c r="W138" s="162" t="s">
        <v>337</v>
      </c>
    </row>
    <row r="139" spans="1:23" x14ac:dyDescent="0.25">
      <c r="A139" s="159">
        <v>43524</v>
      </c>
      <c r="B139" s="160" t="s">
        <v>492</v>
      </c>
      <c r="C139" s="160" t="s">
        <v>325</v>
      </c>
      <c r="D139" s="160" t="s">
        <v>725</v>
      </c>
      <c r="E139" s="160" t="s">
        <v>327</v>
      </c>
      <c r="F139" s="161">
        <v>319.8</v>
      </c>
      <c r="G139" s="161">
        <v>319.8</v>
      </c>
      <c r="H139" s="160" t="s">
        <v>328</v>
      </c>
      <c r="I139" s="160" t="s">
        <v>329</v>
      </c>
      <c r="J139" s="161">
        <v>319.8</v>
      </c>
      <c r="K139" s="161">
        <v>319.8</v>
      </c>
      <c r="L139" s="160" t="s">
        <v>492</v>
      </c>
      <c r="M139" s="160" t="s">
        <v>330</v>
      </c>
      <c r="N139" s="160" t="s">
        <v>331</v>
      </c>
      <c r="O139" s="161">
        <v>0</v>
      </c>
      <c r="P139" s="160" t="s">
        <v>332</v>
      </c>
      <c r="Q139" s="161">
        <v>59900</v>
      </c>
      <c r="R139" s="160" t="s">
        <v>166</v>
      </c>
      <c r="S139" s="160" t="s">
        <v>333</v>
      </c>
      <c r="T139" s="160" t="s">
        <v>334</v>
      </c>
      <c r="U139" s="160" t="s">
        <v>726</v>
      </c>
      <c r="V139" s="160" t="s">
        <v>727</v>
      </c>
      <c r="W139" s="162" t="s">
        <v>337</v>
      </c>
    </row>
    <row r="140" spans="1:23" x14ac:dyDescent="0.25">
      <c r="A140" s="159">
        <v>43524</v>
      </c>
      <c r="B140" s="160" t="s">
        <v>324</v>
      </c>
      <c r="C140" s="160" t="s">
        <v>325</v>
      </c>
      <c r="D140" s="160" t="s">
        <v>728</v>
      </c>
      <c r="E140" s="160" t="s">
        <v>327</v>
      </c>
      <c r="F140" s="161">
        <v>173.35</v>
      </c>
      <c r="G140" s="161">
        <v>173.35</v>
      </c>
      <c r="H140" s="160" t="s">
        <v>328</v>
      </c>
      <c r="I140" s="160" t="s">
        <v>329</v>
      </c>
      <c r="J140" s="161">
        <v>173.35</v>
      </c>
      <c r="K140" s="161">
        <v>173.35</v>
      </c>
      <c r="L140" s="160" t="s">
        <v>324</v>
      </c>
      <c r="M140" s="160" t="s">
        <v>330</v>
      </c>
      <c r="N140" s="160" t="s">
        <v>331</v>
      </c>
      <c r="O140" s="161">
        <v>0</v>
      </c>
      <c r="P140" s="160" t="s">
        <v>332</v>
      </c>
      <c r="Q140" s="161">
        <v>59938</v>
      </c>
      <c r="R140" s="160" t="s">
        <v>166</v>
      </c>
      <c r="S140" s="160" t="s">
        <v>333</v>
      </c>
      <c r="T140" s="160" t="s">
        <v>334</v>
      </c>
      <c r="U140" s="160" t="s">
        <v>729</v>
      </c>
      <c r="V140" s="160" t="s">
        <v>730</v>
      </c>
      <c r="W140" s="162" t="s">
        <v>337</v>
      </c>
    </row>
    <row r="141" spans="1:23" x14ac:dyDescent="0.25">
      <c r="A141" s="159">
        <v>43524</v>
      </c>
      <c r="B141" s="160" t="s">
        <v>324</v>
      </c>
      <c r="C141" s="160" t="s">
        <v>325</v>
      </c>
      <c r="D141" s="160" t="s">
        <v>731</v>
      </c>
      <c r="E141" s="160" t="s">
        <v>327</v>
      </c>
      <c r="F141" s="161">
        <v>234.61</v>
      </c>
      <c r="G141" s="161">
        <v>234.61</v>
      </c>
      <c r="H141" s="160" t="s">
        <v>328</v>
      </c>
      <c r="I141" s="160" t="s">
        <v>329</v>
      </c>
      <c r="J141" s="161">
        <v>234.61</v>
      </c>
      <c r="K141" s="161">
        <v>234.61</v>
      </c>
      <c r="L141" s="160" t="s">
        <v>324</v>
      </c>
      <c r="M141" s="160" t="s">
        <v>330</v>
      </c>
      <c r="N141" s="160" t="s">
        <v>331</v>
      </c>
      <c r="O141" s="161">
        <v>0</v>
      </c>
      <c r="P141" s="160" t="s">
        <v>332</v>
      </c>
      <c r="Q141" s="161">
        <v>59957</v>
      </c>
      <c r="R141" s="160" t="s">
        <v>166</v>
      </c>
      <c r="S141" s="160" t="s">
        <v>333</v>
      </c>
      <c r="T141" s="160" t="s">
        <v>334</v>
      </c>
      <c r="U141" s="160" t="s">
        <v>732</v>
      </c>
      <c r="V141" s="160" t="s">
        <v>733</v>
      </c>
      <c r="W141" s="162" t="s">
        <v>337</v>
      </c>
    </row>
    <row r="142" spans="1:23" x14ac:dyDescent="0.25">
      <c r="A142" s="159">
        <v>43525</v>
      </c>
      <c r="B142" s="160" t="s">
        <v>543</v>
      </c>
      <c r="C142" s="160" t="s">
        <v>325</v>
      </c>
      <c r="D142" s="160" t="s">
        <v>734</v>
      </c>
      <c r="E142" s="160" t="s">
        <v>327</v>
      </c>
      <c r="F142" s="161">
        <v>63.29</v>
      </c>
      <c r="G142" s="161">
        <v>63.29</v>
      </c>
      <c r="H142" s="160" t="s">
        <v>328</v>
      </c>
      <c r="I142" s="160" t="s">
        <v>329</v>
      </c>
      <c r="J142" s="161">
        <v>63.29</v>
      </c>
      <c r="K142" s="161">
        <v>63.29</v>
      </c>
      <c r="L142" s="160" t="s">
        <v>543</v>
      </c>
      <c r="M142" s="160" t="s">
        <v>330</v>
      </c>
      <c r="N142" s="160" t="s">
        <v>331</v>
      </c>
      <c r="O142" s="161">
        <v>0</v>
      </c>
      <c r="P142" s="160" t="s">
        <v>332</v>
      </c>
      <c r="Q142" s="161">
        <v>59453</v>
      </c>
      <c r="R142" s="160" t="s">
        <v>166</v>
      </c>
      <c r="S142" s="160" t="s">
        <v>333</v>
      </c>
      <c r="T142" s="160" t="s">
        <v>334</v>
      </c>
      <c r="U142" s="160" t="s">
        <v>735</v>
      </c>
      <c r="V142" s="160" t="s">
        <v>736</v>
      </c>
      <c r="W142" s="162" t="s">
        <v>337</v>
      </c>
    </row>
    <row r="143" spans="1:23" x14ac:dyDescent="0.25">
      <c r="A143" s="159">
        <v>43525</v>
      </c>
      <c r="B143" s="160" t="s">
        <v>547</v>
      </c>
      <c r="C143" s="160" t="s">
        <v>325</v>
      </c>
      <c r="D143" s="160" t="s">
        <v>734</v>
      </c>
      <c r="E143" s="160" t="s">
        <v>327</v>
      </c>
      <c r="F143" s="161">
        <v>9.0399999999999991</v>
      </c>
      <c r="G143" s="161">
        <v>9.0399999999999991</v>
      </c>
      <c r="H143" s="160" t="s">
        <v>328</v>
      </c>
      <c r="I143" s="160" t="s">
        <v>329</v>
      </c>
      <c r="J143" s="161">
        <v>9.0399999999999991</v>
      </c>
      <c r="K143" s="161">
        <v>9.0399999999999991</v>
      </c>
      <c r="L143" s="160" t="s">
        <v>547</v>
      </c>
      <c r="M143" s="160" t="s">
        <v>330</v>
      </c>
      <c r="N143" s="160" t="s">
        <v>331</v>
      </c>
      <c r="O143" s="161">
        <v>0</v>
      </c>
      <c r="P143" s="160" t="s">
        <v>332</v>
      </c>
      <c r="Q143" s="161">
        <v>59455</v>
      </c>
      <c r="R143" s="160" t="s">
        <v>166</v>
      </c>
      <c r="S143" s="160" t="s">
        <v>333</v>
      </c>
      <c r="T143" s="160" t="s">
        <v>334</v>
      </c>
      <c r="U143" s="160" t="s">
        <v>735</v>
      </c>
      <c r="V143" s="160" t="s">
        <v>737</v>
      </c>
      <c r="W143" s="162" t="s">
        <v>337</v>
      </c>
    </row>
    <row r="144" spans="1:23" x14ac:dyDescent="0.25">
      <c r="A144" s="159">
        <v>43525</v>
      </c>
      <c r="B144" s="160" t="s">
        <v>338</v>
      </c>
      <c r="C144" s="160" t="s">
        <v>325</v>
      </c>
      <c r="D144" s="160" t="s">
        <v>738</v>
      </c>
      <c r="E144" s="160" t="s">
        <v>327</v>
      </c>
      <c r="F144" s="161">
        <v>5.76</v>
      </c>
      <c r="G144" s="161">
        <v>5.76</v>
      </c>
      <c r="H144" s="160" t="s">
        <v>328</v>
      </c>
      <c r="I144" s="160" t="s">
        <v>329</v>
      </c>
      <c r="J144" s="161">
        <v>5.76</v>
      </c>
      <c r="K144" s="161">
        <v>5.76</v>
      </c>
      <c r="L144" s="160" t="s">
        <v>338</v>
      </c>
      <c r="M144" s="160" t="s">
        <v>330</v>
      </c>
      <c r="N144" s="160" t="s">
        <v>451</v>
      </c>
      <c r="O144" s="161">
        <v>0</v>
      </c>
      <c r="P144" s="160" t="s">
        <v>332</v>
      </c>
      <c r="Q144" s="161">
        <v>59459</v>
      </c>
      <c r="R144" s="160" t="s">
        <v>166</v>
      </c>
      <c r="S144" s="160" t="s">
        <v>333</v>
      </c>
      <c r="T144" s="160" t="s">
        <v>334</v>
      </c>
      <c r="U144" s="160" t="s">
        <v>739</v>
      </c>
      <c r="V144" s="160" t="s">
        <v>740</v>
      </c>
      <c r="W144" s="162" t="s">
        <v>337</v>
      </c>
    </row>
    <row r="145" spans="1:23" x14ac:dyDescent="0.25">
      <c r="A145" s="159">
        <v>43525</v>
      </c>
      <c r="B145" s="160" t="s">
        <v>342</v>
      </c>
      <c r="C145" s="160" t="s">
        <v>325</v>
      </c>
      <c r="D145" s="160" t="s">
        <v>741</v>
      </c>
      <c r="E145" s="160" t="s">
        <v>327</v>
      </c>
      <c r="F145" s="161">
        <v>2400</v>
      </c>
      <c r="G145" s="161">
        <v>2400</v>
      </c>
      <c r="H145" s="160" t="s">
        <v>328</v>
      </c>
      <c r="I145" s="160" t="s">
        <v>329</v>
      </c>
      <c r="J145" s="161">
        <v>2400</v>
      </c>
      <c r="K145" s="161">
        <v>2400</v>
      </c>
      <c r="L145" s="160" t="s">
        <v>342</v>
      </c>
      <c r="M145" s="160" t="s">
        <v>330</v>
      </c>
      <c r="N145" s="160" t="s">
        <v>344</v>
      </c>
      <c r="O145" s="161">
        <v>0</v>
      </c>
      <c r="P145" s="160" t="s">
        <v>332</v>
      </c>
      <c r="Q145" s="161">
        <v>59464</v>
      </c>
      <c r="R145" s="160" t="s">
        <v>166</v>
      </c>
      <c r="S145" s="160" t="s">
        <v>333</v>
      </c>
      <c r="T145" s="160" t="s">
        <v>334</v>
      </c>
      <c r="U145" s="160" t="s">
        <v>742</v>
      </c>
      <c r="V145" s="160" t="s">
        <v>743</v>
      </c>
      <c r="W145" s="162" t="s">
        <v>337</v>
      </c>
    </row>
    <row r="146" spans="1:23" x14ac:dyDescent="0.25">
      <c r="A146" s="159">
        <v>43525</v>
      </c>
      <c r="B146" s="160" t="s">
        <v>610</v>
      </c>
      <c r="C146" s="160" t="s">
        <v>325</v>
      </c>
      <c r="D146" s="160" t="s">
        <v>744</v>
      </c>
      <c r="E146" s="160" t="s">
        <v>327</v>
      </c>
      <c r="F146" s="161">
        <v>-130.65</v>
      </c>
      <c r="G146" s="161">
        <v>130.65</v>
      </c>
      <c r="H146" s="160" t="s">
        <v>593</v>
      </c>
      <c r="I146" s="160" t="s">
        <v>329</v>
      </c>
      <c r="J146" s="161">
        <v>130.65</v>
      </c>
      <c r="K146" s="161">
        <v>-130.65</v>
      </c>
      <c r="L146" s="160" t="s">
        <v>610</v>
      </c>
      <c r="M146" s="160" t="s">
        <v>330</v>
      </c>
      <c r="N146" s="160" t="s">
        <v>331</v>
      </c>
      <c r="O146" s="161">
        <v>0</v>
      </c>
      <c r="P146" s="160" t="s">
        <v>332</v>
      </c>
      <c r="Q146" s="161">
        <v>59915</v>
      </c>
      <c r="R146" s="160" t="s">
        <v>166</v>
      </c>
      <c r="S146" s="160" t="s">
        <v>333</v>
      </c>
      <c r="T146" s="160" t="s">
        <v>334</v>
      </c>
      <c r="U146" s="160" t="s">
        <v>745</v>
      </c>
      <c r="V146" s="160" t="s">
        <v>746</v>
      </c>
      <c r="W146" s="162" t="s">
        <v>337</v>
      </c>
    </row>
    <row r="147" spans="1:23" x14ac:dyDescent="0.25">
      <c r="A147" s="159">
        <v>43525</v>
      </c>
      <c r="B147" s="160" t="s">
        <v>610</v>
      </c>
      <c r="C147" s="160" t="s">
        <v>325</v>
      </c>
      <c r="D147" s="160" t="s">
        <v>747</v>
      </c>
      <c r="E147" s="160" t="s">
        <v>327</v>
      </c>
      <c r="F147" s="161">
        <v>-192.15</v>
      </c>
      <c r="G147" s="161">
        <v>192.15</v>
      </c>
      <c r="H147" s="160" t="s">
        <v>593</v>
      </c>
      <c r="I147" s="160" t="s">
        <v>329</v>
      </c>
      <c r="J147" s="161">
        <v>192.15</v>
      </c>
      <c r="K147" s="161">
        <v>-192.15</v>
      </c>
      <c r="L147" s="160" t="s">
        <v>610</v>
      </c>
      <c r="M147" s="160" t="s">
        <v>330</v>
      </c>
      <c r="N147" s="160" t="s">
        <v>331</v>
      </c>
      <c r="O147" s="161">
        <v>0</v>
      </c>
      <c r="P147" s="160" t="s">
        <v>332</v>
      </c>
      <c r="Q147" s="161">
        <v>59916</v>
      </c>
      <c r="R147" s="160" t="s">
        <v>166</v>
      </c>
      <c r="S147" s="160" t="s">
        <v>333</v>
      </c>
      <c r="T147" s="160" t="s">
        <v>334</v>
      </c>
      <c r="U147" s="160" t="s">
        <v>748</v>
      </c>
      <c r="V147" s="160" t="s">
        <v>749</v>
      </c>
      <c r="W147" s="162" t="s">
        <v>337</v>
      </c>
    </row>
    <row r="148" spans="1:23" x14ac:dyDescent="0.25">
      <c r="A148" s="159">
        <v>43525</v>
      </c>
      <c r="B148" s="160" t="s">
        <v>610</v>
      </c>
      <c r="C148" s="160" t="s">
        <v>325</v>
      </c>
      <c r="D148" s="160" t="s">
        <v>750</v>
      </c>
      <c r="E148" s="160" t="s">
        <v>327</v>
      </c>
      <c r="F148" s="161">
        <v>-71.25</v>
      </c>
      <c r="G148" s="161">
        <v>71.25</v>
      </c>
      <c r="H148" s="160" t="s">
        <v>593</v>
      </c>
      <c r="I148" s="160" t="s">
        <v>329</v>
      </c>
      <c r="J148" s="161">
        <v>71.25</v>
      </c>
      <c r="K148" s="161">
        <v>-71.25</v>
      </c>
      <c r="L148" s="160" t="s">
        <v>610</v>
      </c>
      <c r="M148" s="160" t="s">
        <v>330</v>
      </c>
      <c r="N148" s="160" t="s">
        <v>331</v>
      </c>
      <c r="O148" s="161">
        <v>0</v>
      </c>
      <c r="P148" s="160" t="s">
        <v>332</v>
      </c>
      <c r="Q148" s="161">
        <v>59922</v>
      </c>
      <c r="R148" s="160" t="s">
        <v>166</v>
      </c>
      <c r="S148" s="160" t="s">
        <v>333</v>
      </c>
      <c r="T148" s="160" t="s">
        <v>334</v>
      </c>
      <c r="U148" s="160" t="s">
        <v>751</v>
      </c>
      <c r="V148" s="160" t="s">
        <v>752</v>
      </c>
      <c r="W148" s="162" t="s">
        <v>337</v>
      </c>
    </row>
    <row r="149" spans="1:23" x14ac:dyDescent="0.25">
      <c r="A149" s="159">
        <v>43525</v>
      </c>
      <c r="B149" s="160" t="s">
        <v>324</v>
      </c>
      <c r="C149" s="160" t="s">
        <v>325</v>
      </c>
      <c r="D149" s="160" t="s">
        <v>753</v>
      </c>
      <c r="E149" s="160" t="s">
        <v>327</v>
      </c>
      <c r="F149" s="161">
        <v>430.24</v>
      </c>
      <c r="G149" s="161">
        <v>430.24</v>
      </c>
      <c r="H149" s="160" t="s">
        <v>328</v>
      </c>
      <c r="I149" s="160" t="s">
        <v>329</v>
      </c>
      <c r="J149" s="161">
        <v>430.24</v>
      </c>
      <c r="K149" s="161">
        <v>430.24</v>
      </c>
      <c r="L149" s="160" t="s">
        <v>324</v>
      </c>
      <c r="M149" s="160" t="s">
        <v>330</v>
      </c>
      <c r="N149" s="160" t="s">
        <v>331</v>
      </c>
      <c r="O149" s="161">
        <v>0</v>
      </c>
      <c r="P149" s="160" t="s">
        <v>332</v>
      </c>
      <c r="Q149" s="161">
        <v>59935</v>
      </c>
      <c r="R149" s="160" t="s">
        <v>166</v>
      </c>
      <c r="S149" s="160" t="s">
        <v>333</v>
      </c>
      <c r="T149" s="160" t="s">
        <v>334</v>
      </c>
      <c r="U149" s="160" t="s">
        <v>754</v>
      </c>
      <c r="V149" s="160" t="s">
        <v>755</v>
      </c>
      <c r="W149" s="162" t="s">
        <v>337</v>
      </c>
    </row>
    <row r="150" spans="1:23" x14ac:dyDescent="0.25">
      <c r="A150" s="159">
        <v>43525</v>
      </c>
      <c r="B150" s="160" t="s">
        <v>338</v>
      </c>
      <c r="C150" s="160" t="s">
        <v>325</v>
      </c>
      <c r="D150" s="160" t="s">
        <v>756</v>
      </c>
      <c r="E150" s="160" t="s">
        <v>327</v>
      </c>
      <c r="F150" s="161">
        <v>18.670000000000002</v>
      </c>
      <c r="G150" s="161">
        <v>18.670000000000002</v>
      </c>
      <c r="H150" s="160" t="s">
        <v>328</v>
      </c>
      <c r="I150" s="160" t="s">
        <v>329</v>
      </c>
      <c r="J150" s="161">
        <v>18.670000000000002</v>
      </c>
      <c r="K150" s="161">
        <v>18.670000000000002</v>
      </c>
      <c r="L150" s="160" t="s">
        <v>338</v>
      </c>
      <c r="M150" s="160" t="s">
        <v>330</v>
      </c>
      <c r="N150" s="160" t="s">
        <v>331</v>
      </c>
      <c r="O150" s="161">
        <v>0</v>
      </c>
      <c r="P150" s="160" t="s">
        <v>332</v>
      </c>
      <c r="Q150" s="161">
        <v>59940</v>
      </c>
      <c r="R150" s="160" t="s">
        <v>166</v>
      </c>
      <c r="S150" s="160" t="s">
        <v>333</v>
      </c>
      <c r="T150" s="160" t="s">
        <v>334</v>
      </c>
      <c r="U150" s="160" t="s">
        <v>757</v>
      </c>
      <c r="V150" s="160" t="s">
        <v>758</v>
      </c>
      <c r="W150" s="162" t="s">
        <v>337</v>
      </c>
    </row>
    <row r="151" spans="1:23" x14ac:dyDescent="0.25">
      <c r="A151" s="159">
        <v>43525</v>
      </c>
      <c r="B151" s="160" t="s">
        <v>560</v>
      </c>
      <c r="C151" s="160" t="s">
        <v>325</v>
      </c>
      <c r="D151" s="160" t="s">
        <v>734</v>
      </c>
      <c r="E151" s="160" t="s">
        <v>327</v>
      </c>
      <c r="F151" s="161">
        <v>0.34</v>
      </c>
      <c r="G151" s="161">
        <v>0.34</v>
      </c>
      <c r="H151" s="160" t="s">
        <v>328</v>
      </c>
      <c r="I151" s="160" t="s">
        <v>489</v>
      </c>
      <c r="J151" s="161">
        <v>0.34</v>
      </c>
      <c r="K151" s="161">
        <v>0.34</v>
      </c>
      <c r="L151" s="160" t="s">
        <v>560</v>
      </c>
      <c r="M151" s="160" t="s">
        <v>330</v>
      </c>
      <c r="N151" s="160" t="s">
        <v>331</v>
      </c>
      <c r="O151" s="161">
        <v>0</v>
      </c>
      <c r="P151" s="160" t="s">
        <v>332</v>
      </c>
      <c r="Q151" s="161">
        <v>59950</v>
      </c>
      <c r="R151" s="160" t="s">
        <v>166</v>
      </c>
      <c r="S151" s="160" t="s">
        <v>333</v>
      </c>
      <c r="T151" s="160" t="s">
        <v>334</v>
      </c>
      <c r="U151" s="160" t="s">
        <v>735</v>
      </c>
      <c r="V151" s="160" t="s">
        <v>759</v>
      </c>
      <c r="W151" s="162" t="s">
        <v>337</v>
      </c>
    </row>
    <row r="152" spans="1:23" x14ac:dyDescent="0.25">
      <c r="A152" s="159">
        <v>43528</v>
      </c>
      <c r="B152" s="160" t="s">
        <v>347</v>
      </c>
      <c r="C152" s="160" t="s">
        <v>325</v>
      </c>
      <c r="D152" s="160" t="s">
        <v>564</v>
      </c>
      <c r="E152" s="160" t="s">
        <v>327</v>
      </c>
      <c r="F152" s="161">
        <v>12</v>
      </c>
      <c r="G152" s="161">
        <v>12</v>
      </c>
      <c r="H152" s="160" t="s">
        <v>328</v>
      </c>
      <c r="I152" s="160" t="s">
        <v>329</v>
      </c>
      <c r="J152" s="161">
        <v>12</v>
      </c>
      <c r="K152" s="161">
        <v>12</v>
      </c>
      <c r="L152" s="160" t="s">
        <v>347</v>
      </c>
      <c r="M152" s="160" t="s">
        <v>330</v>
      </c>
      <c r="N152" s="160" t="s">
        <v>344</v>
      </c>
      <c r="O152" s="161">
        <v>0</v>
      </c>
      <c r="P152" s="160" t="s">
        <v>332</v>
      </c>
      <c r="Q152" s="161">
        <v>59791</v>
      </c>
      <c r="R152" s="160" t="s">
        <v>166</v>
      </c>
      <c r="S152" s="160" t="s">
        <v>333</v>
      </c>
      <c r="T152" s="160" t="s">
        <v>334</v>
      </c>
      <c r="U152" s="160" t="s">
        <v>760</v>
      </c>
      <c r="V152" s="160" t="s">
        <v>761</v>
      </c>
      <c r="W152" s="162" t="s">
        <v>337</v>
      </c>
    </row>
    <row r="153" spans="1:23" x14ac:dyDescent="0.25">
      <c r="A153" s="159">
        <v>43528</v>
      </c>
      <c r="B153" s="160" t="s">
        <v>347</v>
      </c>
      <c r="C153" s="160" t="s">
        <v>325</v>
      </c>
      <c r="D153" s="160" t="s">
        <v>567</v>
      </c>
      <c r="E153" s="160" t="s">
        <v>327</v>
      </c>
      <c r="F153" s="161">
        <v>0.11</v>
      </c>
      <c r="G153" s="161">
        <v>0.11</v>
      </c>
      <c r="H153" s="160" t="s">
        <v>328</v>
      </c>
      <c r="I153" s="160" t="s">
        <v>329</v>
      </c>
      <c r="J153" s="161">
        <v>0.11</v>
      </c>
      <c r="K153" s="161">
        <v>0.11</v>
      </c>
      <c r="L153" s="160" t="s">
        <v>347</v>
      </c>
      <c r="M153" s="160" t="s">
        <v>330</v>
      </c>
      <c r="N153" s="160" t="s">
        <v>344</v>
      </c>
      <c r="O153" s="161">
        <v>0</v>
      </c>
      <c r="P153" s="160" t="s">
        <v>332</v>
      </c>
      <c r="Q153" s="161">
        <v>59792</v>
      </c>
      <c r="R153" s="160" t="s">
        <v>166</v>
      </c>
      <c r="S153" s="160" t="s">
        <v>333</v>
      </c>
      <c r="T153" s="160" t="s">
        <v>334</v>
      </c>
      <c r="U153" s="160" t="s">
        <v>762</v>
      </c>
      <c r="V153" s="160" t="s">
        <v>763</v>
      </c>
      <c r="W153" s="162" t="s">
        <v>337</v>
      </c>
    </row>
    <row r="154" spans="1:23" x14ac:dyDescent="0.25">
      <c r="A154" s="159">
        <v>43528</v>
      </c>
      <c r="B154" s="160" t="s">
        <v>570</v>
      </c>
      <c r="C154" s="160" t="s">
        <v>325</v>
      </c>
      <c r="D154" s="160" t="s">
        <v>571</v>
      </c>
      <c r="E154" s="160" t="s">
        <v>327</v>
      </c>
      <c r="F154" s="161">
        <v>23.25</v>
      </c>
      <c r="G154" s="161">
        <v>23.25</v>
      </c>
      <c r="H154" s="160" t="s">
        <v>328</v>
      </c>
      <c r="I154" s="160" t="s">
        <v>329</v>
      </c>
      <c r="J154" s="161">
        <v>23.25</v>
      </c>
      <c r="K154" s="161">
        <v>23.25</v>
      </c>
      <c r="L154" s="160" t="s">
        <v>570</v>
      </c>
      <c r="M154" s="160" t="s">
        <v>330</v>
      </c>
      <c r="N154" s="160" t="s">
        <v>344</v>
      </c>
      <c r="O154" s="161">
        <v>0</v>
      </c>
      <c r="P154" s="160" t="s">
        <v>332</v>
      </c>
      <c r="Q154" s="161">
        <v>59793</v>
      </c>
      <c r="R154" s="160" t="s">
        <v>166</v>
      </c>
      <c r="S154" s="160" t="s">
        <v>333</v>
      </c>
      <c r="T154" s="160" t="s">
        <v>334</v>
      </c>
      <c r="U154" s="160" t="s">
        <v>764</v>
      </c>
      <c r="V154" s="160" t="s">
        <v>765</v>
      </c>
      <c r="W154" s="162" t="s">
        <v>337</v>
      </c>
    </row>
    <row r="155" spans="1:23" x14ac:dyDescent="0.25">
      <c r="A155" s="159">
        <v>43528</v>
      </c>
      <c r="B155" s="160" t="s">
        <v>380</v>
      </c>
      <c r="C155" s="160" t="s">
        <v>325</v>
      </c>
      <c r="D155" s="160" t="s">
        <v>766</v>
      </c>
      <c r="E155" s="160" t="s">
        <v>327</v>
      </c>
      <c r="F155" s="161">
        <v>45</v>
      </c>
      <c r="G155" s="161">
        <v>45</v>
      </c>
      <c r="H155" s="160" t="s">
        <v>328</v>
      </c>
      <c r="I155" s="160" t="s">
        <v>329</v>
      </c>
      <c r="J155" s="161">
        <v>45</v>
      </c>
      <c r="K155" s="161">
        <v>45</v>
      </c>
      <c r="L155" s="160" t="s">
        <v>380</v>
      </c>
      <c r="M155" s="160" t="s">
        <v>330</v>
      </c>
      <c r="N155" s="160" t="s">
        <v>331</v>
      </c>
      <c r="O155" s="161">
        <v>0</v>
      </c>
      <c r="P155" s="160" t="s">
        <v>332</v>
      </c>
      <c r="Q155" s="161">
        <v>59879</v>
      </c>
      <c r="R155" s="160" t="s">
        <v>166</v>
      </c>
      <c r="S155" s="160" t="s">
        <v>333</v>
      </c>
      <c r="T155" s="160" t="s">
        <v>334</v>
      </c>
      <c r="U155" s="160" t="s">
        <v>767</v>
      </c>
      <c r="V155" s="160" t="s">
        <v>768</v>
      </c>
      <c r="W155" s="162" t="s">
        <v>337</v>
      </c>
    </row>
    <row r="156" spans="1:23" x14ac:dyDescent="0.25">
      <c r="A156" s="159">
        <v>43528</v>
      </c>
      <c r="B156" s="160" t="s">
        <v>380</v>
      </c>
      <c r="C156" s="160" t="s">
        <v>325</v>
      </c>
      <c r="D156" s="160" t="s">
        <v>769</v>
      </c>
      <c r="E156" s="160" t="s">
        <v>327</v>
      </c>
      <c r="F156" s="161">
        <v>83</v>
      </c>
      <c r="G156" s="161">
        <v>83</v>
      </c>
      <c r="H156" s="160" t="s">
        <v>328</v>
      </c>
      <c r="I156" s="160" t="s">
        <v>329</v>
      </c>
      <c r="J156" s="161">
        <v>83</v>
      </c>
      <c r="K156" s="161">
        <v>83</v>
      </c>
      <c r="L156" s="160" t="s">
        <v>380</v>
      </c>
      <c r="M156" s="160" t="s">
        <v>330</v>
      </c>
      <c r="N156" s="160" t="s">
        <v>331</v>
      </c>
      <c r="O156" s="161">
        <v>0</v>
      </c>
      <c r="P156" s="160" t="s">
        <v>332</v>
      </c>
      <c r="Q156" s="161">
        <v>59880</v>
      </c>
      <c r="R156" s="160" t="s">
        <v>166</v>
      </c>
      <c r="S156" s="160" t="s">
        <v>333</v>
      </c>
      <c r="T156" s="160" t="s">
        <v>334</v>
      </c>
      <c r="U156" s="160" t="s">
        <v>770</v>
      </c>
      <c r="V156" s="160" t="s">
        <v>771</v>
      </c>
      <c r="W156" s="162" t="s">
        <v>337</v>
      </c>
    </row>
    <row r="157" spans="1:23" x14ac:dyDescent="0.25">
      <c r="A157" s="159">
        <v>43529</v>
      </c>
      <c r="B157" s="160" t="s">
        <v>368</v>
      </c>
      <c r="C157" s="160" t="s">
        <v>325</v>
      </c>
      <c r="D157" s="160" t="s">
        <v>369</v>
      </c>
      <c r="E157" s="160" t="s">
        <v>327</v>
      </c>
      <c r="F157" s="161">
        <v>12.36</v>
      </c>
      <c r="G157" s="161">
        <v>12.36</v>
      </c>
      <c r="H157" s="160" t="s">
        <v>328</v>
      </c>
      <c r="I157" s="160" t="s">
        <v>329</v>
      </c>
      <c r="J157" s="161">
        <v>12.36</v>
      </c>
      <c r="K157" s="161">
        <v>12.36</v>
      </c>
      <c r="L157" s="160" t="s">
        <v>368</v>
      </c>
      <c r="M157" s="160" t="s">
        <v>330</v>
      </c>
      <c r="N157" s="160" t="s">
        <v>344</v>
      </c>
      <c r="O157" s="161">
        <v>0</v>
      </c>
      <c r="P157" s="160" t="s">
        <v>332</v>
      </c>
      <c r="Q157" s="161">
        <v>59794</v>
      </c>
      <c r="R157" s="160" t="s">
        <v>166</v>
      </c>
      <c r="S157" s="160" t="s">
        <v>333</v>
      </c>
      <c r="T157" s="160" t="s">
        <v>334</v>
      </c>
      <c r="U157" s="160" t="s">
        <v>772</v>
      </c>
      <c r="V157" s="160" t="s">
        <v>773</v>
      </c>
      <c r="W157" s="162" t="s">
        <v>337</v>
      </c>
    </row>
    <row r="158" spans="1:23" x14ac:dyDescent="0.25">
      <c r="A158" s="159">
        <v>43529</v>
      </c>
      <c r="B158" s="160" t="s">
        <v>380</v>
      </c>
      <c r="C158" s="160" t="s">
        <v>325</v>
      </c>
      <c r="D158" s="160" t="s">
        <v>774</v>
      </c>
      <c r="E158" s="160" t="s">
        <v>327</v>
      </c>
      <c r="F158" s="161">
        <v>403.73</v>
      </c>
      <c r="G158" s="161">
        <v>403.73</v>
      </c>
      <c r="H158" s="160" t="s">
        <v>328</v>
      </c>
      <c r="I158" s="160" t="s">
        <v>329</v>
      </c>
      <c r="J158" s="161">
        <v>403.73</v>
      </c>
      <c r="K158" s="161">
        <v>403.73</v>
      </c>
      <c r="L158" s="160" t="s">
        <v>380</v>
      </c>
      <c r="M158" s="160" t="s">
        <v>330</v>
      </c>
      <c r="N158" s="160" t="s">
        <v>331</v>
      </c>
      <c r="O158" s="161">
        <v>0</v>
      </c>
      <c r="P158" s="160" t="s">
        <v>332</v>
      </c>
      <c r="Q158" s="161">
        <v>59873</v>
      </c>
      <c r="R158" s="160" t="s">
        <v>166</v>
      </c>
      <c r="S158" s="160" t="s">
        <v>333</v>
      </c>
      <c r="T158" s="160" t="s">
        <v>334</v>
      </c>
      <c r="U158" s="160" t="s">
        <v>775</v>
      </c>
      <c r="V158" s="160" t="s">
        <v>776</v>
      </c>
      <c r="W158" s="162" t="s">
        <v>337</v>
      </c>
    </row>
    <row r="159" spans="1:23" x14ac:dyDescent="0.25">
      <c r="A159" s="159">
        <v>43529</v>
      </c>
      <c r="B159" s="160" t="s">
        <v>585</v>
      </c>
      <c r="C159" s="160" t="s">
        <v>325</v>
      </c>
      <c r="D159" s="160" t="s">
        <v>777</v>
      </c>
      <c r="E159" s="160" t="s">
        <v>327</v>
      </c>
      <c r="F159" s="161">
        <v>350.93</v>
      </c>
      <c r="G159" s="161">
        <v>350.93</v>
      </c>
      <c r="H159" s="160" t="s">
        <v>328</v>
      </c>
      <c r="I159" s="160" t="s">
        <v>329</v>
      </c>
      <c r="J159" s="161">
        <v>350.93</v>
      </c>
      <c r="K159" s="161">
        <v>350.93</v>
      </c>
      <c r="L159" s="160" t="s">
        <v>585</v>
      </c>
      <c r="M159" s="160" t="s">
        <v>330</v>
      </c>
      <c r="N159" s="160" t="s">
        <v>331</v>
      </c>
      <c r="O159" s="161">
        <v>0</v>
      </c>
      <c r="P159" s="160" t="s">
        <v>332</v>
      </c>
      <c r="Q159" s="161">
        <v>59942</v>
      </c>
      <c r="R159" s="160" t="s">
        <v>166</v>
      </c>
      <c r="S159" s="160" t="s">
        <v>333</v>
      </c>
      <c r="T159" s="160" t="s">
        <v>334</v>
      </c>
      <c r="U159" s="160" t="s">
        <v>778</v>
      </c>
      <c r="V159" s="160" t="s">
        <v>779</v>
      </c>
      <c r="W159" s="162" t="s">
        <v>337</v>
      </c>
    </row>
    <row r="160" spans="1:23" x14ac:dyDescent="0.25">
      <c r="A160" s="159">
        <v>43530</v>
      </c>
      <c r="B160" s="160" t="s">
        <v>380</v>
      </c>
      <c r="C160" s="160" t="s">
        <v>325</v>
      </c>
      <c r="D160" s="160" t="s">
        <v>780</v>
      </c>
      <c r="E160" s="160" t="s">
        <v>327</v>
      </c>
      <c r="F160" s="161">
        <v>217.13</v>
      </c>
      <c r="G160" s="161">
        <v>217.13</v>
      </c>
      <c r="H160" s="160" t="s">
        <v>328</v>
      </c>
      <c r="I160" s="160" t="s">
        <v>329</v>
      </c>
      <c r="J160" s="161">
        <v>217.13</v>
      </c>
      <c r="K160" s="161">
        <v>217.13</v>
      </c>
      <c r="L160" s="160" t="s">
        <v>380</v>
      </c>
      <c r="M160" s="160" t="s">
        <v>330</v>
      </c>
      <c r="N160" s="160" t="s">
        <v>331</v>
      </c>
      <c r="O160" s="161">
        <v>0</v>
      </c>
      <c r="P160" s="160" t="s">
        <v>332</v>
      </c>
      <c r="Q160" s="161">
        <v>59878</v>
      </c>
      <c r="R160" s="160" t="s">
        <v>166</v>
      </c>
      <c r="S160" s="160" t="s">
        <v>333</v>
      </c>
      <c r="T160" s="160" t="s">
        <v>334</v>
      </c>
      <c r="U160" s="160" t="s">
        <v>781</v>
      </c>
      <c r="V160" s="160" t="s">
        <v>782</v>
      </c>
      <c r="W160" s="162" t="s">
        <v>337</v>
      </c>
    </row>
    <row r="161" spans="1:23" x14ac:dyDescent="0.25">
      <c r="A161" s="159">
        <v>43532</v>
      </c>
      <c r="B161" s="160" t="s">
        <v>560</v>
      </c>
      <c r="C161" s="160" t="s">
        <v>325</v>
      </c>
      <c r="D161" s="160" t="s">
        <v>783</v>
      </c>
      <c r="E161" s="160" t="s">
        <v>327</v>
      </c>
      <c r="F161" s="161">
        <v>6.64</v>
      </c>
      <c r="G161" s="161">
        <v>6.64</v>
      </c>
      <c r="H161" s="160" t="s">
        <v>328</v>
      </c>
      <c r="I161" s="160" t="s">
        <v>489</v>
      </c>
      <c r="J161" s="161">
        <v>6.64</v>
      </c>
      <c r="K161" s="161">
        <v>6.64</v>
      </c>
      <c r="L161" s="160" t="s">
        <v>560</v>
      </c>
      <c r="M161" s="160" t="s">
        <v>330</v>
      </c>
      <c r="N161" s="160" t="s">
        <v>362</v>
      </c>
      <c r="O161" s="161">
        <v>0</v>
      </c>
      <c r="P161" s="160" t="s">
        <v>332</v>
      </c>
      <c r="Q161" s="161">
        <v>59969</v>
      </c>
      <c r="R161" s="160" t="s">
        <v>166</v>
      </c>
      <c r="S161" s="160" t="s">
        <v>333</v>
      </c>
      <c r="T161" s="160" t="s">
        <v>334</v>
      </c>
      <c r="U161" s="160" t="s">
        <v>784</v>
      </c>
      <c r="V161" s="160" t="s">
        <v>785</v>
      </c>
      <c r="W161" s="162" t="s">
        <v>337</v>
      </c>
    </row>
    <row r="162" spans="1:23" x14ac:dyDescent="0.25">
      <c r="A162" s="159">
        <v>43534</v>
      </c>
      <c r="B162" s="160" t="s">
        <v>376</v>
      </c>
      <c r="C162" s="160" t="s">
        <v>325</v>
      </c>
      <c r="D162" s="160" t="s">
        <v>377</v>
      </c>
      <c r="E162" s="160" t="s">
        <v>327</v>
      </c>
      <c r="F162" s="161">
        <v>98.03</v>
      </c>
      <c r="G162" s="161">
        <v>98.03</v>
      </c>
      <c r="H162" s="160" t="s">
        <v>328</v>
      </c>
      <c r="I162" s="160" t="s">
        <v>329</v>
      </c>
      <c r="J162" s="161">
        <v>98.03</v>
      </c>
      <c r="K162" s="161">
        <v>98.03</v>
      </c>
      <c r="L162" s="160" t="s">
        <v>376</v>
      </c>
      <c r="M162" s="160" t="s">
        <v>330</v>
      </c>
      <c r="N162" s="160" t="s">
        <v>344</v>
      </c>
      <c r="O162" s="161">
        <v>0</v>
      </c>
      <c r="P162" s="160" t="s">
        <v>332</v>
      </c>
      <c r="Q162" s="161">
        <v>59964</v>
      </c>
      <c r="R162" s="160" t="s">
        <v>166</v>
      </c>
      <c r="S162" s="160" t="s">
        <v>333</v>
      </c>
      <c r="T162" s="160" t="s">
        <v>334</v>
      </c>
      <c r="U162" s="160" t="s">
        <v>786</v>
      </c>
      <c r="V162" s="160" t="s">
        <v>787</v>
      </c>
      <c r="W162" s="162" t="s">
        <v>337</v>
      </c>
    </row>
    <row r="163" spans="1:23" x14ac:dyDescent="0.25">
      <c r="A163" s="159">
        <v>43535</v>
      </c>
      <c r="B163" s="160" t="s">
        <v>338</v>
      </c>
      <c r="C163" s="160" t="s">
        <v>325</v>
      </c>
      <c r="D163" s="160" t="s">
        <v>788</v>
      </c>
      <c r="E163" s="160" t="s">
        <v>327</v>
      </c>
      <c r="F163" s="161">
        <v>48.22</v>
      </c>
      <c r="G163" s="161">
        <v>48.22</v>
      </c>
      <c r="H163" s="160" t="s">
        <v>328</v>
      </c>
      <c r="I163" s="160" t="s">
        <v>329</v>
      </c>
      <c r="J163" s="161">
        <v>48.22</v>
      </c>
      <c r="K163" s="161">
        <v>48.22</v>
      </c>
      <c r="L163" s="160" t="s">
        <v>338</v>
      </c>
      <c r="M163" s="160" t="s">
        <v>330</v>
      </c>
      <c r="N163" s="160" t="s">
        <v>451</v>
      </c>
      <c r="O163" s="161">
        <v>0</v>
      </c>
      <c r="P163" s="160" t="s">
        <v>332</v>
      </c>
      <c r="Q163" s="161">
        <v>59809</v>
      </c>
      <c r="R163" s="160" t="s">
        <v>166</v>
      </c>
      <c r="S163" s="160" t="s">
        <v>333</v>
      </c>
      <c r="T163" s="160" t="s">
        <v>334</v>
      </c>
      <c r="U163" s="160" t="s">
        <v>789</v>
      </c>
      <c r="V163" s="160" t="s">
        <v>790</v>
      </c>
      <c r="W163" s="162" t="s">
        <v>337</v>
      </c>
    </row>
    <row r="164" spans="1:23" x14ac:dyDescent="0.25">
      <c r="A164" s="159">
        <v>43535</v>
      </c>
      <c r="B164" s="160" t="s">
        <v>380</v>
      </c>
      <c r="C164" s="160" t="s">
        <v>325</v>
      </c>
      <c r="D164" s="160" t="s">
        <v>791</v>
      </c>
      <c r="E164" s="160" t="s">
        <v>327</v>
      </c>
      <c r="F164" s="161">
        <v>49.5</v>
      </c>
      <c r="G164" s="161">
        <v>49.5</v>
      </c>
      <c r="H164" s="160" t="s">
        <v>328</v>
      </c>
      <c r="I164" s="160" t="s">
        <v>329</v>
      </c>
      <c r="J164" s="161">
        <v>49.5</v>
      </c>
      <c r="K164" s="161">
        <v>49.5</v>
      </c>
      <c r="L164" s="160" t="s">
        <v>380</v>
      </c>
      <c r="M164" s="160" t="s">
        <v>330</v>
      </c>
      <c r="N164" s="160" t="s">
        <v>331</v>
      </c>
      <c r="O164" s="161">
        <v>0</v>
      </c>
      <c r="P164" s="160" t="s">
        <v>332</v>
      </c>
      <c r="Q164" s="161">
        <v>59866</v>
      </c>
      <c r="R164" s="160" t="s">
        <v>166</v>
      </c>
      <c r="S164" s="160" t="s">
        <v>333</v>
      </c>
      <c r="T164" s="160" t="s">
        <v>334</v>
      </c>
      <c r="U164" s="160" t="s">
        <v>792</v>
      </c>
      <c r="V164" s="160" t="s">
        <v>793</v>
      </c>
      <c r="W164" s="162" t="s">
        <v>337</v>
      </c>
    </row>
    <row r="165" spans="1:23" x14ac:dyDescent="0.25">
      <c r="A165" s="159">
        <v>43535</v>
      </c>
      <c r="B165" s="160" t="s">
        <v>324</v>
      </c>
      <c r="C165" s="160" t="s">
        <v>325</v>
      </c>
      <c r="D165" s="160" t="s">
        <v>794</v>
      </c>
      <c r="E165" s="160" t="s">
        <v>327</v>
      </c>
      <c r="F165" s="161">
        <v>428.57</v>
      </c>
      <c r="G165" s="161">
        <v>428.57</v>
      </c>
      <c r="H165" s="160" t="s">
        <v>328</v>
      </c>
      <c r="I165" s="160" t="s">
        <v>329</v>
      </c>
      <c r="J165" s="161">
        <v>428.57</v>
      </c>
      <c r="K165" s="161">
        <v>428.57</v>
      </c>
      <c r="L165" s="160" t="s">
        <v>324</v>
      </c>
      <c r="M165" s="160" t="s">
        <v>330</v>
      </c>
      <c r="N165" s="160" t="s">
        <v>331</v>
      </c>
      <c r="O165" s="161">
        <v>0</v>
      </c>
      <c r="P165" s="160" t="s">
        <v>332</v>
      </c>
      <c r="Q165" s="161">
        <v>59934</v>
      </c>
      <c r="R165" s="160" t="s">
        <v>166</v>
      </c>
      <c r="S165" s="160" t="s">
        <v>333</v>
      </c>
      <c r="T165" s="160" t="s">
        <v>334</v>
      </c>
      <c r="U165" s="160" t="s">
        <v>795</v>
      </c>
      <c r="V165" s="160" t="s">
        <v>796</v>
      </c>
      <c r="W165" s="162" t="s">
        <v>337</v>
      </c>
    </row>
    <row r="166" spans="1:23" x14ac:dyDescent="0.25">
      <c r="A166" s="159">
        <v>43535</v>
      </c>
      <c r="B166" s="160" t="s">
        <v>347</v>
      </c>
      <c r="C166" s="160" t="s">
        <v>325</v>
      </c>
      <c r="D166" s="160" t="s">
        <v>348</v>
      </c>
      <c r="E166" s="160" t="s">
        <v>327</v>
      </c>
      <c r="F166" s="161">
        <v>5.09</v>
      </c>
      <c r="G166" s="161">
        <v>5.09</v>
      </c>
      <c r="H166" s="160" t="s">
        <v>328</v>
      </c>
      <c r="I166" s="160" t="s">
        <v>329</v>
      </c>
      <c r="J166" s="161">
        <v>5.09</v>
      </c>
      <c r="K166" s="161">
        <v>5.09</v>
      </c>
      <c r="L166" s="160" t="s">
        <v>347</v>
      </c>
      <c r="M166" s="160" t="s">
        <v>330</v>
      </c>
      <c r="N166" s="160" t="s">
        <v>344</v>
      </c>
      <c r="O166" s="161">
        <v>0</v>
      </c>
      <c r="P166" s="160" t="s">
        <v>332</v>
      </c>
      <c r="Q166" s="161">
        <v>59965</v>
      </c>
      <c r="R166" s="160" t="s">
        <v>166</v>
      </c>
      <c r="S166" s="160" t="s">
        <v>333</v>
      </c>
      <c r="T166" s="160" t="s">
        <v>334</v>
      </c>
      <c r="U166" s="160" t="s">
        <v>797</v>
      </c>
      <c r="V166" s="160" t="s">
        <v>798</v>
      </c>
      <c r="W166" s="162" t="s">
        <v>337</v>
      </c>
    </row>
    <row r="167" spans="1:23" x14ac:dyDescent="0.25">
      <c r="A167" s="159">
        <v>43535</v>
      </c>
      <c r="B167" s="160" t="s">
        <v>560</v>
      </c>
      <c r="C167" s="160" t="s">
        <v>325</v>
      </c>
      <c r="D167" s="160" t="s">
        <v>799</v>
      </c>
      <c r="E167" s="160" t="s">
        <v>327</v>
      </c>
      <c r="F167" s="161">
        <v>8.14</v>
      </c>
      <c r="G167" s="161">
        <v>8.14</v>
      </c>
      <c r="H167" s="160" t="s">
        <v>328</v>
      </c>
      <c r="I167" s="160" t="s">
        <v>489</v>
      </c>
      <c r="J167" s="161">
        <v>8.14</v>
      </c>
      <c r="K167" s="161">
        <v>8.14</v>
      </c>
      <c r="L167" s="160" t="s">
        <v>560</v>
      </c>
      <c r="M167" s="160" t="s">
        <v>330</v>
      </c>
      <c r="N167" s="160" t="s">
        <v>362</v>
      </c>
      <c r="O167" s="161">
        <v>0</v>
      </c>
      <c r="P167" s="160" t="s">
        <v>332</v>
      </c>
      <c r="Q167" s="161">
        <v>59971</v>
      </c>
      <c r="R167" s="160" t="s">
        <v>166</v>
      </c>
      <c r="S167" s="160" t="s">
        <v>333</v>
      </c>
      <c r="T167" s="160" t="s">
        <v>334</v>
      </c>
      <c r="U167" s="160" t="s">
        <v>800</v>
      </c>
      <c r="V167" s="160" t="s">
        <v>801</v>
      </c>
      <c r="W167" s="162" t="s">
        <v>337</v>
      </c>
    </row>
    <row r="168" spans="1:23" x14ac:dyDescent="0.25">
      <c r="A168" s="159">
        <v>43536</v>
      </c>
      <c r="B168" s="160" t="s">
        <v>802</v>
      </c>
      <c r="C168" s="160" t="s">
        <v>325</v>
      </c>
      <c r="D168" s="160" t="s">
        <v>803</v>
      </c>
      <c r="E168" s="160" t="s">
        <v>327</v>
      </c>
      <c r="F168" s="161">
        <v>29.14</v>
      </c>
      <c r="G168" s="161">
        <v>29.14</v>
      </c>
      <c r="H168" s="160" t="s">
        <v>328</v>
      </c>
      <c r="I168" s="160" t="s">
        <v>329</v>
      </c>
      <c r="J168" s="161">
        <v>29.14</v>
      </c>
      <c r="K168" s="161">
        <v>29.14</v>
      </c>
      <c r="L168" s="160" t="s">
        <v>802</v>
      </c>
      <c r="M168" s="160" t="s">
        <v>330</v>
      </c>
      <c r="N168" s="160" t="s">
        <v>331</v>
      </c>
      <c r="O168" s="161">
        <v>0</v>
      </c>
      <c r="P168" s="160" t="s">
        <v>332</v>
      </c>
      <c r="Q168" s="161">
        <v>60000</v>
      </c>
      <c r="R168" s="160" t="s">
        <v>166</v>
      </c>
      <c r="S168" s="160" t="s">
        <v>333</v>
      </c>
      <c r="T168" s="160" t="s">
        <v>334</v>
      </c>
      <c r="U168" s="160" t="s">
        <v>804</v>
      </c>
      <c r="V168" s="160" t="s">
        <v>805</v>
      </c>
      <c r="W168" s="162" t="s">
        <v>337</v>
      </c>
    </row>
    <row r="169" spans="1:23" x14ac:dyDescent="0.25">
      <c r="A169" s="159">
        <v>43536</v>
      </c>
      <c r="B169" s="160" t="s">
        <v>372</v>
      </c>
      <c r="C169" s="160" t="s">
        <v>325</v>
      </c>
      <c r="D169" s="160" t="s">
        <v>803</v>
      </c>
      <c r="E169" s="160" t="s">
        <v>327</v>
      </c>
      <c r="F169" s="161">
        <v>98.78</v>
      </c>
      <c r="G169" s="161">
        <v>98.78</v>
      </c>
      <c r="H169" s="160" t="s">
        <v>328</v>
      </c>
      <c r="I169" s="160" t="s">
        <v>329</v>
      </c>
      <c r="J169" s="161">
        <v>98.78</v>
      </c>
      <c r="K169" s="161">
        <v>98.78</v>
      </c>
      <c r="L169" s="160" t="s">
        <v>372</v>
      </c>
      <c r="M169" s="160" t="s">
        <v>330</v>
      </c>
      <c r="N169" s="160" t="s">
        <v>331</v>
      </c>
      <c r="O169" s="161">
        <v>0</v>
      </c>
      <c r="P169" s="160" t="s">
        <v>332</v>
      </c>
      <c r="Q169" s="161">
        <v>60001</v>
      </c>
      <c r="R169" s="160" t="s">
        <v>166</v>
      </c>
      <c r="S169" s="160" t="s">
        <v>333</v>
      </c>
      <c r="T169" s="160" t="s">
        <v>334</v>
      </c>
      <c r="U169" s="160" t="s">
        <v>804</v>
      </c>
      <c r="V169" s="160" t="s">
        <v>806</v>
      </c>
      <c r="W169" s="162" t="s">
        <v>337</v>
      </c>
    </row>
    <row r="170" spans="1:23" x14ac:dyDescent="0.25">
      <c r="A170" s="159">
        <v>43538</v>
      </c>
      <c r="B170" s="160" t="s">
        <v>807</v>
      </c>
      <c r="C170" s="160" t="s">
        <v>325</v>
      </c>
      <c r="D170" s="160" t="s">
        <v>808</v>
      </c>
      <c r="E170" s="160" t="s">
        <v>327</v>
      </c>
      <c r="F170" s="161">
        <v>14.6</v>
      </c>
      <c r="G170" s="161">
        <v>14.6</v>
      </c>
      <c r="H170" s="160" t="s">
        <v>328</v>
      </c>
      <c r="I170" s="160" t="s">
        <v>329</v>
      </c>
      <c r="J170" s="161">
        <v>14.6</v>
      </c>
      <c r="K170" s="161">
        <v>14.6</v>
      </c>
      <c r="L170" s="160" t="s">
        <v>807</v>
      </c>
      <c r="M170" s="160" t="s">
        <v>330</v>
      </c>
      <c r="N170" s="160" t="s">
        <v>353</v>
      </c>
      <c r="O170" s="161">
        <v>0</v>
      </c>
      <c r="P170" s="160" t="s">
        <v>332</v>
      </c>
      <c r="Q170" s="161">
        <v>60101</v>
      </c>
      <c r="R170" s="160" t="s">
        <v>166</v>
      </c>
      <c r="S170" s="160" t="s">
        <v>333</v>
      </c>
      <c r="T170" s="160" t="s">
        <v>334</v>
      </c>
      <c r="U170" s="160" t="s">
        <v>809</v>
      </c>
      <c r="V170" s="160" t="s">
        <v>810</v>
      </c>
      <c r="W170" s="162" t="s">
        <v>337</v>
      </c>
    </row>
    <row r="171" spans="1:23" x14ac:dyDescent="0.25">
      <c r="A171" s="159">
        <v>43538</v>
      </c>
      <c r="B171" s="160" t="s">
        <v>372</v>
      </c>
      <c r="C171" s="160" t="s">
        <v>325</v>
      </c>
      <c r="D171" s="160" t="s">
        <v>808</v>
      </c>
      <c r="E171" s="160" t="s">
        <v>327</v>
      </c>
      <c r="F171" s="161">
        <v>11.8</v>
      </c>
      <c r="G171" s="161">
        <v>11.8</v>
      </c>
      <c r="H171" s="160" t="s">
        <v>328</v>
      </c>
      <c r="I171" s="160" t="s">
        <v>329</v>
      </c>
      <c r="J171" s="161">
        <v>11.8</v>
      </c>
      <c r="K171" s="161">
        <v>11.8</v>
      </c>
      <c r="L171" s="160" t="s">
        <v>372</v>
      </c>
      <c r="M171" s="160" t="s">
        <v>330</v>
      </c>
      <c r="N171" s="160" t="s">
        <v>353</v>
      </c>
      <c r="O171" s="161">
        <v>0</v>
      </c>
      <c r="P171" s="160" t="s">
        <v>332</v>
      </c>
      <c r="Q171" s="161">
        <v>60102</v>
      </c>
      <c r="R171" s="160" t="s">
        <v>166</v>
      </c>
      <c r="S171" s="160" t="s">
        <v>333</v>
      </c>
      <c r="T171" s="160" t="s">
        <v>334</v>
      </c>
      <c r="U171" s="160" t="s">
        <v>809</v>
      </c>
      <c r="V171" s="160" t="s">
        <v>811</v>
      </c>
      <c r="W171" s="162" t="s">
        <v>337</v>
      </c>
    </row>
    <row r="172" spans="1:23" x14ac:dyDescent="0.25">
      <c r="A172" s="159">
        <v>43539</v>
      </c>
      <c r="B172" s="160" t="s">
        <v>417</v>
      </c>
      <c r="C172" s="160" t="s">
        <v>325</v>
      </c>
      <c r="D172" s="160" t="s">
        <v>812</v>
      </c>
      <c r="E172" s="160" t="s">
        <v>327</v>
      </c>
      <c r="F172" s="161">
        <v>25.55</v>
      </c>
      <c r="G172" s="161">
        <v>25.55</v>
      </c>
      <c r="H172" s="160" t="s">
        <v>328</v>
      </c>
      <c r="I172" s="160" t="s">
        <v>329</v>
      </c>
      <c r="J172" s="161">
        <v>25.55</v>
      </c>
      <c r="K172" s="161">
        <v>25.55</v>
      </c>
      <c r="L172" s="160" t="s">
        <v>417</v>
      </c>
      <c r="M172" s="160" t="s">
        <v>813</v>
      </c>
      <c r="N172" s="160" t="s">
        <v>331</v>
      </c>
      <c r="O172" s="161">
        <v>0</v>
      </c>
      <c r="P172" s="160" t="s">
        <v>332</v>
      </c>
      <c r="Q172" s="161">
        <v>59959</v>
      </c>
      <c r="R172" s="160" t="s">
        <v>166</v>
      </c>
      <c r="S172" s="160" t="s">
        <v>333</v>
      </c>
      <c r="T172" s="160" t="s">
        <v>334</v>
      </c>
      <c r="U172" s="160" t="s">
        <v>814</v>
      </c>
      <c r="V172" s="160" t="s">
        <v>815</v>
      </c>
      <c r="W172" s="162" t="s">
        <v>337</v>
      </c>
    </row>
    <row r="173" spans="1:23" x14ac:dyDescent="0.25">
      <c r="A173" s="159">
        <v>43542</v>
      </c>
      <c r="B173" s="160" t="s">
        <v>380</v>
      </c>
      <c r="C173" s="160" t="s">
        <v>325</v>
      </c>
      <c r="D173" s="160" t="s">
        <v>816</v>
      </c>
      <c r="E173" s="160" t="s">
        <v>327</v>
      </c>
      <c r="F173" s="161">
        <v>1784.99</v>
      </c>
      <c r="G173" s="161">
        <v>1784.99</v>
      </c>
      <c r="H173" s="160" t="s">
        <v>328</v>
      </c>
      <c r="I173" s="160" t="s">
        <v>329</v>
      </c>
      <c r="J173" s="161">
        <v>1784.99</v>
      </c>
      <c r="K173" s="161">
        <v>1784.99</v>
      </c>
      <c r="L173" s="160" t="s">
        <v>380</v>
      </c>
      <c r="M173" s="160" t="s">
        <v>330</v>
      </c>
      <c r="N173" s="160" t="s">
        <v>331</v>
      </c>
      <c r="O173" s="161">
        <v>0</v>
      </c>
      <c r="P173" s="160" t="s">
        <v>332</v>
      </c>
      <c r="Q173" s="161">
        <v>59989</v>
      </c>
      <c r="R173" s="160" t="s">
        <v>166</v>
      </c>
      <c r="S173" s="160" t="s">
        <v>333</v>
      </c>
      <c r="T173" s="160" t="s">
        <v>334</v>
      </c>
      <c r="U173" s="160" t="s">
        <v>817</v>
      </c>
      <c r="V173" s="160" t="s">
        <v>818</v>
      </c>
      <c r="W173" s="162" t="s">
        <v>337</v>
      </c>
    </row>
    <row r="174" spans="1:23" x14ac:dyDescent="0.25">
      <c r="A174" s="159">
        <v>43543</v>
      </c>
      <c r="B174" s="160" t="s">
        <v>380</v>
      </c>
      <c r="C174" s="160" t="s">
        <v>325</v>
      </c>
      <c r="D174" s="160" t="s">
        <v>819</v>
      </c>
      <c r="E174" s="160" t="s">
        <v>327</v>
      </c>
      <c r="F174" s="161">
        <v>67.040000000000006</v>
      </c>
      <c r="G174" s="161">
        <v>67.040000000000006</v>
      </c>
      <c r="H174" s="160" t="s">
        <v>328</v>
      </c>
      <c r="I174" s="160" t="s">
        <v>329</v>
      </c>
      <c r="J174" s="161">
        <v>67.040000000000006</v>
      </c>
      <c r="K174" s="161">
        <v>67.040000000000006</v>
      </c>
      <c r="L174" s="160" t="s">
        <v>380</v>
      </c>
      <c r="M174" s="160" t="s">
        <v>330</v>
      </c>
      <c r="N174" s="160" t="s">
        <v>331</v>
      </c>
      <c r="O174" s="161">
        <v>0</v>
      </c>
      <c r="P174" s="160" t="s">
        <v>332</v>
      </c>
      <c r="Q174" s="161">
        <v>59988</v>
      </c>
      <c r="R174" s="160" t="s">
        <v>166</v>
      </c>
      <c r="S174" s="160" t="s">
        <v>333</v>
      </c>
      <c r="T174" s="160" t="s">
        <v>334</v>
      </c>
      <c r="U174" s="160" t="s">
        <v>820</v>
      </c>
      <c r="V174" s="160" t="s">
        <v>821</v>
      </c>
      <c r="W174" s="162" t="s">
        <v>337</v>
      </c>
    </row>
    <row r="175" spans="1:23" x14ac:dyDescent="0.25">
      <c r="A175" s="159">
        <v>43543</v>
      </c>
      <c r="B175" s="160" t="s">
        <v>672</v>
      </c>
      <c r="C175" s="160" t="s">
        <v>325</v>
      </c>
      <c r="D175" s="160" t="s">
        <v>822</v>
      </c>
      <c r="E175" s="160" t="s">
        <v>327</v>
      </c>
      <c r="F175" s="161">
        <v>483.6</v>
      </c>
      <c r="G175" s="161">
        <v>483.6</v>
      </c>
      <c r="H175" s="160" t="s">
        <v>328</v>
      </c>
      <c r="I175" s="160" t="s">
        <v>329</v>
      </c>
      <c r="J175" s="161">
        <v>483.6</v>
      </c>
      <c r="K175" s="161">
        <v>483.6</v>
      </c>
      <c r="L175" s="160" t="s">
        <v>672</v>
      </c>
      <c r="M175" s="160" t="s">
        <v>330</v>
      </c>
      <c r="N175" s="160" t="s">
        <v>331</v>
      </c>
      <c r="O175" s="161">
        <v>0</v>
      </c>
      <c r="P175" s="160" t="s">
        <v>332</v>
      </c>
      <c r="Q175" s="161">
        <v>60032</v>
      </c>
      <c r="R175" s="160" t="s">
        <v>166</v>
      </c>
      <c r="S175" s="160" t="s">
        <v>333</v>
      </c>
      <c r="T175" s="160" t="s">
        <v>334</v>
      </c>
      <c r="U175" s="160" t="s">
        <v>823</v>
      </c>
      <c r="V175" s="160" t="s">
        <v>824</v>
      </c>
      <c r="W175" s="162" t="s">
        <v>337</v>
      </c>
    </row>
    <row r="176" spans="1:23" x14ac:dyDescent="0.25">
      <c r="A176" s="159">
        <v>43546</v>
      </c>
      <c r="B176" s="160" t="s">
        <v>351</v>
      </c>
      <c r="C176" s="160" t="s">
        <v>325</v>
      </c>
      <c r="D176" s="160" t="s">
        <v>352</v>
      </c>
      <c r="E176" s="160" t="s">
        <v>327</v>
      </c>
      <c r="F176" s="161">
        <v>95.04</v>
      </c>
      <c r="G176" s="161">
        <v>95.04</v>
      </c>
      <c r="H176" s="160" t="s">
        <v>328</v>
      </c>
      <c r="I176" s="160" t="s">
        <v>329</v>
      </c>
      <c r="J176" s="161">
        <v>95.04</v>
      </c>
      <c r="K176" s="161">
        <v>95.04</v>
      </c>
      <c r="L176" s="160" t="s">
        <v>351</v>
      </c>
      <c r="M176" s="160" t="s">
        <v>330</v>
      </c>
      <c r="N176" s="160" t="s">
        <v>353</v>
      </c>
      <c r="O176" s="161">
        <v>0</v>
      </c>
      <c r="P176" s="160" t="s">
        <v>332</v>
      </c>
      <c r="Q176" s="161">
        <v>60018</v>
      </c>
      <c r="R176" s="160" t="s">
        <v>166</v>
      </c>
      <c r="S176" s="160" t="s">
        <v>333</v>
      </c>
      <c r="T176" s="160" t="s">
        <v>334</v>
      </c>
      <c r="U176" s="160" t="s">
        <v>825</v>
      </c>
      <c r="V176" s="160" t="s">
        <v>826</v>
      </c>
      <c r="W176" s="162" t="s">
        <v>337</v>
      </c>
    </row>
    <row r="177" spans="1:23" x14ac:dyDescent="0.25">
      <c r="A177" s="159">
        <v>43546</v>
      </c>
      <c r="B177" s="160" t="s">
        <v>662</v>
      </c>
      <c r="C177" s="160" t="s">
        <v>325</v>
      </c>
      <c r="D177" s="160" t="s">
        <v>827</v>
      </c>
      <c r="E177" s="160" t="s">
        <v>327</v>
      </c>
      <c r="F177" s="161">
        <v>392.81</v>
      </c>
      <c r="G177" s="161">
        <v>392.81</v>
      </c>
      <c r="H177" s="160" t="s">
        <v>328</v>
      </c>
      <c r="I177" s="160" t="s">
        <v>329</v>
      </c>
      <c r="J177" s="161">
        <v>392.81</v>
      </c>
      <c r="K177" s="161">
        <v>392.81</v>
      </c>
      <c r="L177" s="160" t="s">
        <v>662</v>
      </c>
      <c r="M177" s="160" t="s">
        <v>330</v>
      </c>
      <c r="N177" s="160" t="s">
        <v>331</v>
      </c>
      <c r="O177" s="161">
        <v>0</v>
      </c>
      <c r="P177" s="160" t="s">
        <v>332</v>
      </c>
      <c r="Q177" s="161">
        <v>60050</v>
      </c>
      <c r="R177" s="160" t="s">
        <v>166</v>
      </c>
      <c r="S177" s="160" t="s">
        <v>333</v>
      </c>
      <c r="T177" s="160" t="s">
        <v>334</v>
      </c>
      <c r="U177" s="160" t="s">
        <v>828</v>
      </c>
      <c r="V177" s="160" t="s">
        <v>829</v>
      </c>
      <c r="W177" s="162" t="s">
        <v>337</v>
      </c>
    </row>
    <row r="178" spans="1:23" x14ac:dyDescent="0.25">
      <c r="A178" s="159">
        <v>43550</v>
      </c>
      <c r="B178" s="160" t="s">
        <v>338</v>
      </c>
      <c r="C178" s="160" t="s">
        <v>325</v>
      </c>
      <c r="D178" s="160" t="s">
        <v>830</v>
      </c>
      <c r="E178" s="160" t="s">
        <v>327</v>
      </c>
      <c r="F178" s="161">
        <v>54.13</v>
      </c>
      <c r="G178" s="161">
        <v>54.13</v>
      </c>
      <c r="H178" s="160" t="s">
        <v>328</v>
      </c>
      <c r="I178" s="160" t="s">
        <v>329</v>
      </c>
      <c r="J178" s="161">
        <v>54.13</v>
      </c>
      <c r="K178" s="161">
        <v>54.13</v>
      </c>
      <c r="L178" s="160" t="s">
        <v>338</v>
      </c>
      <c r="M178" s="160" t="s">
        <v>330</v>
      </c>
      <c r="N178" s="160" t="s">
        <v>451</v>
      </c>
      <c r="O178" s="161">
        <v>0</v>
      </c>
      <c r="P178" s="160" t="s">
        <v>332</v>
      </c>
      <c r="Q178" s="161">
        <v>60026</v>
      </c>
      <c r="R178" s="160" t="s">
        <v>166</v>
      </c>
      <c r="S178" s="160" t="s">
        <v>333</v>
      </c>
      <c r="T178" s="160" t="s">
        <v>334</v>
      </c>
      <c r="U178" s="160" t="s">
        <v>831</v>
      </c>
      <c r="V178" s="160" t="s">
        <v>832</v>
      </c>
      <c r="W178" s="162" t="s">
        <v>337</v>
      </c>
    </row>
    <row r="179" spans="1:23" x14ac:dyDescent="0.25">
      <c r="A179" s="159">
        <v>43550</v>
      </c>
      <c r="B179" s="160" t="s">
        <v>632</v>
      </c>
      <c r="C179" s="160" t="s">
        <v>325</v>
      </c>
      <c r="D179" s="160" t="s">
        <v>833</v>
      </c>
      <c r="E179" s="160" t="s">
        <v>327</v>
      </c>
      <c r="F179" s="161">
        <v>79.27</v>
      </c>
      <c r="G179" s="161">
        <v>79.27</v>
      </c>
      <c r="H179" s="160" t="s">
        <v>328</v>
      </c>
      <c r="I179" s="160" t="s">
        <v>329</v>
      </c>
      <c r="J179" s="161">
        <v>79.27</v>
      </c>
      <c r="K179" s="161">
        <v>79.27</v>
      </c>
      <c r="L179" s="160" t="s">
        <v>632</v>
      </c>
      <c r="M179" s="160" t="s">
        <v>330</v>
      </c>
      <c r="N179" s="160" t="s">
        <v>634</v>
      </c>
      <c r="O179" s="161">
        <v>0</v>
      </c>
      <c r="P179" s="160" t="s">
        <v>332</v>
      </c>
      <c r="Q179" s="161">
        <v>60030</v>
      </c>
      <c r="R179" s="160" t="s">
        <v>166</v>
      </c>
      <c r="S179" s="160" t="s">
        <v>333</v>
      </c>
      <c r="T179" s="160" t="s">
        <v>334</v>
      </c>
      <c r="U179" s="160" t="s">
        <v>834</v>
      </c>
      <c r="V179" s="160" t="s">
        <v>835</v>
      </c>
      <c r="W179" s="162" t="s">
        <v>337</v>
      </c>
    </row>
    <row r="180" spans="1:23" x14ac:dyDescent="0.25">
      <c r="A180" s="159">
        <v>43550</v>
      </c>
      <c r="B180" s="160" t="s">
        <v>401</v>
      </c>
      <c r="C180" s="160" t="s">
        <v>325</v>
      </c>
      <c r="D180" s="160" t="s">
        <v>836</v>
      </c>
      <c r="E180" s="160" t="s">
        <v>327</v>
      </c>
      <c r="F180" s="161">
        <v>5.47</v>
      </c>
      <c r="G180" s="161">
        <v>5.47</v>
      </c>
      <c r="H180" s="160" t="s">
        <v>328</v>
      </c>
      <c r="I180" s="160" t="s">
        <v>329</v>
      </c>
      <c r="J180" s="161">
        <v>5.47</v>
      </c>
      <c r="K180" s="161">
        <v>5.47</v>
      </c>
      <c r="L180" s="160" t="s">
        <v>401</v>
      </c>
      <c r="M180" s="160" t="s">
        <v>330</v>
      </c>
      <c r="N180" s="160" t="s">
        <v>353</v>
      </c>
      <c r="O180" s="161">
        <v>0</v>
      </c>
      <c r="P180" s="160" t="s">
        <v>332</v>
      </c>
      <c r="Q180" s="161">
        <v>60105</v>
      </c>
      <c r="R180" s="160" t="s">
        <v>166</v>
      </c>
      <c r="S180" s="160" t="s">
        <v>333</v>
      </c>
      <c r="T180" s="160" t="s">
        <v>334</v>
      </c>
      <c r="U180" s="160" t="s">
        <v>837</v>
      </c>
      <c r="V180" s="160" t="s">
        <v>838</v>
      </c>
      <c r="W180" s="162" t="s">
        <v>337</v>
      </c>
    </row>
    <row r="181" spans="1:23" x14ac:dyDescent="0.25">
      <c r="A181" s="159">
        <v>43552</v>
      </c>
      <c r="B181" s="160" t="s">
        <v>338</v>
      </c>
      <c r="C181" s="160" t="s">
        <v>325</v>
      </c>
      <c r="D181" s="160" t="s">
        <v>839</v>
      </c>
      <c r="E181" s="160" t="s">
        <v>327</v>
      </c>
      <c r="F181" s="161">
        <v>20.11</v>
      </c>
      <c r="G181" s="161">
        <v>20.11</v>
      </c>
      <c r="H181" s="160" t="s">
        <v>328</v>
      </c>
      <c r="I181" s="160" t="s">
        <v>329</v>
      </c>
      <c r="J181" s="161">
        <v>20.11</v>
      </c>
      <c r="K181" s="161">
        <v>20.11</v>
      </c>
      <c r="L181" s="160" t="s">
        <v>338</v>
      </c>
      <c r="M181" s="160" t="s">
        <v>330</v>
      </c>
      <c r="N181" s="160" t="s">
        <v>451</v>
      </c>
      <c r="O181" s="161">
        <v>0</v>
      </c>
      <c r="P181" s="160" t="s">
        <v>332</v>
      </c>
      <c r="Q181" s="161">
        <v>60044</v>
      </c>
      <c r="R181" s="160" t="s">
        <v>166</v>
      </c>
      <c r="S181" s="160" t="s">
        <v>333</v>
      </c>
      <c r="T181" s="160" t="s">
        <v>334</v>
      </c>
      <c r="U181" s="160" t="s">
        <v>840</v>
      </c>
      <c r="V181" s="160" t="s">
        <v>841</v>
      </c>
      <c r="W181" s="162" t="s">
        <v>337</v>
      </c>
    </row>
    <row r="182" spans="1:23" x14ac:dyDescent="0.25">
      <c r="A182" s="159">
        <v>43552</v>
      </c>
      <c r="B182" s="160" t="s">
        <v>380</v>
      </c>
      <c r="C182" s="160" t="s">
        <v>325</v>
      </c>
      <c r="D182" s="160" t="s">
        <v>842</v>
      </c>
      <c r="E182" s="160" t="s">
        <v>327</v>
      </c>
      <c r="F182" s="161">
        <v>508.79</v>
      </c>
      <c r="G182" s="161">
        <v>508.79</v>
      </c>
      <c r="H182" s="160" t="s">
        <v>328</v>
      </c>
      <c r="I182" s="160" t="s">
        <v>329</v>
      </c>
      <c r="J182" s="161">
        <v>508.79</v>
      </c>
      <c r="K182" s="161">
        <v>508.79</v>
      </c>
      <c r="L182" s="160" t="s">
        <v>380</v>
      </c>
      <c r="M182" s="160" t="s">
        <v>330</v>
      </c>
      <c r="N182" s="160" t="s">
        <v>331</v>
      </c>
      <c r="O182" s="161">
        <v>0</v>
      </c>
      <c r="P182" s="160" t="s">
        <v>332</v>
      </c>
      <c r="Q182" s="161">
        <v>60047</v>
      </c>
      <c r="R182" s="160" t="s">
        <v>166</v>
      </c>
      <c r="S182" s="160" t="s">
        <v>333</v>
      </c>
      <c r="T182" s="160" t="s">
        <v>334</v>
      </c>
      <c r="U182" s="160" t="s">
        <v>843</v>
      </c>
      <c r="V182" s="160" t="s">
        <v>844</v>
      </c>
      <c r="W182" s="162" t="s">
        <v>337</v>
      </c>
    </row>
    <row r="183" spans="1:23" x14ac:dyDescent="0.25">
      <c r="A183" s="159">
        <v>43552</v>
      </c>
      <c r="B183" s="160" t="s">
        <v>446</v>
      </c>
      <c r="C183" s="160" t="s">
        <v>325</v>
      </c>
      <c r="D183" s="160" t="s">
        <v>845</v>
      </c>
      <c r="E183" s="160" t="s">
        <v>327</v>
      </c>
      <c r="F183" s="161">
        <v>870.3</v>
      </c>
      <c r="G183" s="161">
        <v>870.3</v>
      </c>
      <c r="H183" s="160" t="s">
        <v>328</v>
      </c>
      <c r="I183" s="160" t="s">
        <v>329</v>
      </c>
      <c r="J183" s="161">
        <v>870.3</v>
      </c>
      <c r="K183" s="161">
        <v>870.3</v>
      </c>
      <c r="L183" s="160" t="s">
        <v>446</v>
      </c>
      <c r="M183" s="160" t="s">
        <v>330</v>
      </c>
      <c r="N183" s="160" t="s">
        <v>331</v>
      </c>
      <c r="O183" s="161">
        <v>0</v>
      </c>
      <c r="P183" s="160" t="s">
        <v>332</v>
      </c>
      <c r="Q183" s="161">
        <v>60056</v>
      </c>
      <c r="R183" s="160" t="s">
        <v>166</v>
      </c>
      <c r="S183" s="160" t="s">
        <v>333</v>
      </c>
      <c r="T183" s="160" t="s">
        <v>334</v>
      </c>
      <c r="U183" s="160" t="s">
        <v>846</v>
      </c>
      <c r="V183" s="160" t="s">
        <v>847</v>
      </c>
      <c r="W183" s="162" t="s">
        <v>337</v>
      </c>
    </row>
    <row r="184" spans="1:23" x14ac:dyDescent="0.25">
      <c r="A184" s="159">
        <v>43552</v>
      </c>
      <c r="B184" s="160" t="s">
        <v>380</v>
      </c>
      <c r="C184" s="160" t="s">
        <v>325</v>
      </c>
      <c r="D184" s="160" t="s">
        <v>848</v>
      </c>
      <c r="E184" s="160" t="s">
        <v>327</v>
      </c>
      <c r="F184" s="161">
        <v>235</v>
      </c>
      <c r="G184" s="161">
        <v>235</v>
      </c>
      <c r="H184" s="160" t="s">
        <v>328</v>
      </c>
      <c r="I184" s="160" t="s">
        <v>329</v>
      </c>
      <c r="J184" s="161">
        <v>235</v>
      </c>
      <c r="K184" s="161">
        <v>235</v>
      </c>
      <c r="L184" s="160" t="s">
        <v>380</v>
      </c>
      <c r="M184" s="160" t="s">
        <v>330</v>
      </c>
      <c r="N184" s="160" t="s">
        <v>331</v>
      </c>
      <c r="O184" s="161">
        <v>0</v>
      </c>
      <c r="P184" s="160" t="s">
        <v>332</v>
      </c>
      <c r="Q184" s="161">
        <v>60058</v>
      </c>
      <c r="R184" s="160" t="s">
        <v>166</v>
      </c>
      <c r="S184" s="160" t="s">
        <v>333</v>
      </c>
      <c r="T184" s="160" t="s">
        <v>334</v>
      </c>
      <c r="U184" s="160" t="s">
        <v>849</v>
      </c>
      <c r="V184" s="160" t="s">
        <v>850</v>
      </c>
      <c r="W184" s="162" t="s">
        <v>337</v>
      </c>
    </row>
    <row r="185" spans="1:23" x14ac:dyDescent="0.25">
      <c r="A185" s="159">
        <v>43552</v>
      </c>
      <c r="B185" s="160" t="s">
        <v>380</v>
      </c>
      <c r="C185" s="160" t="s">
        <v>325</v>
      </c>
      <c r="D185" s="160" t="s">
        <v>851</v>
      </c>
      <c r="E185" s="160" t="s">
        <v>327</v>
      </c>
      <c r="F185" s="161">
        <v>549.99</v>
      </c>
      <c r="G185" s="161">
        <v>549.99</v>
      </c>
      <c r="H185" s="160" t="s">
        <v>328</v>
      </c>
      <c r="I185" s="160" t="s">
        <v>329</v>
      </c>
      <c r="J185" s="161">
        <v>549.99</v>
      </c>
      <c r="K185" s="161">
        <v>549.99</v>
      </c>
      <c r="L185" s="160" t="s">
        <v>380</v>
      </c>
      <c r="M185" s="160" t="s">
        <v>330</v>
      </c>
      <c r="N185" s="160" t="s">
        <v>331</v>
      </c>
      <c r="O185" s="161">
        <v>0</v>
      </c>
      <c r="P185" s="160" t="s">
        <v>332</v>
      </c>
      <c r="Q185" s="161">
        <v>60059</v>
      </c>
      <c r="R185" s="160" t="s">
        <v>166</v>
      </c>
      <c r="S185" s="160" t="s">
        <v>333</v>
      </c>
      <c r="T185" s="160" t="s">
        <v>334</v>
      </c>
      <c r="U185" s="160" t="s">
        <v>852</v>
      </c>
      <c r="V185" s="160" t="s">
        <v>853</v>
      </c>
      <c r="W185" s="162" t="s">
        <v>337</v>
      </c>
    </row>
    <row r="186" spans="1:23" x14ac:dyDescent="0.25">
      <c r="A186" s="159">
        <v>43552</v>
      </c>
      <c r="B186" s="160" t="s">
        <v>380</v>
      </c>
      <c r="C186" s="160" t="s">
        <v>325</v>
      </c>
      <c r="D186" s="160" t="s">
        <v>854</v>
      </c>
      <c r="E186" s="160" t="s">
        <v>327</v>
      </c>
      <c r="F186" s="161">
        <v>22.17</v>
      </c>
      <c r="G186" s="161">
        <v>22.17</v>
      </c>
      <c r="H186" s="160" t="s">
        <v>328</v>
      </c>
      <c r="I186" s="160" t="s">
        <v>329</v>
      </c>
      <c r="J186" s="161">
        <v>22.17</v>
      </c>
      <c r="K186" s="161">
        <v>22.17</v>
      </c>
      <c r="L186" s="160" t="s">
        <v>380</v>
      </c>
      <c r="M186" s="160" t="s">
        <v>330</v>
      </c>
      <c r="N186" s="160" t="s">
        <v>331</v>
      </c>
      <c r="O186" s="161">
        <v>0</v>
      </c>
      <c r="P186" s="160" t="s">
        <v>332</v>
      </c>
      <c r="Q186" s="161">
        <v>60062</v>
      </c>
      <c r="R186" s="160" t="s">
        <v>166</v>
      </c>
      <c r="S186" s="160" t="s">
        <v>333</v>
      </c>
      <c r="T186" s="160" t="s">
        <v>334</v>
      </c>
      <c r="U186" s="160" t="s">
        <v>855</v>
      </c>
      <c r="V186" s="160" t="s">
        <v>856</v>
      </c>
      <c r="W186" s="162" t="s">
        <v>337</v>
      </c>
    </row>
    <row r="187" spans="1:23" x14ac:dyDescent="0.25">
      <c r="A187" s="159">
        <v>43552</v>
      </c>
      <c r="B187" s="160" t="s">
        <v>492</v>
      </c>
      <c r="C187" s="160" t="s">
        <v>325</v>
      </c>
      <c r="D187" s="160" t="s">
        <v>857</v>
      </c>
      <c r="E187" s="160" t="s">
        <v>327</v>
      </c>
      <c r="F187" s="161">
        <v>1425.54</v>
      </c>
      <c r="G187" s="161">
        <v>1425.54</v>
      </c>
      <c r="H187" s="160" t="s">
        <v>328</v>
      </c>
      <c r="I187" s="160" t="s">
        <v>329</v>
      </c>
      <c r="J187" s="161">
        <v>1425.54</v>
      </c>
      <c r="K187" s="161">
        <v>1425.54</v>
      </c>
      <c r="L187" s="160" t="s">
        <v>492</v>
      </c>
      <c r="M187" s="160" t="s">
        <v>330</v>
      </c>
      <c r="N187" s="160" t="s">
        <v>331</v>
      </c>
      <c r="O187" s="161">
        <v>0</v>
      </c>
      <c r="P187" s="160" t="s">
        <v>332</v>
      </c>
      <c r="Q187" s="161">
        <v>60064</v>
      </c>
      <c r="R187" s="160" t="s">
        <v>166</v>
      </c>
      <c r="S187" s="160" t="s">
        <v>333</v>
      </c>
      <c r="T187" s="160" t="s">
        <v>334</v>
      </c>
      <c r="U187" s="160" t="s">
        <v>858</v>
      </c>
      <c r="V187" s="160" t="s">
        <v>859</v>
      </c>
      <c r="W187" s="162" t="s">
        <v>337</v>
      </c>
    </row>
    <row r="188" spans="1:23" x14ac:dyDescent="0.25">
      <c r="A188" s="159">
        <v>43553</v>
      </c>
      <c r="B188" s="160" t="s">
        <v>672</v>
      </c>
      <c r="C188" s="160" t="s">
        <v>325</v>
      </c>
      <c r="D188" s="160" t="s">
        <v>860</v>
      </c>
      <c r="E188" s="160" t="s">
        <v>327</v>
      </c>
      <c r="F188" s="161">
        <v>682.21</v>
      </c>
      <c r="G188" s="161">
        <v>682.21</v>
      </c>
      <c r="H188" s="160" t="s">
        <v>328</v>
      </c>
      <c r="I188" s="160" t="s">
        <v>329</v>
      </c>
      <c r="J188" s="161">
        <v>682.21</v>
      </c>
      <c r="K188" s="161">
        <v>682.21</v>
      </c>
      <c r="L188" s="160" t="s">
        <v>672</v>
      </c>
      <c r="M188" s="160" t="s">
        <v>330</v>
      </c>
      <c r="N188" s="160" t="s">
        <v>331</v>
      </c>
      <c r="O188" s="161">
        <v>0</v>
      </c>
      <c r="P188" s="160" t="s">
        <v>332</v>
      </c>
      <c r="Q188" s="161">
        <v>60057</v>
      </c>
      <c r="R188" s="160" t="s">
        <v>166</v>
      </c>
      <c r="S188" s="160" t="s">
        <v>333</v>
      </c>
      <c r="T188" s="160" t="s">
        <v>334</v>
      </c>
      <c r="U188" s="160" t="s">
        <v>861</v>
      </c>
      <c r="V188" s="160" t="s">
        <v>862</v>
      </c>
      <c r="W188" s="162" t="s">
        <v>337</v>
      </c>
    </row>
    <row r="189" spans="1:23" x14ac:dyDescent="0.25">
      <c r="A189" s="159">
        <v>43553</v>
      </c>
      <c r="B189" s="160" t="s">
        <v>380</v>
      </c>
      <c r="C189" s="160" t="s">
        <v>325</v>
      </c>
      <c r="D189" s="160" t="s">
        <v>863</v>
      </c>
      <c r="E189" s="160" t="s">
        <v>327</v>
      </c>
      <c r="F189" s="161">
        <v>223.04</v>
      </c>
      <c r="G189" s="161">
        <v>223.04</v>
      </c>
      <c r="H189" s="160" t="s">
        <v>328</v>
      </c>
      <c r="I189" s="160" t="s">
        <v>329</v>
      </c>
      <c r="J189" s="161">
        <v>223.04</v>
      </c>
      <c r="K189" s="161">
        <v>223.04</v>
      </c>
      <c r="L189" s="160" t="s">
        <v>380</v>
      </c>
      <c r="M189" s="160" t="s">
        <v>330</v>
      </c>
      <c r="N189" s="160" t="s">
        <v>331</v>
      </c>
      <c r="O189" s="161">
        <v>0</v>
      </c>
      <c r="P189" s="160" t="s">
        <v>332</v>
      </c>
      <c r="Q189" s="161">
        <v>60063</v>
      </c>
      <c r="R189" s="160" t="s">
        <v>166</v>
      </c>
      <c r="S189" s="160" t="s">
        <v>333</v>
      </c>
      <c r="T189" s="160" t="s">
        <v>334</v>
      </c>
      <c r="U189" s="160" t="s">
        <v>864</v>
      </c>
      <c r="V189" s="160" t="s">
        <v>865</v>
      </c>
      <c r="W189" s="162" t="s">
        <v>337</v>
      </c>
    </row>
    <row r="190" spans="1:23" x14ac:dyDescent="0.25">
      <c r="A190" s="159">
        <v>43553</v>
      </c>
      <c r="B190" s="160" t="s">
        <v>492</v>
      </c>
      <c r="C190" s="160" t="s">
        <v>325</v>
      </c>
      <c r="D190" s="160" t="s">
        <v>866</v>
      </c>
      <c r="E190" s="160" t="s">
        <v>327</v>
      </c>
      <c r="F190" s="161">
        <v>1782.15</v>
      </c>
      <c r="G190" s="161">
        <v>1782.15</v>
      </c>
      <c r="H190" s="160" t="s">
        <v>328</v>
      </c>
      <c r="I190" s="160" t="s">
        <v>329</v>
      </c>
      <c r="J190" s="161">
        <v>1782.15</v>
      </c>
      <c r="K190" s="161">
        <v>1782.15</v>
      </c>
      <c r="L190" s="160" t="s">
        <v>492</v>
      </c>
      <c r="M190" s="160" t="s">
        <v>330</v>
      </c>
      <c r="N190" s="160" t="s">
        <v>331</v>
      </c>
      <c r="O190" s="161">
        <v>0</v>
      </c>
      <c r="P190" s="160" t="s">
        <v>332</v>
      </c>
      <c r="Q190" s="161">
        <v>60065</v>
      </c>
      <c r="R190" s="160" t="s">
        <v>166</v>
      </c>
      <c r="S190" s="160" t="s">
        <v>333</v>
      </c>
      <c r="T190" s="160" t="s">
        <v>334</v>
      </c>
      <c r="U190" s="160" t="s">
        <v>867</v>
      </c>
      <c r="V190" s="160" t="s">
        <v>868</v>
      </c>
      <c r="W190" s="162" t="s">
        <v>337</v>
      </c>
    </row>
    <row r="191" spans="1:23" x14ac:dyDescent="0.25">
      <c r="A191" s="159">
        <v>43555</v>
      </c>
      <c r="B191" s="160" t="s">
        <v>869</v>
      </c>
      <c r="C191" s="160" t="s">
        <v>325</v>
      </c>
      <c r="D191" s="160" t="s">
        <v>870</v>
      </c>
      <c r="E191" s="160" t="s">
        <v>327</v>
      </c>
      <c r="F191" s="161">
        <v>-12.86</v>
      </c>
      <c r="G191" s="161">
        <v>12.86</v>
      </c>
      <c r="H191" s="160" t="s">
        <v>593</v>
      </c>
      <c r="I191" s="160" t="s">
        <v>489</v>
      </c>
      <c r="J191" s="161">
        <v>12.86</v>
      </c>
      <c r="K191" s="161">
        <v>-12.86</v>
      </c>
      <c r="L191" s="160" t="s">
        <v>869</v>
      </c>
      <c r="M191" s="160" t="s">
        <v>330</v>
      </c>
      <c r="N191" s="160" t="s">
        <v>504</v>
      </c>
      <c r="O191" s="161">
        <v>0</v>
      </c>
      <c r="P191" s="160" t="s">
        <v>332</v>
      </c>
      <c r="Q191" s="161">
        <v>60116</v>
      </c>
      <c r="R191" s="160" t="s">
        <v>166</v>
      </c>
      <c r="S191" s="160" t="s">
        <v>333</v>
      </c>
      <c r="T191" s="160" t="s">
        <v>334</v>
      </c>
      <c r="U191" s="160" t="s">
        <v>871</v>
      </c>
      <c r="V191" s="160" t="s">
        <v>872</v>
      </c>
      <c r="W191" s="162" t="s">
        <v>337</v>
      </c>
    </row>
    <row r="192" spans="1:23" x14ac:dyDescent="0.25">
      <c r="A192" s="159">
        <v>43555</v>
      </c>
      <c r="B192" s="160" t="s">
        <v>502</v>
      </c>
      <c r="C192" s="160" t="s">
        <v>325</v>
      </c>
      <c r="D192" s="160" t="s">
        <v>870</v>
      </c>
      <c r="E192" s="160" t="s">
        <v>327</v>
      </c>
      <c r="F192" s="161">
        <v>33891.230000000003</v>
      </c>
      <c r="G192" s="161">
        <v>33891.230000000003</v>
      </c>
      <c r="H192" s="160" t="s">
        <v>328</v>
      </c>
      <c r="I192" s="160" t="s">
        <v>329</v>
      </c>
      <c r="J192" s="161">
        <v>33891.230000000003</v>
      </c>
      <c r="K192" s="161">
        <v>33891.230000000003</v>
      </c>
      <c r="L192" s="160" t="s">
        <v>502</v>
      </c>
      <c r="M192" s="160" t="s">
        <v>330</v>
      </c>
      <c r="N192" s="160" t="s">
        <v>504</v>
      </c>
      <c r="O192" s="161">
        <v>0</v>
      </c>
      <c r="P192" s="160" t="s">
        <v>332</v>
      </c>
      <c r="Q192" s="161">
        <v>60114</v>
      </c>
      <c r="R192" s="160" t="s">
        <v>166</v>
      </c>
      <c r="S192" s="160" t="s">
        <v>333</v>
      </c>
      <c r="T192" s="160" t="s">
        <v>334</v>
      </c>
      <c r="U192" s="160" t="s">
        <v>871</v>
      </c>
      <c r="V192" s="160" t="s">
        <v>873</v>
      </c>
      <c r="W192" s="162" t="s">
        <v>337</v>
      </c>
    </row>
    <row r="193" spans="1:23" x14ac:dyDescent="0.25">
      <c r="A193" s="159">
        <v>43555</v>
      </c>
      <c r="B193" s="160" t="s">
        <v>538</v>
      </c>
      <c r="C193" s="160" t="s">
        <v>325</v>
      </c>
      <c r="D193" s="160" t="s">
        <v>874</v>
      </c>
      <c r="E193" s="160" t="s">
        <v>327</v>
      </c>
      <c r="F193" s="161">
        <v>9346.3799999999992</v>
      </c>
      <c r="G193" s="161">
        <v>9346.3799999999992</v>
      </c>
      <c r="H193" s="160" t="s">
        <v>328</v>
      </c>
      <c r="I193" s="160" t="s">
        <v>329</v>
      </c>
      <c r="J193" s="161">
        <v>9346.3799999999992</v>
      </c>
      <c r="K193" s="161">
        <v>9346.3799999999992</v>
      </c>
      <c r="L193" s="160" t="s">
        <v>538</v>
      </c>
      <c r="M193" s="160" t="s">
        <v>330</v>
      </c>
      <c r="N193" s="160" t="s">
        <v>504</v>
      </c>
      <c r="O193" s="161">
        <v>0</v>
      </c>
      <c r="P193" s="160" t="s">
        <v>332</v>
      </c>
      <c r="Q193" s="161">
        <v>60117</v>
      </c>
      <c r="R193" s="160" t="s">
        <v>166</v>
      </c>
      <c r="S193" s="160" t="s">
        <v>333</v>
      </c>
      <c r="T193" s="160" t="s">
        <v>334</v>
      </c>
      <c r="U193" s="160" t="s">
        <v>875</v>
      </c>
      <c r="V193" s="160" t="s">
        <v>876</v>
      </c>
      <c r="W193" s="162" t="s">
        <v>337</v>
      </c>
    </row>
    <row r="194" spans="1:23" x14ac:dyDescent="0.25">
      <c r="A194" s="159">
        <v>43555</v>
      </c>
      <c r="B194" s="160" t="s">
        <v>507</v>
      </c>
      <c r="C194" s="160" t="s">
        <v>325</v>
      </c>
      <c r="D194" s="160" t="s">
        <v>874</v>
      </c>
      <c r="E194" s="160" t="s">
        <v>327</v>
      </c>
      <c r="F194" s="161">
        <v>2882.74</v>
      </c>
      <c r="G194" s="161">
        <v>2882.74</v>
      </c>
      <c r="H194" s="160" t="s">
        <v>328</v>
      </c>
      <c r="I194" s="160" t="s">
        <v>329</v>
      </c>
      <c r="J194" s="161">
        <v>2882.74</v>
      </c>
      <c r="K194" s="161">
        <v>2882.74</v>
      </c>
      <c r="L194" s="160" t="s">
        <v>507</v>
      </c>
      <c r="M194" s="160" t="s">
        <v>330</v>
      </c>
      <c r="N194" s="160" t="s">
        <v>504</v>
      </c>
      <c r="O194" s="161">
        <v>0</v>
      </c>
      <c r="P194" s="160" t="s">
        <v>332</v>
      </c>
      <c r="Q194" s="161">
        <v>60118</v>
      </c>
      <c r="R194" s="160" t="s">
        <v>166</v>
      </c>
      <c r="S194" s="160" t="s">
        <v>333</v>
      </c>
      <c r="T194" s="160" t="s">
        <v>334</v>
      </c>
      <c r="U194" s="160" t="s">
        <v>875</v>
      </c>
      <c r="V194" s="160" t="s">
        <v>877</v>
      </c>
      <c r="W194" s="162" t="s">
        <v>337</v>
      </c>
    </row>
    <row r="195" spans="1:23" x14ac:dyDescent="0.25">
      <c r="A195" s="159">
        <v>43555</v>
      </c>
      <c r="B195" s="160" t="s">
        <v>511</v>
      </c>
      <c r="C195" s="160" t="s">
        <v>325</v>
      </c>
      <c r="D195" s="160" t="s">
        <v>874</v>
      </c>
      <c r="E195" s="160" t="s">
        <v>327</v>
      </c>
      <c r="F195" s="161">
        <v>880.71</v>
      </c>
      <c r="G195" s="161">
        <v>880.71</v>
      </c>
      <c r="H195" s="160" t="s">
        <v>328</v>
      </c>
      <c r="I195" s="160" t="s">
        <v>329</v>
      </c>
      <c r="J195" s="161">
        <v>880.71</v>
      </c>
      <c r="K195" s="161">
        <v>880.71</v>
      </c>
      <c r="L195" s="160" t="s">
        <v>511</v>
      </c>
      <c r="M195" s="160" t="s">
        <v>330</v>
      </c>
      <c r="N195" s="160" t="s">
        <v>504</v>
      </c>
      <c r="O195" s="161">
        <v>0</v>
      </c>
      <c r="P195" s="160" t="s">
        <v>332</v>
      </c>
      <c r="Q195" s="161">
        <v>60119</v>
      </c>
      <c r="R195" s="160" t="s">
        <v>166</v>
      </c>
      <c r="S195" s="160" t="s">
        <v>333</v>
      </c>
      <c r="T195" s="160" t="s">
        <v>334</v>
      </c>
      <c r="U195" s="160" t="s">
        <v>875</v>
      </c>
      <c r="V195" s="160" t="s">
        <v>878</v>
      </c>
      <c r="W195" s="162" t="s">
        <v>337</v>
      </c>
    </row>
    <row r="196" spans="1:23" x14ac:dyDescent="0.25">
      <c r="A196" s="159">
        <v>43555</v>
      </c>
      <c r="B196" s="160" t="s">
        <v>513</v>
      </c>
      <c r="C196" s="160" t="s">
        <v>325</v>
      </c>
      <c r="D196" s="160" t="s">
        <v>874</v>
      </c>
      <c r="E196" s="160" t="s">
        <v>327</v>
      </c>
      <c r="F196" s="161">
        <v>1025.0999999999999</v>
      </c>
      <c r="G196" s="161">
        <v>1025.0999999999999</v>
      </c>
      <c r="H196" s="160" t="s">
        <v>328</v>
      </c>
      <c r="I196" s="160" t="s">
        <v>329</v>
      </c>
      <c r="J196" s="161">
        <v>1025.0999999999999</v>
      </c>
      <c r="K196" s="161">
        <v>1025.0999999999999</v>
      </c>
      <c r="L196" s="160" t="s">
        <v>513</v>
      </c>
      <c r="M196" s="160" t="s">
        <v>330</v>
      </c>
      <c r="N196" s="160" t="s">
        <v>504</v>
      </c>
      <c r="O196" s="161">
        <v>0</v>
      </c>
      <c r="P196" s="160" t="s">
        <v>332</v>
      </c>
      <c r="Q196" s="161">
        <v>60120</v>
      </c>
      <c r="R196" s="160" t="s">
        <v>166</v>
      </c>
      <c r="S196" s="160" t="s">
        <v>333</v>
      </c>
      <c r="T196" s="160" t="s">
        <v>334</v>
      </c>
      <c r="U196" s="160" t="s">
        <v>875</v>
      </c>
      <c r="V196" s="160" t="s">
        <v>879</v>
      </c>
      <c r="W196" s="162" t="s">
        <v>337</v>
      </c>
    </row>
    <row r="197" spans="1:23" x14ac:dyDescent="0.25">
      <c r="A197" s="159">
        <v>43555</v>
      </c>
      <c r="B197" s="160" t="s">
        <v>515</v>
      </c>
      <c r="C197" s="160" t="s">
        <v>325</v>
      </c>
      <c r="D197" s="160" t="s">
        <v>874</v>
      </c>
      <c r="E197" s="160" t="s">
        <v>327</v>
      </c>
      <c r="F197" s="161">
        <v>370.27</v>
      </c>
      <c r="G197" s="161">
        <v>370.27</v>
      </c>
      <c r="H197" s="160" t="s">
        <v>328</v>
      </c>
      <c r="I197" s="160" t="s">
        <v>329</v>
      </c>
      <c r="J197" s="161">
        <v>370.27</v>
      </c>
      <c r="K197" s="161">
        <v>370.27</v>
      </c>
      <c r="L197" s="160" t="s">
        <v>515</v>
      </c>
      <c r="M197" s="160" t="s">
        <v>330</v>
      </c>
      <c r="N197" s="160" t="s">
        <v>504</v>
      </c>
      <c r="O197" s="161">
        <v>0</v>
      </c>
      <c r="P197" s="160" t="s">
        <v>332</v>
      </c>
      <c r="Q197" s="161">
        <v>60121</v>
      </c>
      <c r="R197" s="160" t="s">
        <v>166</v>
      </c>
      <c r="S197" s="160" t="s">
        <v>333</v>
      </c>
      <c r="T197" s="160" t="s">
        <v>334</v>
      </c>
      <c r="U197" s="160" t="s">
        <v>875</v>
      </c>
      <c r="V197" s="160" t="s">
        <v>880</v>
      </c>
      <c r="W197" s="162" t="s">
        <v>337</v>
      </c>
    </row>
    <row r="198" spans="1:23" x14ac:dyDescent="0.25">
      <c r="A198" s="159">
        <v>43556</v>
      </c>
      <c r="B198" s="160" t="s">
        <v>881</v>
      </c>
      <c r="C198" s="160" t="s">
        <v>325</v>
      </c>
      <c r="D198" s="160" t="s">
        <v>882</v>
      </c>
      <c r="E198" s="160" t="s">
        <v>327</v>
      </c>
      <c r="F198" s="161">
        <v>715.42</v>
      </c>
      <c r="G198" s="161">
        <v>715.42</v>
      </c>
      <c r="H198" s="160" t="s">
        <v>328</v>
      </c>
      <c r="I198" s="160" t="s">
        <v>329</v>
      </c>
      <c r="J198" s="161">
        <v>715.42</v>
      </c>
      <c r="K198" s="161">
        <v>715.42</v>
      </c>
      <c r="L198" s="160" t="s">
        <v>881</v>
      </c>
      <c r="M198" s="160" t="s">
        <v>330</v>
      </c>
      <c r="N198" s="160" t="s">
        <v>353</v>
      </c>
      <c r="O198" s="161">
        <v>0</v>
      </c>
      <c r="P198" s="160" t="s">
        <v>332</v>
      </c>
      <c r="Q198" s="161">
        <v>59979</v>
      </c>
      <c r="R198" s="160" t="s">
        <v>166</v>
      </c>
      <c r="S198" s="160" t="s">
        <v>333</v>
      </c>
      <c r="T198" s="160" t="s">
        <v>334</v>
      </c>
      <c r="U198" s="160" t="s">
        <v>883</v>
      </c>
      <c r="V198" s="160" t="s">
        <v>884</v>
      </c>
      <c r="W198" s="162" t="s">
        <v>337</v>
      </c>
    </row>
    <row r="199" spans="1:23" x14ac:dyDescent="0.25">
      <c r="A199" s="159">
        <v>43556</v>
      </c>
      <c r="B199" s="160" t="s">
        <v>885</v>
      </c>
      <c r="C199" s="160" t="s">
        <v>325</v>
      </c>
      <c r="D199" s="160" t="s">
        <v>882</v>
      </c>
      <c r="E199" s="160" t="s">
        <v>327</v>
      </c>
      <c r="F199" s="161">
        <v>343.87</v>
      </c>
      <c r="G199" s="161">
        <v>343.87</v>
      </c>
      <c r="H199" s="160" t="s">
        <v>328</v>
      </c>
      <c r="I199" s="160" t="s">
        <v>329</v>
      </c>
      <c r="J199" s="161">
        <v>343.87</v>
      </c>
      <c r="K199" s="161">
        <v>343.87</v>
      </c>
      <c r="L199" s="160" t="s">
        <v>885</v>
      </c>
      <c r="M199" s="160" t="s">
        <v>330</v>
      </c>
      <c r="N199" s="160" t="s">
        <v>353</v>
      </c>
      <c r="O199" s="161">
        <v>0</v>
      </c>
      <c r="P199" s="160" t="s">
        <v>332</v>
      </c>
      <c r="Q199" s="161">
        <v>59980</v>
      </c>
      <c r="R199" s="160" t="s">
        <v>166</v>
      </c>
      <c r="S199" s="160" t="s">
        <v>333</v>
      </c>
      <c r="T199" s="160" t="s">
        <v>334</v>
      </c>
      <c r="U199" s="160" t="s">
        <v>883</v>
      </c>
      <c r="V199" s="160" t="s">
        <v>886</v>
      </c>
      <c r="W199" s="162" t="s">
        <v>337</v>
      </c>
    </row>
    <row r="200" spans="1:23" x14ac:dyDescent="0.25">
      <c r="A200" s="159">
        <v>43556</v>
      </c>
      <c r="B200" s="160" t="s">
        <v>380</v>
      </c>
      <c r="C200" s="160" t="s">
        <v>325</v>
      </c>
      <c r="D200" s="160" t="s">
        <v>887</v>
      </c>
      <c r="E200" s="160" t="s">
        <v>327</v>
      </c>
      <c r="F200" s="161">
        <v>114.17</v>
      </c>
      <c r="G200" s="161">
        <v>114.17</v>
      </c>
      <c r="H200" s="160" t="s">
        <v>328</v>
      </c>
      <c r="I200" s="160" t="s">
        <v>329</v>
      </c>
      <c r="J200" s="161">
        <v>114.17</v>
      </c>
      <c r="K200" s="161">
        <v>114.17</v>
      </c>
      <c r="L200" s="160" t="s">
        <v>380</v>
      </c>
      <c r="M200" s="160" t="s">
        <v>330</v>
      </c>
      <c r="N200" s="160" t="s">
        <v>331</v>
      </c>
      <c r="O200" s="161">
        <v>0</v>
      </c>
      <c r="P200" s="160" t="s">
        <v>332</v>
      </c>
      <c r="Q200" s="161">
        <v>60060</v>
      </c>
      <c r="R200" s="160" t="s">
        <v>166</v>
      </c>
      <c r="S200" s="160" t="s">
        <v>333</v>
      </c>
      <c r="T200" s="160" t="s">
        <v>334</v>
      </c>
      <c r="U200" s="160" t="s">
        <v>888</v>
      </c>
      <c r="V200" s="160" t="s">
        <v>889</v>
      </c>
      <c r="W200" s="162" t="s">
        <v>337</v>
      </c>
    </row>
    <row r="201" spans="1:23" x14ac:dyDescent="0.25">
      <c r="A201" s="159">
        <v>43556</v>
      </c>
      <c r="B201" s="160" t="s">
        <v>342</v>
      </c>
      <c r="C201" s="160" t="s">
        <v>325</v>
      </c>
      <c r="D201" s="160" t="s">
        <v>890</v>
      </c>
      <c r="E201" s="160" t="s">
        <v>327</v>
      </c>
      <c r="F201" s="161">
        <v>2400</v>
      </c>
      <c r="G201" s="161">
        <v>2400</v>
      </c>
      <c r="H201" s="160" t="s">
        <v>328</v>
      </c>
      <c r="I201" s="160" t="s">
        <v>329</v>
      </c>
      <c r="J201" s="161">
        <v>2400</v>
      </c>
      <c r="K201" s="161">
        <v>2400</v>
      </c>
      <c r="L201" s="160" t="s">
        <v>342</v>
      </c>
      <c r="M201" s="160" t="s">
        <v>330</v>
      </c>
      <c r="N201" s="160" t="s">
        <v>344</v>
      </c>
      <c r="O201" s="161">
        <v>0</v>
      </c>
      <c r="P201" s="160" t="s">
        <v>332</v>
      </c>
      <c r="Q201" s="161">
        <v>60083</v>
      </c>
      <c r="R201" s="160" t="s">
        <v>166</v>
      </c>
      <c r="S201" s="160" t="s">
        <v>333</v>
      </c>
      <c r="T201" s="160" t="s">
        <v>334</v>
      </c>
      <c r="U201" s="160" t="s">
        <v>891</v>
      </c>
      <c r="V201" s="160" t="s">
        <v>892</v>
      </c>
      <c r="W201" s="162" t="s">
        <v>337</v>
      </c>
    </row>
    <row r="202" spans="1:23" x14ac:dyDescent="0.25">
      <c r="A202" s="159">
        <v>43556</v>
      </c>
      <c r="B202" s="160" t="s">
        <v>560</v>
      </c>
      <c r="C202" s="160" t="s">
        <v>325</v>
      </c>
      <c r="D202" s="160" t="s">
        <v>567</v>
      </c>
      <c r="E202" s="160" t="s">
        <v>327</v>
      </c>
      <c r="F202" s="161">
        <v>0.15</v>
      </c>
      <c r="G202" s="161">
        <v>0.15</v>
      </c>
      <c r="H202" s="160" t="s">
        <v>328</v>
      </c>
      <c r="I202" s="160" t="s">
        <v>489</v>
      </c>
      <c r="J202" s="161">
        <v>0.15</v>
      </c>
      <c r="K202" s="161">
        <v>0.15</v>
      </c>
      <c r="L202" s="160" t="s">
        <v>560</v>
      </c>
      <c r="M202" s="160" t="s">
        <v>330</v>
      </c>
      <c r="N202" s="160" t="s">
        <v>344</v>
      </c>
      <c r="O202" s="161">
        <v>0</v>
      </c>
      <c r="P202" s="160" t="s">
        <v>332</v>
      </c>
      <c r="Q202" s="161">
        <v>60084</v>
      </c>
      <c r="R202" s="160" t="s">
        <v>166</v>
      </c>
      <c r="S202" s="160" t="s">
        <v>333</v>
      </c>
      <c r="T202" s="160" t="s">
        <v>334</v>
      </c>
      <c r="U202" s="160" t="s">
        <v>893</v>
      </c>
      <c r="V202" s="160" t="s">
        <v>894</v>
      </c>
      <c r="W202" s="162" t="s">
        <v>337</v>
      </c>
    </row>
    <row r="203" spans="1:23" x14ac:dyDescent="0.25">
      <c r="A203" s="159">
        <v>43557</v>
      </c>
      <c r="B203" s="160" t="s">
        <v>380</v>
      </c>
      <c r="C203" s="160" t="s">
        <v>325</v>
      </c>
      <c r="D203" s="160" t="s">
        <v>895</v>
      </c>
      <c r="E203" s="160" t="s">
        <v>327</v>
      </c>
      <c r="F203" s="161">
        <v>307.29000000000002</v>
      </c>
      <c r="G203" s="161">
        <v>307.29000000000002</v>
      </c>
      <c r="H203" s="160" t="s">
        <v>328</v>
      </c>
      <c r="I203" s="160" t="s">
        <v>329</v>
      </c>
      <c r="J203" s="161">
        <v>307.29000000000002</v>
      </c>
      <c r="K203" s="161">
        <v>307.29000000000002</v>
      </c>
      <c r="L203" s="160" t="s">
        <v>380</v>
      </c>
      <c r="M203" s="160" t="s">
        <v>330</v>
      </c>
      <c r="N203" s="160" t="s">
        <v>331</v>
      </c>
      <c r="O203" s="161">
        <v>0</v>
      </c>
      <c r="P203" s="160" t="s">
        <v>332</v>
      </c>
      <c r="Q203" s="161">
        <v>60061</v>
      </c>
      <c r="R203" s="160" t="s">
        <v>166</v>
      </c>
      <c r="S203" s="160" t="s">
        <v>333</v>
      </c>
      <c r="T203" s="160" t="s">
        <v>334</v>
      </c>
      <c r="U203" s="160" t="s">
        <v>896</v>
      </c>
      <c r="V203" s="160" t="s">
        <v>897</v>
      </c>
      <c r="W203" s="162" t="s">
        <v>337</v>
      </c>
    </row>
    <row r="204" spans="1:23" x14ac:dyDescent="0.25">
      <c r="A204" s="159">
        <v>43557</v>
      </c>
      <c r="B204" s="160" t="s">
        <v>347</v>
      </c>
      <c r="C204" s="160" t="s">
        <v>325</v>
      </c>
      <c r="D204" s="160" t="s">
        <v>564</v>
      </c>
      <c r="E204" s="160" t="s">
        <v>327</v>
      </c>
      <c r="F204" s="161">
        <v>12</v>
      </c>
      <c r="G204" s="161">
        <v>12</v>
      </c>
      <c r="H204" s="160" t="s">
        <v>328</v>
      </c>
      <c r="I204" s="160" t="s">
        <v>329</v>
      </c>
      <c r="J204" s="161">
        <v>12</v>
      </c>
      <c r="K204" s="161">
        <v>12</v>
      </c>
      <c r="L204" s="160" t="s">
        <v>347</v>
      </c>
      <c r="M204" s="160" t="s">
        <v>330</v>
      </c>
      <c r="N204" s="160" t="s">
        <v>344</v>
      </c>
      <c r="O204" s="161">
        <v>0</v>
      </c>
      <c r="P204" s="160" t="s">
        <v>332</v>
      </c>
      <c r="Q204" s="161">
        <v>60085</v>
      </c>
      <c r="R204" s="160" t="s">
        <v>166</v>
      </c>
      <c r="S204" s="160" t="s">
        <v>333</v>
      </c>
      <c r="T204" s="160" t="s">
        <v>334</v>
      </c>
      <c r="U204" s="160" t="s">
        <v>898</v>
      </c>
      <c r="V204" s="160" t="s">
        <v>899</v>
      </c>
      <c r="W204" s="162" t="s">
        <v>337</v>
      </c>
    </row>
    <row r="205" spans="1:23" x14ac:dyDescent="0.25">
      <c r="A205" s="159">
        <v>43559</v>
      </c>
      <c r="B205" s="160" t="s">
        <v>397</v>
      </c>
      <c r="C205" s="160" t="s">
        <v>325</v>
      </c>
      <c r="D205" s="160" t="s">
        <v>900</v>
      </c>
      <c r="E205" s="160" t="s">
        <v>327</v>
      </c>
      <c r="F205" s="161">
        <v>41.14</v>
      </c>
      <c r="G205" s="161">
        <v>41.14</v>
      </c>
      <c r="H205" s="160" t="s">
        <v>328</v>
      </c>
      <c r="I205" s="160" t="s">
        <v>329</v>
      </c>
      <c r="J205" s="161">
        <v>41.14</v>
      </c>
      <c r="K205" s="161">
        <v>41.14</v>
      </c>
      <c r="L205" s="160" t="s">
        <v>397</v>
      </c>
      <c r="M205" s="160" t="s">
        <v>330</v>
      </c>
      <c r="N205" s="160" t="s">
        <v>362</v>
      </c>
      <c r="O205" s="161">
        <v>0</v>
      </c>
      <c r="P205" s="160" t="s">
        <v>332</v>
      </c>
      <c r="Q205" s="161">
        <v>60051</v>
      </c>
      <c r="R205" s="160" t="s">
        <v>166</v>
      </c>
      <c r="S205" s="160" t="s">
        <v>333</v>
      </c>
      <c r="T205" s="160" t="s">
        <v>334</v>
      </c>
      <c r="U205" s="160" t="s">
        <v>901</v>
      </c>
      <c r="V205" s="160" t="s">
        <v>902</v>
      </c>
      <c r="W205" s="162" t="s">
        <v>337</v>
      </c>
    </row>
    <row r="206" spans="1:23" x14ac:dyDescent="0.25">
      <c r="A206" s="159">
        <v>43559</v>
      </c>
      <c r="B206" s="160" t="s">
        <v>570</v>
      </c>
      <c r="C206" s="160" t="s">
        <v>325</v>
      </c>
      <c r="D206" s="160" t="s">
        <v>571</v>
      </c>
      <c r="E206" s="160" t="s">
        <v>327</v>
      </c>
      <c r="F206" s="161">
        <v>33.46</v>
      </c>
      <c r="G206" s="161">
        <v>33.46</v>
      </c>
      <c r="H206" s="160" t="s">
        <v>328</v>
      </c>
      <c r="I206" s="160" t="s">
        <v>329</v>
      </c>
      <c r="J206" s="161">
        <v>33.46</v>
      </c>
      <c r="K206" s="161">
        <v>33.46</v>
      </c>
      <c r="L206" s="160" t="s">
        <v>570</v>
      </c>
      <c r="M206" s="160" t="s">
        <v>330</v>
      </c>
      <c r="N206" s="160" t="s">
        <v>344</v>
      </c>
      <c r="O206" s="161">
        <v>0</v>
      </c>
      <c r="P206" s="160" t="s">
        <v>332</v>
      </c>
      <c r="Q206" s="161">
        <v>60086</v>
      </c>
      <c r="R206" s="160" t="s">
        <v>166</v>
      </c>
      <c r="S206" s="160" t="s">
        <v>333</v>
      </c>
      <c r="T206" s="160" t="s">
        <v>334</v>
      </c>
      <c r="U206" s="160" t="s">
        <v>903</v>
      </c>
      <c r="V206" s="160" t="s">
        <v>904</v>
      </c>
      <c r="W206" s="162" t="s">
        <v>337</v>
      </c>
    </row>
    <row r="207" spans="1:23" x14ac:dyDescent="0.25">
      <c r="A207" s="159">
        <v>43560</v>
      </c>
      <c r="B207" s="160" t="s">
        <v>368</v>
      </c>
      <c r="C207" s="160" t="s">
        <v>325</v>
      </c>
      <c r="D207" s="160" t="s">
        <v>369</v>
      </c>
      <c r="E207" s="160" t="s">
        <v>327</v>
      </c>
      <c r="F207" s="161">
        <v>12.36</v>
      </c>
      <c r="G207" s="161">
        <v>12.36</v>
      </c>
      <c r="H207" s="160" t="s">
        <v>328</v>
      </c>
      <c r="I207" s="160" t="s">
        <v>329</v>
      </c>
      <c r="J207" s="161">
        <v>12.36</v>
      </c>
      <c r="K207" s="161">
        <v>12.36</v>
      </c>
      <c r="L207" s="160" t="s">
        <v>368</v>
      </c>
      <c r="M207" s="160" t="s">
        <v>330</v>
      </c>
      <c r="N207" s="160" t="s">
        <v>344</v>
      </c>
      <c r="O207" s="161">
        <v>0</v>
      </c>
      <c r="P207" s="160" t="s">
        <v>332</v>
      </c>
      <c r="Q207" s="161">
        <v>60129</v>
      </c>
      <c r="R207" s="160" t="s">
        <v>166</v>
      </c>
      <c r="S207" s="160" t="s">
        <v>333</v>
      </c>
      <c r="T207" s="160" t="s">
        <v>334</v>
      </c>
      <c r="U207" s="160" t="s">
        <v>905</v>
      </c>
      <c r="V207" s="160" t="s">
        <v>906</v>
      </c>
      <c r="W207" s="162" t="s">
        <v>337</v>
      </c>
    </row>
    <row r="208" spans="1:23" x14ac:dyDescent="0.25">
      <c r="A208" s="159">
        <v>43565</v>
      </c>
      <c r="B208" s="160" t="s">
        <v>376</v>
      </c>
      <c r="C208" s="160" t="s">
        <v>325</v>
      </c>
      <c r="D208" s="160" t="s">
        <v>377</v>
      </c>
      <c r="E208" s="160" t="s">
        <v>327</v>
      </c>
      <c r="F208" s="161">
        <v>93.43</v>
      </c>
      <c r="G208" s="161">
        <v>93.43</v>
      </c>
      <c r="H208" s="160" t="s">
        <v>328</v>
      </c>
      <c r="I208" s="160" t="s">
        <v>329</v>
      </c>
      <c r="J208" s="161">
        <v>93.43</v>
      </c>
      <c r="K208" s="161">
        <v>93.43</v>
      </c>
      <c r="L208" s="160" t="s">
        <v>376</v>
      </c>
      <c r="M208" s="160" t="s">
        <v>330</v>
      </c>
      <c r="N208" s="160" t="s">
        <v>344</v>
      </c>
      <c r="O208" s="161">
        <v>0</v>
      </c>
      <c r="P208" s="160" t="s">
        <v>332</v>
      </c>
      <c r="Q208" s="161">
        <v>60130</v>
      </c>
      <c r="R208" s="160" t="s">
        <v>166</v>
      </c>
      <c r="S208" s="160" t="s">
        <v>333</v>
      </c>
      <c r="T208" s="160" t="s">
        <v>334</v>
      </c>
      <c r="U208" s="160" t="s">
        <v>907</v>
      </c>
      <c r="V208" s="160" t="s">
        <v>908</v>
      </c>
      <c r="W208" s="162" t="s">
        <v>337</v>
      </c>
    </row>
    <row r="209" spans="1:23" x14ac:dyDescent="0.25">
      <c r="A209" s="159">
        <v>43565</v>
      </c>
      <c r="B209" s="160" t="s">
        <v>347</v>
      </c>
      <c r="C209" s="160" t="s">
        <v>325</v>
      </c>
      <c r="D209" s="160" t="s">
        <v>348</v>
      </c>
      <c r="E209" s="160" t="s">
        <v>327</v>
      </c>
      <c r="F209" s="161">
        <v>5.09</v>
      </c>
      <c r="G209" s="161">
        <v>5.09</v>
      </c>
      <c r="H209" s="160" t="s">
        <v>328</v>
      </c>
      <c r="I209" s="160" t="s">
        <v>329</v>
      </c>
      <c r="J209" s="161">
        <v>5.09</v>
      </c>
      <c r="K209" s="161">
        <v>5.09</v>
      </c>
      <c r="L209" s="160" t="s">
        <v>347</v>
      </c>
      <c r="M209" s="160" t="s">
        <v>330</v>
      </c>
      <c r="N209" s="160" t="s">
        <v>344</v>
      </c>
      <c r="O209" s="161">
        <v>0</v>
      </c>
      <c r="P209" s="160" t="s">
        <v>332</v>
      </c>
      <c r="Q209" s="161">
        <v>60131</v>
      </c>
      <c r="R209" s="160" t="s">
        <v>166</v>
      </c>
      <c r="S209" s="160" t="s">
        <v>333</v>
      </c>
      <c r="T209" s="160" t="s">
        <v>334</v>
      </c>
      <c r="U209" s="160" t="s">
        <v>909</v>
      </c>
      <c r="V209" s="160" t="s">
        <v>910</v>
      </c>
      <c r="W209" s="162" t="s">
        <v>337</v>
      </c>
    </row>
    <row r="210" spans="1:23" x14ac:dyDescent="0.25">
      <c r="A210" s="159">
        <v>43567</v>
      </c>
      <c r="B210" s="160" t="s">
        <v>338</v>
      </c>
      <c r="C210" s="160" t="s">
        <v>325</v>
      </c>
      <c r="D210" s="160" t="s">
        <v>911</v>
      </c>
      <c r="E210" s="160" t="s">
        <v>327</v>
      </c>
      <c r="F210" s="161">
        <v>10.44</v>
      </c>
      <c r="G210" s="161">
        <v>10.44</v>
      </c>
      <c r="H210" s="160" t="s">
        <v>328</v>
      </c>
      <c r="I210" s="160" t="s">
        <v>329</v>
      </c>
      <c r="J210" s="161">
        <v>10.44</v>
      </c>
      <c r="K210" s="161">
        <v>10.44</v>
      </c>
      <c r="L210" s="160" t="s">
        <v>338</v>
      </c>
      <c r="M210" s="160" t="s">
        <v>330</v>
      </c>
      <c r="N210" s="160" t="s">
        <v>451</v>
      </c>
      <c r="O210" s="161">
        <v>0</v>
      </c>
      <c r="P210" s="160" t="s">
        <v>332</v>
      </c>
      <c r="Q210" s="161">
        <v>60107</v>
      </c>
      <c r="R210" s="160" t="s">
        <v>166</v>
      </c>
      <c r="S210" s="160" t="s">
        <v>333</v>
      </c>
      <c r="T210" s="160" t="s">
        <v>334</v>
      </c>
      <c r="U210" s="160" t="s">
        <v>912</v>
      </c>
      <c r="V210" s="160" t="s">
        <v>913</v>
      </c>
      <c r="W210" s="162" t="s">
        <v>337</v>
      </c>
    </row>
    <row r="211" spans="1:23" x14ac:dyDescent="0.25">
      <c r="A211" s="159">
        <v>43567</v>
      </c>
      <c r="B211" s="160" t="s">
        <v>338</v>
      </c>
      <c r="C211" s="160" t="s">
        <v>325</v>
      </c>
      <c r="D211" s="160" t="s">
        <v>914</v>
      </c>
      <c r="E211" s="160" t="s">
        <v>327</v>
      </c>
      <c r="F211" s="161">
        <v>9.9</v>
      </c>
      <c r="G211" s="161">
        <v>9.9</v>
      </c>
      <c r="H211" s="160" t="s">
        <v>328</v>
      </c>
      <c r="I211" s="160" t="s">
        <v>329</v>
      </c>
      <c r="J211" s="161">
        <v>9.9</v>
      </c>
      <c r="K211" s="161">
        <v>9.9</v>
      </c>
      <c r="L211" s="160" t="s">
        <v>338</v>
      </c>
      <c r="M211" s="160" t="s">
        <v>330</v>
      </c>
      <c r="N211" s="160" t="s">
        <v>451</v>
      </c>
      <c r="O211" s="161">
        <v>0</v>
      </c>
      <c r="P211" s="160" t="s">
        <v>332</v>
      </c>
      <c r="Q211" s="161">
        <v>60109</v>
      </c>
      <c r="R211" s="160" t="s">
        <v>166</v>
      </c>
      <c r="S211" s="160" t="s">
        <v>333</v>
      </c>
      <c r="T211" s="160" t="s">
        <v>334</v>
      </c>
      <c r="U211" s="160" t="s">
        <v>915</v>
      </c>
      <c r="V211" s="160" t="s">
        <v>916</v>
      </c>
      <c r="W211" s="162" t="s">
        <v>337</v>
      </c>
    </row>
    <row r="212" spans="1:23" x14ac:dyDescent="0.25">
      <c r="A212" s="159">
        <v>43567</v>
      </c>
      <c r="B212" s="160" t="s">
        <v>632</v>
      </c>
      <c r="C212" s="160" t="s">
        <v>325</v>
      </c>
      <c r="D212" s="160" t="s">
        <v>917</v>
      </c>
      <c r="E212" s="160" t="s">
        <v>327</v>
      </c>
      <c r="F212" s="161">
        <v>8.11</v>
      </c>
      <c r="G212" s="161">
        <v>8.11</v>
      </c>
      <c r="H212" s="160" t="s">
        <v>328</v>
      </c>
      <c r="I212" s="160" t="s">
        <v>329</v>
      </c>
      <c r="J212" s="161">
        <v>8.11</v>
      </c>
      <c r="K212" s="161">
        <v>8.11</v>
      </c>
      <c r="L212" s="160" t="s">
        <v>632</v>
      </c>
      <c r="M212" s="160" t="s">
        <v>330</v>
      </c>
      <c r="N212" s="160" t="s">
        <v>634</v>
      </c>
      <c r="O212" s="161">
        <v>0</v>
      </c>
      <c r="P212" s="160" t="s">
        <v>332</v>
      </c>
      <c r="Q212" s="161">
        <v>60111</v>
      </c>
      <c r="R212" s="160" t="s">
        <v>166</v>
      </c>
      <c r="S212" s="160" t="s">
        <v>333</v>
      </c>
      <c r="T212" s="160" t="s">
        <v>334</v>
      </c>
      <c r="U212" s="160" t="s">
        <v>918</v>
      </c>
      <c r="V212" s="160" t="s">
        <v>919</v>
      </c>
      <c r="W212" s="162" t="s">
        <v>337</v>
      </c>
    </row>
    <row r="213" spans="1:23" x14ac:dyDescent="0.25">
      <c r="A213" s="159">
        <v>43567</v>
      </c>
      <c r="B213" s="160" t="s">
        <v>632</v>
      </c>
      <c r="C213" s="160" t="s">
        <v>325</v>
      </c>
      <c r="D213" s="160" t="s">
        <v>920</v>
      </c>
      <c r="E213" s="160" t="s">
        <v>327</v>
      </c>
      <c r="F213" s="161">
        <v>8.1199999999999992</v>
      </c>
      <c r="G213" s="161">
        <v>8.1199999999999992</v>
      </c>
      <c r="H213" s="160" t="s">
        <v>328</v>
      </c>
      <c r="I213" s="160" t="s">
        <v>329</v>
      </c>
      <c r="J213" s="161">
        <v>8.1199999999999992</v>
      </c>
      <c r="K213" s="161">
        <v>8.1199999999999992</v>
      </c>
      <c r="L213" s="160" t="s">
        <v>632</v>
      </c>
      <c r="M213" s="160" t="s">
        <v>330</v>
      </c>
      <c r="N213" s="160" t="s">
        <v>634</v>
      </c>
      <c r="O213" s="161">
        <v>0</v>
      </c>
      <c r="P213" s="160" t="s">
        <v>332</v>
      </c>
      <c r="Q213" s="161">
        <v>60112</v>
      </c>
      <c r="R213" s="160" t="s">
        <v>166</v>
      </c>
      <c r="S213" s="160" t="s">
        <v>333</v>
      </c>
      <c r="T213" s="160" t="s">
        <v>334</v>
      </c>
      <c r="U213" s="160" t="s">
        <v>921</v>
      </c>
      <c r="V213" s="160" t="s">
        <v>922</v>
      </c>
      <c r="W213" s="162" t="s">
        <v>337</v>
      </c>
    </row>
    <row r="214" spans="1:23" x14ac:dyDescent="0.25">
      <c r="A214" s="159">
        <v>43567</v>
      </c>
      <c r="B214" s="160" t="s">
        <v>632</v>
      </c>
      <c r="C214" s="160" t="s">
        <v>325</v>
      </c>
      <c r="D214" s="160" t="s">
        <v>923</v>
      </c>
      <c r="E214" s="160" t="s">
        <v>327</v>
      </c>
      <c r="F214" s="161">
        <v>5.74</v>
      </c>
      <c r="G214" s="161">
        <v>5.74</v>
      </c>
      <c r="H214" s="160" t="s">
        <v>328</v>
      </c>
      <c r="I214" s="160" t="s">
        <v>329</v>
      </c>
      <c r="J214" s="161">
        <v>5.74</v>
      </c>
      <c r="K214" s="161">
        <v>5.74</v>
      </c>
      <c r="L214" s="160" t="s">
        <v>632</v>
      </c>
      <c r="M214" s="160" t="s">
        <v>330</v>
      </c>
      <c r="N214" s="160" t="s">
        <v>634</v>
      </c>
      <c r="O214" s="161">
        <v>0</v>
      </c>
      <c r="P214" s="160" t="s">
        <v>332</v>
      </c>
      <c r="Q214" s="161">
        <v>60113</v>
      </c>
      <c r="R214" s="160" t="s">
        <v>166</v>
      </c>
      <c r="S214" s="160" t="s">
        <v>333</v>
      </c>
      <c r="T214" s="160" t="s">
        <v>334</v>
      </c>
      <c r="U214" s="160" t="s">
        <v>924</v>
      </c>
      <c r="V214" s="160" t="s">
        <v>925</v>
      </c>
      <c r="W214" s="162" t="s">
        <v>337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BB312-BFF0-442F-8428-47DD211401D6}">
  <sheetPr>
    <tabColor theme="8" tint="0.79998168889431442"/>
  </sheetPr>
  <dimension ref="A1:W214"/>
  <sheetViews>
    <sheetView workbookViewId="0">
      <selection activeCell="B1" sqref="B1"/>
    </sheetView>
  </sheetViews>
  <sheetFormatPr baseColWidth="10" defaultRowHeight="15" x14ac:dyDescent="0.25"/>
  <cols>
    <col min="2" max="2" width="13.140625" customWidth="1"/>
    <col min="3" max="3" width="19.5703125" customWidth="1"/>
    <col min="4" max="4" width="16.5703125" customWidth="1"/>
    <col min="6" max="6" width="18.5703125" customWidth="1"/>
    <col min="7" max="7" width="16.28515625" customWidth="1"/>
    <col min="9" max="9" width="22.28515625" customWidth="1"/>
    <col min="10" max="10" width="13.42578125" customWidth="1"/>
    <col min="11" max="11" width="18.5703125" customWidth="1"/>
    <col min="13" max="13" width="15.7109375" customWidth="1"/>
    <col min="17" max="17" width="20.42578125" customWidth="1"/>
    <col min="18" max="18" width="24.7109375" customWidth="1"/>
    <col min="19" max="19" width="18" customWidth="1"/>
    <col min="20" max="20" width="22.42578125" customWidth="1"/>
    <col min="21" max="21" width="18.85546875" customWidth="1"/>
    <col min="22" max="22" width="21" customWidth="1"/>
    <col min="23" max="23" width="23.140625" customWidth="1"/>
    <col min="24" max="32" width="11.5703125" customWidth="1"/>
    <col min="33" max="122" width="12.5703125" customWidth="1"/>
    <col min="123" max="1022" width="13.5703125" customWidth="1"/>
    <col min="1023" max="10022" width="14.5703125" customWidth="1"/>
    <col min="10023" max="16384" width="15.5703125" customWidth="1"/>
  </cols>
  <sheetData>
    <row r="1" spans="1:23" x14ac:dyDescent="0.25">
      <c r="A1" t="s">
        <v>301</v>
      </c>
      <c r="B1" s="167" t="s">
        <v>302</v>
      </c>
      <c r="C1" t="s">
        <v>303</v>
      </c>
      <c r="D1" t="s">
        <v>304</v>
      </c>
      <c r="E1" t="s">
        <v>305</v>
      </c>
      <c r="F1" t="s">
        <v>306</v>
      </c>
      <c r="G1" t="s">
        <v>307</v>
      </c>
      <c r="H1" t="s">
        <v>308</v>
      </c>
      <c r="I1" t="s">
        <v>309</v>
      </c>
      <c r="J1" t="s">
        <v>310</v>
      </c>
      <c r="K1" t="s">
        <v>311</v>
      </c>
      <c r="L1" t="s">
        <v>312</v>
      </c>
      <c r="M1" t="s">
        <v>313</v>
      </c>
      <c r="N1" t="s">
        <v>314</v>
      </c>
      <c r="O1" t="s">
        <v>315</v>
      </c>
      <c r="P1" t="s">
        <v>316</v>
      </c>
      <c r="Q1" t="s">
        <v>317</v>
      </c>
      <c r="R1" t="s">
        <v>318</v>
      </c>
      <c r="S1" t="s">
        <v>319</v>
      </c>
      <c r="T1" t="s">
        <v>320</v>
      </c>
      <c r="U1" t="s">
        <v>321</v>
      </c>
      <c r="V1" t="s">
        <v>322</v>
      </c>
      <c r="W1" t="s">
        <v>323</v>
      </c>
    </row>
    <row r="2" spans="1:23" x14ac:dyDescent="0.25">
      <c r="A2" s="159">
        <v>43466</v>
      </c>
      <c r="B2" s="163">
        <v>611100</v>
      </c>
      <c r="C2" s="160" t="s">
        <v>325</v>
      </c>
      <c r="D2" s="160" t="s">
        <v>326</v>
      </c>
      <c r="E2" s="160" t="s">
        <v>327</v>
      </c>
      <c r="F2" s="161">
        <v>430.24</v>
      </c>
      <c r="G2" s="161">
        <v>430.24</v>
      </c>
      <c r="H2" s="160" t="s">
        <v>328</v>
      </c>
      <c r="I2" s="160" t="s">
        <v>329</v>
      </c>
      <c r="J2" s="161">
        <v>430.24</v>
      </c>
      <c r="K2" s="161">
        <v>430.24</v>
      </c>
      <c r="L2" s="160" t="s">
        <v>324</v>
      </c>
      <c r="M2" s="160" t="s">
        <v>330</v>
      </c>
      <c r="N2" s="160" t="s">
        <v>331</v>
      </c>
      <c r="O2" s="161">
        <v>0</v>
      </c>
      <c r="P2" s="160" t="s">
        <v>332</v>
      </c>
      <c r="Q2" s="161">
        <v>58693</v>
      </c>
      <c r="R2" s="160" t="s">
        <v>166</v>
      </c>
      <c r="S2" s="160" t="s">
        <v>333</v>
      </c>
      <c r="T2" s="160" t="s">
        <v>334</v>
      </c>
      <c r="U2" s="160" t="s">
        <v>335</v>
      </c>
      <c r="V2" s="160" t="s">
        <v>336</v>
      </c>
      <c r="W2" s="162" t="s">
        <v>337</v>
      </c>
    </row>
    <row r="3" spans="1:23" x14ac:dyDescent="0.25">
      <c r="A3" s="159">
        <v>43466</v>
      </c>
      <c r="B3" s="163">
        <v>625110</v>
      </c>
      <c r="C3" s="160" t="s">
        <v>325</v>
      </c>
      <c r="D3" s="160" t="s">
        <v>339</v>
      </c>
      <c r="E3" s="160" t="s">
        <v>327</v>
      </c>
      <c r="F3" s="161">
        <v>5.87</v>
      </c>
      <c r="G3" s="161">
        <v>5.87</v>
      </c>
      <c r="H3" s="160" t="s">
        <v>328</v>
      </c>
      <c r="I3" s="160" t="s">
        <v>329</v>
      </c>
      <c r="J3" s="161">
        <v>5.87</v>
      </c>
      <c r="K3" s="161">
        <v>5.87</v>
      </c>
      <c r="L3" s="160" t="s">
        <v>338</v>
      </c>
      <c r="M3" s="160" t="s">
        <v>330</v>
      </c>
      <c r="N3" s="160" t="s">
        <v>331</v>
      </c>
      <c r="O3" s="161">
        <v>0</v>
      </c>
      <c r="P3" s="160" t="s">
        <v>332</v>
      </c>
      <c r="Q3" s="161">
        <v>58705</v>
      </c>
      <c r="R3" s="160" t="s">
        <v>166</v>
      </c>
      <c r="S3" s="160" t="s">
        <v>333</v>
      </c>
      <c r="T3" s="160" t="s">
        <v>334</v>
      </c>
      <c r="U3" s="160" t="s">
        <v>340</v>
      </c>
      <c r="V3" s="160" t="s">
        <v>341</v>
      </c>
      <c r="W3" s="162" t="s">
        <v>337</v>
      </c>
    </row>
    <row r="4" spans="1:23" x14ac:dyDescent="0.25">
      <c r="A4" s="159">
        <v>43467</v>
      </c>
      <c r="B4" s="163">
        <v>613200</v>
      </c>
      <c r="C4" s="160" t="s">
        <v>325</v>
      </c>
      <c r="D4" s="160" t="s">
        <v>343</v>
      </c>
      <c r="E4" s="160" t="s">
        <v>327</v>
      </c>
      <c r="F4" s="161">
        <v>2400</v>
      </c>
      <c r="G4" s="161">
        <v>2400</v>
      </c>
      <c r="H4" s="160" t="s">
        <v>328</v>
      </c>
      <c r="I4" s="160" t="s">
        <v>329</v>
      </c>
      <c r="J4" s="161">
        <v>2400</v>
      </c>
      <c r="K4" s="161">
        <v>2400</v>
      </c>
      <c r="L4" s="160" t="s">
        <v>342</v>
      </c>
      <c r="M4" s="160" t="s">
        <v>330</v>
      </c>
      <c r="N4" s="160" t="s">
        <v>344</v>
      </c>
      <c r="O4" s="161">
        <v>0</v>
      </c>
      <c r="P4" s="160" t="s">
        <v>332</v>
      </c>
      <c r="Q4" s="161">
        <v>58442</v>
      </c>
      <c r="R4" s="160" t="s">
        <v>166</v>
      </c>
      <c r="S4" s="160" t="s">
        <v>333</v>
      </c>
      <c r="T4" s="160" t="s">
        <v>334</v>
      </c>
      <c r="U4" s="160" t="s">
        <v>345</v>
      </c>
      <c r="V4" s="160" t="s">
        <v>346</v>
      </c>
      <c r="W4" s="162" t="s">
        <v>337</v>
      </c>
    </row>
    <row r="5" spans="1:23" x14ac:dyDescent="0.25">
      <c r="A5" s="159">
        <v>43468</v>
      </c>
      <c r="B5" s="163">
        <v>627810</v>
      </c>
      <c r="C5" s="160" t="s">
        <v>325</v>
      </c>
      <c r="D5" s="160" t="s">
        <v>348</v>
      </c>
      <c r="E5" s="160" t="s">
        <v>327</v>
      </c>
      <c r="F5" s="161">
        <v>11.5</v>
      </c>
      <c r="G5" s="161">
        <v>11.5</v>
      </c>
      <c r="H5" s="160" t="s">
        <v>328</v>
      </c>
      <c r="I5" s="160" t="s">
        <v>329</v>
      </c>
      <c r="J5" s="161">
        <v>11.5</v>
      </c>
      <c r="K5" s="161">
        <v>11.5</v>
      </c>
      <c r="L5" s="160" t="s">
        <v>347</v>
      </c>
      <c r="M5" s="160" t="s">
        <v>330</v>
      </c>
      <c r="N5" s="160" t="s">
        <v>344</v>
      </c>
      <c r="O5" s="161">
        <v>0</v>
      </c>
      <c r="P5" s="160" t="s">
        <v>332</v>
      </c>
      <c r="Q5" s="161">
        <v>58443</v>
      </c>
      <c r="R5" s="160" t="s">
        <v>166</v>
      </c>
      <c r="S5" s="160" t="s">
        <v>333</v>
      </c>
      <c r="T5" s="160" t="s">
        <v>334</v>
      </c>
      <c r="U5" s="160" t="s">
        <v>349</v>
      </c>
      <c r="V5" s="160" t="s">
        <v>350</v>
      </c>
      <c r="W5" s="162" t="s">
        <v>337</v>
      </c>
    </row>
    <row r="6" spans="1:23" x14ac:dyDescent="0.25">
      <c r="A6" s="159">
        <v>43469</v>
      </c>
      <c r="B6" s="163">
        <v>626100</v>
      </c>
      <c r="C6" s="160" t="s">
        <v>325</v>
      </c>
      <c r="D6" s="160" t="s">
        <v>352</v>
      </c>
      <c r="E6" s="160" t="s">
        <v>327</v>
      </c>
      <c r="F6" s="161">
        <v>17.98</v>
      </c>
      <c r="G6" s="161">
        <v>17.98</v>
      </c>
      <c r="H6" s="160" t="s">
        <v>328</v>
      </c>
      <c r="I6" s="160" t="s">
        <v>329</v>
      </c>
      <c r="J6" s="161">
        <v>17.98</v>
      </c>
      <c r="K6" s="161">
        <v>17.98</v>
      </c>
      <c r="L6" s="160" t="s">
        <v>351</v>
      </c>
      <c r="M6" s="160" t="s">
        <v>330</v>
      </c>
      <c r="N6" s="160" t="s">
        <v>353</v>
      </c>
      <c r="O6" s="161">
        <v>0</v>
      </c>
      <c r="P6" s="160" t="s">
        <v>332</v>
      </c>
      <c r="Q6" s="161">
        <v>58718</v>
      </c>
      <c r="R6" s="160" t="s">
        <v>166</v>
      </c>
      <c r="S6" s="160" t="s">
        <v>333</v>
      </c>
      <c r="T6" s="160" t="s">
        <v>334</v>
      </c>
      <c r="U6" s="160" t="s">
        <v>354</v>
      </c>
      <c r="V6" s="160" t="s">
        <v>355</v>
      </c>
      <c r="W6" s="162" t="s">
        <v>337</v>
      </c>
    </row>
    <row r="7" spans="1:23" x14ac:dyDescent="0.25">
      <c r="A7" s="159">
        <v>43469</v>
      </c>
      <c r="B7" s="163">
        <v>602160</v>
      </c>
      <c r="C7" s="160" t="s">
        <v>325</v>
      </c>
      <c r="D7" s="160" t="s">
        <v>357</v>
      </c>
      <c r="E7" s="160" t="s">
        <v>327</v>
      </c>
      <c r="F7" s="161">
        <v>100.81</v>
      </c>
      <c r="G7" s="161">
        <v>100.81</v>
      </c>
      <c r="H7" s="160" t="s">
        <v>328</v>
      </c>
      <c r="I7" s="160" t="s">
        <v>329</v>
      </c>
      <c r="J7" s="161">
        <v>100.81</v>
      </c>
      <c r="K7" s="161">
        <v>100.81</v>
      </c>
      <c r="L7" s="160" t="s">
        <v>356</v>
      </c>
      <c r="M7" s="160" t="s">
        <v>330</v>
      </c>
      <c r="N7" s="160" t="s">
        <v>353</v>
      </c>
      <c r="O7" s="161">
        <v>0</v>
      </c>
      <c r="P7" s="160" t="s">
        <v>332</v>
      </c>
      <c r="Q7" s="161">
        <v>58719</v>
      </c>
      <c r="R7" s="160" t="s">
        <v>166</v>
      </c>
      <c r="S7" s="160" t="s">
        <v>333</v>
      </c>
      <c r="T7" s="160" t="s">
        <v>334</v>
      </c>
      <c r="U7" s="160" t="s">
        <v>358</v>
      </c>
      <c r="V7" s="160" t="s">
        <v>359</v>
      </c>
      <c r="W7" s="162" t="s">
        <v>337</v>
      </c>
    </row>
    <row r="8" spans="1:23" x14ac:dyDescent="0.25">
      <c r="A8" s="159">
        <v>43472</v>
      </c>
      <c r="B8" s="163">
        <v>647200</v>
      </c>
      <c r="C8" s="160" t="s">
        <v>325</v>
      </c>
      <c r="D8" s="160" t="s">
        <v>361</v>
      </c>
      <c r="E8" s="160" t="s">
        <v>327</v>
      </c>
      <c r="F8" s="161">
        <v>3874.17</v>
      </c>
      <c r="G8" s="161">
        <v>3874.17</v>
      </c>
      <c r="H8" s="160" t="s">
        <v>328</v>
      </c>
      <c r="I8" s="160" t="s">
        <v>329</v>
      </c>
      <c r="J8" s="161">
        <v>3874.17</v>
      </c>
      <c r="K8" s="161">
        <v>3874.17</v>
      </c>
      <c r="L8" s="160" t="s">
        <v>360</v>
      </c>
      <c r="M8" s="160" t="s">
        <v>330</v>
      </c>
      <c r="N8" s="160" t="s">
        <v>362</v>
      </c>
      <c r="O8" s="161">
        <v>0</v>
      </c>
      <c r="P8" s="160" t="s">
        <v>332</v>
      </c>
      <c r="Q8" s="161">
        <v>58476</v>
      </c>
      <c r="R8" s="160" t="s">
        <v>166</v>
      </c>
      <c r="S8" s="160" t="s">
        <v>333</v>
      </c>
      <c r="T8" s="160" t="s">
        <v>334</v>
      </c>
      <c r="U8" s="160" t="s">
        <v>363</v>
      </c>
      <c r="V8" s="160" t="s">
        <v>364</v>
      </c>
      <c r="W8" s="162" t="s">
        <v>337</v>
      </c>
    </row>
    <row r="9" spans="1:23" x14ac:dyDescent="0.25">
      <c r="A9" s="159">
        <v>43472</v>
      </c>
      <c r="B9" s="163">
        <v>647200</v>
      </c>
      <c r="C9" s="160" t="s">
        <v>325</v>
      </c>
      <c r="D9" s="160" t="s">
        <v>361</v>
      </c>
      <c r="E9" s="160" t="s">
        <v>327</v>
      </c>
      <c r="F9" s="161">
        <v>55.49</v>
      </c>
      <c r="G9" s="161">
        <v>55.49</v>
      </c>
      <c r="H9" s="160" t="s">
        <v>328</v>
      </c>
      <c r="I9" s="160" t="s">
        <v>329</v>
      </c>
      <c r="J9" s="161">
        <v>55.49</v>
      </c>
      <c r="K9" s="161">
        <v>55.49</v>
      </c>
      <c r="L9" s="160" t="s">
        <v>360</v>
      </c>
      <c r="M9" s="160" t="s">
        <v>330</v>
      </c>
      <c r="N9" s="160" t="s">
        <v>362</v>
      </c>
      <c r="O9" s="161">
        <v>0</v>
      </c>
      <c r="P9" s="160" t="s">
        <v>332</v>
      </c>
      <c r="Q9" s="161">
        <v>58476</v>
      </c>
      <c r="R9" s="160" t="s">
        <v>166</v>
      </c>
      <c r="S9" s="160" t="s">
        <v>333</v>
      </c>
      <c r="T9" s="160" t="s">
        <v>334</v>
      </c>
      <c r="U9" s="160" t="s">
        <v>363</v>
      </c>
      <c r="V9" s="160" t="s">
        <v>364</v>
      </c>
      <c r="W9" s="162" t="s">
        <v>337</v>
      </c>
    </row>
    <row r="10" spans="1:23" x14ac:dyDescent="0.25">
      <c r="A10" s="159">
        <v>43472</v>
      </c>
      <c r="B10" s="163">
        <v>647200</v>
      </c>
      <c r="C10" s="160" t="s">
        <v>325</v>
      </c>
      <c r="D10" s="160" t="s">
        <v>365</v>
      </c>
      <c r="E10" s="160" t="s">
        <v>327</v>
      </c>
      <c r="F10" s="161">
        <v>851.47</v>
      </c>
      <c r="G10" s="161">
        <v>851.47</v>
      </c>
      <c r="H10" s="160" t="s">
        <v>328</v>
      </c>
      <c r="I10" s="160" t="s">
        <v>329</v>
      </c>
      <c r="J10" s="161">
        <v>851.47</v>
      </c>
      <c r="K10" s="161">
        <v>851.47</v>
      </c>
      <c r="L10" s="160" t="s">
        <v>360</v>
      </c>
      <c r="M10" s="160" t="s">
        <v>330</v>
      </c>
      <c r="N10" s="160" t="s">
        <v>362</v>
      </c>
      <c r="O10" s="161">
        <v>0</v>
      </c>
      <c r="P10" s="160" t="s">
        <v>332</v>
      </c>
      <c r="Q10" s="161">
        <v>58477</v>
      </c>
      <c r="R10" s="160" t="s">
        <v>166</v>
      </c>
      <c r="S10" s="160" t="s">
        <v>333</v>
      </c>
      <c r="T10" s="160" t="s">
        <v>334</v>
      </c>
      <c r="U10" s="160" t="s">
        <v>366</v>
      </c>
      <c r="V10" s="160" t="s">
        <v>367</v>
      </c>
      <c r="W10" s="162" t="s">
        <v>337</v>
      </c>
    </row>
    <row r="11" spans="1:23" x14ac:dyDescent="0.25">
      <c r="A11" s="159">
        <v>43472</v>
      </c>
      <c r="B11" s="163">
        <v>647200</v>
      </c>
      <c r="C11" s="160" t="s">
        <v>325</v>
      </c>
      <c r="D11" s="160" t="s">
        <v>365</v>
      </c>
      <c r="E11" s="160" t="s">
        <v>327</v>
      </c>
      <c r="F11" s="161">
        <v>12.2</v>
      </c>
      <c r="G11" s="161">
        <v>12.2</v>
      </c>
      <c r="H11" s="160" t="s">
        <v>328</v>
      </c>
      <c r="I11" s="160" t="s">
        <v>329</v>
      </c>
      <c r="J11" s="161">
        <v>12.2</v>
      </c>
      <c r="K11" s="161">
        <v>12.2</v>
      </c>
      <c r="L11" s="160" t="s">
        <v>360</v>
      </c>
      <c r="M11" s="160" t="s">
        <v>330</v>
      </c>
      <c r="N11" s="160" t="s">
        <v>362</v>
      </c>
      <c r="O11" s="161">
        <v>0</v>
      </c>
      <c r="P11" s="160" t="s">
        <v>332</v>
      </c>
      <c r="Q11" s="161">
        <v>58477</v>
      </c>
      <c r="R11" s="160" t="s">
        <v>166</v>
      </c>
      <c r="S11" s="160" t="s">
        <v>333</v>
      </c>
      <c r="T11" s="160" t="s">
        <v>334</v>
      </c>
      <c r="U11" s="160" t="s">
        <v>366</v>
      </c>
      <c r="V11" s="160" t="s">
        <v>367</v>
      </c>
      <c r="W11" s="162" t="s">
        <v>337</v>
      </c>
    </row>
    <row r="12" spans="1:23" x14ac:dyDescent="0.25">
      <c r="A12" s="159">
        <v>43472</v>
      </c>
      <c r="B12" s="163">
        <v>611600</v>
      </c>
      <c r="C12" s="160" t="s">
        <v>325</v>
      </c>
      <c r="D12" s="160" t="s">
        <v>369</v>
      </c>
      <c r="E12" s="160" t="s">
        <v>327</v>
      </c>
      <c r="F12" s="161">
        <v>12.36</v>
      </c>
      <c r="G12" s="161">
        <v>12.36</v>
      </c>
      <c r="H12" s="160" t="s">
        <v>328</v>
      </c>
      <c r="I12" s="160" t="s">
        <v>329</v>
      </c>
      <c r="J12" s="161">
        <v>12.36</v>
      </c>
      <c r="K12" s="161">
        <v>12.36</v>
      </c>
      <c r="L12" s="160" t="s">
        <v>368</v>
      </c>
      <c r="M12" s="160" t="s">
        <v>330</v>
      </c>
      <c r="N12" s="160" t="s">
        <v>344</v>
      </c>
      <c r="O12" s="161">
        <v>0</v>
      </c>
      <c r="P12" s="160" t="s">
        <v>332</v>
      </c>
      <c r="Q12" s="161">
        <v>58599</v>
      </c>
      <c r="R12" s="160" t="s">
        <v>166</v>
      </c>
      <c r="S12" s="160" t="s">
        <v>333</v>
      </c>
      <c r="T12" s="160" t="s">
        <v>334</v>
      </c>
      <c r="U12" s="160" t="s">
        <v>370</v>
      </c>
      <c r="V12" s="160" t="s">
        <v>371</v>
      </c>
      <c r="W12" s="162" t="s">
        <v>337</v>
      </c>
    </row>
    <row r="13" spans="1:23" x14ac:dyDescent="0.25">
      <c r="A13" s="159">
        <v>43473</v>
      </c>
      <c r="B13" s="163">
        <v>602250</v>
      </c>
      <c r="C13" s="160" t="s">
        <v>325</v>
      </c>
      <c r="D13" s="160" t="s">
        <v>373</v>
      </c>
      <c r="E13" s="160" t="s">
        <v>327</v>
      </c>
      <c r="F13" s="161">
        <v>213.56</v>
      </c>
      <c r="G13" s="161">
        <v>213.56</v>
      </c>
      <c r="H13" s="160" t="s">
        <v>328</v>
      </c>
      <c r="I13" s="160" t="s">
        <v>329</v>
      </c>
      <c r="J13" s="161">
        <v>213.56</v>
      </c>
      <c r="K13" s="161">
        <v>213.56</v>
      </c>
      <c r="L13" s="160" t="s">
        <v>372</v>
      </c>
      <c r="M13" s="160" t="s">
        <v>330</v>
      </c>
      <c r="N13" s="160" t="s">
        <v>331</v>
      </c>
      <c r="O13" s="161">
        <v>0</v>
      </c>
      <c r="P13" s="160" t="s">
        <v>332</v>
      </c>
      <c r="Q13" s="161">
        <v>58689</v>
      </c>
      <c r="R13" s="160" t="s">
        <v>166</v>
      </c>
      <c r="S13" s="160" t="s">
        <v>333</v>
      </c>
      <c r="T13" s="160" t="s">
        <v>334</v>
      </c>
      <c r="U13" s="160" t="s">
        <v>374</v>
      </c>
      <c r="V13" s="160" t="s">
        <v>375</v>
      </c>
      <c r="W13" s="162" t="s">
        <v>337</v>
      </c>
    </row>
    <row r="14" spans="1:23" x14ac:dyDescent="0.25">
      <c r="A14" s="159">
        <v>43475</v>
      </c>
      <c r="B14" s="163">
        <v>661100</v>
      </c>
      <c r="C14" s="160" t="s">
        <v>325</v>
      </c>
      <c r="D14" s="160" t="s">
        <v>377</v>
      </c>
      <c r="E14" s="160" t="s">
        <v>327</v>
      </c>
      <c r="F14" s="161">
        <v>107.19</v>
      </c>
      <c r="G14" s="161">
        <v>107.19</v>
      </c>
      <c r="H14" s="160" t="s">
        <v>328</v>
      </c>
      <c r="I14" s="160" t="s">
        <v>329</v>
      </c>
      <c r="J14" s="161">
        <v>107.19</v>
      </c>
      <c r="K14" s="161">
        <v>107.19</v>
      </c>
      <c r="L14" s="160" t="s">
        <v>376</v>
      </c>
      <c r="M14" s="160" t="s">
        <v>330</v>
      </c>
      <c r="N14" s="160" t="s">
        <v>344</v>
      </c>
      <c r="O14" s="161">
        <v>0</v>
      </c>
      <c r="P14" s="160" t="s">
        <v>332</v>
      </c>
      <c r="Q14" s="161">
        <v>58600</v>
      </c>
      <c r="R14" s="160" t="s">
        <v>166</v>
      </c>
      <c r="S14" s="160" t="s">
        <v>333</v>
      </c>
      <c r="T14" s="160" t="s">
        <v>334</v>
      </c>
      <c r="U14" s="160" t="s">
        <v>378</v>
      </c>
      <c r="V14" s="160" t="s">
        <v>379</v>
      </c>
      <c r="W14" s="162" t="s">
        <v>337</v>
      </c>
    </row>
    <row r="15" spans="1:23" x14ac:dyDescent="0.25">
      <c r="A15" s="159">
        <v>43475</v>
      </c>
      <c r="B15" s="163">
        <v>607500</v>
      </c>
      <c r="C15" s="160" t="s">
        <v>325</v>
      </c>
      <c r="D15" s="160" t="s">
        <v>381</v>
      </c>
      <c r="E15" s="160" t="s">
        <v>327</v>
      </c>
      <c r="F15" s="161">
        <v>4.05</v>
      </c>
      <c r="G15" s="161">
        <v>4.05</v>
      </c>
      <c r="H15" s="160" t="s">
        <v>328</v>
      </c>
      <c r="I15" s="160" t="s">
        <v>329</v>
      </c>
      <c r="J15" s="161">
        <v>4.05</v>
      </c>
      <c r="K15" s="161">
        <v>4.05</v>
      </c>
      <c r="L15" s="160" t="s">
        <v>380</v>
      </c>
      <c r="M15" s="160" t="s">
        <v>330</v>
      </c>
      <c r="N15" s="160" t="s">
        <v>331</v>
      </c>
      <c r="O15" s="161">
        <v>0</v>
      </c>
      <c r="P15" s="160" t="s">
        <v>332</v>
      </c>
      <c r="Q15" s="161">
        <v>58683</v>
      </c>
      <c r="R15" s="160" t="s">
        <v>166</v>
      </c>
      <c r="S15" s="160" t="s">
        <v>333</v>
      </c>
      <c r="T15" s="160" t="s">
        <v>334</v>
      </c>
      <c r="U15" s="160" t="s">
        <v>382</v>
      </c>
      <c r="V15" s="160" t="s">
        <v>383</v>
      </c>
      <c r="W15" s="162" t="s">
        <v>337</v>
      </c>
    </row>
    <row r="16" spans="1:23" x14ac:dyDescent="0.25">
      <c r="A16" s="159">
        <v>43475</v>
      </c>
      <c r="B16" s="163">
        <v>607500</v>
      </c>
      <c r="C16" s="160" t="s">
        <v>325</v>
      </c>
      <c r="D16" s="160" t="s">
        <v>384</v>
      </c>
      <c r="E16" s="160" t="s">
        <v>327</v>
      </c>
      <c r="F16" s="161">
        <v>59.12</v>
      </c>
      <c r="G16" s="161">
        <v>59.12</v>
      </c>
      <c r="H16" s="160" t="s">
        <v>328</v>
      </c>
      <c r="I16" s="160" t="s">
        <v>329</v>
      </c>
      <c r="J16" s="161">
        <v>59.12</v>
      </c>
      <c r="K16" s="161">
        <v>59.12</v>
      </c>
      <c r="L16" s="160" t="s">
        <v>380</v>
      </c>
      <c r="M16" s="160" t="s">
        <v>330</v>
      </c>
      <c r="N16" s="160" t="s">
        <v>331</v>
      </c>
      <c r="O16" s="161">
        <v>0</v>
      </c>
      <c r="P16" s="160" t="s">
        <v>332</v>
      </c>
      <c r="Q16" s="161">
        <v>58686</v>
      </c>
      <c r="R16" s="160" t="s">
        <v>166</v>
      </c>
      <c r="S16" s="160" t="s">
        <v>333</v>
      </c>
      <c r="T16" s="160" t="s">
        <v>334</v>
      </c>
      <c r="U16" s="160" t="s">
        <v>385</v>
      </c>
      <c r="V16" s="160" t="s">
        <v>386</v>
      </c>
      <c r="W16" s="162" t="s">
        <v>337</v>
      </c>
    </row>
    <row r="17" spans="1:23" x14ac:dyDescent="0.25">
      <c r="A17" s="159">
        <v>43475</v>
      </c>
      <c r="B17" s="163">
        <v>607500</v>
      </c>
      <c r="C17" s="160" t="s">
        <v>325</v>
      </c>
      <c r="D17" s="160" t="s">
        <v>387</v>
      </c>
      <c r="E17" s="160" t="s">
        <v>327</v>
      </c>
      <c r="F17" s="161">
        <v>118.63</v>
      </c>
      <c r="G17" s="161">
        <v>118.63</v>
      </c>
      <c r="H17" s="160" t="s">
        <v>328</v>
      </c>
      <c r="I17" s="160" t="s">
        <v>329</v>
      </c>
      <c r="J17" s="161">
        <v>118.63</v>
      </c>
      <c r="K17" s="161">
        <v>118.63</v>
      </c>
      <c r="L17" s="160" t="s">
        <v>380</v>
      </c>
      <c r="M17" s="160" t="s">
        <v>330</v>
      </c>
      <c r="N17" s="160" t="s">
        <v>331</v>
      </c>
      <c r="O17" s="161">
        <v>0</v>
      </c>
      <c r="P17" s="160" t="s">
        <v>332</v>
      </c>
      <c r="Q17" s="161">
        <v>58687</v>
      </c>
      <c r="R17" s="160" t="s">
        <v>166</v>
      </c>
      <c r="S17" s="160" t="s">
        <v>333</v>
      </c>
      <c r="T17" s="160" t="s">
        <v>334</v>
      </c>
      <c r="U17" s="160" t="s">
        <v>388</v>
      </c>
      <c r="V17" s="160" t="s">
        <v>389</v>
      </c>
      <c r="W17" s="162" t="s">
        <v>337</v>
      </c>
    </row>
    <row r="18" spans="1:23" x14ac:dyDescent="0.25">
      <c r="A18" s="159">
        <v>43475</v>
      </c>
      <c r="B18" s="163">
        <v>607500</v>
      </c>
      <c r="C18" s="160" t="s">
        <v>325</v>
      </c>
      <c r="D18" s="160" t="s">
        <v>390</v>
      </c>
      <c r="E18" s="160" t="s">
        <v>327</v>
      </c>
      <c r="F18" s="161">
        <v>80.64</v>
      </c>
      <c r="G18" s="161">
        <v>80.64</v>
      </c>
      <c r="H18" s="160" t="s">
        <v>328</v>
      </c>
      <c r="I18" s="160" t="s">
        <v>329</v>
      </c>
      <c r="J18" s="161">
        <v>80.64</v>
      </c>
      <c r="K18" s="161">
        <v>80.64</v>
      </c>
      <c r="L18" s="160" t="s">
        <v>380</v>
      </c>
      <c r="M18" s="160" t="s">
        <v>330</v>
      </c>
      <c r="N18" s="160" t="s">
        <v>331</v>
      </c>
      <c r="O18" s="161">
        <v>0</v>
      </c>
      <c r="P18" s="160" t="s">
        <v>332</v>
      </c>
      <c r="Q18" s="161">
        <v>58688</v>
      </c>
      <c r="R18" s="160" t="s">
        <v>166</v>
      </c>
      <c r="S18" s="160" t="s">
        <v>333</v>
      </c>
      <c r="T18" s="160" t="s">
        <v>334</v>
      </c>
      <c r="U18" s="160" t="s">
        <v>391</v>
      </c>
      <c r="V18" s="160" t="s">
        <v>392</v>
      </c>
      <c r="W18" s="162" t="s">
        <v>337</v>
      </c>
    </row>
    <row r="19" spans="1:23" x14ac:dyDescent="0.25">
      <c r="A19" s="159">
        <v>43475</v>
      </c>
      <c r="B19" s="163">
        <v>607610</v>
      </c>
      <c r="C19" s="160" t="s">
        <v>325</v>
      </c>
      <c r="D19" s="160" t="s">
        <v>394</v>
      </c>
      <c r="E19" s="160" t="s">
        <v>327</v>
      </c>
      <c r="F19" s="161">
        <v>185.29</v>
      </c>
      <c r="G19" s="161">
        <v>185.29</v>
      </c>
      <c r="H19" s="160" t="s">
        <v>328</v>
      </c>
      <c r="I19" s="160" t="s">
        <v>329</v>
      </c>
      <c r="J19" s="161">
        <v>185.29</v>
      </c>
      <c r="K19" s="161">
        <v>185.29</v>
      </c>
      <c r="L19" s="160" t="s">
        <v>393</v>
      </c>
      <c r="M19" s="160" t="s">
        <v>330</v>
      </c>
      <c r="N19" s="160" t="s">
        <v>331</v>
      </c>
      <c r="O19" s="161">
        <v>0</v>
      </c>
      <c r="P19" s="160" t="s">
        <v>332</v>
      </c>
      <c r="Q19" s="161">
        <v>59427</v>
      </c>
      <c r="R19" s="160" t="s">
        <v>166</v>
      </c>
      <c r="S19" s="160" t="s">
        <v>333</v>
      </c>
      <c r="T19" s="160" t="s">
        <v>334</v>
      </c>
      <c r="U19" s="160" t="s">
        <v>395</v>
      </c>
      <c r="V19" s="160" t="s">
        <v>396</v>
      </c>
      <c r="W19" s="162" t="s">
        <v>337</v>
      </c>
    </row>
    <row r="20" spans="1:23" x14ac:dyDescent="0.25">
      <c r="A20" s="159">
        <v>43476</v>
      </c>
      <c r="B20" s="163">
        <v>616600</v>
      </c>
      <c r="C20" s="160" t="s">
        <v>325</v>
      </c>
      <c r="D20" s="160" t="s">
        <v>398</v>
      </c>
      <c r="E20" s="160" t="s">
        <v>327</v>
      </c>
      <c r="F20" s="161">
        <v>151.62</v>
      </c>
      <c r="G20" s="161">
        <v>151.62</v>
      </c>
      <c r="H20" s="160" t="s">
        <v>328</v>
      </c>
      <c r="I20" s="160" t="s">
        <v>329</v>
      </c>
      <c r="J20" s="161">
        <v>151.62</v>
      </c>
      <c r="K20" s="161">
        <v>151.62</v>
      </c>
      <c r="L20" s="160" t="s">
        <v>397</v>
      </c>
      <c r="M20" s="160" t="s">
        <v>330</v>
      </c>
      <c r="N20" s="160" t="s">
        <v>362</v>
      </c>
      <c r="O20" s="161">
        <v>0</v>
      </c>
      <c r="P20" s="160" t="s">
        <v>332</v>
      </c>
      <c r="Q20" s="161">
        <v>58561</v>
      </c>
      <c r="R20" s="160" t="s">
        <v>166</v>
      </c>
      <c r="S20" s="160" t="s">
        <v>333</v>
      </c>
      <c r="T20" s="160" t="s">
        <v>334</v>
      </c>
      <c r="U20" s="160" t="s">
        <v>399</v>
      </c>
      <c r="V20" s="160" t="s">
        <v>400</v>
      </c>
      <c r="W20" s="162" t="s">
        <v>337</v>
      </c>
    </row>
    <row r="21" spans="1:23" x14ac:dyDescent="0.25">
      <c r="A21" s="159">
        <v>43476</v>
      </c>
      <c r="B21" s="163">
        <v>625700</v>
      </c>
      <c r="C21" s="160" t="s">
        <v>325</v>
      </c>
      <c r="D21" s="160" t="s">
        <v>402</v>
      </c>
      <c r="E21" s="160" t="s">
        <v>327</v>
      </c>
      <c r="F21" s="161">
        <v>23.56</v>
      </c>
      <c r="G21" s="161">
        <v>23.56</v>
      </c>
      <c r="H21" s="160" t="s">
        <v>328</v>
      </c>
      <c r="I21" s="160" t="s">
        <v>329</v>
      </c>
      <c r="J21" s="161">
        <v>23.56</v>
      </c>
      <c r="K21" s="161">
        <v>23.56</v>
      </c>
      <c r="L21" s="160" t="s">
        <v>401</v>
      </c>
      <c r="M21" s="160" t="s">
        <v>330</v>
      </c>
      <c r="N21" s="160" t="s">
        <v>331</v>
      </c>
      <c r="O21" s="161">
        <v>0</v>
      </c>
      <c r="P21" s="160" t="s">
        <v>332</v>
      </c>
      <c r="Q21" s="161">
        <v>58680</v>
      </c>
      <c r="R21" s="160" t="s">
        <v>166</v>
      </c>
      <c r="S21" s="160" t="s">
        <v>333</v>
      </c>
      <c r="T21" s="160" t="s">
        <v>334</v>
      </c>
      <c r="U21" s="160" t="s">
        <v>403</v>
      </c>
      <c r="V21" s="160" t="s">
        <v>404</v>
      </c>
      <c r="W21" s="162" t="s">
        <v>337</v>
      </c>
    </row>
    <row r="22" spans="1:23" x14ac:dyDescent="0.25">
      <c r="A22" s="159">
        <v>43476</v>
      </c>
      <c r="B22" s="163">
        <v>607500</v>
      </c>
      <c r="C22" s="160" t="s">
        <v>325</v>
      </c>
      <c r="D22" s="160" t="s">
        <v>405</v>
      </c>
      <c r="E22" s="160" t="s">
        <v>327</v>
      </c>
      <c r="F22" s="161">
        <v>396.74</v>
      </c>
      <c r="G22" s="161">
        <v>396.74</v>
      </c>
      <c r="H22" s="160" t="s">
        <v>328</v>
      </c>
      <c r="I22" s="160" t="s">
        <v>329</v>
      </c>
      <c r="J22" s="161">
        <v>396.74</v>
      </c>
      <c r="K22" s="161">
        <v>396.74</v>
      </c>
      <c r="L22" s="160" t="s">
        <v>380</v>
      </c>
      <c r="M22" s="160" t="s">
        <v>330</v>
      </c>
      <c r="N22" s="160" t="s">
        <v>331</v>
      </c>
      <c r="O22" s="161">
        <v>0</v>
      </c>
      <c r="P22" s="160" t="s">
        <v>332</v>
      </c>
      <c r="Q22" s="161">
        <v>58684</v>
      </c>
      <c r="R22" s="160" t="s">
        <v>166</v>
      </c>
      <c r="S22" s="160" t="s">
        <v>333</v>
      </c>
      <c r="T22" s="160" t="s">
        <v>334</v>
      </c>
      <c r="U22" s="160" t="s">
        <v>406</v>
      </c>
      <c r="V22" s="160" t="s">
        <v>407</v>
      </c>
      <c r="W22" s="162" t="s">
        <v>337</v>
      </c>
    </row>
    <row r="23" spans="1:23" x14ac:dyDescent="0.25">
      <c r="A23" s="159">
        <v>43476</v>
      </c>
      <c r="B23" s="163">
        <v>607500</v>
      </c>
      <c r="C23" s="160" t="s">
        <v>325</v>
      </c>
      <c r="D23" s="160" t="s">
        <v>408</v>
      </c>
      <c r="E23" s="160" t="s">
        <v>327</v>
      </c>
      <c r="F23" s="161">
        <v>2998.69</v>
      </c>
      <c r="G23" s="161">
        <v>2998.69</v>
      </c>
      <c r="H23" s="160" t="s">
        <v>328</v>
      </c>
      <c r="I23" s="160" t="s">
        <v>329</v>
      </c>
      <c r="J23" s="161">
        <v>2998.69</v>
      </c>
      <c r="K23" s="161">
        <v>2998.69</v>
      </c>
      <c r="L23" s="160" t="s">
        <v>380</v>
      </c>
      <c r="M23" s="160" t="s">
        <v>330</v>
      </c>
      <c r="N23" s="160" t="s">
        <v>331</v>
      </c>
      <c r="O23" s="161">
        <v>0</v>
      </c>
      <c r="P23" s="160" t="s">
        <v>332</v>
      </c>
      <c r="Q23" s="161">
        <v>58685</v>
      </c>
      <c r="R23" s="160" t="s">
        <v>166</v>
      </c>
      <c r="S23" s="160" t="s">
        <v>333</v>
      </c>
      <c r="T23" s="160" t="s">
        <v>334</v>
      </c>
      <c r="U23" s="160" t="s">
        <v>409</v>
      </c>
      <c r="V23" s="160" t="s">
        <v>410</v>
      </c>
      <c r="W23" s="162" t="s">
        <v>337</v>
      </c>
    </row>
    <row r="24" spans="1:23" x14ac:dyDescent="0.25">
      <c r="A24" s="159">
        <v>43479</v>
      </c>
      <c r="B24" s="163">
        <v>625110</v>
      </c>
      <c r="C24" s="160" t="s">
        <v>325</v>
      </c>
      <c r="D24" s="160" t="s">
        <v>411</v>
      </c>
      <c r="E24" s="160" t="s">
        <v>327</v>
      </c>
      <c r="F24" s="161">
        <v>12.1</v>
      </c>
      <c r="G24" s="161">
        <v>12.1</v>
      </c>
      <c r="H24" s="160" t="s">
        <v>328</v>
      </c>
      <c r="I24" s="160" t="s">
        <v>329</v>
      </c>
      <c r="J24" s="161">
        <v>12.1</v>
      </c>
      <c r="K24" s="161">
        <v>12.1</v>
      </c>
      <c r="L24" s="160" t="s">
        <v>338</v>
      </c>
      <c r="M24" s="160" t="s">
        <v>330</v>
      </c>
      <c r="N24" s="160" t="s">
        <v>353</v>
      </c>
      <c r="O24" s="161">
        <v>0</v>
      </c>
      <c r="P24" s="160" t="s">
        <v>332</v>
      </c>
      <c r="Q24" s="161">
        <v>58720</v>
      </c>
      <c r="R24" s="160" t="s">
        <v>166</v>
      </c>
      <c r="S24" s="160" t="s">
        <v>333</v>
      </c>
      <c r="T24" s="160" t="s">
        <v>334</v>
      </c>
      <c r="U24" s="160" t="s">
        <v>412</v>
      </c>
      <c r="V24" s="160" t="s">
        <v>413</v>
      </c>
      <c r="W24" s="162" t="s">
        <v>337</v>
      </c>
    </row>
    <row r="25" spans="1:23" x14ac:dyDescent="0.25">
      <c r="A25" s="159">
        <v>43479</v>
      </c>
      <c r="B25" s="163">
        <v>607610</v>
      </c>
      <c r="C25" s="160" t="s">
        <v>325</v>
      </c>
      <c r="D25" s="160" t="s">
        <v>414</v>
      </c>
      <c r="E25" s="160" t="s">
        <v>327</v>
      </c>
      <c r="F25" s="161">
        <v>21.95</v>
      </c>
      <c r="G25" s="161">
        <v>21.95</v>
      </c>
      <c r="H25" s="160" t="s">
        <v>328</v>
      </c>
      <c r="I25" s="160" t="s">
        <v>329</v>
      </c>
      <c r="J25" s="161">
        <v>21.95</v>
      </c>
      <c r="K25" s="161">
        <v>21.95</v>
      </c>
      <c r="L25" s="160" t="s">
        <v>393</v>
      </c>
      <c r="M25" s="160" t="s">
        <v>330</v>
      </c>
      <c r="N25" s="160" t="s">
        <v>331</v>
      </c>
      <c r="O25" s="161">
        <v>0</v>
      </c>
      <c r="P25" s="160" t="s">
        <v>332</v>
      </c>
      <c r="Q25" s="161">
        <v>59426</v>
      </c>
      <c r="R25" s="160" t="s">
        <v>166</v>
      </c>
      <c r="S25" s="160" t="s">
        <v>333</v>
      </c>
      <c r="T25" s="160" t="s">
        <v>334</v>
      </c>
      <c r="U25" s="160" t="s">
        <v>415</v>
      </c>
      <c r="V25" s="160" t="s">
        <v>416</v>
      </c>
      <c r="W25" s="162" t="s">
        <v>337</v>
      </c>
    </row>
    <row r="26" spans="1:23" x14ac:dyDescent="0.25">
      <c r="A26" s="159">
        <v>43480</v>
      </c>
      <c r="B26" s="163">
        <v>602210</v>
      </c>
      <c r="C26" s="160" t="s">
        <v>325</v>
      </c>
      <c r="D26" s="160" t="s">
        <v>418</v>
      </c>
      <c r="E26" s="160" t="s">
        <v>327</v>
      </c>
      <c r="F26" s="161">
        <v>12.68</v>
      </c>
      <c r="G26" s="161">
        <v>12.68</v>
      </c>
      <c r="H26" s="160" t="s">
        <v>328</v>
      </c>
      <c r="I26" s="160" t="s">
        <v>329</v>
      </c>
      <c r="J26" s="161">
        <v>12.68</v>
      </c>
      <c r="K26" s="161">
        <v>12.68</v>
      </c>
      <c r="L26" s="160" t="s">
        <v>417</v>
      </c>
      <c r="M26" s="160" t="s">
        <v>330</v>
      </c>
      <c r="N26" s="160" t="s">
        <v>331</v>
      </c>
      <c r="O26" s="161">
        <v>0</v>
      </c>
      <c r="P26" s="160" t="s">
        <v>332</v>
      </c>
      <c r="Q26" s="161">
        <v>58749</v>
      </c>
      <c r="R26" s="160" t="s">
        <v>166</v>
      </c>
      <c r="S26" s="160" t="s">
        <v>333</v>
      </c>
      <c r="T26" s="160" t="s">
        <v>334</v>
      </c>
      <c r="U26" s="160" t="s">
        <v>419</v>
      </c>
      <c r="V26" s="160" t="s">
        <v>420</v>
      </c>
      <c r="W26" s="162" t="s">
        <v>337</v>
      </c>
    </row>
    <row r="27" spans="1:23" x14ac:dyDescent="0.25">
      <c r="A27" s="159">
        <v>43481</v>
      </c>
      <c r="B27" s="163">
        <v>607500</v>
      </c>
      <c r="C27" s="160" t="s">
        <v>325</v>
      </c>
      <c r="D27" s="160" t="s">
        <v>421</v>
      </c>
      <c r="E27" s="160" t="s">
        <v>327</v>
      </c>
      <c r="F27" s="161">
        <v>80.36</v>
      </c>
      <c r="G27" s="161">
        <v>80.36</v>
      </c>
      <c r="H27" s="160" t="s">
        <v>328</v>
      </c>
      <c r="I27" s="160" t="s">
        <v>329</v>
      </c>
      <c r="J27" s="161">
        <v>80.36</v>
      </c>
      <c r="K27" s="161">
        <v>80.36</v>
      </c>
      <c r="L27" s="160" t="s">
        <v>380</v>
      </c>
      <c r="M27" s="160" t="s">
        <v>330</v>
      </c>
      <c r="N27" s="160" t="s">
        <v>331</v>
      </c>
      <c r="O27" s="161">
        <v>0</v>
      </c>
      <c r="P27" s="160" t="s">
        <v>332</v>
      </c>
      <c r="Q27" s="161">
        <v>58738</v>
      </c>
      <c r="R27" s="160" t="s">
        <v>166</v>
      </c>
      <c r="S27" s="160" t="s">
        <v>333</v>
      </c>
      <c r="T27" s="160" t="s">
        <v>334</v>
      </c>
      <c r="U27" s="160" t="s">
        <v>422</v>
      </c>
      <c r="V27" s="160" t="s">
        <v>423</v>
      </c>
      <c r="W27" s="162" t="s">
        <v>337</v>
      </c>
    </row>
    <row r="28" spans="1:23" x14ac:dyDescent="0.25">
      <c r="A28" s="159">
        <v>43481</v>
      </c>
      <c r="B28" s="163">
        <v>607500</v>
      </c>
      <c r="C28" s="160" t="s">
        <v>325</v>
      </c>
      <c r="D28" s="160" t="s">
        <v>424</v>
      </c>
      <c r="E28" s="160" t="s">
        <v>327</v>
      </c>
      <c r="F28" s="161">
        <v>127.63</v>
      </c>
      <c r="G28" s="161">
        <v>127.63</v>
      </c>
      <c r="H28" s="160" t="s">
        <v>328</v>
      </c>
      <c r="I28" s="160" t="s">
        <v>329</v>
      </c>
      <c r="J28" s="161">
        <v>127.63</v>
      </c>
      <c r="K28" s="161">
        <v>127.63</v>
      </c>
      <c r="L28" s="160" t="s">
        <v>380</v>
      </c>
      <c r="M28" s="160" t="s">
        <v>330</v>
      </c>
      <c r="N28" s="160" t="s">
        <v>331</v>
      </c>
      <c r="O28" s="161">
        <v>0</v>
      </c>
      <c r="P28" s="160" t="s">
        <v>332</v>
      </c>
      <c r="Q28" s="161">
        <v>58739</v>
      </c>
      <c r="R28" s="160" t="s">
        <v>166</v>
      </c>
      <c r="S28" s="160" t="s">
        <v>333</v>
      </c>
      <c r="T28" s="160" t="s">
        <v>334</v>
      </c>
      <c r="U28" s="160" t="s">
        <v>425</v>
      </c>
      <c r="V28" s="160" t="s">
        <v>426</v>
      </c>
      <c r="W28" s="162" t="s">
        <v>337</v>
      </c>
    </row>
    <row r="29" spans="1:23" x14ac:dyDescent="0.25">
      <c r="A29" s="159">
        <v>43481</v>
      </c>
      <c r="B29" s="163">
        <v>607610</v>
      </c>
      <c r="C29" s="160" t="s">
        <v>325</v>
      </c>
      <c r="D29" s="160" t="s">
        <v>427</v>
      </c>
      <c r="E29" s="160" t="s">
        <v>327</v>
      </c>
      <c r="F29" s="161">
        <v>654.04999999999995</v>
      </c>
      <c r="G29" s="161">
        <v>654.04999999999995</v>
      </c>
      <c r="H29" s="160" t="s">
        <v>328</v>
      </c>
      <c r="I29" s="160" t="s">
        <v>329</v>
      </c>
      <c r="J29" s="161">
        <v>654.04999999999995</v>
      </c>
      <c r="K29" s="161">
        <v>654.04999999999995</v>
      </c>
      <c r="L29" s="160" t="s">
        <v>393</v>
      </c>
      <c r="M29" s="160" t="s">
        <v>330</v>
      </c>
      <c r="N29" s="160" t="s">
        <v>331</v>
      </c>
      <c r="O29" s="161">
        <v>0</v>
      </c>
      <c r="P29" s="160" t="s">
        <v>332</v>
      </c>
      <c r="Q29" s="161">
        <v>58782</v>
      </c>
      <c r="R29" s="160" t="s">
        <v>166</v>
      </c>
      <c r="S29" s="160" t="s">
        <v>333</v>
      </c>
      <c r="T29" s="160" t="s">
        <v>334</v>
      </c>
      <c r="U29" s="160" t="s">
        <v>428</v>
      </c>
      <c r="V29" s="160" t="s">
        <v>429</v>
      </c>
      <c r="W29" s="162" t="s">
        <v>337</v>
      </c>
    </row>
    <row r="30" spans="1:23" x14ac:dyDescent="0.25">
      <c r="A30" s="159">
        <v>43481</v>
      </c>
      <c r="B30" s="163">
        <v>607500</v>
      </c>
      <c r="C30" s="160" t="s">
        <v>325</v>
      </c>
      <c r="D30" s="160" t="s">
        <v>430</v>
      </c>
      <c r="E30" s="160" t="s">
        <v>327</v>
      </c>
      <c r="F30" s="161">
        <v>16.07</v>
      </c>
      <c r="G30" s="161">
        <v>16.07</v>
      </c>
      <c r="H30" s="160" t="s">
        <v>328</v>
      </c>
      <c r="I30" s="160" t="s">
        <v>329</v>
      </c>
      <c r="J30" s="161">
        <v>16.07</v>
      </c>
      <c r="K30" s="161">
        <v>16.07</v>
      </c>
      <c r="L30" s="160" t="s">
        <v>380</v>
      </c>
      <c r="M30" s="160" t="s">
        <v>330</v>
      </c>
      <c r="N30" s="160" t="s">
        <v>331</v>
      </c>
      <c r="O30" s="161">
        <v>0</v>
      </c>
      <c r="P30" s="160" t="s">
        <v>332</v>
      </c>
      <c r="Q30" s="161">
        <v>58798</v>
      </c>
      <c r="R30" s="160" t="s">
        <v>166</v>
      </c>
      <c r="S30" s="160" t="s">
        <v>333</v>
      </c>
      <c r="T30" s="160" t="s">
        <v>334</v>
      </c>
      <c r="U30" s="160" t="s">
        <v>431</v>
      </c>
      <c r="V30" s="160" t="s">
        <v>432</v>
      </c>
      <c r="W30" s="162" t="s">
        <v>337</v>
      </c>
    </row>
    <row r="31" spans="1:23" x14ac:dyDescent="0.25">
      <c r="A31" s="159">
        <v>43482</v>
      </c>
      <c r="B31" s="163">
        <v>607500</v>
      </c>
      <c r="C31" s="160" t="s">
        <v>325</v>
      </c>
      <c r="D31" s="160" t="s">
        <v>433</v>
      </c>
      <c r="E31" s="160" t="s">
        <v>327</v>
      </c>
      <c r="F31" s="161">
        <v>205.62</v>
      </c>
      <c r="G31" s="161">
        <v>205.62</v>
      </c>
      <c r="H31" s="160" t="s">
        <v>328</v>
      </c>
      <c r="I31" s="160" t="s">
        <v>329</v>
      </c>
      <c r="J31" s="161">
        <v>205.62</v>
      </c>
      <c r="K31" s="161">
        <v>205.62</v>
      </c>
      <c r="L31" s="160" t="s">
        <v>380</v>
      </c>
      <c r="M31" s="160" t="s">
        <v>330</v>
      </c>
      <c r="N31" s="160" t="s">
        <v>331</v>
      </c>
      <c r="O31" s="161">
        <v>0</v>
      </c>
      <c r="P31" s="160" t="s">
        <v>332</v>
      </c>
      <c r="Q31" s="161">
        <v>58740</v>
      </c>
      <c r="R31" s="160" t="s">
        <v>166</v>
      </c>
      <c r="S31" s="160" t="s">
        <v>333</v>
      </c>
      <c r="T31" s="160" t="s">
        <v>334</v>
      </c>
      <c r="U31" s="160" t="s">
        <v>434</v>
      </c>
      <c r="V31" s="160" t="s">
        <v>435</v>
      </c>
      <c r="W31" s="162" t="s">
        <v>337</v>
      </c>
    </row>
    <row r="32" spans="1:23" x14ac:dyDescent="0.25">
      <c r="A32" s="159">
        <v>43483</v>
      </c>
      <c r="B32" s="163">
        <v>607500</v>
      </c>
      <c r="C32" s="160" t="s">
        <v>325</v>
      </c>
      <c r="D32" s="160" t="s">
        <v>436</v>
      </c>
      <c r="E32" s="160" t="s">
        <v>327</v>
      </c>
      <c r="F32" s="161">
        <v>210.5</v>
      </c>
      <c r="G32" s="161">
        <v>210.5</v>
      </c>
      <c r="H32" s="160" t="s">
        <v>328</v>
      </c>
      <c r="I32" s="160" t="s">
        <v>329</v>
      </c>
      <c r="J32" s="161">
        <v>210.5</v>
      </c>
      <c r="K32" s="161">
        <v>210.5</v>
      </c>
      <c r="L32" s="160" t="s">
        <v>380</v>
      </c>
      <c r="M32" s="160" t="s">
        <v>330</v>
      </c>
      <c r="N32" s="160" t="s">
        <v>331</v>
      </c>
      <c r="O32" s="161">
        <v>0</v>
      </c>
      <c r="P32" s="160" t="s">
        <v>332</v>
      </c>
      <c r="Q32" s="161">
        <v>58781</v>
      </c>
      <c r="R32" s="160" t="s">
        <v>166</v>
      </c>
      <c r="S32" s="160" t="s">
        <v>333</v>
      </c>
      <c r="T32" s="160" t="s">
        <v>334</v>
      </c>
      <c r="U32" s="160" t="s">
        <v>437</v>
      </c>
      <c r="V32" s="160" t="s">
        <v>438</v>
      </c>
      <c r="W32" s="162" t="s">
        <v>337</v>
      </c>
    </row>
    <row r="33" spans="1:23" x14ac:dyDescent="0.25">
      <c r="A33" s="159">
        <v>43484</v>
      </c>
      <c r="B33" s="163">
        <v>648100</v>
      </c>
      <c r="C33" s="160" t="s">
        <v>325</v>
      </c>
      <c r="D33" s="160" t="s">
        <v>440</v>
      </c>
      <c r="E33" s="160" t="s">
        <v>327</v>
      </c>
      <c r="F33" s="161">
        <v>526.14</v>
      </c>
      <c r="G33" s="161">
        <v>526.14</v>
      </c>
      <c r="H33" s="160" t="s">
        <v>328</v>
      </c>
      <c r="I33" s="160" t="s">
        <v>329</v>
      </c>
      <c r="J33" s="161">
        <v>526.14</v>
      </c>
      <c r="K33" s="161">
        <v>526.14</v>
      </c>
      <c r="L33" s="160" t="s">
        <v>439</v>
      </c>
      <c r="M33" s="160" t="s">
        <v>330</v>
      </c>
      <c r="N33" s="160" t="s">
        <v>331</v>
      </c>
      <c r="O33" s="161">
        <v>0</v>
      </c>
      <c r="P33" s="160" t="s">
        <v>332</v>
      </c>
      <c r="Q33" s="161">
        <v>58755</v>
      </c>
      <c r="R33" s="160" t="s">
        <v>166</v>
      </c>
      <c r="S33" s="160" t="s">
        <v>333</v>
      </c>
      <c r="T33" s="160" t="s">
        <v>334</v>
      </c>
      <c r="U33" s="160" t="s">
        <v>441</v>
      </c>
      <c r="V33" s="160" t="s">
        <v>442</v>
      </c>
      <c r="W33" s="162" t="s">
        <v>337</v>
      </c>
    </row>
    <row r="34" spans="1:23" x14ac:dyDescent="0.25">
      <c r="A34" s="159">
        <v>43486</v>
      </c>
      <c r="B34" s="163">
        <v>607500</v>
      </c>
      <c r="C34" s="160" t="s">
        <v>325</v>
      </c>
      <c r="D34" s="160" t="s">
        <v>443</v>
      </c>
      <c r="E34" s="160" t="s">
        <v>327</v>
      </c>
      <c r="F34" s="161">
        <v>41</v>
      </c>
      <c r="G34" s="161">
        <v>41</v>
      </c>
      <c r="H34" s="160" t="s">
        <v>328</v>
      </c>
      <c r="I34" s="160" t="s">
        <v>329</v>
      </c>
      <c r="J34" s="161">
        <v>41</v>
      </c>
      <c r="K34" s="161">
        <v>41</v>
      </c>
      <c r="L34" s="160" t="s">
        <v>380</v>
      </c>
      <c r="M34" s="160" t="s">
        <v>330</v>
      </c>
      <c r="N34" s="160" t="s">
        <v>331</v>
      </c>
      <c r="O34" s="161">
        <v>0</v>
      </c>
      <c r="P34" s="160" t="s">
        <v>332</v>
      </c>
      <c r="Q34" s="161">
        <v>58780</v>
      </c>
      <c r="R34" s="160" t="s">
        <v>166</v>
      </c>
      <c r="S34" s="160" t="s">
        <v>333</v>
      </c>
      <c r="T34" s="160" t="s">
        <v>334</v>
      </c>
      <c r="U34" s="160" t="s">
        <v>444</v>
      </c>
      <c r="V34" s="160" t="s">
        <v>445</v>
      </c>
      <c r="W34" s="162" t="s">
        <v>337</v>
      </c>
    </row>
    <row r="35" spans="1:23" x14ac:dyDescent="0.25">
      <c r="A35" s="159">
        <v>43487</v>
      </c>
      <c r="B35" s="163">
        <v>648000</v>
      </c>
      <c r="C35" s="160" t="s">
        <v>325</v>
      </c>
      <c r="D35" s="160" t="s">
        <v>447</v>
      </c>
      <c r="E35" s="160" t="s">
        <v>327</v>
      </c>
      <c r="F35" s="161">
        <v>160.68</v>
      </c>
      <c r="G35" s="161">
        <v>160.68</v>
      </c>
      <c r="H35" s="160" t="s">
        <v>328</v>
      </c>
      <c r="I35" s="160" t="s">
        <v>329</v>
      </c>
      <c r="J35" s="161">
        <v>160.68</v>
      </c>
      <c r="K35" s="161">
        <v>160.68</v>
      </c>
      <c r="L35" s="160" t="s">
        <v>446</v>
      </c>
      <c r="M35" s="160" t="s">
        <v>330</v>
      </c>
      <c r="N35" s="160" t="s">
        <v>331</v>
      </c>
      <c r="O35" s="161">
        <v>0</v>
      </c>
      <c r="P35" s="160" t="s">
        <v>332</v>
      </c>
      <c r="Q35" s="161">
        <v>58759</v>
      </c>
      <c r="R35" s="160" t="s">
        <v>166</v>
      </c>
      <c r="S35" s="160" t="s">
        <v>333</v>
      </c>
      <c r="T35" s="160" t="s">
        <v>334</v>
      </c>
      <c r="U35" s="160" t="s">
        <v>448</v>
      </c>
      <c r="V35" s="160" t="s">
        <v>449</v>
      </c>
      <c r="W35" s="162" t="s">
        <v>337</v>
      </c>
    </row>
    <row r="36" spans="1:23" x14ac:dyDescent="0.25">
      <c r="A36" s="159">
        <v>43489</v>
      </c>
      <c r="B36" s="163">
        <v>625110</v>
      </c>
      <c r="C36" s="160" t="s">
        <v>325</v>
      </c>
      <c r="D36" s="160" t="s">
        <v>450</v>
      </c>
      <c r="E36" s="160" t="s">
        <v>327</v>
      </c>
      <c r="F36" s="161">
        <v>3.66</v>
      </c>
      <c r="G36" s="161">
        <v>3.66</v>
      </c>
      <c r="H36" s="160" t="s">
        <v>328</v>
      </c>
      <c r="I36" s="160" t="s">
        <v>329</v>
      </c>
      <c r="J36" s="161">
        <v>3.66</v>
      </c>
      <c r="K36" s="161">
        <v>3.66</v>
      </c>
      <c r="L36" s="160" t="s">
        <v>338</v>
      </c>
      <c r="M36" s="160" t="s">
        <v>330</v>
      </c>
      <c r="N36" s="160" t="s">
        <v>451</v>
      </c>
      <c r="O36" s="161">
        <v>0</v>
      </c>
      <c r="P36" s="160" t="s">
        <v>332</v>
      </c>
      <c r="Q36" s="161">
        <v>58761</v>
      </c>
      <c r="R36" s="160" t="s">
        <v>166</v>
      </c>
      <c r="S36" s="160" t="s">
        <v>333</v>
      </c>
      <c r="T36" s="160" t="s">
        <v>334</v>
      </c>
      <c r="U36" s="160" t="s">
        <v>452</v>
      </c>
      <c r="V36" s="160" t="s">
        <v>453</v>
      </c>
      <c r="W36" s="162" t="s">
        <v>337</v>
      </c>
    </row>
    <row r="37" spans="1:23" x14ac:dyDescent="0.25">
      <c r="A37" s="159">
        <v>43489</v>
      </c>
      <c r="B37" s="163">
        <v>625700</v>
      </c>
      <c r="C37" s="160" t="s">
        <v>325</v>
      </c>
      <c r="D37" s="160" t="s">
        <v>450</v>
      </c>
      <c r="E37" s="160" t="s">
        <v>327</v>
      </c>
      <c r="F37" s="161">
        <v>30.8</v>
      </c>
      <c r="G37" s="161">
        <v>30.8</v>
      </c>
      <c r="H37" s="160" t="s">
        <v>328</v>
      </c>
      <c r="I37" s="160" t="s">
        <v>329</v>
      </c>
      <c r="J37" s="161">
        <v>30.8</v>
      </c>
      <c r="K37" s="161">
        <v>30.8</v>
      </c>
      <c r="L37" s="160" t="s">
        <v>401</v>
      </c>
      <c r="M37" s="160" t="s">
        <v>330</v>
      </c>
      <c r="N37" s="160" t="s">
        <v>451</v>
      </c>
      <c r="O37" s="161">
        <v>0</v>
      </c>
      <c r="P37" s="160" t="s">
        <v>332</v>
      </c>
      <c r="Q37" s="161">
        <v>58762</v>
      </c>
      <c r="R37" s="160" t="s">
        <v>166</v>
      </c>
      <c r="S37" s="160" t="s">
        <v>333</v>
      </c>
      <c r="T37" s="160" t="s">
        <v>334</v>
      </c>
      <c r="U37" s="160" t="s">
        <v>452</v>
      </c>
      <c r="V37" s="160" t="s">
        <v>454</v>
      </c>
      <c r="W37" s="162" t="s">
        <v>337</v>
      </c>
    </row>
    <row r="38" spans="1:23" x14ac:dyDescent="0.25">
      <c r="A38" s="159">
        <v>43489</v>
      </c>
      <c r="B38" s="163">
        <v>607500</v>
      </c>
      <c r="C38" s="160" t="s">
        <v>325</v>
      </c>
      <c r="D38" s="160" t="s">
        <v>455</v>
      </c>
      <c r="E38" s="160" t="s">
        <v>327</v>
      </c>
      <c r="F38" s="161">
        <v>892.5</v>
      </c>
      <c r="G38" s="161">
        <v>892.5</v>
      </c>
      <c r="H38" s="160" t="s">
        <v>328</v>
      </c>
      <c r="I38" s="160" t="s">
        <v>329</v>
      </c>
      <c r="J38" s="161">
        <v>892.5</v>
      </c>
      <c r="K38" s="161">
        <v>892.5</v>
      </c>
      <c r="L38" s="160" t="s">
        <v>380</v>
      </c>
      <c r="M38" s="160" t="s">
        <v>330</v>
      </c>
      <c r="N38" s="160" t="s">
        <v>331</v>
      </c>
      <c r="O38" s="161">
        <v>0</v>
      </c>
      <c r="P38" s="160" t="s">
        <v>332</v>
      </c>
      <c r="Q38" s="161">
        <v>58813</v>
      </c>
      <c r="R38" s="160" t="s">
        <v>166</v>
      </c>
      <c r="S38" s="160" t="s">
        <v>333</v>
      </c>
      <c r="T38" s="160" t="s">
        <v>334</v>
      </c>
      <c r="U38" s="160" t="s">
        <v>456</v>
      </c>
      <c r="V38" s="160" t="s">
        <v>457</v>
      </c>
      <c r="W38" s="162" t="s">
        <v>337</v>
      </c>
    </row>
    <row r="39" spans="1:23" x14ac:dyDescent="0.25">
      <c r="A39" s="159">
        <v>43490</v>
      </c>
      <c r="B39" s="163">
        <v>626100</v>
      </c>
      <c r="C39" s="160" t="s">
        <v>325</v>
      </c>
      <c r="D39" s="160" t="s">
        <v>352</v>
      </c>
      <c r="E39" s="160" t="s">
        <v>327</v>
      </c>
      <c r="F39" s="161">
        <v>95.04</v>
      </c>
      <c r="G39" s="161">
        <v>95.04</v>
      </c>
      <c r="H39" s="160" t="s">
        <v>328</v>
      </c>
      <c r="I39" s="160" t="s">
        <v>329</v>
      </c>
      <c r="J39" s="161">
        <v>95.04</v>
      </c>
      <c r="K39" s="161">
        <v>95.04</v>
      </c>
      <c r="L39" s="160" t="s">
        <v>351</v>
      </c>
      <c r="M39" s="160" t="s">
        <v>330</v>
      </c>
      <c r="N39" s="160" t="s">
        <v>353</v>
      </c>
      <c r="O39" s="161">
        <v>0</v>
      </c>
      <c r="P39" s="160" t="s">
        <v>332</v>
      </c>
      <c r="Q39" s="161">
        <v>58961</v>
      </c>
      <c r="R39" s="160" t="s">
        <v>166</v>
      </c>
      <c r="S39" s="160" t="s">
        <v>333</v>
      </c>
      <c r="T39" s="160" t="s">
        <v>334</v>
      </c>
      <c r="U39" s="160" t="s">
        <v>458</v>
      </c>
      <c r="V39" s="160" t="s">
        <v>459</v>
      </c>
      <c r="W39" s="162" t="s">
        <v>337</v>
      </c>
    </row>
    <row r="40" spans="1:23" x14ac:dyDescent="0.25">
      <c r="A40" s="159">
        <v>43491</v>
      </c>
      <c r="B40" s="163">
        <v>648000</v>
      </c>
      <c r="C40" s="160" t="s">
        <v>325</v>
      </c>
      <c r="D40" s="160" t="s">
        <v>460</v>
      </c>
      <c r="E40" s="160" t="s">
        <v>327</v>
      </c>
      <c r="F40" s="161">
        <v>399.94</v>
      </c>
      <c r="G40" s="161">
        <v>399.94</v>
      </c>
      <c r="H40" s="160" t="s">
        <v>328</v>
      </c>
      <c r="I40" s="160" t="s">
        <v>329</v>
      </c>
      <c r="J40" s="161">
        <v>399.94</v>
      </c>
      <c r="K40" s="161">
        <v>399.94</v>
      </c>
      <c r="L40" s="160" t="s">
        <v>446</v>
      </c>
      <c r="M40" s="160" t="s">
        <v>330</v>
      </c>
      <c r="N40" s="160" t="s">
        <v>331</v>
      </c>
      <c r="O40" s="161">
        <v>0</v>
      </c>
      <c r="P40" s="160" t="s">
        <v>332</v>
      </c>
      <c r="Q40" s="161">
        <v>59929</v>
      </c>
      <c r="R40" s="160" t="s">
        <v>166</v>
      </c>
      <c r="S40" s="160" t="s">
        <v>333</v>
      </c>
      <c r="T40" s="160" t="s">
        <v>334</v>
      </c>
      <c r="U40" s="160" t="s">
        <v>461</v>
      </c>
      <c r="V40" s="160" t="s">
        <v>462</v>
      </c>
      <c r="W40" s="162" t="s">
        <v>337</v>
      </c>
    </row>
    <row r="41" spans="1:23" x14ac:dyDescent="0.25">
      <c r="A41" s="159">
        <v>43493</v>
      </c>
      <c r="B41" s="163">
        <v>671800</v>
      </c>
      <c r="C41" s="160" t="s">
        <v>325</v>
      </c>
      <c r="D41" s="160" t="s">
        <v>464</v>
      </c>
      <c r="E41" s="160" t="s">
        <v>327</v>
      </c>
      <c r="F41" s="161">
        <v>0.01</v>
      </c>
      <c r="G41" s="161">
        <v>0.01</v>
      </c>
      <c r="H41" s="160" t="s">
        <v>328</v>
      </c>
      <c r="I41" s="160" t="s">
        <v>329</v>
      </c>
      <c r="J41" s="161">
        <v>0.01</v>
      </c>
      <c r="K41" s="161">
        <v>0.01</v>
      </c>
      <c r="L41" s="160" t="s">
        <v>463</v>
      </c>
      <c r="M41" s="160" t="s">
        <v>330</v>
      </c>
      <c r="N41" s="160" t="s">
        <v>353</v>
      </c>
      <c r="O41" s="161">
        <v>0</v>
      </c>
      <c r="P41" s="160" t="s">
        <v>332</v>
      </c>
      <c r="Q41" s="161">
        <v>59223</v>
      </c>
      <c r="R41" s="160" t="s">
        <v>166</v>
      </c>
      <c r="S41" s="160" t="s">
        <v>333</v>
      </c>
      <c r="T41" s="160" t="s">
        <v>334</v>
      </c>
      <c r="U41" s="160" t="s">
        <v>465</v>
      </c>
      <c r="V41" s="160" t="s">
        <v>466</v>
      </c>
      <c r="W41" s="162" t="s">
        <v>337</v>
      </c>
    </row>
    <row r="42" spans="1:23" x14ac:dyDescent="0.25">
      <c r="A42" s="159">
        <v>43493</v>
      </c>
      <c r="B42" s="163">
        <v>671800</v>
      </c>
      <c r="C42" s="160" t="s">
        <v>325</v>
      </c>
      <c r="D42" s="160" t="s">
        <v>464</v>
      </c>
      <c r="E42" s="160" t="s">
        <v>327</v>
      </c>
      <c r="F42" s="161">
        <v>0.01</v>
      </c>
      <c r="G42" s="161">
        <v>0.01</v>
      </c>
      <c r="H42" s="160" t="s">
        <v>328</v>
      </c>
      <c r="I42" s="160" t="s">
        <v>329</v>
      </c>
      <c r="J42" s="161">
        <v>0.01</v>
      </c>
      <c r="K42" s="161">
        <v>0.01</v>
      </c>
      <c r="L42" s="160" t="s">
        <v>463</v>
      </c>
      <c r="M42" s="160" t="s">
        <v>330</v>
      </c>
      <c r="N42" s="160" t="s">
        <v>353</v>
      </c>
      <c r="O42" s="161">
        <v>0</v>
      </c>
      <c r="P42" s="160" t="s">
        <v>332</v>
      </c>
      <c r="Q42" s="161">
        <v>59224</v>
      </c>
      <c r="R42" s="160" t="s">
        <v>166</v>
      </c>
      <c r="S42" s="160" t="s">
        <v>333</v>
      </c>
      <c r="T42" s="160" t="s">
        <v>334</v>
      </c>
      <c r="U42" s="160" t="s">
        <v>465</v>
      </c>
      <c r="V42" s="160" t="s">
        <v>467</v>
      </c>
      <c r="W42" s="162" t="s">
        <v>337</v>
      </c>
    </row>
    <row r="43" spans="1:23" x14ac:dyDescent="0.25">
      <c r="A43" s="159">
        <v>43493</v>
      </c>
      <c r="B43" s="163">
        <v>671800</v>
      </c>
      <c r="C43" s="160" t="s">
        <v>325</v>
      </c>
      <c r="D43" s="160" t="s">
        <v>464</v>
      </c>
      <c r="E43" s="160" t="s">
        <v>327</v>
      </c>
      <c r="F43" s="161">
        <v>0.02</v>
      </c>
      <c r="G43" s="161">
        <v>0.02</v>
      </c>
      <c r="H43" s="160" t="s">
        <v>328</v>
      </c>
      <c r="I43" s="160" t="s">
        <v>329</v>
      </c>
      <c r="J43" s="161">
        <v>0.02</v>
      </c>
      <c r="K43" s="161">
        <v>0.02</v>
      </c>
      <c r="L43" s="160" t="s">
        <v>463</v>
      </c>
      <c r="M43" s="160" t="s">
        <v>330</v>
      </c>
      <c r="N43" s="160" t="s">
        <v>353</v>
      </c>
      <c r="O43" s="161">
        <v>0</v>
      </c>
      <c r="P43" s="160" t="s">
        <v>332</v>
      </c>
      <c r="Q43" s="161">
        <v>59225</v>
      </c>
      <c r="R43" s="160" t="s">
        <v>166</v>
      </c>
      <c r="S43" s="160" t="s">
        <v>333</v>
      </c>
      <c r="T43" s="160" t="s">
        <v>334</v>
      </c>
      <c r="U43" s="160" t="s">
        <v>465</v>
      </c>
      <c r="V43" s="160" t="s">
        <v>468</v>
      </c>
      <c r="W43" s="162" t="s">
        <v>337</v>
      </c>
    </row>
    <row r="44" spans="1:23" x14ac:dyDescent="0.25">
      <c r="A44" s="159">
        <v>43493</v>
      </c>
      <c r="B44" s="163">
        <v>671800</v>
      </c>
      <c r="C44" s="160" t="s">
        <v>325</v>
      </c>
      <c r="D44" s="160" t="s">
        <v>464</v>
      </c>
      <c r="E44" s="160" t="s">
        <v>327</v>
      </c>
      <c r="F44" s="161">
        <v>0.01</v>
      </c>
      <c r="G44" s="161">
        <v>0.01</v>
      </c>
      <c r="H44" s="160" t="s">
        <v>328</v>
      </c>
      <c r="I44" s="160" t="s">
        <v>329</v>
      </c>
      <c r="J44" s="161">
        <v>0.01</v>
      </c>
      <c r="K44" s="161">
        <v>0.01</v>
      </c>
      <c r="L44" s="160" t="s">
        <v>463</v>
      </c>
      <c r="M44" s="160" t="s">
        <v>330</v>
      </c>
      <c r="N44" s="160" t="s">
        <v>353</v>
      </c>
      <c r="O44" s="161">
        <v>0</v>
      </c>
      <c r="P44" s="160" t="s">
        <v>332</v>
      </c>
      <c r="Q44" s="161">
        <v>59226</v>
      </c>
      <c r="R44" s="160" t="s">
        <v>166</v>
      </c>
      <c r="S44" s="160" t="s">
        <v>333</v>
      </c>
      <c r="T44" s="160" t="s">
        <v>334</v>
      </c>
      <c r="U44" s="160" t="s">
        <v>465</v>
      </c>
      <c r="V44" s="160" t="s">
        <v>469</v>
      </c>
      <c r="W44" s="162" t="s">
        <v>337</v>
      </c>
    </row>
    <row r="45" spans="1:23" x14ac:dyDescent="0.25">
      <c r="A45" s="159">
        <v>43493</v>
      </c>
      <c r="B45" s="163">
        <v>671800</v>
      </c>
      <c r="C45" s="160" t="s">
        <v>325</v>
      </c>
      <c r="D45" s="160" t="s">
        <v>464</v>
      </c>
      <c r="E45" s="160" t="s">
        <v>327</v>
      </c>
      <c r="F45" s="161">
        <v>0.02</v>
      </c>
      <c r="G45" s="161">
        <v>0.02</v>
      </c>
      <c r="H45" s="160" t="s">
        <v>328</v>
      </c>
      <c r="I45" s="160" t="s">
        <v>329</v>
      </c>
      <c r="J45" s="161">
        <v>0.02</v>
      </c>
      <c r="K45" s="161">
        <v>0.02</v>
      </c>
      <c r="L45" s="160" t="s">
        <v>463</v>
      </c>
      <c r="M45" s="160" t="s">
        <v>330</v>
      </c>
      <c r="N45" s="160" t="s">
        <v>353</v>
      </c>
      <c r="O45" s="161">
        <v>0</v>
      </c>
      <c r="P45" s="160" t="s">
        <v>332</v>
      </c>
      <c r="Q45" s="161">
        <v>59227</v>
      </c>
      <c r="R45" s="160" t="s">
        <v>166</v>
      </c>
      <c r="S45" s="160" t="s">
        <v>333</v>
      </c>
      <c r="T45" s="160" t="s">
        <v>334</v>
      </c>
      <c r="U45" s="160" t="s">
        <v>465</v>
      </c>
      <c r="V45" s="160" t="s">
        <v>470</v>
      </c>
      <c r="W45" s="162" t="s">
        <v>337</v>
      </c>
    </row>
    <row r="46" spans="1:23" x14ac:dyDescent="0.25">
      <c r="A46" s="159">
        <v>43493</v>
      </c>
      <c r="B46" s="163">
        <v>671800</v>
      </c>
      <c r="C46" s="160" t="s">
        <v>325</v>
      </c>
      <c r="D46" s="160" t="s">
        <v>464</v>
      </c>
      <c r="E46" s="160" t="s">
        <v>327</v>
      </c>
      <c r="F46" s="161">
        <v>0.02</v>
      </c>
      <c r="G46" s="161">
        <v>0.02</v>
      </c>
      <c r="H46" s="160" t="s">
        <v>328</v>
      </c>
      <c r="I46" s="160" t="s">
        <v>329</v>
      </c>
      <c r="J46" s="161">
        <v>0.02</v>
      </c>
      <c r="K46" s="161">
        <v>0.02</v>
      </c>
      <c r="L46" s="160" t="s">
        <v>463</v>
      </c>
      <c r="M46" s="160" t="s">
        <v>330</v>
      </c>
      <c r="N46" s="160" t="s">
        <v>353</v>
      </c>
      <c r="O46" s="161">
        <v>0</v>
      </c>
      <c r="P46" s="160" t="s">
        <v>332</v>
      </c>
      <c r="Q46" s="161">
        <v>59228</v>
      </c>
      <c r="R46" s="160" t="s">
        <v>166</v>
      </c>
      <c r="S46" s="160" t="s">
        <v>333</v>
      </c>
      <c r="T46" s="160" t="s">
        <v>334</v>
      </c>
      <c r="U46" s="160" t="s">
        <v>465</v>
      </c>
      <c r="V46" s="160" t="s">
        <v>471</v>
      </c>
      <c r="W46" s="162" t="s">
        <v>337</v>
      </c>
    </row>
    <row r="47" spans="1:23" x14ac:dyDescent="0.25">
      <c r="A47" s="159">
        <v>43493</v>
      </c>
      <c r="B47" s="163">
        <v>671800</v>
      </c>
      <c r="C47" s="160" t="s">
        <v>325</v>
      </c>
      <c r="D47" s="160" t="s">
        <v>464</v>
      </c>
      <c r="E47" s="160" t="s">
        <v>327</v>
      </c>
      <c r="F47" s="161">
        <v>0.02</v>
      </c>
      <c r="G47" s="161">
        <v>0.02</v>
      </c>
      <c r="H47" s="160" t="s">
        <v>328</v>
      </c>
      <c r="I47" s="160" t="s">
        <v>329</v>
      </c>
      <c r="J47" s="161">
        <v>0.02</v>
      </c>
      <c r="K47" s="161">
        <v>0.02</v>
      </c>
      <c r="L47" s="160" t="s">
        <v>463</v>
      </c>
      <c r="M47" s="160" t="s">
        <v>330</v>
      </c>
      <c r="N47" s="160" t="s">
        <v>353</v>
      </c>
      <c r="O47" s="161">
        <v>0</v>
      </c>
      <c r="P47" s="160" t="s">
        <v>332</v>
      </c>
      <c r="Q47" s="161">
        <v>59229</v>
      </c>
      <c r="R47" s="160" t="s">
        <v>166</v>
      </c>
      <c r="S47" s="160" t="s">
        <v>333</v>
      </c>
      <c r="T47" s="160" t="s">
        <v>334</v>
      </c>
      <c r="U47" s="160" t="s">
        <v>465</v>
      </c>
      <c r="V47" s="160" t="s">
        <v>472</v>
      </c>
      <c r="W47" s="162" t="s">
        <v>337</v>
      </c>
    </row>
    <row r="48" spans="1:23" x14ac:dyDescent="0.25">
      <c r="A48" s="159">
        <v>43493</v>
      </c>
      <c r="B48" s="163">
        <v>671800</v>
      </c>
      <c r="C48" s="160" t="s">
        <v>325</v>
      </c>
      <c r="D48" s="160" t="s">
        <v>464</v>
      </c>
      <c r="E48" s="160" t="s">
        <v>327</v>
      </c>
      <c r="F48" s="161">
        <v>0.01</v>
      </c>
      <c r="G48" s="161">
        <v>0.01</v>
      </c>
      <c r="H48" s="160" t="s">
        <v>328</v>
      </c>
      <c r="I48" s="160" t="s">
        <v>329</v>
      </c>
      <c r="J48" s="161">
        <v>0.01</v>
      </c>
      <c r="K48" s="161">
        <v>0.01</v>
      </c>
      <c r="L48" s="160" t="s">
        <v>463</v>
      </c>
      <c r="M48" s="160" t="s">
        <v>330</v>
      </c>
      <c r="N48" s="160" t="s">
        <v>353</v>
      </c>
      <c r="O48" s="161">
        <v>0</v>
      </c>
      <c r="P48" s="160" t="s">
        <v>332</v>
      </c>
      <c r="Q48" s="161">
        <v>59230</v>
      </c>
      <c r="R48" s="160" t="s">
        <v>166</v>
      </c>
      <c r="S48" s="160" t="s">
        <v>333</v>
      </c>
      <c r="T48" s="160" t="s">
        <v>334</v>
      </c>
      <c r="U48" s="160" t="s">
        <v>465</v>
      </c>
      <c r="V48" s="160" t="s">
        <v>473</v>
      </c>
      <c r="W48" s="162" t="s">
        <v>337</v>
      </c>
    </row>
    <row r="49" spans="1:23" x14ac:dyDescent="0.25">
      <c r="A49" s="159">
        <v>43493</v>
      </c>
      <c r="B49" s="163">
        <v>671800</v>
      </c>
      <c r="C49" s="160" t="s">
        <v>325</v>
      </c>
      <c r="D49" s="160" t="s">
        <v>464</v>
      </c>
      <c r="E49" s="160" t="s">
        <v>327</v>
      </c>
      <c r="F49" s="161">
        <v>0.01</v>
      </c>
      <c r="G49" s="161">
        <v>0.01</v>
      </c>
      <c r="H49" s="160" t="s">
        <v>328</v>
      </c>
      <c r="I49" s="160" t="s">
        <v>329</v>
      </c>
      <c r="J49" s="161">
        <v>0.01</v>
      </c>
      <c r="K49" s="161">
        <v>0.01</v>
      </c>
      <c r="L49" s="160" t="s">
        <v>463</v>
      </c>
      <c r="M49" s="160" t="s">
        <v>330</v>
      </c>
      <c r="N49" s="160" t="s">
        <v>353</v>
      </c>
      <c r="O49" s="161">
        <v>0</v>
      </c>
      <c r="P49" s="160" t="s">
        <v>332</v>
      </c>
      <c r="Q49" s="161">
        <v>59231</v>
      </c>
      <c r="R49" s="160" t="s">
        <v>166</v>
      </c>
      <c r="S49" s="160" t="s">
        <v>333</v>
      </c>
      <c r="T49" s="160" t="s">
        <v>334</v>
      </c>
      <c r="U49" s="160" t="s">
        <v>465</v>
      </c>
      <c r="V49" s="160" t="s">
        <v>474</v>
      </c>
      <c r="W49" s="162" t="s">
        <v>337</v>
      </c>
    </row>
    <row r="50" spans="1:23" x14ac:dyDescent="0.25">
      <c r="A50" s="159">
        <v>43493</v>
      </c>
      <c r="B50" s="163">
        <v>671800</v>
      </c>
      <c r="C50" s="160" t="s">
        <v>325</v>
      </c>
      <c r="D50" s="160" t="s">
        <v>464</v>
      </c>
      <c r="E50" s="160" t="s">
        <v>327</v>
      </c>
      <c r="F50" s="161">
        <v>0.01</v>
      </c>
      <c r="G50" s="161">
        <v>0.01</v>
      </c>
      <c r="H50" s="160" t="s">
        <v>328</v>
      </c>
      <c r="I50" s="160" t="s">
        <v>329</v>
      </c>
      <c r="J50" s="161">
        <v>0.01</v>
      </c>
      <c r="K50" s="161">
        <v>0.01</v>
      </c>
      <c r="L50" s="160" t="s">
        <v>463</v>
      </c>
      <c r="M50" s="160" t="s">
        <v>330</v>
      </c>
      <c r="N50" s="160" t="s">
        <v>353</v>
      </c>
      <c r="O50" s="161">
        <v>0</v>
      </c>
      <c r="P50" s="160" t="s">
        <v>332</v>
      </c>
      <c r="Q50" s="161">
        <v>59232</v>
      </c>
      <c r="R50" s="160" t="s">
        <v>166</v>
      </c>
      <c r="S50" s="160" t="s">
        <v>333</v>
      </c>
      <c r="T50" s="160" t="s">
        <v>334</v>
      </c>
      <c r="U50" s="160" t="s">
        <v>465</v>
      </c>
      <c r="V50" s="160" t="s">
        <v>475</v>
      </c>
      <c r="W50" s="162" t="s">
        <v>337</v>
      </c>
    </row>
    <row r="51" spans="1:23" x14ac:dyDescent="0.25">
      <c r="A51" s="159">
        <v>43493</v>
      </c>
      <c r="B51" s="163">
        <v>671800</v>
      </c>
      <c r="C51" s="160" t="s">
        <v>325</v>
      </c>
      <c r="D51" s="160" t="s">
        <v>464</v>
      </c>
      <c r="E51" s="160" t="s">
        <v>327</v>
      </c>
      <c r="F51" s="161">
        <v>0.01</v>
      </c>
      <c r="G51" s="161">
        <v>0.01</v>
      </c>
      <c r="H51" s="160" t="s">
        <v>328</v>
      </c>
      <c r="I51" s="160" t="s">
        <v>329</v>
      </c>
      <c r="J51" s="161">
        <v>0.01</v>
      </c>
      <c r="K51" s="161">
        <v>0.01</v>
      </c>
      <c r="L51" s="160" t="s">
        <v>463</v>
      </c>
      <c r="M51" s="160" t="s">
        <v>330</v>
      </c>
      <c r="N51" s="160" t="s">
        <v>353</v>
      </c>
      <c r="O51" s="161">
        <v>0</v>
      </c>
      <c r="P51" s="160" t="s">
        <v>332</v>
      </c>
      <c r="Q51" s="161">
        <v>59233</v>
      </c>
      <c r="R51" s="160" t="s">
        <v>166</v>
      </c>
      <c r="S51" s="160" t="s">
        <v>333</v>
      </c>
      <c r="T51" s="160" t="s">
        <v>334</v>
      </c>
      <c r="U51" s="160" t="s">
        <v>465</v>
      </c>
      <c r="V51" s="160" t="s">
        <v>476</v>
      </c>
      <c r="W51" s="162" t="s">
        <v>337</v>
      </c>
    </row>
    <row r="52" spans="1:23" x14ac:dyDescent="0.25">
      <c r="A52" s="159">
        <v>43493</v>
      </c>
      <c r="B52" s="163">
        <v>671800</v>
      </c>
      <c r="C52" s="160" t="s">
        <v>325</v>
      </c>
      <c r="D52" s="160" t="s">
        <v>464</v>
      </c>
      <c r="E52" s="160" t="s">
        <v>327</v>
      </c>
      <c r="F52" s="161">
        <v>0.01</v>
      </c>
      <c r="G52" s="161">
        <v>0.01</v>
      </c>
      <c r="H52" s="160" t="s">
        <v>328</v>
      </c>
      <c r="I52" s="160" t="s">
        <v>329</v>
      </c>
      <c r="J52" s="161">
        <v>0.01</v>
      </c>
      <c r="K52" s="161">
        <v>0.01</v>
      </c>
      <c r="L52" s="160" t="s">
        <v>463</v>
      </c>
      <c r="M52" s="160" t="s">
        <v>330</v>
      </c>
      <c r="N52" s="160" t="s">
        <v>353</v>
      </c>
      <c r="O52" s="161">
        <v>0</v>
      </c>
      <c r="P52" s="160" t="s">
        <v>332</v>
      </c>
      <c r="Q52" s="161">
        <v>59234</v>
      </c>
      <c r="R52" s="160" t="s">
        <v>166</v>
      </c>
      <c r="S52" s="160" t="s">
        <v>333</v>
      </c>
      <c r="T52" s="160" t="s">
        <v>334</v>
      </c>
      <c r="U52" s="160" t="s">
        <v>465</v>
      </c>
      <c r="V52" s="160" t="s">
        <v>477</v>
      </c>
      <c r="W52" s="162" t="s">
        <v>337</v>
      </c>
    </row>
    <row r="53" spans="1:23" x14ac:dyDescent="0.25">
      <c r="A53" s="159">
        <v>43493</v>
      </c>
      <c r="B53" s="163">
        <v>671800</v>
      </c>
      <c r="C53" s="160" t="s">
        <v>325</v>
      </c>
      <c r="D53" s="160" t="s">
        <v>464</v>
      </c>
      <c r="E53" s="160" t="s">
        <v>327</v>
      </c>
      <c r="F53" s="161">
        <v>0.02</v>
      </c>
      <c r="G53" s="161">
        <v>0.02</v>
      </c>
      <c r="H53" s="160" t="s">
        <v>328</v>
      </c>
      <c r="I53" s="160" t="s">
        <v>329</v>
      </c>
      <c r="J53" s="161">
        <v>0.02</v>
      </c>
      <c r="K53" s="161">
        <v>0.02</v>
      </c>
      <c r="L53" s="160" t="s">
        <v>463</v>
      </c>
      <c r="M53" s="160" t="s">
        <v>330</v>
      </c>
      <c r="N53" s="160" t="s">
        <v>353</v>
      </c>
      <c r="O53" s="161">
        <v>0</v>
      </c>
      <c r="P53" s="160" t="s">
        <v>332</v>
      </c>
      <c r="Q53" s="161">
        <v>59235</v>
      </c>
      <c r="R53" s="160" t="s">
        <v>166</v>
      </c>
      <c r="S53" s="160" t="s">
        <v>333</v>
      </c>
      <c r="T53" s="160" t="s">
        <v>334</v>
      </c>
      <c r="U53" s="160" t="s">
        <v>465</v>
      </c>
      <c r="V53" s="160" t="s">
        <v>478</v>
      </c>
      <c r="W53" s="162" t="s">
        <v>337</v>
      </c>
    </row>
    <row r="54" spans="1:23" x14ac:dyDescent="0.25">
      <c r="A54" s="159">
        <v>43493</v>
      </c>
      <c r="B54" s="163">
        <v>671800</v>
      </c>
      <c r="C54" s="160" t="s">
        <v>325</v>
      </c>
      <c r="D54" s="160" t="s">
        <v>464</v>
      </c>
      <c r="E54" s="160" t="s">
        <v>327</v>
      </c>
      <c r="F54" s="161">
        <v>0.02</v>
      </c>
      <c r="G54" s="161">
        <v>0.02</v>
      </c>
      <c r="H54" s="160" t="s">
        <v>328</v>
      </c>
      <c r="I54" s="160" t="s">
        <v>329</v>
      </c>
      <c r="J54" s="161">
        <v>0.02</v>
      </c>
      <c r="K54" s="161">
        <v>0.02</v>
      </c>
      <c r="L54" s="160" t="s">
        <v>463</v>
      </c>
      <c r="M54" s="160" t="s">
        <v>330</v>
      </c>
      <c r="N54" s="160" t="s">
        <v>353</v>
      </c>
      <c r="O54" s="161">
        <v>0</v>
      </c>
      <c r="P54" s="160" t="s">
        <v>332</v>
      </c>
      <c r="Q54" s="161">
        <v>59236</v>
      </c>
      <c r="R54" s="160" t="s">
        <v>166</v>
      </c>
      <c r="S54" s="160" t="s">
        <v>333</v>
      </c>
      <c r="T54" s="160" t="s">
        <v>334</v>
      </c>
      <c r="U54" s="160" t="s">
        <v>465</v>
      </c>
      <c r="V54" s="160" t="s">
        <v>479</v>
      </c>
      <c r="W54" s="162" t="s">
        <v>337</v>
      </c>
    </row>
    <row r="55" spans="1:23" x14ac:dyDescent="0.25">
      <c r="A55" s="159">
        <v>43494</v>
      </c>
      <c r="B55" s="163">
        <v>625700</v>
      </c>
      <c r="C55" s="160" t="s">
        <v>325</v>
      </c>
      <c r="D55" s="160" t="s">
        <v>480</v>
      </c>
      <c r="E55" s="160" t="s">
        <v>327</v>
      </c>
      <c r="F55" s="161">
        <v>36.909999999999997</v>
      </c>
      <c r="G55" s="161">
        <v>36.909999999999997</v>
      </c>
      <c r="H55" s="160" t="s">
        <v>328</v>
      </c>
      <c r="I55" s="160" t="s">
        <v>329</v>
      </c>
      <c r="J55" s="161">
        <v>36.909999999999997</v>
      </c>
      <c r="K55" s="161">
        <v>36.909999999999997</v>
      </c>
      <c r="L55" s="160" t="s">
        <v>401</v>
      </c>
      <c r="M55" s="160" t="s">
        <v>330</v>
      </c>
      <c r="N55" s="160" t="s">
        <v>331</v>
      </c>
      <c r="O55" s="161">
        <v>0</v>
      </c>
      <c r="P55" s="160" t="s">
        <v>332</v>
      </c>
      <c r="Q55" s="161">
        <v>58831</v>
      </c>
      <c r="R55" s="160" t="s">
        <v>166</v>
      </c>
      <c r="S55" s="160" t="s">
        <v>333</v>
      </c>
      <c r="T55" s="160" t="s">
        <v>334</v>
      </c>
      <c r="U55" s="160" t="s">
        <v>481</v>
      </c>
      <c r="V55" s="160" t="s">
        <v>482</v>
      </c>
      <c r="W55" s="162" t="s">
        <v>337</v>
      </c>
    </row>
    <row r="56" spans="1:23" x14ac:dyDescent="0.25">
      <c r="A56" s="159">
        <v>43496</v>
      </c>
      <c r="B56" s="163">
        <v>615210</v>
      </c>
      <c r="C56" s="160" t="s">
        <v>325</v>
      </c>
      <c r="D56" s="160" t="s">
        <v>484</v>
      </c>
      <c r="E56" s="160" t="s">
        <v>327</v>
      </c>
      <c r="F56" s="161">
        <v>667.66</v>
      </c>
      <c r="G56" s="161">
        <v>667.66</v>
      </c>
      <c r="H56" s="160" t="s">
        <v>328</v>
      </c>
      <c r="I56" s="160" t="s">
        <v>329</v>
      </c>
      <c r="J56" s="161">
        <v>667.66</v>
      </c>
      <c r="K56" s="161">
        <v>667.66</v>
      </c>
      <c r="L56" s="160" t="s">
        <v>483</v>
      </c>
      <c r="M56" s="160" t="s">
        <v>330</v>
      </c>
      <c r="N56" s="160" t="s">
        <v>331</v>
      </c>
      <c r="O56" s="161">
        <v>0</v>
      </c>
      <c r="P56" s="160" t="s">
        <v>332</v>
      </c>
      <c r="Q56" s="161">
        <v>58825</v>
      </c>
      <c r="R56" s="160" t="s">
        <v>166</v>
      </c>
      <c r="S56" s="160" t="s">
        <v>333</v>
      </c>
      <c r="T56" s="160" t="s">
        <v>334</v>
      </c>
      <c r="U56" s="160" t="s">
        <v>485</v>
      </c>
      <c r="V56" s="160" t="s">
        <v>486</v>
      </c>
      <c r="W56" s="162" t="s">
        <v>337</v>
      </c>
    </row>
    <row r="57" spans="1:23" x14ac:dyDescent="0.25">
      <c r="A57" s="159">
        <v>43496</v>
      </c>
      <c r="B57" s="163">
        <v>613506</v>
      </c>
      <c r="C57" s="160" t="s">
        <v>325</v>
      </c>
      <c r="D57" s="160" t="s">
        <v>488</v>
      </c>
      <c r="E57" s="160" t="s">
        <v>327</v>
      </c>
      <c r="F57" s="161">
        <v>139.81</v>
      </c>
      <c r="G57" s="161">
        <v>139.81</v>
      </c>
      <c r="H57" s="160" t="s">
        <v>328</v>
      </c>
      <c r="I57" s="160" t="s">
        <v>489</v>
      </c>
      <c r="J57" s="161">
        <v>139.81</v>
      </c>
      <c r="K57" s="161">
        <v>139.81</v>
      </c>
      <c r="L57" s="160" t="s">
        <v>487</v>
      </c>
      <c r="M57" s="160" t="s">
        <v>330</v>
      </c>
      <c r="N57" s="160" t="s">
        <v>331</v>
      </c>
      <c r="O57" s="161">
        <v>0</v>
      </c>
      <c r="P57" s="160" t="s">
        <v>332</v>
      </c>
      <c r="Q57" s="161">
        <v>58826</v>
      </c>
      <c r="R57" s="160" t="s">
        <v>166</v>
      </c>
      <c r="S57" s="160" t="s">
        <v>333</v>
      </c>
      <c r="T57" s="160" t="s">
        <v>334</v>
      </c>
      <c r="U57" s="160" t="s">
        <v>490</v>
      </c>
      <c r="V57" s="160" t="s">
        <v>491</v>
      </c>
      <c r="W57" s="162" t="s">
        <v>337</v>
      </c>
    </row>
    <row r="58" spans="1:23" x14ac:dyDescent="0.25">
      <c r="A58" s="159">
        <v>43496</v>
      </c>
      <c r="B58" s="163">
        <v>607600</v>
      </c>
      <c r="C58" s="160" t="s">
        <v>325</v>
      </c>
      <c r="D58" s="160" t="s">
        <v>493</v>
      </c>
      <c r="E58" s="160" t="s">
        <v>327</v>
      </c>
      <c r="F58" s="161">
        <v>959</v>
      </c>
      <c r="G58" s="161">
        <v>959</v>
      </c>
      <c r="H58" s="160" t="s">
        <v>328</v>
      </c>
      <c r="I58" s="160" t="s">
        <v>329</v>
      </c>
      <c r="J58" s="161">
        <v>959</v>
      </c>
      <c r="K58" s="161">
        <v>959</v>
      </c>
      <c r="L58" s="160" t="s">
        <v>492</v>
      </c>
      <c r="M58" s="160" t="s">
        <v>330</v>
      </c>
      <c r="N58" s="160" t="s">
        <v>331</v>
      </c>
      <c r="O58" s="161">
        <v>0</v>
      </c>
      <c r="P58" s="160" t="s">
        <v>332</v>
      </c>
      <c r="Q58" s="161">
        <v>58827</v>
      </c>
      <c r="R58" s="160" t="s">
        <v>166</v>
      </c>
      <c r="S58" s="160" t="s">
        <v>333</v>
      </c>
      <c r="T58" s="160" t="s">
        <v>334</v>
      </c>
      <c r="U58" s="160" t="s">
        <v>494</v>
      </c>
      <c r="V58" s="160" t="s">
        <v>495</v>
      </c>
      <c r="W58" s="162" t="s">
        <v>337</v>
      </c>
    </row>
    <row r="59" spans="1:23" x14ac:dyDescent="0.25">
      <c r="A59" s="159">
        <v>43496</v>
      </c>
      <c r="B59" s="163">
        <v>607600</v>
      </c>
      <c r="C59" s="160" t="s">
        <v>325</v>
      </c>
      <c r="D59" s="160" t="s">
        <v>496</v>
      </c>
      <c r="E59" s="160" t="s">
        <v>327</v>
      </c>
      <c r="F59" s="161">
        <v>475</v>
      </c>
      <c r="G59" s="161">
        <v>475</v>
      </c>
      <c r="H59" s="160" t="s">
        <v>328</v>
      </c>
      <c r="I59" s="160" t="s">
        <v>329</v>
      </c>
      <c r="J59" s="161">
        <v>475</v>
      </c>
      <c r="K59" s="161">
        <v>475</v>
      </c>
      <c r="L59" s="160" t="s">
        <v>492</v>
      </c>
      <c r="M59" s="160" t="s">
        <v>330</v>
      </c>
      <c r="N59" s="160" t="s">
        <v>331</v>
      </c>
      <c r="O59" s="161">
        <v>0</v>
      </c>
      <c r="P59" s="160" t="s">
        <v>332</v>
      </c>
      <c r="Q59" s="161">
        <v>58828</v>
      </c>
      <c r="R59" s="160" t="s">
        <v>166</v>
      </c>
      <c r="S59" s="160" t="s">
        <v>333</v>
      </c>
      <c r="T59" s="160" t="s">
        <v>334</v>
      </c>
      <c r="U59" s="160" t="s">
        <v>497</v>
      </c>
      <c r="V59" s="160" t="s">
        <v>498</v>
      </c>
      <c r="W59" s="162" t="s">
        <v>337</v>
      </c>
    </row>
    <row r="60" spans="1:23" x14ac:dyDescent="0.25">
      <c r="A60" s="159">
        <v>43496</v>
      </c>
      <c r="B60" s="163">
        <v>607600</v>
      </c>
      <c r="C60" s="160" t="s">
        <v>325</v>
      </c>
      <c r="D60" s="160" t="s">
        <v>499</v>
      </c>
      <c r="E60" s="160" t="s">
        <v>327</v>
      </c>
      <c r="F60" s="161">
        <v>871.85</v>
      </c>
      <c r="G60" s="161">
        <v>871.85</v>
      </c>
      <c r="H60" s="160" t="s">
        <v>328</v>
      </c>
      <c r="I60" s="160" t="s">
        <v>329</v>
      </c>
      <c r="J60" s="161">
        <v>871.85</v>
      </c>
      <c r="K60" s="161">
        <v>871.85</v>
      </c>
      <c r="L60" s="160" t="s">
        <v>492</v>
      </c>
      <c r="M60" s="160" t="s">
        <v>330</v>
      </c>
      <c r="N60" s="160" t="s">
        <v>331</v>
      </c>
      <c r="O60" s="161">
        <v>0</v>
      </c>
      <c r="P60" s="160" t="s">
        <v>332</v>
      </c>
      <c r="Q60" s="161">
        <v>58829</v>
      </c>
      <c r="R60" s="160" t="s">
        <v>166</v>
      </c>
      <c r="S60" s="160" t="s">
        <v>333</v>
      </c>
      <c r="T60" s="160" t="s">
        <v>334</v>
      </c>
      <c r="U60" s="160" t="s">
        <v>500</v>
      </c>
      <c r="V60" s="160" t="s">
        <v>501</v>
      </c>
      <c r="W60" s="162" t="s">
        <v>337</v>
      </c>
    </row>
    <row r="61" spans="1:23" x14ac:dyDescent="0.25">
      <c r="A61" s="159">
        <v>43496</v>
      </c>
      <c r="B61" s="163">
        <v>641100</v>
      </c>
      <c r="C61" s="160" t="s">
        <v>325</v>
      </c>
      <c r="D61" s="160" t="s">
        <v>503</v>
      </c>
      <c r="E61" s="160" t="s">
        <v>327</v>
      </c>
      <c r="F61" s="161">
        <v>24773.89</v>
      </c>
      <c r="G61" s="161">
        <v>24773.89</v>
      </c>
      <c r="H61" s="160" t="s">
        <v>328</v>
      </c>
      <c r="I61" s="160" t="s">
        <v>329</v>
      </c>
      <c r="J61" s="161">
        <v>24773.89</v>
      </c>
      <c r="K61" s="161">
        <v>24773.89</v>
      </c>
      <c r="L61" s="160" t="s">
        <v>502</v>
      </c>
      <c r="M61" s="160" t="s">
        <v>330</v>
      </c>
      <c r="N61" s="160" t="s">
        <v>504</v>
      </c>
      <c r="O61" s="161">
        <v>0</v>
      </c>
      <c r="P61" s="160" t="s">
        <v>332</v>
      </c>
      <c r="Q61" s="161">
        <v>58856</v>
      </c>
      <c r="R61" s="160" t="s">
        <v>166</v>
      </c>
      <c r="S61" s="160" t="s">
        <v>333</v>
      </c>
      <c r="T61" s="160" t="s">
        <v>334</v>
      </c>
      <c r="U61" s="160" t="s">
        <v>505</v>
      </c>
      <c r="V61" s="160" t="s">
        <v>506</v>
      </c>
      <c r="W61" s="162" t="s">
        <v>337</v>
      </c>
    </row>
    <row r="62" spans="1:23" x14ac:dyDescent="0.25">
      <c r="A62" s="159">
        <v>43496</v>
      </c>
      <c r="B62" s="163">
        <v>645300</v>
      </c>
      <c r="C62" s="160" t="s">
        <v>325</v>
      </c>
      <c r="D62" s="160" t="s">
        <v>508</v>
      </c>
      <c r="E62" s="160" t="s">
        <v>327</v>
      </c>
      <c r="F62" s="161">
        <v>1857.06</v>
      </c>
      <c r="G62" s="161">
        <v>1857.06</v>
      </c>
      <c r="H62" s="160" t="s">
        <v>328</v>
      </c>
      <c r="I62" s="160" t="s">
        <v>329</v>
      </c>
      <c r="J62" s="161">
        <v>1857.06</v>
      </c>
      <c r="K62" s="161">
        <v>1857.06</v>
      </c>
      <c r="L62" s="160" t="s">
        <v>507</v>
      </c>
      <c r="M62" s="160" t="s">
        <v>330</v>
      </c>
      <c r="N62" s="160" t="s">
        <v>504</v>
      </c>
      <c r="O62" s="161">
        <v>0</v>
      </c>
      <c r="P62" s="160" t="s">
        <v>332</v>
      </c>
      <c r="Q62" s="161">
        <v>58860</v>
      </c>
      <c r="R62" s="160" t="s">
        <v>166</v>
      </c>
      <c r="S62" s="160" t="s">
        <v>333</v>
      </c>
      <c r="T62" s="160" t="s">
        <v>334</v>
      </c>
      <c r="U62" s="160" t="s">
        <v>509</v>
      </c>
      <c r="V62" s="160" t="s">
        <v>510</v>
      </c>
      <c r="W62" s="162" t="s">
        <v>337</v>
      </c>
    </row>
    <row r="63" spans="1:23" x14ac:dyDescent="0.25">
      <c r="A63" s="159">
        <v>43496</v>
      </c>
      <c r="B63" s="163">
        <v>645350</v>
      </c>
      <c r="C63" s="160" t="s">
        <v>325</v>
      </c>
      <c r="D63" s="160" t="s">
        <v>508</v>
      </c>
      <c r="E63" s="160" t="s">
        <v>327</v>
      </c>
      <c r="F63" s="161">
        <v>584.91</v>
      </c>
      <c r="G63" s="161">
        <v>584.91</v>
      </c>
      <c r="H63" s="160" t="s">
        <v>328</v>
      </c>
      <c r="I63" s="160" t="s">
        <v>329</v>
      </c>
      <c r="J63" s="161">
        <v>584.91</v>
      </c>
      <c r="K63" s="161">
        <v>584.91</v>
      </c>
      <c r="L63" s="160" t="s">
        <v>511</v>
      </c>
      <c r="M63" s="160" t="s">
        <v>330</v>
      </c>
      <c r="N63" s="160" t="s">
        <v>504</v>
      </c>
      <c r="O63" s="161">
        <v>0</v>
      </c>
      <c r="P63" s="160" t="s">
        <v>332</v>
      </c>
      <c r="Q63" s="161">
        <v>58861</v>
      </c>
      <c r="R63" s="160" t="s">
        <v>166</v>
      </c>
      <c r="S63" s="160" t="s">
        <v>333</v>
      </c>
      <c r="T63" s="160" t="s">
        <v>334</v>
      </c>
      <c r="U63" s="160" t="s">
        <v>509</v>
      </c>
      <c r="V63" s="160" t="s">
        <v>512</v>
      </c>
      <c r="W63" s="162" t="s">
        <v>337</v>
      </c>
    </row>
    <row r="64" spans="1:23" x14ac:dyDescent="0.25">
      <c r="A64" s="159">
        <v>43496</v>
      </c>
      <c r="B64" s="163">
        <v>645360</v>
      </c>
      <c r="C64" s="160" t="s">
        <v>325</v>
      </c>
      <c r="D64" s="160" t="s">
        <v>508</v>
      </c>
      <c r="E64" s="160" t="s">
        <v>327</v>
      </c>
      <c r="F64" s="161">
        <v>1000.17</v>
      </c>
      <c r="G64" s="161">
        <v>1000.17</v>
      </c>
      <c r="H64" s="160" t="s">
        <v>328</v>
      </c>
      <c r="I64" s="160" t="s">
        <v>329</v>
      </c>
      <c r="J64" s="161">
        <v>1000.17</v>
      </c>
      <c r="K64" s="161">
        <v>1000.17</v>
      </c>
      <c r="L64" s="160" t="s">
        <v>513</v>
      </c>
      <c r="M64" s="160" t="s">
        <v>330</v>
      </c>
      <c r="N64" s="160" t="s">
        <v>504</v>
      </c>
      <c r="O64" s="161">
        <v>0</v>
      </c>
      <c r="P64" s="160" t="s">
        <v>332</v>
      </c>
      <c r="Q64" s="161">
        <v>58862</v>
      </c>
      <c r="R64" s="160" t="s">
        <v>166</v>
      </c>
      <c r="S64" s="160" t="s">
        <v>333</v>
      </c>
      <c r="T64" s="160" t="s">
        <v>334</v>
      </c>
      <c r="U64" s="160" t="s">
        <v>509</v>
      </c>
      <c r="V64" s="160" t="s">
        <v>514</v>
      </c>
      <c r="W64" s="162" t="s">
        <v>337</v>
      </c>
    </row>
    <row r="65" spans="1:23" x14ac:dyDescent="0.25">
      <c r="A65" s="159">
        <v>43496</v>
      </c>
      <c r="B65" s="163">
        <v>647100</v>
      </c>
      <c r="C65" s="160" t="s">
        <v>325</v>
      </c>
      <c r="D65" s="160" t="s">
        <v>508</v>
      </c>
      <c r="E65" s="160" t="s">
        <v>327</v>
      </c>
      <c r="F65" s="161">
        <v>347.74</v>
      </c>
      <c r="G65" s="161">
        <v>347.74</v>
      </c>
      <c r="H65" s="160" t="s">
        <v>328</v>
      </c>
      <c r="I65" s="160" t="s">
        <v>329</v>
      </c>
      <c r="J65" s="161">
        <v>347.74</v>
      </c>
      <c r="K65" s="161">
        <v>347.74</v>
      </c>
      <c r="L65" s="160" t="s">
        <v>515</v>
      </c>
      <c r="M65" s="160" t="s">
        <v>330</v>
      </c>
      <c r="N65" s="160" t="s">
        <v>504</v>
      </c>
      <c r="O65" s="161">
        <v>0</v>
      </c>
      <c r="P65" s="160" t="s">
        <v>332</v>
      </c>
      <c r="Q65" s="161">
        <v>58863</v>
      </c>
      <c r="R65" s="160" t="s">
        <v>166</v>
      </c>
      <c r="S65" s="160" t="s">
        <v>333</v>
      </c>
      <c r="T65" s="160" t="s">
        <v>334</v>
      </c>
      <c r="U65" s="160" t="s">
        <v>509</v>
      </c>
      <c r="V65" s="160" t="s">
        <v>516</v>
      </c>
      <c r="W65" s="162" t="s">
        <v>337</v>
      </c>
    </row>
    <row r="66" spans="1:23" x14ac:dyDescent="0.25">
      <c r="A66" s="159">
        <v>43496</v>
      </c>
      <c r="B66" s="163">
        <v>611100</v>
      </c>
      <c r="C66" s="160" t="s">
        <v>325</v>
      </c>
      <c r="D66" s="160" t="s">
        <v>517</v>
      </c>
      <c r="E66" s="160" t="s">
        <v>327</v>
      </c>
      <c r="F66" s="161">
        <v>173.35</v>
      </c>
      <c r="G66" s="161">
        <v>173.35</v>
      </c>
      <c r="H66" s="160" t="s">
        <v>328</v>
      </c>
      <c r="I66" s="160" t="s">
        <v>329</v>
      </c>
      <c r="J66" s="161">
        <v>173.35</v>
      </c>
      <c r="K66" s="161">
        <v>173.35</v>
      </c>
      <c r="L66" s="160" t="s">
        <v>324</v>
      </c>
      <c r="M66" s="160" t="s">
        <v>330</v>
      </c>
      <c r="N66" s="160" t="s">
        <v>331</v>
      </c>
      <c r="O66" s="161">
        <v>0</v>
      </c>
      <c r="P66" s="160" t="s">
        <v>332</v>
      </c>
      <c r="Q66" s="161">
        <v>58895</v>
      </c>
      <c r="R66" s="160" t="s">
        <v>166</v>
      </c>
      <c r="S66" s="160" t="s">
        <v>333</v>
      </c>
      <c r="T66" s="160" t="s">
        <v>334</v>
      </c>
      <c r="U66" s="160" t="s">
        <v>518</v>
      </c>
      <c r="V66" s="160" t="s">
        <v>519</v>
      </c>
      <c r="W66" s="162" t="s">
        <v>337</v>
      </c>
    </row>
    <row r="67" spans="1:23" x14ac:dyDescent="0.25">
      <c r="A67" s="159">
        <v>43496</v>
      </c>
      <c r="B67" s="163">
        <v>607600</v>
      </c>
      <c r="C67" s="160" t="s">
        <v>325</v>
      </c>
      <c r="D67" s="160" t="s">
        <v>520</v>
      </c>
      <c r="E67" s="160" t="s">
        <v>327</v>
      </c>
      <c r="F67" s="161">
        <v>811.9</v>
      </c>
      <c r="G67" s="161">
        <v>811.9</v>
      </c>
      <c r="H67" s="160" t="s">
        <v>328</v>
      </c>
      <c r="I67" s="160" t="s">
        <v>329</v>
      </c>
      <c r="J67" s="161">
        <v>811.9</v>
      </c>
      <c r="K67" s="161">
        <v>811.9</v>
      </c>
      <c r="L67" s="160" t="s">
        <v>492</v>
      </c>
      <c r="M67" s="160" t="s">
        <v>330</v>
      </c>
      <c r="N67" s="160" t="s">
        <v>331</v>
      </c>
      <c r="O67" s="161">
        <v>0</v>
      </c>
      <c r="P67" s="160" t="s">
        <v>332</v>
      </c>
      <c r="Q67" s="161">
        <v>58950</v>
      </c>
      <c r="R67" s="160" t="s">
        <v>166</v>
      </c>
      <c r="S67" s="160" t="s">
        <v>333</v>
      </c>
      <c r="T67" s="160" t="s">
        <v>334</v>
      </c>
      <c r="U67" s="160" t="s">
        <v>521</v>
      </c>
      <c r="V67" s="160" t="s">
        <v>522</v>
      </c>
      <c r="W67" s="162" t="s">
        <v>337</v>
      </c>
    </row>
    <row r="68" spans="1:23" x14ac:dyDescent="0.25">
      <c r="A68" s="159">
        <v>43496</v>
      </c>
      <c r="B68" s="163">
        <v>607610</v>
      </c>
      <c r="C68" s="160" t="s">
        <v>325</v>
      </c>
      <c r="D68" s="160" t="s">
        <v>523</v>
      </c>
      <c r="E68" s="160" t="s">
        <v>327</v>
      </c>
      <c r="F68" s="161">
        <v>797</v>
      </c>
      <c r="G68" s="161">
        <v>797</v>
      </c>
      <c r="H68" s="160" t="s">
        <v>328</v>
      </c>
      <c r="I68" s="160" t="s">
        <v>329</v>
      </c>
      <c r="J68" s="161">
        <v>797</v>
      </c>
      <c r="K68" s="161">
        <v>797</v>
      </c>
      <c r="L68" s="160" t="s">
        <v>393</v>
      </c>
      <c r="M68" s="160" t="s">
        <v>330</v>
      </c>
      <c r="N68" s="160" t="s">
        <v>331</v>
      </c>
      <c r="O68" s="161">
        <v>0</v>
      </c>
      <c r="P68" s="160" t="s">
        <v>332</v>
      </c>
      <c r="Q68" s="161">
        <v>58953</v>
      </c>
      <c r="R68" s="160" t="s">
        <v>166</v>
      </c>
      <c r="S68" s="160" t="s">
        <v>333</v>
      </c>
      <c r="T68" s="160" t="s">
        <v>334</v>
      </c>
      <c r="U68" s="160" t="s">
        <v>524</v>
      </c>
      <c r="V68" s="160" t="s">
        <v>525</v>
      </c>
      <c r="W68" s="162" t="s">
        <v>337</v>
      </c>
    </row>
    <row r="69" spans="1:23" x14ac:dyDescent="0.25">
      <c r="A69" s="159">
        <v>43496</v>
      </c>
      <c r="B69" s="163">
        <v>607600</v>
      </c>
      <c r="C69" s="160" t="s">
        <v>325</v>
      </c>
      <c r="D69" s="160" t="s">
        <v>526</v>
      </c>
      <c r="E69" s="160" t="s">
        <v>327</v>
      </c>
      <c r="F69" s="161">
        <v>783.05</v>
      </c>
      <c r="G69" s="161">
        <v>783.05</v>
      </c>
      <c r="H69" s="160" t="s">
        <v>328</v>
      </c>
      <c r="I69" s="160" t="s">
        <v>329</v>
      </c>
      <c r="J69" s="161">
        <v>783.05</v>
      </c>
      <c r="K69" s="161">
        <v>783.05</v>
      </c>
      <c r="L69" s="160" t="s">
        <v>492</v>
      </c>
      <c r="M69" s="160" t="s">
        <v>330</v>
      </c>
      <c r="N69" s="160" t="s">
        <v>331</v>
      </c>
      <c r="O69" s="161">
        <v>0</v>
      </c>
      <c r="P69" s="160" t="s">
        <v>332</v>
      </c>
      <c r="Q69" s="161">
        <v>58954</v>
      </c>
      <c r="R69" s="160" t="s">
        <v>166</v>
      </c>
      <c r="S69" s="160" t="s">
        <v>333</v>
      </c>
      <c r="T69" s="160" t="s">
        <v>334</v>
      </c>
      <c r="U69" s="160" t="s">
        <v>527</v>
      </c>
      <c r="V69" s="160" t="s">
        <v>528</v>
      </c>
      <c r="W69" s="162" t="s">
        <v>337</v>
      </c>
    </row>
    <row r="70" spans="1:23" x14ac:dyDescent="0.25">
      <c r="A70" s="159">
        <v>43496</v>
      </c>
      <c r="B70" s="163">
        <v>607600</v>
      </c>
      <c r="C70" s="160" t="s">
        <v>325</v>
      </c>
      <c r="D70" s="160" t="s">
        <v>529</v>
      </c>
      <c r="E70" s="160" t="s">
        <v>327</v>
      </c>
      <c r="F70" s="161">
        <v>1281</v>
      </c>
      <c r="G70" s="161">
        <v>1281</v>
      </c>
      <c r="H70" s="160" t="s">
        <v>328</v>
      </c>
      <c r="I70" s="160" t="s">
        <v>329</v>
      </c>
      <c r="J70" s="161">
        <v>1281</v>
      </c>
      <c r="K70" s="161">
        <v>1281</v>
      </c>
      <c r="L70" s="160" t="s">
        <v>492</v>
      </c>
      <c r="M70" s="160" t="s">
        <v>330</v>
      </c>
      <c r="N70" s="160" t="s">
        <v>331</v>
      </c>
      <c r="O70" s="161">
        <v>0</v>
      </c>
      <c r="P70" s="160" t="s">
        <v>332</v>
      </c>
      <c r="Q70" s="161">
        <v>58955</v>
      </c>
      <c r="R70" s="160" t="s">
        <v>166</v>
      </c>
      <c r="S70" s="160" t="s">
        <v>333</v>
      </c>
      <c r="T70" s="160" t="s">
        <v>334</v>
      </c>
      <c r="U70" s="160" t="s">
        <v>530</v>
      </c>
      <c r="V70" s="160" t="s">
        <v>531</v>
      </c>
      <c r="W70" s="162" t="s">
        <v>337</v>
      </c>
    </row>
    <row r="71" spans="1:23" x14ac:dyDescent="0.25">
      <c r="A71" s="159">
        <v>43496</v>
      </c>
      <c r="B71" s="163">
        <v>607600</v>
      </c>
      <c r="C71" s="160" t="s">
        <v>325</v>
      </c>
      <c r="D71" s="160" t="s">
        <v>532</v>
      </c>
      <c r="E71" s="160" t="s">
        <v>327</v>
      </c>
      <c r="F71" s="161">
        <v>197.5</v>
      </c>
      <c r="G71" s="161">
        <v>197.5</v>
      </c>
      <c r="H71" s="160" t="s">
        <v>328</v>
      </c>
      <c r="I71" s="160" t="s">
        <v>329</v>
      </c>
      <c r="J71" s="161">
        <v>197.5</v>
      </c>
      <c r="K71" s="161">
        <v>197.5</v>
      </c>
      <c r="L71" s="160" t="s">
        <v>492</v>
      </c>
      <c r="M71" s="160" t="s">
        <v>330</v>
      </c>
      <c r="N71" s="160" t="s">
        <v>331</v>
      </c>
      <c r="O71" s="161">
        <v>0</v>
      </c>
      <c r="P71" s="160" t="s">
        <v>332</v>
      </c>
      <c r="Q71" s="161">
        <v>58957</v>
      </c>
      <c r="R71" s="160" t="s">
        <v>166</v>
      </c>
      <c r="S71" s="160" t="s">
        <v>333</v>
      </c>
      <c r="T71" s="160" t="s">
        <v>334</v>
      </c>
      <c r="U71" s="160" t="s">
        <v>533</v>
      </c>
      <c r="V71" s="160" t="s">
        <v>534</v>
      </c>
      <c r="W71" s="162" t="s">
        <v>337</v>
      </c>
    </row>
    <row r="72" spans="1:23" x14ac:dyDescent="0.25">
      <c r="A72" s="159">
        <v>43496</v>
      </c>
      <c r="B72" s="163">
        <v>611100</v>
      </c>
      <c r="C72" s="160" t="s">
        <v>325</v>
      </c>
      <c r="D72" s="160" t="s">
        <v>535</v>
      </c>
      <c r="E72" s="160" t="s">
        <v>327</v>
      </c>
      <c r="F72" s="161">
        <v>231.07</v>
      </c>
      <c r="G72" s="161">
        <v>231.07</v>
      </c>
      <c r="H72" s="160" t="s">
        <v>328</v>
      </c>
      <c r="I72" s="160" t="s">
        <v>329</v>
      </c>
      <c r="J72" s="161">
        <v>231.07</v>
      </c>
      <c r="K72" s="161">
        <v>231.07</v>
      </c>
      <c r="L72" s="160" t="s">
        <v>324</v>
      </c>
      <c r="M72" s="160" t="s">
        <v>330</v>
      </c>
      <c r="N72" s="160" t="s">
        <v>331</v>
      </c>
      <c r="O72" s="161">
        <v>0</v>
      </c>
      <c r="P72" s="160" t="s">
        <v>332</v>
      </c>
      <c r="Q72" s="161">
        <v>59387</v>
      </c>
      <c r="R72" s="160" t="s">
        <v>166</v>
      </c>
      <c r="S72" s="160" t="s">
        <v>333</v>
      </c>
      <c r="T72" s="160" t="s">
        <v>334</v>
      </c>
      <c r="U72" s="160" t="s">
        <v>536</v>
      </c>
      <c r="V72" s="160" t="s">
        <v>537</v>
      </c>
      <c r="W72" s="162" t="s">
        <v>337</v>
      </c>
    </row>
    <row r="73" spans="1:23" x14ac:dyDescent="0.25">
      <c r="A73" s="159">
        <v>43496</v>
      </c>
      <c r="B73" s="163">
        <v>645100</v>
      </c>
      <c r="C73" s="160" t="s">
        <v>325</v>
      </c>
      <c r="D73" s="160" t="s">
        <v>508</v>
      </c>
      <c r="E73" s="160" t="s">
        <v>327</v>
      </c>
      <c r="F73" s="161">
        <v>6424.94</v>
      </c>
      <c r="G73" s="161">
        <v>6424.94</v>
      </c>
      <c r="H73" s="160" t="s">
        <v>328</v>
      </c>
      <c r="I73" s="160" t="s">
        <v>329</v>
      </c>
      <c r="J73" s="161">
        <v>6424.94</v>
      </c>
      <c r="K73" s="161">
        <v>6424.94</v>
      </c>
      <c r="L73" s="160" t="s">
        <v>538</v>
      </c>
      <c r="M73" s="160" t="s">
        <v>330</v>
      </c>
      <c r="N73" s="160" t="s">
        <v>504</v>
      </c>
      <c r="O73" s="161">
        <v>0</v>
      </c>
      <c r="P73" s="160" t="s">
        <v>332</v>
      </c>
      <c r="Q73" s="161">
        <v>58859</v>
      </c>
      <c r="R73" s="160" t="s">
        <v>166</v>
      </c>
      <c r="S73" s="160" t="s">
        <v>333</v>
      </c>
      <c r="T73" s="160" t="s">
        <v>334</v>
      </c>
      <c r="U73" s="160" t="s">
        <v>509</v>
      </c>
      <c r="V73" s="160" t="s">
        <v>539</v>
      </c>
      <c r="W73" s="162" t="s">
        <v>337</v>
      </c>
    </row>
    <row r="74" spans="1:23" x14ac:dyDescent="0.25">
      <c r="A74" s="159">
        <v>43497</v>
      </c>
      <c r="B74" s="163">
        <v>613200</v>
      </c>
      <c r="C74" s="160" t="s">
        <v>325</v>
      </c>
      <c r="D74" s="160" t="s">
        <v>540</v>
      </c>
      <c r="E74" s="160" t="s">
        <v>327</v>
      </c>
      <c r="F74" s="161">
        <v>2400</v>
      </c>
      <c r="G74" s="161">
        <v>2400</v>
      </c>
      <c r="H74" s="160" t="s">
        <v>328</v>
      </c>
      <c r="I74" s="160" t="s">
        <v>329</v>
      </c>
      <c r="J74" s="161">
        <v>2400</v>
      </c>
      <c r="K74" s="161">
        <v>2400</v>
      </c>
      <c r="L74" s="160" t="s">
        <v>342</v>
      </c>
      <c r="M74" s="160" t="s">
        <v>330</v>
      </c>
      <c r="N74" s="160" t="s">
        <v>344</v>
      </c>
      <c r="O74" s="161">
        <v>0</v>
      </c>
      <c r="P74" s="160" t="s">
        <v>332</v>
      </c>
      <c r="Q74" s="161">
        <v>58805</v>
      </c>
      <c r="R74" s="160" t="s">
        <v>166</v>
      </c>
      <c r="S74" s="160" t="s">
        <v>333</v>
      </c>
      <c r="T74" s="160" t="s">
        <v>334</v>
      </c>
      <c r="U74" s="160" t="s">
        <v>541</v>
      </c>
      <c r="V74" s="160" t="s">
        <v>542</v>
      </c>
      <c r="W74" s="162" t="s">
        <v>337</v>
      </c>
    </row>
    <row r="75" spans="1:23" x14ac:dyDescent="0.25">
      <c r="A75" s="159">
        <v>43497</v>
      </c>
      <c r="B75" s="163">
        <v>613503</v>
      </c>
      <c r="C75" s="160" t="s">
        <v>325</v>
      </c>
      <c r="D75" s="160" t="s">
        <v>544</v>
      </c>
      <c r="E75" s="160" t="s">
        <v>327</v>
      </c>
      <c r="F75" s="161">
        <v>127.98</v>
      </c>
      <c r="G75" s="161">
        <v>127.98</v>
      </c>
      <c r="H75" s="160" t="s">
        <v>328</v>
      </c>
      <c r="I75" s="160" t="s">
        <v>329</v>
      </c>
      <c r="J75" s="161">
        <v>127.98</v>
      </c>
      <c r="K75" s="161">
        <v>127.98</v>
      </c>
      <c r="L75" s="160" t="s">
        <v>543</v>
      </c>
      <c r="M75" s="160" t="s">
        <v>330</v>
      </c>
      <c r="N75" s="160" t="s">
        <v>331</v>
      </c>
      <c r="O75" s="161">
        <v>0</v>
      </c>
      <c r="P75" s="160" t="s">
        <v>332</v>
      </c>
      <c r="Q75" s="161">
        <v>58833</v>
      </c>
      <c r="R75" s="160" t="s">
        <v>166</v>
      </c>
      <c r="S75" s="160" t="s">
        <v>333</v>
      </c>
      <c r="T75" s="160" t="s">
        <v>334</v>
      </c>
      <c r="U75" s="160" t="s">
        <v>545</v>
      </c>
      <c r="V75" s="160" t="s">
        <v>546</v>
      </c>
      <c r="W75" s="162" t="s">
        <v>337</v>
      </c>
    </row>
    <row r="76" spans="1:23" x14ac:dyDescent="0.25">
      <c r="A76" s="159">
        <v>43497</v>
      </c>
      <c r="B76" s="163">
        <v>615510</v>
      </c>
      <c r="C76" s="160" t="s">
        <v>325</v>
      </c>
      <c r="D76" s="160" t="s">
        <v>544</v>
      </c>
      <c r="E76" s="160" t="s">
        <v>327</v>
      </c>
      <c r="F76" s="161">
        <v>22.18</v>
      </c>
      <c r="G76" s="161">
        <v>22.18</v>
      </c>
      <c r="H76" s="160" t="s">
        <v>328</v>
      </c>
      <c r="I76" s="160" t="s">
        <v>329</v>
      </c>
      <c r="J76" s="161">
        <v>22.18</v>
      </c>
      <c r="K76" s="161">
        <v>22.18</v>
      </c>
      <c r="L76" s="160" t="s">
        <v>547</v>
      </c>
      <c r="M76" s="160" t="s">
        <v>330</v>
      </c>
      <c r="N76" s="160" t="s">
        <v>331</v>
      </c>
      <c r="O76" s="161">
        <v>0</v>
      </c>
      <c r="P76" s="160" t="s">
        <v>332</v>
      </c>
      <c r="Q76" s="161">
        <v>58837</v>
      </c>
      <c r="R76" s="160" t="s">
        <v>166</v>
      </c>
      <c r="S76" s="160" t="s">
        <v>333</v>
      </c>
      <c r="T76" s="160" t="s">
        <v>334</v>
      </c>
      <c r="U76" s="160" t="s">
        <v>545</v>
      </c>
      <c r="V76" s="160" t="s">
        <v>548</v>
      </c>
      <c r="W76" s="162" t="s">
        <v>337</v>
      </c>
    </row>
    <row r="77" spans="1:23" x14ac:dyDescent="0.25">
      <c r="A77" s="159">
        <v>43497</v>
      </c>
      <c r="B77" s="163">
        <v>615510</v>
      </c>
      <c r="C77" s="160" t="s">
        <v>325</v>
      </c>
      <c r="D77" s="160" t="s">
        <v>549</v>
      </c>
      <c r="E77" s="160" t="s">
        <v>327</v>
      </c>
      <c r="F77" s="161">
        <v>32</v>
      </c>
      <c r="G77" s="161">
        <v>32</v>
      </c>
      <c r="H77" s="160" t="s">
        <v>328</v>
      </c>
      <c r="I77" s="160" t="s">
        <v>329</v>
      </c>
      <c r="J77" s="161">
        <v>32</v>
      </c>
      <c r="K77" s="161">
        <v>32</v>
      </c>
      <c r="L77" s="160" t="s">
        <v>547</v>
      </c>
      <c r="M77" s="160" t="s">
        <v>330</v>
      </c>
      <c r="N77" s="160" t="s">
        <v>331</v>
      </c>
      <c r="O77" s="161">
        <v>0</v>
      </c>
      <c r="P77" s="160" t="s">
        <v>332</v>
      </c>
      <c r="Q77" s="161">
        <v>58899</v>
      </c>
      <c r="R77" s="160" t="s">
        <v>166</v>
      </c>
      <c r="S77" s="160" t="s">
        <v>333</v>
      </c>
      <c r="T77" s="160" t="s">
        <v>334</v>
      </c>
      <c r="U77" s="160" t="s">
        <v>550</v>
      </c>
      <c r="V77" s="160" t="s">
        <v>551</v>
      </c>
      <c r="W77" s="162" t="s">
        <v>337</v>
      </c>
    </row>
    <row r="78" spans="1:23" x14ac:dyDescent="0.25">
      <c r="A78" s="159">
        <v>43497</v>
      </c>
      <c r="B78" s="163">
        <v>616500</v>
      </c>
      <c r="C78" s="160" t="s">
        <v>325</v>
      </c>
      <c r="D78" s="160" t="s">
        <v>549</v>
      </c>
      <c r="E78" s="160" t="s">
        <v>327</v>
      </c>
      <c r="F78" s="161">
        <v>6.23</v>
      </c>
      <c r="G78" s="161">
        <v>6.23</v>
      </c>
      <c r="H78" s="160" t="s">
        <v>328</v>
      </c>
      <c r="I78" s="160" t="s">
        <v>489</v>
      </c>
      <c r="J78" s="161">
        <v>6.23</v>
      </c>
      <c r="K78" s="161">
        <v>6.23</v>
      </c>
      <c r="L78" s="160" t="s">
        <v>552</v>
      </c>
      <c r="M78" s="160" t="s">
        <v>330</v>
      </c>
      <c r="N78" s="160" t="s">
        <v>331</v>
      </c>
      <c r="O78" s="161">
        <v>0</v>
      </c>
      <c r="P78" s="160" t="s">
        <v>332</v>
      </c>
      <c r="Q78" s="161">
        <v>58900</v>
      </c>
      <c r="R78" s="160" t="s">
        <v>166</v>
      </c>
      <c r="S78" s="160" t="s">
        <v>333</v>
      </c>
      <c r="T78" s="160" t="s">
        <v>334</v>
      </c>
      <c r="U78" s="160" t="s">
        <v>550</v>
      </c>
      <c r="V78" s="160" t="s">
        <v>553</v>
      </c>
      <c r="W78" s="162" t="s">
        <v>337</v>
      </c>
    </row>
    <row r="79" spans="1:23" x14ac:dyDescent="0.25">
      <c r="A79" s="159">
        <v>43497</v>
      </c>
      <c r="B79" s="163">
        <v>611100</v>
      </c>
      <c r="C79" s="160" t="s">
        <v>325</v>
      </c>
      <c r="D79" s="160" t="s">
        <v>554</v>
      </c>
      <c r="E79" s="160" t="s">
        <v>327</v>
      </c>
      <c r="F79" s="161">
        <v>430.25</v>
      </c>
      <c r="G79" s="161">
        <v>430.25</v>
      </c>
      <c r="H79" s="160" t="s">
        <v>328</v>
      </c>
      <c r="I79" s="160" t="s">
        <v>329</v>
      </c>
      <c r="J79" s="161">
        <v>430.25</v>
      </c>
      <c r="K79" s="161">
        <v>430.25</v>
      </c>
      <c r="L79" s="160" t="s">
        <v>324</v>
      </c>
      <c r="M79" s="160" t="s">
        <v>330</v>
      </c>
      <c r="N79" s="160" t="s">
        <v>331</v>
      </c>
      <c r="O79" s="161">
        <v>0</v>
      </c>
      <c r="P79" s="160" t="s">
        <v>332</v>
      </c>
      <c r="Q79" s="161">
        <v>58959</v>
      </c>
      <c r="R79" s="160" t="s">
        <v>166</v>
      </c>
      <c r="S79" s="160" t="s">
        <v>333</v>
      </c>
      <c r="T79" s="160" t="s">
        <v>334</v>
      </c>
      <c r="U79" s="160" t="s">
        <v>555</v>
      </c>
      <c r="V79" s="160" t="s">
        <v>556</v>
      </c>
      <c r="W79" s="162" t="s">
        <v>337</v>
      </c>
    </row>
    <row r="80" spans="1:23" x14ac:dyDescent="0.25">
      <c r="A80" s="159">
        <v>43497</v>
      </c>
      <c r="B80" s="163">
        <v>625110</v>
      </c>
      <c r="C80" s="160" t="s">
        <v>325</v>
      </c>
      <c r="D80" s="160" t="s">
        <v>557</v>
      </c>
      <c r="E80" s="160" t="s">
        <v>327</v>
      </c>
      <c r="F80" s="161">
        <v>4.97</v>
      </c>
      <c r="G80" s="161">
        <v>4.97</v>
      </c>
      <c r="H80" s="160" t="s">
        <v>328</v>
      </c>
      <c r="I80" s="160" t="s">
        <v>329</v>
      </c>
      <c r="J80" s="161">
        <v>4.97</v>
      </c>
      <c r="K80" s="161">
        <v>4.97</v>
      </c>
      <c r="L80" s="160" t="s">
        <v>338</v>
      </c>
      <c r="M80" s="160" t="s">
        <v>330</v>
      </c>
      <c r="N80" s="160" t="s">
        <v>331</v>
      </c>
      <c r="O80" s="161">
        <v>0</v>
      </c>
      <c r="P80" s="160" t="s">
        <v>332</v>
      </c>
      <c r="Q80" s="161">
        <v>59001</v>
      </c>
      <c r="R80" s="160" t="s">
        <v>166</v>
      </c>
      <c r="S80" s="160" t="s">
        <v>333</v>
      </c>
      <c r="T80" s="160" t="s">
        <v>334</v>
      </c>
      <c r="U80" s="160" t="s">
        <v>558</v>
      </c>
      <c r="V80" s="160" t="s">
        <v>559</v>
      </c>
      <c r="W80" s="162" t="s">
        <v>337</v>
      </c>
    </row>
    <row r="81" spans="1:23" x14ac:dyDescent="0.25">
      <c r="A81" s="159">
        <v>43497</v>
      </c>
      <c r="B81" s="163">
        <v>627800</v>
      </c>
      <c r="C81" s="160" t="s">
        <v>325</v>
      </c>
      <c r="D81" s="160" t="s">
        <v>549</v>
      </c>
      <c r="E81" s="160" t="s">
        <v>327</v>
      </c>
      <c r="F81" s="161">
        <v>13.3</v>
      </c>
      <c r="G81" s="161">
        <v>13.3</v>
      </c>
      <c r="H81" s="160" t="s">
        <v>328</v>
      </c>
      <c r="I81" s="160" t="s">
        <v>489</v>
      </c>
      <c r="J81" s="161">
        <v>13.3</v>
      </c>
      <c r="K81" s="161">
        <v>13.3</v>
      </c>
      <c r="L81" s="160" t="s">
        <v>560</v>
      </c>
      <c r="M81" s="160" t="s">
        <v>330</v>
      </c>
      <c r="N81" s="160" t="s">
        <v>331</v>
      </c>
      <c r="O81" s="161">
        <v>0</v>
      </c>
      <c r="P81" s="160" t="s">
        <v>332</v>
      </c>
      <c r="Q81" s="161">
        <v>59947</v>
      </c>
      <c r="R81" s="160" t="s">
        <v>166</v>
      </c>
      <c r="S81" s="160" t="s">
        <v>333</v>
      </c>
      <c r="T81" s="160" t="s">
        <v>334</v>
      </c>
      <c r="U81" s="160" t="s">
        <v>550</v>
      </c>
      <c r="V81" s="160" t="s">
        <v>561</v>
      </c>
      <c r="W81" s="162" t="s">
        <v>337</v>
      </c>
    </row>
    <row r="82" spans="1:23" x14ac:dyDescent="0.25">
      <c r="A82" s="159">
        <v>43497</v>
      </c>
      <c r="B82" s="163">
        <v>616500</v>
      </c>
      <c r="C82" s="160" t="s">
        <v>325</v>
      </c>
      <c r="D82" s="160" t="s">
        <v>544</v>
      </c>
      <c r="E82" s="160" t="s">
        <v>327</v>
      </c>
      <c r="F82" s="161">
        <v>5.82</v>
      </c>
      <c r="G82" s="161">
        <v>5.82</v>
      </c>
      <c r="H82" s="160" t="s">
        <v>328</v>
      </c>
      <c r="I82" s="160" t="s">
        <v>489</v>
      </c>
      <c r="J82" s="161">
        <v>5.82</v>
      </c>
      <c r="K82" s="161">
        <v>5.82</v>
      </c>
      <c r="L82" s="160" t="s">
        <v>552</v>
      </c>
      <c r="M82" s="160" t="s">
        <v>330</v>
      </c>
      <c r="N82" s="160" t="s">
        <v>331</v>
      </c>
      <c r="O82" s="161">
        <v>0</v>
      </c>
      <c r="P82" s="160" t="s">
        <v>332</v>
      </c>
      <c r="Q82" s="161">
        <v>58838</v>
      </c>
      <c r="R82" s="160" t="s">
        <v>166</v>
      </c>
      <c r="S82" s="160" t="s">
        <v>333</v>
      </c>
      <c r="T82" s="160" t="s">
        <v>334</v>
      </c>
      <c r="U82" s="160" t="s">
        <v>545</v>
      </c>
      <c r="V82" s="160" t="s">
        <v>562</v>
      </c>
      <c r="W82" s="162" t="s">
        <v>337</v>
      </c>
    </row>
    <row r="83" spans="1:23" x14ac:dyDescent="0.25">
      <c r="A83" s="159">
        <v>43497</v>
      </c>
      <c r="B83" s="163">
        <v>627800</v>
      </c>
      <c r="C83" s="160" t="s">
        <v>325</v>
      </c>
      <c r="D83" s="160" t="s">
        <v>544</v>
      </c>
      <c r="E83" s="160" t="s">
        <v>327</v>
      </c>
      <c r="F83" s="161">
        <v>17.78</v>
      </c>
      <c r="G83" s="161">
        <v>17.78</v>
      </c>
      <c r="H83" s="160" t="s">
        <v>328</v>
      </c>
      <c r="I83" s="160" t="s">
        <v>489</v>
      </c>
      <c r="J83" s="161">
        <v>17.78</v>
      </c>
      <c r="K83" s="161">
        <v>17.78</v>
      </c>
      <c r="L83" s="160" t="s">
        <v>560</v>
      </c>
      <c r="M83" s="160" t="s">
        <v>330</v>
      </c>
      <c r="N83" s="160" t="s">
        <v>331</v>
      </c>
      <c r="O83" s="161">
        <v>0</v>
      </c>
      <c r="P83" s="160" t="s">
        <v>332</v>
      </c>
      <c r="Q83" s="161">
        <v>59948</v>
      </c>
      <c r="R83" s="160" t="s">
        <v>166</v>
      </c>
      <c r="S83" s="160" t="s">
        <v>333</v>
      </c>
      <c r="T83" s="160" t="s">
        <v>334</v>
      </c>
      <c r="U83" s="160" t="s">
        <v>545</v>
      </c>
      <c r="V83" s="160" t="s">
        <v>563</v>
      </c>
      <c r="W83" s="162" t="s">
        <v>337</v>
      </c>
    </row>
    <row r="84" spans="1:23" x14ac:dyDescent="0.25">
      <c r="A84" s="159">
        <v>43500</v>
      </c>
      <c r="B84" s="163">
        <v>627810</v>
      </c>
      <c r="C84" s="160" t="s">
        <v>325</v>
      </c>
      <c r="D84" s="160" t="s">
        <v>564</v>
      </c>
      <c r="E84" s="160" t="s">
        <v>327</v>
      </c>
      <c r="F84" s="161">
        <v>12</v>
      </c>
      <c r="G84" s="161">
        <v>12</v>
      </c>
      <c r="H84" s="160" t="s">
        <v>328</v>
      </c>
      <c r="I84" s="160" t="s">
        <v>329</v>
      </c>
      <c r="J84" s="161">
        <v>12</v>
      </c>
      <c r="K84" s="161">
        <v>12</v>
      </c>
      <c r="L84" s="160" t="s">
        <v>347</v>
      </c>
      <c r="M84" s="160" t="s">
        <v>330</v>
      </c>
      <c r="N84" s="160" t="s">
        <v>344</v>
      </c>
      <c r="O84" s="161">
        <v>0</v>
      </c>
      <c r="P84" s="160" t="s">
        <v>332</v>
      </c>
      <c r="Q84" s="161">
        <v>58914</v>
      </c>
      <c r="R84" s="160" t="s">
        <v>166</v>
      </c>
      <c r="S84" s="160" t="s">
        <v>333</v>
      </c>
      <c r="T84" s="160" t="s">
        <v>334</v>
      </c>
      <c r="U84" s="160" t="s">
        <v>565</v>
      </c>
      <c r="V84" s="160" t="s">
        <v>566</v>
      </c>
      <c r="W84" s="162" t="s">
        <v>337</v>
      </c>
    </row>
    <row r="85" spans="1:23" x14ac:dyDescent="0.25">
      <c r="A85" s="159">
        <v>43500</v>
      </c>
      <c r="B85" s="163">
        <v>627810</v>
      </c>
      <c r="C85" s="160" t="s">
        <v>325</v>
      </c>
      <c r="D85" s="160" t="s">
        <v>567</v>
      </c>
      <c r="E85" s="160" t="s">
        <v>327</v>
      </c>
      <c r="F85" s="161">
        <v>0.16</v>
      </c>
      <c r="G85" s="161">
        <v>0.16</v>
      </c>
      <c r="H85" s="160" t="s">
        <v>328</v>
      </c>
      <c r="I85" s="160" t="s">
        <v>329</v>
      </c>
      <c r="J85" s="161">
        <v>0.16</v>
      </c>
      <c r="K85" s="161">
        <v>0.16</v>
      </c>
      <c r="L85" s="160" t="s">
        <v>347</v>
      </c>
      <c r="M85" s="160" t="s">
        <v>330</v>
      </c>
      <c r="N85" s="160" t="s">
        <v>344</v>
      </c>
      <c r="O85" s="161">
        <v>0</v>
      </c>
      <c r="P85" s="160" t="s">
        <v>332</v>
      </c>
      <c r="Q85" s="161">
        <v>58915</v>
      </c>
      <c r="R85" s="160" t="s">
        <v>166</v>
      </c>
      <c r="S85" s="160" t="s">
        <v>333</v>
      </c>
      <c r="T85" s="160" t="s">
        <v>334</v>
      </c>
      <c r="U85" s="160" t="s">
        <v>568</v>
      </c>
      <c r="V85" s="160" t="s">
        <v>569</v>
      </c>
      <c r="W85" s="162" t="s">
        <v>337</v>
      </c>
    </row>
    <row r="86" spans="1:23" x14ac:dyDescent="0.25">
      <c r="A86" s="159">
        <v>43500</v>
      </c>
      <c r="B86" s="163">
        <v>627830</v>
      </c>
      <c r="C86" s="160" t="s">
        <v>325</v>
      </c>
      <c r="D86" s="160" t="s">
        <v>571</v>
      </c>
      <c r="E86" s="160" t="s">
        <v>327</v>
      </c>
      <c r="F86" s="161">
        <v>39.6</v>
      </c>
      <c r="G86" s="161">
        <v>39.6</v>
      </c>
      <c r="H86" s="160" t="s">
        <v>328</v>
      </c>
      <c r="I86" s="160" t="s">
        <v>329</v>
      </c>
      <c r="J86" s="161">
        <v>39.6</v>
      </c>
      <c r="K86" s="161">
        <v>39.6</v>
      </c>
      <c r="L86" s="160" t="s">
        <v>570</v>
      </c>
      <c r="M86" s="160" t="s">
        <v>330</v>
      </c>
      <c r="N86" s="160" t="s">
        <v>344</v>
      </c>
      <c r="O86" s="161">
        <v>0</v>
      </c>
      <c r="P86" s="160" t="s">
        <v>332</v>
      </c>
      <c r="Q86" s="161">
        <v>58916</v>
      </c>
      <c r="R86" s="160" t="s">
        <v>166</v>
      </c>
      <c r="S86" s="160" t="s">
        <v>333</v>
      </c>
      <c r="T86" s="160" t="s">
        <v>334</v>
      </c>
      <c r="U86" s="160" t="s">
        <v>572</v>
      </c>
      <c r="V86" s="160" t="s">
        <v>573</v>
      </c>
      <c r="W86" s="162" t="s">
        <v>337</v>
      </c>
    </row>
    <row r="87" spans="1:23" x14ac:dyDescent="0.25">
      <c r="A87" s="159">
        <v>43500</v>
      </c>
      <c r="B87" s="163">
        <v>607600</v>
      </c>
      <c r="C87" s="160" t="s">
        <v>325</v>
      </c>
      <c r="D87" s="160" t="s">
        <v>574</v>
      </c>
      <c r="E87" s="160" t="s">
        <v>327</v>
      </c>
      <c r="F87" s="161">
        <v>1401.98</v>
      </c>
      <c r="G87" s="161">
        <v>1401.98</v>
      </c>
      <c r="H87" s="160" t="s">
        <v>328</v>
      </c>
      <c r="I87" s="160" t="s">
        <v>329</v>
      </c>
      <c r="J87" s="161">
        <v>1401.98</v>
      </c>
      <c r="K87" s="161">
        <v>1401.98</v>
      </c>
      <c r="L87" s="160" t="s">
        <v>492</v>
      </c>
      <c r="M87" s="160" t="s">
        <v>330</v>
      </c>
      <c r="N87" s="160" t="s">
        <v>331</v>
      </c>
      <c r="O87" s="161">
        <v>0</v>
      </c>
      <c r="P87" s="160" t="s">
        <v>332</v>
      </c>
      <c r="Q87" s="161">
        <v>58952</v>
      </c>
      <c r="R87" s="160" t="s">
        <v>166</v>
      </c>
      <c r="S87" s="160" t="s">
        <v>333</v>
      </c>
      <c r="T87" s="160" t="s">
        <v>334</v>
      </c>
      <c r="U87" s="160" t="s">
        <v>575</v>
      </c>
      <c r="V87" s="160" t="s">
        <v>576</v>
      </c>
      <c r="W87" s="162" t="s">
        <v>337</v>
      </c>
    </row>
    <row r="88" spans="1:23" x14ac:dyDescent="0.25">
      <c r="A88" s="159">
        <v>43500</v>
      </c>
      <c r="B88" s="163">
        <v>607500</v>
      </c>
      <c r="C88" s="160" t="s">
        <v>325</v>
      </c>
      <c r="D88" s="160" t="s">
        <v>577</v>
      </c>
      <c r="E88" s="160" t="s">
        <v>327</v>
      </c>
      <c r="F88" s="161">
        <v>41.5</v>
      </c>
      <c r="G88" s="161">
        <v>41.5</v>
      </c>
      <c r="H88" s="160" t="s">
        <v>328</v>
      </c>
      <c r="I88" s="160" t="s">
        <v>329</v>
      </c>
      <c r="J88" s="161">
        <v>41.5</v>
      </c>
      <c r="K88" s="161">
        <v>41.5</v>
      </c>
      <c r="L88" s="160" t="s">
        <v>380</v>
      </c>
      <c r="M88" s="160" t="s">
        <v>330</v>
      </c>
      <c r="N88" s="160" t="s">
        <v>331</v>
      </c>
      <c r="O88" s="161">
        <v>0</v>
      </c>
      <c r="P88" s="160" t="s">
        <v>332</v>
      </c>
      <c r="Q88" s="161">
        <v>58956</v>
      </c>
      <c r="R88" s="160" t="s">
        <v>166</v>
      </c>
      <c r="S88" s="160" t="s">
        <v>333</v>
      </c>
      <c r="T88" s="160" t="s">
        <v>334</v>
      </c>
      <c r="U88" s="160" t="s">
        <v>578</v>
      </c>
      <c r="V88" s="160" t="s">
        <v>579</v>
      </c>
      <c r="W88" s="162" t="s">
        <v>337</v>
      </c>
    </row>
    <row r="89" spans="1:23" x14ac:dyDescent="0.25">
      <c r="A89" s="159">
        <v>43501</v>
      </c>
      <c r="B89" s="163">
        <v>625110</v>
      </c>
      <c r="C89" s="160" t="s">
        <v>325</v>
      </c>
      <c r="D89" s="160" t="s">
        <v>580</v>
      </c>
      <c r="E89" s="160" t="s">
        <v>327</v>
      </c>
      <c r="F89" s="161">
        <v>12.12</v>
      </c>
      <c r="G89" s="161">
        <v>12.12</v>
      </c>
      <c r="H89" s="160" t="s">
        <v>328</v>
      </c>
      <c r="I89" s="160" t="s">
        <v>329</v>
      </c>
      <c r="J89" s="161">
        <v>12.12</v>
      </c>
      <c r="K89" s="161">
        <v>12.12</v>
      </c>
      <c r="L89" s="160" t="s">
        <v>338</v>
      </c>
      <c r="M89" s="160" t="s">
        <v>330</v>
      </c>
      <c r="N89" s="160" t="s">
        <v>451</v>
      </c>
      <c r="O89" s="161">
        <v>0</v>
      </c>
      <c r="P89" s="160" t="s">
        <v>332</v>
      </c>
      <c r="Q89" s="161">
        <v>58846</v>
      </c>
      <c r="R89" s="160" t="s">
        <v>166</v>
      </c>
      <c r="S89" s="160" t="s">
        <v>333</v>
      </c>
      <c r="T89" s="160" t="s">
        <v>334</v>
      </c>
      <c r="U89" s="160" t="s">
        <v>581</v>
      </c>
      <c r="V89" s="160" t="s">
        <v>582</v>
      </c>
      <c r="W89" s="162" t="s">
        <v>337</v>
      </c>
    </row>
    <row r="90" spans="1:23" x14ac:dyDescent="0.25">
      <c r="A90" s="159">
        <v>43501</v>
      </c>
      <c r="B90" s="163">
        <v>611600</v>
      </c>
      <c r="C90" s="160" t="s">
        <v>325</v>
      </c>
      <c r="D90" s="160" t="s">
        <v>369</v>
      </c>
      <c r="E90" s="160" t="s">
        <v>327</v>
      </c>
      <c r="F90" s="161">
        <v>12.36</v>
      </c>
      <c r="G90" s="161">
        <v>12.36</v>
      </c>
      <c r="H90" s="160" t="s">
        <v>328</v>
      </c>
      <c r="I90" s="160" t="s">
        <v>329</v>
      </c>
      <c r="J90" s="161">
        <v>12.36</v>
      </c>
      <c r="K90" s="161">
        <v>12.36</v>
      </c>
      <c r="L90" s="160" t="s">
        <v>368</v>
      </c>
      <c r="M90" s="160" t="s">
        <v>330</v>
      </c>
      <c r="N90" s="160" t="s">
        <v>344</v>
      </c>
      <c r="O90" s="161">
        <v>0</v>
      </c>
      <c r="P90" s="160" t="s">
        <v>332</v>
      </c>
      <c r="Q90" s="161">
        <v>58917</v>
      </c>
      <c r="R90" s="160" t="s">
        <v>166</v>
      </c>
      <c r="S90" s="160" t="s">
        <v>333</v>
      </c>
      <c r="T90" s="160" t="s">
        <v>334</v>
      </c>
      <c r="U90" s="160" t="s">
        <v>583</v>
      </c>
      <c r="V90" s="160" t="s">
        <v>584</v>
      </c>
      <c r="W90" s="162" t="s">
        <v>337</v>
      </c>
    </row>
    <row r="91" spans="1:23" x14ac:dyDescent="0.25">
      <c r="A91" s="159">
        <v>43501</v>
      </c>
      <c r="B91" s="163">
        <v>626200</v>
      </c>
      <c r="C91" s="160" t="s">
        <v>325</v>
      </c>
      <c r="D91" s="160" t="s">
        <v>586</v>
      </c>
      <c r="E91" s="160" t="s">
        <v>327</v>
      </c>
      <c r="F91" s="161">
        <v>589.38</v>
      </c>
      <c r="G91" s="161">
        <v>589.38</v>
      </c>
      <c r="H91" s="160" t="s">
        <v>328</v>
      </c>
      <c r="I91" s="160" t="s">
        <v>329</v>
      </c>
      <c r="J91" s="161">
        <v>589.38</v>
      </c>
      <c r="K91" s="161">
        <v>589.38</v>
      </c>
      <c r="L91" s="160" t="s">
        <v>585</v>
      </c>
      <c r="M91" s="160" t="s">
        <v>330</v>
      </c>
      <c r="N91" s="160" t="s">
        <v>331</v>
      </c>
      <c r="O91" s="161">
        <v>0</v>
      </c>
      <c r="P91" s="160" t="s">
        <v>332</v>
      </c>
      <c r="Q91" s="161">
        <v>58948</v>
      </c>
      <c r="R91" s="160" t="s">
        <v>166</v>
      </c>
      <c r="S91" s="160" t="s">
        <v>333</v>
      </c>
      <c r="T91" s="160" t="s">
        <v>334</v>
      </c>
      <c r="U91" s="160" t="s">
        <v>587</v>
      </c>
      <c r="V91" s="160" t="s">
        <v>588</v>
      </c>
      <c r="W91" s="162" t="s">
        <v>337</v>
      </c>
    </row>
    <row r="92" spans="1:23" x14ac:dyDescent="0.25">
      <c r="A92" s="159">
        <v>43501</v>
      </c>
      <c r="B92" s="163">
        <v>607500</v>
      </c>
      <c r="C92" s="160" t="s">
        <v>325</v>
      </c>
      <c r="D92" s="160" t="s">
        <v>589</v>
      </c>
      <c r="E92" s="160" t="s">
        <v>327</v>
      </c>
      <c r="F92" s="161">
        <v>305.93</v>
      </c>
      <c r="G92" s="161">
        <v>305.93</v>
      </c>
      <c r="H92" s="160" t="s">
        <v>328</v>
      </c>
      <c r="I92" s="160" t="s">
        <v>329</v>
      </c>
      <c r="J92" s="161">
        <v>305.93</v>
      </c>
      <c r="K92" s="161">
        <v>305.93</v>
      </c>
      <c r="L92" s="160" t="s">
        <v>380</v>
      </c>
      <c r="M92" s="160" t="s">
        <v>330</v>
      </c>
      <c r="N92" s="160" t="s">
        <v>331</v>
      </c>
      <c r="O92" s="161">
        <v>0</v>
      </c>
      <c r="P92" s="160" t="s">
        <v>332</v>
      </c>
      <c r="Q92" s="161">
        <v>58951</v>
      </c>
      <c r="R92" s="160" t="s">
        <v>166</v>
      </c>
      <c r="S92" s="160" t="s">
        <v>333</v>
      </c>
      <c r="T92" s="160" t="s">
        <v>334</v>
      </c>
      <c r="U92" s="160" t="s">
        <v>590</v>
      </c>
      <c r="V92" s="160" t="s">
        <v>591</v>
      </c>
      <c r="W92" s="162" t="s">
        <v>337</v>
      </c>
    </row>
    <row r="93" spans="1:23" x14ac:dyDescent="0.25">
      <c r="A93" s="159">
        <v>43502</v>
      </c>
      <c r="B93" s="163">
        <v>626200</v>
      </c>
      <c r="C93" s="160" t="s">
        <v>325</v>
      </c>
      <c r="D93" s="160" t="s">
        <v>592</v>
      </c>
      <c r="E93" s="160" t="s">
        <v>327</v>
      </c>
      <c r="F93" s="161">
        <v>-37.18</v>
      </c>
      <c r="G93" s="161">
        <v>37.18</v>
      </c>
      <c r="H93" s="160" t="s">
        <v>593</v>
      </c>
      <c r="I93" s="160" t="s">
        <v>489</v>
      </c>
      <c r="J93" s="161">
        <v>37.18</v>
      </c>
      <c r="K93" s="161">
        <v>-37.18</v>
      </c>
      <c r="L93" s="160" t="s">
        <v>585</v>
      </c>
      <c r="M93" s="160" t="s">
        <v>330</v>
      </c>
      <c r="N93" s="160" t="s">
        <v>331</v>
      </c>
      <c r="O93" s="161">
        <v>0</v>
      </c>
      <c r="P93" s="160" t="s">
        <v>332</v>
      </c>
      <c r="Q93" s="161">
        <v>58941</v>
      </c>
      <c r="R93" s="160" t="s">
        <v>166</v>
      </c>
      <c r="S93" s="160" t="s">
        <v>333</v>
      </c>
      <c r="T93" s="160" t="s">
        <v>334</v>
      </c>
      <c r="U93" s="160" t="s">
        <v>594</v>
      </c>
      <c r="V93" s="160" t="s">
        <v>595</v>
      </c>
      <c r="W93" s="162" t="s">
        <v>337</v>
      </c>
    </row>
    <row r="94" spans="1:23" x14ac:dyDescent="0.25">
      <c r="A94" s="159">
        <v>43502</v>
      </c>
      <c r="B94" s="163">
        <v>626200</v>
      </c>
      <c r="C94" s="160" t="s">
        <v>325</v>
      </c>
      <c r="D94" s="160" t="s">
        <v>596</v>
      </c>
      <c r="E94" s="160" t="s">
        <v>327</v>
      </c>
      <c r="F94" s="161">
        <v>-11.22</v>
      </c>
      <c r="G94" s="161">
        <v>11.22</v>
      </c>
      <c r="H94" s="160" t="s">
        <v>593</v>
      </c>
      <c r="I94" s="160" t="s">
        <v>489</v>
      </c>
      <c r="J94" s="161">
        <v>11.22</v>
      </c>
      <c r="K94" s="161">
        <v>-11.22</v>
      </c>
      <c r="L94" s="160" t="s">
        <v>585</v>
      </c>
      <c r="M94" s="160" t="s">
        <v>330</v>
      </c>
      <c r="N94" s="160" t="s">
        <v>331</v>
      </c>
      <c r="O94" s="161">
        <v>0</v>
      </c>
      <c r="P94" s="160" t="s">
        <v>332</v>
      </c>
      <c r="Q94" s="161">
        <v>58942</v>
      </c>
      <c r="R94" s="160" t="s">
        <v>166</v>
      </c>
      <c r="S94" s="160" t="s">
        <v>333</v>
      </c>
      <c r="T94" s="160" t="s">
        <v>334</v>
      </c>
      <c r="U94" s="160" t="s">
        <v>597</v>
      </c>
      <c r="V94" s="160" t="s">
        <v>598</v>
      </c>
      <c r="W94" s="162" t="s">
        <v>337</v>
      </c>
    </row>
    <row r="95" spans="1:23" x14ac:dyDescent="0.25">
      <c r="A95" s="159">
        <v>43502</v>
      </c>
      <c r="B95" s="163">
        <v>626200</v>
      </c>
      <c r="C95" s="160" t="s">
        <v>325</v>
      </c>
      <c r="D95" s="160" t="s">
        <v>599</v>
      </c>
      <c r="E95" s="160" t="s">
        <v>327</v>
      </c>
      <c r="F95" s="161">
        <v>-14.39</v>
      </c>
      <c r="G95" s="161">
        <v>14.39</v>
      </c>
      <c r="H95" s="160" t="s">
        <v>593</v>
      </c>
      <c r="I95" s="160" t="s">
        <v>489</v>
      </c>
      <c r="J95" s="161">
        <v>14.39</v>
      </c>
      <c r="K95" s="161">
        <v>-14.39</v>
      </c>
      <c r="L95" s="160" t="s">
        <v>585</v>
      </c>
      <c r="M95" s="160" t="s">
        <v>330</v>
      </c>
      <c r="N95" s="160" t="s">
        <v>331</v>
      </c>
      <c r="O95" s="161">
        <v>0</v>
      </c>
      <c r="P95" s="160" t="s">
        <v>332</v>
      </c>
      <c r="Q95" s="161">
        <v>59003</v>
      </c>
      <c r="R95" s="160" t="s">
        <v>166</v>
      </c>
      <c r="S95" s="160" t="s">
        <v>333</v>
      </c>
      <c r="T95" s="160" t="s">
        <v>334</v>
      </c>
      <c r="U95" s="160" t="s">
        <v>600</v>
      </c>
      <c r="V95" s="160" t="s">
        <v>601</v>
      </c>
      <c r="W95" s="162" t="s">
        <v>337</v>
      </c>
    </row>
    <row r="96" spans="1:23" x14ac:dyDescent="0.25">
      <c r="A96" s="159">
        <v>43504</v>
      </c>
      <c r="B96" s="163">
        <v>625700</v>
      </c>
      <c r="C96" s="160" t="s">
        <v>325</v>
      </c>
      <c r="D96" s="160" t="s">
        <v>602</v>
      </c>
      <c r="E96" s="160" t="s">
        <v>327</v>
      </c>
      <c r="F96" s="161">
        <v>42.86</v>
      </c>
      <c r="G96" s="161">
        <v>42.86</v>
      </c>
      <c r="H96" s="160" t="s">
        <v>328</v>
      </c>
      <c r="I96" s="160" t="s">
        <v>329</v>
      </c>
      <c r="J96" s="161">
        <v>42.86</v>
      </c>
      <c r="K96" s="161">
        <v>42.86</v>
      </c>
      <c r="L96" s="160" t="s">
        <v>401</v>
      </c>
      <c r="M96" s="160" t="s">
        <v>330</v>
      </c>
      <c r="N96" s="160" t="s">
        <v>331</v>
      </c>
      <c r="O96" s="161">
        <v>0</v>
      </c>
      <c r="P96" s="160" t="s">
        <v>332</v>
      </c>
      <c r="Q96" s="161">
        <v>59400</v>
      </c>
      <c r="R96" s="160" t="s">
        <v>166</v>
      </c>
      <c r="S96" s="160" t="s">
        <v>333</v>
      </c>
      <c r="T96" s="160" t="s">
        <v>334</v>
      </c>
      <c r="U96" s="160" t="s">
        <v>603</v>
      </c>
      <c r="V96" s="160" t="s">
        <v>604</v>
      </c>
      <c r="W96" s="162" t="s">
        <v>337</v>
      </c>
    </row>
    <row r="97" spans="1:23" x14ac:dyDescent="0.25">
      <c r="A97" s="159">
        <v>43506</v>
      </c>
      <c r="B97" s="163">
        <v>661100</v>
      </c>
      <c r="C97" s="160" t="s">
        <v>325</v>
      </c>
      <c r="D97" s="160" t="s">
        <v>377</v>
      </c>
      <c r="E97" s="160" t="s">
        <v>327</v>
      </c>
      <c r="F97" s="161">
        <v>102.61</v>
      </c>
      <c r="G97" s="161">
        <v>102.61</v>
      </c>
      <c r="H97" s="160" t="s">
        <v>328</v>
      </c>
      <c r="I97" s="160" t="s">
        <v>329</v>
      </c>
      <c r="J97" s="161">
        <v>102.61</v>
      </c>
      <c r="K97" s="161">
        <v>102.61</v>
      </c>
      <c r="L97" s="160" t="s">
        <v>376</v>
      </c>
      <c r="M97" s="160" t="s">
        <v>330</v>
      </c>
      <c r="N97" s="160" t="s">
        <v>344</v>
      </c>
      <c r="O97" s="161">
        <v>0</v>
      </c>
      <c r="P97" s="160" t="s">
        <v>332</v>
      </c>
      <c r="Q97" s="161">
        <v>59392</v>
      </c>
      <c r="R97" s="160" t="s">
        <v>166</v>
      </c>
      <c r="S97" s="160" t="s">
        <v>333</v>
      </c>
      <c r="T97" s="160" t="s">
        <v>334</v>
      </c>
      <c r="U97" s="160" t="s">
        <v>605</v>
      </c>
      <c r="V97" s="160" t="s">
        <v>606</v>
      </c>
      <c r="W97" s="162" t="s">
        <v>337</v>
      </c>
    </row>
    <row r="98" spans="1:23" x14ac:dyDescent="0.25">
      <c r="A98" s="159">
        <v>43507</v>
      </c>
      <c r="B98" s="163">
        <v>611100</v>
      </c>
      <c r="C98" s="160" t="s">
        <v>325</v>
      </c>
      <c r="D98" s="160" t="s">
        <v>607</v>
      </c>
      <c r="E98" s="160" t="s">
        <v>327</v>
      </c>
      <c r="F98" s="161">
        <v>357.14</v>
      </c>
      <c r="G98" s="161">
        <v>357.14</v>
      </c>
      <c r="H98" s="160" t="s">
        <v>328</v>
      </c>
      <c r="I98" s="160" t="s">
        <v>329</v>
      </c>
      <c r="J98" s="161">
        <v>357.14</v>
      </c>
      <c r="K98" s="161">
        <v>357.14</v>
      </c>
      <c r="L98" s="160" t="s">
        <v>324</v>
      </c>
      <c r="M98" s="160" t="s">
        <v>330</v>
      </c>
      <c r="N98" s="160" t="s">
        <v>331</v>
      </c>
      <c r="O98" s="161">
        <v>0</v>
      </c>
      <c r="P98" s="160" t="s">
        <v>332</v>
      </c>
      <c r="Q98" s="161">
        <v>58926</v>
      </c>
      <c r="R98" s="160" t="s">
        <v>166</v>
      </c>
      <c r="S98" s="160" t="s">
        <v>333</v>
      </c>
      <c r="T98" s="160" t="s">
        <v>334</v>
      </c>
      <c r="U98" s="160" t="s">
        <v>608</v>
      </c>
      <c r="V98" s="160" t="s">
        <v>609</v>
      </c>
      <c r="W98" s="162" t="s">
        <v>337</v>
      </c>
    </row>
    <row r="99" spans="1:23" x14ac:dyDescent="0.25">
      <c r="A99" s="159">
        <v>43507</v>
      </c>
      <c r="B99" s="163">
        <v>609700</v>
      </c>
      <c r="C99" s="160" t="s">
        <v>325</v>
      </c>
      <c r="D99" s="160" t="s">
        <v>611</v>
      </c>
      <c r="E99" s="160" t="s">
        <v>327</v>
      </c>
      <c r="F99" s="161">
        <v>-76.2</v>
      </c>
      <c r="G99" s="161">
        <v>76.2</v>
      </c>
      <c r="H99" s="160" t="s">
        <v>593</v>
      </c>
      <c r="I99" s="160" t="s">
        <v>329</v>
      </c>
      <c r="J99" s="161">
        <v>76.2</v>
      </c>
      <c r="K99" s="161">
        <v>-76.2</v>
      </c>
      <c r="L99" s="160" t="s">
        <v>610</v>
      </c>
      <c r="M99" s="160" t="s">
        <v>330</v>
      </c>
      <c r="N99" s="160" t="s">
        <v>331</v>
      </c>
      <c r="O99" s="161">
        <v>0</v>
      </c>
      <c r="P99" s="160" t="s">
        <v>332</v>
      </c>
      <c r="Q99" s="161">
        <v>59320</v>
      </c>
      <c r="R99" s="160" t="s">
        <v>166</v>
      </c>
      <c r="S99" s="160" t="s">
        <v>333</v>
      </c>
      <c r="T99" s="160" t="s">
        <v>334</v>
      </c>
      <c r="U99" s="160" t="s">
        <v>612</v>
      </c>
      <c r="V99" s="160" t="s">
        <v>613</v>
      </c>
      <c r="W99" s="162" t="s">
        <v>337</v>
      </c>
    </row>
    <row r="100" spans="1:23" x14ac:dyDescent="0.25">
      <c r="A100" s="159">
        <v>43507</v>
      </c>
      <c r="B100" s="163">
        <v>609700</v>
      </c>
      <c r="C100" s="160" t="s">
        <v>325</v>
      </c>
      <c r="D100" s="160" t="s">
        <v>614</v>
      </c>
      <c r="E100" s="160" t="s">
        <v>327</v>
      </c>
      <c r="F100" s="161">
        <v>-190.35</v>
      </c>
      <c r="G100" s="161">
        <v>190.35</v>
      </c>
      <c r="H100" s="160" t="s">
        <v>593</v>
      </c>
      <c r="I100" s="160" t="s">
        <v>329</v>
      </c>
      <c r="J100" s="161">
        <v>190.35</v>
      </c>
      <c r="K100" s="161">
        <v>-190.35</v>
      </c>
      <c r="L100" s="160" t="s">
        <v>610</v>
      </c>
      <c r="M100" s="160" t="s">
        <v>330</v>
      </c>
      <c r="N100" s="160" t="s">
        <v>331</v>
      </c>
      <c r="O100" s="161">
        <v>0</v>
      </c>
      <c r="P100" s="160" t="s">
        <v>332</v>
      </c>
      <c r="Q100" s="161">
        <v>59321</v>
      </c>
      <c r="R100" s="160" t="s">
        <v>166</v>
      </c>
      <c r="S100" s="160" t="s">
        <v>333</v>
      </c>
      <c r="T100" s="160" t="s">
        <v>334</v>
      </c>
      <c r="U100" s="160" t="s">
        <v>615</v>
      </c>
      <c r="V100" s="160" t="s">
        <v>616</v>
      </c>
      <c r="W100" s="162" t="s">
        <v>337</v>
      </c>
    </row>
    <row r="101" spans="1:23" x14ac:dyDescent="0.25">
      <c r="A101" s="159">
        <v>43507</v>
      </c>
      <c r="B101" s="163">
        <v>609700</v>
      </c>
      <c r="C101" s="160" t="s">
        <v>325</v>
      </c>
      <c r="D101" s="160" t="s">
        <v>617</v>
      </c>
      <c r="E101" s="160" t="s">
        <v>327</v>
      </c>
      <c r="F101" s="161">
        <v>-77.7</v>
      </c>
      <c r="G101" s="161">
        <v>77.7</v>
      </c>
      <c r="H101" s="160" t="s">
        <v>593</v>
      </c>
      <c r="I101" s="160" t="s">
        <v>329</v>
      </c>
      <c r="J101" s="161">
        <v>77.7</v>
      </c>
      <c r="K101" s="161">
        <v>-77.7</v>
      </c>
      <c r="L101" s="160" t="s">
        <v>610</v>
      </c>
      <c r="M101" s="160" t="s">
        <v>330</v>
      </c>
      <c r="N101" s="160" t="s">
        <v>331</v>
      </c>
      <c r="O101" s="161">
        <v>0</v>
      </c>
      <c r="P101" s="160" t="s">
        <v>332</v>
      </c>
      <c r="Q101" s="161">
        <v>59322</v>
      </c>
      <c r="R101" s="160" t="s">
        <v>166</v>
      </c>
      <c r="S101" s="160" t="s">
        <v>333</v>
      </c>
      <c r="T101" s="160" t="s">
        <v>334</v>
      </c>
      <c r="U101" s="160" t="s">
        <v>618</v>
      </c>
      <c r="V101" s="160" t="s">
        <v>619</v>
      </c>
      <c r="W101" s="162" t="s">
        <v>337</v>
      </c>
    </row>
    <row r="102" spans="1:23" x14ac:dyDescent="0.25">
      <c r="A102" s="159">
        <v>43507</v>
      </c>
      <c r="B102" s="163">
        <v>609700</v>
      </c>
      <c r="C102" s="160" t="s">
        <v>325</v>
      </c>
      <c r="D102" s="160" t="s">
        <v>620</v>
      </c>
      <c r="E102" s="160" t="s">
        <v>327</v>
      </c>
      <c r="F102" s="161">
        <v>-168.9</v>
      </c>
      <c r="G102" s="161">
        <v>168.9</v>
      </c>
      <c r="H102" s="160" t="s">
        <v>593</v>
      </c>
      <c r="I102" s="160" t="s">
        <v>329</v>
      </c>
      <c r="J102" s="161">
        <v>168.9</v>
      </c>
      <c r="K102" s="161">
        <v>-168.9</v>
      </c>
      <c r="L102" s="160" t="s">
        <v>610</v>
      </c>
      <c r="M102" s="160" t="s">
        <v>330</v>
      </c>
      <c r="N102" s="160" t="s">
        <v>331</v>
      </c>
      <c r="O102" s="161">
        <v>0</v>
      </c>
      <c r="P102" s="160" t="s">
        <v>332</v>
      </c>
      <c r="Q102" s="161">
        <v>59323</v>
      </c>
      <c r="R102" s="160" t="s">
        <v>166</v>
      </c>
      <c r="S102" s="160" t="s">
        <v>333</v>
      </c>
      <c r="T102" s="160" t="s">
        <v>334</v>
      </c>
      <c r="U102" s="160" t="s">
        <v>621</v>
      </c>
      <c r="V102" s="160" t="s">
        <v>622</v>
      </c>
      <c r="W102" s="162" t="s">
        <v>337</v>
      </c>
    </row>
    <row r="103" spans="1:23" x14ac:dyDescent="0.25">
      <c r="A103" s="159">
        <v>43507</v>
      </c>
      <c r="B103" s="163">
        <v>625700</v>
      </c>
      <c r="C103" s="160" t="s">
        <v>325</v>
      </c>
      <c r="D103" s="160" t="s">
        <v>623</v>
      </c>
      <c r="E103" s="160" t="s">
        <v>327</v>
      </c>
      <c r="F103" s="161">
        <v>34.909999999999997</v>
      </c>
      <c r="G103" s="161">
        <v>34.909999999999997</v>
      </c>
      <c r="H103" s="160" t="s">
        <v>328</v>
      </c>
      <c r="I103" s="160" t="s">
        <v>329</v>
      </c>
      <c r="J103" s="161">
        <v>34.909999999999997</v>
      </c>
      <c r="K103" s="161">
        <v>34.909999999999997</v>
      </c>
      <c r="L103" s="160" t="s">
        <v>401</v>
      </c>
      <c r="M103" s="160" t="s">
        <v>330</v>
      </c>
      <c r="N103" s="160" t="s">
        <v>331</v>
      </c>
      <c r="O103" s="161">
        <v>0</v>
      </c>
      <c r="P103" s="160" t="s">
        <v>332</v>
      </c>
      <c r="Q103" s="161">
        <v>59352</v>
      </c>
      <c r="R103" s="160" t="s">
        <v>166</v>
      </c>
      <c r="S103" s="160" t="s">
        <v>333</v>
      </c>
      <c r="T103" s="160" t="s">
        <v>334</v>
      </c>
      <c r="U103" s="160" t="s">
        <v>624</v>
      </c>
      <c r="V103" s="160" t="s">
        <v>625</v>
      </c>
      <c r="W103" s="162" t="s">
        <v>337</v>
      </c>
    </row>
    <row r="104" spans="1:23" x14ac:dyDescent="0.25">
      <c r="A104" s="159">
        <v>43507</v>
      </c>
      <c r="B104" s="163">
        <v>627810</v>
      </c>
      <c r="C104" s="160" t="s">
        <v>325</v>
      </c>
      <c r="D104" s="160" t="s">
        <v>348</v>
      </c>
      <c r="E104" s="160" t="s">
        <v>327</v>
      </c>
      <c r="F104" s="161">
        <v>5</v>
      </c>
      <c r="G104" s="161">
        <v>5</v>
      </c>
      <c r="H104" s="160" t="s">
        <v>328</v>
      </c>
      <c r="I104" s="160" t="s">
        <v>329</v>
      </c>
      <c r="J104" s="161">
        <v>5</v>
      </c>
      <c r="K104" s="161">
        <v>5</v>
      </c>
      <c r="L104" s="160" t="s">
        <v>347</v>
      </c>
      <c r="M104" s="160" t="s">
        <v>330</v>
      </c>
      <c r="N104" s="160" t="s">
        <v>344</v>
      </c>
      <c r="O104" s="161">
        <v>0</v>
      </c>
      <c r="P104" s="160" t="s">
        <v>332</v>
      </c>
      <c r="Q104" s="161">
        <v>59393</v>
      </c>
      <c r="R104" s="160" t="s">
        <v>166</v>
      </c>
      <c r="S104" s="160" t="s">
        <v>333</v>
      </c>
      <c r="T104" s="160" t="s">
        <v>334</v>
      </c>
      <c r="U104" s="160" t="s">
        <v>626</v>
      </c>
      <c r="V104" s="160" t="s">
        <v>627</v>
      </c>
      <c r="W104" s="162" t="s">
        <v>337</v>
      </c>
    </row>
    <row r="105" spans="1:23" x14ac:dyDescent="0.25">
      <c r="A105" s="159">
        <v>43507</v>
      </c>
      <c r="B105" s="163">
        <v>647500</v>
      </c>
      <c r="C105" s="160" t="s">
        <v>325</v>
      </c>
      <c r="D105" s="160" t="s">
        <v>629</v>
      </c>
      <c r="E105" s="160" t="s">
        <v>327</v>
      </c>
      <c r="F105" s="161">
        <v>1227.5999999999999</v>
      </c>
      <c r="G105" s="161">
        <v>1227.5999999999999</v>
      </c>
      <c r="H105" s="160" t="s">
        <v>328</v>
      </c>
      <c r="I105" s="160" t="s">
        <v>329</v>
      </c>
      <c r="J105" s="161">
        <v>1227.5999999999999</v>
      </c>
      <c r="K105" s="161">
        <v>1227.5999999999999</v>
      </c>
      <c r="L105" s="160" t="s">
        <v>628</v>
      </c>
      <c r="M105" s="160" t="s">
        <v>330</v>
      </c>
      <c r="N105" s="160" t="s">
        <v>331</v>
      </c>
      <c r="O105" s="161">
        <v>0</v>
      </c>
      <c r="P105" s="160" t="s">
        <v>332</v>
      </c>
      <c r="Q105" s="161">
        <v>59864</v>
      </c>
      <c r="R105" s="160" t="s">
        <v>166</v>
      </c>
      <c r="S105" s="160" t="s">
        <v>333</v>
      </c>
      <c r="T105" s="160" t="s">
        <v>334</v>
      </c>
      <c r="U105" s="160" t="s">
        <v>630</v>
      </c>
      <c r="V105" s="160" t="s">
        <v>631</v>
      </c>
      <c r="W105" s="162" t="s">
        <v>337</v>
      </c>
    </row>
    <row r="106" spans="1:23" x14ac:dyDescent="0.25">
      <c r="A106" s="159">
        <v>43508</v>
      </c>
      <c r="B106" s="163">
        <v>625120</v>
      </c>
      <c r="C106" s="160" t="s">
        <v>325</v>
      </c>
      <c r="D106" s="160" t="s">
        <v>633</v>
      </c>
      <c r="E106" s="160" t="s">
        <v>327</v>
      </c>
      <c r="F106" s="161">
        <v>156.72999999999999</v>
      </c>
      <c r="G106" s="161">
        <v>156.72999999999999</v>
      </c>
      <c r="H106" s="160" t="s">
        <v>328</v>
      </c>
      <c r="I106" s="160" t="s">
        <v>329</v>
      </c>
      <c r="J106" s="161">
        <v>156.72999999999999</v>
      </c>
      <c r="K106" s="161">
        <v>156.72999999999999</v>
      </c>
      <c r="L106" s="160" t="s">
        <v>632</v>
      </c>
      <c r="M106" s="160" t="s">
        <v>330</v>
      </c>
      <c r="N106" s="160" t="s">
        <v>634</v>
      </c>
      <c r="O106" s="161">
        <v>0</v>
      </c>
      <c r="P106" s="160" t="s">
        <v>332</v>
      </c>
      <c r="Q106" s="161">
        <v>58970</v>
      </c>
      <c r="R106" s="160" t="s">
        <v>166</v>
      </c>
      <c r="S106" s="160" t="s">
        <v>333</v>
      </c>
      <c r="T106" s="160" t="s">
        <v>334</v>
      </c>
      <c r="U106" s="160" t="s">
        <v>635</v>
      </c>
      <c r="V106" s="160" t="s">
        <v>636</v>
      </c>
      <c r="W106" s="162" t="s">
        <v>337</v>
      </c>
    </row>
    <row r="107" spans="1:23" x14ac:dyDescent="0.25">
      <c r="A107" s="159">
        <v>43508</v>
      </c>
      <c r="B107" s="163">
        <v>602160</v>
      </c>
      <c r="C107" s="160" t="s">
        <v>325</v>
      </c>
      <c r="D107" s="160" t="s">
        <v>637</v>
      </c>
      <c r="E107" s="160" t="s">
        <v>327</v>
      </c>
      <c r="F107" s="161">
        <v>30.4</v>
      </c>
      <c r="G107" s="161">
        <v>30.4</v>
      </c>
      <c r="H107" s="160" t="s">
        <v>328</v>
      </c>
      <c r="I107" s="160" t="s">
        <v>329</v>
      </c>
      <c r="J107" s="161">
        <v>30.4</v>
      </c>
      <c r="K107" s="161">
        <v>30.4</v>
      </c>
      <c r="L107" s="160" t="s">
        <v>356</v>
      </c>
      <c r="M107" s="160" t="s">
        <v>330</v>
      </c>
      <c r="N107" s="160" t="s">
        <v>353</v>
      </c>
      <c r="O107" s="161">
        <v>0</v>
      </c>
      <c r="P107" s="160" t="s">
        <v>332</v>
      </c>
      <c r="Q107" s="161">
        <v>59409</v>
      </c>
      <c r="R107" s="160" t="s">
        <v>166</v>
      </c>
      <c r="S107" s="160" t="s">
        <v>333</v>
      </c>
      <c r="T107" s="160" t="s">
        <v>334</v>
      </c>
      <c r="U107" s="160" t="s">
        <v>638</v>
      </c>
      <c r="V107" s="160" t="s">
        <v>639</v>
      </c>
      <c r="W107" s="162" t="s">
        <v>337</v>
      </c>
    </row>
    <row r="108" spans="1:23" x14ac:dyDescent="0.25">
      <c r="A108" s="159">
        <v>43510</v>
      </c>
      <c r="B108" s="163">
        <v>625110</v>
      </c>
      <c r="C108" s="160" t="s">
        <v>325</v>
      </c>
      <c r="D108" s="160" t="s">
        <v>640</v>
      </c>
      <c r="E108" s="160" t="s">
        <v>327</v>
      </c>
      <c r="F108" s="161">
        <v>35.26</v>
      </c>
      <c r="G108" s="161">
        <v>35.26</v>
      </c>
      <c r="H108" s="160" t="s">
        <v>328</v>
      </c>
      <c r="I108" s="160" t="s">
        <v>329</v>
      </c>
      <c r="J108" s="161">
        <v>35.26</v>
      </c>
      <c r="K108" s="161">
        <v>35.26</v>
      </c>
      <c r="L108" s="160" t="s">
        <v>338</v>
      </c>
      <c r="M108" s="160" t="s">
        <v>330</v>
      </c>
      <c r="N108" s="160" t="s">
        <v>451</v>
      </c>
      <c r="O108" s="161">
        <v>0</v>
      </c>
      <c r="P108" s="160" t="s">
        <v>332</v>
      </c>
      <c r="Q108" s="161">
        <v>58989</v>
      </c>
      <c r="R108" s="160" t="s">
        <v>166</v>
      </c>
      <c r="S108" s="160" t="s">
        <v>333</v>
      </c>
      <c r="T108" s="160" t="s">
        <v>334</v>
      </c>
      <c r="U108" s="160" t="s">
        <v>641</v>
      </c>
      <c r="V108" s="160" t="s">
        <v>642</v>
      </c>
      <c r="W108" s="162" t="s">
        <v>337</v>
      </c>
    </row>
    <row r="109" spans="1:23" x14ac:dyDescent="0.25">
      <c r="A109" s="159">
        <v>43510</v>
      </c>
      <c r="B109" s="163">
        <v>602210</v>
      </c>
      <c r="C109" s="160" t="s">
        <v>325</v>
      </c>
      <c r="D109" s="160" t="s">
        <v>640</v>
      </c>
      <c r="E109" s="160" t="s">
        <v>327</v>
      </c>
      <c r="F109" s="161">
        <v>2.82</v>
      </c>
      <c r="G109" s="161">
        <v>2.82</v>
      </c>
      <c r="H109" s="160" t="s">
        <v>328</v>
      </c>
      <c r="I109" s="160" t="s">
        <v>329</v>
      </c>
      <c r="J109" s="161">
        <v>2.82</v>
      </c>
      <c r="K109" s="161">
        <v>2.82</v>
      </c>
      <c r="L109" s="160" t="s">
        <v>417</v>
      </c>
      <c r="M109" s="160" t="s">
        <v>330</v>
      </c>
      <c r="N109" s="160" t="s">
        <v>451</v>
      </c>
      <c r="O109" s="161">
        <v>0</v>
      </c>
      <c r="P109" s="160" t="s">
        <v>332</v>
      </c>
      <c r="Q109" s="161">
        <v>58990</v>
      </c>
      <c r="R109" s="160" t="s">
        <v>166</v>
      </c>
      <c r="S109" s="160" t="s">
        <v>333</v>
      </c>
      <c r="T109" s="160" t="s">
        <v>334</v>
      </c>
      <c r="U109" s="160" t="s">
        <v>641</v>
      </c>
      <c r="V109" s="160" t="s">
        <v>643</v>
      </c>
      <c r="W109" s="162" t="s">
        <v>337</v>
      </c>
    </row>
    <row r="110" spans="1:23" x14ac:dyDescent="0.25">
      <c r="A110" s="159">
        <v>43511</v>
      </c>
      <c r="B110" s="163">
        <v>602210</v>
      </c>
      <c r="C110" s="160" t="s">
        <v>325</v>
      </c>
      <c r="D110" s="160" t="s">
        <v>644</v>
      </c>
      <c r="E110" s="160" t="s">
        <v>327</v>
      </c>
      <c r="F110" s="161">
        <v>13.77</v>
      </c>
      <c r="G110" s="161">
        <v>13.77</v>
      </c>
      <c r="H110" s="160" t="s">
        <v>328</v>
      </c>
      <c r="I110" s="160" t="s">
        <v>329</v>
      </c>
      <c r="J110" s="161">
        <v>13.77</v>
      </c>
      <c r="K110" s="161">
        <v>13.77</v>
      </c>
      <c r="L110" s="160" t="s">
        <v>417</v>
      </c>
      <c r="M110" s="160" t="s">
        <v>330</v>
      </c>
      <c r="N110" s="160" t="s">
        <v>331</v>
      </c>
      <c r="O110" s="161">
        <v>0</v>
      </c>
      <c r="P110" s="160" t="s">
        <v>332</v>
      </c>
      <c r="Q110" s="161">
        <v>59346</v>
      </c>
      <c r="R110" s="160" t="s">
        <v>166</v>
      </c>
      <c r="S110" s="160" t="s">
        <v>333</v>
      </c>
      <c r="T110" s="160" t="s">
        <v>334</v>
      </c>
      <c r="U110" s="160" t="s">
        <v>645</v>
      </c>
      <c r="V110" s="160" t="s">
        <v>646</v>
      </c>
      <c r="W110" s="162" t="s">
        <v>337</v>
      </c>
    </row>
    <row r="111" spans="1:23" x14ac:dyDescent="0.25">
      <c r="A111" s="159">
        <v>43517</v>
      </c>
      <c r="B111" s="163">
        <v>625110</v>
      </c>
      <c r="C111" s="160" t="s">
        <v>325</v>
      </c>
      <c r="D111" s="160" t="s">
        <v>647</v>
      </c>
      <c r="E111" s="160" t="s">
        <v>327</v>
      </c>
      <c r="F111" s="161">
        <v>9.0299999999999994</v>
      </c>
      <c r="G111" s="161">
        <v>9.0299999999999994</v>
      </c>
      <c r="H111" s="160" t="s">
        <v>328</v>
      </c>
      <c r="I111" s="160" t="s">
        <v>329</v>
      </c>
      <c r="J111" s="161">
        <v>9.0299999999999994</v>
      </c>
      <c r="K111" s="161">
        <v>9.0299999999999994</v>
      </c>
      <c r="L111" s="160" t="s">
        <v>338</v>
      </c>
      <c r="M111" s="160" t="s">
        <v>330</v>
      </c>
      <c r="N111" s="160" t="s">
        <v>451</v>
      </c>
      <c r="O111" s="161">
        <v>0</v>
      </c>
      <c r="P111" s="160" t="s">
        <v>332</v>
      </c>
      <c r="Q111" s="161">
        <v>59411</v>
      </c>
      <c r="R111" s="160" t="s">
        <v>166</v>
      </c>
      <c r="S111" s="160" t="s">
        <v>333</v>
      </c>
      <c r="T111" s="160" t="s">
        <v>334</v>
      </c>
      <c r="U111" s="160" t="s">
        <v>648</v>
      </c>
      <c r="V111" s="160" t="s">
        <v>649</v>
      </c>
      <c r="W111" s="162" t="s">
        <v>337</v>
      </c>
    </row>
    <row r="112" spans="1:23" x14ac:dyDescent="0.25">
      <c r="A112" s="159">
        <v>43517</v>
      </c>
      <c r="B112" s="163">
        <v>625110</v>
      </c>
      <c r="C112" s="160" t="s">
        <v>325</v>
      </c>
      <c r="D112" s="160" t="s">
        <v>650</v>
      </c>
      <c r="E112" s="160" t="s">
        <v>327</v>
      </c>
      <c r="F112" s="161">
        <v>20.88</v>
      </c>
      <c r="G112" s="161">
        <v>20.88</v>
      </c>
      <c r="H112" s="160" t="s">
        <v>328</v>
      </c>
      <c r="I112" s="160" t="s">
        <v>329</v>
      </c>
      <c r="J112" s="161">
        <v>20.88</v>
      </c>
      <c r="K112" s="161">
        <v>20.88</v>
      </c>
      <c r="L112" s="160" t="s">
        <v>338</v>
      </c>
      <c r="M112" s="160" t="s">
        <v>330</v>
      </c>
      <c r="N112" s="160" t="s">
        <v>451</v>
      </c>
      <c r="O112" s="161">
        <v>0</v>
      </c>
      <c r="P112" s="160" t="s">
        <v>332</v>
      </c>
      <c r="Q112" s="161">
        <v>59412</v>
      </c>
      <c r="R112" s="160" t="s">
        <v>166</v>
      </c>
      <c r="S112" s="160" t="s">
        <v>333</v>
      </c>
      <c r="T112" s="160" t="s">
        <v>334</v>
      </c>
      <c r="U112" s="160" t="s">
        <v>651</v>
      </c>
      <c r="V112" s="160" t="s">
        <v>652</v>
      </c>
      <c r="W112" s="162" t="s">
        <v>337</v>
      </c>
    </row>
    <row r="113" spans="1:23" x14ac:dyDescent="0.25">
      <c r="A113" s="159">
        <v>43518</v>
      </c>
      <c r="B113" s="163">
        <v>607500</v>
      </c>
      <c r="C113" s="160" t="s">
        <v>325</v>
      </c>
      <c r="D113" s="160" t="s">
        <v>653</v>
      </c>
      <c r="E113" s="160" t="s">
        <v>327</v>
      </c>
      <c r="F113" s="161">
        <v>4.05</v>
      </c>
      <c r="G113" s="161">
        <v>4.05</v>
      </c>
      <c r="H113" s="160" t="s">
        <v>328</v>
      </c>
      <c r="I113" s="160" t="s">
        <v>329</v>
      </c>
      <c r="J113" s="161">
        <v>4.05</v>
      </c>
      <c r="K113" s="161">
        <v>4.05</v>
      </c>
      <c r="L113" s="160" t="s">
        <v>380</v>
      </c>
      <c r="M113" s="160" t="s">
        <v>330</v>
      </c>
      <c r="N113" s="160" t="s">
        <v>331</v>
      </c>
      <c r="O113" s="161">
        <v>0</v>
      </c>
      <c r="P113" s="160" t="s">
        <v>332</v>
      </c>
      <c r="Q113" s="161">
        <v>59441</v>
      </c>
      <c r="R113" s="160" t="s">
        <v>166</v>
      </c>
      <c r="S113" s="160" t="s">
        <v>333</v>
      </c>
      <c r="T113" s="160" t="s">
        <v>334</v>
      </c>
      <c r="U113" s="160" t="s">
        <v>654</v>
      </c>
      <c r="V113" s="160" t="s">
        <v>655</v>
      </c>
      <c r="W113" s="162" t="s">
        <v>337</v>
      </c>
    </row>
    <row r="114" spans="1:23" x14ac:dyDescent="0.25">
      <c r="A114" s="159">
        <v>43521</v>
      </c>
      <c r="B114" s="163">
        <v>607610</v>
      </c>
      <c r="C114" s="160" t="s">
        <v>325</v>
      </c>
      <c r="D114" s="160" t="s">
        <v>656</v>
      </c>
      <c r="E114" s="160" t="s">
        <v>327</v>
      </c>
      <c r="F114" s="161">
        <v>1095.71</v>
      </c>
      <c r="G114" s="161">
        <v>1095.71</v>
      </c>
      <c r="H114" s="160" t="s">
        <v>328</v>
      </c>
      <c r="I114" s="160" t="s">
        <v>329</v>
      </c>
      <c r="J114" s="161">
        <v>1095.71</v>
      </c>
      <c r="K114" s="161">
        <v>1095.71</v>
      </c>
      <c r="L114" s="160" t="s">
        <v>393</v>
      </c>
      <c r="M114" s="160" t="s">
        <v>330</v>
      </c>
      <c r="N114" s="160" t="s">
        <v>331</v>
      </c>
      <c r="O114" s="161">
        <v>0</v>
      </c>
      <c r="P114" s="160" t="s">
        <v>332</v>
      </c>
      <c r="Q114" s="161">
        <v>59442</v>
      </c>
      <c r="R114" s="160" t="s">
        <v>166</v>
      </c>
      <c r="S114" s="160" t="s">
        <v>333</v>
      </c>
      <c r="T114" s="160" t="s">
        <v>334</v>
      </c>
      <c r="U114" s="160" t="s">
        <v>657</v>
      </c>
      <c r="V114" s="160" t="s">
        <v>658</v>
      </c>
      <c r="W114" s="162" t="s">
        <v>337</v>
      </c>
    </row>
    <row r="115" spans="1:23" x14ac:dyDescent="0.25">
      <c r="A115" s="159">
        <v>43521</v>
      </c>
      <c r="B115" s="163">
        <v>607610</v>
      </c>
      <c r="C115" s="160" t="s">
        <v>325</v>
      </c>
      <c r="D115" s="160" t="s">
        <v>659</v>
      </c>
      <c r="E115" s="160" t="s">
        <v>327</v>
      </c>
      <c r="F115" s="161">
        <v>332.6</v>
      </c>
      <c r="G115" s="161">
        <v>332.6</v>
      </c>
      <c r="H115" s="160" t="s">
        <v>328</v>
      </c>
      <c r="I115" s="160" t="s">
        <v>329</v>
      </c>
      <c r="J115" s="161">
        <v>332.6</v>
      </c>
      <c r="K115" s="161">
        <v>332.6</v>
      </c>
      <c r="L115" s="160" t="s">
        <v>393</v>
      </c>
      <c r="M115" s="160" t="s">
        <v>330</v>
      </c>
      <c r="N115" s="160" t="s">
        <v>331</v>
      </c>
      <c r="O115" s="161">
        <v>0</v>
      </c>
      <c r="P115" s="160" t="s">
        <v>332</v>
      </c>
      <c r="Q115" s="161">
        <v>59461</v>
      </c>
      <c r="R115" s="160" t="s">
        <v>166</v>
      </c>
      <c r="S115" s="160" t="s">
        <v>333</v>
      </c>
      <c r="T115" s="160" t="s">
        <v>334</v>
      </c>
      <c r="U115" s="160" t="s">
        <v>660</v>
      </c>
      <c r="V115" s="160" t="s">
        <v>661</v>
      </c>
      <c r="W115" s="162" t="s">
        <v>337</v>
      </c>
    </row>
    <row r="116" spans="1:23" x14ac:dyDescent="0.25">
      <c r="A116" s="159">
        <v>43522</v>
      </c>
      <c r="B116" s="163">
        <v>606100</v>
      </c>
      <c r="C116" s="160" t="s">
        <v>325</v>
      </c>
      <c r="D116" s="160" t="s">
        <v>663</v>
      </c>
      <c r="E116" s="160" t="s">
        <v>327</v>
      </c>
      <c r="F116" s="161">
        <v>972.27</v>
      </c>
      <c r="G116" s="161">
        <v>972.27</v>
      </c>
      <c r="H116" s="160" t="s">
        <v>328</v>
      </c>
      <c r="I116" s="160" t="s">
        <v>329</v>
      </c>
      <c r="J116" s="161">
        <v>972.27</v>
      </c>
      <c r="K116" s="161">
        <v>972.27</v>
      </c>
      <c r="L116" s="160" t="s">
        <v>662</v>
      </c>
      <c r="M116" s="160" t="s">
        <v>330</v>
      </c>
      <c r="N116" s="160" t="s">
        <v>331</v>
      </c>
      <c r="O116" s="161">
        <v>0</v>
      </c>
      <c r="P116" s="160" t="s">
        <v>332</v>
      </c>
      <c r="Q116" s="161">
        <v>59774</v>
      </c>
      <c r="R116" s="160" t="s">
        <v>166</v>
      </c>
      <c r="S116" s="160" t="s">
        <v>333</v>
      </c>
      <c r="T116" s="160" t="s">
        <v>334</v>
      </c>
      <c r="U116" s="160" t="s">
        <v>664</v>
      </c>
      <c r="V116" s="160" t="s">
        <v>665</v>
      </c>
      <c r="W116" s="162" t="s">
        <v>337</v>
      </c>
    </row>
    <row r="117" spans="1:23" x14ac:dyDescent="0.25">
      <c r="A117" s="159">
        <v>43523</v>
      </c>
      <c r="B117" s="163">
        <v>607600</v>
      </c>
      <c r="C117" s="160" t="s">
        <v>325</v>
      </c>
      <c r="D117" s="160" t="s">
        <v>666</v>
      </c>
      <c r="E117" s="160" t="s">
        <v>327</v>
      </c>
      <c r="F117" s="161">
        <v>774</v>
      </c>
      <c r="G117" s="161">
        <v>774</v>
      </c>
      <c r="H117" s="160" t="s">
        <v>328</v>
      </c>
      <c r="I117" s="160" t="s">
        <v>329</v>
      </c>
      <c r="J117" s="161">
        <v>774</v>
      </c>
      <c r="K117" s="161">
        <v>774</v>
      </c>
      <c r="L117" s="160" t="s">
        <v>492</v>
      </c>
      <c r="M117" s="160" t="s">
        <v>330</v>
      </c>
      <c r="N117" s="160" t="s">
        <v>331</v>
      </c>
      <c r="O117" s="161">
        <v>0</v>
      </c>
      <c r="P117" s="160" t="s">
        <v>332</v>
      </c>
      <c r="Q117" s="161">
        <v>59747</v>
      </c>
      <c r="R117" s="160" t="s">
        <v>166</v>
      </c>
      <c r="S117" s="160" t="s">
        <v>333</v>
      </c>
      <c r="T117" s="160" t="s">
        <v>334</v>
      </c>
      <c r="U117" s="160" t="s">
        <v>667</v>
      </c>
      <c r="V117" s="160" t="s">
        <v>668</v>
      </c>
      <c r="W117" s="162" t="s">
        <v>337</v>
      </c>
    </row>
    <row r="118" spans="1:23" x14ac:dyDescent="0.25">
      <c r="A118" s="159">
        <v>43523</v>
      </c>
      <c r="B118" s="163">
        <v>607610</v>
      </c>
      <c r="C118" s="160" t="s">
        <v>325</v>
      </c>
      <c r="D118" s="160" t="s">
        <v>669</v>
      </c>
      <c r="E118" s="160" t="s">
        <v>327</v>
      </c>
      <c r="F118" s="161">
        <v>523.94000000000005</v>
      </c>
      <c r="G118" s="161">
        <v>523.94000000000005</v>
      </c>
      <c r="H118" s="160" t="s">
        <v>328</v>
      </c>
      <c r="I118" s="160" t="s">
        <v>329</v>
      </c>
      <c r="J118" s="161">
        <v>523.94000000000005</v>
      </c>
      <c r="K118" s="161">
        <v>523.94000000000005</v>
      </c>
      <c r="L118" s="160" t="s">
        <v>393</v>
      </c>
      <c r="M118" s="160" t="s">
        <v>330</v>
      </c>
      <c r="N118" s="160" t="s">
        <v>331</v>
      </c>
      <c r="O118" s="161">
        <v>0</v>
      </c>
      <c r="P118" s="160" t="s">
        <v>332</v>
      </c>
      <c r="Q118" s="161">
        <v>59749</v>
      </c>
      <c r="R118" s="160" t="s">
        <v>166</v>
      </c>
      <c r="S118" s="160" t="s">
        <v>333</v>
      </c>
      <c r="T118" s="160" t="s">
        <v>334</v>
      </c>
      <c r="U118" s="160" t="s">
        <v>670</v>
      </c>
      <c r="V118" s="160" t="s">
        <v>671</v>
      </c>
      <c r="W118" s="162" t="s">
        <v>337</v>
      </c>
    </row>
    <row r="119" spans="1:23" x14ac:dyDescent="0.25">
      <c r="A119" s="159">
        <v>43523</v>
      </c>
      <c r="B119" s="163">
        <v>615500</v>
      </c>
      <c r="C119" s="160" t="s">
        <v>325</v>
      </c>
      <c r="D119" s="160" t="s">
        <v>673</v>
      </c>
      <c r="E119" s="160" t="s">
        <v>327</v>
      </c>
      <c r="F119" s="161">
        <v>461.75</v>
      </c>
      <c r="G119" s="161">
        <v>461.75</v>
      </c>
      <c r="H119" s="160" t="s">
        <v>328</v>
      </c>
      <c r="I119" s="160" t="s">
        <v>329</v>
      </c>
      <c r="J119" s="161">
        <v>461.75</v>
      </c>
      <c r="K119" s="161">
        <v>461.75</v>
      </c>
      <c r="L119" s="160" t="s">
        <v>672</v>
      </c>
      <c r="M119" s="160" t="s">
        <v>330</v>
      </c>
      <c r="N119" s="160" t="s">
        <v>331</v>
      </c>
      <c r="O119" s="161">
        <v>0</v>
      </c>
      <c r="P119" s="160" t="s">
        <v>332</v>
      </c>
      <c r="Q119" s="161">
        <v>59750</v>
      </c>
      <c r="R119" s="160" t="s">
        <v>166</v>
      </c>
      <c r="S119" s="160" t="s">
        <v>333</v>
      </c>
      <c r="T119" s="160" t="s">
        <v>334</v>
      </c>
      <c r="U119" s="160" t="s">
        <v>674</v>
      </c>
      <c r="V119" s="160" t="s">
        <v>675</v>
      </c>
      <c r="W119" s="162" t="s">
        <v>337</v>
      </c>
    </row>
    <row r="120" spans="1:23" x14ac:dyDescent="0.25">
      <c r="A120" s="159">
        <v>43523</v>
      </c>
      <c r="B120" s="163">
        <v>607600</v>
      </c>
      <c r="C120" s="160" t="s">
        <v>325</v>
      </c>
      <c r="D120" s="160" t="s">
        <v>676</v>
      </c>
      <c r="E120" s="160" t="s">
        <v>327</v>
      </c>
      <c r="F120" s="161">
        <v>869</v>
      </c>
      <c r="G120" s="161">
        <v>869</v>
      </c>
      <c r="H120" s="160" t="s">
        <v>328</v>
      </c>
      <c r="I120" s="160" t="s">
        <v>329</v>
      </c>
      <c r="J120" s="161">
        <v>869</v>
      </c>
      <c r="K120" s="161">
        <v>869</v>
      </c>
      <c r="L120" s="160" t="s">
        <v>492</v>
      </c>
      <c r="M120" s="160" t="s">
        <v>330</v>
      </c>
      <c r="N120" s="160" t="s">
        <v>331</v>
      </c>
      <c r="O120" s="161">
        <v>0</v>
      </c>
      <c r="P120" s="160" t="s">
        <v>332</v>
      </c>
      <c r="Q120" s="161">
        <v>59872</v>
      </c>
      <c r="R120" s="160" t="s">
        <v>166</v>
      </c>
      <c r="S120" s="160" t="s">
        <v>333</v>
      </c>
      <c r="T120" s="160" t="s">
        <v>334</v>
      </c>
      <c r="U120" s="160" t="s">
        <v>677</v>
      </c>
      <c r="V120" s="160" t="s">
        <v>678</v>
      </c>
      <c r="W120" s="162" t="s">
        <v>337</v>
      </c>
    </row>
    <row r="121" spans="1:23" x14ac:dyDescent="0.25">
      <c r="A121" s="159">
        <v>43523</v>
      </c>
      <c r="B121" s="163">
        <v>607600</v>
      </c>
      <c r="C121" s="160" t="s">
        <v>325</v>
      </c>
      <c r="D121" s="160" t="s">
        <v>679</v>
      </c>
      <c r="E121" s="160" t="s">
        <v>327</v>
      </c>
      <c r="F121" s="161">
        <v>1327</v>
      </c>
      <c r="G121" s="161">
        <v>1327</v>
      </c>
      <c r="H121" s="160" t="s">
        <v>328</v>
      </c>
      <c r="I121" s="160" t="s">
        <v>329</v>
      </c>
      <c r="J121" s="161">
        <v>1327</v>
      </c>
      <c r="K121" s="161">
        <v>1327</v>
      </c>
      <c r="L121" s="160" t="s">
        <v>492</v>
      </c>
      <c r="M121" s="160" t="s">
        <v>330</v>
      </c>
      <c r="N121" s="160" t="s">
        <v>331</v>
      </c>
      <c r="O121" s="161">
        <v>0</v>
      </c>
      <c r="P121" s="160" t="s">
        <v>332</v>
      </c>
      <c r="Q121" s="161">
        <v>59882</v>
      </c>
      <c r="R121" s="160" t="s">
        <v>166</v>
      </c>
      <c r="S121" s="160" t="s">
        <v>333</v>
      </c>
      <c r="T121" s="160" t="s">
        <v>334</v>
      </c>
      <c r="U121" s="160" t="s">
        <v>680</v>
      </c>
      <c r="V121" s="160" t="s">
        <v>681</v>
      </c>
      <c r="W121" s="162" t="s">
        <v>337</v>
      </c>
    </row>
    <row r="122" spans="1:23" x14ac:dyDescent="0.25">
      <c r="A122" s="159">
        <v>43523</v>
      </c>
      <c r="B122" s="163">
        <v>607600</v>
      </c>
      <c r="C122" s="160" t="s">
        <v>325</v>
      </c>
      <c r="D122" s="160" t="s">
        <v>682</v>
      </c>
      <c r="E122" s="160" t="s">
        <v>327</v>
      </c>
      <c r="F122" s="161">
        <v>2259</v>
      </c>
      <c r="G122" s="161">
        <v>2259</v>
      </c>
      <c r="H122" s="160" t="s">
        <v>328</v>
      </c>
      <c r="I122" s="160" t="s">
        <v>329</v>
      </c>
      <c r="J122" s="161">
        <v>2259</v>
      </c>
      <c r="K122" s="161">
        <v>2259</v>
      </c>
      <c r="L122" s="160" t="s">
        <v>492</v>
      </c>
      <c r="M122" s="160" t="s">
        <v>330</v>
      </c>
      <c r="N122" s="160" t="s">
        <v>331</v>
      </c>
      <c r="O122" s="161">
        <v>0</v>
      </c>
      <c r="P122" s="160" t="s">
        <v>332</v>
      </c>
      <c r="Q122" s="161">
        <v>59932</v>
      </c>
      <c r="R122" s="160" t="s">
        <v>166</v>
      </c>
      <c r="S122" s="160" t="s">
        <v>333</v>
      </c>
      <c r="T122" s="160" t="s">
        <v>334</v>
      </c>
      <c r="U122" s="160" t="s">
        <v>683</v>
      </c>
      <c r="V122" s="160" t="s">
        <v>684</v>
      </c>
      <c r="W122" s="162" t="s">
        <v>337</v>
      </c>
    </row>
    <row r="123" spans="1:23" x14ac:dyDescent="0.25">
      <c r="A123" s="159">
        <v>43524</v>
      </c>
      <c r="B123" s="163">
        <v>607500</v>
      </c>
      <c r="C123" s="160" t="s">
        <v>325</v>
      </c>
      <c r="D123" s="160" t="s">
        <v>685</v>
      </c>
      <c r="E123" s="160" t="s">
        <v>327</v>
      </c>
      <c r="F123" s="161">
        <v>33.520000000000003</v>
      </c>
      <c r="G123" s="161">
        <v>33.520000000000003</v>
      </c>
      <c r="H123" s="160" t="s">
        <v>328</v>
      </c>
      <c r="I123" s="160" t="s">
        <v>329</v>
      </c>
      <c r="J123" s="161">
        <v>33.520000000000003</v>
      </c>
      <c r="K123" s="161">
        <v>33.520000000000003</v>
      </c>
      <c r="L123" s="160" t="s">
        <v>380</v>
      </c>
      <c r="M123" s="160" t="s">
        <v>330</v>
      </c>
      <c r="N123" s="160" t="s">
        <v>331</v>
      </c>
      <c r="O123" s="161">
        <v>0</v>
      </c>
      <c r="P123" s="160" t="s">
        <v>332</v>
      </c>
      <c r="Q123" s="161">
        <v>59460</v>
      </c>
      <c r="R123" s="160" t="s">
        <v>166</v>
      </c>
      <c r="S123" s="160" t="s">
        <v>333</v>
      </c>
      <c r="T123" s="160" t="s">
        <v>334</v>
      </c>
      <c r="U123" s="160" t="s">
        <v>686</v>
      </c>
      <c r="V123" s="160" t="s">
        <v>687</v>
      </c>
      <c r="W123" s="162" t="s">
        <v>337</v>
      </c>
    </row>
    <row r="124" spans="1:23" x14ac:dyDescent="0.25">
      <c r="A124" s="159">
        <v>43524</v>
      </c>
      <c r="B124" s="163">
        <v>607500</v>
      </c>
      <c r="C124" s="160" t="s">
        <v>325</v>
      </c>
      <c r="D124" s="160" t="s">
        <v>688</v>
      </c>
      <c r="E124" s="160" t="s">
        <v>327</v>
      </c>
      <c r="F124" s="161">
        <v>780.54</v>
      </c>
      <c r="G124" s="161">
        <v>780.54</v>
      </c>
      <c r="H124" s="160" t="s">
        <v>328</v>
      </c>
      <c r="I124" s="160" t="s">
        <v>329</v>
      </c>
      <c r="J124" s="161">
        <v>780.54</v>
      </c>
      <c r="K124" s="161">
        <v>780.54</v>
      </c>
      <c r="L124" s="160" t="s">
        <v>380</v>
      </c>
      <c r="M124" s="160" t="s">
        <v>330</v>
      </c>
      <c r="N124" s="160" t="s">
        <v>331</v>
      </c>
      <c r="O124" s="161">
        <v>0</v>
      </c>
      <c r="P124" s="160" t="s">
        <v>332</v>
      </c>
      <c r="Q124" s="161">
        <v>59748</v>
      </c>
      <c r="R124" s="160" t="s">
        <v>166</v>
      </c>
      <c r="S124" s="160" t="s">
        <v>333</v>
      </c>
      <c r="T124" s="160" t="s">
        <v>334</v>
      </c>
      <c r="U124" s="160" t="s">
        <v>689</v>
      </c>
      <c r="V124" s="160" t="s">
        <v>690</v>
      </c>
      <c r="W124" s="162" t="s">
        <v>337</v>
      </c>
    </row>
    <row r="125" spans="1:23" x14ac:dyDescent="0.25">
      <c r="A125" s="159">
        <v>43524</v>
      </c>
      <c r="B125" s="163">
        <v>613506</v>
      </c>
      <c r="C125" s="160" t="s">
        <v>325</v>
      </c>
      <c r="D125" s="160" t="s">
        <v>691</v>
      </c>
      <c r="E125" s="160" t="s">
        <v>327</v>
      </c>
      <c r="F125" s="161">
        <v>139.81</v>
      </c>
      <c r="G125" s="161">
        <v>139.81</v>
      </c>
      <c r="H125" s="160" t="s">
        <v>328</v>
      </c>
      <c r="I125" s="160" t="s">
        <v>489</v>
      </c>
      <c r="J125" s="161">
        <v>139.81</v>
      </c>
      <c r="K125" s="161">
        <v>139.81</v>
      </c>
      <c r="L125" s="160" t="s">
        <v>487</v>
      </c>
      <c r="M125" s="160" t="s">
        <v>330</v>
      </c>
      <c r="N125" s="160" t="s">
        <v>331</v>
      </c>
      <c r="O125" s="161">
        <v>0</v>
      </c>
      <c r="P125" s="160" t="s">
        <v>332</v>
      </c>
      <c r="Q125" s="161">
        <v>59751</v>
      </c>
      <c r="R125" s="160" t="s">
        <v>166</v>
      </c>
      <c r="S125" s="160" t="s">
        <v>333</v>
      </c>
      <c r="T125" s="160" t="s">
        <v>334</v>
      </c>
      <c r="U125" s="160" t="s">
        <v>692</v>
      </c>
      <c r="V125" s="160" t="s">
        <v>693</v>
      </c>
      <c r="W125" s="162" t="s">
        <v>337</v>
      </c>
    </row>
    <row r="126" spans="1:23" x14ac:dyDescent="0.25">
      <c r="A126" s="159">
        <v>43524</v>
      </c>
      <c r="B126" s="163">
        <v>607500</v>
      </c>
      <c r="C126" s="160" t="s">
        <v>325</v>
      </c>
      <c r="D126" s="160" t="s">
        <v>694</v>
      </c>
      <c r="E126" s="160" t="s">
        <v>327</v>
      </c>
      <c r="F126" s="161">
        <v>81.91</v>
      </c>
      <c r="G126" s="161">
        <v>81.91</v>
      </c>
      <c r="H126" s="160" t="s">
        <v>328</v>
      </c>
      <c r="I126" s="160" t="s">
        <v>329</v>
      </c>
      <c r="J126" s="161">
        <v>81.91</v>
      </c>
      <c r="K126" s="161">
        <v>81.91</v>
      </c>
      <c r="L126" s="160" t="s">
        <v>380</v>
      </c>
      <c r="M126" s="160" t="s">
        <v>330</v>
      </c>
      <c r="N126" s="160" t="s">
        <v>331</v>
      </c>
      <c r="O126" s="161">
        <v>0</v>
      </c>
      <c r="P126" s="160" t="s">
        <v>332</v>
      </c>
      <c r="Q126" s="161">
        <v>59752</v>
      </c>
      <c r="R126" s="160" t="s">
        <v>166</v>
      </c>
      <c r="S126" s="160" t="s">
        <v>333</v>
      </c>
      <c r="T126" s="160" t="s">
        <v>334</v>
      </c>
      <c r="U126" s="160" t="s">
        <v>695</v>
      </c>
      <c r="V126" s="160" t="s">
        <v>696</v>
      </c>
      <c r="W126" s="162" t="s">
        <v>337</v>
      </c>
    </row>
    <row r="127" spans="1:23" x14ac:dyDescent="0.25">
      <c r="A127" s="159">
        <v>43524</v>
      </c>
      <c r="B127" s="163">
        <v>641100</v>
      </c>
      <c r="C127" s="160" t="s">
        <v>325</v>
      </c>
      <c r="D127" s="160" t="s">
        <v>697</v>
      </c>
      <c r="E127" s="160" t="s">
        <v>327</v>
      </c>
      <c r="F127" s="161">
        <v>36574.54</v>
      </c>
      <c r="G127" s="161">
        <v>36574.54</v>
      </c>
      <c r="H127" s="160" t="s">
        <v>328</v>
      </c>
      <c r="I127" s="160" t="s">
        <v>329</v>
      </c>
      <c r="J127" s="161">
        <v>36574.54</v>
      </c>
      <c r="K127" s="161">
        <v>36574.54</v>
      </c>
      <c r="L127" s="160" t="s">
        <v>502</v>
      </c>
      <c r="M127" s="160" t="s">
        <v>330</v>
      </c>
      <c r="N127" s="160" t="s">
        <v>504</v>
      </c>
      <c r="O127" s="161">
        <v>0</v>
      </c>
      <c r="P127" s="160" t="s">
        <v>332</v>
      </c>
      <c r="Q127" s="161">
        <v>59766</v>
      </c>
      <c r="R127" s="160" t="s">
        <v>166</v>
      </c>
      <c r="S127" s="160" t="s">
        <v>333</v>
      </c>
      <c r="T127" s="160" t="s">
        <v>334</v>
      </c>
      <c r="U127" s="160" t="s">
        <v>698</v>
      </c>
      <c r="V127" s="160" t="s">
        <v>699</v>
      </c>
      <c r="W127" s="162" t="s">
        <v>337</v>
      </c>
    </row>
    <row r="128" spans="1:23" x14ac:dyDescent="0.25">
      <c r="A128" s="159">
        <v>43524</v>
      </c>
      <c r="B128" s="163">
        <v>645100</v>
      </c>
      <c r="C128" s="160" t="s">
        <v>325</v>
      </c>
      <c r="D128" s="160" t="s">
        <v>700</v>
      </c>
      <c r="E128" s="160" t="s">
        <v>327</v>
      </c>
      <c r="F128" s="161">
        <v>10395.35</v>
      </c>
      <c r="G128" s="161">
        <v>10395.35</v>
      </c>
      <c r="H128" s="160" t="s">
        <v>328</v>
      </c>
      <c r="I128" s="160" t="s">
        <v>329</v>
      </c>
      <c r="J128" s="161">
        <v>10395.35</v>
      </c>
      <c r="K128" s="161">
        <v>10395.35</v>
      </c>
      <c r="L128" s="160" t="s">
        <v>538</v>
      </c>
      <c r="M128" s="160" t="s">
        <v>330</v>
      </c>
      <c r="N128" s="160" t="s">
        <v>504</v>
      </c>
      <c r="O128" s="161">
        <v>0</v>
      </c>
      <c r="P128" s="160" t="s">
        <v>332</v>
      </c>
      <c r="Q128" s="161">
        <v>59769</v>
      </c>
      <c r="R128" s="160" t="s">
        <v>166</v>
      </c>
      <c r="S128" s="160" t="s">
        <v>333</v>
      </c>
      <c r="T128" s="160" t="s">
        <v>334</v>
      </c>
      <c r="U128" s="160" t="s">
        <v>701</v>
      </c>
      <c r="V128" s="160" t="s">
        <v>702</v>
      </c>
      <c r="W128" s="162" t="s">
        <v>337</v>
      </c>
    </row>
    <row r="129" spans="1:23" x14ac:dyDescent="0.25">
      <c r="A129" s="159">
        <v>43524</v>
      </c>
      <c r="B129" s="163">
        <v>645300</v>
      </c>
      <c r="C129" s="160" t="s">
        <v>325</v>
      </c>
      <c r="D129" s="160" t="s">
        <v>700</v>
      </c>
      <c r="E129" s="160" t="s">
        <v>327</v>
      </c>
      <c r="F129" s="161">
        <v>3124.77</v>
      </c>
      <c r="G129" s="161">
        <v>3124.77</v>
      </c>
      <c r="H129" s="160" t="s">
        <v>328</v>
      </c>
      <c r="I129" s="160" t="s">
        <v>329</v>
      </c>
      <c r="J129" s="161">
        <v>3124.77</v>
      </c>
      <c r="K129" s="161">
        <v>3124.77</v>
      </c>
      <c r="L129" s="160" t="s">
        <v>507</v>
      </c>
      <c r="M129" s="160" t="s">
        <v>330</v>
      </c>
      <c r="N129" s="160" t="s">
        <v>504</v>
      </c>
      <c r="O129" s="161">
        <v>0</v>
      </c>
      <c r="P129" s="160" t="s">
        <v>332</v>
      </c>
      <c r="Q129" s="161">
        <v>59770</v>
      </c>
      <c r="R129" s="160" t="s">
        <v>166</v>
      </c>
      <c r="S129" s="160" t="s">
        <v>333</v>
      </c>
      <c r="T129" s="160" t="s">
        <v>334</v>
      </c>
      <c r="U129" s="160" t="s">
        <v>701</v>
      </c>
      <c r="V129" s="160" t="s">
        <v>703</v>
      </c>
      <c r="W129" s="162" t="s">
        <v>337</v>
      </c>
    </row>
    <row r="130" spans="1:23" x14ac:dyDescent="0.25">
      <c r="A130" s="159">
        <v>43524</v>
      </c>
      <c r="B130" s="163">
        <v>645350</v>
      </c>
      <c r="C130" s="160" t="s">
        <v>325</v>
      </c>
      <c r="D130" s="160" t="s">
        <v>700</v>
      </c>
      <c r="E130" s="160" t="s">
        <v>327</v>
      </c>
      <c r="F130" s="161">
        <v>841.66</v>
      </c>
      <c r="G130" s="161">
        <v>841.66</v>
      </c>
      <c r="H130" s="160" t="s">
        <v>328</v>
      </c>
      <c r="I130" s="160" t="s">
        <v>329</v>
      </c>
      <c r="J130" s="161">
        <v>841.66</v>
      </c>
      <c r="K130" s="161">
        <v>841.66</v>
      </c>
      <c r="L130" s="160" t="s">
        <v>511</v>
      </c>
      <c r="M130" s="160" t="s">
        <v>330</v>
      </c>
      <c r="N130" s="160" t="s">
        <v>504</v>
      </c>
      <c r="O130" s="161">
        <v>0</v>
      </c>
      <c r="P130" s="160" t="s">
        <v>332</v>
      </c>
      <c r="Q130" s="161">
        <v>59771</v>
      </c>
      <c r="R130" s="160" t="s">
        <v>166</v>
      </c>
      <c r="S130" s="160" t="s">
        <v>333</v>
      </c>
      <c r="T130" s="160" t="s">
        <v>334</v>
      </c>
      <c r="U130" s="160" t="s">
        <v>701</v>
      </c>
      <c r="V130" s="160" t="s">
        <v>704</v>
      </c>
      <c r="W130" s="162" t="s">
        <v>337</v>
      </c>
    </row>
    <row r="131" spans="1:23" x14ac:dyDescent="0.25">
      <c r="A131" s="159">
        <v>43524</v>
      </c>
      <c r="B131" s="163">
        <v>645360</v>
      </c>
      <c r="C131" s="160" t="s">
        <v>325</v>
      </c>
      <c r="D131" s="160" t="s">
        <v>700</v>
      </c>
      <c r="E131" s="160" t="s">
        <v>327</v>
      </c>
      <c r="F131" s="161">
        <v>1050.03</v>
      </c>
      <c r="G131" s="161">
        <v>1050.03</v>
      </c>
      <c r="H131" s="160" t="s">
        <v>328</v>
      </c>
      <c r="I131" s="160" t="s">
        <v>329</v>
      </c>
      <c r="J131" s="161">
        <v>1050.03</v>
      </c>
      <c r="K131" s="161">
        <v>1050.03</v>
      </c>
      <c r="L131" s="160" t="s">
        <v>513</v>
      </c>
      <c r="M131" s="160" t="s">
        <v>330</v>
      </c>
      <c r="N131" s="160" t="s">
        <v>504</v>
      </c>
      <c r="O131" s="161">
        <v>0</v>
      </c>
      <c r="P131" s="160" t="s">
        <v>332</v>
      </c>
      <c r="Q131" s="161">
        <v>59772</v>
      </c>
      <c r="R131" s="160" t="s">
        <v>166</v>
      </c>
      <c r="S131" s="160" t="s">
        <v>333</v>
      </c>
      <c r="T131" s="160" t="s">
        <v>334</v>
      </c>
      <c r="U131" s="160" t="s">
        <v>701</v>
      </c>
      <c r="V131" s="160" t="s">
        <v>705</v>
      </c>
      <c r="W131" s="162" t="s">
        <v>337</v>
      </c>
    </row>
    <row r="132" spans="1:23" x14ac:dyDescent="0.25">
      <c r="A132" s="159">
        <v>43524</v>
      </c>
      <c r="B132" s="163">
        <v>647100</v>
      </c>
      <c r="C132" s="160" t="s">
        <v>325</v>
      </c>
      <c r="D132" s="160" t="s">
        <v>700</v>
      </c>
      <c r="E132" s="160" t="s">
        <v>327</v>
      </c>
      <c r="F132" s="161">
        <v>584.59</v>
      </c>
      <c r="G132" s="161">
        <v>584.59</v>
      </c>
      <c r="H132" s="160" t="s">
        <v>328</v>
      </c>
      <c r="I132" s="160" t="s">
        <v>329</v>
      </c>
      <c r="J132" s="161">
        <v>584.59</v>
      </c>
      <c r="K132" s="161">
        <v>584.59</v>
      </c>
      <c r="L132" s="160" t="s">
        <v>515</v>
      </c>
      <c r="M132" s="160" t="s">
        <v>330</v>
      </c>
      <c r="N132" s="160" t="s">
        <v>504</v>
      </c>
      <c r="O132" s="161">
        <v>0</v>
      </c>
      <c r="P132" s="160" t="s">
        <v>332</v>
      </c>
      <c r="Q132" s="161">
        <v>59773</v>
      </c>
      <c r="R132" s="160" t="s">
        <v>166</v>
      </c>
      <c r="S132" s="160" t="s">
        <v>333</v>
      </c>
      <c r="T132" s="160" t="s">
        <v>334</v>
      </c>
      <c r="U132" s="160" t="s">
        <v>701</v>
      </c>
      <c r="V132" s="160" t="s">
        <v>706</v>
      </c>
      <c r="W132" s="162" t="s">
        <v>337</v>
      </c>
    </row>
    <row r="133" spans="1:23" x14ac:dyDescent="0.25">
      <c r="A133" s="159">
        <v>43524</v>
      </c>
      <c r="B133" s="163">
        <v>607610</v>
      </c>
      <c r="C133" s="160" t="s">
        <v>325</v>
      </c>
      <c r="D133" s="160" t="s">
        <v>707</v>
      </c>
      <c r="E133" s="160" t="s">
        <v>327</v>
      </c>
      <c r="F133" s="161">
        <v>642</v>
      </c>
      <c r="G133" s="161">
        <v>642</v>
      </c>
      <c r="H133" s="160" t="s">
        <v>328</v>
      </c>
      <c r="I133" s="160" t="s">
        <v>329</v>
      </c>
      <c r="J133" s="161">
        <v>642</v>
      </c>
      <c r="K133" s="161">
        <v>642</v>
      </c>
      <c r="L133" s="160" t="s">
        <v>393</v>
      </c>
      <c r="M133" s="160" t="s">
        <v>330</v>
      </c>
      <c r="N133" s="160" t="s">
        <v>331</v>
      </c>
      <c r="O133" s="161">
        <v>0</v>
      </c>
      <c r="P133" s="160" t="s">
        <v>332</v>
      </c>
      <c r="Q133" s="161">
        <v>59867</v>
      </c>
      <c r="R133" s="160" t="s">
        <v>166</v>
      </c>
      <c r="S133" s="160" t="s">
        <v>333</v>
      </c>
      <c r="T133" s="160" t="s">
        <v>334</v>
      </c>
      <c r="U133" s="160" t="s">
        <v>708</v>
      </c>
      <c r="V133" s="160" t="s">
        <v>709</v>
      </c>
      <c r="W133" s="162" t="s">
        <v>337</v>
      </c>
    </row>
    <row r="134" spans="1:23" x14ac:dyDescent="0.25">
      <c r="A134" s="159">
        <v>43524</v>
      </c>
      <c r="B134" s="163">
        <v>607600</v>
      </c>
      <c r="C134" s="160" t="s">
        <v>325</v>
      </c>
      <c r="D134" s="160" t="s">
        <v>710</v>
      </c>
      <c r="E134" s="160" t="s">
        <v>327</v>
      </c>
      <c r="F134" s="161">
        <v>2442.9499999999998</v>
      </c>
      <c r="G134" s="161">
        <v>2442.9499999999998</v>
      </c>
      <c r="H134" s="160" t="s">
        <v>328</v>
      </c>
      <c r="I134" s="160" t="s">
        <v>329</v>
      </c>
      <c r="J134" s="161">
        <v>2442.9499999999998</v>
      </c>
      <c r="K134" s="161">
        <v>2442.9499999999998</v>
      </c>
      <c r="L134" s="160" t="s">
        <v>492</v>
      </c>
      <c r="M134" s="160" t="s">
        <v>330</v>
      </c>
      <c r="N134" s="160" t="s">
        <v>331</v>
      </c>
      <c r="O134" s="161">
        <v>0</v>
      </c>
      <c r="P134" s="160" t="s">
        <v>332</v>
      </c>
      <c r="Q134" s="161">
        <v>59868</v>
      </c>
      <c r="R134" s="160" t="s">
        <v>166</v>
      </c>
      <c r="S134" s="160" t="s">
        <v>333</v>
      </c>
      <c r="T134" s="160" t="s">
        <v>334</v>
      </c>
      <c r="U134" s="160" t="s">
        <v>711</v>
      </c>
      <c r="V134" s="160" t="s">
        <v>712</v>
      </c>
      <c r="W134" s="162" t="s">
        <v>337</v>
      </c>
    </row>
    <row r="135" spans="1:23" x14ac:dyDescent="0.25">
      <c r="A135" s="159">
        <v>43524</v>
      </c>
      <c r="B135" s="163">
        <v>607600</v>
      </c>
      <c r="C135" s="160" t="s">
        <v>325</v>
      </c>
      <c r="D135" s="160" t="s">
        <v>713</v>
      </c>
      <c r="E135" s="160" t="s">
        <v>327</v>
      </c>
      <c r="F135" s="161">
        <v>687.3</v>
      </c>
      <c r="G135" s="161">
        <v>687.3</v>
      </c>
      <c r="H135" s="160" t="s">
        <v>328</v>
      </c>
      <c r="I135" s="160" t="s">
        <v>329</v>
      </c>
      <c r="J135" s="161">
        <v>687.3</v>
      </c>
      <c r="K135" s="161">
        <v>687.3</v>
      </c>
      <c r="L135" s="160" t="s">
        <v>492</v>
      </c>
      <c r="M135" s="160" t="s">
        <v>330</v>
      </c>
      <c r="N135" s="160" t="s">
        <v>331</v>
      </c>
      <c r="O135" s="161">
        <v>0</v>
      </c>
      <c r="P135" s="160" t="s">
        <v>332</v>
      </c>
      <c r="Q135" s="161">
        <v>59869</v>
      </c>
      <c r="R135" s="160" t="s">
        <v>166</v>
      </c>
      <c r="S135" s="160" t="s">
        <v>333</v>
      </c>
      <c r="T135" s="160" t="s">
        <v>334</v>
      </c>
      <c r="U135" s="160" t="s">
        <v>714</v>
      </c>
      <c r="V135" s="160" t="s">
        <v>715</v>
      </c>
      <c r="W135" s="162" t="s">
        <v>337</v>
      </c>
    </row>
    <row r="136" spans="1:23" x14ac:dyDescent="0.25">
      <c r="A136" s="159">
        <v>43524</v>
      </c>
      <c r="B136" s="163">
        <v>607600</v>
      </c>
      <c r="C136" s="160" t="s">
        <v>325</v>
      </c>
      <c r="D136" s="160" t="s">
        <v>716</v>
      </c>
      <c r="E136" s="160" t="s">
        <v>327</v>
      </c>
      <c r="F136" s="161">
        <v>1287.5999999999999</v>
      </c>
      <c r="G136" s="161">
        <v>1287.5999999999999</v>
      </c>
      <c r="H136" s="160" t="s">
        <v>328</v>
      </c>
      <c r="I136" s="160" t="s">
        <v>329</v>
      </c>
      <c r="J136" s="161">
        <v>1287.5999999999999</v>
      </c>
      <c r="K136" s="161">
        <v>1287.5999999999999</v>
      </c>
      <c r="L136" s="160" t="s">
        <v>492</v>
      </c>
      <c r="M136" s="160" t="s">
        <v>330</v>
      </c>
      <c r="N136" s="160" t="s">
        <v>331</v>
      </c>
      <c r="O136" s="161">
        <v>0</v>
      </c>
      <c r="P136" s="160" t="s">
        <v>332</v>
      </c>
      <c r="Q136" s="161">
        <v>59870</v>
      </c>
      <c r="R136" s="160" t="s">
        <v>166</v>
      </c>
      <c r="S136" s="160" t="s">
        <v>333</v>
      </c>
      <c r="T136" s="160" t="s">
        <v>334</v>
      </c>
      <c r="U136" s="160" t="s">
        <v>717</v>
      </c>
      <c r="V136" s="160" t="s">
        <v>718</v>
      </c>
      <c r="W136" s="162" t="s">
        <v>337</v>
      </c>
    </row>
    <row r="137" spans="1:23" x14ac:dyDescent="0.25">
      <c r="A137" s="159">
        <v>43524</v>
      </c>
      <c r="B137" s="163">
        <v>607500</v>
      </c>
      <c r="C137" s="160" t="s">
        <v>325</v>
      </c>
      <c r="D137" s="160" t="s">
        <v>719</v>
      </c>
      <c r="E137" s="160" t="s">
        <v>327</v>
      </c>
      <c r="F137" s="161">
        <v>274.38</v>
      </c>
      <c r="G137" s="161">
        <v>274.38</v>
      </c>
      <c r="H137" s="160" t="s">
        <v>328</v>
      </c>
      <c r="I137" s="160" t="s">
        <v>329</v>
      </c>
      <c r="J137" s="161">
        <v>274.38</v>
      </c>
      <c r="K137" s="161">
        <v>274.38</v>
      </c>
      <c r="L137" s="160" t="s">
        <v>380</v>
      </c>
      <c r="M137" s="160" t="s">
        <v>330</v>
      </c>
      <c r="N137" s="160" t="s">
        <v>331</v>
      </c>
      <c r="O137" s="161">
        <v>0</v>
      </c>
      <c r="P137" s="160" t="s">
        <v>332</v>
      </c>
      <c r="Q137" s="161">
        <v>59871</v>
      </c>
      <c r="R137" s="160" t="s">
        <v>166</v>
      </c>
      <c r="S137" s="160" t="s">
        <v>333</v>
      </c>
      <c r="T137" s="160" t="s">
        <v>334</v>
      </c>
      <c r="U137" s="160" t="s">
        <v>720</v>
      </c>
      <c r="V137" s="160" t="s">
        <v>721</v>
      </c>
      <c r="W137" s="162" t="s">
        <v>337</v>
      </c>
    </row>
    <row r="138" spans="1:23" x14ac:dyDescent="0.25">
      <c r="A138" s="159">
        <v>43524</v>
      </c>
      <c r="B138" s="163">
        <v>615210</v>
      </c>
      <c r="C138" s="160" t="s">
        <v>325</v>
      </c>
      <c r="D138" s="160" t="s">
        <v>722</v>
      </c>
      <c r="E138" s="160" t="s">
        <v>327</v>
      </c>
      <c r="F138" s="161">
        <v>667.66</v>
      </c>
      <c r="G138" s="161">
        <v>667.66</v>
      </c>
      <c r="H138" s="160" t="s">
        <v>328</v>
      </c>
      <c r="I138" s="160" t="s">
        <v>329</v>
      </c>
      <c r="J138" s="161">
        <v>667.66</v>
      </c>
      <c r="K138" s="161">
        <v>667.66</v>
      </c>
      <c r="L138" s="160" t="s">
        <v>483</v>
      </c>
      <c r="M138" s="160" t="s">
        <v>330</v>
      </c>
      <c r="N138" s="160" t="s">
        <v>331</v>
      </c>
      <c r="O138" s="161">
        <v>0</v>
      </c>
      <c r="P138" s="160" t="s">
        <v>332</v>
      </c>
      <c r="Q138" s="161">
        <v>59881</v>
      </c>
      <c r="R138" s="160" t="s">
        <v>166</v>
      </c>
      <c r="S138" s="160" t="s">
        <v>333</v>
      </c>
      <c r="T138" s="160" t="s">
        <v>334</v>
      </c>
      <c r="U138" s="160" t="s">
        <v>723</v>
      </c>
      <c r="V138" s="160" t="s">
        <v>724</v>
      </c>
      <c r="W138" s="162" t="s">
        <v>337</v>
      </c>
    </row>
    <row r="139" spans="1:23" x14ac:dyDescent="0.25">
      <c r="A139" s="159">
        <v>43524</v>
      </c>
      <c r="B139" s="163">
        <v>607600</v>
      </c>
      <c r="C139" s="160" t="s">
        <v>325</v>
      </c>
      <c r="D139" s="160" t="s">
        <v>725</v>
      </c>
      <c r="E139" s="160" t="s">
        <v>327</v>
      </c>
      <c r="F139" s="161">
        <v>319.8</v>
      </c>
      <c r="G139" s="161">
        <v>319.8</v>
      </c>
      <c r="H139" s="160" t="s">
        <v>328</v>
      </c>
      <c r="I139" s="160" t="s">
        <v>329</v>
      </c>
      <c r="J139" s="161">
        <v>319.8</v>
      </c>
      <c r="K139" s="161">
        <v>319.8</v>
      </c>
      <c r="L139" s="160" t="s">
        <v>492</v>
      </c>
      <c r="M139" s="160" t="s">
        <v>330</v>
      </c>
      <c r="N139" s="160" t="s">
        <v>331</v>
      </c>
      <c r="O139" s="161">
        <v>0</v>
      </c>
      <c r="P139" s="160" t="s">
        <v>332</v>
      </c>
      <c r="Q139" s="161">
        <v>59900</v>
      </c>
      <c r="R139" s="160" t="s">
        <v>166</v>
      </c>
      <c r="S139" s="160" t="s">
        <v>333</v>
      </c>
      <c r="T139" s="160" t="s">
        <v>334</v>
      </c>
      <c r="U139" s="160" t="s">
        <v>726</v>
      </c>
      <c r="V139" s="160" t="s">
        <v>727</v>
      </c>
      <c r="W139" s="162" t="s">
        <v>337</v>
      </c>
    </row>
    <row r="140" spans="1:23" x14ac:dyDescent="0.25">
      <c r="A140" s="159">
        <v>43524</v>
      </c>
      <c r="B140" s="163">
        <v>611100</v>
      </c>
      <c r="C140" s="160" t="s">
        <v>325</v>
      </c>
      <c r="D140" s="160" t="s">
        <v>728</v>
      </c>
      <c r="E140" s="160" t="s">
        <v>327</v>
      </c>
      <c r="F140" s="161">
        <v>173.35</v>
      </c>
      <c r="G140" s="161">
        <v>173.35</v>
      </c>
      <c r="H140" s="160" t="s">
        <v>328</v>
      </c>
      <c r="I140" s="160" t="s">
        <v>329</v>
      </c>
      <c r="J140" s="161">
        <v>173.35</v>
      </c>
      <c r="K140" s="161">
        <v>173.35</v>
      </c>
      <c r="L140" s="160" t="s">
        <v>324</v>
      </c>
      <c r="M140" s="160" t="s">
        <v>330</v>
      </c>
      <c r="N140" s="160" t="s">
        <v>331</v>
      </c>
      <c r="O140" s="161">
        <v>0</v>
      </c>
      <c r="P140" s="160" t="s">
        <v>332</v>
      </c>
      <c r="Q140" s="161">
        <v>59938</v>
      </c>
      <c r="R140" s="160" t="s">
        <v>166</v>
      </c>
      <c r="S140" s="160" t="s">
        <v>333</v>
      </c>
      <c r="T140" s="160" t="s">
        <v>334</v>
      </c>
      <c r="U140" s="160" t="s">
        <v>729</v>
      </c>
      <c r="V140" s="160" t="s">
        <v>730</v>
      </c>
      <c r="W140" s="162" t="s">
        <v>337</v>
      </c>
    </row>
    <row r="141" spans="1:23" x14ac:dyDescent="0.25">
      <c r="A141" s="159">
        <v>43524</v>
      </c>
      <c r="B141" s="163">
        <v>611100</v>
      </c>
      <c r="C141" s="160" t="s">
        <v>325</v>
      </c>
      <c r="D141" s="160" t="s">
        <v>731</v>
      </c>
      <c r="E141" s="160" t="s">
        <v>327</v>
      </c>
      <c r="F141" s="161">
        <v>234.61</v>
      </c>
      <c r="G141" s="161">
        <v>234.61</v>
      </c>
      <c r="H141" s="160" t="s">
        <v>328</v>
      </c>
      <c r="I141" s="160" t="s">
        <v>329</v>
      </c>
      <c r="J141" s="161">
        <v>234.61</v>
      </c>
      <c r="K141" s="161">
        <v>234.61</v>
      </c>
      <c r="L141" s="160" t="s">
        <v>324</v>
      </c>
      <c r="M141" s="160" t="s">
        <v>330</v>
      </c>
      <c r="N141" s="160" t="s">
        <v>331</v>
      </c>
      <c r="O141" s="161">
        <v>0</v>
      </c>
      <c r="P141" s="160" t="s">
        <v>332</v>
      </c>
      <c r="Q141" s="161">
        <v>59957</v>
      </c>
      <c r="R141" s="160" t="s">
        <v>166</v>
      </c>
      <c r="S141" s="160" t="s">
        <v>333</v>
      </c>
      <c r="T141" s="160" t="s">
        <v>334</v>
      </c>
      <c r="U141" s="160" t="s">
        <v>732</v>
      </c>
      <c r="V141" s="160" t="s">
        <v>733</v>
      </c>
      <c r="W141" s="162" t="s">
        <v>337</v>
      </c>
    </row>
    <row r="142" spans="1:23" x14ac:dyDescent="0.25">
      <c r="A142" s="159">
        <v>43525</v>
      </c>
      <c r="B142" s="163">
        <v>613503</v>
      </c>
      <c r="C142" s="160" t="s">
        <v>325</v>
      </c>
      <c r="D142" s="160" t="s">
        <v>734</v>
      </c>
      <c r="E142" s="160" t="s">
        <v>327</v>
      </c>
      <c r="F142" s="161">
        <v>63.29</v>
      </c>
      <c r="G142" s="161">
        <v>63.29</v>
      </c>
      <c r="H142" s="160" t="s">
        <v>328</v>
      </c>
      <c r="I142" s="160" t="s">
        <v>329</v>
      </c>
      <c r="J142" s="161">
        <v>63.29</v>
      </c>
      <c r="K142" s="161">
        <v>63.29</v>
      </c>
      <c r="L142" s="160" t="s">
        <v>543</v>
      </c>
      <c r="M142" s="160" t="s">
        <v>330</v>
      </c>
      <c r="N142" s="160" t="s">
        <v>331</v>
      </c>
      <c r="O142" s="161">
        <v>0</v>
      </c>
      <c r="P142" s="160" t="s">
        <v>332</v>
      </c>
      <c r="Q142" s="161">
        <v>59453</v>
      </c>
      <c r="R142" s="160" t="s">
        <v>166</v>
      </c>
      <c r="S142" s="160" t="s">
        <v>333</v>
      </c>
      <c r="T142" s="160" t="s">
        <v>334</v>
      </c>
      <c r="U142" s="160" t="s">
        <v>735</v>
      </c>
      <c r="V142" s="160" t="s">
        <v>736</v>
      </c>
      <c r="W142" s="162" t="s">
        <v>337</v>
      </c>
    </row>
    <row r="143" spans="1:23" x14ac:dyDescent="0.25">
      <c r="A143" s="159">
        <v>43525</v>
      </c>
      <c r="B143" s="163">
        <v>615510</v>
      </c>
      <c r="C143" s="160" t="s">
        <v>325</v>
      </c>
      <c r="D143" s="160" t="s">
        <v>734</v>
      </c>
      <c r="E143" s="160" t="s">
        <v>327</v>
      </c>
      <c r="F143" s="161">
        <v>9.0399999999999991</v>
      </c>
      <c r="G143" s="161">
        <v>9.0399999999999991</v>
      </c>
      <c r="H143" s="160" t="s">
        <v>328</v>
      </c>
      <c r="I143" s="160" t="s">
        <v>329</v>
      </c>
      <c r="J143" s="161">
        <v>9.0399999999999991</v>
      </c>
      <c r="K143" s="161">
        <v>9.0399999999999991</v>
      </c>
      <c r="L143" s="160" t="s">
        <v>547</v>
      </c>
      <c r="M143" s="160" t="s">
        <v>330</v>
      </c>
      <c r="N143" s="160" t="s">
        <v>331</v>
      </c>
      <c r="O143" s="161">
        <v>0</v>
      </c>
      <c r="P143" s="160" t="s">
        <v>332</v>
      </c>
      <c r="Q143" s="161">
        <v>59455</v>
      </c>
      <c r="R143" s="160" t="s">
        <v>166</v>
      </c>
      <c r="S143" s="160" t="s">
        <v>333</v>
      </c>
      <c r="T143" s="160" t="s">
        <v>334</v>
      </c>
      <c r="U143" s="160" t="s">
        <v>735</v>
      </c>
      <c r="V143" s="160" t="s">
        <v>737</v>
      </c>
      <c r="W143" s="162" t="s">
        <v>337</v>
      </c>
    </row>
    <row r="144" spans="1:23" x14ac:dyDescent="0.25">
      <c r="A144" s="159">
        <v>43525</v>
      </c>
      <c r="B144" s="163">
        <v>625110</v>
      </c>
      <c r="C144" s="160" t="s">
        <v>325</v>
      </c>
      <c r="D144" s="160" t="s">
        <v>738</v>
      </c>
      <c r="E144" s="160" t="s">
        <v>327</v>
      </c>
      <c r="F144" s="161">
        <v>5.76</v>
      </c>
      <c r="G144" s="161">
        <v>5.76</v>
      </c>
      <c r="H144" s="160" t="s">
        <v>328</v>
      </c>
      <c r="I144" s="160" t="s">
        <v>329</v>
      </c>
      <c r="J144" s="161">
        <v>5.76</v>
      </c>
      <c r="K144" s="161">
        <v>5.76</v>
      </c>
      <c r="L144" s="160" t="s">
        <v>338</v>
      </c>
      <c r="M144" s="160" t="s">
        <v>330</v>
      </c>
      <c r="N144" s="160" t="s">
        <v>451</v>
      </c>
      <c r="O144" s="161">
        <v>0</v>
      </c>
      <c r="P144" s="160" t="s">
        <v>332</v>
      </c>
      <c r="Q144" s="161">
        <v>59459</v>
      </c>
      <c r="R144" s="160" t="s">
        <v>166</v>
      </c>
      <c r="S144" s="160" t="s">
        <v>333</v>
      </c>
      <c r="T144" s="160" t="s">
        <v>334</v>
      </c>
      <c r="U144" s="160" t="s">
        <v>739</v>
      </c>
      <c r="V144" s="160" t="s">
        <v>740</v>
      </c>
      <c r="W144" s="162" t="s">
        <v>337</v>
      </c>
    </row>
    <row r="145" spans="1:23" x14ac:dyDescent="0.25">
      <c r="A145" s="159">
        <v>43525</v>
      </c>
      <c r="B145" s="163">
        <v>613200</v>
      </c>
      <c r="C145" s="160" t="s">
        <v>325</v>
      </c>
      <c r="D145" s="160" t="s">
        <v>741</v>
      </c>
      <c r="E145" s="160" t="s">
        <v>327</v>
      </c>
      <c r="F145" s="161">
        <v>2400</v>
      </c>
      <c r="G145" s="161">
        <v>2400</v>
      </c>
      <c r="H145" s="160" t="s">
        <v>328</v>
      </c>
      <c r="I145" s="160" t="s">
        <v>329</v>
      </c>
      <c r="J145" s="161">
        <v>2400</v>
      </c>
      <c r="K145" s="161">
        <v>2400</v>
      </c>
      <c r="L145" s="160" t="s">
        <v>342</v>
      </c>
      <c r="M145" s="160" t="s">
        <v>330</v>
      </c>
      <c r="N145" s="160" t="s">
        <v>344</v>
      </c>
      <c r="O145" s="161">
        <v>0</v>
      </c>
      <c r="P145" s="160" t="s">
        <v>332</v>
      </c>
      <c r="Q145" s="161">
        <v>59464</v>
      </c>
      <c r="R145" s="160" t="s">
        <v>166</v>
      </c>
      <c r="S145" s="160" t="s">
        <v>333</v>
      </c>
      <c r="T145" s="160" t="s">
        <v>334</v>
      </c>
      <c r="U145" s="160" t="s">
        <v>742</v>
      </c>
      <c r="V145" s="160" t="s">
        <v>743</v>
      </c>
      <c r="W145" s="162" t="s">
        <v>337</v>
      </c>
    </row>
    <row r="146" spans="1:23" x14ac:dyDescent="0.25">
      <c r="A146" s="159">
        <v>43525</v>
      </c>
      <c r="B146" s="163">
        <v>609700</v>
      </c>
      <c r="C146" s="160" t="s">
        <v>325</v>
      </c>
      <c r="D146" s="160" t="s">
        <v>744</v>
      </c>
      <c r="E146" s="160" t="s">
        <v>327</v>
      </c>
      <c r="F146" s="161">
        <v>-130.65</v>
      </c>
      <c r="G146" s="161">
        <v>130.65</v>
      </c>
      <c r="H146" s="160" t="s">
        <v>593</v>
      </c>
      <c r="I146" s="160" t="s">
        <v>329</v>
      </c>
      <c r="J146" s="161">
        <v>130.65</v>
      </c>
      <c r="K146" s="161">
        <v>-130.65</v>
      </c>
      <c r="L146" s="160" t="s">
        <v>610</v>
      </c>
      <c r="M146" s="160" t="s">
        <v>330</v>
      </c>
      <c r="N146" s="160" t="s">
        <v>331</v>
      </c>
      <c r="O146" s="161">
        <v>0</v>
      </c>
      <c r="P146" s="160" t="s">
        <v>332</v>
      </c>
      <c r="Q146" s="161">
        <v>59915</v>
      </c>
      <c r="R146" s="160" t="s">
        <v>166</v>
      </c>
      <c r="S146" s="160" t="s">
        <v>333</v>
      </c>
      <c r="T146" s="160" t="s">
        <v>334</v>
      </c>
      <c r="U146" s="160" t="s">
        <v>745</v>
      </c>
      <c r="V146" s="160" t="s">
        <v>746</v>
      </c>
      <c r="W146" s="162" t="s">
        <v>337</v>
      </c>
    </row>
    <row r="147" spans="1:23" x14ac:dyDescent="0.25">
      <c r="A147" s="159">
        <v>43525</v>
      </c>
      <c r="B147" s="163">
        <v>609700</v>
      </c>
      <c r="C147" s="160" t="s">
        <v>325</v>
      </c>
      <c r="D147" s="160" t="s">
        <v>747</v>
      </c>
      <c r="E147" s="160" t="s">
        <v>327</v>
      </c>
      <c r="F147" s="161">
        <v>-192.15</v>
      </c>
      <c r="G147" s="161">
        <v>192.15</v>
      </c>
      <c r="H147" s="160" t="s">
        <v>593</v>
      </c>
      <c r="I147" s="160" t="s">
        <v>329</v>
      </c>
      <c r="J147" s="161">
        <v>192.15</v>
      </c>
      <c r="K147" s="161">
        <v>-192.15</v>
      </c>
      <c r="L147" s="160" t="s">
        <v>610</v>
      </c>
      <c r="M147" s="160" t="s">
        <v>330</v>
      </c>
      <c r="N147" s="160" t="s">
        <v>331</v>
      </c>
      <c r="O147" s="161">
        <v>0</v>
      </c>
      <c r="P147" s="160" t="s">
        <v>332</v>
      </c>
      <c r="Q147" s="161">
        <v>59916</v>
      </c>
      <c r="R147" s="160" t="s">
        <v>166</v>
      </c>
      <c r="S147" s="160" t="s">
        <v>333</v>
      </c>
      <c r="T147" s="160" t="s">
        <v>334</v>
      </c>
      <c r="U147" s="160" t="s">
        <v>748</v>
      </c>
      <c r="V147" s="160" t="s">
        <v>749</v>
      </c>
      <c r="W147" s="162" t="s">
        <v>337</v>
      </c>
    </row>
    <row r="148" spans="1:23" x14ac:dyDescent="0.25">
      <c r="A148" s="159">
        <v>43525</v>
      </c>
      <c r="B148" s="163">
        <v>609700</v>
      </c>
      <c r="C148" s="160" t="s">
        <v>325</v>
      </c>
      <c r="D148" s="160" t="s">
        <v>750</v>
      </c>
      <c r="E148" s="160" t="s">
        <v>327</v>
      </c>
      <c r="F148" s="161">
        <v>-71.25</v>
      </c>
      <c r="G148" s="161">
        <v>71.25</v>
      </c>
      <c r="H148" s="160" t="s">
        <v>593</v>
      </c>
      <c r="I148" s="160" t="s">
        <v>329</v>
      </c>
      <c r="J148" s="161">
        <v>71.25</v>
      </c>
      <c r="K148" s="161">
        <v>-71.25</v>
      </c>
      <c r="L148" s="160" t="s">
        <v>610</v>
      </c>
      <c r="M148" s="160" t="s">
        <v>330</v>
      </c>
      <c r="N148" s="160" t="s">
        <v>331</v>
      </c>
      <c r="O148" s="161">
        <v>0</v>
      </c>
      <c r="P148" s="160" t="s">
        <v>332</v>
      </c>
      <c r="Q148" s="161">
        <v>59922</v>
      </c>
      <c r="R148" s="160" t="s">
        <v>166</v>
      </c>
      <c r="S148" s="160" t="s">
        <v>333</v>
      </c>
      <c r="T148" s="160" t="s">
        <v>334</v>
      </c>
      <c r="U148" s="160" t="s">
        <v>751</v>
      </c>
      <c r="V148" s="160" t="s">
        <v>752</v>
      </c>
      <c r="W148" s="162" t="s">
        <v>337</v>
      </c>
    </row>
    <row r="149" spans="1:23" x14ac:dyDescent="0.25">
      <c r="A149" s="159">
        <v>43525</v>
      </c>
      <c r="B149" s="163">
        <v>611100</v>
      </c>
      <c r="C149" s="160" t="s">
        <v>325</v>
      </c>
      <c r="D149" s="160" t="s">
        <v>753</v>
      </c>
      <c r="E149" s="160" t="s">
        <v>327</v>
      </c>
      <c r="F149" s="161">
        <v>430.24</v>
      </c>
      <c r="G149" s="161">
        <v>430.24</v>
      </c>
      <c r="H149" s="160" t="s">
        <v>328</v>
      </c>
      <c r="I149" s="160" t="s">
        <v>329</v>
      </c>
      <c r="J149" s="161">
        <v>430.24</v>
      </c>
      <c r="K149" s="161">
        <v>430.24</v>
      </c>
      <c r="L149" s="160" t="s">
        <v>324</v>
      </c>
      <c r="M149" s="160" t="s">
        <v>330</v>
      </c>
      <c r="N149" s="160" t="s">
        <v>331</v>
      </c>
      <c r="O149" s="161">
        <v>0</v>
      </c>
      <c r="P149" s="160" t="s">
        <v>332</v>
      </c>
      <c r="Q149" s="161">
        <v>59935</v>
      </c>
      <c r="R149" s="160" t="s">
        <v>166</v>
      </c>
      <c r="S149" s="160" t="s">
        <v>333</v>
      </c>
      <c r="T149" s="160" t="s">
        <v>334</v>
      </c>
      <c r="U149" s="160" t="s">
        <v>754</v>
      </c>
      <c r="V149" s="160" t="s">
        <v>755</v>
      </c>
      <c r="W149" s="162" t="s">
        <v>337</v>
      </c>
    </row>
    <row r="150" spans="1:23" x14ac:dyDescent="0.25">
      <c r="A150" s="159">
        <v>43525</v>
      </c>
      <c r="B150" s="163">
        <v>625110</v>
      </c>
      <c r="C150" s="160" t="s">
        <v>325</v>
      </c>
      <c r="D150" s="160" t="s">
        <v>756</v>
      </c>
      <c r="E150" s="160" t="s">
        <v>327</v>
      </c>
      <c r="F150" s="161">
        <v>18.670000000000002</v>
      </c>
      <c r="G150" s="161">
        <v>18.670000000000002</v>
      </c>
      <c r="H150" s="160" t="s">
        <v>328</v>
      </c>
      <c r="I150" s="160" t="s">
        <v>329</v>
      </c>
      <c r="J150" s="161">
        <v>18.670000000000002</v>
      </c>
      <c r="K150" s="161">
        <v>18.670000000000002</v>
      </c>
      <c r="L150" s="160" t="s">
        <v>338</v>
      </c>
      <c r="M150" s="160" t="s">
        <v>330</v>
      </c>
      <c r="N150" s="160" t="s">
        <v>331</v>
      </c>
      <c r="O150" s="161">
        <v>0</v>
      </c>
      <c r="P150" s="160" t="s">
        <v>332</v>
      </c>
      <c r="Q150" s="161">
        <v>59940</v>
      </c>
      <c r="R150" s="160" t="s">
        <v>166</v>
      </c>
      <c r="S150" s="160" t="s">
        <v>333</v>
      </c>
      <c r="T150" s="160" t="s">
        <v>334</v>
      </c>
      <c r="U150" s="160" t="s">
        <v>757</v>
      </c>
      <c r="V150" s="160" t="s">
        <v>758</v>
      </c>
      <c r="W150" s="162" t="s">
        <v>337</v>
      </c>
    </row>
    <row r="151" spans="1:23" x14ac:dyDescent="0.25">
      <c r="A151" s="159">
        <v>43525</v>
      </c>
      <c r="B151" s="163">
        <v>627800</v>
      </c>
      <c r="C151" s="160" t="s">
        <v>325</v>
      </c>
      <c r="D151" s="160" t="s">
        <v>734</v>
      </c>
      <c r="E151" s="160" t="s">
        <v>327</v>
      </c>
      <c r="F151" s="161">
        <v>0.34</v>
      </c>
      <c r="G151" s="161">
        <v>0.34</v>
      </c>
      <c r="H151" s="160" t="s">
        <v>328</v>
      </c>
      <c r="I151" s="160" t="s">
        <v>489</v>
      </c>
      <c r="J151" s="161">
        <v>0.34</v>
      </c>
      <c r="K151" s="161">
        <v>0.34</v>
      </c>
      <c r="L151" s="160" t="s">
        <v>560</v>
      </c>
      <c r="M151" s="160" t="s">
        <v>330</v>
      </c>
      <c r="N151" s="160" t="s">
        <v>331</v>
      </c>
      <c r="O151" s="161">
        <v>0</v>
      </c>
      <c r="P151" s="160" t="s">
        <v>332</v>
      </c>
      <c r="Q151" s="161">
        <v>59950</v>
      </c>
      <c r="R151" s="160" t="s">
        <v>166</v>
      </c>
      <c r="S151" s="160" t="s">
        <v>333</v>
      </c>
      <c r="T151" s="160" t="s">
        <v>334</v>
      </c>
      <c r="U151" s="160" t="s">
        <v>735</v>
      </c>
      <c r="V151" s="160" t="s">
        <v>759</v>
      </c>
      <c r="W151" s="162" t="s">
        <v>337</v>
      </c>
    </row>
    <row r="152" spans="1:23" x14ac:dyDescent="0.25">
      <c r="A152" s="159">
        <v>43528</v>
      </c>
      <c r="B152" s="163">
        <v>627810</v>
      </c>
      <c r="C152" s="160" t="s">
        <v>325</v>
      </c>
      <c r="D152" s="160" t="s">
        <v>564</v>
      </c>
      <c r="E152" s="160" t="s">
        <v>327</v>
      </c>
      <c r="F152" s="161">
        <v>12</v>
      </c>
      <c r="G152" s="161">
        <v>12</v>
      </c>
      <c r="H152" s="160" t="s">
        <v>328</v>
      </c>
      <c r="I152" s="160" t="s">
        <v>329</v>
      </c>
      <c r="J152" s="161">
        <v>12</v>
      </c>
      <c r="K152" s="161">
        <v>12</v>
      </c>
      <c r="L152" s="160" t="s">
        <v>347</v>
      </c>
      <c r="M152" s="160" t="s">
        <v>330</v>
      </c>
      <c r="N152" s="160" t="s">
        <v>344</v>
      </c>
      <c r="O152" s="161">
        <v>0</v>
      </c>
      <c r="P152" s="160" t="s">
        <v>332</v>
      </c>
      <c r="Q152" s="161">
        <v>59791</v>
      </c>
      <c r="R152" s="160" t="s">
        <v>166</v>
      </c>
      <c r="S152" s="160" t="s">
        <v>333</v>
      </c>
      <c r="T152" s="160" t="s">
        <v>334</v>
      </c>
      <c r="U152" s="160" t="s">
        <v>760</v>
      </c>
      <c r="V152" s="160" t="s">
        <v>761</v>
      </c>
      <c r="W152" s="162" t="s">
        <v>337</v>
      </c>
    </row>
    <row r="153" spans="1:23" x14ac:dyDescent="0.25">
      <c r="A153" s="159">
        <v>43528</v>
      </c>
      <c r="B153" s="163">
        <v>627810</v>
      </c>
      <c r="C153" s="160" t="s">
        <v>325</v>
      </c>
      <c r="D153" s="160" t="s">
        <v>567</v>
      </c>
      <c r="E153" s="160" t="s">
        <v>327</v>
      </c>
      <c r="F153" s="161">
        <v>0.11</v>
      </c>
      <c r="G153" s="161">
        <v>0.11</v>
      </c>
      <c r="H153" s="160" t="s">
        <v>328</v>
      </c>
      <c r="I153" s="160" t="s">
        <v>329</v>
      </c>
      <c r="J153" s="161">
        <v>0.11</v>
      </c>
      <c r="K153" s="161">
        <v>0.11</v>
      </c>
      <c r="L153" s="160" t="s">
        <v>347</v>
      </c>
      <c r="M153" s="160" t="s">
        <v>330</v>
      </c>
      <c r="N153" s="160" t="s">
        <v>344</v>
      </c>
      <c r="O153" s="161">
        <v>0</v>
      </c>
      <c r="P153" s="160" t="s">
        <v>332</v>
      </c>
      <c r="Q153" s="161">
        <v>59792</v>
      </c>
      <c r="R153" s="160" t="s">
        <v>166</v>
      </c>
      <c r="S153" s="160" t="s">
        <v>333</v>
      </c>
      <c r="T153" s="160" t="s">
        <v>334</v>
      </c>
      <c r="U153" s="160" t="s">
        <v>762</v>
      </c>
      <c r="V153" s="160" t="s">
        <v>763</v>
      </c>
      <c r="W153" s="162" t="s">
        <v>337</v>
      </c>
    </row>
    <row r="154" spans="1:23" x14ac:dyDescent="0.25">
      <c r="A154" s="159">
        <v>43528</v>
      </c>
      <c r="B154" s="163">
        <v>627830</v>
      </c>
      <c r="C154" s="160" t="s">
        <v>325</v>
      </c>
      <c r="D154" s="160" t="s">
        <v>571</v>
      </c>
      <c r="E154" s="160" t="s">
        <v>327</v>
      </c>
      <c r="F154" s="161">
        <v>23.25</v>
      </c>
      <c r="G154" s="161">
        <v>23.25</v>
      </c>
      <c r="H154" s="160" t="s">
        <v>328</v>
      </c>
      <c r="I154" s="160" t="s">
        <v>329</v>
      </c>
      <c r="J154" s="161">
        <v>23.25</v>
      </c>
      <c r="K154" s="161">
        <v>23.25</v>
      </c>
      <c r="L154" s="160" t="s">
        <v>570</v>
      </c>
      <c r="M154" s="160" t="s">
        <v>330</v>
      </c>
      <c r="N154" s="160" t="s">
        <v>344</v>
      </c>
      <c r="O154" s="161">
        <v>0</v>
      </c>
      <c r="P154" s="160" t="s">
        <v>332</v>
      </c>
      <c r="Q154" s="161">
        <v>59793</v>
      </c>
      <c r="R154" s="160" t="s">
        <v>166</v>
      </c>
      <c r="S154" s="160" t="s">
        <v>333</v>
      </c>
      <c r="T154" s="160" t="s">
        <v>334</v>
      </c>
      <c r="U154" s="160" t="s">
        <v>764</v>
      </c>
      <c r="V154" s="160" t="s">
        <v>765</v>
      </c>
      <c r="W154" s="162" t="s">
        <v>337</v>
      </c>
    </row>
    <row r="155" spans="1:23" x14ac:dyDescent="0.25">
      <c r="A155" s="159">
        <v>43528</v>
      </c>
      <c r="B155" s="163">
        <v>607500</v>
      </c>
      <c r="C155" s="160" t="s">
        <v>325</v>
      </c>
      <c r="D155" s="160" t="s">
        <v>766</v>
      </c>
      <c r="E155" s="160" t="s">
        <v>327</v>
      </c>
      <c r="F155" s="161">
        <v>45</v>
      </c>
      <c r="G155" s="161">
        <v>45</v>
      </c>
      <c r="H155" s="160" t="s">
        <v>328</v>
      </c>
      <c r="I155" s="160" t="s">
        <v>329</v>
      </c>
      <c r="J155" s="161">
        <v>45</v>
      </c>
      <c r="K155" s="161">
        <v>45</v>
      </c>
      <c r="L155" s="160" t="s">
        <v>380</v>
      </c>
      <c r="M155" s="160" t="s">
        <v>330</v>
      </c>
      <c r="N155" s="160" t="s">
        <v>331</v>
      </c>
      <c r="O155" s="161">
        <v>0</v>
      </c>
      <c r="P155" s="160" t="s">
        <v>332</v>
      </c>
      <c r="Q155" s="161">
        <v>59879</v>
      </c>
      <c r="R155" s="160" t="s">
        <v>166</v>
      </c>
      <c r="S155" s="160" t="s">
        <v>333</v>
      </c>
      <c r="T155" s="160" t="s">
        <v>334</v>
      </c>
      <c r="U155" s="160" t="s">
        <v>767</v>
      </c>
      <c r="V155" s="160" t="s">
        <v>768</v>
      </c>
      <c r="W155" s="162" t="s">
        <v>337</v>
      </c>
    </row>
    <row r="156" spans="1:23" x14ac:dyDescent="0.25">
      <c r="A156" s="159">
        <v>43528</v>
      </c>
      <c r="B156" s="163">
        <v>607500</v>
      </c>
      <c r="C156" s="160" t="s">
        <v>325</v>
      </c>
      <c r="D156" s="160" t="s">
        <v>769</v>
      </c>
      <c r="E156" s="160" t="s">
        <v>327</v>
      </c>
      <c r="F156" s="161">
        <v>83</v>
      </c>
      <c r="G156" s="161">
        <v>83</v>
      </c>
      <c r="H156" s="160" t="s">
        <v>328</v>
      </c>
      <c r="I156" s="160" t="s">
        <v>329</v>
      </c>
      <c r="J156" s="161">
        <v>83</v>
      </c>
      <c r="K156" s="161">
        <v>83</v>
      </c>
      <c r="L156" s="160" t="s">
        <v>380</v>
      </c>
      <c r="M156" s="160" t="s">
        <v>330</v>
      </c>
      <c r="N156" s="160" t="s">
        <v>331</v>
      </c>
      <c r="O156" s="161">
        <v>0</v>
      </c>
      <c r="P156" s="160" t="s">
        <v>332</v>
      </c>
      <c r="Q156" s="161">
        <v>59880</v>
      </c>
      <c r="R156" s="160" t="s">
        <v>166</v>
      </c>
      <c r="S156" s="160" t="s">
        <v>333</v>
      </c>
      <c r="T156" s="160" t="s">
        <v>334</v>
      </c>
      <c r="U156" s="160" t="s">
        <v>770</v>
      </c>
      <c r="V156" s="160" t="s">
        <v>771</v>
      </c>
      <c r="W156" s="162" t="s">
        <v>337</v>
      </c>
    </row>
    <row r="157" spans="1:23" x14ac:dyDescent="0.25">
      <c r="A157" s="159">
        <v>43529</v>
      </c>
      <c r="B157" s="163">
        <v>611600</v>
      </c>
      <c r="C157" s="160" t="s">
        <v>325</v>
      </c>
      <c r="D157" s="160" t="s">
        <v>369</v>
      </c>
      <c r="E157" s="160" t="s">
        <v>327</v>
      </c>
      <c r="F157" s="161">
        <v>12.36</v>
      </c>
      <c r="G157" s="161">
        <v>12.36</v>
      </c>
      <c r="H157" s="160" t="s">
        <v>328</v>
      </c>
      <c r="I157" s="160" t="s">
        <v>329</v>
      </c>
      <c r="J157" s="161">
        <v>12.36</v>
      </c>
      <c r="K157" s="161">
        <v>12.36</v>
      </c>
      <c r="L157" s="160" t="s">
        <v>368</v>
      </c>
      <c r="M157" s="160" t="s">
        <v>330</v>
      </c>
      <c r="N157" s="160" t="s">
        <v>344</v>
      </c>
      <c r="O157" s="161">
        <v>0</v>
      </c>
      <c r="P157" s="160" t="s">
        <v>332</v>
      </c>
      <c r="Q157" s="161">
        <v>59794</v>
      </c>
      <c r="R157" s="160" t="s">
        <v>166</v>
      </c>
      <c r="S157" s="160" t="s">
        <v>333</v>
      </c>
      <c r="T157" s="160" t="s">
        <v>334</v>
      </c>
      <c r="U157" s="160" t="s">
        <v>772</v>
      </c>
      <c r="V157" s="160" t="s">
        <v>773</v>
      </c>
      <c r="W157" s="162" t="s">
        <v>337</v>
      </c>
    </row>
    <row r="158" spans="1:23" x14ac:dyDescent="0.25">
      <c r="A158" s="159">
        <v>43529</v>
      </c>
      <c r="B158" s="163">
        <v>607500</v>
      </c>
      <c r="C158" s="160" t="s">
        <v>325</v>
      </c>
      <c r="D158" s="160" t="s">
        <v>774</v>
      </c>
      <c r="E158" s="160" t="s">
        <v>327</v>
      </c>
      <c r="F158" s="161">
        <v>403.73</v>
      </c>
      <c r="G158" s="161">
        <v>403.73</v>
      </c>
      <c r="H158" s="160" t="s">
        <v>328</v>
      </c>
      <c r="I158" s="160" t="s">
        <v>329</v>
      </c>
      <c r="J158" s="161">
        <v>403.73</v>
      </c>
      <c r="K158" s="161">
        <v>403.73</v>
      </c>
      <c r="L158" s="160" t="s">
        <v>380</v>
      </c>
      <c r="M158" s="160" t="s">
        <v>330</v>
      </c>
      <c r="N158" s="160" t="s">
        <v>331</v>
      </c>
      <c r="O158" s="161">
        <v>0</v>
      </c>
      <c r="P158" s="160" t="s">
        <v>332</v>
      </c>
      <c r="Q158" s="161">
        <v>59873</v>
      </c>
      <c r="R158" s="160" t="s">
        <v>166</v>
      </c>
      <c r="S158" s="160" t="s">
        <v>333</v>
      </c>
      <c r="T158" s="160" t="s">
        <v>334</v>
      </c>
      <c r="U158" s="160" t="s">
        <v>775</v>
      </c>
      <c r="V158" s="160" t="s">
        <v>776</v>
      </c>
      <c r="W158" s="162" t="s">
        <v>337</v>
      </c>
    </row>
    <row r="159" spans="1:23" x14ac:dyDescent="0.25">
      <c r="A159" s="159">
        <v>43529</v>
      </c>
      <c r="B159" s="163">
        <v>626200</v>
      </c>
      <c r="C159" s="160" t="s">
        <v>325</v>
      </c>
      <c r="D159" s="160" t="s">
        <v>777</v>
      </c>
      <c r="E159" s="160" t="s">
        <v>327</v>
      </c>
      <c r="F159" s="161">
        <v>350.93</v>
      </c>
      <c r="G159" s="161">
        <v>350.93</v>
      </c>
      <c r="H159" s="160" t="s">
        <v>328</v>
      </c>
      <c r="I159" s="160" t="s">
        <v>329</v>
      </c>
      <c r="J159" s="161">
        <v>350.93</v>
      </c>
      <c r="K159" s="161">
        <v>350.93</v>
      </c>
      <c r="L159" s="160" t="s">
        <v>585</v>
      </c>
      <c r="M159" s="160" t="s">
        <v>330</v>
      </c>
      <c r="N159" s="160" t="s">
        <v>331</v>
      </c>
      <c r="O159" s="161">
        <v>0</v>
      </c>
      <c r="P159" s="160" t="s">
        <v>332</v>
      </c>
      <c r="Q159" s="161">
        <v>59942</v>
      </c>
      <c r="R159" s="160" t="s">
        <v>166</v>
      </c>
      <c r="S159" s="160" t="s">
        <v>333</v>
      </c>
      <c r="T159" s="160" t="s">
        <v>334</v>
      </c>
      <c r="U159" s="160" t="s">
        <v>778</v>
      </c>
      <c r="V159" s="160" t="s">
        <v>779</v>
      </c>
      <c r="W159" s="162" t="s">
        <v>337</v>
      </c>
    </row>
    <row r="160" spans="1:23" x14ac:dyDescent="0.25">
      <c r="A160" s="159">
        <v>43530</v>
      </c>
      <c r="B160" s="163">
        <v>607500</v>
      </c>
      <c r="C160" s="160" t="s">
        <v>325</v>
      </c>
      <c r="D160" s="160" t="s">
        <v>780</v>
      </c>
      <c r="E160" s="160" t="s">
        <v>327</v>
      </c>
      <c r="F160" s="161">
        <v>217.13</v>
      </c>
      <c r="G160" s="161">
        <v>217.13</v>
      </c>
      <c r="H160" s="160" t="s">
        <v>328</v>
      </c>
      <c r="I160" s="160" t="s">
        <v>329</v>
      </c>
      <c r="J160" s="161">
        <v>217.13</v>
      </c>
      <c r="K160" s="161">
        <v>217.13</v>
      </c>
      <c r="L160" s="160" t="s">
        <v>380</v>
      </c>
      <c r="M160" s="160" t="s">
        <v>330</v>
      </c>
      <c r="N160" s="160" t="s">
        <v>331</v>
      </c>
      <c r="O160" s="161">
        <v>0</v>
      </c>
      <c r="P160" s="160" t="s">
        <v>332</v>
      </c>
      <c r="Q160" s="161">
        <v>59878</v>
      </c>
      <c r="R160" s="160" t="s">
        <v>166</v>
      </c>
      <c r="S160" s="160" t="s">
        <v>333</v>
      </c>
      <c r="T160" s="160" t="s">
        <v>334</v>
      </c>
      <c r="U160" s="160" t="s">
        <v>781</v>
      </c>
      <c r="V160" s="160" t="s">
        <v>782</v>
      </c>
      <c r="W160" s="162" t="s">
        <v>337</v>
      </c>
    </row>
    <row r="161" spans="1:23" x14ac:dyDescent="0.25">
      <c r="A161" s="159">
        <v>43532</v>
      </c>
      <c r="B161" s="163">
        <v>627800</v>
      </c>
      <c r="C161" s="160" t="s">
        <v>325</v>
      </c>
      <c r="D161" s="160" t="s">
        <v>783</v>
      </c>
      <c r="E161" s="160" t="s">
        <v>327</v>
      </c>
      <c r="F161" s="161">
        <v>6.64</v>
      </c>
      <c r="G161" s="161">
        <v>6.64</v>
      </c>
      <c r="H161" s="160" t="s">
        <v>328</v>
      </c>
      <c r="I161" s="160" t="s">
        <v>489</v>
      </c>
      <c r="J161" s="161">
        <v>6.64</v>
      </c>
      <c r="K161" s="161">
        <v>6.64</v>
      </c>
      <c r="L161" s="160" t="s">
        <v>560</v>
      </c>
      <c r="M161" s="160" t="s">
        <v>330</v>
      </c>
      <c r="N161" s="160" t="s">
        <v>362</v>
      </c>
      <c r="O161" s="161">
        <v>0</v>
      </c>
      <c r="P161" s="160" t="s">
        <v>332</v>
      </c>
      <c r="Q161" s="161">
        <v>59969</v>
      </c>
      <c r="R161" s="160" t="s">
        <v>166</v>
      </c>
      <c r="S161" s="160" t="s">
        <v>333</v>
      </c>
      <c r="T161" s="160" t="s">
        <v>334</v>
      </c>
      <c r="U161" s="160" t="s">
        <v>784</v>
      </c>
      <c r="V161" s="160" t="s">
        <v>785</v>
      </c>
      <c r="W161" s="162" t="s">
        <v>337</v>
      </c>
    </row>
    <row r="162" spans="1:23" x14ac:dyDescent="0.25">
      <c r="A162" s="159">
        <v>43534</v>
      </c>
      <c r="B162" s="163">
        <v>661100</v>
      </c>
      <c r="C162" s="160" t="s">
        <v>325</v>
      </c>
      <c r="D162" s="160" t="s">
        <v>377</v>
      </c>
      <c r="E162" s="160" t="s">
        <v>327</v>
      </c>
      <c r="F162" s="161">
        <v>98.03</v>
      </c>
      <c r="G162" s="161">
        <v>98.03</v>
      </c>
      <c r="H162" s="160" t="s">
        <v>328</v>
      </c>
      <c r="I162" s="160" t="s">
        <v>329</v>
      </c>
      <c r="J162" s="161">
        <v>98.03</v>
      </c>
      <c r="K162" s="161">
        <v>98.03</v>
      </c>
      <c r="L162" s="160" t="s">
        <v>376</v>
      </c>
      <c r="M162" s="160" t="s">
        <v>330</v>
      </c>
      <c r="N162" s="160" t="s">
        <v>344</v>
      </c>
      <c r="O162" s="161">
        <v>0</v>
      </c>
      <c r="P162" s="160" t="s">
        <v>332</v>
      </c>
      <c r="Q162" s="161">
        <v>59964</v>
      </c>
      <c r="R162" s="160" t="s">
        <v>166</v>
      </c>
      <c r="S162" s="160" t="s">
        <v>333</v>
      </c>
      <c r="T162" s="160" t="s">
        <v>334</v>
      </c>
      <c r="U162" s="160" t="s">
        <v>786</v>
      </c>
      <c r="V162" s="160" t="s">
        <v>787</v>
      </c>
      <c r="W162" s="162" t="s">
        <v>337</v>
      </c>
    </row>
    <row r="163" spans="1:23" x14ac:dyDescent="0.25">
      <c r="A163" s="159">
        <v>43535</v>
      </c>
      <c r="B163" s="163">
        <v>625110</v>
      </c>
      <c r="C163" s="160" t="s">
        <v>325</v>
      </c>
      <c r="D163" s="160" t="s">
        <v>788</v>
      </c>
      <c r="E163" s="160" t="s">
        <v>327</v>
      </c>
      <c r="F163" s="161">
        <v>48.22</v>
      </c>
      <c r="G163" s="161">
        <v>48.22</v>
      </c>
      <c r="H163" s="160" t="s">
        <v>328</v>
      </c>
      <c r="I163" s="160" t="s">
        <v>329</v>
      </c>
      <c r="J163" s="161">
        <v>48.22</v>
      </c>
      <c r="K163" s="161">
        <v>48.22</v>
      </c>
      <c r="L163" s="160" t="s">
        <v>338</v>
      </c>
      <c r="M163" s="160" t="s">
        <v>330</v>
      </c>
      <c r="N163" s="160" t="s">
        <v>451</v>
      </c>
      <c r="O163" s="161">
        <v>0</v>
      </c>
      <c r="P163" s="160" t="s">
        <v>332</v>
      </c>
      <c r="Q163" s="161">
        <v>59809</v>
      </c>
      <c r="R163" s="160" t="s">
        <v>166</v>
      </c>
      <c r="S163" s="160" t="s">
        <v>333</v>
      </c>
      <c r="T163" s="160" t="s">
        <v>334</v>
      </c>
      <c r="U163" s="160" t="s">
        <v>789</v>
      </c>
      <c r="V163" s="160" t="s">
        <v>790</v>
      </c>
      <c r="W163" s="162" t="s">
        <v>337</v>
      </c>
    </row>
    <row r="164" spans="1:23" x14ac:dyDescent="0.25">
      <c r="A164" s="159">
        <v>43535</v>
      </c>
      <c r="B164" s="163">
        <v>607500</v>
      </c>
      <c r="C164" s="160" t="s">
        <v>325</v>
      </c>
      <c r="D164" s="160" t="s">
        <v>791</v>
      </c>
      <c r="E164" s="160" t="s">
        <v>327</v>
      </c>
      <c r="F164" s="161">
        <v>49.5</v>
      </c>
      <c r="G164" s="161">
        <v>49.5</v>
      </c>
      <c r="H164" s="160" t="s">
        <v>328</v>
      </c>
      <c r="I164" s="160" t="s">
        <v>329</v>
      </c>
      <c r="J164" s="161">
        <v>49.5</v>
      </c>
      <c r="K164" s="161">
        <v>49.5</v>
      </c>
      <c r="L164" s="160" t="s">
        <v>380</v>
      </c>
      <c r="M164" s="160" t="s">
        <v>330</v>
      </c>
      <c r="N164" s="160" t="s">
        <v>331</v>
      </c>
      <c r="O164" s="161">
        <v>0</v>
      </c>
      <c r="P164" s="160" t="s">
        <v>332</v>
      </c>
      <c r="Q164" s="161">
        <v>59866</v>
      </c>
      <c r="R164" s="160" t="s">
        <v>166</v>
      </c>
      <c r="S164" s="160" t="s">
        <v>333</v>
      </c>
      <c r="T164" s="160" t="s">
        <v>334</v>
      </c>
      <c r="U164" s="160" t="s">
        <v>792</v>
      </c>
      <c r="V164" s="160" t="s">
        <v>793</v>
      </c>
      <c r="W164" s="162" t="s">
        <v>337</v>
      </c>
    </row>
    <row r="165" spans="1:23" x14ac:dyDescent="0.25">
      <c r="A165" s="159">
        <v>43535</v>
      </c>
      <c r="B165" s="163">
        <v>611100</v>
      </c>
      <c r="C165" s="160" t="s">
        <v>325</v>
      </c>
      <c r="D165" s="160" t="s">
        <v>794</v>
      </c>
      <c r="E165" s="160" t="s">
        <v>327</v>
      </c>
      <c r="F165" s="161">
        <v>428.57</v>
      </c>
      <c r="G165" s="161">
        <v>428.57</v>
      </c>
      <c r="H165" s="160" t="s">
        <v>328</v>
      </c>
      <c r="I165" s="160" t="s">
        <v>329</v>
      </c>
      <c r="J165" s="161">
        <v>428.57</v>
      </c>
      <c r="K165" s="161">
        <v>428.57</v>
      </c>
      <c r="L165" s="160" t="s">
        <v>324</v>
      </c>
      <c r="M165" s="160" t="s">
        <v>330</v>
      </c>
      <c r="N165" s="160" t="s">
        <v>331</v>
      </c>
      <c r="O165" s="161">
        <v>0</v>
      </c>
      <c r="P165" s="160" t="s">
        <v>332</v>
      </c>
      <c r="Q165" s="161">
        <v>59934</v>
      </c>
      <c r="R165" s="160" t="s">
        <v>166</v>
      </c>
      <c r="S165" s="160" t="s">
        <v>333</v>
      </c>
      <c r="T165" s="160" t="s">
        <v>334</v>
      </c>
      <c r="U165" s="160" t="s">
        <v>795</v>
      </c>
      <c r="V165" s="160" t="s">
        <v>796</v>
      </c>
      <c r="W165" s="162" t="s">
        <v>337</v>
      </c>
    </row>
    <row r="166" spans="1:23" x14ac:dyDescent="0.25">
      <c r="A166" s="159">
        <v>43535</v>
      </c>
      <c r="B166" s="163">
        <v>627810</v>
      </c>
      <c r="C166" s="160" t="s">
        <v>325</v>
      </c>
      <c r="D166" s="160" t="s">
        <v>348</v>
      </c>
      <c r="E166" s="160" t="s">
        <v>327</v>
      </c>
      <c r="F166" s="161">
        <v>5.09</v>
      </c>
      <c r="G166" s="161">
        <v>5.09</v>
      </c>
      <c r="H166" s="160" t="s">
        <v>328</v>
      </c>
      <c r="I166" s="160" t="s">
        <v>329</v>
      </c>
      <c r="J166" s="161">
        <v>5.09</v>
      </c>
      <c r="K166" s="161">
        <v>5.09</v>
      </c>
      <c r="L166" s="160" t="s">
        <v>347</v>
      </c>
      <c r="M166" s="160" t="s">
        <v>330</v>
      </c>
      <c r="N166" s="160" t="s">
        <v>344</v>
      </c>
      <c r="O166" s="161">
        <v>0</v>
      </c>
      <c r="P166" s="160" t="s">
        <v>332</v>
      </c>
      <c r="Q166" s="161">
        <v>59965</v>
      </c>
      <c r="R166" s="160" t="s">
        <v>166</v>
      </c>
      <c r="S166" s="160" t="s">
        <v>333</v>
      </c>
      <c r="T166" s="160" t="s">
        <v>334</v>
      </c>
      <c r="U166" s="160" t="s">
        <v>797</v>
      </c>
      <c r="V166" s="160" t="s">
        <v>798</v>
      </c>
      <c r="W166" s="162" t="s">
        <v>337</v>
      </c>
    </row>
    <row r="167" spans="1:23" x14ac:dyDescent="0.25">
      <c r="A167" s="159">
        <v>43535</v>
      </c>
      <c r="B167" s="163">
        <v>627800</v>
      </c>
      <c r="C167" s="160" t="s">
        <v>325</v>
      </c>
      <c r="D167" s="160" t="s">
        <v>799</v>
      </c>
      <c r="E167" s="160" t="s">
        <v>327</v>
      </c>
      <c r="F167" s="161">
        <v>8.14</v>
      </c>
      <c r="G167" s="161">
        <v>8.14</v>
      </c>
      <c r="H167" s="160" t="s">
        <v>328</v>
      </c>
      <c r="I167" s="160" t="s">
        <v>489</v>
      </c>
      <c r="J167" s="161">
        <v>8.14</v>
      </c>
      <c r="K167" s="161">
        <v>8.14</v>
      </c>
      <c r="L167" s="160" t="s">
        <v>560</v>
      </c>
      <c r="M167" s="160" t="s">
        <v>330</v>
      </c>
      <c r="N167" s="160" t="s">
        <v>362</v>
      </c>
      <c r="O167" s="161">
        <v>0</v>
      </c>
      <c r="P167" s="160" t="s">
        <v>332</v>
      </c>
      <c r="Q167" s="161">
        <v>59971</v>
      </c>
      <c r="R167" s="160" t="s">
        <v>166</v>
      </c>
      <c r="S167" s="160" t="s">
        <v>333</v>
      </c>
      <c r="T167" s="160" t="s">
        <v>334</v>
      </c>
      <c r="U167" s="160" t="s">
        <v>800</v>
      </c>
      <c r="V167" s="160" t="s">
        <v>801</v>
      </c>
      <c r="W167" s="162" t="s">
        <v>337</v>
      </c>
    </row>
    <row r="168" spans="1:23" x14ac:dyDescent="0.25">
      <c r="A168" s="159">
        <v>43536</v>
      </c>
      <c r="B168" s="163">
        <v>606300</v>
      </c>
      <c r="C168" s="160" t="s">
        <v>325</v>
      </c>
      <c r="D168" s="160" t="s">
        <v>803</v>
      </c>
      <c r="E168" s="160" t="s">
        <v>327</v>
      </c>
      <c r="F168" s="161">
        <v>29.14</v>
      </c>
      <c r="G168" s="161">
        <v>29.14</v>
      </c>
      <c r="H168" s="160" t="s">
        <v>328</v>
      </c>
      <c r="I168" s="160" t="s">
        <v>329</v>
      </c>
      <c r="J168" s="161">
        <v>29.14</v>
      </c>
      <c r="K168" s="161">
        <v>29.14</v>
      </c>
      <c r="L168" s="160" t="s">
        <v>802</v>
      </c>
      <c r="M168" s="160" t="s">
        <v>330</v>
      </c>
      <c r="N168" s="160" t="s">
        <v>331</v>
      </c>
      <c r="O168" s="161">
        <v>0</v>
      </c>
      <c r="P168" s="160" t="s">
        <v>332</v>
      </c>
      <c r="Q168" s="161">
        <v>60000</v>
      </c>
      <c r="R168" s="160" t="s">
        <v>166</v>
      </c>
      <c r="S168" s="160" t="s">
        <v>333</v>
      </c>
      <c r="T168" s="160" t="s">
        <v>334</v>
      </c>
      <c r="U168" s="160" t="s">
        <v>804</v>
      </c>
      <c r="V168" s="160" t="s">
        <v>805</v>
      </c>
      <c r="W168" s="162" t="s">
        <v>337</v>
      </c>
    </row>
    <row r="169" spans="1:23" x14ac:dyDescent="0.25">
      <c r="A169" s="159">
        <v>43536</v>
      </c>
      <c r="B169" s="163">
        <v>602250</v>
      </c>
      <c r="C169" s="160" t="s">
        <v>325</v>
      </c>
      <c r="D169" s="160" t="s">
        <v>803</v>
      </c>
      <c r="E169" s="160" t="s">
        <v>327</v>
      </c>
      <c r="F169" s="161">
        <v>98.78</v>
      </c>
      <c r="G169" s="161">
        <v>98.78</v>
      </c>
      <c r="H169" s="160" t="s">
        <v>328</v>
      </c>
      <c r="I169" s="160" t="s">
        <v>329</v>
      </c>
      <c r="J169" s="161">
        <v>98.78</v>
      </c>
      <c r="K169" s="161">
        <v>98.78</v>
      </c>
      <c r="L169" s="160" t="s">
        <v>372</v>
      </c>
      <c r="M169" s="160" t="s">
        <v>330</v>
      </c>
      <c r="N169" s="160" t="s">
        <v>331</v>
      </c>
      <c r="O169" s="161">
        <v>0</v>
      </c>
      <c r="P169" s="160" t="s">
        <v>332</v>
      </c>
      <c r="Q169" s="161">
        <v>60001</v>
      </c>
      <c r="R169" s="160" t="s">
        <v>166</v>
      </c>
      <c r="S169" s="160" t="s">
        <v>333</v>
      </c>
      <c r="T169" s="160" t="s">
        <v>334</v>
      </c>
      <c r="U169" s="160" t="s">
        <v>804</v>
      </c>
      <c r="V169" s="160" t="s">
        <v>806</v>
      </c>
      <c r="W169" s="162" t="s">
        <v>337</v>
      </c>
    </row>
    <row r="170" spans="1:23" x14ac:dyDescent="0.25">
      <c r="A170" s="159">
        <v>43538</v>
      </c>
      <c r="B170" s="163">
        <v>602230</v>
      </c>
      <c r="C170" s="160" t="s">
        <v>325</v>
      </c>
      <c r="D170" s="160" t="s">
        <v>808</v>
      </c>
      <c r="E170" s="160" t="s">
        <v>327</v>
      </c>
      <c r="F170" s="161">
        <v>14.6</v>
      </c>
      <c r="G170" s="161">
        <v>14.6</v>
      </c>
      <c r="H170" s="160" t="s">
        <v>328</v>
      </c>
      <c r="I170" s="160" t="s">
        <v>329</v>
      </c>
      <c r="J170" s="161">
        <v>14.6</v>
      </c>
      <c r="K170" s="161">
        <v>14.6</v>
      </c>
      <c r="L170" s="160" t="s">
        <v>807</v>
      </c>
      <c r="M170" s="160" t="s">
        <v>330</v>
      </c>
      <c r="N170" s="160" t="s">
        <v>353</v>
      </c>
      <c r="O170" s="161">
        <v>0</v>
      </c>
      <c r="P170" s="160" t="s">
        <v>332</v>
      </c>
      <c r="Q170" s="161">
        <v>60101</v>
      </c>
      <c r="R170" s="160" t="s">
        <v>166</v>
      </c>
      <c r="S170" s="160" t="s">
        <v>333</v>
      </c>
      <c r="T170" s="160" t="s">
        <v>334</v>
      </c>
      <c r="U170" s="160" t="s">
        <v>809</v>
      </c>
      <c r="V170" s="160" t="s">
        <v>810</v>
      </c>
      <c r="W170" s="162" t="s">
        <v>337</v>
      </c>
    </row>
    <row r="171" spans="1:23" x14ac:dyDescent="0.25">
      <c r="A171" s="159">
        <v>43538</v>
      </c>
      <c r="B171" s="163">
        <v>602250</v>
      </c>
      <c r="C171" s="160" t="s">
        <v>325</v>
      </c>
      <c r="D171" s="160" t="s">
        <v>808</v>
      </c>
      <c r="E171" s="160" t="s">
        <v>327</v>
      </c>
      <c r="F171" s="161">
        <v>11.8</v>
      </c>
      <c r="G171" s="161">
        <v>11.8</v>
      </c>
      <c r="H171" s="160" t="s">
        <v>328</v>
      </c>
      <c r="I171" s="160" t="s">
        <v>329</v>
      </c>
      <c r="J171" s="161">
        <v>11.8</v>
      </c>
      <c r="K171" s="161">
        <v>11.8</v>
      </c>
      <c r="L171" s="160" t="s">
        <v>372</v>
      </c>
      <c r="M171" s="160" t="s">
        <v>330</v>
      </c>
      <c r="N171" s="160" t="s">
        <v>353</v>
      </c>
      <c r="O171" s="161">
        <v>0</v>
      </c>
      <c r="P171" s="160" t="s">
        <v>332</v>
      </c>
      <c r="Q171" s="161">
        <v>60102</v>
      </c>
      <c r="R171" s="160" t="s">
        <v>166</v>
      </c>
      <c r="S171" s="160" t="s">
        <v>333</v>
      </c>
      <c r="T171" s="160" t="s">
        <v>334</v>
      </c>
      <c r="U171" s="160" t="s">
        <v>809</v>
      </c>
      <c r="V171" s="160" t="s">
        <v>811</v>
      </c>
      <c r="W171" s="162" t="s">
        <v>337</v>
      </c>
    </row>
    <row r="172" spans="1:23" x14ac:dyDescent="0.25">
      <c r="A172" s="159">
        <v>43539</v>
      </c>
      <c r="B172" s="163">
        <v>602210</v>
      </c>
      <c r="C172" s="160" t="s">
        <v>325</v>
      </c>
      <c r="D172" s="160" t="s">
        <v>812</v>
      </c>
      <c r="E172" s="160" t="s">
        <v>327</v>
      </c>
      <c r="F172" s="161">
        <v>25.55</v>
      </c>
      <c r="G172" s="161">
        <v>25.55</v>
      </c>
      <c r="H172" s="160" t="s">
        <v>328</v>
      </c>
      <c r="I172" s="160" t="s">
        <v>329</v>
      </c>
      <c r="J172" s="161">
        <v>25.55</v>
      </c>
      <c r="K172" s="161">
        <v>25.55</v>
      </c>
      <c r="L172" s="160" t="s">
        <v>417</v>
      </c>
      <c r="M172" s="160" t="s">
        <v>813</v>
      </c>
      <c r="N172" s="160" t="s">
        <v>331</v>
      </c>
      <c r="O172" s="161">
        <v>0</v>
      </c>
      <c r="P172" s="160" t="s">
        <v>332</v>
      </c>
      <c r="Q172" s="161">
        <v>59959</v>
      </c>
      <c r="R172" s="160" t="s">
        <v>166</v>
      </c>
      <c r="S172" s="160" t="s">
        <v>333</v>
      </c>
      <c r="T172" s="160" t="s">
        <v>334</v>
      </c>
      <c r="U172" s="160" t="s">
        <v>814</v>
      </c>
      <c r="V172" s="160" t="s">
        <v>815</v>
      </c>
      <c r="W172" s="162" t="s">
        <v>337</v>
      </c>
    </row>
    <row r="173" spans="1:23" x14ac:dyDescent="0.25">
      <c r="A173" s="159">
        <v>43542</v>
      </c>
      <c r="B173" s="163">
        <v>607500</v>
      </c>
      <c r="C173" s="160" t="s">
        <v>325</v>
      </c>
      <c r="D173" s="160" t="s">
        <v>816</v>
      </c>
      <c r="E173" s="160" t="s">
        <v>327</v>
      </c>
      <c r="F173" s="161">
        <v>1784.99</v>
      </c>
      <c r="G173" s="161">
        <v>1784.99</v>
      </c>
      <c r="H173" s="160" t="s">
        <v>328</v>
      </c>
      <c r="I173" s="160" t="s">
        <v>329</v>
      </c>
      <c r="J173" s="161">
        <v>1784.99</v>
      </c>
      <c r="K173" s="161">
        <v>1784.99</v>
      </c>
      <c r="L173" s="160" t="s">
        <v>380</v>
      </c>
      <c r="M173" s="160" t="s">
        <v>330</v>
      </c>
      <c r="N173" s="160" t="s">
        <v>331</v>
      </c>
      <c r="O173" s="161">
        <v>0</v>
      </c>
      <c r="P173" s="160" t="s">
        <v>332</v>
      </c>
      <c r="Q173" s="161">
        <v>59989</v>
      </c>
      <c r="R173" s="160" t="s">
        <v>166</v>
      </c>
      <c r="S173" s="160" t="s">
        <v>333</v>
      </c>
      <c r="T173" s="160" t="s">
        <v>334</v>
      </c>
      <c r="U173" s="160" t="s">
        <v>817</v>
      </c>
      <c r="V173" s="160" t="s">
        <v>818</v>
      </c>
      <c r="W173" s="162" t="s">
        <v>337</v>
      </c>
    </row>
    <row r="174" spans="1:23" x14ac:dyDescent="0.25">
      <c r="A174" s="159">
        <v>43543</v>
      </c>
      <c r="B174" s="163">
        <v>607500</v>
      </c>
      <c r="C174" s="160" t="s">
        <v>325</v>
      </c>
      <c r="D174" s="160" t="s">
        <v>819</v>
      </c>
      <c r="E174" s="160" t="s">
        <v>327</v>
      </c>
      <c r="F174" s="161">
        <v>67.040000000000006</v>
      </c>
      <c r="G174" s="161">
        <v>67.040000000000006</v>
      </c>
      <c r="H174" s="160" t="s">
        <v>328</v>
      </c>
      <c r="I174" s="160" t="s">
        <v>329</v>
      </c>
      <c r="J174" s="161">
        <v>67.040000000000006</v>
      </c>
      <c r="K174" s="161">
        <v>67.040000000000006</v>
      </c>
      <c r="L174" s="160" t="s">
        <v>380</v>
      </c>
      <c r="M174" s="160" t="s">
        <v>330</v>
      </c>
      <c r="N174" s="160" t="s">
        <v>331</v>
      </c>
      <c r="O174" s="161">
        <v>0</v>
      </c>
      <c r="P174" s="160" t="s">
        <v>332</v>
      </c>
      <c r="Q174" s="161">
        <v>59988</v>
      </c>
      <c r="R174" s="160" t="s">
        <v>166</v>
      </c>
      <c r="S174" s="160" t="s">
        <v>333</v>
      </c>
      <c r="T174" s="160" t="s">
        <v>334</v>
      </c>
      <c r="U174" s="160" t="s">
        <v>820</v>
      </c>
      <c r="V174" s="160" t="s">
        <v>821</v>
      </c>
      <c r="W174" s="162" t="s">
        <v>337</v>
      </c>
    </row>
    <row r="175" spans="1:23" x14ac:dyDescent="0.25">
      <c r="A175" s="159">
        <v>43543</v>
      </c>
      <c r="B175" s="163">
        <v>615500</v>
      </c>
      <c r="C175" s="160" t="s">
        <v>325</v>
      </c>
      <c r="D175" s="160" t="s">
        <v>822</v>
      </c>
      <c r="E175" s="160" t="s">
        <v>327</v>
      </c>
      <c r="F175" s="161">
        <v>483.6</v>
      </c>
      <c r="G175" s="161">
        <v>483.6</v>
      </c>
      <c r="H175" s="160" t="s">
        <v>328</v>
      </c>
      <c r="I175" s="160" t="s">
        <v>329</v>
      </c>
      <c r="J175" s="161">
        <v>483.6</v>
      </c>
      <c r="K175" s="161">
        <v>483.6</v>
      </c>
      <c r="L175" s="160" t="s">
        <v>672</v>
      </c>
      <c r="M175" s="160" t="s">
        <v>330</v>
      </c>
      <c r="N175" s="160" t="s">
        <v>331</v>
      </c>
      <c r="O175" s="161">
        <v>0</v>
      </c>
      <c r="P175" s="160" t="s">
        <v>332</v>
      </c>
      <c r="Q175" s="161">
        <v>60032</v>
      </c>
      <c r="R175" s="160" t="s">
        <v>166</v>
      </c>
      <c r="S175" s="160" t="s">
        <v>333</v>
      </c>
      <c r="T175" s="160" t="s">
        <v>334</v>
      </c>
      <c r="U175" s="160" t="s">
        <v>823</v>
      </c>
      <c r="V175" s="160" t="s">
        <v>824</v>
      </c>
      <c r="W175" s="162" t="s">
        <v>337</v>
      </c>
    </row>
    <row r="176" spans="1:23" x14ac:dyDescent="0.25">
      <c r="A176" s="159">
        <v>43546</v>
      </c>
      <c r="B176" s="163">
        <v>626100</v>
      </c>
      <c r="C176" s="160" t="s">
        <v>325</v>
      </c>
      <c r="D176" s="160" t="s">
        <v>352</v>
      </c>
      <c r="E176" s="160" t="s">
        <v>327</v>
      </c>
      <c r="F176" s="161">
        <v>95.04</v>
      </c>
      <c r="G176" s="161">
        <v>95.04</v>
      </c>
      <c r="H176" s="160" t="s">
        <v>328</v>
      </c>
      <c r="I176" s="160" t="s">
        <v>329</v>
      </c>
      <c r="J176" s="161">
        <v>95.04</v>
      </c>
      <c r="K176" s="161">
        <v>95.04</v>
      </c>
      <c r="L176" s="160" t="s">
        <v>351</v>
      </c>
      <c r="M176" s="160" t="s">
        <v>330</v>
      </c>
      <c r="N176" s="160" t="s">
        <v>353</v>
      </c>
      <c r="O176" s="161">
        <v>0</v>
      </c>
      <c r="P176" s="160" t="s">
        <v>332</v>
      </c>
      <c r="Q176" s="161">
        <v>60018</v>
      </c>
      <c r="R176" s="160" t="s">
        <v>166</v>
      </c>
      <c r="S176" s="160" t="s">
        <v>333</v>
      </c>
      <c r="T176" s="160" t="s">
        <v>334</v>
      </c>
      <c r="U176" s="160" t="s">
        <v>825</v>
      </c>
      <c r="V176" s="160" t="s">
        <v>826</v>
      </c>
      <c r="W176" s="162" t="s">
        <v>337</v>
      </c>
    </row>
    <row r="177" spans="1:23" x14ac:dyDescent="0.25">
      <c r="A177" s="159">
        <v>43546</v>
      </c>
      <c r="B177" s="163">
        <v>606100</v>
      </c>
      <c r="C177" s="160" t="s">
        <v>325</v>
      </c>
      <c r="D177" s="160" t="s">
        <v>827</v>
      </c>
      <c r="E177" s="160" t="s">
        <v>327</v>
      </c>
      <c r="F177" s="161">
        <v>392.81</v>
      </c>
      <c r="G177" s="161">
        <v>392.81</v>
      </c>
      <c r="H177" s="160" t="s">
        <v>328</v>
      </c>
      <c r="I177" s="160" t="s">
        <v>329</v>
      </c>
      <c r="J177" s="161">
        <v>392.81</v>
      </c>
      <c r="K177" s="161">
        <v>392.81</v>
      </c>
      <c r="L177" s="160" t="s">
        <v>662</v>
      </c>
      <c r="M177" s="160" t="s">
        <v>330</v>
      </c>
      <c r="N177" s="160" t="s">
        <v>331</v>
      </c>
      <c r="O177" s="161">
        <v>0</v>
      </c>
      <c r="P177" s="160" t="s">
        <v>332</v>
      </c>
      <c r="Q177" s="161">
        <v>60050</v>
      </c>
      <c r="R177" s="160" t="s">
        <v>166</v>
      </c>
      <c r="S177" s="160" t="s">
        <v>333</v>
      </c>
      <c r="T177" s="160" t="s">
        <v>334</v>
      </c>
      <c r="U177" s="160" t="s">
        <v>828</v>
      </c>
      <c r="V177" s="160" t="s">
        <v>829</v>
      </c>
      <c r="W177" s="162" t="s">
        <v>337</v>
      </c>
    </row>
    <row r="178" spans="1:23" x14ac:dyDescent="0.25">
      <c r="A178" s="159">
        <v>43550</v>
      </c>
      <c r="B178" s="163">
        <v>625110</v>
      </c>
      <c r="C178" s="160" t="s">
        <v>325</v>
      </c>
      <c r="D178" s="160" t="s">
        <v>830</v>
      </c>
      <c r="E178" s="160" t="s">
        <v>327</v>
      </c>
      <c r="F178" s="161">
        <v>54.13</v>
      </c>
      <c r="G178" s="161">
        <v>54.13</v>
      </c>
      <c r="H178" s="160" t="s">
        <v>328</v>
      </c>
      <c r="I178" s="160" t="s">
        <v>329</v>
      </c>
      <c r="J178" s="161">
        <v>54.13</v>
      </c>
      <c r="K178" s="161">
        <v>54.13</v>
      </c>
      <c r="L178" s="160" t="s">
        <v>338</v>
      </c>
      <c r="M178" s="160" t="s">
        <v>330</v>
      </c>
      <c r="N178" s="160" t="s">
        <v>451</v>
      </c>
      <c r="O178" s="161">
        <v>0</v>
      </c>
      <c r="P178" s="160" t="s">
        <v>332</v>
      </c>
      <c r="Q178" s="161">
        <v>60026</v>
      </c>
      <c r="R178" s="160" t="s">
        <v>166</v>
      </c>
      <c r="S178" s="160" t="s">
        <v>333</v>
      </c>
      <c r="T178" s="160" t="s">
        <v>334</v>
      </c>
      <c r="U178" s="160" t="s">
        <v>831</v>
      </c>
      <c r="V178" s="160" t="s">
        <v>832</v>
      </c>
      <c r="W178" s="162" t="s">
        <v>337</v>
      </c>
    </row>
    <row r="179" spans="1:23" x14ac:dyDescent="0.25">
      <c r="A179" s="159">
        <v>43550</v>
      </c>
      <c r="B179" s="163">
        <v>625120</v>
      </c>
      <c r="C179" s="160" t="s">
        <v>325</v>
      </c>
      <c r="D179" s="160" t="s">
        <v>833</v>
      </c>
      <c r="E179" s="160" t="s">
        <v>327</v>
      </c>
      <c r="F179" s="161">
        <v>79.27</v>
      </c>
      <c r="G179" s="161">
        <v>79.27</v>
      </c>
      <c r="H179" s="160" t="s">
        <v>328</v>
      </c>
      <c r="I179" s="160" t="s">
        <v>329</v>
      </c>
      <c r="J179" s="161">
        <v>79.27</v>
      </c>
      <c r="K179" s="161">
        <v>79.27</v>
      </c>
      <c r="L179" s="160" t="s">
        <v>632</v>
      </c>
      <c r="M179" s="160" t="s">
        <v>330</v>
      </c>
      <c r="N179" s="160" t="s">
        <v>634</v>
      </c>
      <c r="O179" s="161">
        <v>0</v>
      </c>
      <c r="P179" s="160" t="s">
        <v>332</v>
      </c>
      <c r="Q179" s="161">
        <v>60030</v>
      </c>
      <c r="R179" s="160" t="s">
        <v>166</v>
      </c>
      <c r="S179" s="160" t="s">
        <v>333</v>
      </c>
      <c r="T179" s="160" t="s">
        <v>334</v>
      </c>
      <c r="U179" s="160" t="s">
        <v>834</v>
      </c>
      <c r="V179" s="160" t="s">
        <v>835</v>
      </c>
      <c r="W179" s="162" t="s">
        <v>337</v>
      </c>
    </row>
    <row r="180" spans="1:23" x14ac:dyDescent="0.25">
      <c r="A180" s="159">
        <v>43550</v>
      </c>
      <c r="B180" s="163">
        <v>625700</v>
      </c>
      <c r="C180" s="160" t="s">
        <v>325</v>
      </c>
      <c r="D180" s="160" t="s">
        <v>836</v>
      </c>
      <c r="E180" s="160" t="s">
        <v>327</v>
      </c>
      <c r="F180" s="161">
        <v>5.47</v>
      </c>
      <c r="G180" s="161">
        <v>5.47</v>
      </c>
      <c r="H180" s="160" t="s">
        <v>328</v>
      </c>
      <c r="I180" s="160" t="s">
        <v>329</v>
      </c>
      <c r="J180" s="161">
        <v>5.47</v>
      </c>
      <c r="K180" s="161">
        <v>5.47</v>
      </c>
      <c r="L180" s="160" t="s">
        <v>401</v>
      </c>
      <c r="M180" s="160" t="s">
        <v>330</v>
      </c>
      <c r="N180" s="160" t="s">
        <v>353</v>
      </c>
      <c r="O180" s="161">
        <v>0</v>
      </c>
      <c r="P180" s="160" t="s">
        <v>332</v>
      </c>
      <c r="Q180" s="161">
        <v>60105</v>
      </c>
      <c r="R180" s="160" t="s">
        <v>166</v>
      </c>
      <c r="S180" s="160" t="s">
        <v>333</v>
      </c>
      <c r="T180" s="160" t="s">
        <v>334</v>
      </c>
      <c r="U180" s="160" t="s">
        <v>837</v>
      </c>
      <c r="V180" s="160" t="s">
        <v>838</v>
      </c>
      <c r="W180" s="162" t="s">
        <v>337</v>
      </c>
    </row>
    <row r="181" spans="1:23" x14ac:dyDescent="0.25">
      <c r="A181" s="159">
        <v>43552</v>
      </c>
      <c r="B181" s="163">
        <v>625110</v>
      </c>
      <c r="C181" s="160" t="s">
        <v>325</v>
      </c>
      <c r="D181" s="160" t="s">
        <v>839</v>
      </c>
      <c r="E181" s="160" t="s">
        <v>327</v>
      </c>
      <c r="F181" s="161">
        <v>20.11</v>
      </c>
      <c r="G181" s="161">
        <v>20.11</v>
      </c>
      <c r="H181" s="160" t="s">
        <v>328</v>
      </c>
      <c r="I181" s="160" t="s">
        <v>329</v>
      </c>
      <c r="J181" s="161">
        <v>20.11</v>
      </c>
      <c r="K181" s="161">
        <v>20.11</v>
      </c>
      <c r="L181" s="160" t="s">
        <v>338</v>
      </c>
      <c r="M181" s="160" t="s">
        <v>330</v>
      </c>
      <c r="N181" s="160" t="s">
        <v>451</v>
      </c>
      <c r="O181" s="161">
        <v>0</v>
      </c>
      <c r="P181" s="160" t="s">
        <v>332</v>
      </c>
      <c r="Q181" s="161">
        <v>60044</v>
      </c>
      <c r="R181" s="160" t="s">
        <v>166</v>
      </c>
      <c r="S181" s="160" t="s">
        <v>333</v>
      </c>
      <c r="T181" s="160" t="s">
        <v>334</v>
      </c>
      <c r="U181" s="160" t="s">
        <v>840</v>
      </c>
      <c r="V181" s="160" t="s">
        <v>841</v>
      </c>
      <c r="W181" s="162" t="s">
        <v>337</v>
      </c>
    </row>
    <row r="182" spans="1:23" x14ac:dyDescent="0.25">
      <c r="A182" s="159">
        <v>43552</v>
      </c>
      <c r="B182" s="163">
        <v>607500</v>
      </c>
      <c r="C182" s="160" t="s">
        <v>325</v>
      </c>
      <c r="D182" s="160" t="s">
        <v>842</v>
      </c>
      <c r="E182" s="160" t="s">
        <v>327</v>
      </c>
      <c r="F182" s="161">
        <v>508.79</v>
      </c>
      <c r="G182" s="161">
        <v>508.79</v>
      </c>
      <c r="H182" s="160" t="s">
        <v>328</v>
      </c>
      <c r="I182" s="160" t="s">
        <v>329</v>
      </c>
      <c r="J182" s="161">
        <v>508.79</v>
      </c>
      <c r="K182" s="161">
        <v>508.79</v>
      </c>
      <c r="L182" s="160" t="s">
        <v>380</v>
      </c>
      <c r="M182" s="160" t="s">
        <v>330</v>
      </c>
      <c r="N182" s="160" t="s">
        <v>331</v>
      </c>
      <c r="O182" s="161">
        <v>0</v>
      </c>
      <c r="P182" s="160" t="s">
        <v>332</v>
      </c>
      <c r="Q182" s="161">
        <v>60047</v>
      </c>
      <c r="R182" s="160" t="s">
        <v>166</v>
      </c>
      <c r="S182" s="160" t="s">
        <v>333</v>
      </c>
      <c r="T182" s="160" t="s">
        <v>334</v>
      </c>
      <c r="U182" s="160" t="s">
        <v>843</v>
      </c>
      <c r="V182" s="160" t="s">
        <v>844</v>
      </c>
      <c r="W182" s="162" t="s">
        <v>337</v>
      </c>
    </row>
    <row r="183" spans="1:23" x14ac:dyDescent="0.25">
      <c r="A183" s="159">
        <v>43552</v>
      </c>
      <c r="B183" s="163">
        <v>648000</v>
      </c>
      <c r="C183" s="160" t="s">
        <v>325</v>
      </c>
      <c r="D183" s="160" t="s">
        <v>845</v>
      </c>
      <c r="E183" s="160" t="s">
        <v>327</v>
      </c>
      <c r="F183" s="161">
        <v>870.3</v>
      </c>
      <c r="G183" s="161">
        <v>870.3</v>
      </c>
      <c r="H183" s="160" t="s">
        <v>328</v>
      </c>
      <c r="I183" s="160" t="s">
        <v>329</v>
      </c>
      <c r="J183" s="161">
        <v>870.3</v>
      </c>
      <c r="K183" s="161">
        <v>870.3</v>
      </c>
      <c r="L183" s="160" t="s">
        <v>446</v>
      </c>
      <c r="M183" s="160" t="s">
        <v>330</v>
      </c>
      <c r="N183" s="160" t="s">
        <v>331</v>
      </c>
      <c r="O183" s="161">
        <v>0</v>
      </c>
      <c r="P183" s="160" t="s">
        <v>332</v>
      </c>
      <c r="Q183" s="161">
        <v>60056</v>
      </c>
      <c r="R183" s="160" t="s">
        <v>166</v>
      </c>
      <c r="S183" s="160" t="s">
        <v>333</v>
      </c>
      <c r="T183" s="160" t="s">
        <v>334</v>
      </c>
      <c r="U183" s="160" t="s">
        <v>846</v>
      </c>
      <c r="V183" s="160" t="s">
        <v>847</v>
      </c>
      <c r="W183" s="162" t="s">
        <v>337</v>
      </c>
    </row>
    <row r="184" spans="1:23" x14ac:dyDescent="0.25">
      <c r="A184" s="159">
        <v>43552</v>
      </c>
      <c r="B184" s="163">
        <v>607500</v>
      </c>
      <c r="C184" s="160" t="s">
        <v>325</v>
      </c>
      <c r="D184" s="160" t="s">
        <v>848</v>
      </c>
      <c r="E184" s="160" t="s">
        <v>327</v>
      </c>
      <c r="F184" s="161">
        <v>235</v>
      </c>
      <c r="G184" s="161">
        <v>235</v>
      </c>
      <c r="H184" s="160" t="s">
        <v>328</v>
      </c>
      <c r="I184" s="160" t="s">
        <v>329</v>
      </c>
      <c r="J184" s="161">
        <v>235</v>
      </c>
      <c r="K184" s="161">
        <v>235</v>
      </c>
      <c r="L184" s="160" t="s">
        <v>380</v>
      </c>
      <c r="M184" s="160" t="s">
        <v>330</v>
      </c>
      <c r="N184" s="160" t="s">
        <v>331</v>
      </c>
      <c r="O184" s="161">
        <v>0</v>
      </c>
      <c r="P184" s="160" t="s">
        <v>332</v>
      </c>
      <c r="Q184" s="161">
        <v>60058</v>
      </c>
      <c r="R184" s="160" t="s">
        <v>166</v>
      </c>
      <c r="S184" s="160" t="s">
        <v>333</v>
      </c>
      <c r="T184" s="160" t="s">
        <v>334</v>
      </c>
      <c r="U184" s="160" t="s">
        <v>849</v>
      </c>
      <c r="V184" s="160" t="s">
        <v>850</v>
      </c>
      <c r="W184" s="162" t="s">
        <v>337</v>
      </c>
    </row>
    <row r="185" spans="1:23" x14ac:dyDescent="0.25">
      <c r="A185" s="159">
        <v>43552</v>
      </c>
      <c r="B185" s="163">
        <v>607500</v>
      </c>
      <c r="C185" s="160" t="s">
        <v>325</v>
      </c>
      <c r="D185" s="160" t="s">
        <v>851</v>
      </c>
      <c r="E185" s="160" t="s">
        <v>327</v>
      </c>
      <c r="F185" s="161">
        <v>549.99</v>
      </c>
      <c r="G185" s="161">
        <v>549.99</v>
      </c>
      <c r="H185" s="160" t="s">
        <v>328</v>
      </c>
      <c r="I185" s="160" t="s">
        <v>329</v>
      </c>
      <c r="J185" s="161">
        <v>549.99</v>
      </c>
      <c r="K185" s="161">
        <v>549.99</v>
      </c>
      <c r="L185" s="160" t="s">
        <v>380</v>
      </c>
      <c r="M185" s="160" t="s">
        <v>330</v>
      </c>
      <c r="N185" s="160" t="s">
        <v>331</v>
      </c>
      <c r="O185" s="161">
        <v>0</v>
      </c>
      <c r="P185" s="160" t="s">
        <v>332</v>
      </c>
      <c r="Q185" s="161">
        <v>60059</v>
      </c>
      <c r="R185" s="160" t="s">
        <v>166</v>
      </c>
      <c r="S185" s="160" t="s">
        <v>333</v>
      </c>
      <c r="T185" s="160" t="s">
        <v>334</v>
      </c>
      <c r="U185" s="160" t="s">
        <v>852</v>
      </c>
      <c r="V185" s="160" t="s">
        <v>853</v>
      </c>
      <c r="W185" s="162" t="s">
        <v>337</v>
      </c>
    </row>
    <row r="186" spans="1:23" x14ac:dyDescent="0.25">
      <c r="A186" s="159">
        <v>43552</v>
      </c>
      <c r="B186" s="163">
        <v>607500</v>
      </c>
      <c r="C186" s="160" t="s">
        <v>325</v>
      </c>
      <c r="D186" s="160" t="s">
        <v>854</v>
      </c>
      <c r="E186" s="160" t="s">
        <v>327</v>
      </c>
      <c r="F186" s="161">
        <v>22.17</v>
      </c>
      <c r="G186" s="161">
        <v>22.17</v>
      </c>
      <c r="H186" s="160" t="s">
        <v>328</v>
      </c>
      <c r="I186" s="160" t="s">
        <v>329</v>
      </c>
      <c r="J186" s="161">
        <v>22.17</v>
      </c>
      <c r="K186" s="161">
        <v>22.17</v>
      </c>
      <c r="L186" s="160" t="s">
        <v>380</v>
      </c>
      <c r="M186" s="160" t="s">
        <v>330</v>
      </c>
      <c r="N186" s="160" t="s">
        <v>331</v>
      </c>
      <c r="O186" s="161">
        <v>0</v>
      </c>
      <c r="P186" s="160" t="s">
        <v>332</v>
      </c>
      <c r="Q186" s="161">
        <v>60062</v>
      </c>
      <c r="R186" s="160" t="s">
        <v>166</v>
      </c>
      <c r="S186" s="160" t="s">
        <v>333</v>
      </c>
      <c r="T186" s="160" t="s">
        <v>334</v>
      </c>
      <c r="U186" s="160" t="s">
        <v>855</v>
      </c>
      <c r="V186" s="160" t="s">
        <v>856</v>
      </c>
      <c r="W186" s="162" t="s">
        <v>337</v>
      </c>
    </row>
    <row r="187" spans="1:23" x14ac:dyDescent="0.25">
      <c r="A187" s="159">
        <v>43552</v>
      </c>
      <c r="B187" s="163">
        <v>607600</v>
      </c>
      <c r="C187" s="160" t="s">
        <v>325</v>
      </c>
      <c r="D187" s="160" t="s">
        <v>857</v>
      </c>
      <c r="E187" s="160" t="s">
        <v>327</v>
      </c>
      <c r="F187" s="161">
        <v>1425.54</v>
      </c>
      <c r="G187" s="161">
        <v>1425.54</v>
      </c>
      <c r="H187" s="160" t="s">
        <v>328</v>
      </c>
      <c r="I187" s="160" t="s">
        <v>329</v>
      </c>
      <c r="J187" s="161">
        <v>1425.54</v>
      </c>
      <c r="K187" s="161">
        <v>1425.54</v>
      </c>
      <c r="L187" s="160" t="s">
        <v>492</v>
      </c>
      <c r="M187" s="160" t="s">
        <v>330</v>
      </c>
      <c r="N187" s="160" t="s">
        <v>331</v>
      </c>
      <c r="O187" s="161">
        <v>0</v>
      </c>
      <c r="P187" s="160" t="s">
        <v>332</v>
      </c>
      <c r="Q187" s="161">
        <v>60064</v>
      </c>
      <c r="R187" s="160" t="s">
        <v>166</v>
      </c>
      <c r="S187" s="160" t="s">
        <v>333</v>
      </c>
      <c r="T187" s="160" t="s">
        <v>334</v>
      </c>
      <c r="U187" s="160" t="s">
        <v>858</v>
      </c>
      <c r="V187" s="160" t="s">
        <v>859</v>
      </c>
      <c r="W187" s="162" t="s">
        <v>337</v>
      </c>
    </row>
    <row r="188" spans="1:23" x14ac:dyDescent="0.25">
      <c r="A188" s="159">
        <v>43553</v>
      </c>
      <c r="B188" s="163">
        <v>615500</v>
      </c>
      <c r="C188" s="160" t="s">
        <v>325</v>
      </c>
      <c r="D188" s="160" t="s">
        <v>860</v>
      </c>
      <c r="E188" s="160" t="s">
        <v>327</v>
      </c>
      <c r="F188" s="161">
        <v>682.21</v>
      </c>
      <c r="G188" s="161">
        <v>682.21</v>
      </c>
      <c r="H188" s="160" t="s">
        <v>328</v>
      </c>
      <c r="I188" s="160" t="s">
        <v>329</v>
      </c>
      <c r="J188" s="161">
        <v>682.21</v>
      </c>
      <c r="K188" s="161">
        <v>682.21</v>
      </c>
      <c r="L188" s="160" t="s">
        <v>672</v>
      </c>
      <c r="M188" s="160" t="s">
        <v>330</v>
      </c>
      <c r="N188" s="160" t="s">
        <v>331</v>
      </c>
      <c r="O188" s="161">
        <v>0</v>
      </c>
      <c r="P188" s="160" t="s">
        <v>332</v>
      </c>
      <c r="Q188" s="161">
        <v>60057</v>
      </c>
      <c r="R188" s="160" t="s">
        <v>166</v>
      </c>
      <c r="S188" s="160" t="s">
        <v>333</v>
      </c>
      <c r="T188" s="160" t="s">
        <v>334</v>
      </c>
      <c r="U188" s="160" t="s">
        <v>861</v>
      </c>
      <c r="V188" s="160" t="s">
        <v>862</v>
      </c>
      <c r="W188" s="162" t="s">
        <v>337</v>
      </c>
    </row>
    <row r="189" spans="1:23" x14ac:dyDescent="0.25">
      <c r="A189" s="159">
        <v>43553</v>
      </c>
      <c r="B189" s="163">
        <v>607500</v>
      </c>
      <c r="C189" s="160" t="s">
        <v>325</v>
      </c>
      <c r="D189" s="160" t="s">
        <v>863</v>
      </c>
      <c r="E189" s="160" t="s">
        <v>327</v>
      </c>
      <c r="F189" s="161">
        <v>223.04</v>
      </c>
      <c r="G189" s="161">
        <v>223.04</v>
      </c>
      <c r="H189" s="160" t="s">
        <v>328</v>
      </c>
      <c r="I189" s="160" t="s">
        <v>329</v>
      </c>
      <c r="J189" s="161">
        <v>223.04</v>
      </c>
      <c r="K189" s="161">
        <v>223.04</v>
      </c>
      <c r="L189" s="160" t="s">
        <v>380</v>
      </c>
      <c r="M189" s="160" t="s">
        <v>330</v>
      </c>
      <c r="N189" s="160" t="s">
        <v>331</v>
      </c>
      <c r="O189" s="161">
        <v>0</v>
      </c>
      <c r="P189" s="160" t="s">
        <v>332</v>
      </c>
      <c r="Q189" s="161">
        <v>60063</v>
      </c>
      <c r="R189" s="160" t="s">
        <v>166</v>
      </c>
      <c r="S189" s="160" t="s">
        <v>333</v>
      </c>
      <c r="T189" s="160" t="s">
        <v>334</v>
      </c>
      <c r="U189" s="160" t="s">
        <v>864</v>
      </c>
      <c r="V189" s="160" t="s">
        <v>865</v>
      </c>
      <c r="W189" s="162" t="s">
        <v>337</v>
      </c>
    </row>
    <row r="190" spans="1:23" x14ac:dyDescent="0.25">
      <c r="A190" s="159">
        <v>43553</v>
      </c>
      <c r="B190" s="163">
        <v>607600</v>
      </c>
      <c r="C190" s="160" t="s">
        <v>325</v>
      </c>
      <c r="D190" s="160" t="s">
        <v>866</v>
      </c>
      <c r="E190" s="160" t="s">
        <v>327</v>
      </c>
      <c r="F190" s="161">
        <v>1782.15</v>
      </c>
      <c r="G190" s="161">
        <v>1782.15</v>
      </c>
      <c r="H190" s="160" t="s">
        <v>328</v>
      </c>
      <c r="I190" s="160" t="s">
        <v>329</v>
      </c>
      <c r="J190" s="161">
        <v>1782.15</v>
      </c>
      <c r="K190" s="161">
        <v>1782.15</v>
      </c>
      <c r="L190" s="160" t="s">
        <v>492</v>
      </c>
      <c r="M190" s="160" t="s">
        <v>330</v>
      </c>
      <c r="N190" s="160" t="s">
        <v>331</v>
      </c>
      <c r="O190" s="161">
        <v>0</v>
      </c>
      <c r="P190" s="160" t="s">
        <v>332</v>
      </c>
      <c r="Q190" s="161">
        <v>60065</v>
      </c>
      <c r="R190" s="160" t="s">
        <v>166</v>
      </c>
      <c r="S190" s="160" t="s">
        <v>333</v>
      </c>
      <c r="T190" s="160" t="s">
        <v>334</v>
      </c>
      <c r="U190" s="160" t="s">
        <v>867</v>
      </c>
      <c r="V190" s="160" t="s">
        <v>868</v>
      </c>
      <c r="W190" s="162" t="s">
        <v>337</v>
      </c>
    </row>
    <row r="191" spans="1:23" x14ac:dyDescent="0.25">
      <c r="A191" s="159">
        <v>43555</v>
      </c>
      <c r="B191" s="163">
        <v>641410</v>
      </c>
      <c r="C191" s="160" t="s">
        <v>325</v>
      </c>
      <c r="D191" s="160" t="s">
        <v>870</v>
      </c>
      <c r="E191" s="160" t="s">
        <v>327</v>
      </c>
      <c r="F191" s="161">
        <v>-12.86</v>
      </c>
      <c r="G191" s="161">
        <v>12.86</v>
      </c>
      <c r="H191" s="160" t="s">
        <v>593</v>
      </c>
      <c r="I191" s="160" t="s">
        <v>489</v>
      </c>
      <c r="J191" s="161">
        <v>12.86</v>
      </c>
      <c r="K191" s="161">
        <v>-12.86</v>
      </c>
      <c r="L191" s="160" t="s">
        <v>869</v>
      </c>
      <c r="M191" s="160" t="s">
        <v>330</v>
      </c>
      <c r="N191" s="160" t="s">
        <v>504</v>
      </c>
      <c r="O191" s="161">
        <v>0</v>
      </c>
      <c r="P191" s="160" t="s">
        <v>332</v>
      </c>
      <c r="Q191" s="161">
        <v>60116</v>
      </c>
      <c r="R191" s="160" t="s">
        <v>166</v>
      </c>
      <c r="S191" s="160" t="s">
        <v>333</v>
      </c>
      <c r="T191" s="160" t="s">
        <v>334</v>
      </c>
      <c r="U191" s="160" t="s">
        <v>871</v>
      </c>
      <c r="V191" s="160" t="s">
        <v>872</v>
      </c>
      <c r="W191" s="162" t="s">
        <v>337</v>
      </c>
    </row>
    <row r="192" spans="1:23" x14ac:dyDescent="0.25">
      <c r="A192" s="159">
        <v>43555</v>
      </c>
      <c r="B192" s="163">
        <v>641100</v>
      </c>
      <c r="C192" s="160" t="s">
        <v>325</v>
      </c>
      <c r="D192" s="160" t="s">
        <v>870</v>
      </c>
      <c r="E192" s="160" t="s">
        <v>327</v>
      </c>
      <c r="F192" s="161">
        <v>33891.230000000003</v>
      </c>
      <c r="G192" s="161">
        <v>33891.230000000003</v>
      </c>
      <c r="H192" s="160" t="s">
        <v>328</v>
      </c>
      <c r="I192" s="160" t="s">
        <v>329</v>
      </c>
      <c r="J192" s="161">
        <v>33891.230000000003</v>
      </c>
      <c r="K192" s="161">
        <v>33891.230000000003</v>
      </c>
      <c r="L192" s="160" t="s">
        <v>502</v>
      </c>
      <c r="M192" s="160" t="s">
        <v>330</v>
      </c>
      <c r="N192" s="160" t="s">
        <v>504</v>
      </c>
      <c r="O192" s="161">
        <v>0</v>
      </c>
      <c r="P192" s="160" t="s">
        <v>332</v>
      </c>
      <c r="Q192" s="161">
        <v>60114</v>
      </c>
      <c r="R192" s="160" t="s">
        <v>166</v>
      </c>
      <c r="S192" s="160" t="s">
        <v>333</v>
      </c>
      <c r="T192" s="160" t="s">
        <v>334</v>
      </c>
      <c r="U192" s="160" t="s">
        <v>871</v>
      </c>
      <c r="V192" s="160" t="s">
        <v>873</v>
      </c>
      <c r="W192" s="162" t="s">
        <v>337</v>
      </c>
    </row>
    <row r="193" spans="1:23" x14ac:dyDescent="0.25">
      <c r="A193" s="159">
        <v>43555</v>
      </c>
      <c r="B193" s="163">
        <v>645100</v>
      </c>
      <c r="C193" s="160" t="s">
        <v>325</v>
      </c>
      <c r="D193" s="160" t="s">
        <v>874</v>
      </c>
      <c r="E193" s="160" t="s">
        <v>327</v>
      </c>
      <c r="F193" s="161">
        <v>9346.3799999999992</v>
      </c>
      <c r="G193" s="161">
        <v>9346.3799999999992</v>
      </c>
      <c r="H193" s="160" t="s">
        <v>328</v>
      </c>
      <c r="I193" s="160" t="s">
        <v>329</v>
      </c>
      <c r="J193" s="161">
        <v>9346.3799999999992</v>
      </c>
      <c r="K193" s="161">
        <v>9346.3799999999992</v>
      </c>
      <c r="L193" s="160" t="s">
        <v>538</v>
      </c>
      <c r="M193" s="160" t="s">
        <v>330</v>
      </c>
      <c r="N193" s="160" t="s">
        <v>504</v>
      </c>
      <c r="O193" s="161">
        <v>0</v>
      </c>
      <c r="P193" s="160" t="s">
        <v>332</v>
      </c>
      <c r="Q193" s="161">
        <v>60117</v>
      </c>
      <c r="R193" s="160" t="s">
        <v>166</v>
      </c>
      <c r="S193" s="160" t="s">
        <v>333</v>
      </c>
      <c r="T193" s="160" t="s">
        <v>334</v>
      </c>
      <c r="U193" s="160" t="s">
        <v>875</v>
      </c>
      <c r="V193" s="160" t="s">
        <v>876</v>
      </c>
      <c r="W193" s="162" t="s">
        <v>337</v>
      </c>
    </row>
    <row r="194" spans="1:23" x14ac:dyDescent="0.25">
      <c r="A194" s="159">
        <v>43555</v>
      </c>
      <c r="B194" s="163">
        <v>645300</v>
      </c>
      <c r="C194" s="160" t="s">
        <v>325</v>
      </c>
      <c r="D194" s="160" t="s">
        <v>874</v>
      </c>
      <c r="E194" s="160" t="s">
        <v>327</v>
      </c>
      <c r="F194" s="161">
        <v>2882.74</v>
      </c>
      <c r="G194" s="161">
        <v>2882.74</v>
      </c>
      <c r="H194" s="160" t="s">
        <v>328</v>
      </c>
      <c r="I194" s="160" t="s">
        <v>329</v>
      </c>
      <c r="J194" s="161">
        <v>2882.74</v>
      </c>
      <c r="K194" s="161">
        <v>2882.74</v>
      </c>
      <c r="L194" s="160" t="s">
        <v>507</v>
      </c>
      <c r="M194" s="160" t="s">
        <v>330</v>
      </c>
      <c r="N194" s="160" t="s">
        <v>504</v>
      </c>
      <c r="O194" s="161">
        <v>0</v>
      </c>
      <c r="P194" s="160" t="s">
        <v>332</v>
      </c>
      <c r="Q194" s="161">
        <v>60118</v>
      </c>
      <c r="R194" s="160" t="s">
        <v>166</v>
      </c>
      <c r="S194" s="160" t="s">
        <v>333</v>
      </c>
      <c r="T194" s="160" t="s">
        <v>334</v>
      </c>
      <c r="U194" s="160" t="s">
        <v>875</v>
      </c>
      <c r="V194" s="160" t="s">
        <v>877</v>
      </c>
      <c r="W194" s="162" t="s">
        <v>337</v>
      </c>
    </row>
    <row r="195" spans="1:23" x14ac:dyDescent="0.25">
      <c r="A195" s="159">
        <v>43555</v>
      </c>
      <c r="B195" s="163">
        <v>645350</v>
      </c>
      <c r="C195" s="160" t="s">
        <v>325</v>
      </c>
      <c r="D195" s="160" t="s">
        <v>874</v>
      </c>
      <c r="E195" s="160" t="s">
        <v>327</v>
      </c>
      <c r="F195" s="161">
        <v>880.71</v>
      </c>
      <c r="G195" s="161">
        <v>880.71</v>
      </c>
      <c r="H195" s="160" t="s">
        <v>328</v>
      </c>
      <c r="I195" s="160" t="s">
        <v>329</v>
      </c>
      <c r="J195" s="161">
        <v>880.71</v>
      </c>
      <c r="K195" s="161">
        <v>880.71</v>
      </c>
      <c r="L195" s="160" t="s">
        <v>511</v>
      </c>
      <c r="M195" s="160" t="s">
        <v>330</v>
      </c>
      <c r="N195" s="160" t="s">
        <v>504</v>
      </c>
      <c r="O195" s="161">
        <v>0</v>
      </c>
      <c r="P195" s="160" t="s">
        <v>332</v>
      </c>
      <c r="Q195" s="161">
        <v>60119</v>
      </c>
      <c r="R195" s="160" t="s">
        <v>166</v>
      </c>
      <c r="S195" s="160" t="s">
        <v>333</v>
      </c>
      <c r="T195" s="160" t="s">
        <v>334</v>
      </c>
      <c r="U195" s="160" t="s">
        <v>875</v>
      </c>
      <c r="V195" s="160" t="s">
        <v>878</v>
      </c>
      <c r="W195" s="162" t="s">
        <v>337</v>
      </c>
    </row>
    <row r="196" spans="1:23" x14ac:dyDescent="0.25">
      <c r="A196" s="159">
        <v>43555</v>
      </c>
      <c r="B196" s="163">
        <v>645360</v>
      </c>
      <c r="C196" s="160" t="s">
        <v>325</v>
      </c>
      <c r="D196" s="160" t="s">
        <v>874</v>
      </c>
      <c r="E196" s="160" t="s">
        <v>327</v>
      </c>
      <c r="F196" s="161">
        <v>1025.0999999999999</v>
      </c>
      <c r="G196" s="161">
        <v>1025.0999999999999</v>
      </c>
      <c r="H196" s="160" t="s">
        <v>328</v>
      </c>
      <c r="I196" s="160" t="s">
        <v>329</v>
      </c>
      <c r="J196" s="161">
        <v>1025.0999999999999</v>
      </c>
      <c r="K196" s="161">
        <v>1025.0999999999999</v>
      </c>
      <c r="L196" s="160" t="s">
        <v>513</v>
      </c>
      <c r="M196" s="160" t="s">
        <v>330</v>
      </c>
      <c r="N196" s="160" t="s">
        <v>504</v>
      </c>
      <c r="O196" s="161">
        <v>0</v>
      </c>
      <c r="P196" s="160" t="s">
        <v>332</v>
      </c>
      <c r="Q196" s="161">
        <v>60120</v>
      </c>
      <c r="R196" s="160" t="s">
        <v>166</v>
      </c>
      <c r="S196" s="160" t="s">
        <v>333</v>
      </c>
      <c r="T196" s="160" t="s">
        <v>334</v>
      </c>
      <c r="U196" s="160" t="s">
        <v>875</v>
      </c>
      <c r="V196" s="160" t="s">
        <v>879</v>
      </c>
      <c r="W196" s="162" t="s">
        <v>337</v>
      </c>
    </row>
    <row r="197" spans="1:23" x14ac:dyDescent="0.25">
      <c r="A197" s="159">
        <v>43555</v>
      </c>
      <c r="B197" s="163">
        <v>647100</v>
      </c>
      <c r="C197" s="160" t="s">
        <v>325</v>
      </c>
      <c r="D197" s="160" t="s">
        <v>874</v>
      </c>
      <c r="E197" s="160" t="s">
        <v>327</v>
      </c>
      <c r="F197" s="161">
        <v>370.27</v>
      </c>
      <c r="G197" s="161">
        <v>370.27</v>
      </c>
      <c r="H197" s="160" t="s">
        <v>328</v>
      </c>
      <c r="I197" s="160" t="s">
        <v>329</v>
      </c>
      <c r="J197" s="161">
        <v>370.27</v>
      </c>
      <c r="K197" s="161">
        <v>370.27</v>
      </c>
      <c r="L197" s="160" t="s">
        <v>515</v>
      </c>
      <c r="M197" s="160" t="s">
        <v>330</v>
      </c>
      <c r="N197" s="160" t="s">
        <v>504</v>
      </c>
      <c r="O197" s="161">
        <v>0</v>
      </c>
      <c r="P197" s="160" t="s">
        <v>332</v>
      </c>
      <c r="Q197" s="161">
        <v>60121</v>
      </c>
      <c r="R197" s="160" t="s">
        <v>166</v>
      </c>
      <c r="S197" s="160" t="s">
        <v>333</v>
      </c>
      <c r="T197" s="160" t="s">
        <v>334</v>
      </c>
      <c r="U197" s="160" t="s">
        <v>875</v>
      </c>
      <c r="V197" s="160" t="s">
        <v>880</v>
      </c>
      <c r="W197" s="162" t="s">
        <v>337</v>
      </c>
    </row>
    <row r="198" spans="1:23" x14ac:dyDescent="0.25">
      <c r="A198" s="159">
        <v>43556</v>
      </c>
      <c r="B198" s="163">
        <v>616100</v>
      </c>
      <c r="C198" s="160" t="s">
        <v>325</v>
      </c>
      <c r="D198" s="160" t="s">
        <v>882</v>
      </c>
      <c r="E198" s="160" t="s">
        <v>327</v>
      </c>
      <c r="F198" s="161">
        <v>715.42</v>
      </c>
      <c r="G198" s="161">
        <v>715.42</v>
      </c>
      <c r="H198" s="160" t="s">
        <v>328</v>
      </c>
      <c r="I198" s="160" t="s">
        <v>329</v>
      </c>
      <c r="J198" s="161">
        <v>715.42</v>
      </c>
      <c r="K198" s="161">
        <v>715.42</v>
      </c>
      <c r="L198" s="160" t="s">
        <v>881</v>
      </c>
      <c r="M198" s="160" t="s">
        <v>330</v>
      </c>
      <c r="N198" s="160" t="s">
        <v>353</v>
      </c>
      <c r="O198" s="161">
        <v>0</v>
      </c>
      <c r="P198" s="160" t="s">
        <v>332</v>
      </c>
      <c r="Q198" s="161">
        <v>59979</v>
      </c>
      <c r="R198" s="160" t="s">
        <v>166</v>
      </c>
      <c r="S198" s="160" t="s">
        <v>333</v>
      </c>
      <c r="T198" s="160" t="s">
        <v>334</v>
      </c>
      <c r="U198" s="160" t="s">
        <v>883</v>
      </c>
      <c r="V198" s="160" t="s">
        <v>884</v>
      </c>
      <c r="W198" s="162" t="s">
        <v>337</v>
      </c>
    </row>
    <row r="199" spans="1:23" x14ac:dyDescent="0.25">
      <c r="A199" s="159">
        <v>43556</v>
      </c>
      <c r="B199" s="163">
        <v>616300</v>
      </c>
      <c r="C199" s="160" t="s">
        <v>325</v>
      </c>
      <c r="D199" s="160" t="s">
        <v>882</v>
      </c>
      <c r="E199" s="160" t="s">
        <v>327</v>
      </c>
      <c r="F199" s="161">
        <v>343.87</v>
      </c>
      <c r="G199" s="161">
        <v>343.87</v>
      </c>
      <c r="H199" s="160" t="s">
        <v>328</v>
      </c>
      <c r="I199" s="160" t="s">
        <v>329</v>
      </c>
      <c r="J199" s="161">
        <v>343.87</v>
      </c>
      <c r="K199" s="161">
        <v>343.87</v>
      </c>
      <c r="L199" s="160" t="s">
        <v>885</v>
      </c>
      <c r="M199" s="160" t="s">
        <v>330</v>
      </c>
      <c r="N199" s="160" t="s">
        <v>353</v>
      </c>
      <c r="O199" s="161">
        <v>0</v>
      </c>
      <c r="P199" s="160" t="s">
        <v>332</v>
      </c>
      <c r="Q199" s="161">
        <v>59980</v>
      </c>
      <c r="R199" s="160" t="s">
        <v>166</v>
      </c>
      <c r="S199" s="160" t="s">
        <v>333</v>
      </c>
      <c r="T199" s="160" t="s">
        <v>334</v>
      </c>
      <c r="U199" s="160" t="s">
        <v>883</v>
      </c>
      <c r="V199" s="160" t="s">
        <v>886</v>
      </c>
      <c r="W199" s="162" t="s">
        <v>337</v>
      </c>
    </row>
    <row r="200" spans="1:23" x14ac:dyDescent="0.25">
      <c r="A200" s="159">
        <v>43556</v>
      </c>
      <c r="B200" s="163">
        <v>607500</v>
      </c>
      <c r="C200" s="160" t="s">
        <v>325</v>
      </c>
      <c r="D200" s="160" t="s">
        <v>887</v>
      </c>
      <c r="E200" s="160" t="s">
        <v>327</v>
      </c>
      <c r="F200" s="161">
        <v>114.17</v>
      </c>
      <c r="G200" s="161">
        <v>114.17</v>
      </c>
      <c r="H200" s="160" t="s">
        <v>328</v>
      </c>
      <c r="I200" s="160" t="s">
        <v>329</v>
      </c>
      <c r="J200" s="161">
        <v>114.17</v>
      </c>
      <c r="K200" s="161">
        <v>114.17</v>
      </c>
      <c r="L200" s="160" t="s">
        <v>380</v>
      </c>
      <c r="M200" s="160" t="s">
        <v>330</v>
      </c>
      <c r="N200" s="160" t="s">
        <v>331</v>
      </c>
      <c r="O200" s="161">
        <v>0</v>
      </c>
      <c r="P200" s="160" t="s">
        <v>332</v>
      </c>
      <c r="Q200" s="161">
        <v>60060</v>
      </c>
      <c r="R200" s="160" t="s">
        <v>166</v>
      </c>
      <c r="S200" s="160" t="s">
        <v>333</v>
      </c>
      <c r="T200" s="160" t="s">
        <v>334</v>
      </c>
      <c r="U200" s="160" t="s">
        <v>888</v>
      </c>
      <c r="V200" s="160" t="s">
        <v>889</v>
      </c>
      <c r="W200" s="162" t="s">
        <v>337</v>
      </c>
    </row>
    <row r="201" spans="1:23" x14ac:dyDescent="0.25">
      <c r="A201" s="159">
        <v>43556</v>
      </c>
      <c r="B201" s="163">
        <v>613200</v>
      </c>
      <c r="C201" s="160" t="s">
        <v>325</v>
      </c>
      <c r="D201" s="160" t="s">
        <v>890</v>
      </c>
      <c r="E201" s="160" t="s">
        <v>327</v>
      </c>
      <c r="F201" s="161">
        <v>2400</v>
      </c>
      <c r="G201" s="161">
        <v>2400</v>
      </c>
      <c r="H201" s="160" t="s">
        <v>328</v>
      </c>
      <c r="I201" s="160" t="s">
        <v>329</v>
      </c>
      <c r="J201" s="161">
        <v>2400</v>
      </c>
      <c r="K201" s="161">
        <v>2400</v>
      </c>
      <c r="L201" s="160" t="s">
        <v>342</v>
      </c>
      <c r="M201" s="160" t="s">
        <v>330</v>
      </c>
      <c r="N201" s="160" t="s">
        <v>344</v>
      </c>
      <c r="O201" s="161">
        <v>0</v>
      </c>
      <c r="P201" s="160" t="s">
        <v>332</v>
      </c>
      <c r="Q201" s="161">
        <v>60083</v>
      </c>
      <c r="R201" s="160" t="s">
        <v>166</v>
      </c>
      <c r="S201" s="160" t="s">
        <v>333</v>
      </c>
      <c r="T201" s="160" t="s">
        <v>334</v>
      </c>
      <c r="U201" s="160" t="s">
        <v>891</v>
      </c>
      <c r="V201" s="160" t="s">
        <v>892</v>
      </c>
      <c r="W201" s="162" t="s">
        <v>337</v>
      </c>
    </row>
    <row r="202" spans="1:23" x14ac:dyDescent="0.25">
      <c r="A202" s="159">
        <v>43556</v>
      </c>
      <c r="B202" s="163">
        <v>627800</v>
      </c>
      <c r="C202" s="160" t="s">
        <v>325</v>
      </c>
      <c r="D202" s="160" t="s">
        <v>567</v>
      </c>
      <c r="E202" s="160" t="s">
        <v>327</v>
      </c>
      <c r="F202" s="161">
        <v>0.15</v>
      </c>
      <c r="G202" s="161">
        <v>0.15</v>
      </c>
      <c r="H202" s="160" t="s">
        <v>328</v>
      </c>
      <c r="I202" s="160" t="s">
        <v>489</v>
      </c>
      <c r="J202" s="161">
        <v>0.15</v>
      </c>
      <c r="K202" s="161">
        <v>0.15</v>
      </c>
      <c r="L202" s="160" t="s">
        <v>560</v>
      </c>
      <c r="M202" s="160" t="s">
        <v>330</v>
      </c>
      <c r="N202" s="160" t="s">
        <v>344</v>
      </c>
      <c r="O202" s="161">
        <v>0</v>
      </c>
      <c r="P202" s="160" t="s">
        <v>332</v>
      </c>
      <c r="Q202" s="161">
        <v>60084</v>
      </c>
      <c r="R202" s="160" t="s">
        <v>166</v>
      </c>
      <c r="S202" s="160" t="s">
        <v>333</v>
      </c>
      <c r="T202" s="160" t="s">
        <v>334</v>
      </c>
      <c r="U202" s="160" t="s">
        <v>893</v>
      </c>
      <c r="V202" s="160" t="s">
        <v>894</v>
      </c>
      <c r="W202" s="162" t="s">
        <v>337</v>
      </c>
    </row>
    <row r="203" spans="1:23" x14ac:dyDescent="0.25">
      <c r="A203" s="159">
        <v>43557</v>
      </c>
      <c r="B203" s="163">
        <v>607500</v>
      </c>
      <c r="C203" s="160" t="s">
        <v>325</v>
      </c>
      <c r="D203" s="160" t="s">
        <v>895</v>
      </c>
      <c r="E203" s="160" t="s">
        <v>327</v>
      </c>
      <c r="F203" s="161">
        <v>307.29000000000002</v>
      </c>
      <c r="G203" s="161">
        <v>307.29000000000002</v>
      </c>
      <c r="H203" s="160" t="s">
        <v>328</v>
      </c>
      <c r="I203" s="160" t="s">
        <v>329</v>
      </c>
      <c r="J203" s="161">
        <v>307.29000000000002</v>
      </c>
      <c r="K203" s="161">
        <v>307.29000000000002</v>
      </c>
      <c r="L203" s="160" t="s">
        <v>380</v>
      </c>
      <c r="M203" s="160" t="s">
        <v>330</v>
      </c>
      <c r="N203" s="160" t="s">
        <v>331</v>
      </c>
      <c r="O203" s="161">
        <v>0</v>
      </c>
      <c r="P203" s="160" t="s">
        <v>332</v>
      </c>
      <c r="Q203" s="161">
        <v>60061</v>
      </c>
      <c r="R203" s="160" t="s">
        <v>166</v>
      </c>
      <c r="S203" s="160" t="s">
        <v>333</v>
      </c>
      <c r="T203" s="160" t="s">
        <v>334</v>
      </c>
      <c r="U203" s="160" t="s">
        <v>896</v>
      </c>
      <c r="V203" s="160" t="s">
        <v>897</v>
      </c>
      <c r="W203" s="162" t="s">
        <v>337</v>
      </c>
    </row>
    <row r="204" spans="1:23" x14ac:dyDescent="0.25">
      <c r="A204" s="159">
        <v>43557</v>
      </c>
      <c r="B204" s="163">
        <v>627810</v>
      </c>
      <c r="C204" s="160" t="s">
        <v>325</v>
      </c>
      <c r="D204" s="160" t="s">
        <v>564</v>
      </c>
      <c r="E204" s="160" t="s">
        <v>327</v>
      </c>
      <c r="F204" s="161">
        <v>12</v>
      </c>
      <c r="G204" s="161">
        <v>12</v>
      </c>
      <c r="H204" s="160" t="s">
        <v>328</v>
      </c>
      <c r="I204" s="160" t="s">
        <v>329</v>
      </c>
      <c r="J204" s="161">
        <v>12</v>
      </c>
      <c r="K204" s="161">
        <v>12</v>
      </c>
      <c r="L204" s="160" t="s">
        <v>347</v>
      </c>
      <c r="M204" s="160" t="s">
        <v>330</v>
      </c>
      <c r="N204" s="160" t="s">
        <v>344</v>
      </c>
      <c r="O204" s="161">
        <v>0</v>
      </c>
      <c r="P204" s="160" t="s">
        <v>332</v>
      </c>
      <c r="Q204" s="161">
        <v>60085</v>
      </c>
      <c r="R204" s="160" t="s">
        <v>166</v>
      </c>
      <c r="S204" s="160" t="s">
        <v>333</v>
      </c>
      <c r="T204" s="160" t="s">
        <v>334</v>
      </c>
      <c r="U204" s="160" t="s">
        <v>898</v>
      </c>
      <c r="V204" s="160" t="s">
        <v>899</v>
      </c>
      <c r="W204" s="162" t="s">
        <v>337</v>
      </c>
    </row>
    <row r="205" spans="1:23" x14ac:dyDescent="0.25">
      <c r="A205" s="159">
        <v>43559</v>
      </c>
      <c r="B205" s="163">
        <v>616600</v>
      </c>
      <c r="C205" s="160" t="s">
        <v>325</v>
      </c>
      <c r="D205" s="160" t="s">
        <v>900</v>
      </c>
      <c r="E205" s="160" t="s">
        <v>327</v>
      </c>
      <c r="F205" s="161">
        <v>41.14</v>
      </c>
      <c r="G205" s="161">
        <v>41.14</v>
      </c>
      <c r="H205" s="160" t="s">
        <v>328</v>
      </c>
      <c r="I205" s="160" t="s">
        <v>329</v>
      </c>
      <c r="J205" s="161">
        <v>41.14</v>
      </c>
      <c r="K205" s="161">
        <v>41.14</v>
      </c>
      <c r="L205" s="160" t="s">
        <v>397</v>
      </c>
      <c r="M205" s="160" t="s">
        <v>330</v>
      </c>
      <c r="N205" s="160" t="s">
        <v>362</v>
      </c>
      <c r="O205" s="161">
        <v>0</v>
      </c>
      <c r="P205" s="160" t="s">
        <v>332</v>
      </c>
      <c r="Q205" s="161">
        <v>60051</v>
      </c>
      <c r="R205" s="160" t="s">
        <v>166</v>
      </c>
      <c r="S205" s="160" t="s">
        <v>333</v>
      </c>
      <c r="T205" s="160" t="s">
        <v>334</v>
      </c>
      <c r="U205" s="160" t="s">
        <v>901</v>
      </c>
      <c r="V205" s="160" t="s">
        <v>902</v>
      </c>
      <c r="W205" s="162" t="s">
        <v>337</v>
      </c>
    </row>
    <row r="206" spans="1:23" x14ac:dyDescent="0.25">
      <c r="A206" s="159">
        <v>43559</v>
      </c>
      <c r="B206" s="163">
        <v>627830</v>
      </c>
      <c r="C206" s="160" t="s">
        <v>325</v>
      </c>
      <c r="D206" s="160" t="s">
        <v>571</v>
      </c>
      <c r="E206" s="160" t="s">
        <v>327</v>
      </c>
      <c r="F206" s="161">
        <v>33.46</v>
      </c>
      <c r="G206" s="161">
        <v>33.46</v>
      </c>
      <c r="H206" s="160" t="s">
        <v>328</v>
      </c>
      <c r="I206" s="160" t="s">
        <v>329</v>
      </c>
      <c r="J206" s="161">
        <v>33.46</v>
      </c>
      <c r="K206" s="161">
        <v>33.46</v>
      </c>
      <c r="L206" s="160" t="s">
        <v>570</v>
      </c>
      <c r="M206" s="160" t="s">
        <v>330</v>
      </c>
      <c r="N206" s="160" t="s">
        <v>344</v>
      </c>
      <c r="O206" s="161">
        <v>0</v>
      </c>
      <c r="P206" s="160" t="s">
        <v>332</v>
      </c>
      <c r="Q206" s="161">
        <v>60086</v>
      </c>
      <c r="R206" s="160" t="s">
        <v>166</v>
      </c>
      <c r="S206" s="160" t="s">
        <v>333</v>
      </c>
      <c r="T206" s="160" t="s">
        <v>334</v>
      </c>
      <c r="U206" s="160" t="s">
        <v>903</v>
      </c>
      <c r="V206" s="160" t="s">
        <v>904</v>
      </c>
      <c r="W206" s="162" t="s">
        <v>337</v>
      </c>
    </row>
    <row r="207" spans="1:23" x14ac:dyDescent="0.25">
      <c r="A207" s="159">
        <v>43560</v>
      </c>
      <c r="B207" s="163">
        <v>611600</v>
      </c>
      <c r="C207" s="160" t="s">
        <v>325</v>
      </c>
      <c r="D207" s="160" t="s">
        <v>369</v>
      </c>
      <c r="E207" s="160" t="s">
        <v>327</v>
      </c>
      <c r="F207" s="161">
        <v>12.36</v>
      </c>
      <c r="G207" s="161">
        <v>12.36</v>
      </c>
      <c r="H207" s="160" t="s">
        <v>328</v>
      </c>
      <c r="I207" s="160" t="s">
        <v>329</v>
      </c>
      <c r="J207" s="161">
        <v>12.36</v>
      </c>
      <c r="K207" s="161">
        <v>12.36</v>
      </c>
      <c r="L207" s="160" t="s">
        <v>368</v>
      </c>
      <c r="M207" s="160" t="s">
        <v>330</v>
      </c>
      <c r="N207" s="160" t="s">
        <v>344</v>
      </c>
      <c r="O207" s="161">
        <v>0</v>
      </c>
      <c r="P207" s="160" t="s">
        <v>332</v>
      </c>
      <c r="Q207" s="161">
        <v>60129</v>
      </c>
      <c r="R207" s="160" t="s">
        <v>166</v>
      </c>
      <c r="S207" s="160" t="s">
        <v>333</v>
      </c>
      <c r="T207" s="160" t="s">
        <v>334</v>
      </c>
      <c r="U207" s="160" t="s">
        <v>905</v>
      </c>
      <c r="V207" s="160" t="s">
        <v>906</v>
      </c>
      <c r="W207" s="162" t="s">
        <v>337</v>
      </c>
    </row>
    <row r="208" spans="1:23" x14ac:dyDescent="0.25">
      <c r="A208" s="159">
        <v>43565</v>
      </c>
      <c r="B208" s="163">
        <v>661100</v>
      </c>
      <c r="C208" s="160" t="s">
        <v>325</v>
      </c>
      <c r="D208" s="160" t="s">
        <v>377</v>
      </c>
      <c r="E208" s="160" t="s">
        <v>327</v>
      </c>
      <c r="F208" s="161">
        <v>93.43</v>
      </c>
      <c r="G208" s="161">
        <v>93.43</v>
      </c>
      <c r="H208" s="160" t="s">
        <v>328</v>
      </c>
      <c r="I208" s="160" t="s">
        <v>329</v>
      </c>
      <c r="J208" s="161">
        <v>93.43</v>
      </c>
      <c r="K208" s="161">
        <v>93.43</v>
      </c>
      <c r="L208" s="160" t="s">
        <v>376</v>
      </c>
      <c r="M208" s="160" t="s">
        <v>330</v>
      </c>
      <c r="N208" s="160" t="s">
        <v>344</v>
      </c>
      <c r="O208" s="161">
        <v>0</v>
      </c>
      <c r="P208" s="160" t="s">
        <v>332</v>
      </c>
      <c r="Q208" s="161">
        <v>60130</v>
      </c>
      <c r="R208" s="160" t="s">
        <v>166</v>
      </c>
      <c r="S208" s="160" t="s">
        <v>333</v>
      </c>
      <c r="T208" s="160" t="s">
        <v>334</v>
      </c>
      <c r="U208" s="160" t="s">
        <v>907</v>
      </c>
      <c r="V208" s="160" t="s">
        <v>908</v>
      </c>
      <c r="W208" s="162" t="s">
        <v>337</v>
      </c>
    </row>
    <row r="209" spans="1:23" x14ac:dyDescent="0.25">
      <c r="A209" s="159">
        <v>43565</v>
      </c>
      <c r="B209" s="163">
        <v>627810</v>
      </c>
      <c r="C209" s="160" t="s">
        <v>325</v>
      </c>
      <c r="D209" s="160" t="s">
        <v>348</v>
      </c>
      <c r="E209" s="160" t="s">
        <v>327</v>
      </c>
      <c r="F209" s="161">
        <v>5.09</v>
      </c>
      <c r="G209" s="161">
        <v>5.09</v>
      </c>
      <c r="H209" s="160" t="s">
        <v>328</v>
      </c>
      <c r="I209" s="160" t="s">
        <v>329</v>
      </c>
      <c r="J209" s="161">
        <v>5.09</v>
      </c>
      <c r="K209" s="161">
        <v>5.09</v>
      </c>
      <c r="L209" s="160" t="s">
        <v>347</v>
      </c>
      <c r="M209" s="160" t="s">
        <v>330</v>
      </c>
      <c r="N209" s="160" t="s">
        <v>344</v>
      </c>
      <c r="O209" s="161">
        <v>0</v>
      </c>
      <c r="P209" s="160" t="s">
        <v>332</v>
      </c>
      <c r="Q209" s="161">
        <v>60131</v>
      </c>
      <c r="R209" s="160" t="s">
        <v>166</v>
      </c>
      <c r="S209" s="160" t="s">
        <v>333</v>
      </c>
      <c r="T209" s="160" t="s">
        <v>334</v>
      </c>
      <c r="U209" s="160" t="s">
        <v>909</v>
      </c>
      <c r="V209" s="160" t="s">
        <v>910</v>
      </c>
      <c r="W209" s="162" t="s">
        <v>337</v>
      </c>
    </row>
    <row r="210" spans="1:23" x14ac:dyDescent="0.25">
      <c r="A210" s="159">
        <v>43567</v>
      </c>
      <c r="B210" s="163">
        <v>625110</v>
      </c>
      <c r="C210" s="160" t="s">
        <v>325</v>
      </c>
      <c r="D210" s="160" t="s">
        <v>911</v>
      </c>
      <c r="E210" s="160" t="s">
        <v>327</v>
      </c>
      <c r="F210" s="161">
        <v>10.44</v>
      </c>
      <c r="G210" s="161">
        <v>10.44</v>
      </c>
      <c r="H210" s="160" t="s">
        <v>328</v>
      </c>
      <c r="I210" s="160" t="s">
        <v>329</v>
      </c>
      <c r="J210" s="161">
        <v>10.44</v>
      </c>
      <c r="K210" s="161">
        <v>10.44</v>
      </c>
      <c r="L210" s="160" t="s">
        <v>338</v>
      </c>
      <c r="M210" s="160" t="s">
        <v>330</v>
      </c>
      <c r="N210" s="160" t="s">
        <v>451</v>
      </c>
      <c r="O210" s="161">
        <v>0</v>
      </c>
      <c r="P210" s="160" t="s">
        <v>332</v>
      </c>
      <c r="Q210" s="161">
        <v>60107</v>
      </c>
      <c r="R210" s="160" t="s">
        <v>166</v>
      </c>
      <c r="S210" s="160" t="s">
        <v>333</v>
      </c>
      <c r="T210" s="160" t="s">
        <v>334</v>
      </c>
      <c r="U210" s="160" t="s">
        <v>912</v>
      </c>
      <c r="V210" s="160" t="s">
        <v>913</v>
      </c>
      <c r="W210" s="162" t="s">
        <v>337</v>
      </c>
    </row>
    <row r="211" spans="1:23" x14ac:dyDescent="0.25">
      <c r="A211" s="159">
        <v>43567</v>
      </c>
      <c r="B211" s="163">
        <v>625110</v>
      </c>
      <c r="C211" s="160" t="s">
        <v>325</v>
      </c>
      <c r="D211" s="160" t="s">
        <v>914</v>
      </c>
      <c r="E211" s="160" t="s">
        <v>327</v>
      </c>
      <c r="F211" s="161">
        <v>9.9</v>
      </c>
      <c r="G211" s="161">
        <v>9.9</v>
      </c>
      <c r="H211" s="160" t="s">
        <v>328</v>
      </c>
      <c r="I211" s="160" t="s">
        <v>329</v>
      </c>
      <c r="J211" s="161">
        <v>9.9</v>
      </c>
      <c r="K211" s="161">
        <v>9.9</v>
      </c>
      <c r="L211" s="160" t="s">
        <v>338</v>
      </c>
      <c r="M211" s="160" t="s">
        <v>330</v>
      </c>
      <c r="N211" s="160" t="s">
        <v>451</v>
      </c>
      <c r="O211" s="161">
        <v>0</v>
      </c>
      <c r="P211" s="160" t="s">
        <v>332</v>
      </c>
      <c r="Q211" s="161">
        <v>60109</v>
      </c>
      <c r="R211" s="160" t="s">
        <v>166</v>
      </c>
      <c r="S211" s="160" t="s">
        <v>333</v>
      </c>
      <c r="T211" s="160" t="s">
        <v>334</v>
      </c>
      <c r="U211" s="160" t="s">
        <v>915</v>
      </c>
      <c r="V211" s="160" t="s">
        <v>916</v>
      </c>
      <c r="W211" s="162" t="s">
        <v>337</v>
      </c>
    </row>
    <row r="212" spans="1:23" x14ac:dyDescent="0.25">
      <c r="A212" s="159">
        <v>43567</v>
      </c>
      <c r="B212" s="163">
        <v>625120</v>
      </c>
      <c r="C212" s="160" t="s">
        <v>325</v>
      </c>
      <c r="D212" s="160" t="s">
        <v>917</v>
      </c>
      <c r="E212" s="160" t="s">
        <v>327</v>
      </c>
      <c r="F212" s="161">
        <v>8.11</v>
      </c>
      <c r="G212" s="161">
        <v>8.11</v>
      </c>
      <c r="H212" s="160" t="s">
        <v>328</v>
      </c>
      <c r="I212" s="160" t="s">
        <v>329</v>
      </c>
      <c r="J212" s="161">
        <v>8.11</v>
      </c>
      <c r="K212" s="161">
        <v>8.11</v>
      </c>
      <c r="L212" s="160" t="s">
        <v>632</v>
      </c>
      <c r="M212" s="160" t="s">
        <v>330</v>
      </c>
      <c r="N212" s="160" t="s">
        <v>634</v>
      </c>
      <c r="O212" s="161">
        <v>0</v>
      </c>
      <c r="P212" s="160" t="s">
        <v>332</v>
      </c>
      <c r="Q212" s="161">
        <v>60111</v>
      </c>
      <c r="R212" s="160" t="s">
        <v>166</v>
      </c>
      <c r="S212" s="160" t="s">
        <v>333</v>
      </c>
      <c r="T212" s="160" t="s">
        <v>334</v>
      </c>
      <c r="U212" s="160" t="s">
        <v>918</v>
      </c>
      <c r="V212" s="160" t="s">
        <v>919</v>
      </c>
      <c r="W212" s="162" t="s">
        <v>337</v>
      </c>
    </row>
    <row r="213" spans="1:23" x14ac:dyDescent="0.25">
      <c r="A213" s="159">
        <v>43567</v>
      </c>
      <c r="B213" s="163">
        <v>625120</v>
      </c>
      <c r="C213" s="160" t="s">
        <v>325</v>
      </c>
      <c r="D213" s="160" t="s">
        <v>920</v>
      </c>
      <c r="E213" s="160" t="s">
        <v>327</v>
      </c>
      <c r="F213" s="161">
        <v>8.1199999999999992</v>
      </c>
      <c r="G213" s="161">
        <v>8.1199999999999992</v>
      </c>
      <c r="H213" s="160" t="s">
        <v>328</v>
      </c>
      <c r="I213" s="160" t="s">
        <v>329</v>
      </c>
      <c r="J213" s="161">
        <v>8.1199999999999992</v>
      </c>
      <c r="K213" s="161">
        <v>8.1199999999999992</v>
      </c>
      <c r="L213" s="160" t="s">
        <v>632</v>
      </c>
      <c r="M213" s="160" t="s">
        <v>330</v>
      </c>
      <c r="N213" s="160" t="s">
        <v>634</v>
      </c>
      <c r="O213" s="161">
        <v>0</v>
      </c>
      <c r="P213" s="160" t="s">
        <v>332</v>
      </c>
      <c r="Q213" s="161">
        <v>60112</v>
      </c>
      <c r="R213" s="160" t="s">
        <v>166</v>
      </c>
      <c r="S213" s="160" t="s">
        <v>333</v>
      </c>
      <c r="T213" s="160" t="s">
        <v>334</v>
      </c>
      <c r="U213" s="160" t="s">
        <v>921</v>
      </c>
      <c r="V213" s="160" t="s">
        <v>922</v>
      </c>
      <c r="W213" s="162" t="s">
        <v>337</v>
      </c>
    </row>
    <row r="214" spans="1:23" x14ac:dyDescent="0.25">
      <c r="A214" s="159">
        <v>43567</v>
      </c>
      <c r="B214" s="163">
        <v>625120</v>
      </c>
      <c r="C214" s="160" t="s">
        <v>325</v>
      </c>
      <c r="D214" s="160" t="s">
        <v>923</v>
      </c>
      <c r="E214" s="160" t="s">
        <v>327</v>
      </c>
      <c r="F214" s="161">
        <v>5.74</v>
      </c>
      <c r="G214" s="161">
        <v>5.74</v>
      </c>
      <c r="H214" s="160" t="s">
        <v>328</v>
      </c>
      <c r="I214" s="160" t="s">
        <v>329</v>
      </c>
      <c r="J214" s="161">
        <v>5.74</v>
      </c>
      <c r="K214" s="161">
        <v>5.74</v>
      </c>
      <c r="L214" s="160" t="s">
        <v>632</v>
      </c>
      <c r="M214" s="160" t="s">
        <v>330</v>
      </c>
      <c r="N214" s="160" t="s">
        <v>634</v>
      </c>
      <c r="O214" s="161">
        <v>0</v>
      </c>
      <c r="P214" s="160" t="s">
        <v>332</v>
      </c>
      <c r="Q214" s="161">
        <v>60113</v>
      </c>
      <c r="R214" s="160" t="s">
        <v>166</v>
      </c>
      <c r="S214" s="160" t="s">
        <v>333</v>
      </c>
      <c r="T214" s="160" t="s">
        <v>334</v>
      </c>
      <c r="U214" s="160" t="s">
        <v>924</v>
      </c>
      <c r="V214" s="160" t="s">
        <v>925</v>
      </c>
      <c r="W214" s="162" t="s">
        <v>337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8" tint="0.79998168889431442"/>
    <pageSetUpPr fitToPage="1"/>
  </sheetPr>
  <dimension ref="A1:AO192"/>
  <sheetViews>
    <sheetView tabSelected="1" workbookViewId="0">
      <pane xSplit="2" topLeftCell="C1" activePane="topRight" state="frozen"/>
      <selection pane="topRight" activeCell="C7" sqref="C7"/>
    </sheetView>
  </sheetViews>
  <sheetFormatPr baseColWidth="10" defaultColWidth="11.42578125" defaultRowHeight="15" x14ac:dyDescent="0.25"/>
  <cols>
    <col min="1" max="1" width="10.7109375" style="164" customWidth="1"/>
    <col min="2" max="2" width="51.42578125" style="4" bestFit="1" customWidth="1"/>
    <col min="3" max="4" width="14.7109375" style="5" customWidth="1"/>
    <col min="5" max="8" width="14.7109375" style="5" hidden="1" customWidth="1"/>
    <col min="9" max="9" width="12.85546875" style="5" hidden="1" customWidth="1"/>
    <col min="10" max="10" width="11.85546875" style="5" hidden="1" customWidth="1"/>
    <col min="11" max="11" width="14.28515625" style="5" hidden="1" customWidth="1"/>
    <col min="12" max="12" width="7" style="5" hidden="1" customWidth="1"/>
    <col min="13" max="13" width="7.5703125" style="5" hidden="1" customWidth="1"/>
    <col min="14" max="14" width="7.42578125" style="5" hidden="1" customWidth="1"/>
    <col min="15" max="28" width="14.7109375" style="5" customWidth="1"/>
    <col min="29" max="29" width="67.42578125" style="86" bestFit="1" customWidth="1"/>
    <col min="30" max="30" width="18" style="5" customWidth="1"/>
    <col min="31" max="31" width="11.42578125" style="17"/>
    <col min="32" max="32" width="12.85546875" style="88" bestFit="1" customWidth="1"/>
    <col min="33" max="33" width="11.42578125" style="48"/>
    <col min="34" max="37" width="11.42578125" style="17"/>
    <col min="38" max="38" width="11.85546875" style="17" bestFit="1" customWidth="1"/>
    <col min="39" max="39" width="11.85546875" style="5" bestFit="1" customWidth="1"/>
    <col min="40" max="16384" width="11.42578125" style="5"/>
  </cols>
  <sheetData>
    <row r="1" spans="1:38" x14ac:dyDescent="0.25">
      <c r="B1" s="6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83"/>
    </row>
    <row r="2" spans="1:38" x14ac:dyDescent="0.25"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84"/>
    </row>
    <row r="3" spans="1:38" ht="15.75" thickBot="1" x14ac:dyDescent="0.3">
      <c r="B3" s="6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85"/>
    </row>
    <row r="4" spans="1:38" s="8" customFormat="1" ht="15.75" thickTop="1" x14ac:dyDescent="0.25">
      <c r="A4" s="165"/>
      <c r="B4" s="149" t="s">
        <v>37</v>
      </c>
      <c r="C4" s="63" t="s">
        <v>166</v>
      </c>
      <c r="D4" s="63" t="s">
        <v>166</v>
      </c>
      <c r="E4" s="63" t="s">
        <v>166</v>
      </c>
      <c r="F4" s="63" t="s">
        <v>166</v>
      </c>
      <c r="G4" s="63" t="s">
        <v>166</v>
      </c>
      <c r="H4" s="63" t="s">
        <v>166</v>
      </c>
      <c r="I4" s="63" t="s">
        <v>166</v>
      </c>
      <c r="J4" s="63" t="s">
        <v>166</v>
      </c>
      <c r="K4" s="63" t="s">
        <v>166</v>
      </c>
      <c r="L4" s="63" t="s">
        <v>166</v>
      </c>
      <c r="M4" s="63" t="s">
        <v>166</v>
      </c>
      <c r="N4" s="63" t="s">
        <v>166</v>
      </c>
      <c r="O4" s="72" t="s">
        <v>212</v>
      </c>
      <c r="P4" s="140" t="s">
        <v>211</v>
      </c>
      <c r="Q4" s="140" t="s">
        <v>211</v>
      </c>
      <c r="R4" s="140" t="s">
        <v>211</v>
      </c>
      <c r="S4" s="140" t="s">
        <v>211</v>
      </c>
      <c r="T4" s="140" t="s">
        <v>211</v>
      </c>
      <c r="U4" s="140" t="s">
        <v>211</v>
      </c>
      <c r="V4" s="140" t="s">
        <v>211</v>
      </c>
      <c r="W4" s="63" t="s">
        <v>211</v>
      </c>
      <c r="X4" s="63" t="s">
        <v>211</v>
      </c>
      <c r="Y4" s="63" t="s">
        <v>211</v>
      </c>
      <c r="Z4" s="65" t="s">
        <v>211</v>
      </c>
      <c r="AA4" s="2" t="s">
        <v>209</v>
      </c>
      <c r="AB4" s="97" t="s">
        <v>209</v>
      </c>
      <c r="AC4" s="82"/>
      <c r="AE4" s="89"/>
      <c r="AF4" s="60"/>
      <c r="AG4" s="90"/>
      <c r="AH4" s="89"/>
      <c r="AI4" s="89"/>
      <c r="AJ4" s="89"/>
      <c r="AK4" s="89"/>
      <c r="AL4" s="89"/>
    </row>
    <row r="5" spans="1:38" s="8" customFormat="1" ht="15.75" thickBot="1" x14ac:dyDescent="0.3">
      <c r="A5" s="165"/>
      <c r="B5" s="150"/>
      <c r="C5" s="64">
        <v>43101</v>
      </c>
      <c r="D5" s="64">
        <v>43132</v>
      </c>
      <c r="E5" s="64">
        <v>43160</v>
      </c>
      <c r="F5" s="64">
        <v>43191</v>
      </c>
      <c r="G5" s="64">
        <v>43221</v>
      </c>
      <c r="H5" s="64">
        <v>43252</v>
      </c>
      <c r="I5" s="64">
        <v>43282</v>
      </c>
      <c r="J5" s="64">
        <v>43313</v>
      </c>
      <c r="K5" s="64">
        <v>43344</v>
      </c>
      <c r="L5" s="64">
        <v>43374</v>
      </c>
      <c r="M5" s="64">
        <v>43405</v>
      </c>
      <c r="N5" s="64">
        <v>43435</v>
      </c>
      <c r="O5" s="73">
        <v>2018</v>
      </c>
      <c r="P5" s="64">
        <v>43374</v>
      </c>
      <c r="Q5" s="64">
        <v>43374</v>
      </c>
      <c r="R5" s="64">
        <v>43374</v>
      </c>
      <c r="S5" s="64">
        <v>43374</v>
      </c>
      <c r="T5" s="64">
        <v>43374</v>
      </c>
      <c r="U5" s="64">
        <v>43374</v>
      </c>
      <c r="V5" s="64">
        <v>43374</v>
      </c>
      <c r="W5" s="64">
        <v>43374</v>
      </c>
      <c r="X5" s="64">
        <v>43405</v>
      </c>
      <c r="Y5" s="64">
        <v>43435</v>
      </c>
      <c r="Z5" s="66">
        <v>2018</v>
      </c>
      <c r="AA5" s="29">
        <v>2018</v>
      </c>
      <c r="AB5" s="98">
        <v>2019</v>
      </c>
      <c r="AC5" s="82"/>
      <c r="AE5" s="89"/>
      <c r="AF5" s="60"/>
      <c r="AG5" s="90"/>
      <c r="AH5" s="89"/>
      <c r="AI5" s="89"/>
      <c r="AJ5" s="89"/>
      <c r="AK5" s="89"/>
      <c r="AL5" s="89"/>
    </row>
    <row r="6" spans="1:38" ht="15.75" thickTop="1" x14ac:dyDescent="0.25">
      <c r="B6" s="30" t="s">
        <v>194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74"/>
      <c r="P6" s="36"/>
      <c r="Q6" s="36"/>
      <c r="R6" s="36"/>
      <c r="S6" s="36"/>
      <c r="T6" s="36"/>
      <c r="U6" s="36"/>
      <c r="V6" s="36"/>
      <c r="W6" s="36"/>
      <c r="X6" s="36"/>
      <c r="Y6" s="36"/>
      <c r="Z6" s="67"/>
      <c r="AA6" s="36"/>
      <c r="AB6" s="37"/>
      <c r="AC6" s="81"/>
      <c r="AD6" s="53" t="e">
        <f>+Z6-#REF!</f>
        <v>#REF!</v>
      </c>
    </row>
    <row r="7" spans="1:38" x14ac:dyDescent="0.25">
      <c r="A7" s="164">
        <v>602160</v>
      </c>
      <c r="B7" s="20" t="s">
        <v>173</v>
      </c>
      <c r="C7" s="148">
        <f>SUMPRODUCT((MONTH(Tableau1[Date])=1)*(Tableau1[Nature flux]=A7)*(Tableau1[Montant (EUR)]))</f>
        <v>100.81</v>
      </c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75"/>
      <c r="P7" s="38"/>
      <c r="Q7" s="38"/>
      <c r="R7" s="38"/>
      <c r="S7" s="38"/>
      <c r="T7" s="38"/>
      <c r="U7" s="38"/>
      <c r="V7" s="38"/>
      <c r="W7" s="38"/>
      <c r="X7" s="38"/>
      <c r="Y7" s="38"/>
      <c r="Z7" s="68"/>
      <c r="AA7" s="38"/>
      <c r="AB7" s="39"/>
      <c r="AC7" s="81"/>
      <c r="AD7" s="53" t="e">
        <f>+Z7-#REF!</f>
        <v>#REF!</v>
      </c>
    </row>
    <row r="8" spans="1:38" x14ac:dyDescent="0.25">
      <c r="A8" s="164">
        <v>602210</v>
      </c>
      <c r="B8" s="10" t="s">
        <v>39</v>
      </c>
      <c r="C8" s="148">
        <f>SUMPRODUCT((MONTH(Tableau1[Date])=1)*(Tableau1[Nature flux]=A8)*(Tableau1[Montant (EUR)]))</f>
        <v>12.68</v>
      </c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75"/>
      <c r="P8" s="38"/>
      <c r="Q8" s="38"/>
      <c r="R8" s="38"/>
      <c r="S8" s="38"/>
      <c r="T8" s="38"/>
      <c r="U8" s="38"/>
      <c r="V8" s="38"/>
      <c r="W8" s="38"/>
      <c r="X8" s="38"/>
      <c r="Y8" s="38"/>
      <c r="Z8" s="68"/>
      <c r="AA8" s="38"/>
      <c r="AB8" s="39"/>
      <c r="AC8" s="81"/>
      <c r="AD8" s="53" t="e">
        <f>+Z8-#REF!</f>
        <v>#REF!</v>
      </c>
    </row>
    <row r="9" spans="1:38" x14ac:dyDescent="0.25">
      <c r="A9" s="164">
        <v>602220</v>
      </c>
      <c r="B9" s="10" t="s">
        <v>40</v>
      </c>
      <c r="C9" s="148">
        <f>SUMPRODUCT((MONTH(Tableau1[Date])=1)*(Tableau1[Nature flux]=A9)*(Tableau1[Montant (EUR)]))</f>
        <v>0</v>
      </c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75"/>
      <c r="P9" s="38"/>
      <c r="Q9" s="38"/>
      <c r="R9" s="38"/>
      <c r="S9" s="38"/>
      <c r="T9" s="38"/>
      <c r="U9" s="38"/>
      <c r="V9" s="38"/>
      <c r="W9" s="38"/>
      <c r="X9" s="38"/>
      <c r="Y9" s="38"/>
      <c r="Z9" s="68"/>
      <c r="AA9" s="38"/>
      <c r="AB9" s="39"/>
      <c r="AC9" s="81"/>
      <c r="AD9" s="53" t="e">
        <f>+Z9-#REF!</f>
        <v>#REF!</v>
      </c>
    </row>
    <row r="10" spans="1:38" x14ac:dyDescent="0.25">
      <c r="A10" s="164">
        <v>602230</v>
      </c>
      <c r="B10" s="10" t="s">
        <v>41</v>
      </c>
      <c r="C10" s="148">
        <f>SUMPRODUCT((MONTH(Tableau1[Date])=1)*(Tableau1[Nature flux]=A10)*(Tableau1[Montant (EUR)]))</f>
        <v>0</v>
      </c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75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68"/>
      <c r="AA10" s="38"/>
      <c r="AB10" s="39"/>
      <c r="AC10" s="81"/>
      <c r="AD10" s="53" t="e">
        <f>+Z10-#REF!</f>
        <v>#REF!</v>
      </c>
    </row>
    <row r="11" spans="1:38" x14ac:dyDescent="0.25">
      <c r="A11" s="164">
        <v>602250</v>
      </c>
      <c r="B11" s="10" t="s">
        <v>42</v>
      </c>
      <c r="C11" s="148">
        <f>SUMPRODUCT((MONTH(Tableau1[Date])=1)*(Tableau1[Nature flux]=A11)*(Tableau1[Montant (EUR)]))</f>
        <v>213.56</v>
      </c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75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68"/>
      <c r="AA11" s="38"/>
      <c r="AB11" s="39"/>
      <c r="AC11" s="136"/>
      <c r="AD11" s="53" t="e">
        <f>+Z11-#REF!</f>
        <v>#REF!</v>
      </c>
    </row>
    <row r="12" spans="1:38" x14ac:dyDescent="0.25">
      <c r="A12" s="164">
        <v>602251</v>
      </c>
      <c r="B12" s="10" t="s">
        <v>43</v>
      </c>
      <c r="C12" s="148">
        <f>SUMPRODUCT((MONTH(Tableau1[Date])=1)*(Tableau1[Nature flux]=A12)*(Tableau1[Montant (EUR)]))</f>
        <v>0</v>
      </c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75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68"/>
      <c r="AA12" s="38"/>
      <c r="AB12" s="39"/>
      <c r="AC12" s="81"/>
      <c r="AD12" s="53" t="e">
        <f>+Z12-#REF!</f>
        <v>#REF!</v>
      </c>
    </row>
    <row r="13" spans="1:38" x14ac:dyDescent="0.25">
      <c r="A13" s="164">
        <v>602270</v>
      </c>
      <c r="B13" s="20" t="s">
        <v>167</v>
      </c>
      <c r="C13" s="148">
        <f>SUMPRODUCT((MONTH(Tableau1[Date])=1)*(Tableau1[Nature flux]=A13)*(Tableau1[Montant (EUR)]))</f>
        <v>0</v>
      </c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75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68"/>
      <c r="AA13" s="38"/>
      <c r="AB13" s="39"/>
      <c r="AC13" s="81"/>
      <c r="AD13" s="53" t="e">
        <f>+Z13-#REF!</f>
        <v>#REF!</v>
      </c>
    </row>
    <row r="14" spans="1:38" x14ac:dyDescent="0.25">
      <c r="A14" s="164">
        <v>605100</v>
      </c>
      <c r="B14" s="10" t="s">
        <v>44</v>
      </c>
      <c r="C14" s="148">
        <f>SUMPRODUCT((MONTH(Tableau1[Date])=1)*(Tableau1[Nature flux]=A14)*(Tableau1[Montant (EUR)]))</f>
        <v>0</v>
      </c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75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68"/>
      <c r="AA14" s="38"/>
      <c r="AB14" s="39"/>
      <c r="AC14" s="81"/>
      <c r="AD14" s="53" t="e">
        <f>+Z14-#REF!</f>
        <v>#REF!</v>
      </c>
    </row>
    <row r="15" spans="1:38" x14ac:dyDescent="0.25">
      <c r="A15" s="164">
        <v>606100</v>
      </c>
      <c r="B15" s="10" t="s">
        <v>45</v>
      </c>
      <c r="C15" s="148">
        <f>SUMPRODUCT((MONTH(Tableau1[Date])=1)*(Tableau1[Nature flux]=A15)*(Tableau1[Montant (EUR)]))</f>
        <v>0</v>
      </c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75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68"/>
      <c r="AA15" s="38"/>
      <c r="AB15" s="39"/>
      <c r="AC15" s="81"/>
      <c r="AD15" s="53" t="e">
        <f>+Z15-#REF!</f>
        <v>#REF!</v>
      </c>
    </row>
    <row r="16" spans="1:38" x14ac:dyDescent="0.25">
      <c r="A16" s="164">
        <v>606300</v>
      </c>
      <c r="B16" s="10" t="s">
        <v>46</v>
      </c>
      <c r="C16" s="148">
        <f>SUMPRODUCT((MONTH(Tableau1[Date])=1)*(Tableau1[Nature flux]=A16)*(Tableau1[Montant (EUR)]))</f>
        <v>0</v>
      </c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75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68"/>
      <c r="AA16" s="38"/>
      <c r="AB16" s="39"/>
      <c r="AC16" s="81"/>
      <c r="AD16" s="53" t="e">
        <f>+Z16-#REF!</f>
        <v>#REF!</v>
      </c>
    </row>
    <row r="17" spans="1:32" x14ac:dyDescent="0.25">
      <c r="A17" s="164">
        <v>606400</v>
      </c>
      <c r="B17" s="10" t="s">
        <v>221</v>
      </c>
      <c r="C17" s="148">
        <f>SUMPRODUCT((MONTH(Tableau1[Date])=1)*(Tableau1[Nature flux]=A17)*(Tableau1[Montant (EUR)]))</f>
        <v>0</v>
      </c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75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68"/>
      <c r="AA17" s="38"/>
      <c r="AB17" s="39"/>
      <c r="AC17" s="81"/>
      <c r="AD17" s="53" t="e">
        <f>+Z17-#REF!</f>
        <v>#REF!</v>
      </c>
    </row>
    <row r="18" spans="1:32" x14ac:dyDescent="0.25">
      <c r="A18" s="164">
        <v>606410</v>
      </c>
      <c r="B18" s="10" t="s">
        <v>47</v>
      </c>
      <c r="C18" s="148">
        <f>SUMPRODUCT((MONTH(Tableau1[Date])=1)*(Tableau1[Nature flux]=A18)*(Tableau1[Montant (EUR)]))</f>
        <v>0</v>
      </c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75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68"/>
      <c r="AA18" s="38"/>
      <c r="AB18" s="39"/>
      <c r="AC18" s="81"/>
      <c r="AD18" s="53" t="e">
        <f>+Z18-#REF!</f>
        <v>#REF!</v>
      </c>
    </row>
    <row r="19" spans="1:32" x14ac:dyDescent="0.25">
      <c r="A19" s="164">
        <v>606500</v>
      </c>
      <c r="B19" s="10" t="s">
        <v>48</v>
      </c>
      <c r="C19" s="148">
        <f>SUMPRODUCT((MONTH(Tableau1[Date])=1)*(Tableau1[Nature flux]=A19)*(Tableau1[Montant (EUR)]))</f>
        <v>0</v>
      </c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75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68"/>
      <c r="AA19" s="38"/>
      <c r="AB19" s="39"/>
      <c r="AC19" s="81"/>
      <c r="AD19" s="53" t="e">
        <f>+Z19-#REF!</f>
        <v>#REF!</v>
      </c>
    </row>
    <row r="20" spans="1:32" x14ac:dyDescent="0.25">
      <c r="A20" s="164">
        <v>607500</v>
      </c>
      <c r="B20" s="10" t="s">
        <v>49</v>
      </c>
      <c r="C20" s="148">
        <f>SUMPRODUCT((MONTH(Tableau1[Date])=1)*(Tableau1[Nature flux]=A20)*(Tableau1[Montant (EUR)]))</f>
        <v>5231.55</v>
      </c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75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68"/>
      <c r="AA20" s="38"/>
      <c r="AB20" s="39"/>
      <c r="AC20" s="81" t="s">
        <v>299</v>
      </c>
      <c r="AD20" s="53" t="e">
        <f>+Z20-#REF!</f>
        <v>#REF!</v>
      </c>
      <c r="AE20" s="17">
        <v>149116.93</v>
      </c>
      <c r="AF20" s="88" t="e">
        <f>O22/O21</f>
        <v>#DIV/0!</v>
      </c>
    </row>
    <row r="21" spans="1:32" x14ac:dyDescent="0.25">
      <c r="A21" s="164">
        <v>607600</v>
      </c>
      <c r="B21" s="10" t="s">
        <v>50</v>
      </c>
      <c r="C21" s="148">
        <f>SUMPRODUCT((MONTH(Tableau1[Date])=1)*(Tableau1[Nature flux]=A21)*(Tableau1[Montant (EUR)]))</f>
        <v>5379.3</v>
      </c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75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68"/>
      <c r="AA21" s="38"/>
      <c r="AB21" s="39"/>
      <c r="AC21" s="81" t="s">
        <v>299</v>
      </c>
      <c r="AD21" s="53" t="e">
        <f>+Z21-#REF!</f>
        <v>#REF!</v>
      </c>
      <c r="AE21" s="17" t="e">
        <f>AE20*AF20</f>
        <v>#DIV/0!</v>
      </c>
      <c r="AF21" s="137" t="e">
        <f>AE20-AE21</f>
        <v>#DIV/0!</v>
      </c>
    </row>
    <row r="22" spans="1:32" x14ac:dyDescent="0.25">
      <c r="A22" s="164">
        <v>607610</v>
      </c>
      <c r="B22" s="10" t="s">
        <v>196</v>
      </c>
      <c r="C22" s="148">
        <f>SUMPRODUCT((MONTH(Tableau1[Date])=1)*(Tableau1[Nature flux]=A22)*(Tableau1[Montant (EUR)]))</f>
        <v>1658.29</v>
      </c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75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68"/>
      <c r="AA22" s="38"/>
      <c r="AB22" s="39"/>
      <c r="AC22" s="81" t="s">
        <v>299</v>
      </c>
      <c r="AD22" s="53" t="e">
        <f>+Z22-#REF!</f>
        <v>#REF!</v>
      </c>
    </row>
    <row r="23" spans="1:32" x14ac:dyDescent="0.25">
      <c r="A23" s="164">
        <v>609700</v>
      </c>
      <c r="B23" s="20" t="s">
        <v>168</v>
      </c>
      <c r="C23" s="148">
        <f>SUMPRODUCT((MONTH(Tableau1[Date])=1)*(Tableau1[Nature flux]=A23)*(Tableau1[Montant (EUR)]))</f>
        <v>0</v>
      </c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75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68"/>
      <c r="AA23" s="38"/>
      <c r="AB23" s="39"/>
      <c r="AC23" s="81"/>
      <c r="AD23" s="53" t="e">
        <f>+Z23-#REF!</f>
        <v>#REF!</v>
      </c>
    </row>
    <row r="24" spans="1:32" x14ac:dyDescent="0.25">
      <c r="A24" s="164">
        <v>609100</v>
      </c>
      <c r="B24" s="22" t="s">
        <v>170</v>
      </c>
      <c r="C24" s="148">
        <f>SUMPRODUCT((MONTH(Tableau1[Date])=1)*(Tableau1[Nature flux]=A24)*(Tableau1[Montant (EUR)]))</f>
        <v>0</v>
      </c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75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68"/>
      <c r="AA24" s="38"/>
      <c r="AB24" s="39"/>
      <c r="AC24" s="134"/>
      <c r="AD24" s="53" t="e">
        <f>+Z24-#REF!</f>
        <v>#REF!</v>
      </c>
    </row>
    <row r="25" spans="1:32" x14ac:dyDescent="0.25">
      <c r="B25" s="23" t="s">
        <v>51</v>
      </c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76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69"/>
      <c r="AA25" s="42"/>
      <c r="AB25" s="43"/>
      <c r="AC25" s="81"/>
      <c r="AD25" s="53" t="e">
        <f>+Z25-#REF!</f>
        <v>#REF!</v>
      </c>
    </row>
    <row r="26" spans="1:32" x14ac:dyDescent="0.25">
      <c r="A26" s="164">
        <v>603210</v>
      </c>
      <c r="B26" s="10" t="s">
        <v>52</v>
      </c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75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68"/>
      <c r="AA26" s="38"/>
      <c r="AB26" s="39"/>
      <c r="AC26" s="135"/>
      <c r="AD26" s="53" t="e">
        <f>+Z26-#REF!</f>
        <v>#REF!</v>
      </c>
    </row>
    <row r="27" spans="1:32" x14ac:dyDescent="0.25">
      <c r="A27" s="164">
        <v>603220</v>
      </c>
      <c r="B27" s="10" t="s">
        <v>53</v>
      </c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75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68"/>
      <c r="AA27" s="38"/>
      <c r="AB27" s="39"/>
      <c r="AC27" s="81"/>
      <c r="AD27" s="53" t="e">
        <f>+Z27-#REF!</f>
        <v>#REF!</v>
      </c>
    </row>
    <row r="28" spans="1:32" x14ac:dyDescent="0.25">
      <c r="A28" s="164">
        <v>603230</v>
      </c>
      <c r="B28" s="10" t="s">
        <v>54</v>
      </c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75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68"/>
      <c r="AA28" s="38"/>
      <c r="AB28" s="39"/>
      <c r="AC28" s="81"/>
      <c r="AD28" s="53" t="e">
        <f>+Z28-#REF!</f>
        <v>#REF!</v>
      </c>
    </row>
    <row r="29" spans="1:32" x14ac:dyDescent="0.25">
      <c r="A29" s="164">
        <v>603240</v>
      </c>
      <c r="B29" s="10" t="s">
        <v>55</v>
      </c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75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68"/>
      <c r="AA29" s="38"/>
      <c r="AB29" s="39"/>
      <c r="AC29" s="81"/>
      <c r="AD29" s="53" t="e">
        <f>+Z29-#REF!</f>
        <v>#REF!</v>
      </c>
    </row>
    <row r="30" spans="1:32" x14ac:dyDescent="0.25">
      <c r="A30" s="164">
        <v>603250</v>
      </c>
      <c r="B30" s="10" t="s">
        <v>56</v>
      </c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75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68"/>
      <c r="AA30" s="38"/>
      <c r="AB30" s="39"/>
      <c r="AC30" s="81"/>
      <c r="AD30" s="53" t="e">
        <f>+Z30-#REF!</f>
        <v>#REF!</v>
      </c>
    </row>
    <row r="31" spans="1:32" x14ac:dyDescent="0.25">
      <c r="A31" s="164">
        <v>603260</v>
      </c>
      <c r="B31" s="10" t="s">
        <v>210</v>
      </c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75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68"/>
      <c r="AA31" s="38"/>
      <c r="AB31" s="39"/>
      <c r="AC31" s="81"/>
      <c r="AD31" s="53" t="e">
        <f>+Z31-#REF!</f>
        <v>#REF!</v>
      </c>
    </row>
    <row r="32" spans="1:32" x14ac:dyDescent="0.25">
      <c r="B32" s="23" t="s">
        <v>57</v>
      </c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76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69"/>
      <c r="AA32" s="42"/>
      <c r="AB32" s="43"/>
      <c r="AC32" s="81"/>
      <c r="AD32" s="53" t="e">
        <f>+Z32-#REF!</f>
        <v>#REF!</v>
      </c>
    </row>
    <row r="33" spans="1:41" x14ac:dyDescent="0.25">
      <c r="A33" s="164">
        <v>611100</v>
      </c>
      <c r="B33" s="10" t="s">
        <v>58</v>
      </c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75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68"/>
      <c r="AA33" s="38"/>
      <c r="AB33" s="39"/>
      <c r="AC33" s="81"/>
      <c r="AD33" s="53" t="e">
        <f>+Z33-#REF!</f>
        <v>#REF!</v>
      </c>
    </row>
    <row r="34" spans="1:41" x14ac:dyDescent="0.25">
      <c r="A34" s="164">
        <v>611140</v>
      </c>
      <c r="B34" s="10" t="s">
        <v>188</v>
      </c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75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68"/>
      <c r="AA34" s="38"/>
      <c r="AB34" s="39"/>
      <c r="AC34" s="81" t="s">
        <v>224</v>
      </c>
      <c r="AD34" s="53" t="e">
        <f>+Z34-#REF!</f>
        <v>#REF!</v>
      </c>
      <c r="AM34" s="17"/>
      <c r="AN34" s="17"/>
      <c r="AO34" s="17"/>
    </row>
    <row r="35" spans="1:41" x14ac:dyDescent="0.25">
      <c r="A35" s="164">
        <v>611500</v>
      </c>
      <c r="B35" s="10" t="s">
        <v>59</v>
      </c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75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68"/>
      <c r="AA35" s="38"/>
      <c r="AB35" s="39"/>
      <c r="AC35" s="81"/>
      <c r="AD35" s="53" t="e">
        <f>+Z35-#REF!</f>
        <v>#REF!</v>
      </c>
      <c r="AM35" s="17"/>
      <c r="AN35" s="17"/>
      <c r="AO35" s="17"/>
    </row>
    <row r="36" spans="1:41" x14ac:dyDescent="0.25">
      <c r="A36" s="164">
        <v>611600</v>
      </c>
      <c r="B36" s="10" t="s">
        <v>60</v>
      </c>
      <c r="C36" s="38"/>
      <c r="D36" s="38"/>
      <c r="E36" s="38"/>
      <c r="F36" s="38"/>
      <c r="G36" s="96"/>
      <c r="H36" s="38"/>
      <c r="I36" s="38"/>
      <c r="J36" s="38"/>
      <c r="K36" s="38"/>
      <c r="L36" s="38"/>
      <c r="M36" s="38"/>
      <c r="N36" s="38"/>
      <c r="O36" s="75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68"/>
      <c r="AA36" s="38"/>
      <c r="AB36" s="39"/>
      <c r="AC36" s="81" t="s">
        <v>226</v>
      </c>
      <c r="AD36" s="53" t="e">
        <f>+Z36-#REF!</f>
        <v>#REF!</v>
      </c>
      <c r="AE36" s="95" t="s">
        <v>225</v>
      </c>
      <c r="AG36" s="17"/>
      <c r="AH36" s="48"/>
      <c r="AM36" s="17"/>
      <c r="AN36" s="17"/>
      <c r="AO36" s="17"/>
    </row>
    <row r="37" spans="1:41" x14ac:dyDescent="0.25">
      <c r="A37" s="164">
        <v>613200</v>
      </c>
      <c r="B37" s="10" t="s">
        <v>61</v>
      </c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75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68"/>
      <c r="AA37" s="38"/>
      <c r="AB37" s="39"/>
      <c r="AC37" s="81"/>
      <c r="AD37" s="53" t="e">
        <f>+Z37-#REF!</f>
        <v>#REF!</v>
      </c>
      <c r="AG37" s="17"/>
      <c r="AH37" s="48"/>
      <c r="AM37" s="17"/>
      <c r="AN37" s="17"/>
      <c r="AO37" s="17"/>
    </row>
    <row r="38" spans="1:41" x14ac:dyDescent="0.25">
      <c r="A38" s="164">
        <v>613210</v>
      </c>
      <c r="B38" s="10" t="s">
        <v>178</v>
      </c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75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68"/>
      <c r="AA38" s="38"/>
      <c r="AB38" s="39"/>
      <c r="AC38" s="81"/>
      <c r="AD38" s="53" t="e">
        <f>+Z38-#REF!</f>
        <v>#REF!</v>
      </c>
      <c r="AG38" s="17"/>
      <c r="AH38" s="48"/>
      <c r="AM38" s="17"/>
      <c r="AN38" s="17"/>
      <c r="AO38" s="17"/>
    </row>
    <row r="39" spans="1:41" x14ac:dyDescent="0.25">
      <c r="A39" s="164">
        <v>613502</v>
      </c>
      <c r="B39" s="10" t="s">
        <v>179</v>
      </c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75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68"/>
      <c r="AA39" s="38"/>
      <c r="AB39" s="39"/>
      <c r="AC39" s="81"/>
      <c r="AD39" s="53" t="e">
        <f>+Z39-#REF!</f>
        <v>#REF!</v>
      </c>
      <c r="AG39" s="17"/>
      <c r="AH39" s="48"/>
      <c r="AM39" s="17"/>
      <c r="AN39" s="17"/>
      <c r="AO39" s="17"/>
    </row>
    <row r="40" spans="1:41" x14ac:dyDescent="0.25">
      <c r="A40" s="164">
        <v>613503</v>
      </c>
      <c r="B40" s="10" t="s">
        <v>220</v>
      </c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75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68"/>
      <c r="AA40" s="38"/>
      <c r="AB40" s="39"/>
      <c r="AC40" s="81"/>
      <c r="AD40" s="53" t="e">
        <f>+Z40-#REF!</f>
        <v>#REF!</v>
      </c>
      <c r="AG40" s="17"/>
      <c r="AH40" s="48"/>
      <c r="AM40" s="17"/>
      <c r="AN40" s="17"/>
      <c r="AO40" s="17"/>
    </row>
    <row r="41" spans="1:41" x14ac:dyDescent="0.25">
      <c r="A41" s="164">
        <v>613505</v>
      </c>
      <c r="B41" s="10" t="s">
        <v>62</v>
      </c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75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68"/>
      <c r="AA41" s="38"/>
      <c r="AB41" s="39"/>
      <c r="AC41" s="81" t="s">
        <v>227</v>
      </c>
      <c r="AD41" s="53" t="e">
        <f>+Z41-#REF!</f>
        <v>#REF!</v>
      </c>
      <c r="AG41" s="17"/>
      <c r="AH41" s="48"/>
      <c r="AI41" s="48"/>
      <c r="AJ41" s="48"/>
      <c r="AM41" s="17"/>
      <c r="AN41" s="17"/>
      <c r="AO41" s="17"/>
    </row>
    <row r="42" spans="1:41" x14ac:dyDescent="0.25">
      <c r="A42" s="164">
        <v>613506</v>
      </c>
      <c r="B42" s="20" t="s">
        <v>169</v>
      </c>
      <c r="C42" s="38"/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75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68"/>
      <c r="AA42" s="38"/>
      <c r="AB42" s="39"/>
      <c r="AC42" s="81"/>
      <c r="AD42" s="53" t="e">
        <f>+Z42-#REF!</f>
        <v>#REF!</v>
      </c>
      <c r="AG42" s="17"/>
      <c r="AH42" s="48"/>
      <c r="AM42" s="17"/>
      <c r="AN42" s="17"/>
      <c r="AO42" s="17"/>
    </row>
    <row r="43" spans="1:41" x14ac:dyDescent="0.25">
      <c r="A43" s="164">
        <v>615200</v>
      </c>
      <c r="B43" s="20" t="s">
        <v>191</v>
      </c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75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68"/>
      <c r="AA43" s="38"/>
      <c r="AB43" s="39"/>
      <c r="AC43" s="81"/>
      <c r="AD43" s="53" t="e">
        <f>+Z43-#REF!</f>
        <v>#REF!</v>
      </c>
      <c r="AG43" s="17"/>
      <c r="AH43" s="48"/>
      <c r="AM43" s="17"/>
      <c r="AN43" s="17"/>
      <c r="AO43" s="17"/>
    </row>
    <row r="44" spans="1:41" x14ac:dyDescent="0.25">
      <c r="A44" s="164">
        <v>615210</v>
      </c>
      <c r="B44" s="10" t="s">
        <v>63</v>
      </c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75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68"/>
      <c r="AA44" s="38"/>
      <c r="AB44" s="39"/>
      <c r="AC44" s="81"/>
      <c r="AD44" s="53" t="e">
        <f>+Z44-#REF!</f>
        <v>#REF!</v>
      </c>
      <c r="AG44" s="17"/>
      <c r="AH44" s="48"/>
      <c r="AK44" s="48"/>
      <c r="AM44" s="17"/>
      <c r="AN44" s="17"/>
      <c r="AO44" s="17"/>
    </row>
    <row r="45" spans="1:41" x14ac:dyDescent="0.25">
      <c r="A45" s="164">
        <v>615500</v>
      </c>
      <c r="B45" s="10" t="s">
        <v>64</v>
      </c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75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68"/>
      <c r="AA45" s="38"/>
      <c r="AB45" s="39"/>
      <c r="AC45" s="81"/>
      <c r="AD45" s="53" t="e">
        <f>+Z45-#REF!</f>
        <v>#REF!</v>
      </c>
      <c r="AG45" s="17"/>
      <c r="AH45" s="48"/>
      <c r="AI45" s="56"/>
      <c r="AM45" s="17"/>
      <c r="AN45" s="17"/>
      <c r="AO45" s="17"/>
    </row>
    <row r="46" spans="1:41" x14ac:dyDescent="0.25">
      <c r="A46" s="164">
        <v>615510</v>
      </c>
      <c r="B46" s="25" t="s">
        <v>65</v>
      </c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75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68"/>
      <c r="AA46" s="38"/>
      <c r="AB46" s="39"/>
      <c r="AC46" s="81"/>
      <c r="AD46" s="53" t="e">
        <f>+Z46-#REF!</f>
        <v>#REF!</v>
      </c>
      <c r="AH46" s="91"/>
      <c r="AM46" s="17"/>
      <c r="AN46" s="17"/>
      <c r="AO46" s="17"/>
    </row>
    <row r="47" spans="1:41" x14ac:dyDescent="0.25">
      <c r="A47" s="164">
        <v>615520</v>
      </c>
      <c r="B47" s="10" t="s">
        <v>66</v>
      </c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75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68"/>
      <c r="AA47" s="38"/>
      <c r="AB47" s="39"/>
      <c r="AC47" s="81"/>
      <c r="AD47" s="53" t="e">
        <f>+Z47-#REF!</f>
        <v>#REF!</v>
      </c>
      <c r="AM47" s="17"/>
      <c r="AN47" s="17"/>
      <c r="AO47" s="17"/>
    </row>
    <row r="48" spans="1:41" x14ac:dyDescent="0.25">
      <c r="A48" s="164">
        <v>615600</v>
      </c>
      <c r="B48" s="10" t="s">
        <v>67</v>
      </c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75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68"/>
      <c r="AA48" s="38"/>
      <c r="AB48" s="39"/>
      <c r="AC48" s="81"/>
      <c r="AD48" s="53" t="e">
        <f>+Z48-#REF!</f>
        <v>#REF!</v>
      </c>
    </row>
    <row r="49" spans="1:34" x14ac:dyDescent="0.25">
      <c r="A49" s="164">
        <v>615610</v>
      </c>
      <c r="B49" s="10" t="s">
        <v>68</v>
      </c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75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68"/>
      <c r="AA49" s="38"/>
      <c r="AB49" s="39"/>
      <c r="AC49" s="81" t="s">
        <v>224</v>
      </c>
      <c r="AD49" s="53" t="e">
        <f>+Z49-#REF!</f>
        <v>#REF!</v>
      </c>
    </row>
    <row r="50" spans="1:34" x14ac:dyDescent="0.25">
      <c r="A50" s="164">
        <v>615620</v>
      </c>
      <c r="B50" s="10" t="s">
        <v>69</v>
      </c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75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68"/>
      <c r="AA50" s="38"/>
      <c r="AB50" s="39"/>
      <c r="AC50" s="81"/>
      <c r="AD50" s="53" t="e">
        <f>+Z50-#REF!</f>
        <v>#REF!</v>
      </c>
    </row>
    <row r="51" spans="1:34" x14ac:dyDescent="0.25">
      <c r="A51" s="164">
        <v>615630</v>
      </c>
      <c r="B51" s="10" t="s">
        <v>70</v>
      </c>
      <c r="C51" s="38"/>
      <c r="D51" s="38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75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68"/>
      <c r="AA51" s="38"/>
      <c r="AB51" s="39"/>
      <c r="AC51" s="81"/>
      <c r="AD51" s="53" t="e">
        <f>+Z51-#REF!</f>
        <v>#REF!</v>
      </c>
    </row>
    <row r="52" spans="1:34" x14ac:dyDescent="0.25">
      <c r="A52" s="164">
        <v>615660</v>
      </c>
      <c r="B52" s="20" t="s">
        <v>153</v>
      </c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75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68"/>
      <c r="AA52" s="38"/>
      <c r="AB52" s="39"/>
      <c r="AC52" s="81"/>
      <c r="AD52" s="53" t="e">
        <f>+Z52-#REF!</f>
        <v>#REF!</v>
      </c>
    </row>
    <row r="53" spans="1:34" x14ac:dyDescent="0.25">
      <c r="A53" s="164">
        <v>616100</v>
      </c>
      <c r="B53" s="10" t="s">
        <v>71</v>
      </c>
      <c r="C53" s="38"/>
      <c r="D53" s="38"/>
      <c r="E53" s="38"/>
      <c r="F53" s="38"/>
      <c r="G53" s="38"/>
      <c r="H53" s="38"/>
      <c r="I53" s="38"/>
      <c r="J53" s="38"/>
      <c r="K53" s="38"/>
      <c r="L53" s="38"/>
      <c r="M53" s="38"/>
      <c r="N53" s="38"/>
      <c r="O53" s="75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68"/>
      <c r="AA53" s="38"/>
      <c r="AB53" s="39"/>
      <c r="AC53" s="81" t="s">
        <v>224</v>
      </c>
      <c r="AD53" s="53" t="e">
        <f>+Z53-#REF!</f>
        <v>#REF!</v>
      </c>
    </row>
    <row r="54" spans="1:34" x14ac:dyDescent="0.25">
      <c r="A54" s="164">
        <v>616300</v>
      </c>
      <c r="B54" s="10" t="s">
        <v>202</v>
      </c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75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68"/>
      <c r="AA54" s="38"/>
      <c r="AB54" s="39"/>
      <c r="AC54" s="81" t="s">
        <v>224</v>
      </c>
      <c r="AD54" s="53" t="e">
        <f>+Z54-#REF!</f>
        <v>#REF!</v>
      </c>
    </row>
    <row r="55" spans="1:34" x14ac:dyDescent="0.25">
      <c r="A55" s="164">
        <v>616500</v>
      </c>
      <c r="B55" s="10" t="s">
        <v>219</v>
      </c>
      <c r="C55" s="38"/>
      <c r="D55" s="38"/>
      <c r="E55" s="38"/>
      <c r="F55" s="38"/>
      <c r="G55" s="38"/>
      <c r="H55" s="38"/>
      <c r="I55" s="38"/>
      <c r="J55" s="38"/>
      <c r="K55" s="38"/>
      <c r="L55" s="38"/>
      <c r="M55" s="38"/>
      <c r="N55" s="38"/>
      <c r="O55" s="75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68"/>
      <c r="AA55" s="38"/>
      <c r="AB55" s="39"/>
      <c r="AC55" s="81"/>
      <c r="AD55" s="53" t="e">
        <f>+Z55-#REF!</f>
        <v>#REF!</v>
      </c>
    </row>
    <row r="56" spans="1:34" x14ac:dyDescent="0.25">
      <c r="A56" s="164">
        <v>616600</v>
      </c>
      <c r="B56" s="10" t="s">
        <v>72</v>
      </c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75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68"/>
      <c r="AA56" s="38"/>
      <c r="AB56" s="39"/>
      <c r="AC56" s="81" t="s">
        <v>224</v>
      </c>
      <c r="AD56" s="53" t="e">
        <f>+Z56-#REF!</f>
        <v>#REF!</v>
      </c>
      <c r="AG56" s="17"/>
      <c r="AH56" s="48"/>
    </row>
    <row r="57" spans="1:34" x14ac:dyDescent="0.25">
      <c r="A57" s="164">
        <v>617000</v>
      </c>
      <c r="B57" s="10" t="s">
        <v>213</v>
      </c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75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68"/>
      <c r="AA57" s="38"/>
      <c r="AB57" s="39"/>
      <c r="AC57" s="81"/>
      <c r="AD57" s="53" t="e">
        <f>+Z57-#REF!</f>
        <v>#REF!</v>
      </c>
    </row>
    <row r="58" spans="1:34" x14ac:dyDescent="0.25">
      <c r="A58" s="164">
        <v>618300</v>
      </c>
      <c r="B58" s="10" t="s">
        <v>73</v>
      </c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75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68"/>
      <c r="AA58" s="38"/>
      <c r="AB58" s="39"/>
      <c r="AC58" s="81"/>
      <c r="AD58" s="53" t="e">
        <f>+Z58-#REF!</f>
        <v>#REF!</v>
      </c>
    </row>
    <row r="59" spans="1:34" x14ac:dyDescent="0.25">
      <c r="A59" s="164">
        <v>618500</v>
      </c>
      <c r="B59" s="10" t="s">
        <v>201</v>
      </c>
      <c r="C59" s="38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75"/>
      <c r="P59" s="38"/>
      <c r="Q59" s="38"/>
      <c r="R59" s="38"/>
      <c r="S59" s="38"/>
      <c r="T59" s="38"/>
      <c r="U59" s="38"/>
      <c r="V59" s="38"/>
      <c r="W59" s="38"/>
      <c r="X59" s="38"/>
      <c r="Y59" s="38"/>
      <c r="Z59" s="68"/>
      <c r="AA59" s="38"/>
      <c r="AB59" s="39"/>
      <c r="AC59" s="81"/>
      <c r="AD59" s="53" t="e">
        <f>+Z59-#REF!</f>
        <v>#REF!</v>
      </c>
    </row>
    <row r="60" spans="1:34" x14ac:dyDescent="0.25">
      <c r="A60" s="164">
        <v>619000</v>
      </c>
      <c r="B60" s="20" t="s">
        <v>181</v>
      </c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75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68"/>
      <c r="AA60" s="38"/>
      <c r="AB60" s="39"/>
      <c r="AC60" s="81"/>
      <c r="AD60" s="53" t="e">
        <f>+Z60-#REF!</f>
        <v>#REF!</v>
      </c>
    </row>
    <row r="61" spans="1:34" x14ac:dyDescent="0.25">
      <c r="A61" s="164">
        <v>621100</v>
      </c>
      <c r="B61" s="20" t="s">
        <v>192</v>
      </c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75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68"/>
      <c r="AA61" s="38"/>
      <c r="AB61" s="39"/>
      <c r="AC61" s="81"/>
      <c r="AD61" s="53" t="e">
        <f>+Z61-#REF!</f>
        <v>#REF!</v>
      </c>
    </row>
    <row r="62" spans="1:34" x14ac:dyDescent="0.25">
      <c r="A62" s="164">
        <v>621400</v>
      </c>
      <c r="B62" s="10" t="s">
        <v>74</v>
      </c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75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68"/>
      <c r="AA62" s="38"/>
      <c r="AB62" s="39"/>
      <c r="AC62" s="138" t="s">
        <v>300</v>
      </c>
      <c r="AD62" s="53" t="e">
        <f>+Z62-#REF!</f>
        <v>#REF!</v>
      </c>
    </row>
    <row r="63" spans="1:34" x14ac:dyDescent="0.25">
      <c r="A63" s="164">
        <v>622610</v>
      </c>
      <c r="B63" s="10" t="s">
        <v>75</v>
      </c>
      <c r="C63" s="38"/>
      <c r="D63" s="38"/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75"/>
      <c r="P63" s="38"/>
      <c r="Q63" s="38"/>
      <c r="R63" s="38"/>
      <c r="S63" s="38"/>
      <c r="T63" s="38"/>
      <c r="U63" s="38"/>
      <c r="V63" s="38"/>
      <c r="W63" s="38"/>
      <c r="X63" s="38"/>
      <c r="Y63" s="38"/>
      <c r="Z63" s="68"/>
      <c r="AA63" s="38"/>
      <c r="AB63" s="39"/>
      <c r="AC63" s="81" t="s">
        <v>228</v>
      </c>
      <c r="AD63" s="53" t="e">
        <f>+Z63-#REF!</f>
        <v>#REF!</v>
      </c>
    </row>
    <row r="64" spans="1:34" x14ac:dyDescent="0.25">
      <c r="A64" s="164">
        <v>622611</v>
      </c>
      <c r="B64" s="10" t="s">
        <v>186</v>
      </c>
      <c r="C64" s="38"/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75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68"/>
      <c r="AA64" s="38"/>
      <c r="AB64" s="39"/>
      <c r="AC64" s="81"/>
      <c r="AD64" s="53" t="e">
        <f>+Z64-#REF!</f>
        <v>#REF!</v>
      </c>
    </row>
    <row r="65" spans="1:30" x14ac:dyDescent="0.25">
      <c r="A65" s="164">
        <v>622700</v>
      </c>
      <c r="B65" s="10" t="s">
        <v>76</v>
      </c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75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68"/>
      <c r="AA65" s="38"/>
      <c r="AB65" s="39"/>
      <c r="AC65" s="81"/>
      <c r="AD65" s="53" t="e">
        <f>+Z65-#REF!</f>
        <v>#REF!</v>
      </c>
    </row>
    <row r="66" spans="1:30" x14ac:dyDescent="0.25">
      <c r="A66" s="164">
        <v>623100</v>
      </c>
      <c r="B66" s="10" t="s">
        <v>203</v>
      </c>
      <c r="C66" s="38"/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75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68"/>
      <c r="AA66" s="38"/>
      <c r="AB66" s="39"/>
      <c r="AC66" s="81"/>
      <c r="AD66" s="53" t="e">
        <f>+Z66-#REF!</f>
        <v>#REF!</v>
      </c>
    </row>
    <row r="67" spans="1:30" x14ac:dyDescent="0.25">
      <c r="A67" s="164">
        <v>623400</v>
      </c>
      <c r="B67" s="10" t="s">
        <v>77</v>
      </c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75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68"/>
      <c r="AA67" s="38"/>
      <c r="AB67" s="39"/>
      <c r="AC67" s="81"/>
      <c r="AD67" s="53" t="e">
        <f>+Z67-#REF!</f>
        <v>#REF!</v>
      </c>
    </row>
    <row r="68" spans="1:30" x14ac:dyDescent="0.25">
      <c r="A68" s="164">
        <v>623600</v>
      </c>
      <c r="B68" s="10" t="s">
        <v>78</v>
      </c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75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68"/>
      <c r="AA68" s="38"/>
      <c r="AB68" s="39"/>
      <c r="AC68" s="81" t="s">
        <v>229</v>
      </c>
      <c r="AD68" s="53" t="e">
        <f>+Z68-#REF!</f>
        <v>#REF!</v>
      </c>
    </row>
    <row r="69" spans="1:30" x14ac:dyDescent="0.25">
      <c r="A69" s="164">
        <v>623700</v>
      </c>
      <c r="B69" s="10" t="s">
        <v>206</v>
      </c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75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68"/>
      <c r="AA69" s="38"/>
      <c r="AB69" s="39"/>
      <c r="AC69" s="81"/>
      <c r="AD69" s="53" t="e">
        <f>+Z69-#REF!</f>
        <v>#REF!</v>
      </c>
    </row>
    <row r="70" spans="1:30" x14ac:dyDescent="0.25">
      <c r="A70" s="164">
        <v>623800</v>
      </c>
      <c r="B70" s="20" t="s">
        <v>161</v>
      </c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75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68"/>
      <c r="AA70" s="38"/>
      <c r="AB70" s="39"/>
      <c r="AC70" s="81"/>
      <c r="AD70" s="53" t="e">
        <f>+Z70-#REF!</f>
        <v>#REF!</v>
      </c>
    </row>
    <row r="71" spans="1:30" x14ac:dyDescent="0.25">
      <c r="A71" s="164">
        <v>625110</v>
      </c>
      <c r="B71" s="10" t="s">
        <v>79</v>
      </c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75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68"/>
      <c r="AA71" s="38"/>
      <c r="AB71" s="39"/>
      <c r="AC71" s="81"/>
      <c r="AD71" s="53" t="e">
        <f>+Z71-#REF!</f>
        <v>#REF!</v>
      </c>
    </row>
    <row r="72" spans="1:30" x14ac:dyDescent="0.25">
      <c r="A72" s="164">
        <v>625120</v>
      </c>
      <c r="B72" s="10" t="s">
        <v>80</v>
      </c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75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68"/>
      <c r="AA72" s="38"/>
      <c r="AB72" s="39"/>
      <c r="AC72" s="81"/>
      <c r="AD72" s="53" t="e">
        <f>+Z72-#REF!</f>
        <v>#REF!</v>
      </c>
    </row>
    <row r="73" spans="1:30" x14ac:dyDescent="0.25">
      <c r="A73" s="164">
        <v>625200</v>
      </c>
      <c r="B73" s="10" t="s">
        <v>81</v>
      </c>
      <c r="C73" s="38"/>
      <c r="D73" s="38"/>
      <c r="E73" s="38"/>
      <c r="F73" s="38"/>
      <c r="G73" s="38"/>
      <c r="H73" s="38"/>
      <c r="I73" s="38"/>
      <c r="J73" s="38"/>
      <c r="K73" s="38"/>
      <c r="L73" s="38"/>
      <c r="M73" s="38"/>
      <c r="N73" s="38"/>
      <c r="O73" s="75"/>
      <c r="P73" s="38"/>
      <c r="Q73" s="38"/>
      <c r="R73" s="38"/>
      <c r="S73" s="38"/>
      <c r="T73" s="38"/>
      <c r="U73" s="38"/>
      <c r="V73" s="38"/>
      <c r="W73" s="38"/>
      <c r="X73" s="38"/>
      <c r="Y73" s="38"/>
      <c r="Z73" s="68"/>
      <c r="AA73" s="38"/>
      <c r="AB73" s="39"/>
      <c r="AC73" s="81"/>
      <c r="AD73" s="53" t="e">
        <f>+Z73-#REF!</f>
        <v>#REF!</v>
      </c>
    </row>
    <row r="74" spans="1:30" x14ac:dyDescent="0.25">
      <c r="A74" s="164">
        <v>625600</v>
      </c>
      <c r="B74" s="10" t="s">
        <v>82</v>
      </c>
      <c r="C74" s="38"/>
      <c r="D74" s="38"/>
      <c r="E74" s="38"/>
      <c r="F74" s="38"/>
      <c r="G74" s="38"/>
      <c r="H74" s="38"/>
      <c r="I74" s="38"/>
      <c r="J74" s="38"/>
      <c r="K74" s="38"/>
      <c r="L74" s="38"/>
      <c r="M74" s="38"/>
      <c r="N74" s="38"/>
      <c r="O74" s="75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68"/>
      <c r="AA74" s="38"/>
      <c r="AB74" s="39"/>
      <c r="AC74" s="81"/>
      <c r="AD74" s="53" t="e">
        <f>+Z74-#REF!</f>
        <v>#REF!</v>
      </c>
    </row>
    <row r="75" spans="1:30" x14ac:dyDescent="0.25">
      <c r="A75" s="164">
        <v>625700</v>
      </c>
      <c r="B75" s="10" t="s">
        <v>83</v>
      </c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75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68"/>
      <c r="AA75" s="38"/>
      <c r="AB75" s="39"/>
      <c r="AC75" s="81"/>
      <c r="AD75" s="53" t="e">
        <f>+Z75-#REF!</f>
        <v>#REF!</v>
      </c>
    </row>
    <row r="76" spans="1:30" x14ac:dyDescent="0.25">
      <c r="A76" s="164">
        <v>626100</v>
      </c>
      <c r="B76" s="10" t="s">
        <v>84</v>
      </c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75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68"/>
      <c r="AA76" s="38"/>
      <c r="AB76" s="39"/>
      <c r="AC76" s="81"/>
      <c r="AD76" s="53" t="e">
        <f>+Z76-#REF!</f>
        <v>#REF!</v>
      </c>
    </row>
    <row r="77" spans="1:30" x14ac:dyDescent="0.25">
      <c r="A77" s="164">
        <v>626200</v>
      </c>
      <c r="B77" s="10" t="s">
        <v>85</v>
      </c>
      <c r="C77" s="38"/>
      <c r="D77" s="38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75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68"/>
      <c r="AA77" s="38"/>
      <c r="AB77" s="39"/>
      <c r="AC77" s="81"/>
      <c r="AD77" s="53" t="e">
        <f>+Z77-#REF!</f>
        <v>#REF!</v>
      </c>
    </row>
    <row r="78" spans="1:30" x14ac:dyDescent="0.25">
      <c r="A78" s="164">
        <v>627100</v>
      </c>
      <c r="B78" s="10" t="s">
        <v>86</v>
      </c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75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68"/>
      <c r="AA78" s="38"/>
      <c r="AB78" s="39"/>
      <c r="AC78" s="81"/>
      <c r="AD78" s="53" t="e">
        <f>+Z78-#REF!</f>
        <v>#REF!</v>
      </c>
    </row>
    <row r="79" spans="1:30" x14ac:dyDescent="0.25">
      <c r="A79" s="164">
        <v>627810</v>
      </c>
      <c r="B79" s="10" t="s">
        <v>87</v>
      </c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75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68"/>
      <c r="AA79" s="38"/>
      <c r="AB79" s="39"/>
      <c r="AC79" s="81"/>
      <c r="AD79" s="53" t="e">
        <f>+Z79-#REF!</f>
        <v>#REF!</v>
      </c>
    </row>
    <row r="80" spans="1:30" x14ac:dyDescent="0.25">
      <c r="A80" s="164">
        <v>627830</v>
      </c>
      <c r="B80" s="10" t="s">
        <v>88</v>
      </c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75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68"/>
      <c r="AA80" s="38"/>
      <c r="AB80" s="39"/>
      <c r="AC80" s="81"/>
      <c r="AD80" s="53" t="e">
        <f>+Z80-#REF!</f>
        <v>#REF!</v>
      </c>
    </row>
    <row r="81" spans="1:38" x14ac:dyDescent="0.25">
      <c r="A81" s="164">
        <v>627850</v>
      </c>
      <c r="B81" s="10" t="s">
        <v>89</v>
      </c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8"/>
      <c r="N81" s="38"/>
      <c r="O81" s="75"/>
      <c r="P81" s="38"/>
      <c r="Q81" s="38"/>
      <c r="R81" s="38"/>
      <c r="S81" s="38"/>
      <c r="T81" s="38"/>
      <c r="U81" s="38"/>
      <c r="V81" s="38"/>
      <c r="W81" s="38"/>
      <c r="X81" s="38"/>
      <c r="Y81" s="38"/>
      <c r="Z81" s="68"/>
      <c r="AA81" s="38"/>
      <c r="AB81" s="39"/>
      <c r="AC81" s="81"/>
      <c r="AD81" s="53" t="e">
        <f>+Z81-#REF!</f>
        <v>#REF!</v>
      </c>
    </row>
    <row r="82" spans="1:38" x14ac:dyDescent="0.25">
      <c r="A82" s="164">
        <v>628400</v>
      </c>
      <c r="B82" s="24" t="s">
        <v>90</v>
      </c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8"/>
      <c r="N82" s="38"/>
      <c r="O82" s="75"/>
      <c r="P82" s="38"/>
      <c r="Q82" s="38"/>
      <c r="R82" s="38"/>
      <c r="S82" s="38"/>
      <c r="T82" s="38"/>
      <c r="U82" s="38"/>
      <c r="V82" s="38"/>
      <c r="W82" s="38"/>
      <c r="X82" s="38"/>
      <c r="Y82" s="38"/>
      <c r="Z82" s="68"/>
      <c r="AA82" s="38"/>
      <c r="AB82" s="39"/>
      <c r="AC82" s="81"/>
      <c r="AD82" s="53" t="e">
        <f>+Z82-#REF!</f>
        <v>#REF!</v>
      </c>
    </row>
    <row r="83" spans="1:38" s="8" customFormat="1" x14ac:dyDescent="0.25">
      <c r="A83" s="165"/>
      <c r="B83" s="21" t="s">
        <v>91</v>
      </c>
      <c r="C83" s="42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76"/>
      <c r="P83" s="42"/>
      <c r="Q83" s="42"/>
      <c r="R83" s="42"/>
      <c r="S83" s="42"/>
      <c r="T83" s="42"/>
      <c r="U83" s="42"/>
      <c r="V83" s="42"/>
      <c r="W83" s="42"/>
      <c r="X83" s="42"/>
      <c r="Y83" s="42"/>
      <c r="Z83" s="69"/>
      <c r="AA83" s="42"/>
      <c r="AB83" s="43"/>
      <c r="AC83" s="81"/>
      <c r="AD83" s="53" t="e">
        <f>+Z83-#REF!</f>
        <v>#REF!</v>
      </c>
      <c r="AE83" s="89"/>
      <c r="AF83" s="60"/>
      <c r="AG83" s="90"/>
      <c r="AH83" s="89"/>
      <c r="AI83" s="89"/>
      <c r="AJ83" s="89"/>
      <c r="AK83" s="89"/>
      <c r="AL83" s="89"/>
    </row>
    <row r="84" spans="1:38" x14ac:dyDescent="0.25">
      <c r="A84" s="164">
        <v>631100</v>
      </c>
      <c r="B84" s="10" t="s">
        <v>92</v>
      </c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75"/>
      <c r="P84" s="38"/>
      <c r="Q84" s="38"/>
      <c r="R84" s="38"/>
      <c r="S84" s="38"/>
      <c r="T84" s="38"/>
      <c r="U84" s="38"/>
      <c r="V84" s="38"/>
      <c r="W84" s="38"/>
      <c r="X84" s="38"/>
      <c r="Y84" s="38"/>
      <c r="Z84" s="68"/>
      <c r="AA84" s="38"/>
      <c r="AB84" s="39"/>
      <c r="AC84" s="81"/>
      <c r="AD84" s="53" t="e">
        <f>+Z84-#REF!</f>
        <v>#REF!</v>
      </c>
    </row>
    <row r="85" spans="1:38" x14ac:dyDescent="0.25">
      <c r="A85" s="164">
        <v>631200</v>
      </c>
      <c r="B85" s="10" t="s">
        <v>164</v>
      </c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75"/>
      <c r="P85" s="38"/>
      <c r="Q85" s="38"/>
      <c r="R85" s="38"/>
      <c r="S85" s="38"/>
      <c r="T85" s="38"/>
      <c r="U85" s="38"/>
      <c r="V85" s="38"/>
      <c r="W85" s="38"/>
      <c r="X85" s="38"/>
      <c r="Y85" s="38"/>
      <c r="Z85" s="68"/>
      <c r="AA85" s="38"/>
      <c r="AB85" s="39"/>
      <c r="AC85" s="81"/>
      <c r="AD85" s="53" t="e">
        <f>+Z85-#REF!</f>
        <v>#REF!</v>
      </c>
    </row>
    <row r="86" spans="1:38" x14ac:dyDescent="0.25">
      <c r="A86" s="164">
        <v>631810</v>
      </c>
      <c r="B86" s="10" t="s">
        <v>93</v>
      </c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75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68"/>
      <c r="AA86" s="38"/>
      <c r="AB86" s="39"/>
      <c r="AC86" s="81"/>
      <c r="AD86" s="53" t="e">
        <f>+Z86-#REF!</f>
        <v>#REF!</v>
      </c>
    </row>
    <row r="87" spans="1:38" x14ac:dyDescent="0.25">
      <c r="A87" s="164">
        <v>631886</v>
      </c>
      <c r="B87" s="20" t="s">
        <v>180</v>
      </c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38"/>
      <c r="O87" s="75"/>
      <c r="P87" s="38"/>
      <c r="Q87" s="38"/>
      <c r="R87" s="38"/>
      <c r="S87" s="38"/>
      <c r="T87" s="38"/>
      <c r="U87" s="38"/>
      <c r="V87" s="38"/>
      <c r="W87" s="38"/>
      <c r="X87" s="38"/>
      <c r="Y87" s="38"/>
      <c r="Z87" s="68"/>
      <c r="AA87" s="38"/>
      <c r="AB87" s="39"/>
      <c r="AC87" s="81"/>
      <c r="AD87" s="53" t="e">
        <f>+Z87-#REF!</f>
        <v>#REF!</v>
      </c>
    </row>
    <row r="88" spans="1:38" x14ac:dyDescent="0.25">
      <c r="A88" s="164">
        <v>633300</v>
      </c>
      <c r="B88" s="10" t="s">
        <v>94</v>
      </c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38"/>
      <c r="O88" s="75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68"/>
      <c r="AA88" s="38"/>
      <c r="AB88" s="39"/>
      <c r="AC88" s="81"/>
      <c r="AD88" s="53" t="e">
        <f>+Z88-#REF!</f>
        <v>#REF!</v>
      </c>
    </row>
    <row r="89" spans="1:38" x14ac:dyDescent="0.25">
      <c r="A89" s="164">
        <v>633400</v>
      </c>
      <c r="B89" s="10" t="s">
        <v>95</v>
      </c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75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68"/>
      <c r="AA89" s="38"/>
      <c r="AB89" s="39"/>
      <c r="AC89" s="81"/>
      <c r="AD89" s="53" t="e">
        <f>+Z89-#REF!</f>
        <v>#REF!</v>
      </c>
    </row>
    <row r="90" spans="1:38" ht="15" customHeight="1" x14ac:dyDescent="0.25">
      <c r="A90" s="164">
        <v>637820</v>
      </c>
      <c r="B90" s="20" t="s">
        <v>154</v>
      </c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75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68"/>
      <c r="AA90" s="38"/>
      <c r="AB90" s="39"/>
      <c r="AC90" s="81"/>
      <c r="AD90" s="53" t="e">
        <f>+Z90-#REF!</f>
        <v>#REF!</v>
      </c>
    </row>
    <row r="91" spans="1:38" ht="15" customHeight="1" x14ac:dyDescent="0.25">
      <c r="A91" s="164">
        <v>635110</v>
      </c>
      <c r="B91" s="20" t="s">
        <v>208</v>
      </c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38"/>
      <c r="O91" s="75"/>
      <c r="P91" s="38"/>
      <c r="Q91" s="38"/>
      <c r="R91" s="38"/>
      <c r="S91" s="38"/>
      <c r="T91" s="38"/>
      <c r="U91" s="38"/>
      <c r="V91" s="38"/>
      <c r="W91" s="38"/>
      <c r="X91" s="38"/>
      <c r="Y91" s="38"/>
      <c r="Z91" s="68"/>
      <c r="AA91" s="38"/>
      <c r="AB91" s="39"/>
      <c r="AC91" s="81"/>
      <c r="AD91" s="53" t="e">
        <f>+Z91-#REF!</f>
        <v>#REF!</v>
      </c>
    </row>
    <row r="92" spans="1:38" x14ac:dyDescent="0.25">
      <c r="A92" s="164">
        <v>635120</v>
      </c>
      <c r="B92" s="20" t="s">
        <v>193</v>
      </c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75"/>
      <c r="P92" s="38"/>
      <c r="Q92" s="38"/>
      <c r="R92" s="38"/>
      <c r="S92" s="38"/>
      <c r="T92" s="38"/>
      <c r="U92" s="38"/>
      <c r="V92" s="38"/>
      <c r="W92" s="38"/>
      <c r="X92" s="38"/>
      <c r="Y92" s="38"/>
      <c r="Z92" s="68"/>
      <c r="AA92" s="38"/>
      <c r="AB92" s="39"/>
      <c r="AC92" s="81"/>
      <c r="AD92" s="53" t="e">
        <f>+Z92-#REF!</f>
        <v>#REF!</v>
      </c>
    </row>
    <row r="93" spans="1:38" x14ac:dyDescent="0.25">
      <c r="A93" s="164">
        <v>635150</v>
      </c>
      <c r="B93" s="24" t="s">
        <v>165</v>
      </c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38"/>
      <c r="O93" s="75"/>
      <c r="P93" s="38"/>
      <c r="Q93" s="38"/>
      <c r="R93" s="38"/>
      <c r="S93" s="38"/>
      <c r="T93" s="38"/>
      <c r="U93" s="38"/>
      <c r="V93" s="38"/>
      <c r="W93" s="38"/>
      <c r="X93" s="38"/>
      <c r="Y93" s="38"/>
      <c r="Z93" s="68"/>
      <c r="AA93" s="40"/>
      <c r="AB93" s="39"/>
      <c r="AC93" s="81"/>
      <c r="AD93" s="53" t="e">
        <f>+Z93-#REF!</f>
        <v>#REF!</v>
      </c>
    </row>
    <row r="94" spans="1:38" x14ac:dyDescent="0.25">
      <c r="B94" s="21" t="s">
        <v>96</v>
      </c>
      <c r="C94" s="42"/>
      <c r="D94" s="42"/>
      <c r="E94" s="42"/>
      <c r="F94" s="42"/>
      <c r="G94" s="42"/>
      <c r="H94" s="42"/>
      <c r="I94" s="42"/>
      <c r="J94" s="42"/>
      <c r="K94" s="42"/>
      <c r="L94" s="42"/>
      <c r="M94" s="42"/>
      <c r="N94" s="42"/>
      <c r="O94" s="76"/>
      <c r="P94" s="42"/>
      <c r="Q94" s="42"/>
      <c r="R94" s="42"/>
      <c r="S94" s="42"/>
      <c r="T94" s="42"/>
      <c r="U94" s="42"/>
      <c r="V94" s="42"/>
      <c r="W94" s="42"/>
      <c r="X94" s="42"/>
      <c r="Y94" s="42"/>
      <c r="Z94" s="69"/>
      <c r="AA94" s="42"/>
      <c r="AB94" s="43"/>
      <c r="AC94" s="81"/>
      <c r="AD94" s="53" t="e">
        <f>+Z94-#REF!</f>
        <v>#REF!</v>
      </c>
    </row>
    <row r="95" spans="1:38" s="147" customFormat="1" ht="30" x14ac:dyDescent="0.25">
      <c r="A95" s="166">
        <v>641100</v>
      </c>
      <c r="B95" s="141" t="s">
        <v>97</v>
      </c>
      <c r="C95" s="62"/>
      <c r="D95" s="62"/>
      <c r="E95" s="62"/>
      <c r="F95" s="62"/>
      <c r="G95" s="62"/>
      <c r="H95" s="62"/>
      <c r="I95" s="62"/>
      <c r="J95" s="62"/>
      <c r="K95" s="62"/>
      <c r="L95" s="62"/>
      <c r="M95" s="62"/>
      <c r="N95" s="62"/>
      <c r="O95" s="62"/>
      <c r="P95" s="62"/>
      <c r="Q95" s="62"/>
      <c r="R95" s="62"/>
      <c r="S95" s="62"/>
      <c r="T95" s="62"/>
      <c r="U95" s="62"/>
      <c r="V95" s="62"/>
      <c r="W95" s="62"/>
      <c r="X95" s="62"/>
      <c r="Y95" s="62"/>
      <c r="Z95" s="62"/>
      <c r="AA95" s="62"/>
      <c r="AB95" s="142"/>
      <c r="AC95" s="138" t="s">
        <v>297</v>
      </c>
      <c r="AD95" s="143" t="e">
        <f>+Z95-#REF!</f>
        <v>#REF!</v>
      </c>
      <c r="AE95" s="144"/>
      <c r="AF95" s="145"/>
      <c r="AG95" s="146"/>
      <c r="AH95" s="144"/>
      <c r="AI95" s="144"/>
      <c r="AJ95" s="144"/>
      <c r="AK95" s="144"/>
      <c r="AL95" s="144"/>
    </row>
    <row r="96" spans="1:38" s="147" customFormat="1" x14ac:dyDescent="0.25">
      <c r="A96" s="166">
        <v>641100</v>
      </c>
      <c r="B96" s="141" t="s">
        <v>98</v>
      </c>
      <c r="C96" s="62"/>
      <c r="D96" s="62"/>
      <c r="E96" s="62"/>
      <c r="F96" s="62"/>
      <c r="G96" s="62"/>
      <c r="H96" s="62"/>
      <c r="I96" s="62"/>
      <c r="J96" s="62"/>
      <c r="K96" s="62"/>
      <c r="L96" s="62"/>
      <c r="M96" s="62"/>
      <c r="N96" s="62"/>
      <c r="O96" s="62"/>
      <c r="P96" s="62"/>
      <c r="Q96" s="62"/>
      <c r="R96" s="62"/>
      <c r="S96" s="62"/>
      <c r="T96" s="62"/>
      <c r="U96" s="62"/>
      <c r="V96" s="62"/>
      <c r="W96" s="62"/>
      <c r="X96" s="62"/>
      <c r="Y96" s="62"/>
      <c r="Z96" s="62"/>
      <c r="AA96" s="62"/>
      <c r="AB96" s="142"/>
      <c r="AC96" s="138" t="s">
        <v>297</v>
      </c>
      <c r="AD96" s="143" t="e">
        <f>+Z96-#REF!</f>
        <v>#REF!</v>
      </c>
      <c r="AE96" s="144"/>
      <c r="AF96" s="145"/>
      <c r="AG96" s="146"/>
      <c r="AH96" s="144"/>
      <c r="AI96" s="144"/>
      <c r="AJ96" s="144"/>
      <c r="AK96" s="144"/>
      <c r="AL96" s="144"/>
    </row>
    <row r="97" spans="1:30" x14ac:dyDescent="0.25">
      <c r="B97" s="10" t="s">
        <v>177</v>
      </c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75"/>
      <c r="P97" s="38"/>
      <c r="Q97" s="38"/>
      <c r="R97" s="38"/>
      <c r="S97" s="38"/>
      <c r="T97" s="38"/>
      <c r="U97" s="38"/>
      <c r="V97" s="38"/>
      <c r="W97" s="38"/>
      <c r="X97" s="38"/>
      <c r="Y97" s="38"/>
      <c r="Z97" s="68"/>
      <c r="AA97" s="38"/>
      <c r="AB97" s="39"/>
      <c r="AC97" s="81"/>
      <c r="AD97" s="53" t="e">
        <f>+Z97-#REF!</f>
        <v>#REF!</v>
      </c>
    </row>
    <row r="98" spans="1:30" x14ac:dyDescent="0.25">
      <c r="A98" s="164">
        <v>641200</v>
      </c>
      <c r="B98" s="10" t="s">
        <v>99</v>
      </c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75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68"/>
      <c r="AA98" s="38"/>
      <c r="AB98" s="39"/>
      <c r="AC98" s="81"/>
      <c r="AD98" s="53" t="e">
        <f>+Z98-#REF!</f>
        <v>#REF!</v>
      </c>
    </row>
    <row r="99" spans="1:30" x14ac:dyDescent="0.25">
      <c r="A99" s="164">
        <v>641300</v>
      </c>
      <c r="B99" s="20" t="s">
        <v>171</v>
      </c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75"/>
      <c r="P99" s="38"/>
      <c r="Q99" s="38"/>
      <c r="R99" s="38"/>
      <c r="S99" s="38"/>
      <c r="T99" s="38"/>
      <c r="U99" s="38"/>
      <c r="V99" s="38"/>
      <c r="W99" s="38"/>
      <c r="X99" s="38"/>
      <c r="Y99" s="38"/>
      <c r="Z99" s="68"/>
      <c r="AA99" s="38"/>
      <c r="AB99" s="39"/>
      <c r="AC99" s="81"/>
      <c r="AD99" s="53" t="e">
        <f>+Z99-#REF!</f>
        <v>#REF!</v>
      </c>
    </row>
    <row r="100" spans="1:30" x14ac:dyDescent="0.25">
      <c r="A100" s="164">
        <v>641410</v>
      </c>
      <c r="B100" s="10" t="s">
        <v>162</v>
      </c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75"/>
      <c r="P100" s="38"/>
      <c r="Q100" s="38"/>
      <c r="R100" s="38"/>
      <c r="S100" s="38"/>
      <c r="T100" s="38"/>
      <c r="U100" s="38"/>
      <c r="V100" s="38"/>
      <c r="W100" s="38"/>
      <c r="X100" s="38"/>
      <c r="Y100" s="38"/>
      <c r="Z100" s="68"/>
      <c r="AA100" s="38"/>
      <c r="AB100" s="39"/>
      <c r="AC100" s="81"/>
      <c r="AD100" s="53" t="e">
        <f>+Z100-#REF!</f>
        <v>#REF!</v>
      </c>
    </row>
    <row r="101" spans="1:30" x14ac:dyDescent="0.25">
      <c r="A101" s="164">
        <v>641310</v>
      </c>
      <c r="B101" s="10" t="s">
        <v>163</v>
      </c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75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68"/>
      <c r="AA101" s="38"/>
      <c r="AB101" s="39"/>
      <c r="AC101" s="81"/>
      <c r="AD101" s="53" t="e">
        <f>+Z101-#REF!</f>
        <v>#REF!</v>
      </c>
    </row>
    <row r="102" spans="1:30" x14ac:dyDescent="0.25">
      <c r="A102" s="164">
        <v>641400</v>
      </c>
      <c r="B102" s="10" t="s">
        <v>207</v>
      </c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75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68"/>
      <c r="AA102" s="38"/>
      <c r="AB102" s="39"/>
      <c r="AC102" s="81"/>
      <c r="AD102" s="53" t="e">
        <f>+Z102-#REF!</f>
        <v>#REF!</v>
      </c>
    </row>
    <row r="103" spans="1:30" x14ac:dyDescent="0.25">
      <c r="A103" s="164">
        <v>641450</v>
      </c>
      <c r="B103" s="10" t="s">
        <v>100</v>
      </c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75"/>
      <c r="P103" s="38"/>
      <c r="Q103" s="38"/>
      <c r="R103" s="38"/>
      <c r="S103" s="38"/>
      <c r="T103" s="38"/>
      <c r="U103" s="38"/>
      <c r="V103" s="38"/>
      <c r="W103" s="38"/>
      <c r="X103" s="38"/>
      <c r="Y103" s="38"/>
      <c r="Z103" s="68"/>
      <c r="AA103" s="38"/>
      <c r="AB103" s="39"/>
      <c r="AC103" s="81"/>
      <c r="AD103" s="53" t="e">
        <f>+Z103-#REF!</f>
        <v>#REF!</v>
      </c>
    </row>
    <row r="104" spans="1:30" x14ac:dyDescent="0.25">
      <c r="A104" s="164">
        <v>641460</v>
      </c>
      <c r="B104" s="10" t="s">
        <v>101</v>
      </c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75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68"/>
      <c r="AA104" s="38"/>
      <c r="AB104" s="39"/>
      <c r="AC104" s="81"/>
      <c r="AD104" s="53" t="e">
        <f>+Z104-#REF!</f>
        <v>#REF!</v>
      </c>
    </row>
    <row r="105" spans="1:30" x14ac:dyDescent="0.25">
      <c r="A105" s="164">
        <v>641470</v>
      </c>
      <c r="B105" s="10" t="s">
        <v>174</v>
      </c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75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68"/>
      <c r="AA105" s="38"/>
      <c r="AB105" s="39"/>
      <c r="AC105" s="81"/>
      <c r="AD105" s="53" t="e">
        <f>+Z105-#REF!</f>
        <v>#REF!</v>
      </c>
    </row>
    <row r="106" spans="1:30" x14ac:dyDescent="0.25">
      <c r="A106" s="164">
        <v>645886</v>
      </c>
      <c r="B106" s="10" t="s">
        <v>175</v>
      </c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75"/>
      <c r="P106" s="38"/>
      <c r="Q106" s="38"/>
      <c r="R106" s="38"/>
      <c r="S106" s="38"/>
      <c r="T106" s="38"/>
      <c r="U106" s="38"/>
      <c r="V106" s="38"/>
      <c r="W106" s="38"/>
      <c r="X106" s="38"/>
      <c r="Y106" s="38"/>
      <c r="Z106" s="68"/>
      <c r="AA106" s="38"/>
      <c r="AB106" s="39"/>
      <c r="AC106" s="81"/>
      <c r="AD106" s="53" t="e">
        <f>+Z106-#REF!</f>
        <v>#REF!</v>
      </c>
    </row>
    <row r="107" spans="1:30" x14ac:dyDescent="0.25">
      <c r="A107" s="164">
        <v>645100</v>
      </c>
      <c r="B107" s="10" t="s">
        <v>102</v>
      </c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75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68"/>
      <c r="AA107" s="38"/>
      <c r="AB107" s="39"/>
      <c r="AC107" s="81"/>
      <c r="AD107" s="53" t="e">
        <f>+Z107-#REF!</f>
        <v>#REF!</v>
      </c>
    </row>
    <row r="108" spans="1:30" x14ac:dyDescent="0.25">
      <c r="A108" s="164">
        <v>645300</v>
      </c>
      <c r="B108" s="10" t="s">
        <v>103</v>
      </c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75"/>
      <c r="P108" s="38"/>
      <c r="Q108" s="38"/>
      <c r="R108" s="38"/>
      <c r="S108" s="38"/>
      <c r="T108" s="38"/>
      <c r="U108" s="38"/>
      <c r="V108" s="38"/>
      <c r="W108" s="38"/>
      <c r="X108" s="38"/>
      <c r="Y108" s="38"/>
      <c r="Z108" s="68"/>
      <c r="AA108" s="38"/>
      <c r="AB108" s="39"/>
      <c r="AC108" s="81"/>
      <c r="AD108" s="53" t="e">
        <f>+Z108-#REF!</f>
        <v>#REF!</v>
      </c>
    </row>
    <row r="109" spans="1:30" x14ac:dyDescent="0.25">
      <c r="B109" s="10" t="s">
        <v>104</v>
      </c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75"/>
      <c r="P109" s="38"/>
      <c r="Q109" s="38"/>
      <c r="R109" s="38"/>
      <c r="S109" s="38"/>
      <c r="T109" s="38"/>
      <c r="U109" s="38"/>
      <c r="V109" s="38"/>
      <c r="W109" s="38"/>
      <c r="X109" s="38"/>
      <c r="Y109" s="38"/>
      <c r="Z109" s="68"/>
      <c r="AA109" s="38"/>
      <c r="AB109" s="39"/>
      <c r="AC109" s="81"/>
      <c r="AD109" s="53" t="e">
        <f>+Z109-#REF!</f>
        <v>#REF!</v>
      </c>
    </row>
    <row r="110" spans="1:30" x14ac:dyDescent="0.25">
      <c r="A110" s="164">
        <v>645350</v>
      </c>
      <c r="B110" s="10" t="s">
        <v>105</v>
      </c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75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68"/>
      <c r="AA110" s="38"/>
      <c r="AB110" s="39"/>
      <c r="AC110" s="81"/>
      <c r="AD110" s="53" t="e">
        <f>+Z110-#REF!</f>
        <v>#REF!</v>
      </c>
    </row>
    <row r="111" spans="1:30" x14ac:dyDescent="0.25">
      <c r="A111" s="164">
        <v>645360</v>
      </c>
      <c r="B111" s="10" t="s">
        <v>106</v>
      </c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75"/>
      <c r="P111" s="38"/>
      <c r="Q111" s="38"/>
      <c r="R111" s="38"/>
      <c r="S111" s="38"/>
      <c r="T111" s="38"/>
      <c r="U111" s="38"/>
      <c r="V111" s="38"/>
      <c r="W111" s="38"/>
      <c r="X111" s="38"/>
      <c r="Y111" s="38"/>
      <c r="Z111" s="68"/>
      <c r="AA111" s="38"/>
      <c r="AB111" s="39"/>
      <c r="AC111" s="81"/>
      <c r="AD111" s="53" t="e">
        <f>+Z111-#REF!</f>
        <v>#REF!</v>
      </c>
    </row>
    <row r="112" spans="1:30" x14ac:dyDescent="0.25">
      <c r="B112" s="10" t="s">
        <v>107</v>
      </c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75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68"/>
      <c r="AA112" s="38"/>
      <c r="AB112" s="39"/>
      <c r="AC112" s="81"/>
      <c r="AD112" s="53" t="e">
        <f>+Z112-#REF!</f>
        <v>#REF!</v>
      </c>
    </row>
    <row r="113" spans="1:34" x14ac:dyDescent="0.25">
      <c r="A113" s="164">
        <v>645810</v>
      </c>
      <c r="B113" s="10" t="s">
        <v>108</v>
      </c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75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68"/>
      <c r="AA113" s="38"/>
      <c r="AB113" s="39"/>
      <c r="AC113" s="81"/>
      <c r="AD113" s="53" t="e">
        <f>+Z113-#REF!</f>
        <v>#REF!</v>
      </c>
    </row>
    <row r="114" spans="1:34" x14ac:dyDescent="0.25">
      <c r="A114" s="164">
        <v>647100</v>
      </c>
      <c r="B114" s="10" t="s">
        <v>109</v>
      </c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75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68"/>
      <c r="AA114" s="38"/>
      <c r="AB114" s="39"/>
      <c r="AC114" s="81"/>
      <c r="AD114" s="53" t="e">
        <f>+Z114-#REF!</f>
        <v>#REF!</v>
      </c>
    </row>
    <row r="115" spans="1:34" x14ac:dyDescent="0.25">
      <c r="A115" s="164">
        <v>647200</v>
      </c>
      <c r="B115" s="10" t="s">
        <v>110</v>
      </c>
      <c r="C115" s="38"/>
      <c r="D115" s="38"/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75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68"/>
      <c r="AA115" s="38"/>
      <c r="AB115" s="39"/>
      <c r="AC115" s="81"/>
      <c r="AD115" s="53" t="e">
        <f>+Z115-#REF!</f>
        <v>#REF!</v>
      </c>
    </row>
    <row r="116" spans="1:34" x14ac:dyDescent="0.25">
      <c r="A116" s="164">
        <v>647500</v>
      </c>
      <c r="B116" s="10" t="s">
        <v>111</v>
      </c>
      <c r="C116" s="38"/>
      <c r="D116" s="38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75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68"/>
      <c r="AA116" s="38"/>
      <c r="AB116" s="39"/>
      <c r="AC116" s="81" t="s">
        <v>224</v>
      </c>
      <c r="AD116" s="53" t="e">
        <f>+Z116-#REF!</f>
        <v>#REF!</v>
      </c>
    </row>
    <row r="117" spans="1:34" x14ac:dyDescent="0.25">
      <c r="A117" s="164">
        <v>648000</v>
      </c>
      <c r="B117" s="10" t="s">
        <v>112</v>
      </c>
      <c r="C117" s="38"/>
      <c r="D117" s="38"/>
      <c r="E117" s="38"/>
      <c r="F117" s="38"/>
      <c r="G117" s="38"/>
      <c r="H117" s="38"/>
      <c r="I117" s="38"/>
      <c r="J117" s="38"/>
      <c r="K117" s="38"/>
      <c r="L117" s="38"/>
      <c r="M117" s="38"/>
      <c r="N117" s="38"/>
      <c r="O117" s="75"/>
      <c r="P117" s="38"/>
      <c r="Q117" s="38"/>
      <c r="R117" s="38"/>
      <c r="S117" s="38"/>
      <c r="T117" s="38"/>
      <c r="U117" s="38"/>
      <c r="V117" s="38"/>
      <c r="W117" s="38"/>
      <c r="X117" s="38"/>
      <c r="Y117" s="38"/>
      <c r="Z117" s="68"/>
      <c r="AA117" s="38"/>
      <c r="AB117" s="39"/>
      <c r="AC117" s="81"/>
      <c r="AD117" s="53" t="e">
        <f>+Z117-#REF!</f>
        <v>#REF!</v>
      </c>
      <c r="AH117" s="17">
        <v>5103.7</v>
      </c>
    </row>
    <row r="118" spans="1:34" x14ac:dyDescent="0.25">
      <c r="A118" s="164">
        <v>648100</v>
      </c>
      <c r="B118" s="10" t="s">
        <v>113</v>
      </c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8"/>
      <c r="N118" s="38"/>
      <c r="O118" s="75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68"/>
      <c r="AA118" s="38"/>
      <c r="AB118" s="39"/>
      <c r="AC118" s="81"/>
      <c r="AD118" s="53" t="e">
        <f>+Z118-#REF!</f>
        <v>#REF!</v>
      </c>
    </row>
    <row r="119" spans="1:34" x14ac:dyDescent="0.25">
      <c r="A119" s="164">
        <v>648200</v>
      </c>
      <c r="B119" s="10" t="s">
        <v>114</v>
      </c>
      <c r="C119" s="38"/>
      <c r="D119" s="38"/>
      <c r="E119" s="38"/>
      <c r="F119" s="38"/>
      <c r="G119" s="38"/>
      <c r="H119" s="38"/>
      <c r="I119" s="38"/>
      <c r="J119" s="38"/>
      <c r="K119" s="38"/>
      <c r="L119" s="38"/>
      <c r="M119" s="38"/>
      <c r="N119" s="38"/>
      <c r="O119" s="75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68"/>
      <c r="AA119" s="38"/>
      <c r="AB119" s="39"/>
      <c r="AC119" s="81" t="s">
        <v>224</v>
      </c>
      <c r="AD119" s="53" t="e">
        <f>+Z119-#REF!</f>
        <v>#REF!</v>
      </c>
    </row>
    <row r="120" spans="1:34" x14ac:dyDescent="0.25">
      <c r="A120" s="164">
        <v>649100</v>
      </c>
      <c r="B120" s="22" t="s">
        <v>183</v>
      </c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75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68"/>
      <c r="AA120" s="38"/>
      <c r="AB120" s="39"/>
      <c r="AC120" s="81"/>
      <c r="AD120" s="53" t="e">
        <f>+Z120-#REF!</f>
        <v>#REF!</v>
      </c>
    </row>
    <row r="121" spans="1:34" x14ac:dyDescent="0.25">
      <c r="B121" s="21" t="s">
        <v>115</v>
      </c>
      <c r="C121" s="42"/>
      <c r="D121" s="42"/>
      <c r="E121" s="42"/>
      <c r="F121" s="42"/>
      <c r="G121" s="42"/>
      <c r="H121" s="42"/>
      <c r="I121" s="42"/>
      <c r="J121" s="42"/>
      <c r="K121" s="42"/>
      <c r="L121" s="42"/>
      <c r="M121" s="42"/>
      <c r="N121" s="42"/>
      <c r="O121" s="76"/>
      <c r="P121" s="42"/>
      <c r="Q121" s="42"/>
      <c r="R121" s="42"/>
      <c r="S121" s="42"/>
      <c r="T121" s="42"/>
      <c r="U121" s="42"/>
      <c r="V121" s="42"/>
      <c r="W121" s="42"/>
      <c r="X121" s="42"/>
      <c r="Y121" s="42"/>
      <c r="Z121" s="69"/>
      <c r="AA121" s="42"/>
      <c r="AB121" s="43"/>
      <c r="AC121" s="81"/>
      <c r="AD121" s="53" t="e">
        <f>+Z121-#REF!</f>
        <v>#REF!</v>
      </c>
    </row>
    <row r="122" spans="1:34" x14ac:dyDescent="0.25">
      <c r="A122" s="164">
        <v>654100</v>
      </c>
      <c r="B122" s="26" t="s">
        <v>172</v>
      </c>
      <c r="C122" s="38"/>
      <c r="D122" s="38"/>
      <c r="E122" s="38"/>
      <c r="F122" s="38"/>
      <c r="G122" s="38"/>
      <c r="H122" s="38"/>
      <c r="I122" s="38"/>
      <c r="J122" s="38"/>
      <c r="K122" s="38"/>
      <c r="L122" s="38"/>
      <c r="M122" s="38"/>
      <c r="N122" s="38"/>
      <c r="O122" s="75"/>
      <c r="P122" s="38"/>
      <c r="Q122" s="38"/>
      <c r="R122" s="38"/>
      <c r="S122" s="38"/>
      <c r="T122" s="38"/>
      <c r="U122" s="38"/>
      <c r="V122" s="38"/>
      <c r="W122" s="38"/>
      <c r="X122" s="38"/>
      <c r="Y122" s="38"/>
      <c r="Z122" s="68"/>
      <c r="AA122" s="38"/>
      <c r="AB122" s="39"/>
      <c r="AC122" s="130" t="s">
        <v>296</v>
      </c>
      <c r="AD122" s="53" t="e">
        <f>+Z122-#REF!</f>
        <v>#REF!</v>
      </c>
      <c r="AF122" s="17"/>
    </row>
    <row r="123" spans="1:34" x14ac:dyDescent="0.25">
      <c r="B123" s="27" t="s">
        <v>116</v>
      </c>
      <c r="C123" s="38"/>
      <c r="D123" s="38"/>
      <c r="E123" s="38"/>
      <c r="F123" s="38"/>
      <c r="G123" s="38"/>
      <c r="H123" s="38"/>
      <c r="I123" s="38"/>
      <c r="J123" s="38"/>
      <c r="K123" s="38"/>
      <c r="L123" s="38"/>
      <c r="M123" s="38"/>
      <c r="N123" s="38"/>
      <c r="O123" s="75"/>
      <c r="P123" s="38"/>
      <c r="Q123" s="38"/>
      <c r="R123" s="38"/>
      <c r="S123" s="38"/>
      <c r="T123" s="38"/>
      <c r="U123" s="38"/>
      <c r="V123" s="38"/>
      <c r="W123" s="38"/>
      <c r="X123" s="38"/>
      <c r="Y123" s="38"/>
      <c r="Z123" s="68"/>
      <c r="AA123" s="38"/>
      <c r="AB123" s="39"/>
      <c r="AC123" s="81"/>
      <c r="AD123" s="53" t="e">
        <f>+Z123-#REF!</f>
        <v>#REF!</v>
      </c>
    </row>
    <row r="124" spans="1:34" x14ac:dyDescent="0.25">
      <c r="A124" s="164">
        <v>654400</v>
      </c>
      <c r="B124" s="26" t="s">
        <v>159</v>
      </c>
      <c r="C124" s="38"/>
      <c r="D124" s="38"/>
      <c r="E124" s="38"/>
      <c r="F124" s="38"/>
      <c r="G124" s="38"/>
      <c r="H124" s="38"/>
      <c r="I124" s="38"/>
      <c r="J124" s="38"/>
      <c r="K124" s="38"/>
      <c r="L124" s="38"/>
      <c r="M124" s="38"/>
      <c r="N124" s="38"/>
      <c r="O124" s="75"/>
      <c r="P124" s="38"/>
      <c r="Q124" s="38"/>
      <c r="R124" s="38"/>
      <c r="S124" s="38"/>
      <c r="T124" s="38"/>
      <c r="U124" s="38"/>
      <c r="V124" s="38"/>
      <c r="W124" s="38"/>
      <c r="X124" s="38"/>
      <c r="Y124" s="38"/>
      <c r="Z124" s="68"/>
      <c r="AA124" s="38"/>
      <c r="AB124" s="39"/>
      <c r="AC124" s="81"/>
      <c r="AD124" s="53" t="e">
        <f>+Z124-#REF!</f>
        <v>#REF!</v>
      </c>
    </row>
    <row r="125" spans="1:34" x14ac:dyDescent="0.25">
      <c r="A125" s="164">
        <v>658121</v>
      </c>
      <c r="B125" s="10" t="s">
        <v>117</v>
      </c>
      <c r="C125" s="38"/>
      <c r="D125" s="38"/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75"/>
      <c r="P125" s="38"/>
      <c r="Q125" s="38"/>
      <c r="R125" s="38"/>
      <c r="S125" s="38"/>
      <c r="T125" s="38"/>
      <c r="U125" s="38"/>
      <c r="V125" s="38"/>
      <c r="W125" s="38"/>
      <c r="X125" s="38"/>
      <c r="Y125" s="38"/>
      <c r="Z125" s="68"/>
      <c r="AA125" s="38"/>
      <c r="AB125" s="39"/>
      <c r="AC125" s="81"/>
      <c r="AD125" s="53" t="e">
        <f>+Z125-#REF!</f>
        <v>#REF!</v>
      </c>
    </row>
    <row r="126" spans="1:34" x14ac:dyDescent="0.25">
      <c r="A126" s="164">
        <v>658300</v>
      </c>
      <c r="B126" s="10" t="s">
        <v>118</v>
      </c>
      <c r="C126" s="38"/>
      <c r="D126" s="38"/>
      <c r="E126" s="38"/>
      <c r="F126" s="38"/>
      <c r="G126" s="38"/>
      <c r="H126" s="38"/>
      <c r="I126" s="38"/>
      <c r="J126" s="38"/>
      <c r="K126" s="38"/>
      <c r="L126" s="38"/>
      <c r="M126" s="38"/>
      <c r="N126" s="38"/>
      <c r="O126" s="75"/>
      <c r="P126" s="38"/>
      <c r="Q126" s="38"/>
      <c r="R126" s="38"/>
      <c r="S126" s="38"/>
      <c r="T126" s="38"/>
      <c r="U126" s="38"/>
      <c r="V126" s="38"/>
      <c r="W126" s="38"/>
      <c r="X126" s="38"/>
      <c r="Y126" s="38"/>
      <c r="Z126" s="68"/>
      <c r="AA126" s="38"/>
      <c r="AB126" s="39"/>
      <c r="AC126" s="81"/>
      <c r="AD126" s="53" t="e">
        <f>+Z126-#REF!</f>
        <v>#REF!</v>
      </c>
    </row>
    <row r="127" spans="1:34" x14ac:dyDescent="0.25">
      <c r="A127" s="164">
        <v>658123</v>
      </c>
      <c r="B127" s="10" t="s">
        <v>119</v>
      </c>
      <c r="C127" s="38"/>
      <c r="D127" s="38"/>
      <c r="E127" s="38"/>
      <c r="F127" s="38"/>
      <c r="G127" s="38"/>
      <c r="H127" s="38"/>
      <c r="I127" s="38"/>
      <c r="J127" s="38"/>
      <c r="K127" s="38"/>
      <c r="L127" s="38"/>
      <c r="M127" s="38"/>
      <c r="N127" s="38"/>
      <c r="O127" s="75"/>
      <c r="P127" s="38"/>
      <c r="Q127" s="38"/>
      <c r="R127" s="38"/>
      <c r="S127" s="38"/>
      <c r="T127" s="38"/>
      <c r="U127" s="38"/>
      <c r="V127" s="38"/>
      <c r="W127" s="38"/>
      <c r="X127" s="38"/>
      <c r="Y127" s="38"/>
      <c r="Z127" s="68"/>
      <c r="AA127" s="38"/>
      <c r="AB127" s="39"/>
      <c r="AC127" s="81"/>
      <c r="AD127" s="53" t="e">
        <f>+Z127-#REF!</f>
        <v>#REF!</v>
      </c>
    </row>
    <row r="128" spans="1:34" x14ac:dyDescent="0.25">
      <c r="A128" s="164">
        <v>658128</v>
      </c>
      <c r="B128" s="10" t="s">
        <v>120</v>
      </c>
      <c r="C128" s="38"/>
      <c r="D128" s="38"/>
      <c r="E128" s="38"/>
      <c r="F128" s="38"/>
      <c r="G128" s="38"/>
      <c r="H128" s="38"/>
      <c r="I128" s="38"/>
      <c r="J128" s="38"/>
      <c r="K128" s="38"/>
      <c r="L128" s="38"/>
      <c r="M128" s="38"/>
      <c r="N128" s="38"/>
      <c r="O128" s="75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68"/>
      <c r="AA128" s="38"/>
      <c r="AB128" s="39"/>
      <c r="AC128" s="81"/>
      <c r="AD128" s="53" t="e">
        <f>+Z128-#REF!</f>
        <v>#REF!</v>
      </c>
    </row>
    <row r="129" spans="1:30" x14ac:dyDescent="0.25">
      <c r="A129" s="164">
        <v>658132</v>
      </c>
      <c r="B129" s="24" t="s">
        <v>204</v>
      </c>
      <c r="C129" s="38"/>
      <c r="D129" s="38"/>
      <c r="E129" s="38"/>
      <c r="F129" s="38"/>
      <c r="G129" s="38"/>
      <c r="H129" s="38"/>
      <c r="I129" s="38"/>
      <c r="J129" s="38"/>
      <c r="K129" s="38"/>
      <c r="L129" s="38"/>
      <c r="M129" s="38"/>
      <c r="N129" s="38"/>
      <c r="O129" s="75"/>
      <c r="P129" s="38"/>
      <c r="Q129" s="38"/>
      <c r="R129" s="38"/>
      <c r="S129" s="38"/>
      <c r="T129" s="38"/>
      <c r="U129" s="38"/>
      <c r="V129" s="38"/>
      <c r="W129" s="38"/>
      <c r="X129" s="38"/>
      <c r="Y129" s="38"/>
      <c r="Z129" s="68"/>
      <c r="AA129" s="40"/>
      <c r="AB129" s="39"/>
      <c r="AC129" s="81"/>
      <c r="AD129" s="53" t="e">
        <f>+Z129-#REF!</f>
        <v>#REF!</v>
      </c>
    </row>
    <row r="130" spans="1:30" x14ac:dyDescent="0.25">
      <c r="B130" s="21" t="s">
        <v>121</v>
      </c>
      <c r="C130" s="42"/>
      <c r="D130" s="42"/>
      <c r="E130" s="42"/>
      <c r="F130" s="42"/>
      <c r="G130" s="42"/>
      <c r="H130" s="42"/>
      <c r="I130" s="42"/>
      <c r="J130" s="42"/>
      <c r="K130" s="42"/>
      <c r="L130" s="42"/>
      <c r="M130" s="42"/>
      <c r="N130" s="42"/>
      <c r="O130" s="76"/>
      <c r="P130" s="42"/>
      <c r="Q130" s="42"/>
      <c r="R130" s="42"/>
      <c r="S130" s="42"/>
      <c r="T130" s="42"/>
      <c r="U130" s="42"/>
      <c r="V130" s="42"/>
      <c r="W130" s="42"/>
      <c r="X130" s="42"/>
      <c r="Y130" s="42"/>
      <c r="Z130" s="69"/>
      <c r="AA130" s="42"/>
      <c r="AB130" s="43"/>
      <c r="AC130" s="81"/>
      <c r="AD130" s="53" t="e">
        <f>+Z130-#REF!</f>
        <v>#REF!</v>
      </c>
    </row>
    <row r="131" spans="1:30" x14ac:dyDescent="0.25">
      <c r="A131" s="164">
        <v>661100</v>
      </c>
      <c r="B131" s="10" t="s">
        <v>122</v>
      </c>
      <c r="C131" s="38"/>
      <c r="D131" s="38"/>
      <c r="E131" s="38"/>
      <c r="F131" s="38"/>
      <c r="G131" s="38"/>
      <c r="H131" s="38"/>
      <c r="I131" s="38"/>
      <c r="J131" s="38"/>
      <c r="K131" s="38"/>
      <c r="L131" s="38"/>
      <c r="M131" s="38"/>
      <c r="N131" s="38"/>
      <c r="O131" s="75"/>
      <c r="P131" s="38"/>
      <c r="Q131" s="38"/>
      <c r="R131" s="38"/>
      <c r="S131" s="38"/>
      <c r="T131" s="38"/>
      <c r="U131" s="38"/>
      <c r="V131" s="38"/>
      <c r="W131" s="38"/>
      <c r="X131" s="38"/>
      <c r="Y131" s="38"/>
      <c r="Z131" s="68"/>
      <c r="AA131" s="38"/>
      <c r="AB131" s="139"/>
      <c r="AC131" s="130" t="s">
        <v>296</v>
      </c>
      <c r="AD131" s="53" t="e">
        <f>+Z131-#REF!</f>
        <v>#REF!</v>
      </c>
    </row>
    <row r="132" spans="1:30" x14ac:dyDescent="0.25">
      <c r="A132" s="164">
        <v>668800</v>
      </c>
      <c r="B132" s="24" t="s">
        <v>123</v>
      </c>
      <c r="C132" s="38"/>
      <c r="D132" s="38"/>
      <c r="E132" s="38"/>
      <c r="F132" s="38"/>
      <c r="G132" s="38"/>
      <c r="H132" s="38"/>
      <c r="I132" s="38"/>
      <c r="J132" s="38"/>
      <c r="K132" s="38"/>
      <c r="L132" s="38"/>
      <c r="M132" s="38"/>
      <c r="N132" s="38"/>
      <c r="O132" s="75"/>
      <c r="P132" s="38"/>
      <c r="Q132" s="38"/>
      <c r="R132" s="38"/>
      <c r="S132" s="38"/>
      <c r="T132" s="38"/>
      <c r="U132" s="38"/>
      <c r="V132" s="38"/>
      <c r="W132" s="38"/>
      <c r="X132" s="38"/>
      <c r="Y132" s="38"/>
      <c r="Z132" s="68"/>
      <c r="AA132" s="40"/>
      <c r="AB132" s="41"/>
      <c r="AC132" s="81"/>
      <c r="AD132" s="53" t="e">
        <f>+Z132-#REF!</f>
        <v>#REF!</v>
      </c>
    </row>
    <row r="133" spans="1:30" x14ac:dyDescent="0.25">
      <c r="B133" s="21" t="s">
        <v>124</v>
      </c>
      <c r="C133" s="42"/>
      <c r="D133" s="42"/>
      <c r="E133" s="42"/>
      <c r="F133" s="42"/>
      <c r="G133" s="42"/>
      <c r="H133" s="42"/>
      <c r="I133" s="42"/>
      <c r="J133" s="42"/>
      <c r="K133" s="42"/>
      <c r="L133" s="42"/>
      <c r="M133" s="42"/>
      <c r="N133" s="42"/>
      <c r="O133" s="76"/>
      <c r="P133" s="42"/>
      <c r="Q133" s="42"/>
      <c r="R133" s="42"/>
      <c r="S133" s="42"/>
      <c r="T133" s="42"/>
      <c r="U133" s="42"/>
      <c r="V133" s="42"/>
      <c r="W133" s="42"/>
      <c r="X133" s="42"/>
      <c r="Y133" s="42"/>
      <c r="Z133" s="69"/>
      <c r="AA133" s="42"/>
      <c r="AB133" s="43"/>
      <c r="AC133" s="81"/>
      <c r="AD133" s="53" t="e">
        <f>+Z133-#REF!</f>
        <v>#REF!</v>
      </c>
    </row>
    <row r="134" spans="1:30" x14ac:dyDescent="0.25">
      <c r="A134" s="164">
        <v>671200</v>
      </c>
      <c r="B134" s="26" t="s">
        <v>205</v>
      </c>
      <c r="C134" s="38"/>
      <c r="D134" s="38"/>
      <c r="E134" s="38"/>
      <c r="F134" s="38"/>
      <c r="G134" s="38"/>
      <c r="H134" s="38"/>
      <c r="I134" s="38"/>
      <c r="J134" s="38"/>
      <c r="K134" s="38"/>
      <c r="L134" s="38"/>
      <c r="M134" s="38"/>
      <c r="N134" s="38"/>
      <c r="O134" s="75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68"/>
      <c r="AA134" s="38"/>
      <c r="AB134" s="39"/>
      <c r="AC134" s="81"/>
      <c r="AD134" s="53" t="e">
        <f>+Z134-#REF!</f>
        <v>#REF!</v>
      </c>
    </row>
    <row r="135" spans="1:30" x14ac:dyDescent="0.25">
      <c r="A135" s="164">
        <v>671800</v>
      </c>
      <c r="B135" s="27" t="s">
        <v>125</v>
      </c>
      <c r="C135" s="38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75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68"/>
      <c r="AA135" s="38"/>
      <c r="AB135" s="39"/>
      <c r="AC135" s="81"/>
      <c r="AD135" s="53" t="e">
        <f>+Z135-#REF!</f>
        <v>#REF!</v>
      </c>
    </row>
    <row r="136" spans="1:30" x14ac:dyDescent="0.25">
      <c r="A136" s="164">
        <v>672000</v>
      </c>
      <c r="B136" s="10" t="s">
        <v>126</v>
      </c>
      <c r="C136" s="38"/>
      <c r="D136" s="38"/>
      <c r="E136" s="38"/>
      <c r="F136" s="38"/>
      <c r="G136" s="38"/>
      <c r="H136" s="38"/>
      <c r="I136" s="38"/>
      <c r="J136" s="38"/>
      <c r="K136" s="38"/>
      <c r="L136" s="38"/>
      <c r="M136" s="38"/>
      <c r="N136" s="38"/>
      <c r="O136" s="75"/>
      <c r="P136" s="38"/>
      <c r="Q136" s="38"/>
      <c r="R136" s="38"/>
      <c r="S136" s="38"/>
      <c r="T136" s="38"/>
      <c r="U136" s="38"/>
      <c r="V136" s="38"/>
      <c r="W136" s="38"/>
      <c r="X136" s="38"/>
      <c r="Y136" s="38"/>
      <c r="Z136" s="68"/>
      <c r="AA136" s="38"/>
      <c r="AB136" s="39"/>
      <c r="AC136" s="81"/>
      <c r="AD136" s="53" t="e">
        <f>+Z136-#REF!</f>
        <v>#REF!</v>
      </c>
    </row>
    <row r="137" spans="1:30" x14ac:dyDescent="0.25">
      <c r="A137" s="164">
        <v>675000</v>
      </c>
      <c r="B137" s="10" t="s">
        <v>127</v>
      </c>
      <c r="C137" s="38"/>
      <c r="D137" s="38"/>
      <c r="E137" s="38"/>
      <c r="F137" s="38"/>
      <c r="G137" s="38"/>
      <c r="H137" s="38"/>
      <c r="I137" s="38"/>
      <c r="J137" s="38"/>
      <c r="K137" s="38"/>
      <c r="L137" s="38"/>
      <c r="M137" s="38"/>
      <c r="N137" s="38"/>
      <c r="O137" s="75"/>
      <c r="P137" s="38"/>
      <c r="Q137" s="38"/>
      <c r="R137" s="38"/>
      <c r="S137" s="38"/>
      <c r="T137" s="38"/>
      <c r="U137" s="38"/>
      <c r="V137" s="38"/>
      <c r="W137" s="38"/>
      <c r="X137" s="38"/>
      <c r="Y137" s="38"/>
      <c r="Z137" s="68"/>
      <c r="AA137" s="38"/>
      <c r="AB137" s="39"/>
      <c r="AC137" s="81"/>
      <c r="AD137" s="53" t="e">
        <f>+Z137-#REF!</f>
        <v>#REF!</v>
      </c>
    </row>
    <row r="138" spans="1:30" x14ac:dyDescent="0.25">
      <c r="A138" s="164">
        <v>678000</v>
      </c>
      <c r="B138" s="24" t="s">
        <v>128</v>
      </c>
      <c r="C138" s="38"/>
      <c r="D138" s="38"/>
      <c r="E138" s="38"/>
      <c r="F138" s="38"/>
      <c r="G138" s="38"/>
      <c r="H138" s="38"/>
      <c r="I138" s="38"/>
      <c r="J138" s="38"/>
      <c r="K138" s="38"/>
      <c r="L138" s="38"/>
      <c r="M138" s="38"/>
      <c r="N138" s="38"/>
      <c r="O138" s="75"/>
      <c r="P138" s="38"/>
      <c r="Q138" s="38"/>
      <c r="R138" s="38"/>
      <c r="S138" s="38"/>
      <c r="T138" s="38"/>
      <c r="U138" s="38"/>
      <c r="V138" s="38"/>
      <c r="W138" s="38"/>
      <c r="X138" s="38"/>
      <c r="Y138" s="38"/>
      <c r="Z138" s="68"/>
      <c r="AA138" s="40"/>
      <c r="AB138" s="41"/>
      <c r="AC138" s="81"/>
      <c r="AD138" s="53" t="e">
        <f>+Z138-#REF!</f>
        <v>#REF!</v>
      </c>
    </row>
    <row r="139" spans="1:30" x14ac:dyDescent="0.25">
      <c r="B139" s="21" t="s">
        <v>129</v>
      </c>
      <c r="C139" s="42"/>
      <c r="D139" s="42"/>
      <c r="E139" s="42"/>
      <c r="F139" s="42"/>
      <c r="G139" s="42"/>
      <c r="H139" s="42"/>
      <c r="I139" s="42"/>
      <c r="J139" s="42"/>
      <c r="K139" s="42"/>
      <c r="L139" s="42"/>
      <c r="M139" s="42"/>
      <c r="N139" s="42"/>
      <c r="O139" s="76"/>
      <c r="P139" s="42"/>
      <c r="Q139" s="42"/>
      <c r="R139" s="42"/>
      <c r="S139" s="42"/>
      <c r="T139" s="42"/>
      <c r="U139" s="42"/>
      <c r="V139" s="42"/>
      <c r="W139" s="42"/>
      <c r="X139" s="42"/>
      <c r="Y139" s="42"/>
      <c r="Z139" s="69"/>
      <c r="AA139" s="42"/>
      <c r="AB139" s="43"/>
      <c r="AC139" s="81"/>
      <c r="AD139" s="53" t="e">
        <f>+Z139-#REF!</f>
        <v>#REF!</v>
      </c>
    </row>
    <row r="140" spans="1:30" x14ac:dyDescent="0.25">
      <c r="A140" s="164">
        <v>681100</v>
      </c>
      <c r="B140" s="10" t="s">
        <v>130</v>
      </c>
      <c r="C140" s="38"/>
      <c r="D140" s="38"/>
      <c r="E140" s="38"/>
      <c r="F140" s="38"/>
      <c r="G140" s="38"/>
      <c r="H140" s="38"/>
      <c r="I140" s="38"/>
      <c r="J140" s="38"/>
      <c r="K140" s="38"/>
      <c r="L140" s="38"/>
      <c r="M140" s="38"/>
      <c r="N140" s="38"/>
      <c r="O140" s="75"/>
      <c r="P140" s="38"/>
      <c r="Q140" s="38"/>
      <c r="R140" s="38"/>
      <c r="S140" s="38"/>
      <c r="T140" s="38"/>
      <c r="U140" s="38"/>
      <c r="V140" s="38"/>
      <c r="W140" s="38"/>
      <c r="X140" s="38"/>
      <c r="Y140" s="38"/>
      <c r="Z140" s="68"/>
      <c r="AA140" s="38"/>
      <c r="AB140" s="99"/>
      <c r="AC140" s="130" t="s">
        <v>296</v>
      </c>
      <c r="AD140" s="53" t="e">
        <f>+Z140-#REF!</f>
        <v>#REF!</v>
      </c>
    </row>
    <row r="141" spans="1:30" ht="30" x14ac:dyDescent="0.25">
      <c r="A141" s="164">
        <v>681110</v>
      </c>
      <c r="B141" s="10" t="s">
        <v>131</v>
      </c>
      <c r="C141" s="38"/>
      <c r="D141" s="38"/>
      <c r="E141" s="38"/>
      <c r="F141" s="38"/>
      <c r="G141" s="38"/>
      <c r="H141" s="38"/>
      <c r="I141" s="38"/>
      <c r="J141" s="38"/>
      <c r="K141" s="38"/>
      <c r="L141" s="38"/>
      <c r="M141" s="38"/>
      <c r="N141" s="38"/>
      <c r="O141" s="75"/>
      <c r="P141" s="38"/>
      <c r="Q141" s="38"/>
      <c r="R141" s="38"/>
      <c r="S141" s="38"/>
      <c r="T141" s="38"/>
      <c r="U141" s="38"/>
      <c r="V141" s="38"/>
      <c r="W141" s="38"/>
      <c r="X141" s="38"/>
      <c r="Y141" s="38"/>
      <c r="Z141" s="68"/>
      <c r="AA141" s="38"/>
      <c r="AB141" s="99"/>
      <c r="AC141" s="130" t="s">
        <v>296</v>
      </c>
      <c r="AD141" s="53" t="e">
        <f>+Z141-#REF!</f>
        <v>#REF!</v>
      </c>
    </row>
    <row r="142" spans="1:30" x14ac:dyDescent="0.25">
      <c r="A142" s="164">
        <v>681500</v>
      </c>
      <c r="B142" s="10" t="s">
        <v>132</v>
      </c>
      <c r="C142" s="38"/>
      <c r="D142" s="38"/>
      <c r="E142" s="38"/>
      <c r="F142" s="38"/>
      <c r="G142" s="38"/>
      <c r="H142" s="38"/>
      <c r="I142" s="38"/>
      <c r="J142" s="38"/>
      <c r="K142" s="38"/>
      <c r="L142" s="38"/>
      <c r="M142" s="38"/>
      <c r="N142" s="38"/>
      <c r="O142" s="75"/>
      <c r="P142" s="38"/>
      <c r="Q142" s="38"/>
      <c r="R142" s="38"/>
      <c r="S142" s="38"/>
      <c r="T142" s="38"/>
      <c r="U142" s="38"/>
      <c r="V142" s="38"/>
      <c r="W142" s="38"/>
      <c r="X142" s="38"/>
      <c r="Y142" s="38"/>
      <c r="Z142" s="68"/>
      <c r="AA142" s="38"/>
      <c r="AB142" s="39"/>
      <c r="AC142" s="81"/>
      <c r="AD142" s="53" t="e">
        <f>+Z142-#REF!</f>
        <v>#REF!</v>
      </c>
    </row>
    <row r="143" spans="1:30" x14ac:dyDescent="0.25">
      <c r="A143" s="164">
        <v>681740</v>
      </c>
      <c r="B143" s="10" t="s">
        <v>133</v>
      </c>
      <c r="C143" s="38"/>
      <c r="D143" s="38"/>
      <c r="E143" s="38"/>
      <c r="F143" s="38"/>
      <c r="G143" s="38"/>
      <c r="H143" s="38"/>
      <c r="I143" s="38"/>
      <c r="J143" s="38"/>
      <c r="K143" s="38"/>
      <c r="L143" s="38"/>
      <c r="M143" s="38"/>
      <c r="N143" s="38"/>
      <c r="O143" s="75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68"/>
      <c r="AA143" s="38"/>
      <c r="AB143" s="39"/>
      <c r="AC143" s="81"/>
      <c r="AD143" s="53" t="e">
        <f>+Z143-#REF!</f>
        <v>#REF!</v>
      </c>
    </row>
    <row r="144" spans="1:30" x14ac:dyDescent="0.25">
      <c r="A144" s="164">
        <v>685100</v>
      </c>
      <c r="B144" s="20" t="s">
        <v>184</v>
      </c>
      <c r="C144" s="38"/>
      <c r="D144" s="38"/>
      <c r="E144" s="38"/>
      <c r="F144" s="38"/>
      <c r="G144" s="38"/>
      <c r="H144" s="38"/>
      <c r="I144" s="38"/>
      <c r="J144" s="38"/>
      <c r="K144" s="38"/>
      <c r="L144" s="38"/>
      <c r="M144" s="38"/>
      <c r="N144" s="38"/>
      <c r="O144" s="75"/>
      <c r="P144" s="38"/>
      <c r="Q144" s="38"/>
      <c r="R144" s="38"/>
      <c r="S144" s="38"/>
      <c r="T144" s="38"/>
      <c r="U144" s="38"/>
      <c r="V144" s="38"/>
      <c r="W144" s="38"/>
      <c r="X144" s="38"/>
      <c r="Y144" s="38"/>
      <c r="Z144" s="68"/>
      <c r="AA144" s="38"/>
      <c r="AB144" s="39"/>
      <c r="AC144" s="81"/>
      <c r="AD144" s="53" t="e">
        <f>+Z144-#REF!</f>
        <v>#REF!</v>
      </c>
    </row>
    <row r="145" spans="1:38" x14ac:dyDescent="0.25">
      <c r="A145" s="164">
        <v>687100</v>
      </c>
      <c r="B145" s="20" t="s">
        <v>222</v>
      </c>
      <c r="C145" s="38"/>
      <c r="D145" s="38"/>
      <c r="E145" s="38"/>
      <c r="F145" s="38"/>
      <c r="G145" s="38"/>
      <c r="H145" s="38"/>
      <c r="I145" s="38"/>
      <c r="J145" s="38"/>
      <c r="K145" s="38"/>
      <c r="L145" s="38"/>
      <c r="M145" s="38"/>
      <c r="N145" s="38"/>
      <c r="O145" s="75"/>
      <c r="P145" s="38"/>
      <c r="Q145" s="38"/>
      <c r="R145" s="38"/>
      <c r="S145" s="38"/>
      <c r="T145" s="38"/>
      <c r="U145" s="38"/>
      <c r="V145" s="38"/>
      <c r="W145" s="38"/>
      <c r="X145" s="38"/>
      <c r="Y145" s="38"/>
      <c r="Z145" s="68"/>
      <c r="AA145" s="38"/>
      <c r="AB145" s="39"/>
      <c r="AC145" s="81"/>
      <c r="AD145" s="53" t="e">
        <f>+Z145-#REF!</f>
        <v>#REF!</v>
      </c>
    </row>
    <row r="146" spans="1:38" ht="30" x14ac:dyDescent="0.25">
      <c r="A146" s="164">
        <v>687500</v>
      </c>
      <c r="B146" s="20" t="s">
        <v>223</v>
      </c>
      <c r="C146" s="38"/>
      <c r="D146" s="38"/>
      <c r="E146" s="38"/>
      <c r="F146" s="38"/>
      <c r="G146" s="38"/>
      <c r="H146" s="38"/>
      <c r="I146" s="38"/>
      <c r="J146" s="38"/>
      <c r="K146" s="38"/>
      <c r="L146" s="38"/>
      <c r="M146" s="38"/>
      <c r="N146" s="38"/>
      <c r="O146" s="75"/>
      <c r="P146" s="38"/>
      <c r="Q146" s="38"/>
      <c r="R146" s="38"/>
      <c r="S146" s="38"/>
      <c r="T146" s="38"/>
      <c r="U146" s="38"/>
      <c r="V146" s="38"/>
      <c r="W146" s="38"/>
      <c r="X146" s="38"/>
      <c r="Y146" s="38"/>
      <c r="Z146" s="68"/>
      <c r="AA146" s="38"/>
      <c r="AB146" s="39"/>
      <c r="AC146" s="81"/>
      <c r="AD146" s="53" t="e">
        <f>+Z146-#REF!</f>
        <v>#REF!</v>
      </c>
    </row>
    <row r="147" spans="1:38" ht="15.75" thickBot="1" x14ac:dyDescent="0.3">
      <c r="B147" s="28" t="s">
        <v>134</v>
      </c>
      <c r="C147" s="44"/>
      <c r="D147" s="44"/>
      <c r="E147" s="44"/>
      <c r="F147" s="44"/>
      <c r="G147" s="44"/>
      <c r="H147" s="44"/>
      <c r="I147" s="44"/>
      <c r="J147" s="44"/>
      <c r="K147" s="44"/>
      <c r="L147" s="44"/>
      <c r="M147" s="44"/>
      <c r="N147" s="44"/>
      <c r="O147" s="78"/>
      <c r="P147" s="44"/>
      <c r="Q147" s="44"/>
      <c r="R147" s="44"/>
      <c r="S147" s="44"/>
      <c r="T147" s="44"/>
      <c r="U147" s="44"/>
      <c r="V147" s="44"/>
      <c r="W147" s="44"/>
      <c r="X147" s="44"/>
      <c r="Y147" s="44"/>
      <c r="Z147" s="71"/>
      <c r="AA147" s="44"/>
      <c r="AB147" s="101"/>
      <c r="AC147" s="81"/>
      <c r="AD147" s="53" t="e">
        <f>+Z147-#REF!</f>
        <v>#REF!</v>
      </c>
    </row>
    <row r="148" spans="1:38" ht="15.75" thickTop="1" x14ac:dyDescent="0.25">
      <c r="Z148" s="18"/>
      <c r="AD148" s="53"/>
    </row>
    <row r="149" spans="1:38" ht="15.75" thickBot="1" x14ac:dyDescent="0.3">
      <c r="B149" s="19"/>
      <c r="C149" s="15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  <c r="V149" s="15"/>
      <c r="W149" s="15"/>
      <c r="X149" s="15"/>
      <c r="Y149" s="15"/>
      <c r="Z149" s="14"/>
      <c r="AA149" s="15"/>
      <c r="AB149" s="15"/>
      <c r="AC149" s="85"/>
      <c r="AD149" s="53"/>
    </row>
    <row r="150" spans="1:38" s="8" customFormat="1" ht="15.75" thickTop="1" x14ac:dyDescent="0.25">
      <c r="A150" s="165"/>
      <c r="B150" s="151" t="s">
        <v>135</v>
      </c>
      <c r="C150" s="63"/>
      <c r="D150" s="63"/>
      <c r="E150" s="63"/>
      <c r="F150" s="63"/>
      <c r="G150" s="63"/>
      <c r="H150" s="63"/>
      <c r="I150" s="63"/>
      <c r="J150" s="63"/>
      <c r="K150" s="63"/>
      <c r="L150" s="63"/>
      <c r="M150" s="63"/>
      <c r="N150" s="63"/>
      <c r="O150" s="72"/>
      <c r="P150" s="140"/>
      <c r="Q150" s="140"/>
      <c r="R150" s="140"/>
      <c r="S150" s="140"/>
      <c r="T150" s="140"/>
      <c r="U150" s="140"/>
      <c r="V150" s="140"/>
      <c r="W150" s="63"/>
      <c r="X150" s="63"/>
      <c r="Y150" s="63"/>
      <c r="Z150" s="65"/>
      <c r="AA150" s="2"/>
      <c r="AB150" s="97"/>
      <c r="AC150" s="82"/>
      <c r="AD150" s="53"/>
      <c r="AE150" s="89"/>
      <c r="AF150" s="60"/>
      <c r="AG150" s="90"/>
      <c r="AH150" s="89"/>
      <c r="AI150" s="89"/>
      <c r="AJ150" s="89"/>
      <c r="AK150" s="89"/>
      <c r="AL150" s="89"/>
    </row>
    <row r="151" spans="1:38" s="8" customFormat="1" ht="15.75" thickBot="1" x14ac:dyDescent="0.3">
      <c r="A151" s="165"/>
      <c r="B151" s="152"/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64"/>
      <c r="O151" s="73"/>
      <c r="P151" s="64"/>
      <c r="Q151" s="64"/>
      <c r="R151" s="64"/>
      <c r="S151" s="64"/>
      <c r="T151" s="64"/>
      <c r="U151" s="64"/>
      <c r="V151" s="64"/>
      <c r="W151" s="64"/>
      <c r="X151" s="64"/>
      <c r="Y151" s="64"/>
      <c r="Z151" s="66"/>
      <c r="AA151" s="29"/>
      <c r="AB151" s="98"/>
      <c r="AC151" s="82"/>
      <c r="AD151" s="53"/>
      <c r="AE151" s="89"/>
      <c r="AF151" s="60"/>
      <c r="AG151" s="90"/>
      <c r="AH151" s="89"/>
      <c r="AI151" s="89"/>
      <c r="AJ151" s="89"/>
      <c r="AK151" s="89"/>
      <c r="AL151" s="89"/>
    </row>
    <row r="152" spans="1:38" ht="15.75" thickTop="1" x14ac:dyDescent="0.25">
      <c r="B152" s="21" t="s">
        <v>136</v>
      </c>
      <c r="C152" s="42"/>
      <c r="D152" s="42"/>
      <c r="E152" s="42"/>
      <c r="F152" s="42"/>
      <c r="G152" s="42"/>
      <c r="H152" s="42"/>
      <c r="I152" s="42"/>
      <c r="J152" s="42"/>
      <c r="K152" s="42"/>
      <c r="L152" s="42"/>
      <c r="M152" s="42"/>
      <c r="N152" s="42"/>
      <c r="O152" s="76"/>
      <c r="P152" s="42"/>
      <c r="Q152" s="42"/>
      <c r="R152" s="42"/>
      <c r="S152" s="42"/>
      <c r="T152" s="42"/>
      <c r="U152" s="42"/>
      <c r="V152" s="42"/>
      <c r="W152" s="42"/>
      <c r="X152" s="42"/>
      <c r="Y152" s="42"/>
      <c r="Z152" s="69"/>
      <c r="AA152" s="42"/>
      <c r="AB152" s="43"/>
      <c r="AC152" s="81"/>
      <c r="AD152" s="53" t="e">
        <f>+Z152-#REF!</f>
        <v>#REF!</v>
      </c>
    </row>
    <row r="153" spans="1:38" x14ac:dyDescent="0.25">
      <c r="A153" s="164">
        <v>706800</v>
      </c>
      <c r="B153" s="27" t="s">
        <v>189</v>
      </c>
      <c r="C153" s="38"/>
      <c r="D153" s="38"/>
      <c r="E153" s="38"/>
      <c r="F153" s="38"/>
      <c r="G153" s="38"/>
      <c r="H153" s="38"/>
      <c r="I153" s="38"/>
      <c r="J153" s="38"/>
      <c r="K153" s="38"/>
      <c r="L153" s="38"/>
      <c r="M153" s="38"/>
      <c r="N153" s="38"/>
      <c r="O153" s="75"/>
      <c r="P153" s="38"/>
      <c r="Q153" s="38"/>
      <c r="R153" s="38"/>
      <c r="S153" s="38"/>
      <c r="T153" s="38"/>
      <c r="U153" s="38"/>
      <c r="V153" s="38"/>
      <c r="W153" s="38"/>
      <c r="X153" s="38"/>
      <c r="Y153" s="38"/>
      <c r="Z153" s="68"/>
      <c r="AA153" s="38"/>
      <c r="AB153" s="39"/>
      <c r="AC153" s="81" t="s">
        <v>298</v>
      </c>
      <c r="AD153" s="53" t="e">
        <f>+Z153-#REF!</f>
        <v>#REF!</v>
      </c>
    </row>
    <row r="154" spans="1:38" x14ac:dyDescent="0.25">
      <c r="A154" s="164">
        <v>707300</v>
      </c>
      <c r="B154" s="27" t="s">
        <v>156</v>
      </c>
      <c r="C154" s="38"/>
      <c r="D154" s="38"/>
      <c r="E154" s="38"/>
      <c r="F154" s="38"/>
      <c r="G154" s="38"/>
      <c r="H154" s="38"/>
      <c r="I154" s="38"/>
      <c r="J154" s="38"/>
      <c r="K154" s="38"/>
      <c r="L154" s="38"/>
      <c r="M154" s="38"/>
      <c r="N154" s="38"/>
      <c r="O154" s="75"/>
      <c r="P154" s="38"/>
      <c r="Q154" s="38"/>
      <c r="R154" s="38"/>
      <c r="S154" s="38"/>
      <c r="T154" s="38"/>
      <c r="U154" s="38"/>
      <c r="V154" s="38"/>
      <c r="W154" s="38"/>
      <c r="X154" s="38"/>
      <c r="Y154" s="38"/>
      <c r="Z154" s="68"/>
      <c r="AA154" s="38"/>
      <c r="AB154" s="39"/>
      <c r="AC154" s="81"/>
      <c r="AD154" s="53" t="e">
        <f>+Z154-#REF!</f>
        <v>#REF!</v>
      </c>
    </row>
    <row r="155" spans="1:38" x14ac:dyDescent="0.25">
      <c r="A155" s="164">
        <v>709100</v>
      </c>
      <c r="B155" s="31" t="s">
        <v>157</v>
      </c>
      <c r="C155" s="38"/>
      <c r="D155" s="38"/>
      <c r="E155" s="38"/>
      <c r="F155" s="38"/>
      <c r="G155" s="38"/>
      <c r="H155" s="38"/>
      <c r="I155" s="38"/>
      <c r="J155" s="38"/>
      <c r="K155" s="38"/>
      <c r="L155" s="38"/>
      <c r="M155" s="38"/>
      <c r="N155" s="38"/>
      <c r="O155" s="75"/>
      <c r="P155" s="38"/>
      <c r="Q155" s="38"/>
      <c r="R155" s="38"/>
      <c r="S155" s="38"/>
      <c r="T155" s="38"/>
      <c r="U155" s="38"/>
      <c r="V155" s="38"/>
      <c r="W155" s="38"/>
      <c r="X155" s="38"/>
      <c r="Y155" s="38"/>
      <c r="Z155" s="68"/>
      <c r="AA155" s="40"/>
      <c r="AB155" s="41"/>
      <c r="AC155" s="81"/>
      <c r="AD155" s="53" t="e">
        <f>+Z155-#REF!</f>
        <v>#REF!</v>
      </c>
    </row>
    <row r="156" spans="1:38" x14ac:dyDescent="0.25">
      <c r="B156" s="30" t="s">
        <v>137</v>
      </c>
      <c r="C156" s="42"/>
      <c r="D156" s="42"/>
      <c r="E156" s="42"/>
      <c r="F156" s="42"/>
      <c r="G156" s="42"/>
      <c r="H156" s="42"/>
      <c r="I156" s="42"/>
      <c r="J156" s="42"/>
      <c r="K156" s="42"/>
      <c r="L156" s="42"/>
      <c r="M156" s="42"/>
      <c r="N156" s="42"/>
      <c r="O156" s="76"/>
      <c r="P156" s="42"/>
      <c r="Q156" s="42"/>
      <c r="R156" s="42"/>
      <c r="S156" s="42"/>
      <c r="T156" s="42"/>
      <c r="U156" s="42"/>
      <c r="V156" s="42"/>
      <c r="W156" s="42"/>
      <c r="X156" s="42"/>
      <c r="Y156" s="42"/>
      <c r="Z156" s="69"/>
      <c r="AA156" s="42"/>
      <c r="AB156" s="43"/>
      <c r="AC156" s="81"/>
      <c r="AD156" s="53" t="e">
        <f>+Z156-#REF!</f>
        <v>#REF!</v>
      </c>
    </row>
    <row r="157" spans="1:38" x14ac:dyDescent="0.25">
      <c r="A157" s="164">
        <v>740100</v>
      </c>
      <c r="B157" s="27" t="s">
        <v>139</v>
      </c>
      <c r="C157" s="38"/>
      <c r="D157" s="38"/>
      <c r="E157" s="38"/>
      <c r="F157" s="38"/>
      <c r="G157" s="38"/>
      <c r="H157" s="38"/>
      <c r="I157" s="38"/>
      <c r="J157" s="38"/>
      <c r="K157" s="38"/>
      <c r="L157" s="38"/>
      <c r="M157" s="38"/>
      <c r="N157" s="38"/>
      <c r="O157" s="75"/>
      <c r="P157" s="38"/>
      <c r="Q157" s="38"/>
      <c r="R157" s="38"/>
      <c r="S157" s="38"/>
      <c r="T157" s="38"/>
      <c r="U157" s="38"/>
      <c r="V157" s="38"/>
      <c r="W157" s="38"/>
      <c r="X157" s="38"/>
      <c r="Y157" s="38"/>
      <c r="Z157" s="68"/>
      <c r="AA157" s="38"/>
      <c r="AB157" s="39"/>
      <c r="AC157" s="81"/>
      <c r="AD157" s="53" t="e">
        <f>+Z157-#REF!</f>
        <v>#REF!</v>
      </c>
    </row>
    <row r="158" spans="1:38" x14ac:dyDescent="0.25">
      <c r="A158" s="164">
        <v>740200</v>
      </c>
      <c r="B158" s="27" t="s">
        <v>160</v>
      </c>
      <c r="C158" s="38"/>
      <c r="D158" s="38"/>
      <c r="E158" s="38"/>
      <c r="F158" s="38"/>
      <c r="G158" s="38"/>
      <c r="H158" s="38"/>
      <c r="I158" s="38"/>
      <c r="J158" s="38"/>
      <c r="K158" s="38"/>
      <c r="L158" s="38"/>
      <c r="M158" s="38"/>
      <c r="N158" s="38"/>
      <c r="O158" s="75"/>
      <c r="P158" s="38"/>
      <c r="Q158" s="38"/>
      <c r="R158" s="38"/>
      <c r="S158" s="38"/>
      <c r="T158" s="38"/>
      <c r="U158" s="38"/>
      <c r="V158" s="38"/>
      <c r="W158" s="38"/>
      <c r="X158" s="38"/>
      <c r="Y158" s="38"/>
      <c r="Z158" s="68"/>
      <c r="AA158" s="38"/>
      <c r="AB158" s="100"/>
      <c r="AC158" s="81"/>
      <c r="AD158" s="53" t="e">
        <f>+Z158-#REF!</f>
        <v>#REF!</v>
      </c>
    </row>
    <row r="159" spans="1:38" x14ac:dyDescent="0.25">
      <c r="A159" s="164">
        <v>740300</v>
      </c>
      <c r="B159" s="26" t="s">
        <v>138</v>
      </c>
      <c r="C159" s="38"/>
      <c r="D159" s="38"/>
      <c r="E159" s="38"/>
      <c r="F159" s="38"/>
      <c r="G159" s="38"/>
      <c r="H159" s="38"/>
      <c r="I159" s="38"/>
      <c r="J159" s="38"/>
      <c r="K159" s="38"/>
      <c r="L159" s="38"/>
      <c r="M159" s="38"/>
      <c r="N159" s="38"/>
      <c r="O159" s="75"/>
      <c r="P159" s="38"/>
      <c r="Q159" s="38"/>
      <c r="R159" s="38"/>
      <c r="S159" s="38"/>
      <c r="T159" s="38"/>
      <c r="U159" s="38"/>
      <c r="V159" s="38"/>
      <c r="W159" s="38"/>
      <c r="X159" s="38"/>
      <c r="Y159" s="38"/>
      <c r="Z159" s="68"/>
      <c r="AA159" s="38"/>
      <c r="AB159" s="39"/>
      <c r="AC159" s="81"/>
      <c r="AD159" s="53" t="e">
        <f>+Z159-#REF!</f>
        <v>#REF!</v>
      </c>
    </row>
    <row r="160" spans="1:38" x14ac:dyDescent="0.25">
      <c r="B160" s="21" t="s">
        <v>140</v>
      </c>
      <c r="C160" s="42"/>
      <c r="D160" s="42"/>
      <c r="E160" s="42"/>
      <c r="F160" s="42"/>
      <c r="G160" s="42"/>
      <c r="H160" s="42"/>
      <c r="I160" s="42"/>
      <c r="J160" s="42"/>
      <c r="K160" s="42"/>
      <c r="L160" s="42"/>
      <c r="M160" s="42"/>
      <c r="N160" s="42"/>
      <c r="O160" s="76"/>
      <c r="P160" s="42"/>
      <c r="Q160" s="42"/>
      <c r="R160" s="42"/>
      <c r="S160" s="42"/>
      <c r="T160" s="42"/>
      <c r="U160" s="42"/>
      <c r="V160" s="42"/>
      <c r="W160" s="42"/>
      <c r="X160" s="42"/>
      <c r="Y160" s="42"/>
      <c r="Z160" s="69"/>
      <c r="AA160" s="42"/>
      <c r="AB160" s="43"/>
      <c r="AC160" s="81"/>
      <c r="AD160" s="53" t="e">
        <f>+Z160-#REF!</f>
        <v>#REF!</v>
      </c>
    </row>
    <row r="161" spans="1:39" x14ac:dyDescent="0.25">
      <c r="A161" s="164">
        <v>757800</v>
      </c>
      <c r="B161" s="10" t="s">
        <v>141</v>
      </c>
      <c r="C161" s="38"/>
      <c r="D161" s="38"/>
      <c r="E161" s="38"/>
      <c r="F161" s="38"/>
      <c r="G161" s="38"/>
      <c r="H161" s="38"/>
      <c r="I161" s="38"/>
      <c r="J161" s="38"/>
      <c r="K161" s="38"/>
      <c r="L161" s="38"/>
      <c r="M161" s="38"/>
      <c r="N161" s="38"/>
      <c r="O161" s="75"/>
      <c r="P161" s="38"/>
      <c r="Q161" s="38"/>
      <c r="R161" s="38"/>
      <c r="S161" s="38"/>
      <c r="T161" s="38"/>
      <c r="U161" s="38"/>
      <c r="V161" s="38"/>
      <c r="W161" s="38"/>
      <c r="X161" s="38"/>
      <c r="Y161" s="38"/>
      <c r="Z161" s="68"/>
      <c r="AA161" s="38"/>
      <c r="AB161" s="39"/>
      <c r="AC161" s="81"/>
      <c r="AD161" s="53" t="e">
        <f>+Z161-#REF!</f>
        <v>#REF!</v>
      </c>
    </row>
    <row r="162" spans="1:39" x14ac:dyDescent="0.25">
      <c r="B162" s="10" t="s">
        <v>142</v>
      </c>
      <c r="C162" s="38"/>
      <c r="D162" s="38"/>
      <c r="E162" s="38"/>
      <c r="F162" s="38"/>
      <c r="G162" s="38"/>
      <c r="H162" s="38"/>
      <c r="I162" s="38"/>
      <c r="J162" s="38"/>
      <c r="K162" s="38"/>
      <c r="L162" s="38"/>
      <c r="M162" s="38"/>
      <c r="N162" s="38"/>
      <c r="O162" s="75"/>
      <c r="P162" s="38"/>
      <c r="Q162" s="38"/>
      <c r="R162" s="38"/>
      <c r="S162" s="38"/>
      <c r="T162" s="38"/>
      <c r="U162" s="38"/>
      <c r="V162" s="38"/>
      <c r="W162" s="38"/>
      <c r="X162" s="38"/>
      <c r="Y162" s="38"/>
      <c r="Z162" s="68"/>
      <c r="AA162" s="38"/>
      <c r="AB162" s="39"/>
      <c r="AC162" s="81"/>
      <c r="AD162" s="53" t="e">
        <f>+Z162-#REF!</f>
        <v>#REF!</v>
      </c>
    </row>
    <row r="163" spans="1:39" x14ac:dyDescent="0.25">
      <c r="B163" s="27" t="s">
        <v>143</v>
      </c>
      <c r="C163" s="38"/>
      <c r="D163" s="38"/>
      <c r="E163" s="38"/>
      <c r="F163" s="38"/>
      <c r="G163" s="38"/>
      <c r="H163" s="38"/>
      <c r="I163" s="38"/>
      <c r="J163" s="38"/>
      <c r="K163" s="38"/>
      <c r="L163" s="38"/>
      <c r="M163" s="38"/>
      <c r="N163" s="38"/>
      <c r="O163" s="75"/>
      <c r="P163" s="38"/>
      <c r="Q163" s="38"/>
      <c r="R163" s="38"/>
      <c r="S163" s="38"/>
      <c r="T163" s="38"/>
      <c r="U163" s="38"/>
      <c r="V163" s="38"/>
      <c r="W163" s="38"/>
      <c r="X163" s="38"/>
      <c r="Y163" s="38"/>
      <c r="Z163" s="68"/>
      <c r="AA163" s="38"/>
      <c r="AB163" s="39"/>
      <c r="AC163" s="81"/>
      <c r="AD163" s="53" t="e">
        <f>+Z163-#REF!</f>
        <v>#REF!</v>
      </c>
    </row>
    <row r="164" spans="1:39" x14ac:dyDescent="0.25">
      <c r="A164" s="164">
        <v>758100</v>
      </c>
      <c r="B164" s="32" t="s">
        <v>144</v>
      </c>
      <c r="C164" s="38"/>
      <c r="D164" s="38"/>
      <c r="E164" s="38"/>
      <c r="F164" s="38"/>
      <c r="G164" s="38"/>
      <c r="H164" s="38"/>
      <c r="I164" s="38"/>
      <c r="J164" s="38"/>
      <c r="K164" s="38"/>
      <c r="L164" s="38"/>
      <c r="M164" s="38"/>
      <c r="N164" s="38"/>
      <c r="O164" s="75"/>
      <c r="P164" s="38"/>
      <c r="Q164" s="38"/>
      <c r="R164" s="38"/>
      <c r="S164" s="38"/>
      <c r="T164" s="38"/>
      <c r="U164" s="38"/>
      <c r="V164" s="38"/>
      <c r="W164" s="38"/>
      <c r="X164" s="38"/>
      <c r="Y164" s="38"/>
      <c r="Z164" s="68"/>
      <c r="AA164" s="40"/>
      <c r="AB164" s="39"/>
      <c r="AC164" s="81"/>
      <c r="AD164" s="53" t="e">
        <f>+Z164-#REF!</f>
        <v>#REF!</v>
      </c>
    </row>
    <row r="165" spans="1:39" x14ac:dyDescent="0.25">
      <c r="B165" s="30" t="s">
        <v>145</v>
      </c>
      <c r="C165" s="42"/>
      <c r="D165" s="42"/>
      <c r="E165" s="42"/>
      <c r="F165" s="42"/>
      <c r="G165" s="42"/>
      <c r="H165" s="42"/>
      <c r="I165" s="42"/>
      <c r="J165" s="42"/>
      <c r="K165" s="42"/>
      <c r="L165" s="42"/>
      <c r="M165" s="42"/>
      <c r="N165" s="42"/>
      <c r="O165" s="76"/>
      <c r="P165" s="42"/>
      <c r="Q165" s="42"/>
      <c r="R165" s="42"/>
      <c r="S165" s="42"/>
      <c r="T165" s="42"/>
      <c r="U165" s="42"/>
      <c r="V165" s="42"/>
      <c r="W165" s="42"/>
      <c r="X165" s="42"/>
      <c r="Y165" s="42"/>
      <c r="Z165" s="69"/>
      <c r="AA165" s="42"/>
      <c r="AB165" s="43"/>
      <c r="AC165" s="81"/>
      <c r="AD165" s="53" t="e">
        <f>+Z165-#REF!</f>
        <v>#REF!</v>
      </c>
    </row>
    <row r="166" spans="1:39" x14ac:dyDescent="0.25">
      <c r="A166" s="164">
        <v>762000</v>
      </c>
      <c r="B166" s="10" t="s">
        <v>190</v>
      </c>
      <c r="C166" s="38"/>
      <c r="D166" s="38"/>
      <c r="E166" s="38"/>
      <c r="F166" s="38"/>
      <c r="G166" s="38"/>
      <c r="H166" s="38"/>
      <c r="I166" s="38"/>
      <c r="J166" s="38"/>
      <c r="K166" s="38"/>
      <c r="L166" s="38"/>
      <c r="M166" s="38"/>
      <c r="N166" s="38"/>
      <c r="O166" s="75"/>
      <c r="P166" s="38"/>
      <c r="Q166" s="38"/>
      <c r="R166" s="38"/>
      <c r="S166" s="38"/>
      <c r="T166" s="38"/>
      <c r="U166" s="38"/>
      <c r="V166" s="38"/>
      <c r="W166" s="38"/>
      <c r="X166" s="38"/>
      <c r="Y166" s="38"/>
      <c r="Z166" s="68"/>
      <c r="AA166" s="38"/>
      <c r="AB166" s="39"/>
      <c r="AC166" s="81"/>
      <c r="AD166" s="53" t="e">
        <f>+Z166-#REF!</f>
        <v>#REF!</v>
      </c>
    </row>
    <row r="167" spans="1:39" x14ac:dyDescent="0.25">
      <c r="A167" s="164">
        <v>764000</v>
      </c>
      <c r="B167" s="10" t="s">
        <v>146</v>
      </c>
      <c r="C167" s="38"/>
      <c r="D167" s="38"/>
      <c r="E167" s="38"/>
      <c r="F167" s="38"/>
      <c r="G167" s="38"/>
      <c r="H167" s="38"/>
      <c r="I167" s="38"/>
      <c r="J167" s="38"/>
      <c r="K167" s="38"/>
      <c r="L167" s="38"/>
      <c r="M167" s="38"/>
      <c r="N167" s="38"/>
      <c r="O167" s="75"/>
      <c r="P167" s="38"/>
      <c r="Q167" s="38"/>
      <c r="R167" s="38"/>
      <c r="S167" s="38"/>
      <c r="T167" s="38"/>
      <c r="U167" s="38"/>
      <c r="V167" s="38"/>
      <c r="W167" s="38"/>
      <c r="X167" s="38"/>
      <c r="Y167" s="38"/>
      <c r="Z167" s="68"/>
      <c r="AA167" s="38"/>
      <c r="AB167" s="39"/>
      <c r="AC167" s="81"/>
      <c r="AD167" s="53" t="e">
        <f>+Z167-#REF!</f>
        <v>#REF!</v>
      </c>
    </row>
    <row r="168" spans="1:39" x14ac:dyDescent="0.25">
      <c r="B168" s="10" t="s">
        <v>199</v>
      </c>
      <c r="C168" s="38"/>
      <c r="D168" s="38"/>
      <c r="E168" s="38"/>
      <c r="F168" s="38"/>
      <c r="G168" s="38"/>
      <c r="H168" s="38"/>
      <c r="I168" s="38"/>
      <c r="J168" s="38"/>
      <c r="K168" s="38"/>
      <c r="L168" s="38"/>
      <c r="M168" s="38"/>
      <c r="N168" s="38"/>
      <c r="O168" s="75"/>
      <c r="P168" s="38"/>
      <c r="Q168" s="38"/>
      <c r="R168" s="38"/>
      <c r="S168" s="38"/>
      <c r="T168" s="38"/>
      <c r="U168" s="38"/>
      <c r="V168" s="38"/>
      <c r="W168" s="38"/>
      <c r="X168" s="38"/>
      <c r="Y168" s="38"/>
      <c r="Z168" s="68"/>
      <c r="AA168" s="38"/>
      <c r="AB168" s="39"/>
      <c r="AC168" s="81"/>
      <c r="AD168" s="53" t="e">
        <f>+Z168-#REF!</f>
        <v>#REF!</v>
      </c>
      <c r="AK168" s="48"/>
      <c r="AL168" s="88"/>
      <c r="AM168" s="49"/>
    </row>
    <row r="169" spans="1:39" x14ac:dyDescent="0.25">
      <c r="B169" s="21" t="s">
        <v>147</v>
      </c>
      <c r="C169" s="42"/>
      <c r="D169" s="42"/>
      <c r="E169" s="42"/>
      <c r="F169" s="42"/>
      <c r="G169" s="42"/>
      <c r="H169" s="42"/>
      <c r="I169" s="42"/>
      <c r="J169" s="42"/>
      <c r="K169" s="42"/>
      <c r="L169" s="42"/>
      <c r="M169" s="42"/>
      <c r="N169" s="42"/>
      <c r="O169" s="76"/>
      <c r="P169" s="42"/>
      <c r="Q169" s="42"/>
      <c r="R169" s="42"/>
      <c r="S169" s="42"/>
      <c r="T169" s="42"/>
      <c r="U169" s="42"/>
      <c r="V169" s="42"/>
      <c r="W169" s="42"/>
      <c r="X169" s="42"/>
      <c r="Y169" s="42"/>
      <c r="Z169" s="69"/>
      <c r="AA169" s="42"/>
      <c r="AB169" s="43"/>
      <c r="AC169" s="81"/>
      <c r="AD169" s="53" t="e">
        <f>+Z169-#REF!</f>
        <v>#REF!</v>
      </c>
      <c r="AL169" s="92"/>
      <c r="AM169" s="57"/>
    </row>
    <row r="170" spans="1:39" x14ac:dyDescent="0.25">
      <c r="A170" s="164">
        <v>771000</v>
      </c>
      <c r="B170" s="27" t="s">
        <v>125</v>
      </c>
      <c r="C170" s="38"/>
      <c r="D170" s="38"/>
      <c r="E170" s="38"/>
      <c r="F170" s="38"/>
      <c r="G170" s="38"/>
      <c r="H170" s="38"/>
      <c r="I170" s="38"/>
      <c r="J170" s="38"/>
      <c r="K170" s="38"/>
      <c r="L170" s="38"/>
      <c r="M170" s="38"/>
      <c r="N170" s="38"/>
      <c r="O170" s="75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68"/>
      <c r="AA170" s="38"/>
      <c r="AB170" s="39"/>
      <c r="AC170" s="81"/>
      <c r="AD170" s="53" t="e">
        <f>+Z170-#REF!</f>
        <v>#REF!</v>
      </c>
    </row>
    <row r="171" spans="1:39" x14ac:dyDescent="0.25">
      <c r="A171" s="164">
        <v>772000</v>
      </c>
      <c r="B171" s="27" t="s">
        <v>148</v>
      </c>
      <c r="C171" s="38"/>
      <c r="D171" s="38"/>
      <c r="E171" s="38"/>
      <c r="F171" s="38"/>
      <c r="G171" s="38"/>
      <c r="H171" s="38"/>
      <c r="I171" s="38"/>
      <c r="J171" s="38"/>
      <c r="K171" s="38"/>
      <c r="L171" s="38"/>
      <c r="M171" s="38"/>
      <c r="N171" s="38"/>
      <c r="O171" s="75"/>
      <c r="P171" s="38"/>
      <c r="Q171" s="38"/>
      <c r="R171" s="38"/>
      <c r="S171" s="38"/>
      <c r="T171" s="38"/>
      <c r="U171" s="38"/>
      <c r="V171" s="38"/>
      <c r="W171" s="38"/>
      <c r="X171" s="38"/>
      <c r="Y171" s="38"/>
      <c r="Z171" s="68"/>
      <c r="AA171" s="38"/>
      <c r="AB171" s="39"/>
      <c r="AC171" s="81"/>
      <c r="AD171" s="53" t="e">
        <f>+Z171-#REF!</f>
        <v>#REF!</v>
      </c>
      <c r="AK171" s="91"/>
      <c r="AL171" s="48"/>
      <c r="AM171" s="49"/>
    </row>
    <row r="172" spans="1:39" x14ac:dyDescent="0.25">
      <c r="A172" s="164">
        <v>775000</v>
      </c>
      <c r="B172" s="32" t="s">
        <v>149</v>
      </c>
      <c r="C172" s="38"/>
      <c r="D172" s="38"/>
      <c r="E172" s="38"/>
      <c r="F172" s="38"/>
      <c r="G172" s="38"/>
      <c r="H172" s="38"/>
      <c r="I172" s="38"/>
      <c r="J172" s="38"/>
      <c r="K172" s="38"/>
      <c r="L172" s="38"/>
      <c r="M172" s="38"/>
      <c r="N172" s="38"/>
      <c r="O172" s="75"/>
      <c r="P172" s="38"/>
      <c r="Q172" s="38"/>
      <c r="R172" s="38"/>
      <c r="S172" s="38"/>
      <c r="T172" s="38"/>
      <c r="U172" s="38"/>
      <c r="V172" s="38"/>
      <c r="W172" s="38"/>
      <c r="X172" s="38"/>
      <c r="Y172" s="38"/>
      <c r="Z172" s="68"/>
      <c r="AA172" s="40"/>
      <c r="AB172" s="41"/>
      <c r="AC172" s="81"/>
      <c r="AD172" s="53" t="e">
        <f>+Z172-#REF!</f>
        <v>#REF!</v>
      </c>
      <c r="AL172" s="92"/>
      <c r="AM172" s="53"/>
    </row>
    <row r="173" spans="1:39" x14ac:dyDescent="0.25">
      <c r="B173" s="30" t="s">
        <v>198</v>
      </c>
      <c r="C173" s="42"/>
      <c r="D173" s="42"/>
      <c r="E173" s="42"/>
      <c r="F173" s="42"/>
      <c r="G173" s="42"/>
      <c r="H173" s="42"/>
      <c r="I173" s="42"/>
      <c r="J173" s="42"/>
      <c r="K173" s="42"/>
      <c r="L173" s="42"/>
      <c r="M173" s="42"/>
      <c r="N173" s="42"/>
      <c r="O173" s="76"/>
      <c r="P173" s="42"/>
      <c r="Q173" s="42"/>
      <c r="R173" s="42"/>
      <c r="S173" s="42"/>
      <c r="T173" s="42"/>
      <c r="U173" s="42"/>
      <c r="V173" s="42"/>
      <c r="W173" s="42"/>
      <c r="X173" s="42"/>
      <c r="Y173" s="42"/>
      <c r="Z173" s="69"/>
      <c r="AA173" s="42"/>
      <c r="AB173" s="43"/>
      <c r="AC173" s="81"/>
      <c r="AD173" s="53" t="e">
        <f>+Z173-#REF!</f>
        <v>#REF!</v>
      </c>
    </row>
    <row r="174" spans="1:39" x14ac:dyDescent="0.25">
      <c r="A174" s="164">
        <v>781000</v>
      </c>
      <c r="B174" s="27" t="s">
        <v>150</v>
      </c>
      <c r="C174" s="38"/>
      <c r="D174" s="38"/>
      <c r="E174" s="38"/>
      <c r="F174" s="38"/>
      <c r="G174" s="38"/>
      <c r="H174" s="38"/>
      <c r="I174" s="38"/>
      <c r="J174" s="38"/>
      <c r="K174" s="38"/>
      <c r="L174" s="38"/>
      <c r="M174" s="38"/>
      <c r="N174" s="38"/>
      <c r="O174" s="75"/>
      <c r="P174" s="38"/>
      <c r="Q174" s="38"/>
      <c r="R174" s="38"/>
      <c r="S174" s="38"/>
      <c r="T174" s="38"/>
      <c r="U174" s="38"/>
      <c r="V174" s="38"/>
      <c r="W174" s="38"/>
      <c r="X174" s="38"/>
      <c r="Y174" s="38"/>
      <c r="Z174" s="68"/>
      <c r="AA174" s="38"/>
      <c r="AB174" s="100"/>
      <c r="AC174" s="130" t="s">
        <v>296</v>
      </c>
      <c r="AD174" s="53" t="e">
        <f>+Z174-#REF!</f>
        <v>#REF!</v>
      </c>
    </row>
    <row r="175" spans="1:39" x14ac:dyDescent="0.25">
      <c r="A175" s="164">
        <v>781740</v>
      </c>
      <c r="B175" s="27" t="s">
        <v>218</v>
      </c>
      <c r="C175" s="38"/>
      <c r="D175" s="38"/>
      <c r="E175" s="38"/>
      <c r="F175" s="38"/>
      <c r="G175" s="38"/>
      <c r="H175" s="38"/>
      <c r="I175" s="38"/>
      <c r="J175" s="38"/>
      <c r="K175" s="38"/>
      <c r="L175" s="38"/>
      <c r="M175" s="38"/>
      <c r="N175" s="38"/>
      <c r="O175" s="75"/>
      <c r="P175" s="38"/>
      <c r="Q175" s="38"/>
      <c r="R175" s="38"/>
      <c r="S175" s="38"/>
      <c r="T175" s="38"/>
      <c r="U175" s="38"/>
      <c r="V175" s="38"/>
      <c r="W175" s="38"/>
      <c r="X175" s="38"/>
      <c r="Y175" s="38"/>
      <c r="Z175" s="68"/>
      <c r="AA175" s="38"/>
      <c r="AB175" s="39"/>
      <c r="AC175" s="130" t="s">
        <v>296</v>
      </c>
      <c r="AD175" s="53" t="e">
        <f>+Z175-#REF!</f>
        <v>#REF!</v>
      </c>
    </row>
    <row r="176" spans="1:39" x14ac:dyDescent="0.25">
      <c r="A176" s="164">
        <v>787100</v>
      </c>
      <c r="B176" s="26" t="s">
        <v>185</v>
      </c>
      <c r="C176" s="38"/>
      <c r="D176" s="38"/>
      <c r="E176" s="38"/>
      <c r="F176" s="38"/>
      <c r="G176" s="38"/>
      <c r="H176" s="38"/>
      <c r="I176" s="38"/>
      <c r="J176" s="38"/>
      <c r="K176" s="38"/>
      <c r="L176" s="38"/>
      <c r="M176" s="38"/>
      <c r="N176" s="38"/>
      <c r="O176" s="75"/>
      <c r="P176" s="38"/>
      <c r="Q176" s="38"/>
      <c r="R176" s="38"/>
      <c r="S176" s="38"/>
      <c r="T176" s="38"/>
      <c r="U176" s="38"/>
      <c r="V176" s="38"/>
      <c r="W176" s="38"/>
      <c r="X176" s="38"/>
      <c r="Y176" s="38"/>
      <c r="Z176" s="68"/>
      <c r="AA176" s="38"/>
      <c r="AB176" s="100"/>
      <c r="AC176" s="130" t="s">
        <v>296</v>
      </c>
      <c r="AD176" s="53" t="e">
        <f>+Z176-#REF!</f>
        <v>#REF!</v>
      </c>
    </row>
    <row r="177" spans="1:39" ht="30" x14ac:dyDescent="0.25">
      <c r="A177" s="164">
        <v>787500</v>
      </c>
      <c r="B177" s="26" t="s">
        <v>217</v>
      </c>
      <c r="C177" s="38"/>
      <c r="D177" s="38"/>
      <c r="E177" s="38"/>
      <c r="F177" s="38"/>
      <c r="G177" s="38"/>
      <c r="H177" s="38"/>
      <c r="I177" s="38"/>
      <c r="J177" s="38"/>
      <c r="K177" s="38"/>
      <c r="L177" s="38"/>
      <c r="M177" s="38"/>
      <c r="N177" s="38"/>
      <c r="O177" s="75"/>
      <c r="P177" s="38"/>
      <c r="Q177" s="38"/>
      <c r="R177" s="38"/>
      <c r="S177" s="38"/>
      <c r="T177" s="38"/>
      <c r="U177" s="38"/>
      <c r="V177" s="38"/>
      <c r="W177" s="38"/>
      <c r="X177" s="38"/>
      <c r="Y177" s="38"/>
      <c r="Z177" s="68"/>
      <c r="AA177" s="38"/>
      <c r="AB177" s="100"/>
      <c r="AC177" s="130" t="s">
        <v>296</v>
      </c>
      <c r="AD177" s="53" t="e">
        <f>+Z177-#REF!</f>
        <v>#REF!</v>
      </c>
    </row>
    <row r="178" spans="1:39" x14ac:dyDescent="0.25">
      <c r="A178" s="164">
        <v>791000</v>
      </c>
      <c r="B178" s="33" t="s">
        <v>151</v>
      </c>
      <c r="C178" s="45"/>
      <c r="D178" s="45"/>
      <c r="E178" s="45"/>
      <c r="F178" s="45"/>
      <c r="G178" s="45"/>
      <c r="H178" s="45"/>
      <c r="I178" s="104"/>
      <c r="J178" s="104"/>
      <c r="K178" s="104"/>
      <c r="L178" s="45"/>
      <c r="M178" s="45"/>
      <c r="N178" s="45"/>
      <c r="O178" s="77"/>
      <c r="P178" s="45"/>
      <c r="Q178" s="45"/>
      <c r="R178" s="45"/>
      <c r="S178" s="45"/>
      <c r="T178" s="45"/>
      <c r="U178" s="45"/>
      <c r="V178" s="45"/>
      <c r="W178" s="45"/>
      <c r="X178" s="45"/>
      <c r="Y178" s="45"/>
      <c r="Z178" s="70"/>
      <c r="AA178" s="45"/>
      <c r="AB178" s="46"/>
      <c r="AC178" s="81"/>
      <c r="AD178" s="53" t="e">
        <f>+Z178-#REF!</f>
        <v>#REF!</v>
      </c>
      <c r="AK178" s="88"/>
      <c r="AM178" s="55"/>
    </row>
    <row r="179" spans="1:39" ht="15.75" thickBot="1" x14ac:dyDescent="0.3">
      <c r="B179" s="34" t="s">
        <v>152</v>
      </c>
      <c r="C179" s="47"/>
      <c r="D179" s="47"/>
      <c r="E179" s="47"/>
      <c r="F179" s="47"/>
      <c r="G179" s="47"/>
      <c r="H179" s="47"/>
      <c r="I179" s="47"/>
      <c r="J179" s="47"/>
      <c r="K179" s="47"/>
      <c r="L179" s="47"/>
      <c r="M179" s="47"/>
      <c r="N179" s="47"/>
      <c r="O179" s="79"/>
      <c r="P179" s="47"/>
      <c r="Q179" s="47"/>
      <c r="R179" s="47"/>
      <c r="S179" s="47"/>
      <c r="T179" s="47"/>
      <c r="U179" s="47"/>
      <c r="V179" s="47"/>
      <c r="W179" s="47"/>
      <c r="X179" s="47"/>
      <c r="Y179" s="47"/>
      <c r="Z179" s="80"/>
      <c r="AA179" s="47"/>
      <c r="AB179" s="102"/>
      <c r="AC179" s="81"/>
      <c r="AD179" s="53" t="e">
        <f>+Z179-#REF!</f>
        <v>#REF!</v>
      </c>
      <c r="AK179" s="48"/>
      <c r="AM179" s="58"/>
    </row>
    <row r="180" spans="1:39" ht="16.5" thickTop="1" thickBot="1" x14ac:dyDescent="0.3">
      <c r="C180" s="49"/>
      <c r="D180" s="49"/>
      <c r="E180" s="49"/>
      <c r="F180" s="49"/>
      <c r="G180" s="49"/>
      <c r="H180" s="49"/>
      <c r="I180" s="49"/>
      <c r="J180" s="49"/>
      <c r="K180" s="49"/>
      <c r="L180" s="49"/>
      <c r="M180" s="49"/>
      <c r="N180" s="49"/>
      <c r="O180" s="49"/>
      <c r="P180" s="49"/>
      <c r="Q180" s="49"/>
      <c r="R180" s="49"/>
      <c r="S180" s="49"/>
      <c r="T180" s="49"/>
      <c r="U180" s="49"/>
      <c r="V180" s="49"/>
      <c r="W180" s="49"/>
      <c r="X180" s="49"/>
      <c r="Y180" s="49"/>
      <c r="Z180" s="49"/>
      <c r="AA180" s="49"/>
      <c r="AB180" s="49"/>
      <c r="AC180" s="87"/>
      <c r="AD180" s="53"/>
      <c r="AK180" s="48"/>
      <c r="AL180" s="93"/>
      <c r="AM180" s="59"/>
    </row>
    <row r="181" spans="1:39" s="8" customFormat="1" ht="16.5" thickTop="1" thickBot="1" x14ac:dyDescent="0.3">
      <c r="A181" s="164"/>
      <c r="B181" s="35" t="s">
        <v>176</v>
      </c>
      <c r="C181" s="50"/>
      <c r="D181" s="50"/>
      <c r="E181" s="50"/>
      <c r="F181" s="50"/>
      <c r="G181" s="50"/>
      <c r="H181" s="50"/>
      <c r="I181" s="50"/>
      <c r="J181" s="50"/>
      <c r="K181" s="50"/>
      <c r="L181" s="50"/>
      <c r="M181" s="50"/>
      <c r="N181" s="50"/>
      <c r="O181" s="50"/>
      <c r="P181" s="50"/>
      <c r="Q181" s="50"/>
      <c r="R181" s="50"/>
      <c r="S181" s="50"/>
      <c r="T181" s="50"/>
      <c r="U181" s="50"/>
      <c r="V181" s="50"/>
      <c r="W181" s="50"/>
      <c r="X181" s="50"/>
      <c r="Y181" s="50"/>
      <c r="Z181" s="50"/>
      <c r="AA181" s="50"/>
      <c r="AB181" s="103"/>
      <c r="AC181" s="81"/>
      <c r="AD181" s="53" t="e">
        <f>+Z181-#REF!</f>
        <v>#REF!</v>
      </c>
      <c r="AE181" s="89"/>
      <c r="AF181" s="60"/>
      <c r="AG181" s="90"/>
      <c r="AH181" s="89"/>
      <c r="AI181" s="89"/>
      <c r="AJ181" s="17"/>
      <c r="AK181" s="48"/>
      <c r="AL181" s="94"/>
      <c r="AM181" s="58"/>
    </row>
    <row r="182" spans="1:39" ht="15.75" thickTop="1" x14ac:dyDescent="0.25">
      <c r="Z182" s="53"/>
      <c r="AK182" s="48"/>
      <c r="AM182" s="58"/>
    </row>
    <row r="183" spans="1:39" s="49" customFormat="1" x14ac:dyDescent="0.25">
      <c r="A183" s="164"/>
      <c r="B183" s="131"/>
      <c r="O183" s="54"/>
      <c r="P183" s="54"/>
      <c r="Q183" s="54"/>
      <c r="R183" s="54"/>
      <c r="S183" s="54"/>
      <c r="T183" s="54"/>
      <c r="U183" s="54"/>
      <c r="V183" s="54"/>
      <c r="W183" s="54"/>
      <c r="X183" s="54"/>
      <c r="Y183" s="54"/>
      <c r="AC183" s="87"/>
      <c r="AE183" s="48"/>
      <c r="AF183" s="56"/>
      <c r="AG183" s="48"/>
      <c r="AH183" s="48"/>
      <c r="AI183" s="48"/>
      <c r="AJ183" s="48"/>
      <c r="AK183" s="48"/>
      <c r="AL183" s="94"/>
      <c r="AM183" s="58"/>
    </row>
    <row r="184" spans="1:39" s="49" customFormat="1" x14ac:dyDescent="0.25">
      <c r="A184" s="164"/>
      <c r="B184" s="131"/>
      <c r="C184" s="132"/>
      <c r="D184" s="132"/>
      <c r="E184" s="132"/>
      <c r="F184" s="132"/>
      <c r="G184" s="132"/>
      <c r="H184" s="132"/>
      <c r="I184" s="132"/>
      <c r="J184" s="132"/>
      <c r="K184" s="132"/>
      <c r="L184" s="132"/>
      <c r="M184" s="132"/>
      <c r="N184" s="132"/>
      <c r="O184" s="132"/>
      <c r="P184" s="132"/>
      <c r="Q184" s="132"/>
      <c r="R184" s="132"/>
      <c r="S184" s="132"/>
      <c r="T184" s="132"/>
      <c r="U184" s="132"/>
      <c r="V184" s="132"/>
      <c r="W184" s="132"/>
      <c r="X184" s="132"/>
      <c r="Y184" s="132"/>
      <c r="Z184" s="132"/>
      <c r="AA184" s="132"/>
      <c r="AB184" s="132"/>
      <c r="AC184" s="133"/>
      <c r="AE184" s="48"/>
      <c r="AF184" s="56"/>
      <c r="AG184" s="48"/>
      <c r="AH184" s="48"/>
      <c r="AI184" s="48"/>
      <c r="AJ184" s="48"/>
      <c r="AK184" s="48"/>
      <c r="AL184" s="48"/>
      <c r="AM184" s="57"/>
    </row>
    <row r="185" spans="1:39" x14ac:dyDescent="0.25">
      <c r="Z185" s="53"/>
      <c r="AA185" s="53"/>
      <c r="AK185" s="48"/>
      <c r="AM185" s="58"/>
    </row>
    <row r="186" spans="1:39" x14ac:dyDescent="0.25">
      <c r="C186" s="16"/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AK186" s="48"/>
      <c r="AL186" s="93"/>
      <c r="AM186" s="59"/>
    </row>
    <row r="187" spans="1:39" x14ac:dyDescent="0.25">
      <c r="AK187" s="48"/>
      <c r="AL187" s="94"/>
      <c r="AM187" s="58"/>
    </row>
    <row r="188" spans="1:39" x14ac:dyDescent="0.25">
      <c r="AK188" s="48"/>
      <c r="AL188" s="94"/>
      <c r="AM188" s="58"/>
    </row>
    <row r="189" spans="1:39" x14ac:dyDescent="0.25">
      <c r="AK189" s="48"/>
    </row>
    <row r="190" spans="1:39" x14ac:dyDescent="0.25">
      <c r="AK190" s="48"/>
    </row>
    <row r="191" spans="1:39" x14ac:dyDescent="0.25">
      <c r="AK191" s="48"/>
      <c r="AL191" s="48"/>
      <c r="AM191" s="49"/>
    </row>
    <row r="192" spans="1:39" x14ac:dyDescent="0.25">
      <c r="AK192" s="48"/>
    </row>
  </sheetData>
  <mergeCells count="2">
    <mergeCell ref="B4:B5"/>
    <mergeCell ref="B150:B151"/>
  </mergeCells>
  <conditionalFormatting sqref="AN181:XFD181 AE181:AI181 W181:AC181 C181:O181">
    <cfRule type="cellIs" dxfId="49" priority="48" operator="lessThan">
      <formula>0</formula>
    </cfRule>
    <cfRule type="cellIs" dxfId="48" priority="49" operator="greaterThan">
      <formula>0</formula>
    </cfRule>
  </conditionalFormatting>
  <conditionalFormatting sqref="A84:A93 A95:A120 A122:A129 A131:A132 A134:A138 A140:A144 A153:A155 A157:A159 A161:A164 A166:A168 A170:A172 A174:A178 A26:A31 A33:A82 A7:A24">
    <cfRule type="containsBlanks" dxfId="47" priority="41">
      <formula>LEN(TRIM(A7))=0</formula>
    </cfRule>
  </conditionalFormatting>
  <conditionalFormatting sqref="A145:A146">
    <cfRule type="containsBlanks" dxfId="46" priority="37">
      <formula>LEN(TRIM(A145))=0</formula>
    </cfRule>
  </conditionalFormatting>
  <conditionalFormatting sqref="P181">
    <cfRule type="cellIs" dxfId="45" priority="27" operator="lessThan">
      <formula>0</formula>
    </cfRule>
    <cfRule type="cellIs" dxfId="44" priority="28" operator="greaterThan">
      <formula>0</formula>
    </cfRule>
  </conditionalFormatting>
  <conditionalFormatting sqref="V181">
    <cfRule type="cellIs" dxfId="43" priority="23" operator="lessThan">
      <formula>0</formula>
    </cfRule>
    <cfRule type="cellIs" dxfId="42" priority="24" operator="greaterThan">
      <formula>0</formula>
    </cfRule>
  </conditionalFormatting>
  <conditionalFormatting sqref="U181">
    <cfRule type="cellIs" dxfId="41" priority="19" operator="lessThan">
      <formula>0</formula>
    </cfRule>
    <cfRule type="cellIs" dxfId="40" priority="20" operator="greaterThan">
      <formula>0</formula>
    </cfRule>
  </conditionalFormatting>
  <conditionalFormatting sqref="T181">
    <cfRule type="cellIs" dxfId="39" priority="15" operator="lessThan">
      <formula>0</formula>
    </cfRule>
    <cfRule type="cellIs" dxfId="38" priority="16" operator="greaterThan">
      <formula>0</formula>
    </cfRule>
  </conditionalFormatting>
  <conditionalFormatting sqref="Q181">
    <cfRule type="cellIs" dxfId="37" priority="11" operator="lessThan">
      <formula>0</formula>
    </cfRule>
    <cfRule type="cellIs" dxfId="36" priority="12" operator="greaterThan">
      <formula>0</formula>
    </cfRule>
  </conditionalFormatting>
  <conditionalFormatting sqref="S181">
    <cfRule type="cellIs" dxfId="35" priority="7" operator="lessThan">
      <formula>0</formula>
    </cfRule>
    <cfRule type="cellIs" dxfId="34" priority="8" operator="greaterThan">
      <formula>0</formula>
    </cfRule>
  </conditionalFormatting>
  <conditionalFormatting sqref="R181">
    <cfRule type="cellIs" dxfId="33" priority="3" operator="lessThan">
      <formula>0</formula>
    </cfRule>
    <cfRule type="cellIs" dxfId="32" priority="4" operator="greaterThan">
      <formula>0</formula>
    </cfRule>
  </conditionalFormatting>
  <pageMargins left="0.25" right="0.25" top="0.75" bottom="0.75" header="0.3" footer="0.3"/>
  <pageSetup paperSize="9" scale="75" orientation="landscape" r:id="rId1"/>
  <drawing r:id="rId2"/>
  <legacyDrawing r:id="rId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theme="9" tint="0.79998168889431442"/>
  </sheetPr>
  <dimension ref="A2:C248"/>
  <sheetViews>
    <sheetView workbookViewId="0">
      <selection activeCell="H243" sqref="H243"/>
    </sheetView>
  </sheetViews>
  <sheetFormatPr baseColWidth="10" defaultRowHeight="15" x14ac:dyDescent="0.25"/>
  <cols>
    <col min="1" max="1" width="10.7109375" style="105" customWidth="1"/>
    <col min="2" max="2" width="40.7109375" style="6" customWidth="1"/>
    <col min="3" max="3" width="14.7109375" style="7" customWidth="1"/>
  </cols>
  <sheetData>
    <row r="2" spans="1:3" ht="18.75" x14ac:dyDescent="0.25">
      <c r="A2" s="106"/>
      <c r="B2"/>
      <c r="C2"/>
    </row>
    <row r="3" spans="1:3" ht="15.75" thickBot="1" x14ac:dyDescent="0.3"/>
    <row r="4" spans="1:3" ht="15.75" thickTop="1" x14ac:dyDescent="0.25">
      <c r="A4" s="107"/>
      <c r="B4" s="153" t="s">
        <v>0</v>
      </c>
      <c r="C4" s="158">
        <v>2015</v>
      </c>
    </row>
    <row r="5" spans="1:3" ht="15.75" thickBot="1" x14ac:dyDescent="0.3">
      <c r="A5" s="107"/>
      <c r="B5" s="154"/>
      <c r="C5" s="158"/>
    </row>
    <row r="6" spans="1:3" ht="15.75" thickTop="1" x14ac:dyDescent="0.25">
      <c r="B6" s="108" t="s">
        <v>1</v>
      </c>
      <c r="C6" s="109">
        <f t="shared" ref="C6" si="0">SUM(C7:C10)</f>
        <v>6887.28</v>
      </c>
    </row>
    <row r="7" spans="1:3" x14ac:dyDescent="0.25">
      <c r="B7" s="10" t="s">
        <v>2</v>
      </c>
      <c r="C7" s="110">
        <f t="shared" ref="C7" si="1">SUM(C61)-C70</f>
        <v>101.10000000000001</v>
      </c>
    </row>
    <row r="8" spans="1:3" x14ac:dyDescent="0.25">
      <c r="B8" s="10" t="s">
        <v>197</v>
      </c>
      <c r="C8" s="111">
        <f t="shared" ref="C8" si="2">SUM(C84)</f>
        <v>68.159999999999911</v>
      </c>
    </row>
    <row r="9" spans="1:3" x14ac:dyDescent="0.25">
      <c r="B9" s="10" t="s">
        <v>3</v>
      </c>
      <c r="C9" s="110">
        <f t="shared" ref="C9" si="3">SUM(C70)</f>
        <v>90.71</v>
      </c>
    </row>
    <row r="10" spans="1:3" x14ac:dyDescent="0.25">
      <c r="B10" s="10" t="s">
        <v>214</v>
      </c>
      <c r="C10" s="112">
        <f t="shared" ref="C10" si="4">SUM(C92)</f>
        <v>6627.3099999999995</v>
      </c>
    </row>
    <row r="11" spans="1:3" x14ac:dyDescent="0.25">
      <c r="B11" s="12" t="s">
        <v>5</v>
      </c>
      <c r="C11" s="113">
        <f t="shared" ref="C11" si="5">SUM(C12)</f>
        <v>268.89000000000004</v>
      </c>
    </row>
    <row r="12" spans="1:3" x14ac:dyDescent="0.25">
      <c r="B12" s="10" t="s">
        <v>6</v>
      </c>
      <c r="C12" s="110">
        <f t="shared" ref="C12" si="6">SUM(C147)</f>
        <v>268.89000000000004</v>
      </c>
    </row>
    <row r="13" spans="1:3" x14ac:dyDescent="0.25">
      <c r="B13" s="12" t="s">
        <v>7</v>
      </c>
      <c r="C13" s="113">
        <f t="shared" ref="C13" si="7">SUM(C14:C15)</f>
        <v>20</v>
      </c>
    </row>
    <row r="14" spans="1:3" x14ac:dyDescent="0.25">
      <c r="B14" s="10" t="s">
        <v>8</v>
      </c>
      <c r="C14" s="110">
        <f t="shared" ref="C14" si="8">SUM(C158:C158)</f>
        <v>0</v>
      </c>
    </row>
    <row r="15" spans="1:3" x14ac:dyDescent="0.25">
      <c r="B15" s="10" t="s">
        <v>9</v>
      </c>
      <c r="C15" s="112">
        <f t="shared" ref="C15" si="9">SUM(C159:C176)</f>
        <v>20</v>
      </c>
    </row>
    <row r="16" spans="1:3" x14ac:dyDescent="0.25">
      <c r="B16" s="12" t="s">
        <v>10</v>
      </c>
      <c r="C16" s="113">
        <f t="shared" ref="C16" si="10">SUM(C17:C20)</f>
        <v>0</v>
      </c>
    </row>
    <row r="17" spans="1:3" x14ac:dyDescent="0.25">
      <c r="A17" s="7"/>
      <c r="B17" s="10" t="s">
        <v>11</v>
      </c>
      <c r="C17" s="110">
        <f>+C196+C197+C200</f>
        <v>0</v>
      </c>
    </row>
    <row r="18" spans="1:3" x14ac:dyDescent="0.25">
      <c r="A18" s="7"/>
      <c r="B18" s="10" t="s">
        <v>12</v>
      </c>
      <c r="C18" s="110">
        <f>+C198+C203</f>
        <v>0</v>
      </c>
    </row>
    <row r="19" spans="1:3" x14ac:dyDescent="0.25">
      <c r="A19" s="7"/>
      <c r="B19" s="10" t="s">
        <v>13</v>
      </c>
      <c r="C19" s="110">
        <f t="shared" ref="C19" si="11">+C199+C201</f>
        <v>0</v>
      </c>
    </row>
    <row r="20" spans="1:3" x14ac:dyDescent="0.25">
      <c r="A20" s="7"/>
      <c r="B20" s="10" t="s">
        <v>14</v>
      </c>
      <c r="C20" s="112">
        <f t="shared" ref="C20" si="12">+C202</f>
        <v>0</v>
      </c>
    </row>
    <row r="21" spans="1:3" x14ac:dyDescent="0.25">
      <c r="A21" s="7"/>
      <c r="B21" s="12" t="s">
        <v>15</v>
      </c>
      <c r="C21" s="113">
        <f t="shared" ref="C21" si="13">SUM(C22:C22)</f>
        <v>237</v>
      </c>
    </row>
    <row r="22" spans="1:3" x14ac:dyDescent="0.25">
      <c r="A22" s="7"/>
      <c r="B22" s="10" t="s">
        <v>215</v>
      </c>
      <c r="C22" s="110">
        <f t="shared" ref="C22" si="14">+C177</f>
        <v>237</v>
      </c>
    </row>
    <row r="23" spans="1:3" x14ac:dyDescent="0.25">
      <c r="A23" s="7"/>
      <c r="B23" s="12" t="s">
        <v>16</v>
      </c>
      <c r="C23" s="113">
        <f t="shared" ref="C23" si="15">SUM(C24:C24)</f>
        <v>0</v>
      </c>
    </row>
    <row r="24" spans="1:3" x14ac:dyDescent="0.25">
      <c r="A24" s="7"/>
      <c r="B24" s="10" t="s">
        <v>17</v>
      </c>
      <c r="C24" s="110">
        <f>+C187</f>
        <v>0</v>
      </c>
    </row>
    <row r="25" spans="1:3" x14ac:dyDescent="0.25">
      <c r="A25" s="7"/>
      <c r="B25" s="12" t="s">
        <v>18</v>
      </c>
      <c r="C25" s="113">
        <f t="shared" ref="C25" si="16">SUM(C26:C29)</f>
        <v>41.7</v>
      </c>
    </row>
    <row r="26" spans="1:3" x14ac:dyDescent="0.25">
      <c r="A26" s="7"/>
      <c r="B26" s="10" t="s">
        <v>195</v>
      </c>
      <c r="C26" s="110">
        <f t="shared" ref="C26" si="17">C191</f>
        <v>41.7</v>
      </c>
    </row>
    <row r="27" spans="1:3" x14ac:dyDescent="0.25">
      <c r="A27" s="7"/>
      <c r="B27" s="10" t="s">
        <v>19</v>
      </c>
      <c r="C27" s="110"/>
    </row>
    <row r="28" spans="1:3" x14ac:dyDescent="0.25">
      <c r="A28" s="7"/>
      <c r="B28" s="10" t="s">
        <v>20</v>
      </c>
      <c r="C28" s="110">
        <f t="shared" ref="C28" si="18">C193</f>
        <v>0</v>
      </c>
    </row>
    <row r="29" spans="1:3" x14ac:dyDescent="0.25">
      <c r="B29" s="10" t="s">
        <v>4</v>
      </c>
      <c r="C29" s="110">
        <f>C192+C194+C190</f>
        <v>0</v>
      </c>
    </row>
    <row r="30" spans="1:3" x14ac:dyDescent="0.25">
      <c r="A30" s="107"/>
      <c r="B30" s="12" t="s">
        <v>21</v>
      </c>
      <c r="C30" s="114"/>
    </row>
    <row r="31" spans="1:3" x14ac:dyDescent="0.25">
      <c r="A31" s="107"/>
      <c r="B31" s="12" t="s">
        <v>22</v>
      </c>
      <c r="C31" s="109">
        <f t="shared" ref="C31" si="19">IF((C6+C11+C13+C16+C21+C23+C25)&gt;(C45+C46+C49),0,(C45+C46+C49)-(C6+C11+C13+C16+C21+C23+C25))</f>
        <v>0</v>
      </c>
    </row>
    <row r="32" spans="1:3" ht="15.75" thickBot="1" x14ac:dyDescent="0.3">
      <c r="A32" s="107"/>
      <c r="B32" s="129" t="s">
        <v>200</v>
      </c>
      <c r="C32" s="115">
        <f t="shared" ref="C32" si="20">IF((C6+C11+C13+C16+C21+C23+C25)&gt;(C45+C46+C49),(C6+C11+C13+C16+C21+C23+C25),(C6+C11+C13+C16+C21+C23+C25)+C31)</f>
        <v>7454.87</v>
      </c>
    </row>
    <row r="33" spans="1:3" ht="15.75" thickTop="1" x14ac:dyDescent="0.25">
      <c r="B33" s="3"/>
      <c r="C33" s="1"/>
    </row>
    <row r="34" spans="1:3" x14ac:dyDescent="0.25">
      <c r="B34"/>
      <c r="C34"/>
    </row>
    <row r="35" spans="1:3" ht="15.75" thickBot="1" x14ac:dyDescent="0.3">
      <c r="B35" s="3"/>
      <c r="C35" s="1"/>
    </row>
    <row r="36" spans="1:3" ht="15.75" thickTop="1" x14ac:dyDescent="0.25">
      <c r="A36" s="107"/>
      <c r="B36" s="153" t="s">
        <v>23</v>
      </c>
      <c r="C36" s="158">
        <v>2015</v>
      </c>
    </row>
    <row r="37" spans="1:3" ht="15.75" thickBot="1" x14ac:dyDescent="0.3">
      <c r="A37" s="107"/>
      <c r="B37" s="154"/>
      <c r="C37" s="158"/>
    </row>
    <row r="38" spans="1:3" ht="15.75" thickTop="1" x14ac:dyDescent="0.25">
      <c r="B38" s="116" t="s">
        <v>24</v>
      </c>
      <c r="C38" s="109">
        <f t="shared" ref="C38" si="21">SUM(C209)</f>
        <v>0</v>
      </c>
    </row>
    <row r="39" spans="1:3" x14ac:dyDescent="0.25">
      <c r="A39" s="107"/>
      <c r="B39" s="9" t="s">
        <v>25</v>
      </c>
      <c r="C39" s="114">
        <v>0</v>
      </c>
    </row>
    <row r="40" spans="1:3" x14ac:dyDescent="0.25">
      <c r="A40" s="107"/>
      <c r="B40" s="11" t="s">
        <v>26</v>
      </c>
      <c r="C40" s="114">
        <f t="shared" ref="C40" si="22">SUM(C219)</f>
        <v>203.4</v>
      </c>
    </row>
    <row r="41" spans="1:3" x14ac:dyDescent="0.25">
      <c r="A41" s="107"/>
      <c r="B41" s="9" t="s">
        <v>27</v>
      </c>
      <c r="C41" s="114">
        <f t="shared" ref="C41" si="23">C235</f>
        <v>0</v>
      </c>
    </row>
    <row r="42" spans="1:3" x14ac:dyDescent="0.25">
      <c r="B42" s="11" t="s">
        <v>28</v>
      </c>
      <c r="C42" s="114">
        <f t="shared" ref="C42" si="24">C240</f>
        <v>0</v>
      </c>
    </row>
    <row r="43" spans="1:3" x14ac:dyDescent="0.25">
      <c r="B43" s="12" t="s">
        <v>29</v>
      </c>
      <c r="C43" s="109">
        <f t="shared" ref="C43" si="25">SUM(C44:C44)</f>
        <v>0</v>
      </c>
    </row>
    <row r="44" spans="1:3" x14ac:dyDescent="0.25">
      <c r="B44" s="10" t="s">
        <v>216</v>
      </c>
      <c r="C44" s="110">
        <f t="shared" ref="C44" si="26">+C222</f>
        <v>0</v>
      </c>
    </row>
    <row r="45" spans="1:3" x14ac:dyDescent="0.25">
      <c r="B45" s="12" t="s">
        <v>30</v>
      </c>
      <c r="C45" s="114">
        <f t="shared" ref="C45" si="27">+C38+C39+C40+C41+C42+C43</f>
        <v>203.4</v>
      </c>
    </row>
    <row r="46" spans="1:3" x14ac:dyDescent="0.25">
      <c r="B46" s="12" t="s">
        <v>31</v>
      </c>
      <c r="C46" s="113">
        <f t="shared" ref="C46" si="28">SUM(C47:C48)</f>
        <v>0</v>
      </c>
    </row>
    <row r="47" spans="1:3" x14ac:dyDescent="0.25">
      <c r="A47" s="7"/>
      <c r="B47" s="10" t="s">
        <v>290</v>
      </c>
      <c r="C47" s="110">
        <v>0</v>
      </c>
    </row>
    <row r="48" spans="1:3" x14ac:dyDescent="0.25">
      <c r="A48" s="7"/>
      <c r="B48" s="10" t="s">
        <v>291</v>
      </c>
      <c r="C48" s="110">
        <f t="shared" ref="C48" si="29">+C230</f>
        <v>0</v>
      </c>
    </row>
    <row r="49" spans="1:3" x14ac:dyDescent="0.25">
      <c r="A49" s="7"/>
      <c r="B49" s="12" t="s">
        <v>292</v>
      </c>
      <c r="C49" s="113">
        <f t="shared" ref="C49" si="30">SUM(C50:C53)</f>
        <v>53.3</v>
      </c>
    </row>
    <row r="50" spans="1:3" x14ac:dyDescent="0.25">
      <c r="A50" s="7"/>
      <c r="B50" s="10" t="s">
        <v>32</v>
      </c>
      <c r="C50" s="110">
        <f t="shared" ref="C50" si="31">C231</f>
        <v>53.3</v>
      </c>
    </row>
    <row r="51" spans="1:3" x14ac:dyDescent="0.25">
      <c r="A51" s="7"/>
      <c r="B51" s="10" t="s">
        <v>33</v>
      </c>
      <c r="C51" s="110"/>
    </row>
    <row r="52" spans="1:3" x14ac:dyDescent="0.25">
      <c r="A52" s="7"/>
      <c r="B52" s="10" t="s">
        <v>34</v>
      </c>
      <c r="C52" s="110"/>
    </row>
    <row r="53" spans="1:3" x14ac:dyDescent="0.25">
      <c r="A53" s="7"/>
      <c r="B53" s="10" t="s">
        <v>4</v>
      </c>
      <c r="C53" s="110"/>
    </row>
    <row r="54" spans="1:3" x14ac:dyDescent="0.25">
      <c r="A54" s="7"/>
      <c r="B54" s="51" t="s">
        <v>35</v>
      </c>
      <c r="C54" s="114">
        <f t="shared" ref="C54" si="32">IF((C6+C11+C13+C16+C21+C23+C25)&gt;(C45+C46+C49),(C6+C11+C13+C16+C21+C23+C25)-(C45+C46+C49),0)</f>
        <v>7198.17</v>
      </c>
    </row>
    <row r="55" spans="1:3" ht="15.75" thickBot="1" x14ac:dyDescent="0.3">
      <c r="A55" s="7"/>
      <c r="B55" s="52" t="s">
        <v>36</v>
      </c>
      <c r="C55" s="117">
        <f t="shared" ref="C55" si="33">IF((C6+C11+C13+C16+C21+C23+C25)&gt;(C45+C46+C49),(C6+C11+C13+C16+C21+C23+C25),(C6+C11+C13+C16+C21+C23+C25)+C31)</f>
        <v>7454.87</v>
      </c>
    </row>
    <row r="56" spans="1:3" ht="15.75" thickTop="1" x14ac:dyDescent="0.25">
      <c r="B56" s="3"/>
      <c r="C56" s="118">
        <f>+C54+C245</f>
        <v>0</v>
      </c>
    </row>
    <row r="57" spans="1:3" x14ac:dyDescent="0.25">
      <c r="C57" s="1"/>
    </row>
    <row r="58" spans="1:3" ht="15.75" thickBot="1" x14ac:dyDescent="0.3"/>
    <row r="59" spans="1:3" ht="15.75" thickTop="1" x14ac:dyDescent="0.25">
      <c r="A59" s="119"/>
      <c r="B59" s="155" t="s">
        <v>37</v>
      </c>
      <c r="C59" s="158">
        <v>2015</v>
      </c>
    </row>
    <row r="60" spans="1:3" ht="15.75" thickBot="1" x14ac:dyDescent="0.3">
      <c r="A60" s="119"/>
      <c r="B60" s="156"/>
      <c r="C60" s="158"/>
    </row>
    <row r="61" spans="1:3" ht="15.75" thickTop="1" x14ac:dyDescent="0.25">
      <c r="A61" s="107"/>
      <c r="B61" s="30" t="s">
        <v>38</v>
      </c>
      <c r="C61" s="109">
        <f t="shared" ref="C61" si="34">SUM(C62:C83)</f>
        <v>191.81</v>
      </c>
    </row>
    <row r="62" spans="1:3" x14ac:dyDescent="0.25">
      <c r="A62" s="105">
        <v>602160</v>
      </c>
      <c r="B62" s="10" t="s">
        <v>230</v>
      </c>
      <c r="C62" s="110">
        <v>0</v>
      </c>
    </row>
    <row r="63" spans="1:3" x14ac:dyDescent="0.25">
      <c r="A63" s="105">
        <v>602210</v>
      </c>
      <c r="B63" s="10" t="s">
        <v>39</v>
      </c>
      <c r="C63" s="110">
        <v>101.1</v>
      </c>
    </row>
    <row r="64" spans="1:3" x14ac:dyDescent="0.25">
      <c r="A64" s="105">
        <v>602220</v>
      </c>
      <c r="B64" s="10" t="s">
        <v>40</v>
      </c>
      <c r="C64" s="110">
        <v>0</v>
      </c>
    </row>
    <row r="65" spans="1:3" x14ac:dyDescent="0.25">
      <c r="A65" s="105">
        <v>602230</v>
      </c>
      <c r="B65" s="10" t="s">
        <v>41</v>
      </c>
      <c r="C65" s="110">
        <v>0</v>
      </c>
    </row>
    <row r="66" spans="1:3" x14ac:dyDescent="0.25">
      <c r="A66" s="105">
        <v>602250</v>
      </c>
      <c r="B66" s="10" t="s">
        <v>42</v>
      </c>
      <c r="C66" s="110">
        <v>0</v>
      </c>
    </row>
    <row r="67" spans="1:3" x14ac:dyDescent="0.25">
      <c r="A67" s="105">
        <v>602251</v>
      </c>
      <c r="B67" s="10" t="s">
        <v>43</v>
      </c>
      <c r="C67" s="110">
        <v>0</v>
      </c>
    </row>
    <row r="68" spans="1:3" x14ac:dyDescent="0.25">
      <c r="A68" s="105">
        <v>602270</v>
      </c>
      <c r="B68" s="10" t="s">
        <v>231</v>
      </c>
      <c r="C68" s="110">
        <v>0</v>
      </c>
    </row>
    <row r="69" spans="1:3" x14ac:dyDescent="0.25">
      <c r="A69" s="105">
        <v>605100</v>
      </c>
      <c r="B69" s="10" t="s">
        <v>44</v>
      </c>
      <c r="C69" s="110">
        <v>0</v>
      </c>
    </row>
    <row r="70" spans="1:3" ht="30" x14ac:dyDescent="0.25">
      <c r="A70" s="105">
        <v>606100</v>
      </c>
      <c r="B70" s="10" t="s">
        <v>45</v>
      </c>
      <c r="C70" s="110">
        <v>90.71</v>
      </c>
    </row>
    <row r="71" spans="1:3" x14ac:dyDescent="0.25">
      <c r="A71" s="105">
        <v>606300</v>
      </c>
      <c r="B71" s="10" t="s">
        <v>46</v>
      </c>
      <c r="C71" s="110">
        <v>0</v>
      </c>
    </row>
    <row r="72" spans="1:3" x14ac:dyDescent="0.25">
      <c r="A72" s="105">
        <v>606400</v>
      </c>
      <c r="B72" s="10" t="s">
        <v>232</v>
      </c>
      <c r="C72" s="110">
        <v>0</v>
      </c>
    </row>
    <row r="73" spans="1:3" x14ac:dyDescent="0.25">
      <c r="A73" s="105">
        <v>606410</v>
      </c>
      <c r="B73" s="10" t="s">
        <v>47</v>
      </c>
      <c r="C73" s="110">
        <v>0</v>
      </c>
    </row>
    <row r="74" spans="1:3" x14ac:dyDescent="0.25">
      <c r="A74" s="105">
        <v>606824</v>
      </c>
      <c r="B74" s="10" t="s">
        <v>293</v>
      </c>
      <c r="C74" s="110">
        <v>0</v>
      </c>
    </row>
    <row r="75" spans="1:3" x14ac:dyDescent="0.25">
      <c r="A75" s="105">
        <v>606500</v>
      </c>
      <c r="B75" s="10" t="s">
        <v>48</v>
      </c>
      <c r="C75" s="110">
        <v>0</v>
      </c>
    </row>
    <row r="76" spans="1:3" x14ac:dyDescent="0.25">
      <c r="A76" s="105">
        <v>607005</v>
      </c>
      <c r="B76" s="10" t="s">
        <v>233</v>
      </c>
      <c r="C76" s="110">
        <v>0</v>
      </c>
    </row>
    <row r="77" spans="1:3" x14ac:dyDescent="0.25">
      <c r="A77" s="105">
        <v>607015</v>
      </c>
      <c r="B77" s="10" t="s">
        <v>234</v>
      </c>
      <c r="C77" s="110">
        <v>0</v>
      </c>
    </row>
    <row r="78" spans="1:3" x14ac:dyDescent="0.25">
      <c r="A78" s="105">
        <v>607035</v>
      </c>
      <c r="B78" s="10" t="s">
        <v>235</v>
      </c>
      <c r="C78" s="110">
        <v>0</v>
      </c>
    </row>
    <row r="79" spans="1:3" x14ac:dyDescent="0.25">
      <c r="A79" s="105">
        <v>607045</v>
      </c>
      <c r="B79" s="10" t="s">
        <v>236</v>
      </c>
      <c r="C79" s="110">
        <v>0</v>
      </c>
    </row>
    <row r="80" spans="1:3" x14ac:dyDescent="0.25">
      <c r="A80" s="105">
        <v>607055</v>
      </c>
      <c r="B80" s="10" t="s">
        <v>237</v>
      </c>
      <c r="C80" s="110">
        <v>0</v>
      </c>
    </row>
    <row r="81" spans="1:3" x14ac:dyDescent="0.25">
      <c r="A81" s="105">
        <v>607065</v>
      </c>
      <c r="B81" s="10" t="s">
        <v>238</v>
      </c>
      <c r="C81" s="110">
        <v>0</v>
      </c>
    </row>
    <row r="82" spans="1:3" x14ac:dyDescent="0.25">
      <c r="B82" s="61" t="s">
        <v>239</v>
      </c>
      <c r="C82" s="110">
        <v>0</v>
      </c>
    </row>
    <row r="83" spans="1:3" x14ac:dyDescent="0.25">
      <c r="A83" s="105">
        <v>609700</v>
      </c>
      <c r="B83" s="10" t="s">
        <v>240</v>
      </c>
      <c r="C83" s="110">
        <v>0</v>
      </c>
    </row>
    <row r="84" spans="1:3" x14ac:dyDescent="0.25">
      <c r="A84" s="107"/>
      <c r="B84" s="122" t="s">
        <v>51</v>
      </c>
      <c r="C84" s="113">
        <f t="shared" ref="C84" si="35">SUM(C85:C91)</f>
        <v>68.159999999999911</v>
      </c>
    </row>
    <row r="85" spans="1:3" x14ac:dyDescent="0.25">
      <c r="A85" s="105">
        <v>603210</v>
      </c>
      <c r="B85" s="10" t="s">
        <v>52</v>
      </c>
      <c r="C85" s="110">
        <v>0</v>
      </c>
    </row>
    <row r="86" spans="1:3" x14ac:dyDescent="0.25">
      <c r="A86" s="105">
        <v>603240</v>
      </c>
      <c r="B86" s="10" t="s">
        <v>55</v>
      </c>
      <c r="C86" s="110">
        <v>39.06</v>
      </c>
    </row>
    <row r="87" spans="1:3" x14ac:dyDescent="0.25">
      <c r="A87" s="105">
        <v>603250</v>
      </c>
      <c r="B87" s="10" t="s">
        <v>56</v>
      </c>
      <c r="C87" s="110">
        <v>29.099999999999909</v>
      </c>
    </row>
    <row r="88" spans="1:3" x14ac:dyDescent="0.25">
      <c r="A88" s="105">
        <v>603700</v>
      </c>
      <c r="B88" s="10" t="s">
        <v>241</v>
      </c>
      <c r="C88" s="110">
        <v>0</v>
      </c>
    </row>
    <row r="89" spans="1:3" x14ac:dyDescent="0.25">
      <c r="A89" s="105">
        <v>603750</v>
      </c>
      <c r="B89" s="10" t="s">
        <v>242</v>
      </c>
      <c r="C89" s="110">
        <v>0</v>
      </c>
    </row>
    <row r="90" spans="1:3" x14ac:dyDescent="0.25">
      <c r="A90" s="105">
        <v>603260</v>
      </c>
      <c r="B90" s="10" t="s">
        <v>243</v>
      </c>
      <c r="C90" s="110">
        <v>0</v>
      </c>
    </row>
    <row r="91" spans="1:3" x14ac:dyDescent="0.25">
      <c r="B91" s="10" t="s">
        <v>244</v>
      </c>
      <c r="C91" s="110">
        <v>0</v>
      </c>
    </row>
    <row r="92" spans="1:3" x14ac:dyDescent="0.25">
      <c r="A92" s="107"/>
      <c r="B92" s="122" t="s">
        <v>57</v>
      </c>
      <c r="C92" s="113">
        <f t="shared" ref="C92" si="36">SUM(C93:C146)</f>
        <v>6627.3099999999995</v>
      </c>
    </row>
    <row r="93" spans="1:3" ht="30" x14ac:dyDescent="0.25">
      <c r="A93" s="105">
        <v>611100</v>
      </c>
      <c r="B93" s="10" t="s">
        <v>58</v>
      </c>
      <c r="C93" s="110">
        <v>0</v>
      </c>
    </row>
    <row r="94" spans="1:3" x14ac:dyDescent="0.25">
      <c r="A94" s="105">
        <v>611140</v>
      </c>
      <c r="B94" s="10" t="s">
        <v>245</v>
      </c>
      <c r="C94" s="110">
        <v>0</v>
      </c>
    </row>
    <row r="95" spans="1:3" ht="30" x14ac:dyDescent="0.25">
      <c r="A95" s="105">
        <v>611280</v>
      </c>
      <c r="B95" s="10" t="s">
        <v>246</v>
      </c>
      <c r="C95" s="110">
        <v>0</v>
      </c>
    </row>
    <row r="96" spans="1:3" x14ac:dyDescent="0.25">
      <c r="A96" s="105">
        <v>611500</v>
      </c>
      <c r="B96" s="10" t="s">
        <v>59</v>
      </c>
      <c r="C96" s="110">
        <v>0</v>
      </c>
    </row>
    <row r="97" spans="1:3" x14ac:dyDescent="0.25">
      <c r="A97" s="105">
        <v>611600</v>
      </c>
      <c r="B97" s="10" t="s">
        <v>60</v>
      </c>
      <c r="C97" s="110">
        <v>0</v>
      </c>
    </row>
    <row r="98" spans="1:3" x14ac:dyDescent="0.25">
      <c r="A98" s="105">
        <v>612200</v>
      </c>
      <c r="B98" s="10" t="s">
        <v>247</v>
      </c>
      <c r="C98" s="110">
        <v>0</v>
      </c>
    </row>
    <row r="99" spans="1:3" x14ac:dyDescent="0.25">
      <c r="A99" s="105">
        <v>613200</v>
      </c>
      <c r="B99" s="10" t="s">
        <v>61</v>
      </c>
      <c r="C99" s="110">
        <v>0</v>
      </c>
    </row>
    <row r="100" spans="1:3" x14ac:dyDescent="0.25">
      <c r="A100" s="105">
        <v>613210</v>
      </c>
      <c r="B100" s="10" t="s">
        <v>248</v>
      </c>
      <c r="C100" s="110">
        <v>0</v>
      </c>
    </row>
    <row r="101" spans="1:3" x14ac:dyDescent="0.25">
      <c r="A101" s="105">
        <v>613503</v>
      </c>
      <c r="B101" s="10" t="s">
        <v>220</v>
      </c>
      <c r="C101" s="110">
        <v>0</v>
      </c>
    </row>
    <row r="102" spans="1:3" x14ac:dyDescent="0.25">
      <c r="A102" s="105">
        <v>614100</v>
      </c>
      <c r="B102" s="10" t="s">
        <v>294</v>
      </c>
      <c r="C102" s="110">
        <v>0</v>
      </c>
    </row>
    <row r="103" spans="1:3" x14ac:dyDescent="0.25">
      <c r="A103" s="105">
        <v>614160</v>
      </c>
      <c r="B103" s="10" t="s">
        <v>249</v>
      </c>
      <c r="C103" s="110">
        <v>0</v>
      </c>
    </row>
    <row r="104" spans="1:3" x14ac:dyDescent="0.25">
      <c r="A104" s="105">
        <v>613505</v>
      </c>
      <c r="B104" s="10" t="s">
        <v>62</v>
      </c>
      <c r="C104" s="110">
        <v>0</v>
      </c>
    </row>
    <row r="105" spans="1:3" x14ac:dyDescent="0.25">
      <c r="A105" s="105">
        <v>615200</v>
      </c>
      <c r="B105" s="10" t="s">
        <v>66</v>
      </c>
      <c r="C105" s="110">
        <v>0</v>
      </c>
    </row>
    <row r="106" spans="1:3" x14ac:dyDescent="0.25">
      <c r="A106" s="105">
        <v>615210</v>
      </c>
      <c r="B106" s="10" t="s">
        <v>63</v>
      </c>
      <c r="C106" s="110">
        <v>0</v>
      </c>
    </row>
    <row r="107" spans="1:3" x14ac:dyDescent="0.25">
      <c r="A107" s="105">
        <v>615500</v>
      </c>
      <c r="B107" s="10" t="s">
        <v>64</v>
      </c>
      <c r="C107" s="110">
        <v>0</v>
      </c>
    </row>
    <row r="108" spans="1:3" x14ac:dyDescent="0.25">
      <c r="A108" s="105">
        <v>615510</v>
      </c>
      <c r="B108" s="25" t="s">
        <v>65</v>
      </c>
      <c r="C108" s="110">
        <v>0</v>
      </c>
    </row>
    <row r="109" spans="1:3" x14ac:dyDescent="0.25">
      <c r="A109" s="105">
        <v>615520</v>
      </c>
      <c r="B109" s="25" t="s">
        <v>250</v>
      </c>
      <c r="C109" s="110">
        <v>0</v>
      </c>
    </row>
    <row r="110" spans="1:3" x14ac:dyDescent="0.25">
      <c r="A110" s="105">
        <v>615600</v>
      </c>
      <c r="B110" s="10" t="s">
        <v>67</v>
      </c>
      <c r="C110" s="110">
        <v>0</v>
      </c>
    </row>
    <row r="111" spans="1:3" x14ac:dyDescent="0.25">
      <c r="A111" s="105">
        <v>615610</v>
      </c>
      <c r="B111" s="10" t="s">
        <v>68</v>
      </c>
      <c r="C111" s="110">
        <v>0</v>
      </c>
    </row>
    <row r="112" spans="1:3" x14ac:dyDescent="0.25">
      <c r="A112" s="105">
        <v>615620</v>
      </c>
      <c r="B112" s="10" t="s">
        <v>69</v>
      </c>
      <c r="C112" s="110">
        <v>0</v>
      </c>
    </row>
    <row r="113" spans="1:3" x14ac:dyDescent="0.25">
      <c r="A113" s="105">
        <v>615630</v>
      </c>
      <c r="B113" s="10" t="s">
        <v>70</v>
      </c>
      <c r="C113" s="110">
        <v>0</v>
      </c>
    </row>
    <row r="114" spans="1:3" x14ac:dyDescent="0.25">
      <c r="A114" s="105">
        <v>616100</v>
      </c>
      <c r="B114" s="10" t="s">
        <v>71</v>
      </c>
      <c r="C114" s="110">
        <v>0</v>
      </c>
    </row>
    <row r="115" spans="1:3" x14ac:dyDescent="0.25">
      <c r="A115" s="105">
        <v>616300</v>
      </c>
      <c r="B115" s="10" t="s">
        <v>251</v>
      </c>
      <c r="C115" s="110">
        <v>1070.18</v>
      </c>
    </row>
    <row r="116" spans="1:3" x14ac:dyDescent="0.25">
      <c r="A116" s="105">
        <v>616500</v>
      </c>
      <c r="B116" s="10" t="s">
        <v>252</v>
      </c>
      <c r="C116" s="110">
        <v>0</v>
      </c>
    </row>
    <row r="117" spans="1:3" x14ac:dyDescent="0.25">
      <c r="A117" s="105">
        <v>616600</v>
      </c>
      <c r="B117" s="10" t="s">
        <v>253</v>
      </c>
      <c r="C117" s="110">
        <v>1313.04</v>
      </c>
    </row>
    <row r="118" spans="1:3" x14ac:dyDescent="0.25">
      <c r="A118" s="105">
        <v>617000</v>
      </c>
      <c r="B118" s="10" t="s">
        <v>213</v>
      </c>
      <c r="C118" s="110">
        <v>0</v>
      </c>
    </row>
    <row r="119" spans="1:3" x14ac:dyDescent="0.25">
      <c r="A119" s="105">
        <v>618100</v>
      </c>
      <c r="B119" s="10" t="s">
        <v>254</v>
      </c>
      <c r="C119" s="110">
        <v>0</v>
      </c>
    </row>
    <row r="120" spans="1:3" x14ac:dyDescent="0.25">
      <c r="A120" s="105">
        <v>618300</v>
      </c>
      <c r="B120" s="10" t="s">
        <v>73</v>
      </c>
      <c r="C120" s="110">
        <v>0</v>
      </c>
    </row>
    <row r="121" spans="1:3" x14ac:dyDescent="0.25">
      <c r="A121" s="105">
        <v>618500</v>
      </c>
      <c r="B121" s="10" t="s">
        <v>255</v>
      </c>
      <c r="C121" s="110">
        <v>0</v>
      </c>
    </row>
    <row r="122" spans="1:3" x14ac:dyDescent="0.25">
      <c r="A122" s="105">
        <v>621400</v>
      </c>
      <c r="B122" s="10" t="s">
        <v>74</v>
      </c>
      <c r="C122" s="110">
        <v>0</v>
      </c>
    </row>
    <row r="123" spans="1:3" x14ac:dyDescent="0.25">
      <c r="A123" s="105">
        <v>622610</v>
      </c>
      <c r="B123" s="10" t="s">
        <v>75</v>
      </c>
      <c r="C123" s="110">
        <v>0</v>
      </c>
    </row>
    <row r="124" spans="1:3" x14ac:dyDescent="0.25">
      <c r="A124" s="105">
        <v>622611</v>
      </c>
      <c r="B124" s="10" t="s">
        <v>182</v>
      </c>
      <c r="C124" s="110">
        <v>0</v>
      </c>
    </row>
    <row r="125" spans="1:3" x14ac:dyDescent="0.25">
      <c r="A125" s="105">
        <v>622612</v>
      </c>
      <c r="B125" s="10" t="s">
        <v>256</v>
      </c>
      <c r="C125" s="110">
        <v>0</v>
      </c>
    </row>
    <row r="126" spans="1:3" x14ac:dyDescent="0.25">
      <c r="A126" s="105">
        <v>622613</v>
      </c>
      <c r="B126" s="10" t="s">
        <v>257</v>
      </c>
      <c r="C126" s="110">
        <v>0</v>
      </c>
    </row>
    <row r="127" spans="1:3" x14ac:dyDescent="0.25">
      <c r="A127" s="105">
        <v>622700</v>
      </c>
      <c r="B127" s="10" t="s">
        <v>158</v>
      </c>
      <c r="C127" s="110">
        <v>280.01</v>
      </c>
    </row>
    <row r="128" spans="1:3" x14ac:dyDescent="0.25">
      <c r="A128" s="105">
        <v>623100</v>
      </c>
      <c r="B128" s="10" t="s">
        <v>258</v>
      </c>
      <c r="C128" s="110">
        <v>0</v>
      </c>
    </row>
    <row r="129" spans="1:3" x14ac:dyDescent="0.25">
      <c r="A129" s="105">
        <v>623200</v>
      </c>
      <c r="B129" s="10" t="s">
        <v>259</v>
      </c>
      <c r="C129" s="110">
        <v>0</v>
      </c>
    </row>
    <row r="130" spans="1:3" x14ac:dyDescent="0.25">
      <c r="A130" s="105">
        <v>623400</v>
      </c>
      <c r="B130" s="10" t="s">
        <v>77</v>
      </c>
      <c r="C130" s="110">
        <v>0</v>
      </c>
    </row>
    <row r="131" spans="1:3" x14ac:dyDescent="0.25">
      <c r="A131" s="105">
        <v>623600</v>
      </c>
      <c r="B131" s="10" t="s">
        <v>78</v>
      </c>
      <c r="C131" s="110">
        <v>1141.5</v>
      </c>
    </row>
    <row r="132" spans="1:3" x14ac:dyDescent="0.25">
      <c r="A132" s="105">
        <v>623700</v>
      </c>
      <c r="B132" s="10" t="s">
        <v>206</v>
      </c>
      <c r="C132" s="110">
        <v>0</v>
      </c>
    </row>
    <row r="133" spans="1:3" x14ac:dyDescent="0.25">
      <c r="A133" s="105">
        <v>623800</v>
      </c>
      <c r="B133" s="10" t="s">
        <v>260</v>
      </c>
      <c r="C133" s="110">
        <v>0</v>
      </c>
    </row>
    <row r="134" spans="1:3" x14ac:dyDescent="0.25">
      <c r="A134" s="105">
        <v>624800</v>
      </c>
      <c r="B134" s="10" t="s">
        <v>261</v>
      </c>
      <c r="C134" s="110">
        <v>0</v>
      </c>
    </row>
    <row r="135" spans="1:3" x14ac:dyDescent="0.25">
      <c r="A135" s="105">
        <v>625110</v>
      </c>
      <c r="B135" s="10" t="s">
        <v>79</v>
      </c>
      <c r="C135" s="110">
        <v>710.69</v>
      </c>
    </row>
    <row r="136" spans="1:3" ht="30" x14ac:dyDescent="0.25">
      <c r="A136" s="105">
        <v>625120</v>
      </c>
      <c r="B136" s="10" t="s">
        <v>80</v>
      </c>
      <c r="C136" s="110">
        <v>901.48</v>
      </c>
    </row>
    <row r="137" spans="1:3" x14ac:dyDescent="0.25">
      <c r="A137" s="105">
        <v>625200</v>
      </c>
      <c r="B137" s="10" t="s">
        <v>81</v>
      </c>
      <c r="C137" s="110">
        <v>0</v>
      </c>
    </row>
    <row r="138" spans="1:3" x14ac:dyDescent="0.25">
      <c r="A138" s="105">
        <v>625600</v>
      </c>
      <c r="B138" s="10" t="s">
        <v>82</v>
      </c>
      <c r="C138" s="110">
        <v>0</v>
      </c>
    </row>
    <row r="139" spans="1:3" x14ac:dyDescent="0.25">
      <c r="A139" s="105">
        <v>625700</v>
      </c>
      <c r="B139" s="10" t="s">
        <v>83</v>
      </c>
      <c r="C139" s="110">
        <v>0</v>
      </c>
    </row>
    <row r="140" spans="1:3" x14ac:dyDescent="0.25">
      <c r="A140" s="105">
        <v>626100</v>
      </c>
      <c r="B140" s="10" t="s">
        <v>84</v>
      </c>
      <c r="C140" s="110">
        <v>0</v>
      </c>
    </row>
    <row r="141" spans="1:3" x14ac:dyDescent="0.25">
      <c r="A141" s="105">
        <v>626200</v>
      </c>
      <c r="B141" s="10" t="s">
        <v>85</v>
      </c>
      <c r="C141" s="110">
        <v>0</v>
      </c>
    </row>
    <row r="142" spans="1:3" x14ac:dyDescent="0.25">
      <c r="A142" s="105">
        <v>627100</v>
      </c>
      <c r="B142" s="10" t="s">
        <v>86</v>
      </c>
      <c r="C142" s="110">
        <v>1154.4100000000001</v>
      </c>
    </row>
    <row r="143" spans="1:3" x14ac:dyDescent="0.25">
      <c r="A143" s="105">
        <v>627810</v>
      </c>
      <c r="B143" s="10" t="s">
        <v>87</v>
      </c>
      <c r="C143" s="110">
        <v>56</v>
      </c>
    </row>
    <row r="144" spans="1:3" x14ac:dyDescent="0.25">
      <c r="A144" s="105">
        <v>627830</v>
      </c>
      <c r="B144" s="10" t="s">
        <v>88</v>
      </c>
      <c r="C144" s="110">
        <v>0</v>
      </c>
    </row>
    <row r="145" spans="1:3" x14ac:dyDescent="0.25">
      <c r="A145" s="105">
        <v>627840</v>
      </c>
      <c r="B145" s="10" t="s">
        <v>262</v>
      </c>
      <c r="C145" s="110">
        <v>0</v>
      </c>
    </row>
    <row r="146" spans="1:3" x14ac:dyDescent="0.25">
      <c r="B146" s="10" t="s">
        <v>90</v>
      </c>
      <c r="C146" s="110">
        <v>0</v>
      </c>
    </row>
    <row r="147" spans="1:3" x14ac:dyDescent="0.25">
      <c r="A147" s="107"/>
      <c r="B147" s="123" t="s">
        <v>91</v>
      </c>
      <c r="C147" s="113">
        <f>SUM(C148:C156)</f>
        <v>268.89000000000004</v>
      </c>
    </row>
    <row r="148" spans="1:3" x14ac:dyDescent="0.25">
      <c r="A148" s="105">
        <v>631100</v>
      </c>
      <c r="B148" s="10" t="s">
        <v>263</v>
      </c>
      <c r="C148" s="110">
        <v>0</v>
      </c>
    </row>
    <row r="149" spans="1:3" x14ac:dyDescent="0.25">
      <c r="A149" s="105">
        <v>631200</v>
      </c>
      <c r="B149" s="10" t="s">
        <v>264</v>
      </c>
      <c r="C149" s="110">
        <v>0</v>
      </c>
    </row>
    <row r="150" spans="1:3" x14ac:dyDescent="0.25">
      <c r="A150" s="105">
        <v>631810</v>
      </c>
      <c r="B150" s="10" t="s">
        <v>93</v>
      </c>
      <c r="C150" s="110">
        <v>-357.56999999999994</v>
      </c>
    </row>
    <row r="151" spans="1:3" x14ac:dyDescent="0.25">
      <c r="A151" s="105">
        <v>633300</v>
      </c>
      <c r="B151" s="10" t="s">
        <v>94</v>
      </c>
      <c r="C151" s="110">
        <v>-36.54000000000002</v>
      </c>
    </row>
    <row r="152" spans="1:3" x14ac:dyDescent="0.25">
      <c r="A152" s="105">
        <v>633400</v>
      </c>
      <c r="B152" s="10" t="s">
        <v>95</v>
      </c>
      <c r="C152" s="110">
        <v>0</v>
      </c>
    </row>
    <row r="153" spans="1:3" x14ac:dyDescent="0.25">
      <c r="A153" s="105">
        <v>635110</v>
      </c>
      <c r="B153" s="10" t="s">
        <v>265</v>
      </c>
      <c r="C153" s="110">
        <v>263</v>
      </c>
    </row>
    <row r="154" spans="1:3" x14ac:dyDescent="0.25">
      <c r="A154" s="105">
        <v>635150</v>
      </c>
      <c r="B154" s="10" t="s">
        <v>266</v>
      </c>
      <c r="C154" s="110">
        <v>400</v>
      </c>
    </row>
    <row r="155" spans="1:3" x14ac:dyDescent="0.25">
      <c r="A155" s="105">
        <v>635810</v>
      </c>
      <c r="B155" s="10" t="s">
        <v>267</v>
      </c>
      <c r="C155" s="110">
        <v>0</v>
      </c>
    </row>
    <row r="156" spans="1:3" x14ac:dyDescent="0.25">
      <c r="A156" s="105">
        <v>637810</v>
      </c>
      <c r="B156" s="10" t="s">
        <v>268</v>
      </c>
      <c r="C156" s="110">
        <v>0</v>
      </c>
    </row>
    <row r="157" spans="1:3" x14ac:dyDescent="0.25">
      <c r="A157" s="107"/>
      <c r="B157" s="123" t="s">
        <v>96</v>
      </c>
      <c r="C157" s="113">
        <f t="shared" ref="C157" si="37">SUM(C158:C176)</f>
        <v>20</v>
      </c>
    </row>
    <row r="158" spans="1:3" x14ac:dyDescent="0.25">
      <c r="A158" s="105">
        <v>641100</v>
      </c>
      <c r="B158" s="10" t="s">
        <v>98</v>
      </c>
      <c r="C158" s="110">
        <v>0</v>
      </c>
    </row>
    <row r="159" spans="1:3" x14ac:dyDescent="0.25">
      <c r="A159" s="105">
        <v>641410</v>
      </c>
      <c r="B159" s="10" t="s">
        <v>155</v>
      </c>
      <c r="C159" s="110">
        <v>0</v>
      </c>
    </row>
    <row r="160" spans="1:3" x14ac:dyDescent="0.25">
      <c r="A160" s="105">
        <v>641200</v>
      </c>
      <c r="B160" s="10" t="s">
        <v>99</v>
      </c>
      <c r="C160" s="110">
        <v>0</v>
      </c>
    </row>
    <row r="161" spans="1:3" x14ac:dyDescent="0.25">
      <c r="A161" s="105">
        <v>641450</v>
      </c>
      <c r="B161" s="10" t="s">
        <v>100</v>
      </c>
      <c r="C161" s="110">
        <v>0</v>
      </c>
    </row>
    <row r="162" spans="1:3" x14ac:dyDescent="0.25">
      <c r="A162" s="105">
        <v>641300</v>
      </c>
      <c r="B162" s="10" t="s">
        <v>269</v>
      </c>
      <c r="C162" s="110">
        <v>0</v>
      </c>
    </row>
    <row r="163" spans="1:3" x14ac:dyDescent="0.25">
      <c r="A163" s="105">
        <v>641460</v>
      </c>
      <c r="B163" s="10" t="s">
        <v>101</v>
      </c>
      <c r="C163" s="110">
        <v>0</v>
      </c>
    </row>
    <row r="164" spans="1:3" x14ac:dyDescent="0.25">
      <c r="A164" s="105">
        <v>645100</v>
      </c>
      <c r="B164" s="10" t="s">
        <v>102</v>
      </c>
      <c r="C164" s="110">
        <v>0</v>
      </c>
    </row>
    <row r="165" spans="1:3" x14ac:dyDescent="0.25">
      <c r="A165" s="105">
        <v>645300</v>
      </c>
      <c r="B165" s="10" t="s">
        <v>103</v>
      </c>
      <c r="C165" s="110">
        <v>0</v>
      </c>
    </row>
    <row r="166" spans="1:3" x14ac:dyDescent="0.25">
      <c r="B166" s="10" t="s">
        <v>104</v>
      </c>
      <c r="C166" s="110">
        <v>0</v>
      </c>
    </row>
    <row r="167" spans="1:3" x14ac:dyDescent="0.25">
      <c r="A167" s="105">
        <v>645350</v>
      </c>
      <c r="B167" s="10" t="s">
        <v>105</v>
      </c>
      <c r="C167" s="110">
        <v>0</v>
      </c>
    </row>
    <row r="168" spans="1:3" x14ac:dyDescent="0.25">
      <c r="A168" s="105">
        <v>645360</v>
      </c>
      <c r="B168" s="10" t="s">
        <v>106</v>
      </c>
      <c r="C168" s="110">
        <v>0</v>
      </c>
    </row>
    <row r="169" spans="1:3" x14ac:dyDescent="0.25">
      <c r="A169" s="105">
        <v>645400</v>
      </c>
      <c r="B169" s="10" t="s">
        <v>107</v>
      </c>
      <c r="C169" s="110">
        <v>0</v>
      </c>
    </row>
    <row r="170" spans="1:3" x14ac:dyDescent="0.25">
      <c r="A170" s="105">
        <v>645810</v>
      </c>
      <c r="B170" s="10" t="s">
        <v>108</v>
      </c>
      <c r="C170" s="110">
        <v>0</v>
      </c>
    </row>
    <row r="171" spans="1:3" x14ac:dyDescent="0.25">
      <c r="A171" s="105">
        <v>647100</v>
      </c>
      <c r="B171" s="10" t="s">
        <v>109</v>
      </c>
      <c r="C171" s="110">
        <v>0</v>
      </c>
    </row>
    <row r="172" spans="1:3" x14ac:dyDescent="0.25">
      <c r="A172" s="105">
        <v>647200</v>
      </c>
      <c r="B172" s="10" t="s">
        <v>110</v>
      </c>
      <c r="C172" s="110">
        <v>0</v>
      </c>
    </row>
    <row r="173" spans="1:3" x14ac:dyDescent="0.25">
      <c r="A173" s="105">
        <v>647500</v>
      </c>
      <c r="B173" s="10" t="s">
        <v>111</v>
      </c>
      <c r="C173" s="110">
        <v>0</v>
      </c>
    </row>
    <row r="174" spans="1:3" x14ac:dyDescent="0.25">
      <c r="A174" s="105">
        <v>648000</v>
      </c>
      <c r="B174" s="10" t="s">
        <v>112</v>
      </c>
      <c r="C174" s="110">
        <v>20</v>
      </c>
    </row>
    <row r="175" spans="1:3" x14ac:dyDescent="0.25">
      <c r="A175" s="105">
        <v>648010</v>
      </c>
      <c r="B175" s="10" t="s">
        <v>270</v>
      </c>
      <c r="C175" s="110">
        <v>0</v>
      </c>
    </row>
    <row r="176" spans="1:3" x14ac:dyDescent="0.25">
      <c r="A176" s="105">
        <v>649100</v>
      </c>
      <c r="B176" s="10" t="s">
        <v>187</v>
      </c>
      <c r="C176" s="110">
        <v>0</v>
      </c>
    </row>
    <row r="177" spans="1:3" x14ac:dyDescent="0.25">
      <c r="A177" s="107"/>
      <c r="B177" s="123" t="s">
        <v>115</v>
      </c>
      <c r="C177" s="113">
        <f t="shared" ref="C177" si="38">SUM(C178:C185)</f>
        <v>237</v>
      </c>
    </row>
    <row r="178" spans="1:3" x14ac:dyDescent="0.25">
      <c r="A178" s="105">
        <v>651600</v>
      </c>
      <c r="B178" s="10" t="s">
        <v>271</v>
      </c>
      <c r="C178" s="110">
        <v>0</v>
      </c>
    </row>
    <row r="179" spans="1:3" x14ac:dyDescent="0.25">
      <c r="A179" s="105">
        <v>654100</v>
      </c>
      <c r="B179" s="27" t="s">
        <v>272</v>
      </c>
      <c r="C179" s="110">
        <v>0</v>
      </c>
    </row>
    <row r="180" spans="1:3" x14ac:dyDescent="0.25">
      <c r="B180" s="27" t="s">
        <v>116</v>
      </c>
      <c r="C180" s="110">
        <v>0</v>
      </c>
    </row>
    <row r="181" spans="1:3" x14ac:dyDescent="0.25">
      <c r="A181" s="105">
        <v>658124</v>
      </c>
      <c r="B181" s="10" t="s">
        <v>295</v>
      </c>
      <c r="C181" s="110">
        <v>0</v>
      </c>
    </row>
    <row r="182" spans="1:3" x14ac:dyDescent="0.25">
      <c r="A182" s="105">
        <v>658300</v>
      </c>
      <c r="B182" s="10" t="s">
        <v>273</v>
      </c>
      <c r="C182" s="110">
        <v>0</v>
      </c>
    </row>
    <row r="183" spans="1:3" ht="30" x14ac:dyDescent="0.25">
      <c r="A183" s="105">
        <v>658123</v>
      </c>
      <c r="B183" s="10" t="s">
        <v>119</v>
      </c>
      <c r="C183" s="110">
        <v>0</v>
      </c>
    </row>
    <row r="184" spans="1:3" x14ac:dyDescent="0.25">
      <c r="A184" s="105">
        <v>658128</v>
      </c>
      <c r="B184" s="10" t="s">
        <v>120</v>
      </c>
      <c r="C184" s="110">
        <v>237</v>
      </c>
    </row>
    <row r="185" spans="1:3" ht="30" x14ac:dyDescent="0.25">
      <c r="A185" s="105">
        <v>658132</v>
      </c>
      <c r="B185" s="10" t="s">
        <v>204</v>
      </c>
      <c r="C185" s="110">
        <v>0</v>
      </c>
    </row>
    <row r="186" spans="1:3" x14ac:dyDescent="0.25">
      <c r="A186" s="107"/>
      <c r="B186" s="123" t="s">
        <v>121</v>
      </c>
      <c r="C186" s="113">
        <f t="shared" ref="C186" si="39">SUM(C187:C188)</f>
        <v>0</v>
      </c>
    </row>
    <row r="187" spans="1:3" x14ac:dyDescent="0.25">
      <c r="A187" s="105">
        <v>661100</v>
      </c>
      <c r="B187" s="10" t="s">
        <v>122</v>
      </c>
      <c r="C187" s="110">
        <v>0</v>
      </c>
    </row>
    <row r="188" spans="1:3" x14ac:dyDescent="0.25">
      <c r="A188" s="105">
        <v>668800</v>
      </c>
      <c r="B188" s="10" t="s">
        <v>123</v>
      </c>
      <c r="C188" s="110">
        <v>0</v>
      </c>
    </row>
    <row r="189" spans="1:3" x14ac:dyDescent="0.25">
      <c r="A189" s="107"/>
      <c r="B189" s="123" t="s">
        <v>124</v>
      </c>
      <c r="C189" s="113">
        <f t="shared" ref="C189" si="40">SUM(C190:C194)</f>
        <v>41.7</v>
      </c>
    </row>
    <row r="190" spans="1:3" x14ac:dyDescent="0.25">
      <c r="A190" s="105">
        <v>671700</v>
      </c>
      <c r="B190" s="27" t="s">
        <v>274</v>
      </c>
      <c r="C190" s="110">
        <v>0</v>
      </c>
    </row>
    <row r="191" spans="1:3" x14ac:dyDescent="0.25">
      <c r="A191" s="105">
        <v>671800</v>
      </c>
      <c r="B191" s="27" t="s">
        <v>125</v>
      </c>
      <c r="C191" s="110">
        <v>41.7</v>
      </c>
    </row>
    <row r="192" spans="1:3" x14ac:dyDescent="0.25">
      <c r="A192" s="105">
        <v>672000</v>
      </c>
      <c r="B192" s="10" t="s">
        <v>126</v>
      </c>
      <c r="C192" s="110">
        <v>0</v>
      </c>
    </row>
    <row r="193" spans="1:3" x14ac:dyDescent="0.25">
      <c r="A193" s="105">
        <v>675000</v>
      </c>
      <c r="B193" s="10" t="s">
        <v>127</v>
      </c>
      <c r="C193" s="110">
        <v>0</v>
      </c>
    </row>
    <row r="194" spans="1:3" x14ac:dyDescent="0.25">
      <c r="A194" s="105">
        <v>678000</v>
      </c>
      <c r="B194" s="10" t="s">
        <v>128</v>
      </c>
      <c r="C194" s="110">
        <v>0</v>
      </c>
    </row>
    <row r="195" spans="1:3" x14ac:dyDescent="0.25">
      <c r="A195" s="107"/>
      <c r="B195" s="21" t="s">
        <v>129</v>
      </c>
      <c r="C195" s="113">
        <f>SUM(C196:C203)</f>
        <v>0</v>
      </c>
    </row>
    <row r="196" spans="1:3" ht="30" x14ac:dyDescent="0.25">
      <c r="A196" s="105">
        <v>681100</v>
      </c>
      <c r="B196" s="10" t="s">
        <v>130</v>
      </c>
      <c r="C196" s="110">
        <v>0</v>
      </c>
    </row>
    <row r="197" spans="1:3" ht="30" x14ac:dyDescent="0.25">
      <c r="A197" s="105">
        <v>681110</v>
      </c>
      <c r="B197" s="10" t="s">
        <v>131</v>
      </c>
      <c r="C197" s="110">
        <v>0</v>
      </c>
    </row>
    <row r="198" spans="1:3" ht="30" x14ac:dyDescent="0.25">
      <c r="A198" s="105">
        <v>681500</v>
      </c>
      <c r="B198" s="10" t="s">
        <v>132</v>
      </c>
      <c r="C198" s="110">
        <v>0</v>
      </c>
    </row>
    <row r="199" spans="1:3" x14ac:dyDescent="0.25">
      <c r="A199" s="105">
        <v>681740</v>
      </c>
      <c r="B199" s="10" t="s">
        <v>133</v>
      </c>
      <c r="C199" s="110">
        <v>0</v>
      </c>
    </row>
    <row r="200" spans="1:3" ht="30" x14ac:dyDescent="0.25">
      <c r="A200" s="105">
        <v>687100</v>
      </c>
      <c r="B200" s="10" t="s">
        <v>222</v>
      </c>
      <c r="C200" s="110">
        <v>0</v>
      </c>
    </row>
    <row r="201" spans="1:3" x14ac:dyDescent="0.25">
      <c r="A201" s="105">
        <v>687310</v>
      </c>
      <c r="B201" s="10" t="s">
        <v>275</v>
      </c>
      <c r="C201" s="110">
        <v>0</v>
      </c>
    </row>
    <row r="202" spans="1:3" ht="30" x14ac:dyDescent="0.25">
      <c r="A202" s="105">
        <v>687500</v>
      </c>
      <c r="B202" s="10" t="s">
        <v>276</v>
      </c>
      <c r="C202" s="110">
        <v>0</v>
      </c>
    </row>
    <row r="203" spans="1:3" ht="30" x14ac:dyDescent="0.25">
      <c r="A203" s="105">
        <v>687600</v>
      </c>
      <c r="B203" s="10" t="s">
        <v>277</v>
      </c>
      <c r="C203" s="110">
        <v>0</v>
      </c>
    </row>
    <row r="204" spans="1:3" ht="15.75" thickBot="1" x14ac:dyDescent="0.3">
      <c r="B204" s="28" t="s">
        <v>134</v>
      </c>
      <c r="C204" s="115">
        <f t="shared" ref="C204" si="41">SUM(C195+C189+C186+C177+C157+C147+C92+C84+C61)</f>
        <v>7454.87</v>
      </c>
    </row>
    <row r="205" spans="1:3" ht="15.75" thickTop="1" x14ac:dyDescent="0.25"/>
    <row r="206" spans="1:3" ht="15.75" thickBot="1" x14ac:dyDescent="0.3"/>
    <row r="207" spans="1:3" ht="15.75" thickTop="1" x14ac:dyDescent="0.25">
      <c r="A207" s="107"/>
      <c r="B207" s="151" t="s">
        <v>135</v>
      </c>
      <c r="C207" s="158">
        <v>2015</v>
      </c>
    </row>
    <row r="208" spans="1:3" ht="15.75" thickBot="1" x14ac:dyDescent="0.3">
      <c r="A208" s="107"/>
      <c r="B208" s="157"/>
      <c r="C208" s="158"/>
    </row>
    <row r="209" spans="1:3" ht="15.75" thickTop="1" x14ac:dyDescent="0.25">
      <c r="B209" s="30" t="s">
        <v>136</v>
      </c>
      <c r="C209" s="109">
        <f>SUM(C210:C218)</f>
        <v>0</v>
      </c>
    </row>
    <row r="210" spans="1:3" x14ac:dyDescent="0.25">
      <c r="A210" s="105">
        <v>707005</v>
      </c>
      <c r="B210" s="27" t="s">
        <v>278</v>
      </c>
      <c r="C210" s="110">
        <v>0</v>
      </c>
    </row>
    <row r="211" spans="1:3" x14ac:dyDescent="0.25">
      <c r="A211" s="105">
        <v>707015</v>
      </c>
      <c r="B211" s="27" t="s">
        <v>279</v>
      </c>
      <c r="C211" s="110">
        <v>0</v>
      </c>
    </row>
    <row r="212" spans="1:3" x14ac:dyDescent="0.25">
      <c r="A212" s="105">
        <v>707025</v>
      </c>
      <c r="B212" s="27" t="s">
        <v>280</v>
      </c>
      <c r="C212" s="110">
        <v>0</v>
      </c>
    </row>
    <row r="213" spans="1:3" x14ac:dyDescent="0.25">
      <c r="A213" s="105">
        <v>707035</v>
      </c>
      <c r="B213" s="27" t="s">
        <v>281</v>
      </c>
      <c r="C213" s="110">
        <v>0</v>
      </c>
    </row>
    <row r="214" spans="1:3" x14ac:dyDescent="0.25">
      <c r="A214" s="105">
        <v>707045</v>
      </c>
      <c r="B214" s="27" t="s">
        <v>282</v>
      </c>
      <c r="C214" s="110">
        <v>0</v>
      </c>
    </row>
    <row r="215" spans="1:3" x14ac:dyDescent="0.25">
      <c r="A215" s="105">
        <v>707055</v>
      </c>
      <c r="B215" s="27" t="s">
        <v>283</v>
      </c>
      <c r="C215" s="110">
        <v>0</v>
      </c>
    </row>
    <row r="216" spans="1:3" x14ac:dyDescent="0.25">
      <c r="A216" s="105">
        <v>707065</v>
      </c>
      <c r="B216" s="27" t="s">
        <v>284</v>
      </c>
      <c r="C216" s="110">
        <v>0</v>
      </c>
    </row>
    <row r="217" spans="1:3" x14ac:dyDescent="0.25">
      <c r="A217" s="105">
        <v>707300</v>
      </c>
      <c r="B217" s="27" t="s">
        <v>156</v>
      </c>
      <c r="C217" s="110">
        <v>0</v>
      </c>
    </row>
    <row r="218" spans="1:3" x14ac:dyDescent="0.25">
      <c r="A218" s="105">
        <v>709701</v>
      </c>
      <c r="B218" s="27" t="s">
        <v>285</v>
      </c>
      <c r="C218" s="110">
        <v>0</v>
      </c>
    </row>
    <row r="219" spans="1:3" x14ac:dyDescent="0.25">
      <c r="A219" s="107"/>
      <c r="B219" s="21" t="s">
        <v>137</v>
      </c>
      <c r="C219" s="113">
        <f>SUM(C220:C221)</f>
        <v>203.4</v>
      </c>
    </row>
    <row r="220" spans="1:3" x14ac:dyDescent="0.25">
      <c r="B220" s="27" t="s">
        <v>138</v>
      </c>
      <c r="C220" s="110">
        <v>203.4</v>
      </c>
    </row>
    <row r="221" spans="1:3" x14ac:dyDescent="0.25">
      <c r="A221" s="105">
        <v>740100</v>
      </c>
      <c r="B221" s="27" t="s">
        <v>139</v>
      </c>
      <c r="C221" s="110">
        <v>0</v>
      </c>
    </row>
    <row r="222" spans="1:3" x14ac:dyDescent="0.25">
      <c r="A222" s="107"/>
      <c r="B222" s="123" t="s">
        <v>140</v>
      </c>
      <c r="C222" s="113">
        <f>SUM(C223:C228)</f>
        <v>0</v>
      </c>
    </row>
    <row r="223" spans="1:3" x14ac:dyDescent="0.25">
      <c r="B223" s="27" t="s">
        <v>286</v>
      </c>
      <c r="C223" s="110">
        <v>0</v>
      </c>
    </row>
    <row r="224" spans="1:3" ht="30" x14ac:dyDescent="0.25">
      <c r="A224" s="105">
        <v>752100</v>
      </c>
      <c r="B224" s="27" t="s">
        <v>287</v>
      </c>
      <c r="C224" s="110">
        <v>0</v>
      </c>
    </row>
    <row r="225" spans="1:3" x14ac:dyDescent="0.25">
      <c r="A225" s="105">
        <v>758300</v>
      </c>
      <c r="B225" s="10" t="s">
        <v>142</v>
      </c>
      <c r="C225" s="110">
        <v>0</v>
      </c>
    </row>
    <row r="226" spans="1:3" x14ac:dyDescent="0.25">
      <c r="A226" s="105">
        <v>757800</v>
      </c>
      <c r="B226" s="10" t="s">
        <v>141</v>
      </c>
      <c r="C226" s="110">
        <v>0</v>
      </c>
    </row>
    <row r="227" spans="1:3" x14ac:dyDescent="0.25">
      <c r="B227" s="10" t="s">
        <v>288</v>
      </c>
      <c r="C227" s="110">
        <v>0</v>
      </c>
    </row>
    <row r="228" spans="1:3" x14ac:dyDescent="0.25">
      <c r="A228" s="105">
        <v>758100</v>
      </c>
      <c r="B228" s="27" t="s">
        <v>144</v>
      </c>
      <c r="C228" s="110">
        <v>0</v>
      </c>
    </row>
    <row r="229" spans="1:3" x14ac:dyDescent="0.25">
      <c r="B229" s="21" t="s">
        <v>145</v>
      </c>
      <c r="C229" s="113">
        <f>+C230</f>
        <v>0</v>
      </c>
    </row>
    <row r="230" spans="1:3" ht="30" x14ac:dyDescent="0.25">
      <c r="A230" s="105">
        <v>764000</v>
      </c>
      <c r="B230" s="10" t="s">
        <v>146</v>
      </c>
      <c r="C230" s="110">
        <v>0</v>
      </c>
    </row>
    <row r="231" spans="1:3" x14ac:dyDescent="0.25">
      <c r="A231" s="107"/>
      <c r="B231" s="123" t="s">
        <v>147</v>
      </c>
      <c r="C231" s="113">
        <f>SUM(C232:C234)</f>
        <v>53.3</v>
      </c>
    </row>
    <row r="232" spans="1:3" x14ac:dyDescent="0.25">
      <c r="A232" s="105">
        <v>771000</v>
      </c>
      <c r="B232" s="27" t="s">
        <v>125</v>
      </c>
      <c r="C232" s="110">
        <v>53.3</v>
      </c>
    </row>
    <row r="233" spans="1:3" x14ac:dyDescent="0.25">
      <c r="A233" s="105">
        <v>772000</v>
      </c>
      <c r="B233" s="27" t="s">
        <v>148</v>
      </c>
      <c r="C233" s="110">
        <v>0</v>
      </c>
    </row>
    <row r="234" spans="1:3" x14ac:dyDescent="0.25">
      <c r="A234" s="105">
        <v>775000</v>
      </c>
      <c r="B234" s="27" t="s">
        <v>149</v>
      </c>
      <c r="C234" s="110">
        <v>0</v>
      </c>
    </row>
    <row r="235" spans="1:3" ht="30" x14ac:dyDescent="0.25">
      <c r="A235" s="107"/>
      <c r="B235" s="123" t="s">
        <v>198</v>
      </c>
      <c r="C235" s="113">
        <f>SUM(C236:C239)</f>
        <v>0</v>
      </c>
    </row>
    <row r="236" spans="1:3" x14ac:dyDescent="0.25">
      <c r="A236" s="105">
        <v>781000</v>
      </c>
      <c r="B236" s="27" t="s">
        <v>150</v>
      </c>
      <c r="C236" s="110">
        <v>0</v>
      </c>
    </row>
    <row r="237" spans="1:3" ht="30" x14ac:dyDescent="0.25">
      <c r="A237" s="105">
        <v>781740</v>
      </c>
      <c r="B237" s="27" t="s">
        <v>218</v>
      </c>
      <c r="C237" s="110">
        <v>0</v>
      </c>
    </row>
    <row r="238" spans="1:3" ht="30" x14ac:dyDescent="0.25">
      <c r="A238" s="105">
        <v>787100</v>
      </c>
      <c r="B238" s="27" t="s">
        <v>185</v>
      </c>
      <c r="C238" s="110">
        <v>0</v>
      </c>
    </row>
    <row r="239" spans="1:3" ht="30" x14ac:dyDescent="0.25">
      <c r="A239" s="105">
        <v>787310</v>
      </c>
      <c r="B239" s="27" t="s">
        <v>289</v>
      </c>
      <c r="C239" s="110">
        <v>0</v>
      </c>
    </row>
    <row r="240" spans="1:3" x14ac:dyDescent="0.25">
      <c r="A240" s="105">
        <v>791000</v>
      </c>
      <c r="B240" s="33" t="s">
        <v>151</v>
      </c>
      <c r="C240" s="124">
        <v>0</v>
      </c>
    </row>
    <row r="241" spans="1:3" ht="15.75" thickBot="1" x14ac:dyDescent="0.3">
      <c r="B241" s="28" t="s">
        <v>152</v>
      </c>
      <c r="C241" s="115">
        <f>SUM(C240+C235+C231+C230+C222+C219+C209)</f>
        <v>256.7</v>
      </c>
    </row>
    <row r="242" spans="1:3" ht="16.5" thickTop="1" thickBot="1" x14ac:dyDescent="0.3">
      <c r="C242" s="121"/>
    </row>
    <row r="243" spans="1:3" ht="16.5" thickTop="1" thickBot="1" x14ac:dyDescent="0.3">
      <c r="A243" s="107"/>
      <c r="B243" s="125" t="s">
        <v>176</v>
      </c>
      <c r="C243" s="126">
        <f t="shared" ref="C243" si="42">SUM(C241-C204)</f>
        <v>-7198.17</v>
      </c>
    </row>
    <row r="244" spans="1:3" ht="15.75" thickTop="1" x14ac:dyDescent="0.25">
      <c r="C244" s="120"/>
    </row>
    <row r="245" spans="1:3" x14ac:dyDescent="0.25">
      <c r="C245" s="118">
        <v>-7198.17</v>
      </c>
    </row>
    <row r="246" spans="1:3" x14ac:dyDescent="0.25">
      <c r="C246" s="127">
        <f t="shared" ref="C246" si="43">+C245-C243</f>
        <v>0</v>
      </c>
    </row>
    <row r="247" spans="1:3" x14ac:dyDescent="0.25">
      <c r="C247" s="118"/>
    </row>
    <row r="248" spans="1:3" x14ac:dyDescent="0.25">
      <c r="C248" s="128"/>
    </row>
  </sheetData>
  <mergeCells count="8">
    <mergeCell ref="B4:B5"/>
    <mergeCell ref="B36:B37"/>
    <mergeCell ref="B59:B60"/>
    <mergeCell ref="B207:B208"/>
    <mergeCell ref="C59:C60"/>
    <mergeCell ref="C4:C5"/>
    <mergeCell ref="C36:C37"/>
    <mergeCell ref="C207:C208"/>
  </mergeCells>
  <conditionalFormatting sqref="C243">
    <cfRule type="cellIs" dxfId="31" priority="7" operator="greaterThan">
      <formula>0</formula>
    </cfRule>
    <cfRule type="cellIs" dxfId="30" priority="8" operator="lessThan">
      <formula>0</formula>
    </cfRule>
  </conditionalFormatting>
  <conditionalFormatting sqref="C54">
    <cfRule type="cellIs" dxfId="29" priority="4" operator="greaterThan">
      <formula>0</formula>
    </cfRule>
    <cfRule type="cellIs" dxfId="28" priority="5" operator="greaterThan">
      <formula>0</formula>
    </cfRule>
  </conditionalFormatting>
  <conditionalFormatting sqref="C31">
    <cfRule type="cellIs" dxfId="27" priority="6" operator="greaterThan">
      <formula>0</formula>
    </cfRule>
  </conditionalFormatting>
  <conditionalFormatting sqref="A210:A218 A196:A203 A191:A194 A187:A188 A179:A185 A158:A176 A85:A91 A223:A228 A230 A232:A234 A236:A240 A220:A221 A62:A83 A148:A156 A93:A146">
    <cfRule type="containsBlanks" dxfId="26" priority="3">
      <formula>LEN(TRIM(A62))=0</formula>
    </cfRule>
  </conditionalFormatting>
  <conditionalFormatting sqref="A190">
    <cfRule type="containsBlanks" dxfId="25" priority="2">
      <formula>LEN(TRIM(A190))=0</formula>
    </cfRule>
  </conditionalFormatting>
  <conditionalFormatting sqref="A178">
    <cfRule type="containsBlanks" dxfId="24" priority="1">
      <formula>LEN(TRIM(A178))=0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Sources Charges Dent_LCSV</vt:lpstr>
      <vt:lpstr>DENT LCSV</vt:lpstr>
      <vt:lpstr>MFOS</vt:lpstr>
      <vt:lpstr>'DENT LCSV'!Zone_d_impression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j.noliere</dc:creator>
  <cp:lastModifiedBy>DjiDji</cp:lastModifiedBy>
  <cp:lastPrinted>2018-10-29T14:20:37Z</cp:lastPrinted>
  <dcterms:created xsi:type="dcterms:W3CDTF">2011-08-09T07:05:28Z</dcterms:created>
  <dcterms:modified xsi:type="dcterms:W3CDTF">2019-04-17T10:43:29Z</dcterms:modified>
</cp:coreProperties>
</file>