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hidePivotFieldList="1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8B2588C2-FB53-4B51-92D7-5F13EC8CA202}" xr6:coauthVersionLast="41" xr6:coauthVersionMax="41" xr10:uidLastSave="{00000000-0000-0000-0000-000000000000}"/>
  <bookViews>
    <workbookView xWindow="-120" yWindow="-120" windowWidth="19440" windowHeight="15000" activeTab="1" xr2:uid="{00000000-000D-0000-FFFF-FFFF00000000}"/>
  </bookViews>
  <sheets>
    <sheet name="Données" sheetId="2" r:id="rId1"/>
    <sheet name="Comparaison" sheetId="1" r:id="rId2"/>
    <sheet name="Graphique" sheetId="3" r:id="rId3"/>
  </sheets>
  <definedNames>
    <definedName name="_xlcn.WorksheetConnection_NA01.xlsxTableau2019" hidden="1">Tableau2019</definedName>
    <definedName name="DonnéesExternes_1" localSheetId="0" hidden="1">Données!$H$2:$O$6</definedName>
  </definedNames>
  <calcPr calcId="181029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2019_4d1788fd-8baa-4c04-a78f-1f965911110a" name="Tableau2019" connection="Requête - Tableau2019"/>
          <x15:modelTable id="tableau2018_e4a4f03b-58a2-4727-9b73-9fe7f69f70b6" name="tableau2018" connection="Requête - tableau2018"/>
          <x15:modelTable id="Tableau2019 1" name="Tableau2019 1" connection="WorksheetConnection_NA01.xlsx!Tableau2019"/>
        </x15:modelTables>
      </x15:dataModel>
    </ext>
  </extLst>
</workbook>
</file>

<file path=xl/calcChain.xml><?xml version="1.0" encoding="utf-8"?>
<calcChain xmlns="http://schemas.openxmlformats.org/spreadsheetml/2006/main">
  <c r="D7" i="1" l="1"/>
  <c r="D8" i="1"/>
  <c r="D9" i="1"/>
  <c r="D10" i="1"/>
  <c r="D11" i="1"/>
  <c r="D12" i="1"/>
  <c r="D13" i="1"/>
  <c r="D6" i="1"/>
  <c r="D5" i="1"/>
  <c r="E5" i="1" s="1"/>
  <c r="E13" i="1"/>
  <c r="E12" i="1"/>
  <c r="E11" i="1"/>
  <c r="E10" i="1"/>
  <c r="E9" i="1"/>
  <c r="E8" i="1"/>
  <c r="E7" i="1"/>
  <c r="E6" i="1"/>
  <c r="G10" i="1" l="1"/>
  <c r="G13" i="1"/>
  <c r="G9" i="1"/>
  <c r="G8" i="1"/>
  <c r="G11" i="1"/>
  <c r="G7" i="1"/>
  <c r="J12" i="1"/>
  <c r="J13" i="1"/>
  <c r="J14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6B1286F-A77A-47EC-80A7-0A370651B5AA}" keepAlive="1" name="ModelConnection_DonnéesExternes_1" description="Modèle de données" type="5" refreshedVersion="6" minRefreshableVersion="5" saveData="1">
    <dbPr connection="Data Model Connection" command="Tableau2019" commandType="3"/>
    <extLst>
      <ext xmlns:x15="http://schemas.microsoft.com/office/spreadsheetml/2010/11/main" uri="{DE250136-89BD-433C-8126-D09CA5730AF9}">
        <x15:connection id="" model="1"/>
      </ext>
    </extLst>
  </connection>
  <connection id="2" xr16:uid="{57D56F47-39E1-410E-A8E0-B0A5E3500BE8}" name="Requête - tableau2018" description="Connexion à la requête « tableau2018 » dans le classeur." type="100" refreshedVersion="6" minRefreshableVersion="5">
    <extLst>
      <ext xmlns:x15="http://schemas.microsoft.com/office/spreadsheetml/2010/11/main" uri="{DE250136-89BD-433C-8126-D09CA5730AF9}">
        <x15:connection id="d9bf0d76-70c2-465d-b752-99bc2b72916e">
          <x15:oledbPr connection="Provider=Microsoft.Mashup.OleDb.1;Data Source=$Workbook$;Location=tableau2018;Extended Properties=&quot;&quot;">
            <x15:dbTables>
              <x15:dbTable name="tableau2018"/>
            </x15:dbTables>
          </x15:oledbPr>
        </x15:connection>
      </ext>
    </extLst>
  </connection>
  <connection id="3" xr16:uid="{D6F1D102-C3C6-42E7-B4B5-A4D4036B4755}" name="Requête - Tableau2019" description="Connexion à la requête « Tableau2019 » dans le classeur." type="100" refreshedVersion="6" minRefreshableVersion="5">
    <extLst>
      <ext xmlns:x15="http://schemas.microsoft.com/office/spreadsheetml/2010/11/main" uri="{DE250136-89BD-433C-8126-D09CA5730AF9}">
        <x15:connection id="9d476166-4bf0-40f8-92b1-7b488ca1330d"/>
      </ext>
    </extLst>
  </connection>
  <connection id="4" xr16:uid="{CB2B1E83-985D-40F3-9A59-82F3D5DACDC9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5" xr16:uid="{73FAF089-43C3-40DA-9B60-74305D3AABAD}" name="WorksheetConnection_NA01.xlsx!Tableau2019" type="102" refreshedVersion="6" minRefreshableVersion="5">
    <extLst>
      <ext xmlns:x15="http://schemas.microsoft.com/office/spreadsheetml/2010/11/main" uri="{DE250136-89BD-433C-8126-D09CA5730AF9}">
        <x15:connection id="Tableau2019 1" autoDelete="1">
          <x15:rangePr sourceName="_xlcn.WorksheetConnection_NA01.xlsxTableau2019"/>
        </x15:connection>
      </ext>
    </extLst>
  </connection>
</connections>
</file>

<file path=xl/sharedStrings.xml><?xml version="1.0" encoding="utf-8"?>
<sst xmlns="http://schemas.openxmlformats.org/spreadsheetml/2006/main" count="20" uniqueCount="12">
  <si>
    <t>DATE</t>
  </si>
  <si>
    <t>DIFF</t>
  </si>
  <si>
    <t>CH POTENTIELLES</t>
  </si>
  <si>
    <t>TOTAL CH INCL. DAYUSE</t>
  </si>
  <si>
    <t>T.O INCL. DAYUSE</t>
  </si>
  <si>
    <t>CA CHAMBRE</t>
  </si>
  <si>
    <t>NB COUVERTS JOUR</t>
  </si>
  <si>
    <t>CA COUVERT</t>
  </si>
  <si>
    <t>N</t>
  </si>
  <si>
    <t>CA TOTAL</t>
  </si>
  <si>
    <t>N-1</t>
  </si>
  <si>
    <t>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</si>
</sst>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/>
    <xf numFmtId="2" fontId="0" fillId="0" borderId="1" xfId="0" applyNumberFormat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2" borderId="1" xfId="0" applyFill="1" applyBorder="1"/>
    <xf numFmtId="0" fontId="1" fillId="3" borderId="1" xfId="0" applyFon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left" vertical="center"/>
    </xf>
    <xf numFmtId="0" fontId="1" fillId="3" borderId="1" xfId="0" applyFont="1" applyFill="1" applyBorder="1" applyAlignment="1">
      <alignment horizontal="left" vertical="center"/>
    </xf>
  </cellXfs>
  <cellStyles count="1">
    <cellStyle name="Normal" xfId="0" builtinId="0"/>
  </cellStyles>
  <dxfs count="14"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v>2018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Comparaison!$B$5:$B$13</c:f>
              <c:strCache>
                <c:ptCount val="9"/>
                <c:pt idx="0">
                  <c:v>Poste</c:v>
                </c:pt>
                <c:pt idx="1">
                  <c:v>CH POTENTIELLES</c:v>
                </c:pt>
                <c:pt idx="2">
                  <c:v>TOTAL CH INCL. DAYUSE</c:v>
                </c:pt>
                <c:pt idx="3">
                  <c:v>T.O INCL. DAYUSE</c:v>
                </c:pt>
                <c:pt idx="4">
                  <c:v>CA CHAMBRE</c:v>
                </c:pt>
                <c:pt idx="5">
                  <c:v>NB COUVERTS JOUR</c:v>
                </c:pt>
                <c:pt idx="6">
                  <c:v>CA COUVERT</c:v>
                </c:pt>
                <c:pt idx="8">
                  <c:v>CA TOTAL</c:v>
                </c:pt>
              </c:strCache>
            </c:strRef>
          </c:cat>
          <c:val>
            <c:numRef>
              <c:f>Comparaison!$D$5:$D$13</c:f>
              <c:numCache>
                <c:formatCode>General</c:formatCode>
                <c:ptCount val="9"/>
                <c:pt idx="0">
                  <c:v>2018</c:v>
                </c:pt>
                <c:pt idx="1">
                  <c:v>45000</c:v>
                </c:pt>
                <c:pt idx="2">
                  <c:v>1500</c:v>
                </c:pt>
                <c:pt idx="3">
                  <c:v>80</c:v>
                </c:pt>
                <c:pt idx="4">
                  <c:v>40000</c:v>
                </c:pt>
                <c:pt idx="5">
                  <c:v>850</c:v>
                </c:pt>
                <c:pt idx="6">
                  <c:v>16000</c:v>
                </c:pt>
                <c:pt idx="7">
                  <c:v>#N/A</c:v>
                </c:pt>
                <c:pt idx="8">
                  <c:v>110000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5D5-4B2E-9D45-F8C5C2F56BA9}"/>
            </c:ext>
          </c:extLst>
        </c:ser>
        <c:ser>
          <c:idx val="2"/>
          <c:order val="2"/>
          <c:tx>
            <c:v>2019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Comparaison!$B$5:$B$13</c:f>
              <c:strCache>
                <c:ptCount val="9"/>
                <c:pt idx="0">
                  <c:v>Poste</c:v>
                </c:pt>
                <c:pt idx="1">
                  <c:v>CH POTENTIELLES</c:v>
                </c:pt>
                <c:pt idx="2">
                  <c:v>TOTAL CH INCL. DAYUSE</c:v>
                </c:pt>
                <c:pt idx="3">
                  <c:v>T.O INCL. DAYUSE</c:v>
                </c:pt>
                <c:pt idx="4">
                  <c:v>CA CHAMBRE</c:v>
                </c:pt>
                <c:pt idx="5">
                  <c:v>NB COUVERTS JOUR</c:v>
                </c:pt>
                <c:pt idx="6">
                  <c:v>CA COUVERT</c:v>
                </c:pt>
                <c:pt idx="8">
                  <c:v>CA TOTAL</c:v>
                </c:pt>
              </c:strCache>
            </c:strRef>
          </c:cat>
          <c:val>
            <c:numRef>
              <c:f>Comparaison!$E$5:$E$13</c:f>
              <c:numCache>
                <c:formatCode>General</c:formatCode>
                <c:ptCount val="9"/>
                <c:pt idx="0">
                  <c:v>2019</c:v>
                </c:pt>
                <c:pt idx="1">
                  <c:v>45000</c:v>
                </c:pt>
                <c:pt idx="2">
                  <c:v>769</c:v>
                </c:pt>
                <c:pt idx="3">
                  <c:v>52.74</c:v>
                </c:pt>
                <c:pt idx="4">
                  <c:v>43135.79</c:v>
                </c:pt>
                <c:pt idx="5">
                  <c:v>826</c:v>
                </c:pt>
                <c:pt idx="6">
                  <c:v>13640.09</c:v>
                </c:pt>
                <c:pt idx="7">
                  <c:v>#N/A</c:v>
                </c:pt>
                <c:pt idx="8">
                  <c:v>67378.210000000006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5D5-4B2E-9D45-F8C5C2F56BA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49364544"/>
        <c:axId val="549366512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Comparaison!$B$5:$B$13</c15:sqref>
                        </c15:formulaRef>
                      </c:ext>
                    </c:extLst>
                    <c:strCache>
                      <c:ptCount val="9"/>
                      <c:pt idx="0">
                        <c:v>Poste</c:v>
                      </c:pt>
                      <c:pt idx="1">
                        <c:v>CH POTENTIELLES</c:v>
                      </c:pt>
                      <c:pt idx="2">
                        <c:v>TOTAL CH INCL. DAYUSE</c:v>
                      </c:pt>
                      <c:pt idx="3">
                        <c:v>T.O INCL. DAYUSE</c:v>
                      </c:pt>
                      <c:pt idx="4">
                        <c:v>CA CHAMBRE</c:v>
                      </c:pt>
                      <c:pt idx="5">
                        <c:v>NB COUVERTS JOUR</c:v>
                      </c:pt>
                      <c:pt idx="6">
                        <c:v>CA COUVERT</c:v>
                      </c:pt>
                      <c:pt idx="8">
                        <c:v>CA TOTAL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Comparaison!$C$5:$C$13</c15:sqref>
                        </c15:formulaRef>
                      </c:ext>
                    </c:extLst>
                    <c:numCache>
                      <c:formatCode>General</c:formatCode>
                      <c:ptCount val="9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A5D5-4B2E-9D45-F8C5C2F56BA9}"/>
                  </c:ext>
                </c:extLst>
              </c15:ser>
            </c15:filteredBarSeries>
          </c:ext>
        </c:extLst>
      </c:barChart>
      <c:catAx>
        <c:axId val="5493645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9366512"/>
        <c:crosses val="autoZero"/>
        <c:auto val="1"/>
        <c:lblAlgn val="ctr"/>
        <c:lblOffset val="100"/>
        <c:noMultiLvlLbl val="0"/>
      </c:catAx>
      <c:valAx>
        <c:axId val="549366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93645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14</xdr:row>
          <xdr:rowOff>0</xdr:rowOff>
        </xdr:from>
        <xdr:to>
          <xdr:col>3</xdr:col>
          <xdr:colOff>0</xdr:colOff>
          <xdr:row>16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5</xdr:col>
          <xdr:colOff>0</xdr:colOff>
          <xdr:row>16</xdr:row>
          <xdr:rowOff>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428625</xdr:colOff>
      <xdr:row>2</xdr:row>
      <xdr:rowOff>66675</xdr:rowOff>
    </xdr:from>
    <xdr:to>
      <xdr:col>13</xdr:col>
      <xdr:colOff>428625</xdr:colOff>
      <xdr:row>16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0</xdr:row>
          <xdr:rowOff>76200</xdr:rowOff>
        </xdr:from>
        <xdr:to>
          <xdr:col>2</xdr:col>
          <xdr:colOff>85725</xdr:colOff>
          <xdr:row>2</xdr:row>
          <xdr:rowOff>85725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3</xdr:row>
          <xdr:rowOff>0</xdr:rowOff>
        </xdr:from>
        <xdr:to>
          <xdr:col>2</xdr:col>
          <xdr:colOff>85725</xdr:colOff>
          <xdr:row>5</xdr:row>
          <xdr:rowOff>9525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C59B5C79-BC4F-4F9C-A6F1-7D5BEF0156CD}" autoFormatId="16" applyNumberFormats="0" applyBorderFormats="0" applyFontFormats="0" applyPatternFormats="0" applyAlignmentFormats="0" applyWidthHeightFormats="0">
  <queryTableRefresh nextId="9">
    <queryTableFields count="8">
      <queryTableField id="1" name="DATE" tableColumnId="1"/>
      <queryTableField id="2" name="CH POTENTIELLES" tableColumnId="2"/>
      <queryTableField id="3" name="TOTAL CH INCL. DAYUSE" tableColumnId="3"/>
      <queryTableField id="4" name="T.O INCL. DAYUSE" tableColumnId="4"/>
      <queryTableField id="5" name="CA CHAMBRE" tableColumnId="5"/>
      <queryTableField id="6" name="NB COUVERTS JOUR" tableColumnId="6"/>
      <queryTableField id="7" name="CA COUVERT" tableColumnId="7"/>
      <queryTableField id="8" name="CA TOTAL" tableColumnId="8"/>
    </queryTableFields>
  </queryTableRefresh>
  <extLst>
    <ext xmlns:x15="http://schemas.microsoft.com/office/spreadsheetml/2010/11/main" uri="{883FBD77-0823-4a55-B5E3-86C4891E6966}">
      <x15:queryTable sourceDataName="Requête - Tableau2019"/>
    </ext>
  </extLst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D736E16-AFA3-44AF-B36C-6280B626D901}" name="Data" displayName="Data" ref="H2:O6" tableType="queryTable" totalsRowShown="0" headerRowDxfId="13" dataDxfId="12">
  <autoFilter ref="H2:O6" xr:uid="{4A0C5ABD-777B-4CD5-9DBF-0F4AAE7ED4C1}"/>
  <tableColumns count="8">
    <tableColumn id="1" xr3:uid="{D93F0D12-BC5D-4FFC-A75C-ABE7C42E9549}" uniqueName="1" name="DATE" queryTableFieldId="1" dataDxfId="11"/>
    <tableColumn id="2" xr3:uid="{983341B8-EF23-4C7B-9858-B669072DEA36}" uniqueName="2" name="CH POTENTIELLES" queryTableFieldId="2" dataDxfId="10"/>
    <tableColumn id="3" xr3:uid="{9C75F44E-7B5A-46E0-B6D1-48F9A0C29211}" uniqueName="3" name="TOTAL CH INCL. DAYUSE" queryTableFieldId="3" dataDxfId="9"/>
    <tableColumn id="4" xr3:uid="{8680E06D-0357-4A49-8B8D-C9D86BAD8D04}" uniqueName="4" name="T.O INCL. DAYUSE" queryTableFieldId="4" dataDxfId="8"/>
    <tableColumn id="5" xr3:uid="{1BF24A34-6191-41B0-B936-156117DDAEE1}" uniqueName="5" name="CA CHAMBRE" queryTableFieldId="5" dataDxfId="7"/>
    <tableColumn id="6" xr3:uid="{386D5C6E-38D2-45FB-B2BA-DFD07A6FA30C}" uniqueName="6" name="NB COUVERTS JOUR" queryTableFieldId="6" dataDxfId="6"/>
    <tableColumn id="7" xr3:uid="{CF6C56DF-026D-4054-8D26-8DBBFF637EDB}" uniqueName="7" name="CA COUVERT" queryTableFieldId="7" dataDxfId="5"/>
    <tableColumn id="8" xr3:uid="{66C1D17F-9021-4ECC-8A76-259B77BDDB31}" uniqueName="8" name="CA TOTAL" queryTableFieldId="8" dataDxf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4.emf"/><Relationship Id="rId5" Type="http://schemas.openxmlformats.org/officeDocument/2006/relationships/control" Target="../activeX/activeX4.xml"/><Relationship Id="rId4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Q23"/>
  <sheetViews>
    <sheetView showGridLines="0" topLeftCell="G1" workbookViewId="0">
      <selection activeCell="H2" sqref="H2:O6"/>
    </sheetView>
  </sheetViews>
  <sheetFormatPr baseColWidth="10" defaultRowHeight="15" x14ac:dyDescent="0.25"/>
  <cols>
    <col min="1" max="1" width="12.5703125" style="3" bestFit="1" customWidth="1"/>
    <col min="2" max="3" width="10.7109375" style="3" bestFit="1" customWidth="1"/>
    <col min="4" max="4" width="12.5703125" style="3" bestFit="1" customWidth="1"/>
    <col min="5" max="5" width="14.85546875" style="3" customWidth="1"/>
    <col min="6" max="6" width="20.7109375" style="3" customWidth="1"/>
    <col min="7" max="7" width="14.42578125" style="3" customWidth="1"/>
    <col min="8" max="8" width="10.7109375" style="3" bestFit="1" customWidth="1"/>
    <col min="9" max="9" width="20.85546875" style="3" bestFit="1" customWidth="1"/>
    <col min="10" max="10" width="26.85546875" style="3" bestFit="1" customWidth="1"/>
    <col min="11" max="11" width="21.28515625" style="3" bestFit="1" customWidth="1"/>
    <col min="12" max="12" width="17.28515625" style="3" bestFit="1" customWidth="1"/>
    <col min="13" max="13" width="23.28515625" style="3" bestFit="1" customWidth="1"/>
    <col min="14" max="14" width="16.85546875" style="3" bestFit="1" customWidth="1"/>
    <col min="15" max="15" width="14" style="3" bestFit="1" customWidth="1"/>
    <col min="16" max="16" width="14.42578125" style="3" customWidth="1"/>
    <col min="17" max="17" width="11.5703125" style="3" customWidth="1"/>
  </cols>
  <sheetData>
    <row r="2" spans="1:15" x14ac:dyDescent="0.25">
      <c r="H2" s="3" t="s">
        <v>0</v>
      </c>
      <c r="I2" s="3" t="s">
        <v>2</v>
      </c>
      <c r="J2" s="3" t="s">
        <v>3</v>
      </c>
      <c r="K2" s="3" t="s">
        <v>4</v>
      </c>
      <c r="L2" s="3" t="s">
        <v>5</v>
      </c>
      <c r="M2" s="3" t="s">
        <v>6</v>
      </c>
      <c r="N2" s="3" t="s">
        <v>7</v>
      </c>
      <c r="O2" s="3" t="s">
        <v>9</v>
      </c>
    </row>
    <row r="3" spans="1:15" x14ac:dyDescent="0.25">
      <c r="H3" s="6">
        <v>43541</v>
      </c>
      <c r="I3" s="3">
        <v>50000</v>
      </c>
      <c r="J3" s="3">
        <v>703</v>
      </c>
      <c r="K3" s="3">
        <v>51.05</v>
      </c>
      <c r="L3" s="3">
        <v>39229.75</v>
      </c>
      <c r="M3" s="3">
        <v>766</v>
      </c>
      <c r="N3" s="3">
        <v>12721.69</v>
      </c>
      <c r="O3" s="3">
        <v>61672.61</v>
      </c>
    </row>
    <row r="4" spans="1:15" x14ac:dyDescent="0.25">
      <c r="H4" s="6">
        <v>43542</v>
      </c>
      <c r="I4" s="3">
        <v>45000</v>
      </c>
      <c r="J4" s="3">
        <v>769</v>
      </c>
      <c r="K4" s="3">
        <v>52.74</v>
      </c>
      <c r="L4" s="3">
        <v>43135.79</v>
      </c>
      <c r="M4" s="3">
        <v>826</v>
      </c>
      <c r="N4" s="3">
        <v>13640.09</v>
      </c>
      <c r="O4" s="3">
        <v>67378.210000000006</v>
      </c>
    </row>
    <row r="5" spans="1:15" x14ac:dyDescent="0.25">
      <c r="H5" s="6">
        <v>43176</v>
      </c>
      <c r="I5" s="3">
        <v>50000</v>
      </c>
      <c r="J5" s="3">
        <v>1000</v>
      </c>
      <c r="K5" s="3">
        <v>100</v>
      </c>
      <c r="L5" s="3">
        <v>37500</v>
      </c>
      <c r="M5" s="3">
        <v>900</v>
      </c>
      <c r="N5" s="3">
        <v>15000</v>
      </c>
      <c r="O5" s="3">
        <v>100000</v>
      </c>
    </row>
    <row r="6" spans="1:15" x14ac:dyDescent="0.25">
      <c r="A6"/>
      <c r="B6"/>
      <c r="C6"/>
      <c r="D6"/>
      <c r="H6" s="6">
        <v>43177</v>
      </c>
      <c r="I6" s="3">
        <v>45000</v>
      </c>
      <c r="J6" s="3">
        <v>1500</v>
      </c>
      <c r="K6" s="3">
        <v>80</v>
      </c>
      <c r="L6" s="3">
        <v>40000</v>
      </c>
      <c r="M6" s="3">
        <v>850</v>
      </c>
      <c r="N6" s="3">
        <v>16000</v>
      </c>
      <c r="O6" s="3">
        <v>110000</v>
      </c>
    </row>
    <row r="7" spans="1:15" x14ac:dyDescent="0.25">
      <c r="A7"/>
      <c r="B7"/>
      <c r="C7"/>
      <c r="D7"/>
    </row>
    <row r="8" spans="1:15" x14ac:dyDescent="0.25">
      <c r="A8"/>
      <c r="B8"/>
      <c r="C8"/>
      <c r="D8"/>
    </row>
    <row r="9" spans="1:15" x14ac:dyDescent="0.25">
      <c r="A9"/>
      <c r="B9"/>
      <c r="C9"/>
      <c r="D9"/>
    </row>
    <row r="10" spans="1:15" x14ac:dyDescent="0.25">
      <c r="A10"/>
      <c r="B10"/>
      <c r="C10"/>
      <c r="D10"/>
    </row>
    <row r="11" spans="1:15" x14ac:dyDescent="0.25">
      <c r="A11"/>
      <c r="B11"/>
      <c r="C11"/>
    </row>
    <row r="12" spans="1:15" x14ac:dyDescent="0.25">
      <c r="A12"/>
      <c r="B12"/>
      <c r="C12"/>
    </row>
    <row r="13" spans="1:15" x14ac:dyDescent="0.25">
      <c r="A13"/>
      <c r="B13"/>
      <c r="C13"/>
    </row>
    <row r="14" spans="1:15" x14ac:dyDescent="0.25">
      <c r="A14"/>
      <c r="B14"/>
      <c r="C14"/>
    </row>
    <row r="15" spans="1:15" x14ac:dyDescent="0.25">
      <c r="A15"/>
      <c r="B15"/>
      <c r="C15"/>
    </row>
    <row r="16" spans="1:15" x14ac:dyDescent="0.25">
      <c r="A16"/>
      <c r="B16"/>
      <c r="C16"/>
    </row>
    <row r="17" spans="1:3" x14ac:dyDescent="0.25">
      <c r="A17"/>
      <c r="B17"/>
      <c r="C17"/>
    </row>
    <row r="18" spans="1:3" x14ac:dyDescent="0.25">
      <c r="A18"/>
      <c r="B18"/>
      <c r="C18"/>
    </row>
    <row r="19" spans="1:3" x14ac:dyDescent="0.25">
      <c r="A19"/>
      <c r="B19"/>
      <c r="C19"/>
    </row>
    <row r="20" spans="1:3" x14ac:dyDescent="0.25">
      <c r="A20"/>
      <c r="B20"/>
      <c r="C20"/>
    </row>
    <row r="21" spans="1:3" x14ac:dyDescent="0.25">
      <c r="A21"/>
      <c r="B21"/>
      <c r="C21"/>
    </row>
    <row r="22" spans="1:3" x14ac:dyDescent="0.25">
      <c r="A22"/>
      <c r="B22"/>
      <c r="C22"/>
    </row>
    <row r="23" spans="1:3" x14ac:dyDescent="0.25">
      <c r="A23"/>
      <c r="B23"/>
      <c r="C2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J14"/>
  <sheetViews>
    <sheetView tabSelected="1" workbookViewId="0">
      <selection activeCell="D2" sqref="D2"/>
    </sheetView>
  </sheetViews>
  <sheetFormatPr baseColWidth="10" defaultRowHeight="15" x14ac:dyDescent="0.25"/>
  <sheetData>
    <row r="2" spans="2:10" x14ac:dyDescent="0.25">
      <c r="B2" s="1" t="s">
        <v>0</v>
      </c>
      <c r="C2" s="9">
        <v>43177</v>
      </c>
      <c r="D2" s="2"/>
    </row>
    <row r="5" spans="2:10" x14ac:dyDescent="0.25">
      <c r="B5" t="s">
        <v>11</v>
      </c>
      <c r="D5" s="8">
        <f>YEAR($C$2)</f>
        <v>2018</v>
      </c>
      <c r="E5" s="8">
        <f>D5+1</f>
        <v>2019</v>
      </c>
      <c r="F5" s="3"/>
      <c r="G5" s="1" t="s">
        <v>1</v>
      </c>
    </row>
    <row r="6" spans="2:10" x14ac:dyDescent="0.25">
      <c r="B6" s="11" t="s">
        <v>2</v>
      </c>
      <c r="C6" s="11"/>
      <c r="D6" s="7">
        <f>VLOOKUP($C$2,Data[],MATCH($B6,Data[#Headers],0),0)</f>
        <v>45000</v>
      </c>
      <c r="E6" s="7">
        <f>VLOOKUP(EDATE($C$2,12),Data[],MATCH($B6,Data[#Headers],0),0)</f>
        <v>45000</v>
      </c>
      <c r="G6" s="4"/>
    </row>
    <row r="7" spans="2:10" x14ac:dyDescent="0.25">
      <c r="B7" s="11" t="s">
        <v>3</v>
      </c>
      <c r="C7" s="11"/>
      <c r="D7" s="7">
        <f>VLOOKUP($C$2,Data[],MATCH($B7,Data[#Headers],0),0)</f>
        <v>1500</v>
      </c>
      <c r="E7" s="7">
        <f>VLOOKUP(EDATE($C$2,12),Data[],MATCH($B7,Data[#Headers],0),0)</f>
        <v>769</v>
      </c>
      <c r="G7" s="4">
        <f>E7-D7</f>
        <v>-731</v>
      </c>
    </row>
    <row r="8" spans="2:10" x14ac:dyDescent="0.25">
      <c r="B8" s="11" t="s">
        <v>4</v>
      </c>
      <c r="C8" s="11"/>
      <c r="D8" s="7">
        <f>VLOOKUP($C$2,Data[],MATCH($B8,Data[#Headers],0),0)</f>
        <v>80</v>
      </c>
      <c r="E8" s="7">
        <f>VLOOKUP(EDATE($C$2,12),Data[],MATCH($B8,Data[#Headers],0),0)</f>
        <v>52.74</v>
      </c>
      <c r="G8" s="4">
        <f>E8-D8</f>
        <v>-27.259999999999998</v>
      </c>
    </row>
    <row r="9" spans="2:10" x14ac:dyDescent="0.25">
      <c r="B9" s="11" t="s">
        <v>5</v>
      </c>
      <c r="C9" s="11"/>
      <c r="D9" s="7">
        <f>VLOOKUP($C$2,Data[],MATCH($B9,Data[#Headers],0),0)</f>
        <v>40000</v>
      </c>
      <c r="E9" s="7">
        <f>VLOOKUP(EDATE($C$2,12),Data[],MATCH($B9,Data[#Headers],0),0)</f>
        <v>43135.79</v>
      </c>
      <c r="G9" s="4">
        <f>E9-D9</f>
        <v>3135.7900000000009</v>
      </c>
    </row>
    <row r="10" spans="2:10" x14ac:dyDescent="0.25">
      <c r="B10" s="11" t="s">
        <v>6</v>
      </c>
      <c r="C10" s="11"/>
      <c r="D10" s="7">
        <f>VLOOKUP($C$2,Data[],MATCH($B10,Data[#Headers],0),0)</f>
        <v>850</v>
      </c>
      <c r="E10" s="7">
        <f>VLOOKUP(EDATE($C$2,12),Data[],MATCH($B10,Data[#Headers],0),0)</f>
        <v>826</v>
      </c>
      <c r="G10" s="4">
        <f>E10-D10</f>
        <v>-24</v>
      </c>
    </row>
    <row r="11" spans="2:10" x14ac:dyDescent="0.25">
      <c r="B11" s="11" t="s">
        <v>7</v>
      </c>
      <c r="C11" s="11"/>
      <c r="D11" s="7">
        <f>VLOOKUP($C$2,Data[],MATCH($B11,Data[#Headers],0),0)</f>
        <v>16000</v>
      </c>
      <c r="E11" s="7">
        <f>VLOOKUP(EDATE($C$2,12),Data[],MATCH($B11,Data[#Headers],0),0)</f>
        <v>13640.09</v>
      </c>
      <c r="G11" s="4">
        <f>E11-D11</f>
        <v>-2359.91</v>
      </c>
    </row>
    <row r="12" spans="2:10" x14ac:dyDescent="0.25">
      <c r="B12" s="10"/>
      <c r="C12" s="10"/>
      <c r="D12" s="7" t="e">
        <f>VLOOKUP($C$2,Data[],MATCH($B12,Data[#Headers],0),0)</f>
        <v>#N/A</v>
      </c>
      <c r="E12" s="7" t="e">
        <f>VLOOKUP(EDATE($C$2,12),Data[],MATCH($B12,Data[#Headers],0),0)</f>
        <v>#N/A</v>
      </c>
      <c r="G12" s="4"/>
      <c r="I12" s="1" t="s">
        <v>8</v>
      </c>
      <c r="J12" s="5">
        <f>IF(E9=0,0,E9/E6)</f>
        <v>0.9585731111111111</v>
      </c>
    </row>
    <row r="13" spans="2:10" x14ac:dyDescent="0.25">
      <c r="B13" s="11" t="s">
        <v>9</v>
      </c>
      <c r="C13" s="11"/>
      <c r="D13" s="7">
        <f>VLOOKUP($C$2,Data[],MATCH($B13,Data[#Headers],0),0)</f>
        <v>110000</v>
      </c>
      <c r="E13" s="7">
        <f>VLOOKUP(EDATE($C$2,12),Data[],MATCH($B13,Data[#Headers],0),0)</f>
        <v>67378.210000000006</v>
      </c>
      <c r="G13" s="4">
        <f>E13-D13</f>
        <v>-42621.789999999994</v>
      </c>
      <c r="I13" s="1" t="s">
        <v>10</v>
      </c>
      <c r="J13" s="5">
        <f>IF(D9=0,0,D9/D6)</f>
        <v>0.88888888888888884</v>
      </c>
    </row>
    <row r="14" spans="2:10" x14ac:dyDescent="0.25">
      <c r="J14" s="5">
        <f>J12-J13</f>
        <v>6.9684222222222258E-2</v>
      </c>
    </row>
  </sheetData>
  <mergeCells count="8">
    <mergeCell ref="B12:C12"/>
    <mergeCell ref="B13:C13"/>
    <mergeCell ref="B6:C6"/>
    <mergeCell ref="B7:C7"/>
    <mergeCell ref="B8:C8"/>
    <mergeCell ref="B9:C9"/>
    <mergeCell ref="B10:C10"/>
    <mergeCell ref="B11:C11"/>
  </mergeCells>
  <conditionalFormatting sqref="J14">
    <cfRule type="cellIs" dxfId="3" priority="3" operator="greaterThan">
      <formula>0</formula>
    </cfRule>
    <cfRule type="cellIs" dxfId="2" priority="4" operator="lessThan">
      <formula>0</formula>
    </cfRule>
  </conditionalFormatting>
  <conditionalFormatting sqref="G7:G11 G13">
    <cfRule type="cellIs" dxfId="1" priority="1" operator="greaterThan">
      <formula>0</formula>
    </cfRule>
    <cfRule type="cellIs" dxfId="0" priority="2" operator="lessThan">
      <formula>0</formula>
    </cfRule>
  </conditionalFormatting>
  <dataValidations count="1">
    <dataValidation type="custom" allowBlank="1" showInputMessage="1" showErrorMessage="1" prompt="Daisir une date de l'année n-1" sqref="C2" xr:uid="{1A3FA0D4-C8F1-4F68-9670-939D7EF7C60D}">
      <formula1>YEAR($C$2)&gt;$E$5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2</xdr:col>
                <xdr:colOff>0</xdr:colOff>
                <xdr:row>14</xdr:row>
                <xdr:rowOff>0</xdr:rowOff>
              </from>
              <to>
                <xdr:col>3</xdr:col>
                <xdr:colOff>0</xdr:colOff>
                <xdr:row>16</xdr:row>
                <xdr:rowOff>0</xdr:rowOff>
              </to>
            </anchor>
          </controlPr>
        </control>
      </mc:Choice>
      <mc:Fallback>
        <control shapeId="1025" r:id="rId3" name="CommandButton1"/>
      </mc:Fallback>
    </mc:AlternateContent>
    <mc:AlternateContent xmlns:mc="http://schemas.openxmlformats.org/markup-compatibility/2006">
      <mc:Choice Requires="x14">
        <control shapeId="1026" r:id="rId5" name="CommandButton2">
          <controlPr defaultSize="0" autoLine="0" r:id="rId6">
            <anchor moveWithCells="1">
              <from>
                <xdr:col>4</xdr:col>
                <xdr:colOff>0</xdr:colOff>
                <xdr:row>14</xdr:row>
                <xdr:rowOff>0</xdr:rowOff>
              </from>
              <to>
                <xdr:col>5</xdr:col>
                <xdr:colOff>0</xdr:colOff>
                <xdr:row>16</xdr:row>
                <xdr:rowOff>0</xdr:rowOff>
              </to>
            </anchor>
          </controlPr>
        </control>
      </mc:Choice>
      <mc:Fallback>
        <control shapeId="1026" r:id="rId5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D8" sqref="D8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0</xdr:col>
                <xdr:colOff>85725</xdr:colOff>
                <xdr:row>0</xdr:row>
                <xdr:rowOff>76200</xdr:rowOff>
              </from>
              <to>
                <xdr:col>2</xdr:col>
                <xdr:colOff>85725</xdr:colOff>
                <xdr:row>2</xdr:row>
                <xdr:rowOff>85725</xdr:rowOff>
              </to>
            </anchor>
          </controlPr>
        </control>
      </mc:Choice>
      <mc:Fallback>
        <control shapeId="3073" r:id="rId3" name="CommandButton1"/>
      </mc:Fallback>
    </mc:AlternateContent>
    <mc:AlternateContent xmlns:mc="http://schemas.openxmlformats.org/markup-compatibility/2006">
      <mc:Choice Requires="x14">
        <control shapeId="3074" r:id="rId5" name="CommandButton2">
          <controlPr defaultSize="0" autoLine="0" r:id="rId6">
            <anchor moveWithCells="1">
              <from>
                <xdr:col>0</xdr:col>
                <xdr:colOff>85725</xdr:colOff>
                <xdr:row>3</xdr:row>
                <xdr:rowOff>0</xdr:rowOff>
              </from>
              <to>
                <xdr:col>2</xdr:col>
                <xdr:colOff>85725</xdr:colOff>
                <xdr:row>5</xdr:row>
                <xdr:rowOff>9525</xdr:rowOff>
              </to>
            </anchor>
          </controlPr>
        </control>
      </mc:Choice>
      <mc:Fallback>
        <control shapeId="3074" r:id="rId5" name="CommandButton2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AEA0DCD-658E-4020-8970-29A623A19DB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Comparaison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Campanile Nîmes-Centre Mas-Carbonnel</dc:creator>
  <cp:lastModifiedBy>DjiDji</cp:lastModifiedBy>
  <dcterms:created xsi:type="dcterms:W3CDTF">2019-03-19T00:41:16Z</dcterms:created>
  <dcterms:modified xsi:type="dcterms:W3CDTF">2019-03-20T18:06:08Z</dcterms:modified>
</cp:coreProperties>
</file>