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200" windowHeight="10620" activeTab="2" xr2:uid="{00000000-000D-0000-FFFF-FFFF00000000}"/>
  </bookViews>
  <sheets>
    <sheet name="SUIVI 2018" sheetId="1" r:id="rId1"/>
    <sheet name="Taux de GES" sheetId="2" r:id="rId2"/>
    <sheet name="TRANSITS ANNUELS" sheetId="3" r:id="rId3"/>
  </sheets>
  <externalReferences>
    <externalReference r:id="rId4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3" l="1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" i="3"/>
  <c r="P2" i="3"/>
  <c r="O2" i="3"/>
  <c r="F2" i="3"/>
  <c r="G2" i="3"/>
  <c r="H2" i="3"/>
  <c r="I2" i="3"/>
  <c r="J2" i="3"/>
  <c r="K2" i="3"/>
  <c r="L2" i="3"/>
  <c r="M2" i="3"/>
  <c r="N2" i="3"/>
  <c r="F3" i="3"/>
  <c r="G3" i="3"/>
  <c r="H3" i="3"/>
  <c r="I3" i="3"/>
  <c r="J3" i="3"/>
  <c r="K3" i="3"/>
  <c r="L3" i="3"/>
  <c r="M3" i="3"/>
  <c r="N3" i="3"/>
  <c r="O3" i="3"/>
  <c r="F4" i="3"/>
  <c r="G4" i="3"/>
  <c r="H4" i="3"/>
  <c r="I4" i="3"/>
  <c r="J4" i="3"/>
  <c r="K4" i="3"/>
  <c r="L4" i="3"/>
  <c r="M4" i="3"/>
  <c r="N4" i="3"/>
  <c r="O4" i="3"/>
  <c r="F5" i="3"/>
  <c r="G5" i="3"/>
  <c r="H5" i="3"/>
  <c r="I5" i="3"/>
  <c r="J5" i="3"/>
  <c r="K5" i="3"/>
  <c r="L5" i="3"/>
  <c r="M5" i="3"/>
  <c r="N5" i="3"/>
  <c r="O5" i="3"/>
  <c r="F6" i="3"/>
  <c r="G6" i="3"/>
  <c r="H6" i="3"/>
  <c r="I6" i="3"/>
  <c r="J6" i="3"/>
  <c r="K6" i="3"/>
  <c r="L6" i="3"/>
  <c r="M6" i="3"/>
  <c r="N6" i="3"/>
  <c r="O6" i="3"/>
  <c r="F7" i="3"/>
  <c r="G7" i="3"/>
  <c r="H7" i="3"/>
  <c r="I7" i="3"/>
  <c r="J7" i="3"/>
  <c r="K7" i="3"/>
  <c r="L7" i="3"/>
  <c r="M7" i="3"/>
  <c r="N7" i="3"/>
  <c r="O7" i="3"/>
  <c r="F8" i="3"/>
  <c r="G8" i="3"/>
  <c r="H8" i="3"/>
  <c r="I8" i="3"/>
  <c r="J8" i="3"/>
  <c r="K8" i="3"/>
  <c r="L8" i="3"/>
  <c r="M8" i="3"/>
  <c r="N8" i="3"/>
  <c r="O8" i="3"/>
  <c r="F9" i="3"/>
  <c r="G9" i="3"/>
  <c r="H9" i="3"/>
  <c r="I9" i="3"/>
  <c r="J9" i="3"/>
  <c r="K9" i="3"/>
  <c r="L9" i="3"/>
  <c r="M9" i="3"/>
  <c r="N9" i="3"/>
  <c r="O9" i="3"/>
  <c r="F10" i="3"/>
  <c r="G10" i="3"/>
  <c r="H10" i="3"/>
  <c r="I10" i="3"/>
  <c r="J10" i="3"/>
  <c r="K10" i="3"/>
  <c r="L10" i="3"/>
  <c r="M10" i="3"/>
  <c r="N10" i="3"/>
  <c r="O10" i="3"/>
  <c r="F11" i="3"/>
  <c r="G11" i="3"/>
  <c r="H11" i="3"/>
  <c r="I11" i="3"/>
  <c r="J11" i="3"/>
  <c r="K11" i="3"/>
  <c r="L11" i="3"/>
  <c r="M11" i="3"/>
  <c r="N11" i="3"/>
  <c r="O11" i="3"/>
  <c r="F12" i="3"/>
  <c r="G12" i="3"/>
  <c r="H12" i="3"/>
  <c r="I12" i="3"/>
  <c r="J12" i="3"/>
  <c r="K12" i="3"/>
  <c r="L12" i="3"/>
  <c r="M12" i="3"/>
  <c r="N12" i="3"/>
  <c r="O12" i="3"/>
  <c r="F13" i="3"/>
  <c r="G13" i="3"/>
  <c r="H13" i="3"/>
  <c r="I13" i="3"/>
  <c r="J13" i="3"/>
  <c r="K13" i="3"/>
  <c r="L13" i="3"/>
  <c r="M13" i="3"/>
  <c r="N13" i="3"/>
  <c r="O13" i="3"/>
  <c r="F14" i="3"/>
  <c r="G14" i="3"/>
  <c r="H14" i="3"/>
  <c r="I14" i="3"/>
  <c r="J14" i="3"/>
  <c r="K14" i="3"/>
  <c r="L14" i="3"/>
  <c r="M14" i="3"/>
  <c r="N14" i="3"/>
  <c r="O14" i="3"/>
  <c r="F15" i="3"/>
  <c r="G15" i="3"/>
  <c r="H15" i="3"/>
  <c r="I15" i="3"/>
  <c r="J15" i="3"/>
  <c r="K15" i="3"/>
  <c r="L15" i="3"/>
  <c r="M15" i="3"/>
  <c r="N15" i="3"/>
  <c r="O15" i="3"/>
  <c r="F16" i="3"/>
  <c r="G16" i="3"/>
  <c r="H16" i="3"/>
  <c r="I16" i="3"/>
  <c r="J16" i="3"/>
  <c r="K16" i="3"/>
  <c r="L16" i="3"/>
  <c r="M16" i="3"/>
  <c r="N16" i="3"/>
  <c r="O16" i="3"/>
  <c r="F17" i="3"/>
  <c r="G17" i="3"/>
  <c r="H17" i="3"/>
  <c r="I17" i="3"/>
  <c r="J17" i="3"/>
  <c r="K17" i="3"/>
  <c r="L17" i="3"/>
  <c r="M17" i="3"/>
  <c r="N17" i="3"/>
  <c r="O17" i="3"/>
  <c r="F18" i="3"/>
  <c r="G18" i="3"/>
  <c r="H18" i="3"/>
  <c r="I18" i="3"/>
  <c r="J18" i="3"/>
  <c r="K18" i="3"/>
  <c r="L18" i="3"/>
  <c r="M18" i="3"/>
  <c r="N18" i="3"/>
  <c r="O18" i="3"/>
  <c r="F19" i="3"/>
  <c r="G19" i="3"/>
  <c r="H19" i="3"/>
  <c r="I19" i="3"/>
  <c r="J19" i="3"/>
  <c r="K19" i="3"/>
  <c r="L19" i="3"/>
  <c r="M19" i="3"/>
  <c r="N19" i="3"/>
  <c r="O19" i="3"/>
  <c r="F20" i="3"/>
  <c r="G20" i="3"/>
  <c r="H20" i="3"/>
  <c r="I20" i="3"/>
  <c r="J20" i="3"/>
  <c r="K20" i="3"/>
  <c r="L20" i="3"/>
  <c r="M20" i="3"/>
  <c r="N20" i="3"/>
  <c r="O20" i="3"/>
  <c r="F21" i="3"/>
  <c r="G21" i="3"/>
  <c r="H21" i="3"/>
  <c r="I21" i="3"/>
  <c r="J21" i="3"/>
  <c r="K21" i="3"/>
  <c r="L21" i="3"/>
  <c r="M21" i="3"/>
  <c r="N21" i="3"/>
  <c r="O21" i="3"/>
  <c r="F22" i="3"/>
  <c r="G22" i="3"/>
  <c r="H22" i="3"/>
  <c r="I22" i="3"/>
  <c r="J22" i="3"/>
  <c r="K22" i="3"/>
  <c r="L22" i="3"/>
  <c r="M22" i="3"/>
  <c r="N22" i="3"/>
  <c r="O22" i="3"/>
  <c r="F23" i="3"/>
  <c r="G23" i="3"/>
  <c r="H23" i="3"/>
  <c r="I23" i="3"/>
  <c r="J23" i="3"/>
  <c r="K23" i="3"/>
  <c r="L23" i="3"/>
  <c r="M23" i="3"/>
  <c r="N23" i="3"/>
  <c r="O23" i="3"/>
  <c r="F24" i="3"/>
  <c r="G24" i="3"/>
  <c r="H24" i="3"/>
  <c r="I24" i="3"/>
  <c r="J24" i="3"/>
  <c r="K24" i="3"/>
  <c r="L24" i="3"/>
  <c r="M24" i="3"/>
  <c r="N24" i="3"/>
  <c r="O24" i="3"/>
  <c r="F25" i="3"/>
  <c r="G25" i="3"/>
  <c r="H25" i="3"/>
  <c r="I25" i="3"/>
  <c r="J25" i="3"/>
  <c r="K25" i="3"/>
  <c r="L25" i="3"/>
  <c r="M25" i="3"/>
  <c r="N25" i="3"/>
  <c r="O25" i="3"/>
  <c r="F26" i="3"/>
  <c r="G26" i="3"/>
  <c r="H26" i="3"/>
  <c r="I26" i="3"/>
  <c r="J26" i="3"/>
  <c r="K26" i="3"/>
  <c r="L26" i="3"/>
  <c r="M26" i="3"/>
  <c r="N26" i="3"/>
  <c r="O26" i="3"/>
  <c r="F27" i="3"/>
  <c r="G27" i="3"/>
  <c r="H27" i="3"/>
  <c r="I27" i="3"/>
  <c r="J27" i="3"/>
  <c r="K27" i="3"/>
  <c r="L27" i="3"/>
  <c r="M27" i="3"/>
  <c r="N27" i="3"/>
  <c r="O27" i="3"/>
  <c r="F28" i="3"/>
  <c r="G28" i="3"/>
  <c r="H28" i="3"/>
  <c r="I28" i="3"/>
  <c r="J28" i="3"/>
  <c r="K28" i="3"/>
  <c r="L28" i="3"/>
  <c r="M28" i="3"/>
  <c r="N28" i="3"/>
  <c r="O28" i="3"/>
  <c r="F29" i="3"/>
  <c r="G29" i="3"/>
  <c r="H29" i="3"/>
  <c r="I29" i="3"/>
  <c r="J29" i="3"/>
  <c r="K29" i="3"/>
  <c r="L29" i="3"/>
  <c r="M29" i="3"/>
  <c r="N29" i="3"/>
  <c r="O29" i="3"/>
  <c r="F30" i="3"/>
  <c r="G30" i="3"/>
  <c r="H30" i="3"/>
  <c r="I30" i="3"/>
  <c r="J30" i="3"/>
  <c r="K30" i="3"/>
  <c r="L30" i="3"/>
  <c r="M30" i="3"/>
  <c r="N30" i="3"/>
  <c r="O30" i="3"/>
  <c r="F31" i="3"/>
  <c r="G31" i="3"/>
  <c r="H31" i="3"/>
  <c r="I31" i="3"/>
  <c r="J31" i="3"/>
  <c r="K31" i="3"/>
  <c r="L31" i="3"/>
  <c r="M31" i="3"/>
  <c r="N31" i="3"/>
  <c r="O31" i="3"/>
  <c r="F32" i="3"/>
  <c r="G32" i="3"/>
  <c r="H32" i="3"/>
  <c r="I32" i="3"/>
  <c r="J32" i="3"/>
  <c r="K32" i="3"/>
  <c r="L32" i="3"/>
  <c r="M32" i="3"/>
  <c r="N32" i="3"/>
  <c r="O32" i="3"/>
  <c r="F33" i="3"/>
  <c r="G33" i="3"/>
  <c r="H33" i="3"/>
  <c r="I33" i="3"/>
  <c r="J33" i="3"/>
  <c r="K33" i="3"/>
  <c r="L33" i="3"/>
  <c r="M33" i="3"/>
  <c r="N33" i="3"/>
  <c r="O33" i="3"/>
  <c r="F34" i="3"/>
  <c r="G34" i="3"/>
  <c r="H34" i="3"/>
  <c r="I34" i="3"/>
  <c r="J34" i="3"/>
  <c r="K34" i="3"/>
  <c r="L34" i="3"/>
  <c r="M34" i="3"/>
  <c r="N34" i="3"/>
  <c r="O34" i="3"/>
  <c r="F35" i="3"/>
  <c r="G35" i="3"/>
  <c r="H35" i="3"/>
  <c r="I35" i="3"/>
  <c r="J35" i="3"/>
  <c r="K35" i="3"/>
  <c r="L35" i="3"/>
  <c r="M35" i="3"/>
  <c r="N35" i="3"/>
  <c r="O35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3" i="1"/>
  <c r="O2" i="1"/>
  <c r="D2" i="3"/>
  <c r="O36" i="3" l="1"/>
  <c r="N36" i="3"/>
  <c r="M36" i="3"/>
  <c r="L36" i="3"/>
  <c r="K36" i="3"/>
  <c r="J36" i="3"/>
  <c r="I36" i="3"/>
  <c r="H36" i="3"/>
  <c r="G36" i="3"/>
  <c r="F36" i="3"/>
  <c r="E36" i="3"/>
  <c r="D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U36" i="3"/>
  <c r="S36" i="3"/>
  <c r="Q2" i="3"/>
  <c r="Q36" i="3" s="1"/>
  <c r="AC218" i="1"/>
  <c r="P218" i="1"/>
  <c r="AC217" i="1"/>
  <c r="P217" i="1"/>
  <c r="AC216" i="1"/>
  <c r="P216" i="1"/>
  <c r="AC215" i="1"/>
  <c r="P215" i="1"/>
  <c r="AC214" i="1"/>
  <c r="P214" i="1"/>
  <c r="AC213" i="1"/>
  <c r="P213" i="1"/>
  <c r="AC212" i="1"/>
  <c r="P212" i="1"/>
  <c r="AC211" i="1"/>
  <c r="P211" i="1"/>
  <c r="AC210" i="1"/>
  <c r="P210" i="1"/>
  <c r="AC209" i="1"/>
  <c r="P209" i="1"/>
  <c r="AC208" i="1"/>
  <c r="P208" i="1"/>
  <c r="AC207" i="1"/>
  <c r="P207" i="1"/>
  <c r="AC206" i="1"/>
  <c r="P206" i="1"/>
  <c r="AC205" i="1"/>
  <c r="P205" i="1"/>
  <c r="AC204" i="1"/>
  <c r="P204" i="1"/>
  <c r="AC203" i="1"/>
  <c r="P203" i="1"/>
  <c r="AC202" i="1"/>
  <c r="P202" i="1"/>
  <c r="AC201" i="1"/>
  <c r="P201" i="1"/>
  <c r="AC200" i="1"/>
  <c r="P200" i="1"/>
  <c r="AC199" i="1"/>
  <c r="P199" i="1"/>
  <c r="AC198" i="1"/>
  <c r="P198" i="1"/>
  <c r="AC197" i="1"/>
  <c r="P197" i="1"/>
  <c r="AC196" i="1"/>
  <c r="P196" i="1"/>
  <c r="AC195" i="1"/>
  <c r="P195" i="1"/>
  <c r="AC194" i="1"/>
  <c r="P194" i="1"/>
  <c r="AC193" i="1"/>
  <c r="P193" i="1"/>
  <c r="AC192" i="1"/>
  <c r="P192" i="1"/>
  <c r="AC191" i="1"/>
  <c r="P191" i="1"/>
  <c r="AC190" i="1"/>
  <c r="P190" i="1"/>
  <c r="AC189" i="1"/>
  <c r="P189" i="1"/>
  <c r="AC188" i="1"/>
  <c r="P188" i="1"/>
  <c r="AC187" i="1"/>
  <c r="P187" i="1"/>
  <c r="AC186" i="1"/>
  <c r="P186" i="1"/>
  <c r="AC185" i="1"/>
  <c r="P185" i="1"/>
  <c r="AC184" i="1"/>
  <c r="P184" i="1"/>
  <c r="AC183" i="1"/>
  <c r="P183" i="1"/>
  <c r="AC182" i="1"/>
  <c r="P182" i="1"/>
  <c r="AC181" i="1"/>
  <c r="P181" i="1"/>
  <c r="AC180" i="1"/>
  <c r="P180" i="1"/>
  <c r="AC179" i="1"/>
  <c r="P179" i="1"/>
  <c r="AC178" i="1"/>
  <c r="P178" i="1"/>
  <c r="AC177" i="1"/>
  <c r="P177" i="1"/>
  <c r="AC176" i="1"/>
  <c r="P176" i="1"/>
  <c r="AC175" i="1"/>
  <c r="P175" i="1"/>
  <c r="AC174" i="1"/>
  <c r="P174" i="1"/>
  <c r="AC173" i="1"/>
  <c r="P173" i="1"/>
  <c r="AC172" i="1"/>
  <c r="P172" i="1"/>
  <c r="AC171" i="1"/>
  <c r="P171" i="1"/>
  <c r="AC170" i="1"/>
  <c r="P170" i="1"/>
  <c r="AC169" i="1"/>
  <c r="P169" i="1"/>
  <c r="AC168" i="1"/>
  <c r="P168" i="1"/>
  <c r="AC167" i="1"/>
  <c r="P167" i="1"/>
  <c r="AC166" i="1"/>
  <c r="P166" i="1"/>
  <c r="AC165" i="1"/>
  <c r="P165" i="1"/>
  <c r="AC164" i="1"/>
  <c r="P164" i="1"/>
  <c r="AC163" i="1"/>
  <c r="P163" i="1"/>
  <c r="AC162" i="1"/>
  <c r="P162" i="1"/>
  <c r="AC161" i="1"/>
  <c r="P161" i="1"/>
  <c r="AC160" i="1"/>
  <c r="P160" i="1"/>
  <c r="AC159" i="1"/>
  <c r="P159" i="1"/>
  <c r="AC158" i="1"/>
  <c r="P158" i="1"/>
  <c r="AC157" i="1"/>
  <c r="P157" i="1"/>
  <c r="AC156" i="1"/>
  <c r="P156" i="1"/>
  <c r="AC155" i="1"/>
  <c r="P155" i="1"/>
  <c r="AC154" i="1"/>
  <c r="P154" i="1"/>
  <c r="AC153" i="1"/>
  <c r="P153" i="1"/>
  <c r="AC152" i="1"/>
  <c r="P152" i="1"/>
  <c r="AC151" i="1"/>
  <c r="P151" i="1"/>
  <c r="AC150" i="1"/>
  <c r="P150" i="1"/>
  <c r="AC149" i="1"/>
  <c r="P149" i="1"/>
  <c r="AC148" i="1"/>
  <c r="P148" i="1"/>
  <c r="AC147" i="1"/>
  <c r="P147" i="1"/>
  <c r="AC146" i="1"/>
  <c r="P146" i="1"/>
  <c r="AC145" i="1"/>
  <c r="P145" i="1"/>
  <c r="AC144" i="1"/>
  <c r="P144" i="1"/>
  <c r="AC143" i="1"/>
  <c r="P143" i="1"/>
  <c r="AC142" i="1"/>
  <c r="P142" i="1"/>
  <c r="AC141" i="1"/>
  <c r="P141" i="1"/>
  <c r="AC140" i="1"/>
  <c r="P140" i="1"/>
  <c r="AC139" i="1"/>
  <c r="P139" i="1"/>
  <c r="AC138" i="1"/>
  <c r="P138" i="1"/>
  <c r="AC137" i="1"/>
  <c r="P137" i="1"/>
  <c r="AC136" i="1"/>
  <c r="P136" i="1"/>
  <c r="AC135" i="1"/>
  <c r="P135" i="1"/>
  <c r="AC134" i="1"/>
  <c r="P134" i="1"/>
  <c r="AC133" i="1"/>
  <c r="P133" i="1"/>
  <c r="AC132" i="1"/>
  <c r="P132" i="1"/>
  <c r="AC131" i="1"/>
  <c r="P131" i="1"/>
  <c r="AC130" i="1"/>
  <c r="P130" i="1"/>
  <c r="AC129" i="1"/>
  <c r="P129" i="1"/>
  <c r="AC128" i="1"/>
  <c r="P128" i="1"/>
  <c r="AC127" i="1"/>
  <c r="P127" i="1"/>
  <c r="AC126" i="1"/>
  <c r="P126" i="1"/>
  <c r="AC125" i="1"/>
  <c r="P125" i="1"/>
  <c r="AC124" i="1"/>
  <c r="P124" i="1"/>
  <c r="AC123" i="1"/>
  <c r="P123" i="1"/>
  <c r="AC122" i="1"/>
  <c r="P122" i="1"/>
  <c r="AC121" i="1"/>
  <c r="P121" i="1"/>
  <c r="AC120" i="1"/>
  <c r="P120" i="1"/>
  <c r="AC119" i="1"/>
  <c r="P119" i="1"/>
  <c r="AC118" i="1"/>
  <c r="P118" i="1"/>
  <c r="AC117" i="1"/>
  <c r="P117" i="1"/>
  <c r="AC116" i="1"/>
  <c r="P116" i="1"/>
  <c r="AC115" i="1"/>
  <c r="P115" i="1"/>
  <c r="AC114" i="1"/>
  <c r="P114" i="1"/>
  <c r="AC113" i="1"/>
  <c r="P113" i="1"/>
  <c r="AC112" i="1"/>
  <c r="P112" i="1"/>
  <c r="AC111" i="1"/>
  <c r="P111" i="1"/>
  <c r="AC110" i="1"/>
  <c r="P110" i="1"/>
  <c r="AC109" i="1"/>
  <c r="P109" i="1"/>
  <c r="AC108" i="1"/>
  <c r="P108" i="1"/>
  <c r="AC107" i="1"/>
  <c r="P107" i="1"/>
  <c r="AC106" i="1"/>
  <c r="P106" i="1"/>
  <c r="AC105" i="1"/>
  <c r="P105" i="1"/>
  <c r="AC104" i="1"/>
  <c r="P104" i="1"/>
  <c r="AC103" i="1"/>
  <c r="P103" i="1"/>
  <c r="AC102" i="1"/>
  <c r="P102" i="1"/>
  <c r="AC101" i="1"/>
  <c r="P101" i="1"/>
  <c r="AC100" i="1"/>
  <c r="P100" i="1"/>
  <c r="AC99" i="1"/>
  <c r="P99" i="1"/>
  <c r="AC98" i="1"/>
  <c r="P98" i="1"/>
  <c r="AC97" i="1"/>
  <c r="P97" i="1"/>
  <c r="AC96" i="1"/>
  <c r="P96" i="1"/>
  <c r="AC95" i="1"/>
  <c r="P95" i="1"/>
  <c r="AC94" i="1"/>
  <c r="P94" i="1"/>
  <c r="AC93" i="1"/>
  <c r="P93" i="1"/>
  <c r="AC92" i="1"/>
  <c r="P92" i="1"/>
  <c r="AC91" i="1"/>
  <c r="P91" i="1"/>
  <c r="AC90" i="1"/>
  <c r="P90" i="1"/>
  <c r="AC89" i="1"/>
  <c r="P89" i="1"/>
  <c r="AC88" i="1"/>
  <c r="P88" i="1"/>
  <c r="AC87" i="1"/>
  <c r="P87" i="1"/>
  <c r="AC86" i="1"/>
  <c r="P86" i="1"/>
  <c r="AC85" i="1"/>
  <c r="P85" i="1"/>
  <c r="AC84" i="1"/>
  <c r="P84" i="1"/>
  <c r="AC83" i="1"/>
  <c r="P83" i="1"/>
  <c r="AC82" i="1"/>
  <c r="P82" i="1"/>
  <c r="AC81" i="1"/>
  <c r="P81" i="1"/>
  <c r="AC80" i="1"/>
  <c r="P80" i="1"/>
  <c r="AC79" i="1"/>
  <c r="P79" i="1"/>
  <c r="AC78" i="1"/>
  <c r="P78" i="1"/>
  <c r="AC77" i="1"/>
  <c r="P77" i="1"/>
  <c r="AC76" i="1"/>
  <c r="P76" i="1"/>
  <c r="AC75" i="1"/>
  <c r="P75" i="1"/>
  <c r="AC74" i="1"/>
  <c r="P74" i="1"/>
  <c r="AC73" i="1"/>
  <c r="P73" i="1"/>
  <c r="AC72" i="1"/>
  <c r="P72" i="1"/>
  <c r="AC71" i="1"/>
  <c r="P71" i="1"/>
  <c r="AC70" i="1"/>
  <c r="P70" i="1"/>
  <c r="AC69" i="1"/>
  <c r="P69" i="1"/>
  <c r="AC68" i="1"/>
  <c r="P68" i="1"/>
  <c r="AC67" i="1"/>
  <c r="P67" i="1"/>
  <c r="AC66" i="1"/>
  <c r="P66" i="1"/>
  <c r="AC65" i="1"/>
  <c r="P65" i="1"/>
  <c r="AC64" i="1"/>
  <c r="P64" i="1"/>
  <c r="AC63" i="1"/>
  <c r="P63" i="1"/>
  <c r="AC62" i="1"/>
  <c r="P62" i="1"/>
  <c r="AC61" i="1"/>
  <c r="P61" i="1"/>
  <c r="AC60" i="1"/>
  <c r="P60" i="1"/>
  <c r="AC59" i="1"/>
  <c r="P59" i="1"/>
  <c r="AC58" i="1"/>
  <c r="P58" i="1"/>
  <c r="AC57" i="1"/>
  <c r="P57" i="1"/>
  <c r="AC56" i="1"/>
  <c r="P56" i="1"/>
  <c r="AC55" i="1"/>
  <c r="P55" i="1"/>
  <c r="AC54" i="1"/>
  <c r="P54" i="1"/>
  <c r="AC53" i="1"/>
  <c r="P53" i="1"/>
  <c r="AC52" i="1"/>
  <c r="P52" i="1"/>
  <c r="AC51" i="1"/>
  <c r="P51" i="1"/>
  <c r="AC50" i="1"/>
  <c r="P50" i="1"/>
  <c r="AC49" i="1"/>
  <c r="P49" i="1"/>
  <c r="AC48" i="1"/>
  <c r="P48" i="1"/>
  <c r="AC47" i="1"/>
  <c r="P47" i="1"/>
  <c r="AC46" i="1"/>
  <c r="P46" i="1"/>
  <c r="AC45" i="1"/>
  <c r="P45" i="1"/>
  <c r="AC44" i="1"/>
  <c r="P44" i="1"/>
  <c r="AC43" i="1"/>
  <c r="P43" i="1"/>
  <c r="AC42" i="1"/>
  <c r="P42" i="1"/>
  <c r="AC41" i="1"/>
  <c r="P41" i="1"/>
  <c r="AC40" i="1"/>
  <c r="P40" i="1"/>
  <c r="AC39" i="1"/>
  <c r="P39" i="1"/>
  <c r="AC38" i="1"/>
  <c r="P38" i="1"/>
  <c r="AC37" i="1"/>
  <c r="P37" i="1"/>
  <c r="AC36" i="1"/>
  <c r="P36" i="1"/>
  <c r="AC35" i="1"/>
  <c r="P35" i="1"/>
  <c r="AC34" i="1"/>
  <c r="P34" i="1"/>
  <c r="AC33" i="1"/>
  <c r="P33" i="1"/>
  <c r="AC32" i="1"/>
  <c r="P32" i="1"/>
  <c r="AC31" i="1"/>
  <c r="P31" i="1"/>
  <c r="AC30" i="1"/>
  <c r="P30" i="1"/>
  <c r="AC29" i="1"/>
  <c r="P29" i="1"/>
  <c r="AC28" i="1"/>
  <c r="P28" i="1"/>
  <c r="AC27" i="1"/>
  <c r="P27" i="1"/>
  <c r="AC26" i="1"/>
  <c r="P26" i="1"/>
  <c r="AC25" i="1"/>
  <c r="P25" i="1"/>
  <c r="AC24" i="1"/>
  <c r="P24" i="1"/>
  <c r="AC23" i="1"/>
  <c r="P23" i="1"/>
  <c r="AC22" i="1"/>
  <c r="P22" i="1"/>
  <c r="AC21" i="1"/>
  <c r="P21" i="1"/>
  <c r="AC20" i="1"/>
  <c r="P20" i="1"/>
  <c r="AC19" i="1"/>
  <c r="P19" i="1"/>
  <c r="AC18" i="1"/>
  <c r="P18" i="1"/>
  <c r="AC17" i="1"/>
  <c r="P17" i="1"/>
  <c r="AC16" i="1"/>
  <c r="P16" i="1"/>
  <c r="AC15" i="1"/>
  <c r="P15" i="1"/>
  <c r="AC14" i="1"/>
  <c r="P14" i="1"/>
  <c r="AC13" i="1"/>
  <c r="P13" i="1"/>
  <c r="AC12" i="1"/>
  <c r="P12" i="1"/>
  <c r="AC11" i="1"/>
  <c r="P11" i="1"/>
  <c r="AC10" i="1"/>
  <c r="P10" i="1"/>
  <c r="AC9" i="1"/>
  <c r="P9" i="1"/>
  <c r="AC8" i="1"/>
  <c r="P8" i="1"/>
  <c r="AC7" i="1"/>
  <c r="P7" i="1"/>
  <c r="AC6" i="1"/>
  <c r="P6" i="1"/>
  <c r="AC5" i="1"/>
  <c r="P5" i="1"/>
  <c r="AC4" i="1"/>
  <c r="P4" i="1"/>
  <c r="AC3" i="1"/>
  <c r="P3" i="1"/>
  <c r="P2" i="1"/>
  <c r="R3" i="3" l="1"/>
  <c r="R5" i="3"/>
  <c r="R7" i="3"/>
  <c r="R9" i="3"/>
  <c r="R11" i="3"/>
  <c r="R13" i="3"/>
  <c r="R15" i="3"/>
  <c r="R17" i="3"/>
  <c r="R19" i="3"/>
  <c r="R21" i="3"/>
  <c r="R23" i="3"/>
  <c r="R25" i="3"/>
  <c r="R27" i="3"/>
  <c r="R29" i="3"/>
  <c r="R31" i="3"/>
  <c r="R33" i="3"/>
  <c r="R35" i="3"/>
  <c r="R4" i="3"/>
  <c r="R6" i="3"/>
  <c r="R10" i="3"/>
  <c r="R14" i="3"/>
  <c r="R18" i="3"/>
  <c r="R22" i="3"/>
  <c r="R26" i="3"/>
  <c r="R30" i="3"/>
  <c r="R34" i="3"/>
  <c r="R8" i="3"/>
  <c r="R2" i="3"/>
  <c r="T36" i="3"/>
  <c r="R12" i="3"/>
  <c r="R16" i="3"/>
  <c r="R20" i="3"/>
  <c r="R24" i="3"/>
  <c r="R28" i="3"/>
  <c r="R32" i="3"/>
  <c r="W36" i="3" l="1"/>
  <c r="V36" i="3"/>
  <c r="R36" i="3"/>
</calcChain>
</file>

<file path=xl/sharedStrings.xml><?xml version="1.0" encoding="utf-8"?>
<sst xmlns="http://schemas.openxmlformats.org/spreadsheetml/2006/main" count="602" uniqueCount="57">
  <si>
    <t>N°*</t>
  </si>
  <si>
    <t>REF CLIENT*</t>
  </si>
  <si>
    <t>N°ORDRE*</t>
  </si>
  <si>
    <t>DP*</t>
  </si>
  <si>
    <t>DATE CHGT*</t>
  </si>
  <si>
    <t>EXPEDITEUR*</t>
  </si>
  <si>
    <t>PAYS DEP*</t>
  </si>
  <si>
    <t>CP DEP*</t>
  </si>
  <si>
    <t>VILLE DEP*</t>
  </si>
  <si>
    <t>DATE LIV*</t>
  </si>
  <si>
    <t>DESTINATAIRE*</t>
  </si>
  <si>
    <t>PAYS ARR*</t>
  </si>
  <si>
    <t>CP ARR</t>
  </si>
  <si>
    <t>VILLE ARR*</t>
  </si>
  <si>
    <t>Kms / Transit</t>
  </si>
  <si>
    <t>GES / Transit</t>
  </si>
  <si>
    <t>NB PAL*</t>
  </si>
  <si>
    <t>NB PAL SOL</t>
  </si>
  <si>
    <t>FORMAT*</t>
  </si>
  <si>
    <t>POIDS (kgs)*</t>
  </si>
  <si>
    <t>VENTE H.T*</t>
  </si>
  <si>
    <t>N° Facture TOOL*</t>
  </si>
  <si>
    <t>ACHAT*</t>
  </si>
  <si>
    <t>MARGE H.T</t>
  </si>
  <si>
    <t>AFFRETE 1*</t>
  </si>
  <si>
    <t>AFFRETE 2*</t>
  </si>
  <si>
    <t>ANOMALIE (X)</t>
  </si>
  <si>
    <t>OBSERVATIONS*</t>
  </si>
  <si>
    <t>NB Transits</t>
  </si>
  <si>
    <t>76</t>
  </si>
  <si>
    <t>08</t>
  </si>
  <si>
    <t>58</t>
  </si>
  <si>
    <t>STOCK</t>
  </si>
  <si>
    <t>28</t>
  </si>
  <si>
    <t>45</t>
  </si>
  <si>
    <t>43</t>
  </si>
  <si>
    <t>13</t>
  </si>
  <si>
    <t>80</t>
  </si>
  <si>
    <t>69</t>
  </si>
  <si>
    <t>CP DEP</t>
  </si>
  <si>
    <t>KMs</t>
  </si>
  <si>
    <t>Camion</t>
  </si>
  <si>
    <t>Indice Energie</t>
  </si>
  <si>
    <t>Indice GES (kg eq Co²)</t>
  </si>
  <si>
    <t>39</t>
  </si>
  <si>
    <t>59</t>
  </si>
  <si>
    <t>49</t>
  </si>
  <si>
    <t>61</t>
  </si>
  <si>
    <t>02</t>
  </si>
  <si>
    <t>Nombre de transits</t>
  </si>
  <si>
    <t>Share shipments</t>
  </si>
  <si>
    <t>CA/destination/an</t>
  </si>
  <si>
    <t>Share CA</t>
  </si>
  <si>
    <t>Achat</t>
  </si>
  <si>
    <t>Marge brute</t>
  </si>
  <si>
    <t>Km parcoururs</t>
  </si>
  <si>
    <t>TRANSITS SUIVANT LE LIEU DE DEPART/DESTINATION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</si>
</sst>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&quot; kms&quot;"/>
    <numFmt numFmtId="165" formatCode="0&quot; kgs&quot;"/>
    <numFmt numFmtId="166" formatCode="#,##0.00\ &quot;€&quot;"/>
    <numFmt numFmtId="168" formatCode="0.00&quot; kms&quot;;;"/>
    <numFmt numFmtId="169" formatCode="General;;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color rgb="FF9C57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name val="Arial"/>
      <family val="2"/>
    </font>
    <font>
      <sz val="8"/>
      <name val="Arial"/>
      <family val="2"/>
    </font>
    <font>
      <b/>
      <i/>
      <sz val="16"/>
      <color rgb="FFFF0000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i/>
      <sz val="11"/>
      <color theme="9" tint="-0.499984740745262"/>
      <name val="Calibri"/>
      <family val="2"/>
      <scheme val="minor"/>
    </font>
    <font>
      <sz val="18"/>
      <color theme="1"/>
      <name val="Calibri Light"/>
      <family val="2"/>
      <scheme val="major"/>
    </font>
    <font>
      <i/>
      <sz val="11"/>
      <color rgb="FFFF0000"/>
      <name val="Calibri Light"/>
      <family val="2"/>
      <scheme val="major"/>
    </font>
    <font>
      <i/>
      <sz val="10"/>
      <name val="Calibri Light"/>
      <family val="2"/>
      <scheme val="major"/>
    </font>
    <font>
      <i/>
      <sz val="10"/>
      <color theme="9"/>
      <name val="Arial"/>
      <family val="2"/>
    </font>
    <font>
      <b/>
      <i/>
      <sz val="11"/>
      <color rgb="FFFF0000"/>
      <name val="Calibri Light"/>
      <family val="2"/>
      <scheme val="major"/>
    </font>
    <font>
      <b/>
      <i/>
      <sz val="11"/>
      <color theme="1"/>
      <name val="Calibri Light"/>
      <family val="2"/>
      <scheme val="major"/>
    </font>
    <font>
      <b/>
      <i/>
      <sz val="10"/>
      <name val="Arial"/>
      <family val="2"/>
    </font>
    <font>
      <b/>
      <i/>
      <sz val="10"/>
      <color theme="9" tint="-0.249977111117893"/>
      <name val="Calibri Light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157">
    <xf numFmtId="0" fontId="0" fillId="0" borderId="0" xfId="0"/>
    <xf numFmtId="0" fontId="3" fillId="2" borderId="1" xfId="1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14" fontId="5" fillId="7" borderId="2" xfId="0" applyNumberFormat="1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14" fontId="5" fillId="8" borderId="2" xfId="0" applyNumberFormat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49" fontId="5" fillId="8" borderId="3" xfId="0" applyNumberFormat="1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164" fontId="5" fillId="9" borderId="5" xfId="0" applyNumberFormat="1" applyFont="1" applyFill="1" applyBorder="1" applyAlignment="1">
      <alignment horizontal="right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 wrapText="1"/>
    </xf>
    <xf numFmtId="165" fontId="5" fillId="11" borderId="4" xfId="0" applyNumberFormat="1" applyFont="1" applyFill="1" applyBorder="1" applyAlignment="1">
      <alignment horizontal="right" vertical="center" wrapText="1"/>
    </xf>
    <xf numFmtId="166" fontId="6" fillId="12" borderId="2" xfId="0" applyNumberFormat="1" applyFont="1" applyFill="1" applyBorder="1" applyAlignment="1">
      <alignment horizontal="right" vertical="center" wrapText="1"/>
    </xf>
    <xf numFmtId="166" fontId="6" fillId="12" borderId="7" xfId="0" applyNumberFormat="1" applyFont="1" applyFill="1" applyBorder="1" applyAlignment="1">
      <alignment horizontal="center" vertical="center" wrapText="1"/>
    </xf>
    <xf numFmtId="166" fontId="6" fillId="12" borderId="3" xfId="0" applyNumberFormat="1" applyFont="1" applyFill="1" applyBorder="1" applyAlignment="1">
      <alignment horizontal="right" vertical="center" wrapText="1"/>
    </xf>
    <xf numFmtId="166" fontId="7" fillId="12" borderId="4" xfId="0" applyNumberFormat="1" applyFont="1" applyFill="1" applyBorder="1" applyAlignment="1">
      <alignment horizontal="righ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8" fillId="13" borderId="8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3" fillId="2" borderId="9" xfId="1" applyFont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14" fontId="11" fillId="7" borderId="10" xfId="0" applyNumberFormat="1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49" fontId="11" fillId="7" borderId="11" xfId="0" applyNumberFormat="1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14" fontId="11" fillId="8" borderId="10" xfId="0" applyNumberFormat="1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49" fontId="11" fillId="8" borderId="11" xfId="0" applyNumberFormat="1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1" fontId="11" fillId="11" borderId="11" xfId="0" applyNumberFormat="1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165" fontId="11" fillId="11" borderId="12" xfId="0" applyNumberFormat="1" applyFont="1" applyFill="1" applyBorder="1" applyAlignment="1">
      <alignment horizontal="right" vertical="center"/>
    </xf>
    <xf numFmtId="166" fontId="12" fillId="12" borderId="10" xfId="0" applyNumberFormat="1" applyFont="1" applyFill="1" applyBorder="1" applyAlignment="1">
      <alignment horizontal="right" vertical="center"/>
    </xf>
    <xf numFmtId="166" fontId="12" fillId="12" borderId="15" xfId="0" applyNumberFormat="1" applyFont="1" applyFill="1" applyBorder="1" applyAlignment="1">
      <alignment horizontal="center" vertical="center"/>
    </xf>
    <xf numFmtId="166" fontId="12" fillId="12" borderId="11" xfId="0" applyNumberFormat="1" applyFont="1" applyFill="1" applyBorder="1" applyAlignment="1">
      <alignment horizontal="right" vertical="center"/>
    </xf>
    <xf numFmtId="166" fontId="13" fillId="12" borderId="12" xfId="0" applyNumberFormat="1" applyFont="1" applyFill="1" applyBorder="1" applyAlignment="1">
      <alignment horizontal="right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0" fontId="3" fillId="2" borderId="16" xfId="1" applyFont="1" applyBorder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14" fontId="11" fillId="7" borderId="17" xfId="0" applyNumberFormat="1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49" fontId="11" fillId="7" borderId="18" xfId="0" applyNumberFormat="1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14" fontId="11" fillId="8" borderId="17" xfId="0" applyNumberFormat="1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49" fontId="11" fillId="8" borderId="18" xfId="0" applyNumberFormat="1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11" fillId="11" borderId="17" xfId="0" applyFont="1" applyFill="1" applyBorder="1" applyAlignment="1">
      <alignment horizontal="center" vertical="center"/>
    </xf>
    <xf numFmtId="0" fontId="11" fillId="11" borderId="18" xfId="0" applyFont="1" applyFill="1" applyBorder="1" applyAlignment="1">
      <alignment horizontal="center" vertical="center"/>
    </xf>
    <xf numFmtId="165" fontId="11" fillId="11" borderId="19" xfId="0" applyNumberFormat="1" applyFont="1" applyFill="1" applyBorder="1" applyAlignment="1">
      <alignment horizontal="right" vertical="center"/>
    </xf>
    <xf numFmtId="166" fontId="12" fillId="12" borderId="17" xfId="0" applyNumberFormat="1" applyFont="1" applyFill="1" applyBorder="1" applyAlignment="1">
      <alignment horizontal="right" vertical="center"/>
    </xf>
    <xf numFmtId="166" fontId="12" fillId="12" borderId="20" xfId="0" applyNumberFormat="1" applyFont="1" applyFill="1" applyBorder="1" applyAlignment="1">
      <alignment horizontal="center" vertical="center"/>
    </xf>
    <xf numFmtId="166" fontId="12" fillId="12" borderId="18" xfId="0" applyNumberFormat="1" applyFont="1" applyFill="1" applyBorder="1" applyAlignment="1">
      <alignment horizontal="right" vertical="center"/>
    </xf>
    <xf numFmtId="166" fontId="13" fillId="12" borderId="19" xfId="0" applyNumberFormat="1" applyFont="1" applyFill="1" applyBorder="1" applyAlignment="1">
      <alignment horizontal="right" vertical="center"/>
    </xf>
    <xf numFmtId="0" fontId="11" fillId="6" borderId="17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4" fillId="13" borderId="16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 wrapText="1"/>
    </xf>
    <xf numFmtId="14" fontId="15" fillId="7" borderId="17" xfId="0" applyNumberFormat="1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49" fontId="15" fillId="7" borderId="18" xfId="0" applyNumberFormat="1" applyFont="1" applyFill="1" applyBorder="1" applyAlignment="1">
      <alignment horizontal="center" vertical="center"/>
    </xf>
    <xf numFmtId="49" fontId="10" fillId="6" borderId="17" xfId="0" applyNumberFormat="1" applyFont="1" applyFill="1" applyBorder="1" applyAlignment="1">
      <alignment horizontal="center" vertical="center"/>
    </xf>
    <xf numFmtId="166" fontId="12" fillId="12" borderId="20" xfId="0" applyNumberFormat="1" applyFont="1" applyFill="1" applyBorder="1" applyAlignment="1">
      <alignment horizontal="right" vertical="center"/>
    </xf>
    <xf numFmtId="166" fontId="12" fillId="12" borderId="18" xfId="0" applyNumberFormat="1" applyFont="1" applyFill="1" applyBorder="1" applyAlignment="1">
      <alignment horizontal="center" vertical="center"/>
    </xf>
    <xf numFmtId="49" fontId="16" fillId="5" borderId="5" xfId="4" applyNumberFormat="1" applyFont="1" applyBorder="1" applyAlignment="1">
      <alignment horizontal="center" vertical="center" wrapText="1"/>
    </xf>
    <xf numFmtId="49" fontId="16" fillId="5" borderId="22" xfId="4" applyNumberFormat="1" applyFont="1" applyBorder="1" applyAlignment="1">
      <alignment horizontal="center" vertical="center" wrapText="1"/>
    </xf>
    <xf numFmtId="0" fontId="16" fillId="8" borderId="22" xfId="4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6" fillId="5" borderId="5" xfId="4" applyFont="1" applyBorder="1" applyAlignment="1">
      <alignment horizontal="center" vertical="center" wrapText="1"/>
    </xf>
    <xf numFmtId="49" fontId="17" fillId="5" borderId="23" xfId="4" applyNumberFormat="1" applyFont="1" applyBorder="1" applyAlignment="1">
      <alignment horizontal="center" vertical="center" wrapText="1"/>
    </xf>
    <xf numFmtId="49" fontId="17" fillId="5" borderId="23" xfId="4" applyNumberFormat="1" applyFont="1" applyBorder="1" applyAlignment="1">
      <alignment horizontal="center" vertical="center"/>
    </xf>
    <xf numFmtId="164" fontId="17" fillId="8" borderId="23" xfId="4" applyNumberFormat="1" applyFont="1" applyFill="1" applyBorder="1" applyAlignment="1">
      <alignment horizontal="right" vertical="center"/>
    </xf>
    <xf numFmtId="0" fontId="16" fillId="5" borderId="5" xfId="4" applyFont="1" applyBorder="1" applyAlignment="1">
      <alignment horizontal="left" vertical="center" wrapText="1"/>
    </xf>
    <xf numFmtId="0" fontId="17" fillId="8" borderId="23" xfId="4" applyNumberFormat="1" applyFont="1" applyFill="1" applyBorder="1" applyAlignment="1">
      <alignment horizontal="center" vertical="center"/>
    </xf>
    <xf numFmtId="49" fontId="17" fillId="5" borderId="24" xfId="4" applyNumberFormat="1" applyFont="1" applyBorder="1" applyAlignment="1">
      <alignment horizontal="center" vertical="center" wrapText="1"/>
    </xf>
    <xf numFmtId="49" fontId="17" fillId="5" borderId="24" xfId="4" applyNumberFormat="1" applyFont="1" applyBorder="1" applyAlignment="1">
      <alignment horizontal="center" vertical="center"/>
    </xf>
    <xf numFmtId="164" fontId="17" fillId="8" borderId="24" xfId="4" applyNumberFormat="1" applyFont="1" applyFill="1" applyBorder="1" applyAlignment="1">
      <alignment horizontal="right" vertical="center"/>
    </xf>
    <xf numFmtId="0" fontId="17" fillId="8" borderId="5" xfId="4" applyNumberFormat="1" applyFont="1" applyFill="1" applyBorder="1" applyAlignment="1">
      <alignment horizontal="center" vertical="center"/>
    </xf>
    <xf numFmtId="49" fontId="17" fillId="5" borderId="21" xfId="4" applyNumberFormat="1" applyFont="1" applyBorder="1" applyAlignment="1">
      <alignment horizontal="center" vertical="center" wrapText="1"/>
    </xf>
    <xf numFmtId="164" fontId="17" fillId="8" borderId="21" xfId="4" applyNumberFormat="1" applyFont="1" applyFill="1" applyBorder="1" applyAlignment="1">
      <alignment horizontal="right" vertical="center"/>
    </xf>
    <xf numFmtId="0" fontId="18" fillId="0" borderId="0" xfId="0" applyFont="1" applyFill="1" applyBorder="1"/>
    <xf numFmtId="0" fontId="19" fillId="0" borderId="0" xfId="0" applyFont="1" applyFill="1" applyBorder="1" applyAlignment="1">
      <alignment vertical="center" wrapText="1"/>
    </xf>
    <xf numFmtId="0" fontId="20" fillId="3" borderId="1" xfId="2" applyFont="1" applyBorder="1" applyAlignment="1">
      <alignment horizontal="center" vertical="center" wrapText="1"/>
    </xf>
    <xf numFmtId="49" fontId="16" fillId="5" borderId="25" xfId="4" applyNumberFormat="1" applyFont="1" applyBorder="1" applyAlignment="1">
      <alignment horizontal="center" vertical="center" wrapText="1"/>
    </xf>
    <xf numFmtId="14" fontId="21" fillId="3" borderId="25" xfId="2" applyNumberFormat="1" applyFont="1" applyBorder="1" applyAlignment="1">
      <alignment horizontal="center" vertical="center" wrapText="1"/>
    </xf>
    <xf numFmtId="0" fontId="21" fillId="4" borderId="26" xfId="3" applyFont="1" applyBorder="1" applyAlignment="1">
      <alignment horizontal="center" vertical="center" wrapText="1"/>
    </xf>
    <xf numFmtId="0" fontId="21" fillId="4" borderId="27" xfId="3" applyFont="1" applyBorder="1" applyAlignment="1">
      <alignment horizontal="center" vertical="center" wrapText="1"/>
    </xf>
    <xf numFmtId="0" fontId="21" fillId="4" borderId="28" xfId="3" applyFont="1" applyBorder="1" applyAlignment="1">
      <alignment horizontal="center" vertical="center"/>
    </xf>
    <xf numFmtId="0" fontId="21" fillId="4" borderId="29" xfId="3" applyFont="1" applyBorder="1" applyAlignment="1">
      <alignment horizontal="center" vertical="center"/>
    </xf>
    <xf numFmtId="166" fontId="21" fillId="4" borderId="29" xfId="3" applyNumberFormat="1" applyFont="1" applyBorder="1" applyAlignment="1">
      <alignment horizontal="center" vertical="center"/>
    </xf>
    <xf numFmtId="0" fontId="22" fillId="5" borderId="30" xfId="4" applyFont="1" applyBorder="1" applyAlignment="1">
      <alignment horizontal="center" vertical="center" wrapText="1"/>
    </xf>
    <xf numFmtId="49" fontId="17" fillId="5" borderId="25" xfId="4" applyNumberFormat="1" applyFont="1" applyBorder="1" applyAlignment="1">
      <alignment horizontal="center" vertical="center" wrapText="1"/>
    </xf>
    <xf numFmtId="0" fontId="17" fillId="0" borderId="31" xfId="4" applyFont="1" applyFill="1" applyBorder="1" applyAlignment="1">
      <alignment horizontal="right" vertical="center"/>
    </xf>
    <xf numFmtId="0" fontId="24" fillId="0" borderId="34" xfId="0" applyFont="1" applyBorder="1" applyAlignment="1">
      <alignment horizontal="right" vertical="center" wrapText="1"/>
    </xf>
    <xf numFmtId="10" fontId="24" fillId="0" borderId="35" xfId="0" applyNumberFormat="1" applyFont="1" applyBorder="1" applyAlignment="1">
      <alignment horizontal="right" vertical="center"/>
    </xf>
    <xf numFmtId="166" fontId="21" fillId="0" borderId="31" xfId="0" applyNumberFormat="1" applyFont="1" applyBorder="1" applyAlignment="1">
      <alignment horizontal="right" vertical="center"/>
    </xf>
    <xf numFmtId="10" fontId="21" fillId="0" borderId="33" xfId="0" applyNumberFormat="1" applyFont="1" applyBorder="1" applyAlignment="1">
      <alignment horizontal="right" vertical="center"/>
    </xf>
    <xf numFmtId="166" fontId="25" fillId="0" borderId="32" xfId="0" applyNumberFormat="1" applyFont="1" applyBorder="1"/>
    <xf numFmtId="166" fontId="25" fillId="0" borderId="35" xfId="0" applyNumberFormat="1" applyFont="1" applyBorder="1"/>
    <xf numFmtId="164" fontId="26" fillId="0" borderId="36" xfId="0" applyNumberFormat="1" applyFont="1" applyBorder="1"/>
    <xf numFmtId="49" fontId="17" fillId="5" borderId="37" xfId="4" applyNumberFormat="1" applyFont="1" applyBorder="1" applyAlignment="1">
      <alignment horizontal="center" vertical="center" wrapText="1"/>
    </xf>
    <xf numFmtId="0" fontId="24" fillId="0" borderId="38" xfId="0" applyFont="1" applyBorder="1" applyAlignment="1">
      <alignment horizontal="right" vertical="center" wrapText="1"/>
    </xf>
    <xf numFmtId="10" fontId="24" fillId="0" borderId="19" xfId="0" applyNumberFormat="1" applyFont="1" applyBorder="1" applyAlignment="1">
      <alignment horizontal="right" vertical="center"/>
    </xf>
    <xf numFmtId="166" fontId="21" fillId="0" borderId="17" xfId="0" applyNumberFormat="1" applyFont="1" applyBorder="1" applyAlignment="1">
      <alignment horizontal="right" vertical="center"/>
    </xf>
    <xf numFmtId="10" fontId="21" fillId="0" borderId="16" xfId="0" applyNumberFormat="1" applyFont="1" applyBorder="1" applyAlignment="1">
      <alignment horizontal="right" vertical="center"/>
    </xf>
    <xf numFmtId="166" fontId="25" fillId="0" borderId="18" xfId="0" applyNumberFormat="1" applyFont="1" applyBorder="1"/>
    <xf numFmtId="166" fontId="25" fillId="0" borderId="19" xfId="0" applyNumberFormat="1" applyFont="1" applyBorder="1"/>
    <xf numFmtId="164" fontId="26" fillId="0" borderId="39" xfId="0" applyNumberFormat="1" applyFont="1" applyBorder="1"/>
    <xf numFmtId="0" fontId="24" fillId="0" borderId="40" xfId="0" applyFont="1" applyBorder="1" applyAlignment="1">
      <alignment horizontal="right" vertical="center" wrapText="1"/>
    </xf>
    <xf numFmtId="166" fontId="21" fillId="0" borderId="41" xfId="0" applyNumberFormat="1" applyFont="1" applyBorder="1" applyAlignment="1">
      <alignment horizontal="right" vertical="center"/>
    </xf>
    <xf numFmtId="10" fontId="21" fillId="0" borderId="42" xfId="0" applyNumberFormat="1" applyFont="1" applyBorder="1" applyAlignment="1">
      <alignment horizontal="right" vertical="center"/>
    </xf>
    <xf numFmtId="10" fontId="24" fillId="0" borderId="43" xfId="0" applyNumberFormat="1" applyFont="1" applyBorder="1" applyAlignment="1">
      <alignment horizontal="right" vertical="center"/>
    </xf>
    <xf numFmtId="49" fontId="17" fillId="5" borderId="44" xfId="4" applyNumberFormat="1" applyFont="1" applyBorder="1" applyAlignment="1">
      <alignment horizontal="center" vertical="center" wrapText="1"/>
    </xf>
    <xf numFmtId="0" fontId="24" fillId="0" borderId="47" xfId="0" applyFont="1" applyBorder="1" applyAlignment="1">
      <alignment horizontal="right" vertical="center" wrapText="1"/>
    </xf>
    <xf numFmtId="10" fontId="24" fillId="0" borderId="48" xfId="0" applyNumberFormat="1" applyFont="1" applyBorder="1" applyAlignment="1">
      <alignment horizontal="right" vertical="center"/>
    </xf>
    <xf numFmtId="166" fontId="21" fillId="0" borderId="49" xfId="0" applyNumberFormat="1" applyFont="1" applyBorder="1" applyAlignment="1">
      <alignment horizontal="right" vertical="center"/>
    </xf>
    <xf numFmtId="10" fontId="21" fillId="0" borderId="46" xfId="0" applyNumberFormat="1" applyFont="1" applyBorder="1" applyAlignment="1">
      <alignment horizontal="right" vertical="center"/>
    </xf>
    <xf numFmtId="166" fontId="25" fillId="0" borderId="45" xfId="0" applyNumberFormat="1" applyFont="1" applyBorder="1"/>
    <xf numFmtId="166" fontId="25" fillId="0" borderId="48" xfId="0" applyNumberFormat="1" applyFont="1" applyBorder="1"/>
    <xf numFmtId="164" fontId="26" fillId="0" borderId="50" xfId="0" applyNumberFormat="1" applyFont="1" applyBorder="1"/>
    <xf numFmtId="0" fontId="17" fillId="0" borderId="0" xfId="2" applyFont="1" applyFill="1" applyBorder="1" applyAlignment="1">
      <alignment horizontal="center" vertical="center" wrapText="1"/>
    </xf>
    <xf numFmtId="49" fontId="17" fillId="0" borderId="0" xfId="4" applyNumberFormat="1" applyFont="1" applyFill="1" applyBorder="1" applyAlignment="1">
      <alignment horizontal="center" vertical="center" wrapText="1"/>
    </xf>
    <xf numFmtId="0" fontId="27" fillId="0" borderId="2" xfId="4" applyFont="1" applyFill="1" applyBorder="1" applyAlignment="1">
      <alignment horizontal="right" vertical="center"/>
    </xf>
    <xf numFmtId="0" fontId="27" fillId="0" borderId="3" xfId="4" applyFont="1" applyFill="1" applyBorder="1" applyAlignment="1">
      <alignment horizontal="right" vertical="center"/>
    </xf>
    <xf numFmtId="0" fontId="27" fillId="0" borderId="8" xfId="4" applyFont="1" applyFill="1" applyBorder="1" applyAlignment="1">
      <alignment horizontal="right" vertical="center"/>
    </xf>
    <xf numFmtId="0" fontId="27" fillId="0" borderId="51" xfId="0" applyFont="1" applyFill="1" applyBorder="1" applyAlignment="1">
      <alignment horizontal="center" vertical="center" wrapText="1"/>
    </xf>
    <xf numFmtId="10" fontId="27" fillId="0" borderId="52" xfId="0" applyNumberFormat="1" applyFont="1" applyFill="1" applyBorder="1" applyAlignment="1">
      <alignment horizontal="center" vertical="center" wrapText="1"/>
    </xf>
    <xf numFmtId="166" fontId="28" fillId="0" borderId="52" xfId="0" applyNumberFormat="1" applyFont="1" applyFill="1" applyBorder="1" applyAlignment="1">
      <alignment horizontal="center" vertical="center"/>
    </xf>
    <xf numFmtId="10" fontId="28" fillId="0" borderId="52" xfId="0" applyNumberFormat="1" applyFont="1" applyFill="1" applyBorder="1" applyAlignment="1">
      <alignment horizontal="center" vertical="center"/>
    </xf>
    <xf numFmtId="166" fontId="29" fillId="0" borderId="52" xfId="0" applyNumberFormat="1" applyFont="1" applyBorder="1"/>
    <xf numFmtId="164" fontId="30" fillId="0" borderId="53" xfId="0" applyNumberFormat="1" applyFont="1" applyBorder="1" applyAlignment="1">
      <alignment horizontal="center" vertical="center" wrapText="1"/>
    </xf>
    <xf numFmtId="0" fontId="23" fillId="3" borderId="23" xfId="2" applyFont="1" applyBorder="1" applyAlignment="1">
      <alignment horizontal="center" vertical="center" wrapText="1"/>
    </xf>
    <xf numFmtId="0" fontId="23" fillId="3" borderId="24" xfId="2" applyFont="1" applyBorder="1" applyAlignment="1">
      <alignment horizontal="center" vertical="center" wrapText="1"/>
    </xf>
    <xf numFmtId="0" fontId="23" fillId="3" borderId="21" xfId="2" applyFont="1" applyBorder="1" applyAlignment="1">
      <alignment horizontal="center" vertical="center" wrapText="1"/>
    </xf>
    <xf numFmtId="168" fontId="11" fillId="9" borderId="13" xfId="0" applyNumberFormat="1" applyFont="1" applyFill="1" applyBorder="1" applyAlignment="1">
      <alignment horizontal="right" vertical="center"/>
    </xf>
    <xf numFmtId="169" fontId="11" fillId="10" borderId="14" xfId="0" applyNumberFormat="1" applyFont="1" applyFill="1" applyBorder="1" applyAlignment="1">
      <alignment horizontal="center" vertical="center"/>
    </xf>
    <xf numFmtId="0" fontId="17" fillId="0" borderId="54" xfId="4" applyFont="1" applyFill="1" applyBorder="1" applyAlignment="1">
      <alignment horizontal="right" vertical="center"/>
    </xf>
    <xf numFmtId="0" fontId="27" fillId="0" borderId="55" xfId="4" applyFont="1" applyFill="1" applyBorder="1" applyAlignment="1">
      <alignment horizontal="right" vertical="center"/>
    </xf>
  </cellXfs>
  <cellStyles count="5">
    <cellStyle name="20 % - Accent2" xfId="2" builtinId="34"/>
    <cellStyle name="20 % - Accent4" xfId="3" builtinId="42"/>
    <cellStyle name="20 % - Accent6" xfId="4" builtinId="50"/>
    <cellStyle name="Neutre" xfId="1" builtinId="2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%5ec\Desktop\SUIVI%20POCHET%20DU%20COURVAL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2018"/>
      <sheetName val="Taux de GES"/>
      <sheetName val="CONSIGNES FICHIER"/>
      <sheetName val="KPI"/>
      <sheetName val="TRANSITS ANNUELS"/>
      <sheetName val="PAL ANNUELLES"/>
    </sheetNames>
    <sheetDataSet>
      <sheetData sheetId="0" refreshError="1">
        <row r="1">
          <cell r="H1" t="str">
            <v>CP DEP*</v>
          </cell>
          <cell r="M1" t="str">
            <v>CP ARR</v>
          </cell>
          <cell r="AC1" t="str">
            <v>NB Transits</v>
          </cell>
        </row>
        <row r="2">
          <cell r="H2" t="str">
            <v>76</v>
          </cell>
          <cell r="M2" t="str">
            <v>08</v>
          </cell>
          <cell r="AC2">
            <v>1</v>
          </cell>
        </row>
        <row r="3">
          <cell r="H3" t="str">
            <v>76</v>
          </cell>
          <cell r="M3" t="str">
            <v>08</v>
          </cell>
          <cell r="AC3">
            <v>0</v>
          </cell>
        </row>
        <row r="4">
          <cell r="H4" t="str">
            <v>76</v>
          </cell>
          <cell r="M4" t="str">
            <v>08</v>
          </cell>
          <cell r="AC4">
            <v>0</v>
          </cell>
        </row>
        <row r="5">
          <cell r="H5" t="str">
            <v>76</v>
          </cell>
          <cell r="M5" t="str">
            <v>08</v>
          </cell>
          <cell r="AC5">
            <v>1</v>
          </cell>
        </row>
        <row r="6">
          <cell r="H6" t="str">
            <v>76</v>
          </cell>
          <cell r="M6" t="str">
            <v>08</v>
          </cell>
          <cell r="AC6">
            <v>0</v>
          </cell>
        </row>
        <row r="7">
          <cell r="H7" t="str">
            <v>58</v>
          </cell>
          <cell r="M7" t="str">
            <v>76</v>
          </cell>
          <cell r="AC7">
            <v>1</v>
          </cell>
        </row>
        <row r="8">
          <cell r="H8" t="str">
            <v>76</v>
          </cell>
          <cell r="M8" t="str">
            <v>08</v>
          </cell>
          <cell r="AC8">
            <v>1</v>
          </cell>
        </row>
        <row r="9">
          <cell r="H9" t="str">
            <v>76</v>
          </cell>
          <cell r="M9" t="str">
            <v>08</v>
          </cell>
          <cell r="AC9">
            <v>0</v>
          </cell>
        </row>
        <row r="10">
          <cell r="H10" t="str">
            <v>76</v>
          </cell>
          <cell r="M10" t="str">
            <v>08</v>
          </cell>
          <cell r="AC10">
            <v>0</v>
          </cell>
        </row>
        <row r="11">
          <cell r="H11" t="str">
            <v>76</v>
          </cell>
          <cell r="M11" t="str">
            <v>STOCK</v>
          </cell>
          <cell r="AC11">
            <v>1</v>
          </cell>
        </row>
        <row r="12">
          <cell r="H12" t="str">
            <v>STOCK</v>
          </cell>
          <cell r="M12" t="str">
            <v>08</v>
          </cell>
          <cell r="AC12">
            <v>1</v>
          </cell>
        </row>
        <row r="13">
          <cell r="H13" t="str">
            <v>STOCK</v>
          </cell>
          <cell r="M13" t="str">
            <v>08</v>
          </cell>
          <cell r="AC13">
            <v>1</v>
          </cell>
        </row>
        <row r="14">
          <cell r="H14" t="str">
            <v>STOCK</v>
          </cell>
          <cell r="M14" t="str">
            <v>08</v>
          </cell>
          <cell r="AC14">
            <v>1</v>
          </cell>
        </row>
        <row r="15">
          <cell r="H15" t="str">
            <v>STOCK</v>
          </cell>
          <cell r="M15" t="str">
            <v>08</v>
          </cell>
          <cell r="AC15">
            <v>0</v>
          </cell>
        </row>
        <row r="16">
          <cell r="H16" t="str">
            <v>08</v>
          </cell>
          <cell r="M16" t="str">
            <v>76</v>
          </cell>
          <cell r="AC16">
            <v>1</v>
          </cell>
        </row>
        <row r="17">
          <cell r="H17" t="str">
            <v>STOCK</v>
          </cell>
          <cell r="M17" t="str">
            <v>08</v>
          </cell>
          <cell r="AC17">
            <v>1</v>
          </cell>
        </row>
        <row r="18">
          <cell r="H18" t="str">
            <v>STOCK</v>
          </cell>
          <cell r="M18" t="str">
            <v>08</v>
          </cell>
          <cell r="AC18">
            <v>1</v>
          </cell>
        </row>
        <row r="19">
          <cell r="H19" t="str">
            <v>76</v>
          </cell>
          <cell r="M19" t="str">
            <v>08</v>
          </cell>
          <cell r="AC19">
            <v>1</v>
          </cell>
        </row>
        <row r="20">
          <cell r="H20" t="str">
            <v>76</v>
          </cell>
          <cell r="M20" t="str">
            <v>08</v>
          </cell>
          <cell r="AC20">
            <v>0</v>
          </cell>
        </row>
        <row r="21">
          <cell r="H21" t="str">
            <v>76</v>
          </cell>
          <cell r="M21" t="str">
            <v>08</v>
          </cell>
          <cell r="AC21">
            <v>0</v>
          </cell>
        </row>
        <row r="22">
          <cell r="H22" t="str">
            <v>76</v>
          </cell>
          <cell r="M22" t="str">
            <v>08</v>
          </cell>
          <cell r="AC22">
            <v>0</v>
          </cell>
        </row>
        <row r="23">
          <cell r="H23" t="str">
            <v>76</v>
          </cell>
          <cell r="M23" t="str">
            <v>08</v>
          </cell>
          <cell r="AC23">
            <v>1</v>
          </cell>
        </row>
        <row r="24">
          <cell r="H24" t="str">
            <v>STOCK</v>
          </cell>
          <cell r="M24" t="str">
            <v>08</v>
          </cell>
          <cell r="AC24">
            <v>1</v>
          </cell>
        </row>
        <row r="25">
          <cell r="H25" t="str">
            <v>STOCK</v>
          </cell>
          <cell r="M25" t="str">
            <v>08</v>
          </cell>
          <cell r="AC25">
            <v>0</v>
          </cell>
        </row>
        <row r="26">
          <cell r="H26" t="str">
            <v>STOCK</v>
          </cell>
          <cell r="M26" t="str">
            <v>28</v>
          </cell>
          <cell r="AC26">
            <v>1</v>
          </cell>
        </row>
        <row r="27">
          <cell r="H27" t="str">
            <v>76</v>
          </cell>
          <cell r="M27" t="str">
            <v>28</v>
          </cell>
          <cell r="AC27">
            <v>1</v>
          </cell>
        </row>
        <row r="28">
          <cell r="H28" t="str">
            <v>76</v>
          </cell>
          <cell r="M28" t="str">
            <v>28</v>
          </cell>
          <cell r="AC28">
            <v>0</v>
          </cell>
        </row>
        <row r="29">
          <cell r="H29" t="str">
            <v>45</v>
          </cell>
          <cell r="M29" t="str">
            <v>28</v>
          </cell>
          <cell r="AC29">
            <v>1</v>
          </cell>
        </row>
        <row r="30">
          <cell r="H30" t="str">
            <v>76</v>
          </cell>
          <cell r="M30" t="str">
            <v>58</v>
          </cell>
          <cell r="AC30">
            <v>1</v>
          </cell>
        </row>
        <row r="31">
          <cell r="H31" t="str">
            <v>76</v>
          </cell>
          <cell r="M31" t="str">
            <v>58</v>
          </cell>
          <cell r="AC31">
            <v>0</v>
          </cell>
        </row>
        <row r="32">
          <cell r="H32" t="str">
            <v>76</v>
          </cell>
          <cell r="M32" t="str">
            <v>58</v>
          </cell>
          <cell r="AC32">
            <v>0</v>
          </cell>
        </row>
        <row r="33">
          <cell r="H33" t="str">
            <v>76</v>
          </cell>
          <cell r="M33" t="str">
            <v>58</v>
          </cell>
          <cell r="AC33">
            <v>0</v>
          </cell>
        </row>
        <row r="34">
          <cell r="H34" t="str">
            <v>76</v>
          </cell>
          <cell r="M34" t="str">
            <v>58</v>
          </cell>
          <cell r="AC34">
            <v>0</v>
          </cell>
        </row>
        <row r="35">
          <cell r="H35" t="str">
            <v>76</v>
          </cell>
          <cell r="M35" t="str">
            <v>58</v>
          </cell>
          <cell r="AC35">
            <v>1</v>
          </cell>
        </row>
        <row r="36">
          <cell r="H36" t="str">
            <v>76</v>
          </cell>
          <cell r="M36" t="str">
            <v>58</v>
          </cell>
          <cell r="AC36">
            <v>0</v>
          </cell>
        </row>
        <row r="37">
          <cell r="H37" t="str">
            <v>76</v>
          </cell>
          <cell r="M37" t="str">
            <v>58</v>
          </cell>
          <cell r="AC37">
            <v>0</v>
          </cell>
        </row>
        <row r="38">
          <cell r="H38" t="str">
            <v>76</v>
          </cell>
          <cell r="M38" t="str">
            <v>STOCK</v>
          </cell>
          <cell r="AC38">
            <v>1</v>
          </cell>
        </row>
        <row r="39">
          <cell r="H39" t="str">
            <v>STOCK</v>
          </cell>
          <cell r="M39" t="str">
            <v>43</v>
          </cell>
          <cell r="AC39">
            <v>1</v>
          </cell>
        </row>
        <row r="40">
          <cell r="H40" t="str">
            <v>08</v>
          </cell>
          <cell r="M40" t="str">
            <v>45</v>
          </cell>
          <cell r="AC40">
            <v>1</v>
          </cell>
        </row>
        <row r="41">
          <cell r="H41" t="str">
            <v>58</v>
          </cell>
          <cell r="M41" t="str">
            <v>76</v>
          </cell>
          <cell r="AC41">
            <v>1</v>
          </cell>
        </row>
        <row r="42">
          <cell r="H42" t="str">
            <v>76</v>
          </cell>
          <cell r="M42" t="str">
            <v>58</v>
          </cell>
          <cell r="AC42">
            <v>1</v>
          </cell>
        </row>
        <row r="43">
          <cell r="H43" t="str">
            <v>76</v>
          </cell>
          <cell r="M43" t="str">
            <v>58</v>
          </cell>
          <cell r="AC43">
            <v>0</v>
          </cell>
        </row>
        <row r="44">
          <cell r="H44" t="str">
            <v>76</v>
          </cell>
          <cell r="M44" t="str">
            <v>58</v>
          </cell>
          <cell r="AC44">
            <v>0</v>
          </cell>
        </row>
        <row r="45">
          <cell r="H45" t="str">
            <v>76</v>
          </cell>
          <cell r="M45" t="str">
            <v>08</v>
          </cell>
          <cell r="AC45">
            <v>1</v>
          </cell>
        </row>
        <row r="46">
          <cell r="H46" t="str">
            <v>76</v>
          </cell>
          <cell r="M46" t="str">
            <v>08</v>
          </cell>
          <cell r="AC46">
            <v>0</v>
          </cell>
        </row>
        <row r="47">
          <cell r="H47" t="str">
            <v>76</v>
          </cell>
          <cell r="M47" t="str">
            <v>08</v>
          </cell>
          <cell r="AC47">
            <v>0</v>
          </cell>
        </row>
        <row r="48">
          <cell r="H48" t="str">
            <v>76</v>
          </cell>
          <cell r="M48" t="str">
            <v>08</v>
          </cell>
          <cell r="AC48">
            <v>1</v>
          </cell>
        </row>
        <row r="49">
          <cell r="H49" t="str">
            <v>76</v>
          </cell>
          <cell r="M49" t="str">
            <v>08</v>
          </cell>
          <cell r="AC49">
            <v>1</v>
          </cell>
        </row>
        <row r="50">
          <cell r="H50" t="str">
            <v>45</v>
          </cell>
          <cell r="M50" t="str">
            <v>08</v>
          </cell>
          <cell r="AC50">
            <v>1</v>
          </cell>
        </row>
        <row r="51">
          <cell r="H51" t="str">
            <v>76</v>
          </cell>
          <cell r="M51" t="str">
            <v>08</v>
          </cell>
          <cell r="AC51">
            <v>1</v>
          </cell>
        </row>
        <row r="52">
          <cell r="H52" t="str">
            <v>76</v>
          </cell>
          <cell r="M52" t="str">
            <v>08</v>
          </cell>
          <cell r="AC52">
            <v>1</v>
          </cell>
        </row>
        <row r="53">
          <cell r="H53" t="str">
            <v>76</v>
          </cell>
          <cell r="M53" t="str">
            <v>08</v>
          </cell>
          <cell r="AC53">
            <v>1</v>
          </cell>
        </row>
        <row r="54">
          <cell r="H54" t="str">
            <v>76</v>
          </cell>
          <cell r="M54" t="str">
            <v>08</v>
          </cell>
          <cell r="AC54">
            <v>0</v>
          </cell>
        </row>
        <row r="55">
          <cell r="H55" t="str">
            <v>76</v>
          </cell>
          <cell r="M55" t="str">
            <v>08</v>
          </cell>
          <cell r="AC55">
            <v>0</v>
          </cell>
        </row>
        <row r="56">
          <cell r="H56" t="str">
            <v>76</v>
          </cell>
          <cell r="M56" t="str">
            <v>08</v>
          </cell>
          <cell r="AC56">
            <v>1</v>
          </cell>
        </row>
        <row r="57">
          <cell r="H57" t="str">
            <v>28</v>
          </cell>
          <cell r="M57" t="str">
            <v>76</v>
          </cell>
          <cell r="AC57">
            <v>1</v>
          </cell>
        </row>
        <row r="58">
          <cell r="H58" t="str">
            <v>76</v>
          </cell>
          <cell r="M58" t="str">
            <v>08</v>
          </cell>
          <cell r="AC58">
            <v>1</v>
          </cell>
        </row>
        <row r="59">
          <cell r="H59" t="str">
            <v>STOCK</v>
          </cell>
          <cell r="M59" t="str">
            <v>08</v>
          </cell>
          <cell r="AC59">
            <v>1</v>
          </cell>
        </row>
        <row r="60">
          <cell r="H60" t="str">
            <v>STOCK</v>
          </cell>
          <cell r="M60" t="str">
            <v>08</v>
          </cell>
          <cell r="AC60">
            <v>1</v>
          </cell>
        </row>
        <row r="61">
          <cell r="H61" t="str">
            <v>STOCK</v>
          </cell>
          <cell r="M61" t="str">
            <v>08</v>
          </cell>
          <cell r="AC61">
            <v>0</v>
          </cell>
        </row>
        <row r="62">
          <cell r="H62" t="str">
            <v>STOCK</v>
          </cell>
          <cell r="M62" t="str">
            <v>08</v>
          </cell>
          <cell r="AC62">
            <v>0</v>
          </cell>
        </row>
        <row r="63">
          <cell r="H63" t="str">
            <v>STOCK</v>
          </cell>
          <cell r="M63" t="str">
            <v>08</v>
          </cell>
          <cell r="AC63">
            <v>1</v>
          </cell>
        </row>
        <row r="64">
          <cell r="H64" t="str">
            <v>STOCK</v>
          </cell>
          <cell r="M64" t="str">
            <v>08</v>
          </cell>
          <cell r="AC64">
            <v>0</v>
          </cell>
        </row>
        <row r="65">
          <cell r="H65" t="str">
            <v>STOCK</v>
          </cell>
          <cell r="M65" t="str">
            <v>08</v>
          </cell>
          <cell r="AC65">
            <v>0</v>
          </cell>
        </row>
        <row r="66">
          <cell r="H66" t="str">
            <v>STOCK</v>
          </cell>
          <cell r="M66" t="str">
            <v>08</v>
          </cell>
          <cell r="AC66">
            <v>1</v>
          </cell>
        </row>
        <row r="67">
          <cell r="H67" t="str">
            <v>STOCK</v>
          </cell>
          <cell r="M67" t="str">
            <v>08</v>
          </cell>
          <cell r="AC67">
            <v>1</v>
          </cell>
        </row>
        <row r="68">
          <cell r="H68" t="str">
            <v>76</v>
          </cell>
          <cell r="M68" t="str">
            <v>13</v>
          </cell>
          <cell r="AC68">
            <v>1</v>
          </cell>
        </row>
        <row r="69">
          <cell r="H69" t="str">
            <v>76</v>
          </cell>
          <cell r="M69" t="str">
            <v>08</v>
          </cell>
          <cell r="AC69">
            <v>1</v>
          </cell>
        </row>
        <row r="70">
          <cell r="H70" t="str">
            <v>58</v>
          </cell>
          <cell r="M70" t="str">
            <v>76</v>
          </cell>
          <cell r="AC70">
            <v>1</v>
          </cell>
        </row>
        <row r="71">
          <cell r="H71" t="str">
            <v>08</v>
          </cell>
          <cell r="M71" t="str">
            <v>45</v>
          </cell>
          <cell r="AC71">
            <v>1</v>
          </cell>
        </row>
        <row r="72">
          <cell r="H72" t="str">
            <v>76</v>
          </cell>
          <cell r="M72" t="str">
            <v>08</v>
          </cell>
          <cell r="AC72">
            <v>1</v>
          </cell>
        </row>
        <row r="73">
          <cell r="H73" t="str">
            <v>76</v>
          </cell>
          <cell r="M73" t="str">
            <v>STOCK</v>
          </cell>
          <cell r="AC73">
            <v>1</v>
          </cell>
        </row>
        <row r="74">
          <cell r="H74" t="str">
            <v>76</v>
          </cell>
          <cell r="M74" t="str">
            <v>08</v>
          </cell>
          <cell r="AC74">
            <v>0</v>
          </cell>
        </row>
        <row r="75">
          <cell r="H75" t="str">
            <v>76</v>
          </cell>
          <cell r="M75" t="str">
            <v>08</v>
          </cell>
          <cell r="AC75">
            <v>1</v>
          </cell>
        </row>
        <row r="76">
          <cell r="H76" t="str">
            <v>76</v>
          </cell>
          <cell r="M76" t="str">
            <v>08</v>
          </cell>
          <cell r="AC76">
            <v>0</v>
          </cell>
        </row>
        <row r="77">
          <cell r="H77" t="str">
            <v>76</v>
          </cell>
          <cell r="M77" t="str">
            <v>08</v>
          </cell>
          <cell r="AC77">
            <v>0</v>
          </cell>
        </row>
        <row r="78">
          <cell r="H78" t="str">
            <v>76</v>
          </cell>
          <cell r="M78" t="str">
            <v>08</v>
          </cell>
          <cell r="AC78">
            <v>0</v>
          </cell>
        </row>
        <row r="79">
          <cell r="H79" t="str">
            <v>76</v>
          </cell>
          <cell r="M79" t="str">
            <v>08</v>
          </cell>
          <cell r="AC79">
            <v>1</v>
          </cell>
        </row>
        <row r="80">
          <cell r="H80" t="str">
            <v>58</v>
          </cell>
          <cell r="M80" t="str">
            <v>76</v>
          </cell>
          <cell r="AC80">
            <v>1</v>
          </cell>
        </row>
        <row r="81">
          <cell r="H81" t="str">
            <v>STOCK</v>
          </cell>
          <cell r="M81" t="str">
            <v>28</v>
          </cell>
          <cell r="AC81">
            <v>1</v>
          </cell>
        </row>
        <row r="82">
          <cell r="H82" t="str">
            <v>STOCK</v>
          </cell>
          <cell r="M82" t="str">
            <v>28</v>
          </cell>
          <cell r="AC82">
            <v>0</v>
          </cell>
        </row>
        <row r="83">
          <cell r="H83" t="str">
            <v>STOCK</v>
          </cell>
          <cell r="M83" t="str">
            <v>08</v>
          </cell>
          <cell r="AC83">
            <v>1</v>
          </cell>
        </row>
        <row r="84">
          <cell r="H84" t="str">
            <v>76</v>
          </cell>
          <cell r="M84" t="str">
            <v>13</v>
          </cell>
          <cell r="AC84">
            <v>1</v>
          </cell>
        </row>
        <row r="85">
          <cell r="H85" t="str">
            <v>STOCK</v>
          </cell>
          <cell r="M85" t="str">
            <v>08</v>
          </cell>
          <cell r="AC85">
            <v>1</v>
          </cell>
        </row>
        <row r="86">
          <cell r="H86" t="str">
            <v>STOCK</v>
          </cell>
          <cell r="M86" t="str">
            <v>08</v>
          </cell>
          <cell r="AC86">
            <v>0</v>
          </cell>
        </row>
        <row r="87">
          <cell r="H87" t="str">
            <v>76</v>
          </cell>
          <cell r="M87" t="str">
            <v>58</v>
          </cell>
          <cell r="AC87">
            <v>1</v>
          </cell>
        </row>
        <row r="88">
          <cell r="H88" t="str">
            <v>76</v>
          </cell>
          <cell r="M88" t="str">
            <v>58</v>
          </cell>
          <cell r="AC88">
            <v>0</v>
          </cell>
        </row>
        <row r="89">
          <cell r="H89" t="str">
            <v>76</v>
          </cell>
          <cell r="M89" t="str">
            <v>58</v>
          </cell>
          <cell r="AC89">
            <v>0</v>
          </cell>
        </row>
        <row r="90">
          <cell r="H90" t="str">
            <v>76</v>
          </cell>
          <cell r="M90" t="str">
            <v>43</v>
          </cell>
          <cell r="AC90">
            <v>1</v>
          </cell>
        </row>
        <row r="91">
          <cell r="H91" t="str">
            <v>76</v>
          </cell>
          <cell r="M91" t="str">
            <v>43</v>
          </cell>
          <cell r="AC91">
            <v>1</v>
          </cell>
        </row>
        <row r="92">
          <cell r="H92" t="str">
            <v>76</v>
          </cell>
          <cell r="M92" t="str">
            <v>08</v>
          </cell>
          <cell r="AC92">
            <v>0</v>
          </cell>
        </row>
        <row r="93">
          <cell r="H93" t="str">
            <v>76</v>
          </cell>
          <cell r="M93" t="str">
            <v>08</v>
          </cell>
          <cell r="AC93">
            <v>0</v>
          </cell>
        </row>
        <row r="94">
          <cell r="H94" t="str">
            <v>76</v>
          </cell>
          <cell r="M94" t="str">
            <v>58</v>
          </cell>
          <cell r="AC94">
            <v>1</v>
          </cell>
        </row>
        <row r="95">
          <cell r="H95" t="str">
            <v>76</v>
          </cell>
          <cell r="M95" t="str">
            <v>58</v>
          </cell>
          <cell r="AC95">
            <v>0</v>
          </cell>
        </row>
        <row r="96">
          <cell r="H96" t="str">
            <v>76</v>
          </cell>
          <cell r="M96" t="str">
            <v>58</v>
          </cell>
          <cell r="AC96">
            <v>0</v>
          </cell>
        </row>
        <row r="97">
          <cell r="H97" t="str">
            <v>76</v>
          </cell>
          <cell r="M97" t="str">
            <v>58</v>
          </cell>
          <cell r="AC97">
            <v>0</v>
          </cell>
        </row>
        <row r="98">
          <cell r="H98" t="str">
            <v>58</v>
          </cell>
          <cell r="M98" t="str">
            <v>76</v>
          </cell>
          <cell r="AC98">
            <v>1</v>
          </cell>
        </row>
        <row r="99">
          <cell r="H99" t="str">
            <v>76</v>
          </cell>
          <cell r="M99" t="str">
            <v>13</v>
          </cell>
          <cell r="AC99">
            <v>1</v>
          </cell>
        </row>
        <row r="100">
          <cell r="H100" t="str">
            <v>STOCK</v>
          </cell>
          <cell r="M100" t="str">
            <v>08</v>
          </cell>
          <cell r="AC100">
            <v>1</v>
          </cell>
        </row>
        <row r="101">
          <cell r="H101" t="str">
            <v>76</v>
          </cell>
          <cell r="M101" t="str">
            <v>08</v>
          </cell>
          <cell r="AC101">
            <v>1</v>
          </cell>
        </row>
        <row r="102">
          <cell r="H102" t="str">
            <v>08</v>
          </cell>
          <cell r="M102" t="str">
            <v>76</v>
          </cell>
          <cell r="AC102">
            <v>1</v>
          </cell>
        </row>
        <row r="103">
          <cell r="H103" t="str">
            <v>STOCK</v>
          </cell>
          <cell r="M103" t="str">
            <v>08</v>
          </cell>
          <cell r="AC103">
            <v>1</v>
          </cell>
        </row>
        <row r="104">
          <cell r="H104" t="str">
            <v>76</v>
          </cell>
          <cell r="M104" t="str">
            <v>08</v>
          </cell>
          <cell r="AC104">
            <v>1</v>
          </cell>
        </row>
        <row r="105">
          <cell r="H105" t="str">
            <v>76</v>
          </cell>
          <cell r="M105" t="str">
            <v>08</v>
          </cell>
          <cell r="AC105">
            <v>0</v>
          </cell>
        </row>
        <row r="106">
          <cell r="H106" t="str">
            <v>76</v>
          </cell>
          <cell r="M106" t="str">
            <v>43</v>
          </cell>
          <cell r="AC106">
            <v>0</v>
          </cell>
        </row>
        <row r="107">
          <cell r="H107" t="str">
            <v>76</v>
          </cell>
          <cell r="M107" t="str">
            <v>08</v>
          </cell>
          <cell r="AC107">
            <v>0</v>
          </cell>
        </row>
        <row r="108">
          <cell r="H108" t="str">
            <v>58</v>
          </cell>
          <cell r="M108" t="str">
            <v>76</v>
          </cell>
          <cell r="AC108">
            <v>1</v>
          </cell>
        </row>
        <row r="109">
          <cell r="H109" t="str">
            <v>STOCK</v>
          </cell>
          <cell r="M109" t="str">
            <v>08</v>
          </cell>
          <cell r="AC109">
            <v>1</v>
          </cell>
        </row>
        <row r="110">
          <cell r="H110" t="str">
            <v>76</v>
          </cell>
          <cell r="M110" t="str">
            <v>08</v>
          </cell>
          <cell r="AC110">
            <v>1</v>
          </cell>
        </row>
        <row r="111">
          <cell r="H111" t="str">
            <v>STOCK</v>
          </cell>
          <cell r="M111" t="str">
            <v>08</v>
          </cell>
          <cell r="AC111">
            <v>1</v>
          </cell>
        </row>
        <row r="112">
          <cell r="H112" t="str">
            <v>STOCK</v>
          </cell>
          <cell r="M112" t="str">
            <v>08</v>
          </cell>
          <cell r="AC112">
            <v>0</v>
          </cell>
        </row>
        <row r="113">
          <cell r="H113" t="str">
            <v>76</v>
          </cell>
          <cell r="M113" t="str">
            <v>58</v>
          </cell>
          <cell r="AC113">
            <v>1</v>
          </cell>
        </row>
        <row r="114">
          <cell r="H114" t="str">
            <v>76</v>
          </cell>
          <cell r="M114" t="str">
            <v>58</v>
          </cell>
          <cell r="AC114">
            <v>0</v>
          </cell>
        </row>
        <row r="115">
          <cell r="H115" t="str">
            <v>76</v>
          </cell>
          <cell r="M115" t="str">
            <v>58</v>
          </cell>
          <cell r="AC115">
            <v>0</v>
          </cell>
        </row>
        <row r="116">
          <cell r="H116" t="str">
            <v>08</v>
          </cell>
          <cell r="M116" t="str">
            <v>45</v>
          </cell>
          <cell r="AC116">
            <v>1</v>
          </cell>
        </row>
        <row r="117">
          <cell r="H117" t="str">
            <v>08</v>
          </cell>
          <cell r="M117" t="str">
            <v>76</v>
          </cell>
          <cell r="AC117">
            <v>1</v>
          </cell>
        </row>
        <row r="118">
          <cell r="AC118">
            <v>0</v>
          </cell>
        </row>
        <row r="119">
          <cell r="H119" t="str">
            <v>58</v>
          </cell>
          <cell r="M119" t="str">
            <v>76</v>
          </cell>
          <cell r="AC119">
            <v>1</v>
          </cell>
        </row>
        <row r="120">
          <cell r="H120" t="str">
            <v>76</v>
          </cell>
          <cell r="M120" t="str">
            <v>28</v>
          </cell>
          <cell r="AC120">
            <v>1</v>
          </cell>
        </row>
        <row r="121">
          <cell r="H121" t="str">
            <v>76</v>
          </cell>
          <cell r="M121" t="str">
            <v>28</v>
          </cell>
          <cell r="AC121">
            <v>0</v>
          </cell>
        </row>
        <row r="122">
          <cell r="H122" t="str">
            <v>76</v>
          </cell>
          <cell r="M122" t="str">
            <v>28</v>
          </cell>
          <cell r="AC122">
            <v>0</v>
          </cell>
        </row>
        <row r="123">
          <cell r="H123" t="str">
            <v>STOCK</v>
          </cell>
          <cell r="M123" t="str">
            <v>08</v>
          </cell>
          <cell r="AC123">
            <v>1</v>
          </cell>
        </row>
        <row r="124">
          <cell r="H124" t="str">
            <v>STOCK</v>
          </cell>
          <cell r="M124" t="str">
            <v>08</v>
          </cell>
          <cell r="AC124">
            <v>0</v>
          </cell>
        </row>
        <row r="125">
          <cell r="H125" t="str">
            <v>STOCK</v>
          </cell>
          <cell r="M125" t="str">
            <v>08</v>
          </cell>
          <cell r="AC125">
            <v>0</v>
          </cell>
        </row>
        <row r="126">
          <cell r="H126" t="str">
            <v>STOCK</v>
          </cell>
          <cell r="M126" t="str">
            <v>08</v>
          </cell>
          <cell r="AC126">
            <v>0</v>
          </cell>
        </row>
        <row r="127">
          <cell r="H127" t="str">
            <v>STOCK</v>
          </cell>
          <cell r="M127" t="str">
            <v>08</v>
          </cell>
          <cell r="AC127">
            <v>1</v>
          </cell>
        </row>
        <row r="128">
          <cell r="H128" t="str">
            <v>76</v>
          </cell>
          <cell r="M128" t="str">
            <v>08</v>
          </cell>
          <cell r="AC128">
            <v>1</v>
          </cell>
        </row>
        <row r="129">
          <cell r="H129" t="str">
            <v>76</v>
          </cell>
          <cell r="M129" t="str">
            <v>08</v>
          </cell>
          <cell r="AC129">
            <v>0</v>
          </cell>
        </row>
        <row r="130">
          <cell r="H130" t="str">
            <v>76</v>
          </cell>
          <cell r="M130" t="str">
            <v>08</v>
          </cell>
          <cell r="AC130">
            <v>1</v>
          </cell>
        </row>
        <row r="131">
          <cell r="H131" t="str">
            <v>76</v>
          </cell>
          <cell r="M131" t="str">
            <v>STOCK</v>
          </cell>
          <cell r="AC131">
            <v>1</v>
          </cell>
        </row>
        <row r="132">
          <cell r="H132" t="str">
            <v>45</v>
          </cell>
          <cell r="M132" t="str">
            <v>08</v>
          </cell>
          <cell r="AC132">
            <v>0</v>
          </cell>
        </row>
        <row r="133">
          <cell r="H133" t="str">
            <v>STOCK</v>
          </cell>
          <cell r="M133" t="str">
            <v>43</v>
          </cell>
          <cell r="AC133">
            <v>1</v>
          </cell>
        </row>
        <row r="134">
          <cell r="H134" t="str">
            <v>STOCK</v>
          </cell>
          <cell r="M134" t="str">
            <v>08</v>
          </cell>
          <cell r="AC134">
            <v>1</v>
          </cell>
        </row>
        <row r="135">
          <cell r="H135" t="str">
            <v>76</v>
          </cell>
          <cell r="M135" t="str">
            <v>43</v>
          </cell>
          <cell r="AC135">
            <v>1</v>
          </cell>
        </row>
        <row r="136">
          <cell r="H136" t="str">
            <v>76</v>
          </cell>
          <cell r="M136" t="str">
            <v>08</v>
          </cell>
          <cell r="AC136">
            <v>0</v>
          </cell>
        </row>
        <row r="137">
          <cell r="H137" t="str">
            <v>76</v>
          </cell>
          <cell r="M137" t="str">
            <v>28</v>
          </cell>
          <cell r="AC137">
            <v>1</v>
          </cell>
        </row>
        <row r="138">
          <cell r="H138" t="str">
            <v>76</v>
          </cell>
          <cell r="M138" t="str">
            <v>13</v>
          </cell>
          <cell r="AC138">
            <v>1</v>
          </cell>
        </row>
        <row r="139">
          <cell r="H139" t="str">
            <v>76</v>
          </cell>
          <cell r="M139" t="str">
            <v>13</v>
          </cell>
          <cell r="AC139">
            <v>0</v>
          </cell>
        </row>
        <row r="140">
          <cell r="H140" t="str">
            <v>08</v>
          </cell>
          <cell r="M140" t="str">
            <v>45</v>
          </cell>
          <cell r="AC140">
            <v>1</v>
          </cell>
        </row>
        <row r="141">
          <cell r="H141" t="str">
            <v>76</v>
          </cell>
          <cell r="M141" t="str">
            <v>13</v>
          </cell>
          <cell r="AC141">
            <v>1</v>
          </cell>
        </row>
        <row r="142">
          <cell r="H142" t="str">
            <v>58</v>
          </cell>
          <cell r="M142" t="str">
            <v>76</v>
          </cell>
          <cell r="AC142">
            <v>1</v>
          </cell>
        </row>
        <row r="143">
          <cell r="H143" t="str">
            <v>STOCK</v>
          </cell>
          <cell r="M143" t="str">
            <v>08</v>
          </cell>
          <cell r="AC143">
            <v>1</v>
          </cell>
        </row>
        <row r="144">
          <cell r="H144" t="str">
            <v>STOCK</v>
          </cell>
          <cell r="M144" t="str">
            <v>08</v>
          </cell>
          <cell r="AC144">
            <v>0</v>
          </cell>
        </row>
        <row r="145">
          <cell r="H145" t="str">
            <v>STOCK</v>
          </cell>
          <cell r="M145" t="str">
            <v>43</v>
          </cell>
          <cell r="AC145">
            <v>1</v>
          </cell>
        </row>
        <row r="146">
          <cell r="H146" t="str">
            <v>76</v>
          </cell>
          <cell r="M146" t="str">
            <v>08</v>
          </cell>
          <cell r="AC146">
            <v>1</v>
          </cell>
        </row>
        <row r="147">
          <cell r="H147" t="str">
            <v>76</v>
          </cell>
          <cell r="M147" t="str">
            <v>08</v>
          </cell>
          <cell r="AC147">
            <v>0</v>
          </cell>
        </row>
        <row r="148">
          <cell r="H148" t="str">
            <v>58</v>
          </cell>
          <cell r="M148" t="str">
            <v>76</v>
          </cell>
          <cell r="AC148">
            <v>1</v>
          </cell>
        </row>
        <row r="149">
          <cell r="H149" t="str">
            <v>76</v>
          </cell>
          <cell r="M149" t="str">
            <v>28</v>
          </cell>
          <cell r="AC149">
            <v>1</v>
          </cell>
        </row>
        <row r="150">
          <cell r="H150" t="str">
            <v>28</v>
          </cell>
          <cell r="M150" t="str">
            <v>80</v>
          </cell>
          <cell r="AC150">
            <v>1</v>
          </cell>
        </row>
        <row r="151">
          <cell r="H151" t="str">
            <v>76</v>
          </cell>
          <cell r="M151" t="str">
            <v>08</v>
          </cell>
          <cell r="AC151">
            <v>1</v>
          </cell>
        </row>
        <row r="152">
          <cell r="H152" t="str">
            <v>76</v>
          </cell>
          <cell r="M152" t="str">
            <v>08</v>
          </cell>
          <cell r="AC152">
            <v>0</v>
          </cell>
        </row>
        <row r="153">
          <cell r="H153" t="str">
            <v>76</v>
          </cell>
          <cell r="M153" t="str">
            <v>28</v>
          </cell>
          <cell r="AC153">
            <v>1</v>
          </cell>
        </row>
        <row r="154">
          <cell r="H154" t="str">
            <v>76</v>
          </cell>
          <cell r="M154" t="str">
            <v>28</v>
          </cell>
          <cell r="AC154">
            <v>0</v>
          </cell>
        </row>
        <row r="155">
          <cell r="H155" t="str">
            <v>STOCK</v>
          </cell>
          <cell r="M155" t="str">
            <v>08</v>
          </cell>
          <cell r="AC155">
            <v>1</v>
          </cell>
        </row>
        <row r="156">
          <cell r="H156" t="str">
            <v>STOCK</v>
          </cell>
          <cell r="M156" t="str">
            <v>76</v>
          </cell>
          <cell r="AC156">
            <v>1</v>
          </cell>
        </row>
        <row r="157">
          <cell r="H157" t="str">
            <v>58</v>
          </cell>
          <cell r="M157" t="str">
            <v>76</v>
          </cell>
          <cell r="AC157">
            <v>1</v>
          </cell>
        </row>
        <row r="158">
          <cell r="H158" t="str">
            <v>76</v>
          </cell>
          <cell r="M158" t="str">
            <v>69</v>
          </cell>
          <cell r="AC158">
            <v>1</v>
          </cell>
        </row>
        <row r="159">
          <cell r="H159" t="str">
            <v>STOCK</v>
          </cell>
          <cell r="M159" t="str">
            <v>43</v>
          </cell>
          <cell r="AC159">
            <v>1</v>
          </cell>
        </row>
        <row r="160">
          <cell r="H160" t="str">
            <v>STOCK</v>
          </cell>
          <cell r="M160" t="str">
            <v>43</v>
          </cell>
          <cell r="AC160">
            <v>0</v>
          </cell>
        </row>
        <row r="161">
          <cell r="AC161">
            <v>0</v>
          </cell>
        </row>
        <row r="162">
          <cell r="H162" t="str">
            <v>STOCK</v>
          </cell>
          <cell r="M162" t="str">
            <v>08</v>
          </cell>
          <cell r="AC162">
            <v>1</v>
          </cell>
        </row>
        <row r="163">
          <cell r="H163" t="str">
            <v>STOCK</v>
          </cell>
          <cell r="M163" t="str">
            <v>08</v>
          </cell>
          <cell r="AC163">
            <v>1</v>
          </cell>
        </row>
        <row r="164">
          <cell r="H164" t="str">
            <v>STOCK</v>
          </cell>
          <cell r="M164" t="str">
            <v>08</v>
          </cell>
          <cell r="AC164">
            <v>0</v>
          </cell>
        </row>
        <row r="165">
          <cell r="H165" t="str">
            <v>STOCK</v>
          </cell>
          <cell r="M165" t="str">
            <v>08</v>
          </cell>
          <cell r="AC165">
            <v>0</v>
          </cell>
        </row>
        <row r="166">
          <cell r="H166" t="str">
            <v>STOCK</v>
          </cell>
          <cell r="M166" t="str">
            <v>08</v>
          </cell>
          <cell r="AC166">
            <v>0</v>
          </cell>
        </row>
        <row r="167">
          <cell r="H167" t="str">
            <v>76</v>
          </cell>
          <cell r="M167" t="str">
            <v>08</v>
          </cell>
          <cell r="AC167">
            <v>1</v>
          </cell>
        </row>
        <row r="168">
          <cell r="H168" t="str">
            <v>76</v>
          </cell>
          <cell r="M168" t="str">
            <v>08</v>
          </cell>
          <cell r="AC168">
            <v>0</v>
          </cell>
        </row>
        <row r="169">
          <cell r="H169" t="str">
            <v>76</v>
          </cell>
          <cell r="M169" t="str">
            <v>28</v>
          </cell>
          <cell r="AC169">
            <v>1</v>
          </cell>
        </row>
        <row r="170">
          <cell r="H170" t="str">
            <v>STOCK</v>
          </cell>
          <cell r="M170" t="str">
            <v>76</v>
          </cell>
          <cell r="AC170">
            <v>1</v>
          </cell>
        </row>
        <row r="171">
          <cell r="H171" t="str">
            <v>76</v>
          </cell>
          <cell r="M171" t="str">
            <v>58</v>
          </cell>
          <cell r="AC171">
            <v>1</v>
          </cell>
        </row>
        <row r="172">
          <cell r="H172" t="str">
            <v>76</v>
          </cell>
          <cell r="M172" t="str">
            <v>08</v>
          </cell>
          <cell r="AC172">
            <v>1</v>
          </cell>
        </row>
        <row r="173">
          <cell r="H173" t="str">
            <v>58</v>
          </cell>
          <cell r="M173" t="str">
            <v>76</v>
          </cell>
          <cell r="AC173">
            <v>1</v>
          </cell>
        </row>
        <row r="174">
          <cell r="H174" t="str">
            <v>76</v>
          </cell>
          <cell r="M174" t="str">
            <v>28</v>
          </cell>
          <cell r="AC174">
            <v>1</v>
          </cell>
        </row>
        <row r="175">
          <cell r="H175" t="str">
            <v>76</v>
          </cell>
          <cell r="M175" t="str">
            <v>28</v>
          </cell>
          <cell r="AC175">
            <v>1</v>
          </cell>
        </row>
        <row r="176">
          <cell r="H176" t="str">
            <v>45</v>
          </cell>
          <cell r="M176" t="str">
            <v>28</v>
          </cell>
          <cell r="AC176">
            <v>0</v>
          </cell>
        </row>
        <row r="177">
          <cell r="H177" t="str">
            <v>58</v>
          </cell>
          <cell r="M177" t="str">
            <v>76</v>
          </cell>
          <cell r="AC177">
            <v>1</v>
          </cell>
        </row>
        <row r="178">
          <cell r="H178" t="str">
            <v>08</v>
          </cell>
          <cell r="M178" t="str">
            <v>76</v>
          </cell>
          <cell r="AC178">
            <v>1</v>
          </cell>
        </row>
        <row r="179">
          <cell r="H179" t="str">
            <v>76</v>
          </cell>
          <cell r="M179" t="str">
            <v>28</v>
          </cell>
          <cell r="AC179">
            <v>1</v>
          </cell>
        </row>
        <row r="180">
          <cell r="H180" t="str">
            <v>76</v>
          </cell>
          <cell r="M180" t="str">
            <v>08</v>
          </cell>
          <cell r="AC180">
            <v>1</v>
          </cell>
        </row>
        <row r="181">
          <cell r="H181" t="str">
            <v>76</v>
          </cell>
          <cell r="M181" t="str">
            <v>08</v>
          </cell>
          <cell r="AC181">
            <v>0</v>
          </cell>
        </row>
        <row r="182">
          <cell r="H182" t="str">
            <v>76</v>
          </cell>
          <cell r="M182" t="str">
            <v>08</v>
          </cell>
          <cell r="AC182">
            <v>0</v>
          </cell>
        </row>
        <row r="183">
          <cell r="H183" t="str">
            <v>45</v>
          </cell>
          <cell r="M183" t="str">
            <v>08</v>
          </cell>
          <cell r="AC183">
            <v>1</v>
          </cell>
        </row>
        <row r="184">
          <cell r="H184" t="str">
            <v>45</v>
          </cell>
          <cell r="M184" t="str">
            <v>08</v>
          </cell>
          <cell r="AC184">
            <v>0</v>
          </cell>
        </row>
        <row r="185">
          <cell r="H185" t="str">
            <v>58</v>
          </cell>
          <cell r="M185" t="str">
            <v>76</v>
          </cell>
          <cell r="AC185">
            <v>1</v>
          </cell>
        </row>
        <row r="186">
          <cell r="H186" t="str">
            <v>76</v>
          </cell>
          <cell r="M186" t="str">
            <v>69</v>
          </cell>
          <cell r="AC186">
            <v>1</v>
          </cell>
        </row>
        <row r="187">
          <cell r="H187" t="str">
            <v>STOCK</v>
          </cell>
          <cell r="M187" t="str">
            <v>76</v>
          </cell>
          <cell r="AC187">
            <v>1</v>
          </cell>
        </row>
        <row r="188">
          <cell r="H188" t="str">
            <v>08</v>
          </cell>
          <cell r="M188" t="str">
            <v>45</v>
          </cell>
          <cell r="AC188">
            <v>1</v>
          </cell>
        </row>
        <row r="189">
          <cell r="H189" t="str">
            <v>STOCK</v>
          </cell>
          <cell r="M189" t="str">
            <v>08</v>
          </cell>
          <cell r="AC189">
            <v>1</v>
          </cell>
        </row>
        <row r="190">
          <cell r="H190" t="str">
            <v>STOCK</v>
          </cell>
          <cell r="M190" t="str">
            <v>08</v>
          </cell>
          <cell r="AC190">
            <v>0</v>
          </cell>
        </row>
        <row r="191">
          <cell r="H191" t="str">
            <v>STOCK</v>
          </cell>
          <cell r="M191" t="str">
            <v>08</v>
          </cell>
          <cell r="AC191">
            <v>0</v>
          </cell>
        </row>
        <row r="192">
          <cell r="H192" t="str">
            <v>STOCK</v>
          </cell>
          <cell r="M192" t="str">
            <v>08</v>
          </cell>
          <cell r="AC192">
            <v>0</v>
          </cell>
        </row>
        <row r="193">
          <cell r="H193" t="str">
            <v>76</v>
          </cell>
          <cell r="M193" t="str">
            <v>08</v>
          </cell>
          <cell r="AC193">
            <v>1</v>
          </cell>
        </row>
        <row r="194">
          <cell r="H194" t="str">
            <v>76</v>
          </cell>
          <cell r="M194" t="str">
            <v>08</v>
          </cell>
          <cell r="AC194">
            <v>0</v>
          </cell>
        </row>
        <row r="195">
          <cell r="H195" t="str">
            <v>76</v>
          </cell>
          <cell r="M195" t="str">
            <v>08</v>
          </cell>
          <cell r="AC195">
            <v>0</v>
          </cell>
        </row>
        <row r="196">
          <cell r="H196" t="str">
            <v>76</v>
          </cell>
          <cell r="M196" t="str">
            <v>08</v>
          </cell>
          <cell r="AC196">
            <v>0</v>
          </cell>
        </row>
        <row r="197">
          <cell r="H197" t="str">
            <v>76</v>
          </cell>
          <cell r="M197" t="str">
            <v>08</v>
          </cell>
          <cell r="AC197">
            <v>0</v>
          </cell>
        </row>
        <row r="198">
          <cell r="H198" t="str">
            <v>76</v>
          </cell>
          <cell r="M198" t="str">
            <v>08</v>
          </cell>
          <cell r="AC198">
            <v>0</v>
          </cell>
        </row>
        <row r="199">
          <cell r="H199" t="str">
            <v>76</v>
          </cell>
          <cell r="M199" t="str">
            <v>43</v>
          </cell>
          <cell r="AC199">
            <v>0</v>
          </cell>
        </row>
        <row r="200">
          <cell r="H200" t="str">
            <v>76</v>
          </cell>
          <cell r="M200" t="str">
            <v>43</v>
          </cell>
          <cell r="AC200">
            <v>0</v>
          </cell>
        </row>
        <row r="201">
          <cell r="H201" t="str">
            <v>13</v>
          </cell>
          <cell r="M201" t="str">
            <v>76</v>
          </cell>
          <cell r="AC201">
            <v>1</v>
          </cell>
        </row>
        <row r="202">
          <cell r="H202" t="str">
            <v>58</v>
          </cell>
          <cell r="M202" t="str">
            <v>76</v>
          </cell>
          <cell r="AC202">
            <v>1</v>
          </cell>
        </row>
        <row r="203">
          <cell r="H203" t="str">
            <v>08</v>
          </cell>
          <cell r="M203" t="str">
            <v>76</v>
          </cell>
          <cell r="AC203">
            <v>1</v>
          </cell>
        </row>
        <row r="204">
          <cell r="H204" t="str">
            <v>08</v>
          </cell>
          <cell r="M204" t="str">
            <v>76</v>
          </cell>
          <cell r="AC204">
            <v>0</v>
          </cell>
        </row>
        <row r="205">
          <cell r="H205" t="str">
            <v>08</v>
          </cell>
          <cell r="M205" t="str">
            <v>45</v>
          </cell>
          <cell r="AC205">
            <v>1</v>
          </cell>
        </row>
        <row r="206">
          <cell r="H206" t="str">
            <v>08</v>
          </cell>
          <cell r="M206" t="str">
            <v>45</v>
          </cell>
          <cell r="AC206">
            <v>0</v>
          </cell>
        </row>
        <row r="207">
          <cell r="H207" t="str">
            <v>76</v>
          </cell>
          <cell r="M207" t="str">
            <v>08</v>
          </cell>
          <cell r="AC207">
            <v>1</v>
          </cell>
        </row>
        <row r="208">
          <cell r="H208" t="str">
            <v>45</v>
          </cell>
          <cell r="M208" t="str">
            <v>08</v>
          </cell>
          <cell r="AC208">
            <v>1</v>
          </cell>
        </row>
        <row r="209">
          <cell r="H209" t="str">
            <v>58</v>
          </cell>
          <cell r="M209" t="str">
            <v>76</v>
          </cell>
          <cell r="AC209">
            <v>1</v>
          </cell>
        </row>
        <row r="210">
          <cell r="H210" t="str">
            <v>76</v>
          </cell>
          <cell r="M210" t="str">
            <v>08</v>
          </cell>
          <cell r="AC210">
            <v>1</v>
          </cell>
        </row>
        <row r="211">
          <cell r="H211" t="str">
            <v>76</v>
          </cell>
          <cell r="M211" t="str">
            <v>08</v>
          </cell>
          <cell r="AC211">
            <v>0</v>
          </cell>
        </row>
        <row r="212">
          <cell r="H212" t="str">
            <v>76</v>
          </cell>
          <cell r="M212" t="str">
            <v>08</v>
          </cell>
          <cell r="AC212">
            <v>0</v>
          </cell>
        </row>
        <row r="213">
          <cell r="H213" t="str">
            <v>76</v>
          </cell>
          <cell r="M213" t="str">
            <v>08</v>
          </cell>
          <cell r="AC213">
            <v>0</v>
          </cell>
        </row>
        <row r="214">
          <cell r="AC214">
            <v>1</v>
          </cell>
        </row>
        <row r="215">
          <cell r="AC215">
            <v>0</v>
          </cell>
        </row>
        <row r="216">
          <cell r="AC216">
            <v>0</v>
          </cell>
        </row>
        <row r="217">
          <cell r="AC217">
            <v>0</v>
          </cell>
        </row>
        <row r="218">
          <cell r="AC218">
            <v>0</v>
          </cell>
        </row>
      </sheetData>
      <sheetData sheetId="1" refreshError="1">
        <row r="2">
          <cell r="A2" t="str">
            <v>45</v>
          </cell>
          <cell r="B2" t="str">
            <v>STOCK</v>
          </cell>
          <cell r="C2">
            <v>890</v>
          </cell>
        </row>
        <row r="3">
          <cell r="A3" t="str">
            <v>45</v>
          </cell>
          <cell r="B3" t="str">
            <v>08</v>
          </cell>
          <cell r="C3">
            <v>908</v>
          </cell>
          <cell r="F3">
            <v>5.8400000000000001E-2</v>
          </cell>
        </row>
        <row r="4">
          <cell r="A4" t="str">
            <v>45</v>
          </cell>
          <cell r="B4" t="str">
            <v>28</v>
          </cell>
          <cell r="C4">
            <v>1124</v>
          </cell>
        </row>
        <row r="5">
          <cell r="A5" t="str">
            <v>45</v>
          </cell>
          <cell r="B5" t="str">
            <v>43</v>
          </cell>
          <cell r="C5">
            <v>989</v>
          </cell>
        </row>
        <row r="6">
          <cell r="A6" t="str">
            <v>76</v>
          </cell>
          <cell r="B6" t="str">
            <v>STOCK</v>
          </cell>
          <cell r="C6">
            <v>1171</v>
          </cell>
        </row>
        <row r="7">
          <cell r="A7" t="str">
            <v>76</v>
          </cell>
          <cell r="B7" t="str">
            <v>08</v>
          </cell>
          <cell r="C7">
            <v>1189</v>
          </cell>
        </row>
        <row r="8">
          <cell r="A8" t="str">
            <v>76</v>
          </cell>
          <cell r="B8" t="str">
            <v>28</v>
          </cell>
          <cell r="C8">
            <v>1427</v>
          </cell>
        </row>
        <row r="9">
          <cell r="A9" t="str">
            <v>76</v>
          </cell>
          <cell r="B9" t="str">
            <v>43</v>
          </cell>
          <cell r="C9">
            <v>1270</v>
          </cell>
        </row>
        <row r="10">
          <cell r="A10" t="str">
            <v>76</v>
          </cell>
          <cell r="B10" t="str">
            <v>39</v>
          </cell>
          <cell r="C10">
            <v>1127</v>
          </cell>
        </row>
        <row r="11">
          <cell r="A11" t="str">
            <v>76</v>
          </cell>
          <cell r="B11" t="str">
            <v>58</v>
          </cell>
          <cell r="C11">
            <v>1212</v>
          </cell>
        </row>
        <row r="12">
          <cell r="A12" t="str">
            <v>76</v>
          </cell>
          <cell r="B12" t="str">
            <v>59</v>
          </cell>
          <cell r="C12">
            <v>1265</v>
          </cell>
        </row>
        <row r="13">
          <cell r="A13" t="str">
            <v>76</v>
          </cell>
          <cell r="B13" t="str">
            <v>49</v>
          </cell>
          <cell r="C13">
            <v>378</v>
          </cell>
        </row>
        <row r="14">
          <cell r="A14" t="str">
            <v>76</v>
          </cell>
          <cell r="B14" t="str">
            <v>13</v>
          </cell>
          <cell r="C14">
            <v>1538</v>
          </cell>
        </row>
        <row r="15">
          <cell r="A15" t="str">
            <v>76</v>
          </cell>
          <cell r="B15" t="str">
            <v>61</v>
          </cell>
          <cell r="C15">
            <v>1025</v>
          </cell>
        </row>
        <row r="16">
          <cell r="A16" t="str">
            <v>76</v>
          </cell>
          <cell r="B16" t="str">
            <v>69</v>
          </cell>
          <cell r="C16">
            <v>908</v>
          </cell>
        </row>
        <row r="17">
          <cell r="A17" t="str">
            <v>80</v>
          </cell>
          <cell r="B17" t="str">
            <v>08</v>
          </cell>
          <cell r="C17">
            <v>1228</v>
          </cell>
        </row>
        <row r="18">
          <cell r="A18" t="str">
            <v>59</v>
          </cell>
          <cell r="B18" t="str">
            <v>61</v>
          </cell>
          <cell r="C18">
            <v>949</v>
          </cell>
        </row>
        <row r="19">
          <cell r="A19" t="str">
            <v>STOCK</v>
          </cell>
          <cell r="B19" t="str">
            <v>08</v>
          </cell>
          <cell r="C19">
            <v>25.5</v>
          </cell>
        </row>
        <row r="20">
          <cell r="A20" t="str">
            <v>STOCK</v>
          </cell>
          <cell r="B20" t="str">
            <v>28</v>
          </cell>
          <cell r="C20">
            <v>583</v>
          </cell>
        </row>
        <row r="21">
          <cell r="A21" t="str">
            <v>STOCK</v>
          </cell>
          <cell r="B21" t="str">
            <v>43</v>
          </cell>
          <cell r="C21">
            <v>65.5</v>
          </cell>
        </row>
        <row r="22">
          <cell r="A22" t="str">
            <v>STOCK</v>
          </cell>
          <cell r="B22" t="str">
            <v>76</v>
          </cell>
          <cell r="C22">
            <v>1171</v>
          </cell>
        </row>
        <row r="23">
          <cell r="A23" t="str">
            <v>08</v>
          </cell>
          <cell r="B23" t="str">
            <v>STOCK</v>
          </cell>
          <cell r="C23">
            <v>24.7</v>
          </cell>
        </row>
        <row r="24">
          <cell r="A24" t="str">
            <v>08</v>
          </cell>
          <cell r="B24" t="str">
            <v>02</v>
          </cell>
          <cell r="C24">
            <v>982</v>
          </cell>
        </row>
        <row r="25">
          <cell r="A25" t="str">
            <v>08</v>
          </cell>
          <cell r="B25" t="str">
            <v>45</v>
          </cell>
          <cell r="C25">
            <v>907</v>
          </cell>
        </row>
        <row r="26">
          <cell r="A26" t="str">
            <v>08</v>
          </cell>
          <cell r="B26" t="str">
            <v>76</v>
          </cell>
          <cell r="C26">
            <v>1189</v>
          </cell>
        </row>
        <row r="27">
          <cell r="A27" t="str">
            <v>08</v>
          </cell>
          <cell r="B27" t="str">
            <v>80</v>
          </cell>
          <cell r="C27">
            <v>1238</v>
          </cell>
        </row>
        <row r="28">
          <cell r="A28" t="str">
            <v>28</v>
          </cell>
          <cell r="B28" t="str">
            <v>76</v>
          </cell>
          <cell r="C28">
            <v>1425</v>
          </cell>
        </row>
        <row r="29">
          <cell r="A29" t="str">
            <v>28</v>
          </cell>
          <cell r="B29" t="str">
            <v>80</v>
          </cell>
          <cell r="C29">
            <v>1425</v>
          </cell>
        </row>
        <row r="30">
          <cell r="A30" t="str">
            <v>58</v>
          </cell>
          <cell r="B30" t="str">
            <v>76</v>
          </cell>
          <cell r="C30">
            <v>1538</v>
          </cell>
        </row>
        <row r="31">
          <cell r="A31" t="str">
            <v>59</v>
          </cell>
          <cell r="B31" t="str">
            <v>76</v>
          </cell>
          <cell r="C31">
            <v>1266</v>
          </cell>
        </row>
        <row r="32">
          <cell r="A32" t="str">
            <v>49</v>
          </cell>
          <cell r="B32" t="str">
            <v>76</v>
          </cell>
          <cell r="C32">
            <v>377</v>
          </cell>
        </row>
        <row r="33">
          <cell r="A33" t="str">
            <v>61</v>
          </cell>
          <cell r="B33" t="str">
            <v>76</v>
          </cell>
          <cell r="C33">
            <v>1025</v>
          </cell>
        </row>
        <row r="34">
          <cell r="A34" t="str">
            <v>13</v>
          </cell>
          <cell r="B34" t="str">
            <v>45</v>
          </cell>
          <cell r="C34">
            <v>1720</v>
          </cell>
        </row>
        <row r="35">
          <cell r="A35" t="str">
            <v>13</v>
          </cell>
          <cell r="B35" t="str">
            <v>76</v>
          </cell>
          <cell r="C35">
            <v>1538</v>
          </cell>
        </row>
      </sheetData>
      <sheetData sheetId="2" refreshError="1"/>
      <sheetData sheetId="3" refreshError="1"/>
      <sheetData sheetId="4" refreshError="1">
        <row r="2">
          <cell r="C2" t="str">
            <v>STOCK</v>
          </cell>
        </row>
        <row r="3">
          <cell r="C3" t="str">
            <v>08</v>
          </cell>
        </row>
        <row r="4">
          <cell r="C4" t="str">
            <v>28</v>
          </cell>
        </row>
        <row r="5">
          <cell r="C5" t="str">
            <v>43</v>
          </cell>
        </row>
        <row r="6">
          <cell r="C6" t="str">
            <v>STOCK</v>
          </cell>
        </row>
        <row r="7">
          <cell r="C7" t="str">
            <v>08</v>
          </cell>
        </row>
        <row r="8">
          <cell r="C8" t="str">
            <v>28</v>
          </cell>
        </row>
        <row r="9">
          <cell r="C9" t="str">
            <v>43</v>
          </cell>
        </row>
        <row r="10">
          <cell r="C10" t="str">
            <v>39</v>
          </cell>
        </row>
        <row r="11">
          <cell r="C11" t="str">
            <v>58</v>
          </cell>
        </row>
        <row r="12">
          <cell r="C12" t="str">
            <v>59</v>
          </cell>
        </row>
        <row r="13">
          <cell r="C13" t="str">
            <v>49</v>
          </cell>
        </row>
        <row r="14">
          <cell r="C14" t="str">
            <v>13</v>
          </cell>
        </row>
        <row r="15">
          <cell r="C15" t="str">
            <v>61</v>
          </cell>
        </row>
        <row r="16">
          <cell r="C16" t="str">
            <v>69</v>
          </cell>
        </row>
        <row r="17">
          <cell r="C17" t="str">
            <v>08</v>
          </cell>
        </row>
        <row r="18">
          <cell r="C18" t="str">
            <v>61</v>
          </cell>
        </row>
        <row r="19">
          <cell r="C19" t="str">
            <v>08</v>
          </cell>
        </row>
        <row r="20">
          <cell r="C20" t="str">
            <v>28</v>
          </cell>
        </row>
        <row r="21">
          <cell r="C21" t="str">
            <v>43</v>
          </cell>
        </row>
        <row r="22">
          <cell r="C22" t="str">
            <v>76</v>
          </cell>
        </row>
        <row r="23">
          <cell r="C23" t="str">
            <v>STOCK</v>
          </cell>
        </row>
        <row r="24">
          <cell r="C24" t="str">
            <v>02</v>
          </cell>
        </row>
        <row r="25">
          <cell r="C25" t="str">
            <v>45</v>
          </cell>
        </row>
        <row r="26">
          <cell r="C26" t="str">
            <v>76</v>
          </cell>
        </row>
        <row r="27">
          <cell r="C27" t="str">
            <v>80</v>
          </cell>
        </row>
        <row r="28">
          <cell r="C28" t="str">
            <v>76</v>
          </cell>
        </row>
        <row r="29">
          <cell r="C29" t="str">
            <v>80</v>
          </cell>
        </row>
        <row r="30">
          <cell r="C30" t="str">
            <v>76</v>
          </cell>
        </row>
        <row r="31">
          <cell r="C31" t="str">
            <v>76</v>
          </cell>
        </row>
        <row r="32">
          <cell r="C32" t="str">
            <v>76</v>
          </cell>
        </row>
        <row r="33">
          <cell r="C33" t="str">
            <v>76</v>
          </cell>
        </row>
        <row r="34">
          <cell r="C34" t="str">
            <v>45</v>
          </cell>
        </row>
        <row r="35">
          <cell r="C35" t="str">
            <v>76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18"/>
  <sheetViews>
    <sheetView workbookViewId="0">
      <selection activeCell="P2" sqref="P2:P218"/>
    </sheetView>
  </sheetViews>
  <sheetFormatPr baseColWidth="10" defaultRowHeight="15" x14ac:dyDescent="0.25"/>
  <sheetData>
    <row r="1" spans="1:29" ht="26.2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8" t="s">
        <v>8</v>
      </c>
      <c r="J1" s="9" t="s">
        <v>9</v>
      </c>
      <c r="K1" s="10" t="s">
        <v>10</v>
      </c>
      <c r="L1" s="10" t="s">
        <v>11</v>
      </c>
      <c r="M1" s="11" t="s">
        <v>12</v>
      </c>
      <c r="N1" s="12" t="s">
        <v>13</v>
      </c>
      <c r="O1" s="13" t="s">
        <v>14</v>
      </c>
      <c r="P1" s="14" t="s">
        <v>15</v>
      </c>
      <c r="Q1" s="15" t="s">
        <v>16</v>
      </c>
      <c r="R1" s="16" t="s">
        <v>17</v>
      </c>
      <c r="S1" s="16" t="s">
        <v>18</v>
      </c>
      <c r="T1" s="17" t="s">
        <v>19</v>
      </c>
      <c r="U1" s="18" t="s">
        <v>20</v>
      </c>
      <c r="V1" s="19" t="s">
        <v>21</v>
      </c>
      <c r="W1" s="20" t="s">
        <v>22</v>
      </c>
      <c r="X1" s="21" t="s">
        <v>23</v>
      </c>
      <c r="Y1" s="22" t="s">
        <v>24</v>
      </c>
      <c r="Z1" s="23" t="s">
        <v>25</v>
      </c>
      <c r="AA1" s="24" t="s">
        <v>26</v>
      </c>
      <c r="AB1" s="25" t="s">
        <v>27</v>
      </c>
      <c r="AC1" s="26" t="s">
        <v>28</v>
      </c>
    </row>
    <row r="2" spans="1:29" x14ac:dyDescent="0.25">
      <c r="A2" s="27">
        <v>1</v>
      </c>
      <c r="B2" s="28"/>
      <c r="C2" s="29"/>
      <c r="D2" s="30"/>
      <c r="E2" s="31">
        <v>43103</v>
      </c>
      <c r="F2" s="32"/>
      <c r="G2" s="32"/>
      <c r="H2" s="33" t="s">
        <v>29</v>
      </c>
      <c r="I2" s="34"/>
      <c r="J2" s="35">
        <v>43108</v>
      </c>
      <c r="K2" s="36"/>
      <c r="L2" s="36"/>
      <c r="M2" s="37" t="s">
        <v>30</v>
      </c>
      <c r="N2" s="38"/>
      <c r="O2" s="153">
        <f>IF(ISBLANK(M2),"",SUMPRODUCT(('[1]Taux de GES'!$A$2:$A$35='[1]SUIVI 2018'!H2)*('[1]Taux de GES'!$B$2:$B$35='[1]SUIVI 2018'!M2)*('[1]Taux de GES'!$C$2:$C$35)))</f>
        <v>1189</v>
      </c>
      <c r="P2" s="154">
        <f>IFERROR(O2*'[1]Taux de GES'!$F$3," ")</f>
        <v>69.437600000000003</v>
      </c>
      <c r="Q2" s="39"/>
      <c r="R2" s="40"/>
      <c r="S2" s="41"/>
      <c r="T2" s="42"/>
      <c r="U2" s="43"/>
      <c r="V2" s="44"/>
      <c r="W2" s="45"/>
      <c r="X2" s="46"/>
      <c r="Y2" s="47"/>
      <c r="Z2" s="48"/>
      <c r="AA2" s="49"/>
      <c r="AB2" s="50"/>
      <c r="AC2" s="51">
        <v>1</v>
      </c>
    </row>
    <row r="3" spans="1:29" x14ac:dyDescent="0.25">
      <c r="A3" s="52">
        <v>1</v>
      </c>
      <c r="B3" s="53"/>
      <c r="C3" s="54"/>
      <c r="D3" s="55"/>
      <c r="E3" s="56">
        <v>43103</v>
      </c>
      <c r="F3" s="57"/>
      <c r="G3" s="57"/>
      <c r="H3" s="58" t="s">
        <v>29</v>
      </c>
      <c r="I3" s="59"/>
      <c r="J3" s="60">
        <v>43108</v>
      </c>
      <c r="K3" s="61"/>
      <c r="L3" s="61"/>
      <c r="M3" s="62" t="s">
        <v>30</v>
      </c>
      <c r="N3" s="63"/>
      <c r="O3" s="153">
        <f>IF(ISBLANK(M3),0,IF(A3=A2,0,SUMPRODUCT(('[1]Taux de GES'!$A$2:$A$35='[1]SUIVI 2018'!H3)*('[1]Taux de GES'!$B$2:$B$35='[1]SUIVI 2018'!M3)*('[1]Taux de GES'!$C$2:$C$35))))</f>
        <v>0</v>
      </c>
      <c r="P3" s="154">
        <f>IFERROR(O3*'[1]Taux de GES'!$F$3," ")</f>
        <v>0</v>
      </c>
      <c r="Q3" s="64"/>
      <c r="R3" s="40"/>
      <c r="S3" s="65"/>
      <c r="T3" s="66"/>
      <c r="U3" s="67"/>
      <c r="V3" s="68"/>
      <c r="W3" s="69"/>
      <c r="X3" s="70"/>
      <c r="Y3" s="71"/>
      <c r="Z3" s="72"/>
      <c r="AA3" s="73"/>
      <c r="AB3" s="74"/>
      <c r="AC3" s="51">
        <f>IF(A3=A2, 0,1+AC2)</f>
        <v>0</v>
      </c>
    </row>
    <row r="4" spans="1:29" x14ac:dyDescent="0.25">
      <c r="A4" s="52">
        <v>1</v>
      </c>
      <c r="B4" s="53"/>
      <c r="C4" s="54"/>
      <c r="D4" s="55"/>
      <c r="E4" s="56">
        <v>43103</v>
      </c>
      <c r="F4" s="57"/>
      <c r="G4" s="57"/>
      <c r="H4" s="58" t="s">
        <v>29</v>
      </c>
      <c r="I4" s="59"/>
      <c r="J4" s="60">
        <v>43108</v>
      </c>
      <c r="K4" s="61"/>
      <c r="L4" s="61"/>
      <c r="M4" s="62" t="s">
        <v>30</v>
      </c>
      <c r="N4" s="63"/>
      <c r="O4" s="153">
        <f>IF(ISBLANK(M4),0,IF(A4=A3,0,SUMPRODUCT(('[1]Taux de GES'!$A$2:$A$35='[1]SUIVI 2018'!H4)*('[1]Taux de GES'!$B$2:$B$35='[1]SUIVI 2018'!M4)*('[1]Taux de GES'!$C$2:$C$35))))</f>
        <v>0</v>
      </c>
      <c r="P4" s="154">
        <f>IFERROR(O4*'[1]Taux de GES'!$F$3," ")</f>
        <v>0</v>
      </c>
      <c r="Q4" s="64"/>
      <c r="R4" s="40"/>
      <c r="S4" s="65"/>
      <c r="T4" s="66"/>
      <c r="U4" s="67"/>
      <c r="V4" s="68"/>
      <c r="W4" s="69"/>
      <c r="X4" s="70"/>
      <c r="Y4" s="71"/>
      <c r="Z4" s="72"/>
      <c r="AA4" s="73"/>
      <c r="AB4" s="74"/>
      <c r="AC4" s="51">
        <f t="shared" ref="AC4" si="0">IF(A4=A3, 0,1+AC3)</f>
        <v>0</v>
      </c>
    </row>
    <row r="5" spans="1:29" x14ac:dyDescent="0.25">
      <c r="A5" s="52">
        <v>2</v>
      </c>
      <c r="B5" s="53"/>
      <c r="C5" s="54"/>
      <c r="D5" s="55"/>
      <c r="E5" s="56">
        <v>43103</v>
      </c>
      <c r="F5" s="57"/>
      <c r="G5" s="57"/>
      <c r="H5" s="58" t="s">
        <v>29</v>
      </c>
      <c r="I5" s="59"/>
      <c r="J5" s="60">
        <v>43108</v>
      </c>
      <c r="K5" s="61"/>
      <c r="L5" s="61"/>
      <c r="M5" s="62" t="s">
        <v>30</v>
      </c>
      <c r="N5" s="63"/>
      <c r="O5" s="153">
        <f>IF(ISBLANK(M5),0,IF(A5=A4,0,SUMPRODUCT(('[1]Taux de GES'!$A$2:$A$35='[1]SUIVI 2018'!H5)*('[1]Taux de GES'!$B$2:$B$35='[1]SUIVI 2018'!M5)*('[1]Taux de GES'!$C$2:$C$35))))</f>
        <v>1189</v>
      </c>
      <c r="P5" s="154">
        <f>IFERROR(O5*'[1]Taux de GES'!$F$3," ")</f>
        <v>69.437600000000003</v>
      </c>
      <c r="Q5" s="64"/>
      <c r="R5" s="40"/>
      <c r="S5" s="65"/>
      <c r="T5" s="66"/>
      <c r="U5" s="67"/>
      <c r="V5" s="68"/>
      <c r="W5" s="69"/>
      <c r="X5" s="70"/>
      <c r="Y5" s="71"/>
      <c r="Z5" s="72"/>
      <c r="AA5" s="73"/>
      <c r="AB5" s="74"/>
      <c r="AC5" s="51">
        <f>IF(A5=A4, 0,1)</f>
        <v>1</v>
      </c>
    </row>
    <row r="6" spans="1:29" x14ac:dyDescent="0.25">
      <c r="A6" s="52">
        <v>2</v>
      </c>
      <c r="B6" s="53"/>
      <c r="C6" s="54"/>
      <c r="D6" s="55"/>
      <c r="E6" s="56">
        <v>43104</v>
      </c>
      <c r="F6" s="57"/>
      <c r="G6" s="57"/>
      <c r="H6" s="58" t="s">
        <v>29</v>
      </c>
      <c r="I6" s="59"/>
      <c r="J6" s="60">
        <v>43109</v>
      </c>
      <c r="K6" s="61"/>
      <c r="L6" s="61"/>
      <c r="M6" s="62" t="s">
        <v>30</v>
      </c>
      <c r="N6" s="63"/>
      <c r="O6" s="153">
        <f>IF(ISBLANK(M6),0,IF(A6=A5,0,SUMPRODUCT(('[1]Taux de GES'!$A$2:$A$35='[1]SUIVI 2018'!H6)*('[1]Taux de GES'!$B$2:$B$35='[1]SUIVI 2018'!M6)*('[1]Taux de GES'!$C$2:$C$35))))</f>
        <v>0</v>
      </c>
      <c r="P6" s="154">
        <f>IFERROR(O6*'[1]Taux de GES'!$F$3," ")</f>
        <v>0</v>
      </c>
      <c r="Q6" s="64"/>
      <c r="R6" s="40"/>
      <c r="S6" s="65"/>
      <c r="T6" s="66"/>
      <c r="U6" s="67"/>
      <c r="V6" s="68"/>
      <c r="W6" s="69"/>
      <c r="X6" s="70"/>
      <c r="Y6" s="71"/>
      <c r="Z6" s="72"/>
      <c r="AA6" s="73"/>
      <c r="AB6" s="74"/>
      <c r="AC6" s="51">
        <f t="shared" ref="AC6:AC69" si="1">IF(A6=A5, 0,1)</f>
        <v>0</v>
      </c>
    </row>
    <row r="7" spans="1:29" x14ac:dyDescent="0.25">
      <c r="A7" s="52">
        <v>3</v>
      </c>
      <c r="B7" s="53"/>
      <c r="C7" s="54"/>
      <c r="D7" s="55"/>
      <c r="E7" s="56">
        <v>43108</v>
      </c>
      <c r="F7" s="57"/>
      <c r="G7" s="57"/>
      <c r="H7" s="58" t="s">
        <v>31</v>
      </c>
      <c r="I7" s="59"/>
      <c r="J7" s="60">
        <v>43110</v>
      </c>
      <c r="K7" s="61"/>
      <c r="L7" s="61"/>
      <c r="M7" s="62" t="s">
        <v>29</v>
      </c>
      <c r="N7" s="63"/>
      <c r="O7" s="153">
        <f>IF(ISBLANK(M7),0,IF(A7=A6,0,SUMPRODUCT(('[1]Taux de GES'!$A$2:$A$35='[1]SUIVI 2018'!H7)*('[1]Taux de GES'!$B$2:$B$35='[1]SUIVI 2018'!M7)*('[1]Taux de GES'!$C$2:$C$35))))</f>
        <v>1538</v>
      </c>
      <c r="P7" s="154">
        <f>IFERROR(O7*'[1]Taux de GES'!$F$3," ")</f>
        <v>89.819199999999995</v>
      </c>
      <c r="Q7" s="64"/>
      <c r="R7" s="40"/>
      <c r="S7" s="65"/>
      <c r="T7" s="66"/>
      <c r="U7" s="67"/>
      <c r="V7" s="68"/>
      <c r="W7" s="69"/>
      <c r="X7" s="70"/>
      <c r="Y7" s="71"/>
      <c r="Z7" s="72"/>
      <c r="AA7" s="73"/>
      <c r="AB7" s="74"/>
      <c r="AC7" s="51">
        <f t="shared" si="1"/>
        <v>1</v>
      </c>
    </row>
    <row r="8" spans="1:29" x14ac:dyDescent="0.25">
      <c r="A8" s="52">
        <v>4</v>
      </c>
      <c r="B8" s="53"/>
      <c r="C8" s="54"/>
      <c r="D8" s="55"/>
      <c r="E8" s="56">
        <v>43102</v>
      </c>
      <c r="F8" s="57"/>
      <c r="G8" s="57"/>
      <c r="H8" s="58" t="s">
        <v>29</v>
      </c>
      <c r="I8" s="59"/>
      <c r="J8" s="60">
        <v>43108</v>
      </c>
      <c r="K8" s="61"/>
      <c r="L8" s="61"/>
      <c r="M8" s="62" t="s">
        <v>30</v>
      </c>
      <c r="N8" s="63"/>
      <c r="O8" s="153">
        <f>IF(ISBLANK(M8),0,IF(A8=A7,0,SUMPRODUCT(('[1]Taux de GES'!$A$2:$A$35='[1]SUIVI 2018'!H8)*('[1]Taux de GES'!$B$2:$B$35='[1]SUIVI 2018'!M8)*('[1]Taux de GES'!$C$2:$C$35))))</f>
        <v>1189</v>
      </c>
      <c r="P8" s="154">
        <f>IFERROR(O8*'[1]Taux de GES'!$F$3," ")</f>
        <v>69.437600000000003</v>
      </c>
      <c r="Q8" s="64"/>
      <c r="R8" s="40"/>
      <c r="S8" s="65"/>
      <c r="T8" s="66"/>
      <c r="U8" s="67"/>
      <c r="V8" s="68"/>
      <c r="W8" s="69"/>
      <c r="X8" s="70"/>
      <c r="Y8" s="71"/>
      <c r="Z8" s="72"/>
      <c r="AA8" s="73"/>
      <c r="AB8" s="74"/>
      <c r="AC8" s="51">
        <f t="shared" si="1"/>
        <v>1</v>
      </c>
    </row>
    <row r="9" spans="1:29" x14ac:dyDescent="0.25">
      <c r="A9" s="52">
        <v>4</v>
      </c>
      <c r="B9" s="53"/>
      <c r="C9" s="54"/>
      <c r="D9" s="55"/>
      <c r="E9" s="56">
        <v>43103</v>
      </c>
      <c r="F9" s="57"/>
      <c r="G9" s="57"/>
      <c r="H9" s="58" t="s">
        <v>29</v>
      </c>
      <c r="I9" s="59"/>
      <c r="J9" s="60">
        <v>43108</v>
      </c>
      <c r="K9" s="61"/>
      <c r="L9" s="61"/>
      <c r="M9" s="62" t="s">
        <v>30</v>
      </c>
      <c r="N9" s="63"/>
      <c r="O9" s="153">
        <f>IF(ISBLANK(M9),0,IF(A9=A8,0,SUMPRODUCT(('[1]Taux de GES'!$A$2:$A$35='[1]SUIVI 2018'!H9)*('[1]Taux de GES'!$B$2:$B$35='[1]SUIVI 2018'!M9)*('[1]Taux de GES'!$C$2:$C$35))))</f>
        <v>0</v>
      </c>
      <c r="P9" s="154">
        <f>IFERROR(O9*'[1]Taux de GES'!$F$3," ")</f>
        <v>0</v>
      </c>
      <c r="Q9" s="64"/>
      <c r="R9" s="40"/>
      <c r="S9" s="65"/>
      <c r="T9" s="66"/>
      <c r="U9" s="67"/>
      <c r="V9" s="68"/>
      <c r="W9" s="69"/>
      <c r="X9" s="70"/>
      <c r="Y9" s="71"/>
      <c r="Z9" s="72"/>
      <c r="AA9" s="73"/>
      <c r="AB9" s="74"/>
      <c r="AC9" s="51">
        <f t="shared" si="1"/>
        <v>0</v>
      </c>
    </row>
    <row r="10" spans="1:29" x14ac:dyDescent="0.25">
      <c r="A10" s="52">
        <v>4</v>
      </c>
      <c r="B10" s="53"/>
      <c r="C10" s="54"/>
      <c r="D10" s="55"/>
      <c r="E10" s="56">
        <v>43103</v>
      </c>
      <c r="F10" s="57"/>
      <c r="G10" s="57"/>
      <c r="H10" s="58" t="s">
        <v>29</v>
      </c>
      <c r="I10" s="59"/>
      <c r="J10" s="60">
        <v>43108</v>
      </c>
      <c r="K10" s="61"/>
      <c r="L10" s="61"/>
      <c r="M10" s="62" t="s">
        <v>30</v>
      </c>
      <c r="N10" s="63"/>
      <c r="O10" s="153">
        <f>IF(ISBLANK(M10),0,IF(A10=A9,0,SUMPRODUCT(('[1]Taux de GES'!$A$2:$A$35='[1]SUIVI 2018'!H10)*('[1]Taux de GES'!$B$2:$B$35='[1]SUIVI 2018'!M10)*('[1]Taux de GES'!$C$2:$C$35))))</f>
        <v>0</v>
      </c>
      <c r="P10" s="154">
        <f>IFERROR(O10*'[1]Taux de GES'!$F$3," ")</f>
        <v>0</v>
      </c>
      <c r="Q10" s="64"/>
      <c r="R10" s="40"/>
      <c r="S10" s="65"/>
      <c r="T10" s="66"/>
      <c r="U10" s="67"/>
      <c r="V10" s="68"/>
      <c r="W10" s="69"/>
      <c r="X10" s="70"/>
      <c r="Y10" s="71"/>
      <c r="Z10" s="72"/>
      <c r="AA10" s="73"/>
      <c r="AB10" s="74"/>
      <c r="AC10" s="51">
        <f t="shared" si="1"/>
        <v>0</v>
      </c>
    </row>
    <row r="11" spans="1:29" x14ac:dyDescent="0.25">
      <c r="A11" s="52">
        <v>5</v>
      </c>
      <c r="B11" s="53"/>
      <c r="C11" s="54"/>
      <c r="D11" s="55"/>
      <c r="E11" s="56">
        <v>43105</v>
      </c>
      <c r="F11" s="57"/>
      <c r="G11" s="57"/>
      <c r="H11" s="58" t="s">
        <v>29</v>
      </c>
      <c r="I11" s="59"/>
      <c r="J11" s="60">
        <v>43108</v>
      </c>
      <c r="K11" s="61"/>
      <c r="L11" s="61"/>
      <c r="M11" s="62" t="s">
        <v>32</v>
      </c>
      <c r="N11" s="63"/>
      <c r="O11" s="153">
        <f>IF(ISBLANK(M11),0,IF(A11=A10,0,SUMPRODUCT(('[1]Taux de GES'!$A$2:$A$35='[1]SUIVI 2018'!H11)*('[1]Taux de GES'!$B$2:$B$35='[1]SUIVI 2018'!M11)*('[1]Taux de GES'!$C$2:$C$35))))</f>
        <v>1171</v>
      </c>
      <c r="P11" s="154">
        <f>IFERROR(O11*'[1]Taux de GES'!$F$3," ")</f>
        <v>68.386399999999995</v>
      </c>
      <c r="Q11" s="64"/>
      <c r="R11" s="40"/>
      <c r="S11" s="65"/>
      <c r="T11" s="66"/>
      <c r="U11" s="67"/>
      <c r="V11" s="68"/>
      <c r="W11" s="69"/>
      <c r="X11" s="70"/>
      <c r="Y11" s="71"/>
      <c r="Z11" s="72"/>
      <c r="AA11" s="73"/>
      <c r="AB11" s="74"/>
      <c r="AC11" s="51">
        <f t="shared" si="1"/>
        <v>1</v>
      </c>
    </row>
    <row r="12" spans="1:29" x14ac:dyDescent="0.25">
      <c r="A12" s="52">
        <v>6</v>
      </c>
      <c r="B12" s="53"/>
      <c r="C12" s="54"/>
      <c r="D12" s="55"/>
      <c r="E12" s="56">
        <v>43104</v>
      </c>
      <c r="F12" s="57"/>
      <c r="G12" s="57"/>
      <c r="H12" s="58" t="s">
        <v>32</v>
      </c>
      <c r="I12" s="59"/>
      <c r="J12" s="60">
        <v>43105</v>
      </c>
      <c r="K12" s="61"/>
      <c r="L12" s="61"/>
      <c r="M12" s="62" t="s">
        <v>30</v>
      </c>
      <c r="N12" s="63"/>
      <c r="O12" s="153">
        <f>IF(ISBLANK(M12),0,IF(A12=A11,0,SUMPRODUCT(('[1]Taux de GES'!$A$2:$A$35='[1]SUIVI 2018'!H12)*('[1]Taux de GES'!$B$2:$B$35='[1]SUIVI 2018'!M12)*('[1]Taux de GES'!$C$2:$C$35))))</f>
        <v>25.5</v>
      </c>
      <c r="P12" s="154">
        <f>IFERROR(O12*'[1]Taux de GES'!$F$3," ")</f>
        <v>1.4892000000000001</v>
      </c>
      <c r="Q12" s="64"/>
      <c r="R12" s="40"/>
      <c r="S12" s="65"/>
      <c r="T12" s="66"/>
      <c r="U12" s="67"/>
      <c r="V12" s="68"/>
      <c r="W12" s="69"/>
      <c r="X12" s="70"/>
      <c r="Y12" s="71"/>
      <c r="Z12" s="72"/>
      <c r="AA12" s="73"/>
      <c r="AB12" s="74"/>
      <c r="AC12" s="51">
        <f t="shared" si="1"/>
        <v>1</v>
      </c>
    </row>
    <row r="13" spans="1:29" x14ac:dyDescent="0.25">
      <c r="A13" s="52">
        <v>7</v>
      </c>
      <c r="B13" s="53"/>
      <c r="C13" s="54"/>
      <c r="D13" s="55"/>
      <c r="E13" s="56">
        <v>43102</v>
      </c>
      <c r="F13" s="57"/>
      <c r="G13" s="57"/>
      <c r="H13" s="58" t="s">
        <v>32</v>
      </c>
      <c r="I13" s="59"/>
      <c r="J13" s="60">
        <v>43103</v>
      </c>
      <c r="K13" s="61"/>
      <c r="L13" s="61"/>
      <c r="M13" s="62" t="s">
        <v>30</v>
      </c>
      <c r="N13" s="63"/>
      <c r="O13" s="153">
        <f>IF(ISBLANK(M13),0,IF(A13=A12,0,SUMPRODUCT(('[1]Taux de GES'!$A$2:$A$35='[1]SUIVI 2018'!H13)*('[1]Taux de GES'!$B$2:$B$35='[1]SUIVI 2018'!M13)*('[1]Taux de GES'!$C$2:$C$35))))</f>
        <v>25.5</v>
      </c>
      <c r="P13" s="154">
        <f>IFERROR(O13*'[1]Taux de GES'!$F$3," ")</f>
        <v>1.4892000000000001</v>
      </c>
      <c r="Q13" s="64"/>
      <c r="R13" s="40"/>
      <c r="S13" s="65"/>
      <c r="T13" s="66"/>
      <c r="U13" s="67"/>
      <c r="V13" s="68"/>
      <c r="W13" s="69"/>
      <c r="X13" s="70"/>
      <c r="Y13" s="71"/>
      <c r="Z13" s="72"/>
      <c r="AA13" s="73"/>
      <c r="AB13" s="74"/>
      <c r="AC13" s="51">
        <f t="shared" si="1"/>
        <v>1</v>
      </c>
    </row>
    <row r="14" spans="1:29" x14ac:dyDescent="0.25">
      <c r="A14" s="52">
        <v>8</v>
      </c>
      <c r="B14" s="53"/>
      <c r="C14" s="54"/>
      <c r="D14" s="55"/>
      <c r="E14" s="56">
        <v>43102</v>
      </c>
      <c r="F14" s="57"/>
      <c r="G14" s="57"/>
      <c r="H14" s="58" t="s">
        <v>32</v>
      </c>
      <c r="I14" s="59"/>
      <c r="J14" s="60">
        <v>43103</v>
      </c>
      <c r="K14" s="61"/>
      <c r="L14" s="61"/>
      <c r="M14" s="62" t="s">
        <v>30</v>
      </c>
      <c r="N14" s="63"/>
      <c r="O14" s="153">
        <f>IF(ISBLANK(M14),0,IF(A14=A13,0,SUMPRODUCT(('[1]Taux de GES'!$A$2:$A$35='[1]SUIVI 2018'!H14)*('[1]Taux de GES'!$B$2:$B$35='[1]SUIVI 2018'!M14)*('[1]Taux de GES'!$C$2:$C$35))))</f>
        <v>25.5</v>
      </c>
      <c r="P14" s="154">
        <f>IFERROR(O14*'[1]Taux de GES'!$F$3," ")</f>
        <v>1.4892000000000001</v>
      </c>
      <c r="Q14" s="64"/>
      <c r="R14" s="40"/>
      <c r="S14" s="65"/>
      <c r="T14" s="66"/>
      <c r="U14" s="67"/>
      <c r="V14" s="68"/>
      <c r="W14" s="69"/>
      <c r="X14" s="70"/>
      <c r="Y14" s="71"/>
      <c r="Z14" s="72"/>
      <c r="AA14" s="73"/>
      <c r="AB14" s="74"/>
      <c r="AC14" s="51">
        <f t="shared" si="1"/>
        <v>1</v>
      </c>
    </row>
    <row r="15" spans="1:29" x14ac:dyDescent="0.25">
      <c r="A15" s="52">
        <v>8</v>
      </c>
      <c r="B15" s="53"/>
      <c r="C15" s="54"/>
      <c r="D15" s="55"/>
      <c r="E15" s="56">
        <v>43102</v>
      </c>
      <c r="F15" s="57"/>
      <c r="G15" s="57"/>
      <c r="H15" s="58" t="s">
        <v>32</v>
      </c>
      <c r="I15" s="59"/>
      <c r="J15" s="60">
        <v>43103</v>
      </c>
      <c r="K15" s="61"/>
      <c r="L15" s="61"/>
      <c r="M15" s="62" t="s">
        <v>30</v>
      </c>
      <c r="N15" s="63"/>
      <c r="O15" s="153">
        <f>IF(ISBLANK(M15),0,IF(A15=A14,0,SUMPRODUCT(('[1]Taux de GES'!$A$2:$A$35='[1]SUIVI 2018'!H15)*('[1]Taux de GES'!$B$2:$B$35='[1]SUIVI 2018'!M15)*('[1]Taux de GES'!$C$2:$C$35))))</f>
        <v>0</v>
      </c>
      <c r="P15" s="154">
        <f>IFERROR(O15*'[1]Taux de GES'!$F$3," ")</f>
        <v>0</v>
      </c>
      <c r="Q15" s="64"/>
      <c r="R15" s="40"/>
      <c r="S15" s="65"/>
      <c r="T15" s="66"/>
      <c r="U15" s="67"/>
      <c r="V15" s="68"/>
      <c r="W15" s="69"/>
      <c r="X15" s="70"/>
      <c r="Y15" s="71"/>
      <c r="Z15" s="72"/>
      <c r="AA15" s="73"/>
      <c r="AB15" s="74"/>
      <c r="AC15" s="51">
        <f t="shared" si="1"/>
        <v>0</v>
      </c>
    </row>
    <row r="16" spans="1:29" x14ac:dyDescent="0.25">
      <c r="A16" s="52">
        <v>9</v>
      </c>
      <c r="B16" s="53"/>
      <c r="C16" s="54"/>
      <c r="D16" s="55"/>
      <c r="E16" s="56">
        <v>43103</v>
      </c>
      <c r="F16" s="57"/>
      <c r="G16" s="57"/>
      <c r="H16" s="58" t="s">
        <v>30</v>
      </c>
      <c r="I16" s="59"/>
      <c r="J16" s="60">
        <v>43110</v>
      </c>
      <c r="K16" s="61"/>
      <c r="L16" s="61"/>
      <c r="M16" s="62" t="s">
        <v>29</v>
      </c>
      <c r="N16" s="63"/>
      <c r="O16" s="153">
        <f>IF(ISBLANK(M16),0,IF(A16=A15,0,SUMPRODUCT(('[1]Taux de GES'!$A$2:$A$35='[1]SUIVI 2018'!H16)*('[1]Taux de GES'!$B$2:$B$35='[1]SUIVI 2018'!M16)*('[1]Taux de GES'!$C$2:$C$35))))</f>
        <v>1189</v>
      </c>
      <c r="P16" s="154">
        <f>IFERROR(O16*'[1]Taux de GES'!$F$3," ")</f>
        <v>69.437600000000003</v>
      </c>
      <c r="Q16" s="64"/>
      <c r="R16" s="40"/>
      <c r="S16" s="65"/>
      <c r="T16" s="66"/>
      <c r="U16" s="67"/>
      <c r="V16" s="68"/>
      <c r="W16" s="69"/>
      <c r="X16" s="70"/>
      <c r="Y16" s="71"/>
      <c r="Z16" s="72"/>
      <c r="AA16" s="73"/>
      <c r="AB16" s="74"/>
      <c r="AC16" s="51">
        <f t="shared" si="1"/>
        <v>1</v>
      </c>
    </row>
    <row r="17" spans="1:29" x14ac:dyDescent="0.25">
      <c r="A17" s="52">
        <v>10</v>
      </c>
      <c r="B17" s="53"/>
      <c r="C17" s="54"/>
      <c r="D17" s="55"/>
      <c r="E17" s="56">
        <v>43108</v>
      </c>
      <c r="F17" s="57"/>
      <c r="G17" s="57"/>
      <c r="H17" s="58" t="s">
        <v>32</v>
      </c>
      <c r="I17" s="59"/>
      <c r="J17" s="60">
        <v>43109</v>
      </c>
      <c r="K17" s="61"/>
      <c r="L17" s="61"/>
      <c r="M17" s="62" t="s">
        <v>30</v>
      </c>
      <c r="N17" s="63"/>
      <c r="O17" s="153">
        <f>IF(ISBLANK(M17),0,IF(A17=A16,0,SUMPRODUCT(('[1]Taux de GES'!$A$2:$A$35='[1]SUIVI 2018'!H17)*('[1]Taux de GES'!$B$2:$B$35='[1]SUIVI 2018'!M17)*('[1]Taux de GES'!$C$2:$C$35))))</f>
        <v>25.5</v>
      </c>
      <c r="P17" s="154">
        <f>IFERROR(O17*'[1]Taux de GES'!$F$3," ")</f>
        <v>1.4892000000000001</v>
      </c>
      <c r="Q17" s="64"/>
      <c r="R17" s="40"/>
      <c r="S17" s="65"/>
      <c r="T17" s="66"/>
      <c r="U17" s="67"/>
      <c r="V17" s="68"/>
      <c r="W17" s="69"/>
      <c r="X17" s="70"/>
      <c r="Y17" s="71"/>
      <c r="Z17" s="72"/>
      <c r="AA17" s="73"/>
      <c r="AB17" s="74"/>
      <c r="AC17" s="51">
        <f t="shared" si="1"/>
        <v>1</v>
      </c>
    </row>
    <row r="18" spans="1:29" x14ac:dyDescent="0.25">
      <c r="A18" s="52">
        <v>11</v>
      </c>
      <c r="B18" s="53"/>
      <c r="C18" s="54"/>
      <c r="D18" s="55"/>
      <c r="E18" s="75">
        <v>43105</v>
      </c>
      <c r="F18" s="76"/>
      <c r="G18" s="76"/>
      <c r="H18" s="58" t="s">
        <v>32</v>
      </c>
      <c r="I18" s="77"/>
      <c r="J18" s="60">
        <v>43108</v>
      </c>
      <c r="K18" s="61"/>
      <c r="L18" s="61"/>
      <c r="M18" s="62" t="s">
        <v>30</v>
      </c>
      <c r="N18" s="63"/>
      <c r="O18" s="153">
        <f>IF(ISBLANK(M18),0,IF(A18=A17,0,SUMPRODUCT(('[1]Taux de GES'!$A$2:$A$35='[1]SUIVI 2018'!H18)*('[1]Taux de GES'!$B$2:$B$35='[1]SUIVI 2018'!M18)*('[1]Taux de GES'!$C$2:$C$35))))</f>
        <v>25.5</v>
      </c>
      <c r="P18" s="154">
        <f>IFERROR(O18*'[1]Taux de GES'!$F$3," ")</f>
        <v>1.4892000000000001</v>
      </c>
      <c r="Q18" s="64"/>
      <c r="R18" s="40"/>
      <c r="S18" s="65"/>
      <c r="T18" s="66"/>
      <c r="U18" s="67"/>
      <c r="V18" s="68"/>
      <c r="W18" s="69"/>
      <c r="X18" s="70"/>
      <c r="Y18" s="71"/>
      <c r="Z18" s="72"/>
      <c r="AA18" s="73"/>
      <c r="AB18" s="74"/>
      <c r="AC18" s="51">
        <f t="shared" si="1"/>
        <v>1</v>
      </c>
    </row>
    <row r="19" spans="1:29" x14ac:dyDescent="0.25">
      <c r="A19" s="52">
        <v>12</v>
      </c>
      <c r="B19" s="53"/>
      <c r="C19" s="54"/>
      <c r="D19" s="55"/>
      <c r="E19" s="75">
        <v>43108</v>
      </c>
      <c r="F19" s="76"/>
      <c r="G19" s="76"/>
      <c r="H19" s="58" t="s">
        <v>29</v>
      </c>
      <c r="I19" s="77"/>
      <c r="J19" s="60">
        <v>43111</v>
      </c>
      <c r="K19" s="61"/>
      <c r="L19" s="61"/>
      <c r="M19" s="62" t="s">
        <v>30</v>
      </c>
      <c r="N19" s="63"/>
      <c r="O19" s="153">
        <f>IF(ISBLANK(M19),0,IF(A19=A18,0,SUMPRODUCT(('[1]Taux de GES'!$A$2:$A$35='[1]SUIVI 2018'!H19)*('[1]Taux de GES'!$B$2:$B$35='[1]SUIVI 2018'!M19)*('[1]Taux de GES'!$C$2:$C$35))))</f>
        <v>1189</v>
      </c>
      <c r="P19" s="154">
        <f>IFERROR(O19*'[1]Taux de GES'!$F$3," ")</f>
        <v>69.437600000000003</v>
      </c>
      <c r="Q19" s="64"/>
      <c r="R19" s="40"/>
      <c r="S19" s="65"/>
      <c r="T19" s="66"/>
      <c r="U19" s="67"/>
      <c r="V19" s="68"/>
      <c r="W19" s="69"/>
      <c r="X19" s="70"/>
      <c r="Y19" s="71"/>
      <c r="Z19" s="72"/>
      <c r="AA19" s="73"/>
      <c r="AB19" s="74"/>
      <c r="AC19" s="51">
        <f t="shared" si="1"/>
        <v>1</v>
      </c>
    </row>
    <row r="20" spans="1:29" x14ac:dyDescent="0.25">
      <c r="A20" s="52">
        <v>12</v>
      </c>
      <c r="B20" s="53"/>
      <c r="C20" s="54"/>
      <c r="D20" s="55"/>
      <c r="E20" s="75">
        <v>43108</v>
      </c>
      <c r="F20" s="76"/>
      <c r="G20" s="76"/>
      <c r="H20" s="58" t="s">
        <v>29</v>
      </c>
      <c r="I20" s="77"/>
      <c r="J20" s="60">
        <v>43111</v>
      </c>
      <c r="K20" s="61"/>
      <c r="L20" s="61"/>
      <c r="M20" s="62" t="s">
        <v>30</v>
      </c>
      <c r="N20" s="63"/>
      <c r="O20" s="153">
        <f>IF(ISBLANK(M20),0,IF(A20=A19,0,SUMPRODUCT(('[1]Taux de GES'!$A$2:$A$35='[1]SUIVI 2018'!H20)*('[1]Taux de GES'!$B$2:$B$35='[1]SUIVI 2018'!M20)*('[1]Taux de GES'!$C$2:$C$35))))</f>
        <v>0</v>
      </c>
      <c r="P20" s="154">
        <f>IFERROR(O20*'[1]Taux de GES'!$F$3," ")</f>
        <v>0</v>
      </c>
      <c r="Q20" s="64"/>
      <c r="R20" s="40"/>
      <c r="S20" s="65"/>
      <c r="T20" s="66"/>
      <c r="U20" s="67"/>
      <c r="V20" s="68"/>
      <c r="W20" s="69"/>
      <c r="X20" s="70"/>
      <c r="Y20" s="71"/>
      <c r="Z20" s="72"/>
      <c r="AA20" s="73"/>
      <c r="AB20" s="74"/>
      <c r="AC20" s="51">
        <f t="shared" si="1"/>
        <v>0</v>
      </c>
    </row>
    <row r="21" spans="1:29" x14ac:dyDescent="0.25">
      <c r="A21" s="52">
        <v>12</v>
      </c>
      <c r="B21" s="53"/>
      <c r="C21" s="54"/>
      <c r="D21" s="55"/>
      <c r="E21" s="56">
        <v>43108</v>
      </c>
      <c r="F21" s="57"/>
      <c r="G21" s="57"/>
      <c r="H21" s="58" t="s">
        <v>29</v>
      </c>
      <c r="I21" s="59"/>
      <c r="J21" s="60">
        <v>43111</v>
      </c>
      <c r="K21" s="61"/>
      <c r="L21" s="61"/>
      <c r="M21" s="62" t="s">
        <v>30</v>
      </c>
      <c r="N21" s="63"/>
      <c r="O21" s="153">
        <f>IF(ISBLANK(M21),0,IF(A21=A20,0,SUMPRODUCT(('[1]Taux de GES'!$A$2:$A$35='[1]SUIVI 2018'!H21)*('[1]Taux de GES'!$B$2:$B$35='[1]SUIVI 2018'!M21)*('[1]Taux de GES'!$C$2:$C$35))))</f>
        <v>0</v>
      </c>
      <c r="P21" s="154">
        <f>IFERROR(O21*'[1]Taux de GES'!$F$3," ")</f>
        <v>0</v>
      </c>
      <c r="Q21" s="64"/>
      <c r="R21" s="40"/>
      <c r="S21" s="65"/>
      <c r="T21" s="66"/>
      <c r="U21" s="67"/>
      <c r="V21" s="68"/>
      <c r="W21" s="69"/>
      <c r="X21" s="70"/>
      <c r="Y21" s="71"/>
      <c r="Z21" s="72"/>
      <c r="AA21" s="73"/>
      <c r="AB21" s="74"/>
      <c r="AC21" s="51">
        <f t="shared" si="1"/>
        <v>0</v>
      </c>
    </row>
    <row r="22" spans="1:29" x14ac:dyDescent="0.25">
      <c r="A22" s="52">
        <v>12</v>
      </c>
      <c r="B22" s="53"/>
      <c r="C22" s="54"/>
      <c r="D22" s="55"/>
      <c r="E22" s="56">
        <v>43108</v>
      </c>
      <c r="F22" s="57"/>
      <c r="G22" s="57"/>
      <c r="H22" s="58" t="s">
        <v>29</v>
      </c>
      <c r="I22" s="59"/>
      <c r="J22" s="60">
        <v>43111</v>
      </c>
      <c r="K22" s="61"/>
      <c r="L22" s="61"/>
      <c r="M22" s="62" t="s">
        <v>30</v>
      </c>
      <c r="N22" s="63"/>
      <c r="O22" s="153">
        <f>IF(ISBLANK(M22),0,IF(A22=A21,0,SUMPRODUCT(('[1]Taux de GES'!$A$2:$A$35='[1]SUIVI 2018'!H22)*('[1]Taux de GES'!$B$2:$B$35='[1]SUIVI 2018'!M22)*('[1]Taux de GES'!$C$2:$C$35))))</f>
        <v>0</v>
      </c>
      <c r="P22" s="154">
        <f>IFERROR(O22*'[1]Taux de GES'!$F$3," ")</f>
        <v>0</v>
      </c>
      <c r="Q22" s="64"/>
      <c r="R22" s="40"/>
      <c r="S22" s="65"/>
      <c r="T22" s="66"/>
      <c r="U22" s="67"/>
      <c r="V22" s="68"/>
      <c r="W22" s="69"/>
      <c r="X22" s="70"/>
      <c r="Y22" s="71"/>
      <c r="Z22" s="72"/>
      <c r="AA22" s="73"/>
      <c r="AB22" s="74"/>
      <c r="AC22" s="51">
        <f t="shared" si="1"/>
        <v>0</v>
      </c>
    </row>
    <row r="23" spans="1:29" x14ac:dyDescent="0.25">
      <c r="A23" s="52">
        <v>13</v>
      </c>
      <c r="B23" s="53"/>
      <c r="C23" s="54"/>
      <c r="D23" s="55"/>
      <c r="E23" s="56">
        <v>43109</v>
      </c>
      <c r="F23" s="57"/>
      <c r="G23" s="57"/>
      <c r="H23" s="58" t="s">
        <v>29</v>
      </c>
      <c r="I23" s="59"/>
      <c r="J23" s="60">
        <v>43112</v>
      </c>
      <c r="K23" s="61"/>
      <c r="L23" s="61"/>
      <c r="M23" s="62" t="s">
        <v>30</v>
      </c>
      <c r="N23" s="63"/>
      <c r="O23" s="153">
        <f>IF(ISBLANK(M23),0,IF(A23=A22,0,SUMPRODUCT(('[1]Taux de GES'!$A$2:$A$35='[1]SUIVI 2018'!H23)*('[1]Taux de GES'!$B$2:$B$35='[1]SUIVI 2018'!M23)*('[1]Taux de GES'!$C$2:$C$35))))</f>
        <v>1189</v>
      </c>
      <c r="P23" s="154">
        <f>IFERROR(O23*'[1]Taux de GES'!$F$3," ")</f>
        <v>69.437600000000003</v>
      </c>
      <c r="Q23" s="64"/>
      <c r="R23" s="40"/>
      <c r="S23" s="65"/>
      <c r="T23" s="66"/>
      <c r="U23" s="67"/>
      <c r="V23" s="68"/>
      <c r="W23" s="69"/>
      <c r="X23" s="70"/>
      <c r="Y23" s="71"/>
      <c r="Z23" s="72"/>
      <c r="AA23" s="73"/>
      <c r="AB23" s="74"/>
      <c r="AC23" s="51">
        <f t="shared" si="1"/>
        <v>1</v>
      </c>
    </row>
    <row r="24" spans="1:29" x14ac:dyDescent="0.25">
      <c r="A24" s="52">
        <v>14</v>
      </c>
      <c r="B24" s="53"/>
      <c r="C24" s="54"/>
      <c r="D24" s="55"/>
      <c r="E24" s="56">
        <v>43110</v>
      </c>
      <c r="F24" s="57"/>
      <c r="G24" s="57"/>
      <c r="H24" s="58" t="s">
        <v>32</v>
      </c>
      <c r="I24" s="59"/>
      <c r="J24" s="60">
        <v>43111</v>
      </c>
      <c r="K24" s="61"/>
      <c r="L24" s="61"/>
      <c r="M24" s="62" t="s">
        <v>30</v>
      </c>
      <c r="N24" s="63"/>
      <c r="O24" s="153">
        <f>IF(ISBLANK(M24),0,IF(A24=A23,0,SUMPRODUCT(('[1]Taux de GES'!$A$2:$A$35='[1]SUIVI 2018'!H24)*('[1]Taux de GES'!$B$2:$B$35='[1]SUIVI 2018'!M24)*('[1]Taux de GES'!$C$2:$C$35))))</f>
        <v>25.5</v>
      </c>
      <c r="P24" s="154">
        <f>IFERROR(O24*'[1]Taux de GES'!$F$3," ")</f>
        <v>1.4892000000000001</v>
      </c>
      <c r="Q24" s="64"/>
      <c r="R24" s="40"/>
      <c r="S24" s="65"/>
      <c r="T24" s="66"/>
      <c r="U24" s="67"/>
      <c r="V24" s="68"/>
      <c r="W24" s="69"/>
      <c r="X24" s="70"/>
      <c r="Y24" s="71"/>
      <c r="Z24" s="72"/>
      <c r="AA24" s="73"/>
      <c r="AB24" s="74"/>
      <c r="AC24" s="51">
        <f t="shared" si="1"/>
        <v>1</v>
      </c>
    </row>
    <row r="25" spans="1:29" x14ac:dyDescent="0.25">
      <c r="A25" s="52">
        <v>14</v>
      </c>
      <c r="B25" s="53"/>
      <c r="C25" s="54"/>
      <c r="D25" s="55"/>
      <c r="E25" s="56">
        <v>43110</v>
      </c>
      <c r="F25" s="57"/>
      <c r="G25" s="57"/>
      <c r="H25" s="58" t="s">
        <v>32</v>
      </c>
      <c r="I25" s="59"/>
      <c r="J25" s="60">
        <v>43111</v>
      </c>
      <c r="K25" s="61"/>
      <c r="L25" s="61"/>
      <c r="M25" s="62" t="s">
        <v>30</v>
      </c>
      <c r="N25" s="63"/>
      <c r="O25" s="153">
        <f>IF(ISBLANK(M25),0,IF(A25=A24,0,SUMPRODUCT(('[1]Taux de GES'!$A$2:$A$35='[1]SUIVI 2018'!H25)*('[1]Taux de GES'!$B$2:$B$35='[1]SUIVI 2018'!M25)*('[1]Taux de GES'!$C$2:$C$35))))</f>
        <v>0</v>
      </c>
      <c r="P25" s="154">
        <f>IFERROR(O25*'[1]Taux de GES'!$F$3," ")</f>
        <v>0</v>
      </c>
      <c r="Q25" s="64"/>
      <c r="R25" s="40"/>
      <c r="S25" s="65"/>
      <c r="T25" s="66"/>
      <c r="U25" s="67"/>
      <c r="V25" s="68"/>
      <c r="W25" s="69"/>
      <c r="X25" s="70"/>
      <c r="Y25" s="71"/>
      <c r="Z25" s="72"/>
      <c r="AA25" s="73"/>
      <c r="AB25" s="74"/>
      <c r="AC25" s="51">
        <f t="shared" si="1"/>
        <v>0</v>
      </c>
    </row>
    <row r="26" spans="1:29" x14ac:dyDescent="0.25">
      <c r="A26" s="52">
        <v>15</v>
      </c>
      <c r="B26" s="53"/>
      <c r="C26" s="54"/>
      <c r="D26" s="55"/>
      <c r="E26" s="56">
        <v>43110</v>
      </c>
      <c r="F26" s="57"/>
      <c r="G26" s="57"/>
      <c r="H26" s="58" t="s">
        <v>32</v>
      </c>
      <c r="I26" s="59"/>
      <c r="J26" s="60">
        <v>43111</v>
      </c>
      <c r="K26" s="61"/>
      <c r="L26" s="61"/>
      <c r="M26" s="62" t="s">
        <v>33</v>
      </c>
      <c r="N26" s="63"/>
      <c r="O26" s="153">
        <f>IF(ISBLANK(M26),0,IF(A26=A25,0,SUMPRODUCT(('[1]Taux de GES'!$A$2:$A$35='[1]SUIVI 2018'!H26)*('[1]Taux de GES'!$B$2:$B$35='[1]SUIVI 2018'!M26)*('[1]Taux de GES'!$C$2:$C$35))))</f>
        <v>583</v>
      </c>
      <c r="P26" s="154">
        <f>IFERROR(O26*'[1]Taux de GES'!$F$3," ")</f>
        <v>34.047200000000004</v>
      </c>
      <c r="Q26" s="64"/>
      <c r="R26" s="40"/>
      <c r="S26" s="65"/>
      <c r="T26" s="66"/>
      <c r="U26" s="67"/>
      <c r="V26" s="68"/>
      <c r="W26" s="69"/>
      <c r="X26" s="70"/>
      <c r="Y26" s="71"/>
      <c r="Z26" s="72"/>
      <c r="AA26" s="73"/>
      <c r="AB26" s="74"/>
      <c r="AC26" s="51">
        <f t="shared" si="1"/>
        <v>1</v>
      </c>
    </row>
    <row r="27" spans="1:29" x14ac:dyDescent="0.25">
      <c r="A27" s="52">
        <v>16</v>
      </c>
      <c r="B27" s="53"/>
      <c r="C27" s="54"/>
      <c r="D27" s="55"/>
      <c r="E27" s="56">
        <v>43108</v>
      </c>
      <c r="F27" s="57"/>
      <c r="G27" s="57"/>
      <c r="H27" s="58" t="s">
        <v>29</v>
      </c>
      <c r="I27" s="59"/>
      <c r="J27" s="60">
        <v>43111</v>
      </c>
      <c r="K27" s="61"/>
      <c r="L27" s="61"/>
      <c r="M27" s="62" t="s">
        <v>33</v>
      </c>
      <c r="N27" s="63"/>
      <c r="O27" s="153">
        <f>IF(ISBLANK(M27),0,IF(A27=A26,0,SUMPRODUCT(('[1]Taux de GES'!$A$2:$A$35='[1]SUIVI 2018'!H27)*('[1]Taux de GES'!$B$2:$B$35='[1]SUIVI 2018'!M27)*('[1]Taux de GES'!$C$2:$C$35))))</f>
        <v>1427</v>
      </c>
      <c r="P27" s="154">
        <f>IFERROR(O27*'[1]Taux de GES'!$F$3," ")</f>
        <v>83.336799999999997</v>
      </c>
      <c r="Q27" s="64"/>
      <c r="R27" s="40"/>
      <c r="S27" s="65"/>
      <c r="T27" s="66"/>
      <c r="U27" s="67"/>
      <c r="V27" s="68"/>
      <c r="W27" s="69"/>
      <c r="X27" s="70"/>
      <c r="Y27" s="71"/>
      <c r="Z27" s="72"/>
      <c r="AA27" s="73"/>
      <c r="AB27" s="74"/>
      <c r="AC27" s="51">
        <f t="shared" si="1"/>
        <v>1</v>
      </c>
    </row>
    <row r="28" spans="1:29" x14ac:dyDescent="0.25">
      <c r="A28" s="52">
        <v>16</v>
      </c>
      <c r="B28" s="53"/>
      <c r="C28" s="54"/>
      <c r="D28" s="55"/>
      <c r="E28" s="56">
        <v>43108</v>
      </c>
      <c r="F28" s="57"/>
      <c r="G28" s="57"/>
      <c r="H28" s="58" t="s">
        <v>29</v>
      </c>
      <c r="I28" s="59"/>
      <c r="J28" s="60">
        <v>43111</v>
      </c>
      <c r="K28" s="61"/>
      <c r="L28" s="61"/>
      <c r="M28" s="62" t="s">
        <v>33</v>
      </c>
      <c r="N28" s="63"/>
      <c r="O28" s="153">
        <f>IF(ISBLANK(M28),0,IF(A28=A27,0,SUMPRODUCT(('[1]Taux de GES'!$A$2:$A$35='[1]SUIVI 2018'!H28)*('[1]Taux de GES'!$B$2:$B$35='[1]SUIVI 2018'!M28)*('[1]Taux de GES'!$C$2:$C$35))))</f>
        <v>0</v>
      </c>
      <c r="P28" s="154">
        <f>IFERROR(O28*'[1]Taux de GES'!$F$3," ")</f>
        <v>0</v>
      </c>
      <c r="Q28" s="64"/>
      <c r="R28" s="40"/>
      <c r="S28" s="65"/>
      <c r="T28" s="66"/>
      <c r="U28" s="67"/>
      <c r="V28" s="68"/>
      <c r="W28" s="69"/>
      <c r="X28" s="70"/>
      <c r="Y28" s="71"/>
      <c r="Z28" s="72"/>
      <c r="AA28" s="73"/>
      <c r="AB28" s="74"/>
      <c r="AC28" s="51">
        <f t="shared" si="1"/>
        <v>0</v>
      </c>
    </row>
    <row r="29" spans="1:29" x14ac:dyDescent="0.25">
      <c r="A29" s="52">
        <v>17</v>
      </c>
      <c r="B29" s="53"/>
      <c r="C29" s="54"/>
      <c r="D29" s="55"/>
      <c r="E29" s="56">
        <v>43108</v>
      </c>
      <c r="F29" s="57"/>
      <c r="G29" s="57"/>
      <c r="H29" s="58" t="s">
        <v>34</v>
      </c>
      <c r="I29" s="59"/>
      <c r="J29" s="60">
        <v>43111</v>
      </c>
      <c r="K29" s="61"/>
      <c r="L29" s="61"/>
      <c r="M29" s="62" t="s">
        <v>33</v>
      </c>
      <c r="N29" s="63"/>
      <c r="O29" s="153">
        <f>IF(ISBLANK(M29),0,IF(A29=A28,0,SUMPRODUCT(('[1]Taux de GES'!$A$2:$A$35='[1]SUIVI 2018'!H29)*('[1]Taux de GES'!$B$2:$B$35='[1]SUIVI 2018'!M29)*('[1]Taux de GES'!$C$2:$C$35))))</f>
        <v>1124</v>
      </c>
      <c r="P29" s="154">
        <f>IFERROR(O29*'[1]Taux de GES'!$F$3," ")</f>
        <v>65.641599999999997</v>
      </c>
      <c r="Q29" s="64"/>
      <c r="R29" s="40"/>
      <c r="S29" s="65"/>
      <c r="T29" s="66"/>
      <c r="U29" s="67"/>
      <c r="V29" s="68"/>
      <c r="W29" s="69"/>
      <c r="X29" s="70"/>
      <c r="Y29" s="71"/>
      <c r="Z29" s="72"/>
      <c r="AA29" s="73"/>
      <c r="AB29" s="74"/>
      <c r="AC29" s="51">
        <f t="shared" si="1"/>
        <v>1</v>
      </c>
    </row>
    <row r="30" spans="1:29" x14ac:dyDescent="0.25">
      <c r="A30" s="52">
        <v>18</v>
      </c>
      <c r="B30" s="53"/>
      <c r="C30" s="54"/>
      <c r="D30" s="55"/>
      <c r="E30" s="56">
        <v>43108</v>
      </c>
      <c r="F30" s="57"/>
      <c r="G30" s="57"/>
      <c r="H30" s="58" t="s">
        <v>29</v>
      </c>
      <c r="I30" s="59"/>
      <c r="J30" s="60">
        <v>43110</v>
      </c>
      <c r="K30" s="61"/>
      <c r="L30" s="61"/>
      <c r="M30" s="62" t="s">
        <v>31</v>
      </c>
      <c r="N30" s="63"/>
      <c r="O30" s="153">
        <f>IF(ISBLANK(M30),0,IF(A30=A29,0,SUMPRODUCT(('[1]Taux de GES'!$A$2:$A$35='[1]SUIVI 2018'!H30)*('[1]Taux de GES'!$B$2:$B$35='[1]SUIVI 2018'!M30)*('[1]Taux de GES'!$C$2:$C$35))))</f>
        <v>1212</v>
      </c>
      <c r="P30" s="154">
        <f>IFERROR(O30*'[1]Taux de GES'!$F$3," ")</f>
        <v>70.780799999999999</v>
      </c>
      <c r="Q30" s="64"/>
      <c r="R30" s="40"/>
      <c r="S30" s="65"/>
      <c r="T30" s="66"/>
      <c r="U30" s="67"/>
      <c r="V30" s="68"/>
      <c r="W30" s="69"/>
      <c r="X30" s="70"/>
      <c r="Y30" s="71"/>
      <c r="Z30" s="72"/>
      <c r="AA30" s="73"/>
      <c r="AB30" s="74"/>
      <c r="AC30" s="51">
        <f t="shared" si="1"/>
        <v>1</v>
      </c>
    </row>
    <row r="31" spans="1:29" x14ac:dyDescent="0.25">
      <c r="A31" s="52">
        <v>18</v>
      </c>
      <c r="B31" s="53"/>
      <c r="C31" s="54"/>
      <c r="D31" s="55"/>
      <c r="E31" s="56">
        <v>43108</v>
      </c>
      <c r="F31" s="57"/>
      <c r="G31" s="57"/>
      <c r="H31" s="58" t="s">
        <v>29</v>
      </c>
      <c r="I31" s="59"/>
      <c r="J31" s="60">
        <v>43110</v>
      </c>
      <c r="K31" s="61"/>
      <c r="L31" s="61"/>
      <c r="M31" s="62" t="s">
        <v>31</v>
      </c>
      <c r="N31" s="63"/>
      <c r="O31" s="153">
        <f>IF(ISBLANK(M31),0,IF(A31=A30,0,SUMPRODUCT(('[1]Taux de GES'!$A$2:$A$35='[1]SUIVI 2018'!H31)*('[1]Taux de GES'!$B$2:$B$35='[1]SUIVI 2018'!M31)*('[1]Taux de GES'!$C$2:$C$35))))</f>
        <v>0</v>
      </c>
      <c r="P31" s="154">
        <f>IFERROR(O31*'[1]Taux de GES'!$F$3," ")</f>
        <v>0</v>
      </c>
      <c r="Q31" s="64"/>
      <c r="R31" s="40"/>
      <c r="S31" s="65"/>
      <c r="T31" s="66"/>
      <c r="U31" s="67"/>
      <c r="V31" s="68"/>
      <c r="W31" s="69"/>
      <c r="X31" s="70"/>
      <c r="Y31" s="71"/>
      <c r="Z31" s="72"/>
      <c r="AA31" s="73"/>
      <c r="AB31" s="74"/>
      <c r="AC31" s="51">
        <f t="shared" si="1"/>
        <v>0</v>
      </c>
    </row>
    <row r="32" spans="1:29" x14ac:dyDescent="0.25">
      <c r="A32" s="52">
        <v>18</v>
      </c>
      <c r="B32" s="53"/>
      <c r="C32" s="54"/>
      <c r="D32" s="55"/>
      <c r="E32" s="56">
        <v>43108</v>
      </c>
      <c r="F32" s="57"/>
      <c r="G32" s="57"/>
      <c r="H32" s="58" t="s">
        <v>29</v>
      </c>
      <c r="I32" s="59"/>
      <c r="J32" s="60">
        <v>43110</v>
      </c>
      <c r="K32" s="61"/>
      <c r="L32" s="61"/>
      <c r="M32" s="62" t="s">
        <v>31</v>
      </c>
      <c r="N32" s="63"/>
      <c r="O32" s="153">
        <f>IF(ISBLANK(M32),0,IF(A32=A31,0,SUMPRODUCT(('[1]Taux de GES'!$A$2:$A$35='[1]SUIVI 2018'!H32)*('[1]Taux de GES'!$B$2:$B$35='[1]SUIVI 2018'!M32)*('[1]Taux de GES'!$C$2:$C$35))))</f>
        <v>0</v>
      </c>
      <c r="P32" s="154">
        <f>IFERROR(O32*'[1]Taux de GES'!$F$3," ")</f>
        <v>0</v>
      </c>
      <c r="Q32" s="64"/>
      <c r="R32" s="40"/>
      <c r="S32" s="65"/>
      <c r="T32" s="66"/>
      <c r="U32" s="67"/>
      <c r="V32" s="68"/>
      <c r="W32" s="69"/>
      <c r="X32" s="70"/>
      <c r="Y32" s="71"/>
      <c r="Z32" s="72"/>
      <c r="AA32" s="73"/>
      <c r="AB32" s="74"/>
      <c r="AC32" s="51">
        <f t="shared" si="1"/>
        <v>0</v>
      </c>
    </row>
    <row r="33" spans="1:29" x14ac:dyDescent="0.25">
      <c r="A33" s="52">
        <v>18</v>
      </c>
      <c r="B33" s="53"/>
      <c r="C33" s="54"/>
      <c r="D33" s="55"/>
      <c r="E33" s="56">
        <v>43108</v>
      </c>
      <c r="F33" s="57"/>
      <c r="G33" s="57"/>
      <c r="H33" s="58" t="s">
        <v>29</v>
      </c>
      <c r="I33" s="59"/>
      <c r="J33" s="60">
        <v>43110</v>
      </c>
      <c r="K33" s="61"/>
      <c r="L33" s="61"/>
      <c r="M33" s="62" t="s">
        <v>31</v>
      </c>
      <c r="N33" s="63"/>
      <c r="O33" s="153">
        <f>IF(ISBLANK(M33),0,IF(A33=A32,0,SUMPRODUCT(('[1]Taux de GES'!$A$2:$A$35='[1]SUIVI 2018'!H33)*('[1]Taux de GES'!$B$2:$B$35='[1]SUIVI 2018'!M33)*('[1]Taux de GES'!$C$2:$C$35))))</f>
        <v>0</v>
      </c>
      <c r="P33" s="154">
        <f>IFERROR(O33*'[1]Taux de GES'!$F$3," ")</f>
        <v>0</v>
      </c>
      <c r="Q33" s="64"/>
      <c r="R33" s="40"/>
      <c r="S33" s="65"/>
      <c r="T33" s="66"/>
      <c r="U33" s="67"/>
      <c r="V33" s="68"/>
      <c r="W33" s="69"/>
      <c r="X33" s="70"/>
      <c r="Y33" s="71"/>
      <c r="Z33" s="72"/>
      <c r="AA33" s="73"/>
      <c r="AB33" s="74"/>
      <c r="AC33" s="51">
        <f t="shared" si="1"/>
        <v>0</v>
      </c>
    </row>
    <row r="34" spans="1:29" x14ac:dyDescent="0.25">
      <c r="A34" s="52">
        <v>18</v>
      </c>
      <c r="B34" s="53"/>
      <c r="C34" s="54"/>
      <c r="D34" s="55"/>
      <c r="E34" s="56">
        <v>43108</v>
      </c>
      <c r="F34" s="57"/>
      <c r="G34" s="57"/>
      <c r="H34" s="58" t="s">
        <v>29</v>
      </c>
      <c r="I34" s="59"/>
      <c r="J34" s="60">
        <v>43110</v>
      </c>
      <c r="K34" s="61"/>
      <c r="L34" s="61"/>
      <c r="M34" s="62" t="s">
        <v>31</v>
      </c>
      <c r="N34" s="63"/>
      <c r="O34" s="153">
        <f>IF(ISBLANK(M34),0,IF(A34=A33,0,SUMPRODUCT(('[1]Taux de GES'!$A$2:$A$35='[1]SUIVI 2018'!H34)*('[1]Taux de GES'!$B$2:$B$35='[1]SUIVI 2018'!M34)*('[1]Taux de GES'!$C$2:$C$35))))</f>
        <v>0</v>
      </c>
      <c r="P34" s="154">
        <f>IFERROR(O34*'[1]Taux de GES'!$F$3," ")</f>
        <v>0</v>
      </c>
      <c r="Q34" s="64"/>
      <c r="R34" s="40"/>
      <c r="S34" s="65"/>
      <c r="T34" s="66"/>
      <c r="U34" s="67"/>
      <c r="V34" s="68"/>
      <c r="W34" s="69"/>
      <c r="X34" s="70"/>
      <c r="Y34" s="71"/>
      <c r="Z34" s="72"/>
      <c r="AA34" s="73"/>
      <c r="AB34" s="74"/>
      <c r="AC34" s="51">
        <f t="shared" si="1"/>
        <v>0</v>
      </c>
    </row>
    <row r="35" spans="1:29" x14ac:dyDescent="0.25">
      <c r="A35" s="52">
        <v>19</v>
      </c>
      <c r="B35" s="53"/>
      <c r="C35" s="54"/>
      <c r="D35" s="55"/>
      <c r="E35" s="56">
        <v>43108</v>
      </c>
      <c r="F35" s="57"/>
      <c r="G35" s="57"/>
      <c r="H35" s="58" t="s">
        <v>29</v>
      </c>
      <c r="I35" s="59"/>
      <c r="J35" s="60">
        <v>43111</v>
      </c>
      <c r="K35" s="61"/>
      <c r="L35" s="61"/>
      <c r="M35" s="62" t="s">
        <v>31</v>
      </c>
      <c r="N35" s="63"/>
      <c r="O35" s="153">
        <f>IF(ISBLANK(M35),0,IF(A35=A34,0,SUMPRODUCT(('[1]Taux de GES'!$A$2:$A$35='[1]SUIVI 2018'!H35)*('[1]Taux de GES'!$B$2:$B$35='[1]SUIVI 2018'!M35)*('[1]Taux de GES'!$C$2:$C$35))))</f>
        <v>1212</v>
      </c>
      <c r="P35" s="154">
        <f>IFERROR(O35*'[1]Taux de GES'!$F$3," ")</f>
        <v>70.780799999999999</v>
      </c>
      <c r="Q35" s="64"/>
      <c r="R35" s="40"/>
      <c r="S35" s="65"/>
      <c r="T35" s="66"/>
      <c r="U35" s="67"/>
      <c r="V35" s="68"/>
      <c r="W35" s="69"/>
      <c r="X35" s="70"/>
      <c r="Y35" s="71"/>
      <c r="Z35" s="72"/>
      <c r="AA35" s="73"/>
      <c r="AB35" s="74"/>
      <c r="AC35" s="51">
        <f t="shared" si="1"/>
        <v>1</v>
      </c>
    </row>
    <row r="36" spans="1:29" x14ac:dyDescent="0.25">
      <c r="A36" s="52">
        <v>19</v>
      </c>
      <c r="B36" s="53"/>
      <c r="C36" s="54"/>
      <c r="D36" s="55"/>
      <c r="E36" s="56">
        <v>43108</v>
      </c>
      <c r="F36" s="57"/>
      <c r="G36" s="57"/>
      <c r="H36" s="58" t="s">
        <v>29</v>
      </c>
      <c r="I36" s="59"/>
      <c r="J36" s="60">
        <v>43111</v>
      </c>
      <c r="K36" s="61"/>
      <c r="L36" s="61"/>
      <c r="M36" s="62" t="s">
        <v>31</v>
      </c>
      <c r="N36" s="63"/>
      <c r="O36" s="153">
        <f>IF(ISBLANK(M36),0,IF(A36=A35,0,SUMPRODUCT(('[1]Taux de GES'!$A$2:$A$35='[1]SUIVI 2018'!H36)*('[1]Taux de GES'!$B$2:$B$35='[1]SUIVI 2018'!M36)*('[1]Taux de GES'!$C$2:$C$35))))</f>
        <v>0</v>
      </c>
      <c r="P36" s="154">
        <f>IFERROR(O36*'[1]Taux de GES'!$F$3," ")</f>
        <v>0</v>
      </c>
      <c r="Q36" s="64"/>
      <c r="R36" s="40"/>
      <c r="S36" s="65"/>
      <c r="T36" s="66"/>
      <c r="U36" s="67"/>
      <c r="V36" s="68"/>
      <c r="W36" s="69"/>
      <c r="X36" s="70"/>
      <c r="Y36" s="71"/>
      <c r="Z36" s="72"/>
      <c r="AA36" s="73"/>
      <c r="AB36" s="74"/>
      <c r="AC36" s="51">
        <f t="shared" si="1"/>
        <v>0</v>
      </c>
    </row>
    <row r="37" spans="1:29" x14ac:dyDescent="0.25">
      <c r="A37" s="52">
        <v>19</v>
      </c>
      <c r="B37" s="53"/>
      <c r="C37" s="54"/>
      <c r="D37" s="55"/>
      <c r="E37" s="56">
        <v>43108</v>
      </c>
      <c r="F37" s="57"/>
      <c r="G37" s="57"/>
      <c r="H37" s="58" t="s">
        <v>29</v>
      </c>
      <c r="I37" s="59"/>
      <c r="J37" s="60">
        <v>43111</v>
      </c>
      <c r="K37" s="61"/>
      <c r="L37" s="61"/>
      <c r="M37" s="62" t="s">
        <v>31</v>
      </c>
      <c r="N37" s="63"/>
      <c r="O37" s="153">
        <f>IF(ISBLANK(M37),0,IF(A37=A36,0,SUMPRODUCT(('[1]Taux de GES'!$A$2:$A$35='[1]SUIVI 2018'!H37)*('[1]Taux de GES'!$B$2:$B$35='[1]SUIVI 2018'!M37)*('[1]Taux de GES'!$C$2:$C$35))))</f>
        <v>0</v>
      </c>
      <c r="P37" s="154">
        <f>IFERROR(O37*'[1]Taux de GES'!$F$3," ")</f>
        <v>0</v>
      </c>
      <c r="Q37" s="64"/>
      <c r="R37" s="40"/>
      <c r="S37" s="65"/>
      <c r="T37" s="66"/>
      <c r="U37" s="67"/>
      <c r="V37" s="68"/>
      <c r="W37" s="69"/>
      <c r="X37" s="70"/>
      <c r="Y37" s="71"/>
      <c r="Z37" s="72"/>
      <c r="AA37" s="73"/>
      <c r="AB37" s="74"/>
      <c r="AC37" s="51">
        <f t="shared" si="1"/>
        <v>0</v>
      </c>
    </row>
    <row r="38" spans="1:29" x14ac:dyDescent="0.25">
      <c r="A38" s="52">
        <v>20</v>
      </c>
      <c r="B38" s="53"/>
      <c r="C38" s="54"/>
      <c r="D38" s="55"/>
      <c r="E38" s="56">
        <v>43105</v>
      </c>
      <c r="F38" s="57"/>
      <c r="G38" s="57"/>
      <c r="H38" s="58" t="s">
        <v>29</v>
      </c>
      <c r="I38" s="59"/>
      <c r="J38" s="60">
        <v>43108</v>
      </c>
      <c r="K38" s="61"/>
      <c r="L38" s="61"/>
      <c r="M38" s="62" t="s">
        <v>32</v>
      </c>
      <c r="N38" s="63"/>
      <c r="O38" s="153">
        <f>IF(ISBLANK(M38),0,IF(A38=A37,0,SUMPRODUCT(('[1]Taux de GES'!$A$2:$A$35='[1]SUIVI 2018'!H38)*('[1]Taux de GES'!$B$2:$B$35='[1]SUIVI 2018'!M38)*('[1]Taux de GES'!$C$2:$C$35))))</f>
        <v>1171</v>
      </c>
      <c r="P38" s="154">
        <f>IFERROR(O38*'[1]Taux de GES'!$F$3," ")</f>
        <v>68.386399999999995</v>
      </c>
      <c r="Q38" s="64"/>
      <c r="R38" s="40"/>
      <c r="S38" s="65"/>
      <c r="T38" s="66"/>
      <c r="U38" s="67"/>
      <c r="V38" s="68"/>
      <c r="W38" s="69"/>
      <c r="X38" s="70"/>
      <c r="Y38" s="71"/>
      <c r="Z38" s="72"/>
      <c r="AA38" s="73"/>
      <c r="AB38" s="74"/>
      <c r="AC38" s="51">
        <f t="shared" si="1"/>
        <v>1</v>
      </c>
    </row>
    <row r="39" spans="1:29" x14ac:dyDescent="0.25">
      <c r="A39" s="52">
        <v>21</v>
      </c>
      <c r="B39" s="53"/>
      <c r="C39" s="54"/>
      <c r="D39" s="55"/>
      <c r="E39" s="56">
        <v>43111</v>
      </c>
      <c r="F39" s="57"/>
      <c r="G39" s="57"/>
      <c r="H39" s="58" t="s">
        <v>32</v>
      </c>
      <c r="I39" s="59"/>
      <c r="J39" s="60">
        <v>43115</v>
      </c>
      <c r="K39" s="61"/>
      <c r="L39" s="61"/>
      <c r="M39" s="62" t="s">
        <v>35</v>
      </c>
      <c r="N39" s="63"/>
      <c r="O39" s="153">
        <f>IF(ISBLANK(M39),0,IF(A39=A38,0,SUMPRODUCT(('[1]Taux de GES'!$A$2:$A$35='[1]SUIVI 2018'!H39)*('[1]Taux de GES'!$B$2:$B$35='[1]SUIVI 2018'!M39)*('[1]Taux de GES'!$C$2:$C$35))))</f>
        <v>65.5</v>
      </c>
      <c r="P39" s="154">
        <f>IFERROR(O39*'[1]Taux de GES'!$F$3," ")</f>
        <v>3.8252000000000002</v>
      </c>
      <c r="Q39" s="64"/>
      <c r="R39" s="40"/>
      <c r="S39" s="65"/>
      <c r="T39" s="66"/>
      <c r="U39" s="67"/>
      <c r="V39" s="68"/>
      <c r="W39" s="69"/>
      <c r="X39" s="70"/>
      <c r="Y39" s="71"/>
      <c r="Z39" s="72"/>
      <c r="AA39" s="73"/>
      <c r="AB39" s="74"/>
      <c r="AC39" s="51">
        <f t="shared" si="1"/>
        <v>1</v>
      </c>
    </row>
    <row r="40" spans="1:29" x14ac:dyDescent="0.25">
      <c r="A40" s="52">
        <v>22</v>
      </c>
      <c r="B40" s="53"/>
      <c r="C40" s="54"/>
      <c r="D40" s="55"/>
      <c r="E40" s="56">
        <v>43108</v>
      </c>
      <c r="F40" s="57"/>
      <c r="G40" s="57"/>
      <c r="H40" s="58" t="s">
        <v>30</v>
      </c>
      <c r="I40" s="59"/>
      <c r="J40" s="60">
        <v>43111</v>
      </c>
      <c r="K40" s="61"/>
      <c r="L40" s="61"/>
      <c r="M40" s="62" t="s">
        <v>34</v>
      </c>
      <c r="N40" s="63"/>
      <c r="O40" s="153">
        <f>IF(ISBLANK(M40),0,IF(A40=A39,0,SUMPRODUCT(('[1]Taux de GES'!$A$2:$A$35='[1]SUIVI 2018'!H40)*('[1]Taux de GES'!$B$2:$B$35='[1]SUIVI 2018'!M40)*('[1]Taux de GES'!$C$2:$C$35))))</f>
        <v>907</v>
      </c>
      <c r="P40" s="154">
        <f>IFERROR(O40*'[1]Taux de GES'!$F$3," ")</f>
        <v>52.968800000000002</v>
      </c>
      <c r="Q40" s="64"/>
      <c r="R40" s="40"/>
      <c r="S40" s="65"/>
      <c r="T40" s="66"/>
      <c r="U40" s="67"/>
      <c r="V40" s="68"/>
      <c r="W40" s="69"/>
      <c r="X40" s="70"/>
      <c r="Y40" s="71"/>
      <c r="Z40" s="72"/>
      <c r="AA40" s="73"/>
      <c r="AB40" s="74"/>
      <c r="AC40" s="51">
        <f t="shared" si="1"/>
        <v>1</v>
      </c>
    </row>
    <row r="41" spans="1:29" x14ac:dyDescent="0.25">
      <c r="A41" s="52">
        <v>23</v>
      </c>
      <c r="B41" s="53"/>
      <c r="C41" s="54"/>
      <c r="D41" s="55"/>
      <c r="E41" s="56">
        <v>43110</v>
      </c>
      <c r="F41" s="57"/>
      <c r="G41" s="57"/>
      <c r="H41" s="58" t="s">
        <v>31</v>
      </c>
      <c r="I41" s="59"/>
      <c r="J41" s="60">
        <v>43112</v>
      </c>
      <c r="K41" s="61"/>
      <c r="L41" s="61"/>
      <c r="M41" s="62" t="s">
        <v>29</v>
      </c>
      <c r="N41" s="63"/>
      <c r="O41" s="153">
        <f>IF(ISBLANK(M41),0,IF(A41=A40,0,SUMPRODUCT(('[1]Taux de GES'!$A$2:$A$35='[1]SUIVI 2018'!H41)*('[1]Taux de GES'!$B$2:$B$35='[1]SUIVI 2018'!M41)*('[1]Taux de GES'!$C$2:$C$35))))</f>
        <v>1538</v>
      </c>
      <c r="P41" s="154">
        <f>IFERROR(O41*'[1]Taux de GES'!$F$3," ")</f>
        <v>89.819199999999995</v>
      </c>
      <c r="Q41" s="64"/>
      <c r="R41" s="40"/>
      <c r="S41" s="65"/>
      <c r="T41" s="66"/>
      <c r="U41" s="67"/>
      <c r="V41" s="68"/>
      <c r="W41" s="69"/>
      <c r="X41" s="70"/>
      <c r="Y41" s="71"/>
      <c r="Z41" s="72"/>
      <c r="AA41" s="73"/>
      <c r="AB41" s="74"/>
      <c r="AC41" s="51">
        <f t="shared" si="1"/>
        <v>1</v>
      </c>
    </row>
    <row r="42" spans="1:29" x14ac:dyDescent="0.25">
      <c r="A42" s="52">
        <v>24</v>
      </c>
      <c r="B42" s="53"/>
      <c r="C42" s="54"/>
      <c r="D42" s="55"/>
      <c r="E42" s="56">
        <v>43110</v>
      </c>
      <c r="F42" s="57"/>
      <c r="G42" s="57"/>
      <c r="H42" s="58" t="s">
        <v>29</v>
      </c>
      <c r="I42" s="59"/>
      <c r="J42" s="60">
        <v>43115</v>
      </c>
      <c r="K42" s="61"/>
      <c r="L42" s="61"/>
      <c r="M42" s="62" t="s">
        <v>31</v>
      </c>
      <c r="N42" s="63"/>
      <c r="O42" s="153">
        <f>IF(ISBLANK(M42),0,IF(A42=A41,0,SUMPRODUCT(('[1]Taux de GES'!$A$2:$A$35='[1]SUIVI 2018'!H42)*('[1]Taux de GES'!$B$2:$B$35='[1]SUIVI 2018'!M42)*('[1]Taux de GES'!$C$2:$C$35))))</f>
        <v>1212</v>
      </c>
      <c r="P42" s="154">
        <f>IFERROR(O42*'[1]Taux de GES'!$F$3," ")</f>
        <v>70.780799999999999</v>
      </c>
      <c r="Q42" s="64"/>
      <c r="R42" s="40"/>
      <c r="S42" s="65"/>
      <c r="T42" s="66"/>
      <c r="U42" s="67"/>
      <c r="V42" s="68"/>
      <c r="W42" s="69"/>
      <c r="X42" s="70"/>
      <c r="Y42" s="71"/>
      <c r="Z42" s="72"/>
      <c r="AA42" s="73"/>
      <c r="AB42" s="74"/>
      <c r="AC42" s="51">
        <f t="shared" si="1"/>
        <v>1</v>
      </c>
    </row>
    <row r="43" spans="1:29" x14ac:dyDescent="0.25">
      <c r="A43" s="52">
        <v>24</v>
      </c>
      <c r="B43" s="53"/>
      <c r="C43" s="54"/>
      <c r="D43" s="55"/>
      <c r="E43" s="56">
        <v>43110</v>
      </c>
      <c r="F43" s="57"/>
      <c r="G43" s="57"/>
      <c r="H43" s="58" t="s">
        <v>29</v>
      </c>
      <c r="I43" s="59"/>
      <c r="J43" s="60">
        <v>43115</v>
      </c>
      <c r="K43" s="61"/>
      <c r="L43" s="61"/>
      <c r="M43" s="62" t="s">
        <v>31</v>
      </c>
      <c r="N43" s="63"/>
      <c r="O43" s="153">
        <f>IF(ISBLANK(M43),0,IF(A43=A42,0,SUMPRODUCT(('[1]Taux de GES'!$A$2:$A$35='[1]SUIVI 2018'!H43)*('[1]Taux de GES'!$B$2:$B$35='[1]SUIVI 2018'!M43)*('[1]Taux de GES'!$C$2:$C$35))))</f>
        <v>0</v>
      </c>
      <c r="P43" s="154">
        <f>IFERROR(O43*'[1]Taux de GES'!$F$3," ")</f>
        <v>0</v>
      </c>
      <c r="Q43" s="64"/>
      <c r="R43" s="40"/>
      <c r="S43" s="65"/>
      <c r="T43" s="66"/>
      <c r="U43" s="67"/>
      <c r="V43" s="68"/>
      <c r="W43" s="69"/>
      <c r="X43" s="70"/>
      <c r="Y43" s="71"/>
      <c r="Z43" s="72"/>
      <c r="AA43" s="73"/>
      <c r="AB43" s="74"/>
      <c r="AC43" s="51">
        <f t="shared" si="1"/>
        <v>0</v>
      </c>
    </row>
    <row r="44" spans="1:29" x14ac:dyDescent="0.25">
      <c r="A44" s="52">
        <v>24</v>
      </c>
      <c r="B44" s="53"/>
      <c r="C44" s="54"/>
      <c r="D44" s="55"/>
      <c r="E44" s="56">
        <v>43110</v>
      </c>
      <c r="F44" s="57"/>
      <c r="G44" s="57"/>
      <c r="H44" s="58" t="s">
        <v>29</v>
      </c>
      <c r="I44" s="59"/>
      <c r="J44" s="60">
        <v>43115</v>
      </c>
      <c r="K44" s="61"/>
      <c r="L44" s="61"/>
      <c r="M44" s="62" t="s">
        <v>31</v>
      </c>
      <c r="N44" s="63"/>
      <c r="O44" s="153">
        <f>IF(ISBLANK(M44),0,IF(A44=A43,0,SUMPRODUCT(('[1]Taux de GES'!$A$2:$A$35='[1]SUIVI 2018'!H44)*('[1]Taux de GES'!$B$2:$B$35='[1]SUIVI 2018'!M44)*('[1]Taux de GES'!$C$2:$C$35))))</f>
        <v>0</v>
      </c>
      <c r="P44" s="154">
        <f>IFERROR(O44*'[1]Taux de GES'!$F$3," ")</f>
        <v>0</v>
      </c>
      <c r="Q44" s="64"/>
      <c r="R44" s="40"/>
      <c r="S44" s="65"/>
      <c r="T44" s="66"/>
      <c r="U44" s="67"/>
      <c r="V44" s="68"/>
      <c r="W44" s="69"/>
      <c r="X44" s="70"/>
      <c r="Y44" s="71"/>
      <c r="Z44" s="72"/>
      <c r="AA44" s="73"/>
      <c r="AB44" s="74"/>
      <c r="AC44" s="51">
        <f t="shared" si="1"/>
        <v>0</v>
      </c>
    </row>
    <row r="45" spans="1:29" x14ac:dyDescent="0.25">
      <c r="A45" s="52">
        <v>25</v>
      </c>
      <c r="B45" s="53"/>
      <c r="C45" s="54"/>
      <c r="D45" s="55"/>
      <c r="E45" s="56">
        <v>43111</v>
      </c>
      <c r="F45" s="57"/>
      <c r="G45" s="57"/>
      <c r="H45" s="58" t="s">
        <v>29</v>
      </c>
      <c r="I45" s="59"/>
      <c r="J45" s="60">
        <v>43116</v>
      </c>
      <c r="K45" s="61"/>
      <c r="L45" s="61"/>
      <c r="M45" s="62" t="s">
        <v>30</v>
      </c>
      <c r="N45" s="63"/>
      <c r="O45" s="153">
        <f>IF(ISBLANK(M45),0,IF(A45=A44,0,SUMPRODUCT(('[1]Taux de GES'!$A$2:$A$35='[1]SUIVI 2018'!H45)*('[1]Taux de GES'!$B$2:$B$35='[1]SUIVI 2018'!M45)*('[1]Taux de GES'!$C$2:$C$35))))</f>
        <v>1189</v>
      </c>
      <c r="P45" s="154">
        <f>IFERROR(O45*'[1]Taux de GES'!$F$3," ")</f>
        <v>69.437600000000003</v>
      </c>
      <c r="Q45" s="64"/>
      <c r="R45" s="40"/>
      <c r="S45" s="65"/>
      <c r="T45" s="66"/>
      <c r="U45" s="67"/>
      <c r="V45" s="68"/>
      <c r="W45" s="69"/>
      <c r="X45" s="70"/>
      <c r="Y45" s="71"/>
      <c r="Z45" s="72"/>
      <c r="AA45" s="73"/>
      <c r="AB45" s="74"/>
      <c r="AC45" s="51">
        <f t="shared" si="1"/>
        <v>1</v>
      </c>
    </row>
    <row r="46" spans="1:29" x14ac:dyDescent="0.25">
      <c r="A46" s="52">
        <v>25</v>
      </c>
      <c r="B46" s="53"/>
      <c r="C46" s="54"/>
      <c r="D46" s="55"/>
      <c r="E46" s="56">
        <v>43111</v>
      </c>
      <c r="F46" s="57"/>
      <c r="G46" s="57"/>
      <c r="H46" s="58" t="s">
        <v>29</v>
      </c>
      <c r="I46" s="59"/>
      <c r="J46" s="60">
        <v>43116</v>
      </c>
      <c r="K46" s="61"/>
      <c r="L46" s="61"/>
      <c r="M46" s="62" t="s">
        <v>30</v>
      </c>
      <c r="N46" s="63"/>
      <c r="O46" s="153">
        <f>IF(ISBLANK(M46),0,IF(A46=A45,0,SUMPRODUCT(('[1]Taux de GES'!$A$2:$A$35='[1]SUIVI 2018'!H46)*('[1]Taux de GES'!$B$2:$B$35='[1]SUIVI 2018'!M46)*('[1]Taux de GES'!$C$2:$C$35))))</f>
        <v>0</v>
      </c>
      <c r="P46" s="154">
        <f>IFERROR(O46*'[1]Taux de GES'!$F$3," ")</f>
        <v>0</v>
      </c>
      <c r="Q46" s="64"/>
      <c r="R46" s="40"/>
      <c r="S46" s="65"/>
      <c r="T46" s="66"/>
      <c r="U46" s="67"/>
      <c r="V46" s="68"/>
      <c r="W46" s="69"/>
      <c r="X46" s="70"/>
      <c r="Y46" s="71"/>
      <c r="Z46" s="72"/>
      <c r="AA46" s="73"/>
      <c r="AB46" s="74"/>
      <c r="AC46" s="51">
        <f t="shared" si="1"/>
        <v>0</v>
      </c>
    </row>
    <row r="47" spans="1:29" x14ac:dyDescent="0.25">
      <c r="A47" s="52">
        <v>25</v>
      </c>
      <c r="B47" s="53"/>
      <c r="C47" s="54"/>
      <c r="D47" s="55"/>
      <c r="E47" s="56">
        <v>43111</v>
      </c>
      <c r="F47" s="57"/>
      <c r="G47" s="57"/>
      <c r="H47" s="58" t="s">
        <v>29</v>
      </c>
      <c r="I47" s="59"/>
      <c r="J47" s="60">
        <v>43116</v>
      </c>
      <c r="K47" s="61"/>
      <c r="L47" s="61"/>
      <c r="M47" s="62" t="s">
        <v>30</v>
      </c>
      <c r="N47" s="63"/>
      <c r="O47" s="153">
        <f>IF(ISBLANK(M47),0,IF(A47=A46,0,SUMPRODUCT(('[1]Taux de GES'!$A$2:$A$35='[1]SUIVI 2018'!H47)*('[1]Taux de GES'!$B$2:$B$35='[1]SUIVI 2018'!M47)*('[1]Taux de GES'!$C$2:$C$35))))</f>
        <v>0</v>
      </c>
      <c r="P47" s="154">
        <f>IFERROR(O47*'[1]Taux de GES'!$F$3," ")</f>
        <v>0</v>
      </c>
      <c r="Q47" s="64"/>
      <c r="R47" s="40"/>
      <c r="S47" s="65"/>
      <c r="T47" s="66"/>
      <c r="U47" s="67"/>
      <c r="V47" s="68"/>
      <c r="W47" s="69"/>
      <c r="X47" s="70"/>
      <c r="Y47" s="71"/>
      <c r="Z47" s="72"/>
      <c r="AA47" s="73"/>
      <c r="AB47" s="74"/>
      <c r="AC47" s="51">
        <f t="shared" si="1"/>
        <v>0</v>
      </c>
    </row>
    <row r="48" spans="1:29" x14ac:dyDescent="0.25">
      <c r="A48" s="52">
        <v>26</v>
      </c>
      <c r="B48" s="53"/>
      <c r="C48" s="54"/>
      <c r="D48" s="55"/>
      <c r="E48" s="56">
        <v>43109</v>
      </c>
      <c r="F48" s="57"/>
      <c r="G48" s="57"/>
      <c r="H48" s="58" t="s">
        <v>29</v>
      </c>
      <c r="I48" s="59"/>
      <c r="J48" s="60">
        <v>43112</v>
      </c>
      <c r="K48" s="61"/>
      <c r="L48" s="61"/>
      <c r="M48" s="62" t="s">
        <v>30</v>
      </c>
      <c r="N48" s="63"/>
      <c r="O48" s="153">
        <f>IF(ISBLANK(M48),0,IF(A48=A47,0,SUMPRODUCT(('[1]Taux de GES'!$A$2:$A$35='[1]SUIVI 2018'!H48)*('[1]Taux de GES'!$B$2:$B$35='[1]SUIVI 2018'!M48)*('[1]Taux de GES'!$C$2:$C$35))))</f>
        <v>1189</v>
      </c>
      <c r="P48" s="154">
        <f>IFERROR(O48*'[1]Taux de GES'!$F$3," ")</f>
        <v>69.437600000000003</v>
      </c>
      <c r="Q48" s="64"/>
      <c r="R48" s="40"/>
      <c r="S48" s="65"/>
      <c r="T48" s="66"/>
      <c r="U48" s="67"/>
      <c r="V48" s="68"/>
      <c r="W48" s="69"/>
      <c r="X48" s="70"/>
      <c r="Y48" s="71"/>
      <c r="Z48" s="72"/>
      <c r="AA48" s="73"/>
      <c r="AB48" s="74"/>
      <c r="AC48" s="51">
        <f t="shared" si="1"/>
        <v>1</v>
      </c>
    </row>
    <row r="49" spans="1:29" x14ac:dyDescent="0.25">
      <c r="A49" s="52">
        <v>27</v>
      </c>
      <c r="B49" s="53"/>
      <c r="C49" s="54"/>
      <c r="D49" s="55"/>
      <c r="E49" s="56">
        <v>43109</v>
      </c>
      <c r="F49" s="57"/>
      <c r="G49" s="57"/>
      <c r="H49" s="58" t="s">
        <v>29</v>
      </c>
      <c r="I49" s="59"/>
      <c r="J49" s="60">
        <v>43111</v>
      </c>
      <c r="K49" s="61"/>
      <c r="L49" s="61"/>
      <c r="M49" s="62" t="s">
        <v>30</v>
      </c>
      <c r="N49" s="63"/>
      <c r="O49" s="153">
        <f>IF(ISBLANK(M49),0,IF(A49=A48,0,SUMPRODUCT(('[1]Taux de GES'!$A$2:$A$35='[1]SUIVI 2018'!H49)*('[1]Taux de GES'!$B$2:$B$35='[1]SUIVI 2018'!M49)*('[1]Taux de GES'!$C$2:$C$35))))</f>
        <v>1189</v>
      </c>
      <c r="P49" s="154">
        <f>IFERROR(O49*'[1]Taux de GES'!$F$3," ")</f>
        <v>69.437600000000003</v>
      </c>
      <c r="Q49" s="64"/>
      <c r="R49" s="40"/>
      <c r="S49" s="65"/>
      <c r="T49" s="66"/>
      <c r="U49" s="67"/>
      <c r="V49" s="68"/>
      <c r="W49" s="69"/>
      <c r="X49" s="70"/>
      <c r="Y49" s="71"/>
      <c r="Z49" s="72"/>
      <c r="AA49" s="73"/>
      <c r="AB49" s="74"/>
      <c r="AC49" s="51">
        <f t="shared" si="1"/>
        <v>1</v>
      </c>
    </row>
    <row r="50" spans="1:29" x14ac:dyDescent="0.25">
      <c r="A50" s="52">
        <v>28</v>
      </c>
      <c r="B50" s="53"/>
      <c r="C50" s="54"/>
      <c r="D50" s="55"/>
      <c r="E50" s="56">
        <v>43111</v>
      </c>
      <c r="F50" s="57"/>
      <c r="G50" s="57"/>
      <c r="H50" s="58" t="s">
        <v>34</v>
      </c>
      <c r="I50" s="59"/>
      <c r="J50" s="60">
        <v>43116</v>
      </c>
      <c r="K50" s="61"/>
      <c r="L50" s="61"/>
      <c r="M50" s="62" t="s">
        <v>30</v>
      </c>
      <c r="N50" s="63"/>
      <c r="O50" s="153">
        <f>IF(ISBLANK(M50),0,IF(A50=A49,0,SUMPRODUCT(('[1]Taux de GES'!$A$2:$A$35='[1]SUIVI 2018'!H50)*('[1]Taux de GES'!$B$2:$B$35='[1]SUIVI 2018'!M50)*('[1]Taux de GES'!$C$2:$C$35))))</f>
        <v>908</v>
      </c>
      <c r="P50" s="154">
        <f>IFERROR(O50*'[1]Taux de GES'!$F$3," ")</f>
        <v>53.027200000000001</v>
      </c>
      <c r="Q50" s="64"/>
      <c r="R50" s="40"/>
      <c r="S50" s="65"/>
      <c r="T50" s="66"/>
      <c r="U50" s="67"/>
      <c r="V50" s="68"/>
      <c r="W50" s="69"/>
      <c r="X50" s="70"/>
      <c r="Y50" s="71"/>
      <c r="Z50" s="72"/>
      <c r="AA50" s="73"/>
      <c r="AB50" s="74"/>
      <c r="AC50" s="51">
        <f t="shared" si="1"/>
        <v>1</v>
      </c>
    </row>
    <row r="51" spans="1:29" x14ac:dyDescent="0.25">
      <c r="A51" s="52">
        <v>29</v>
      </c>
      <c r="B51" s="53"/>
      <c r="C51" s="54"/>
      <c r="D51" s="55"/>
      <c r="E51" s="56">
        <v>43111</v>
      </c>
      <c r="F51" s="57"/>
      <c r="G51" s="57"/>
      <c r="H51" s="58" t="s">
        <v>29</v>
      </c>
      <c r="I51" s="59"/>
      <c r="J51" s="60">
        <v>43115</v>
      </c>
      <c r="K51" s="61"/>
      <c r="L51" s="61"/>
      <c r="M51" s="62" t="s">
        <v>30</v>
      </c>
      <c r="N51" s="63"/>
      <c r="O51" s="153">
        <f>IF(ISBLANK(M51),0,IF(A51=A50,0,SUMPRODUCT(('[1]Taux de GES'!$A$2:$A$35='[1]SUIVI 2018'!H51)*('[1]Taux de GES'!$B$2:$B$35='[1]SUIVI 2018'!M51)*('[1]Taux de GES'!$C$2:$C$35))))</f>
        <v>1189</v>
      </c>
      <c r="P51" s="154">
        <f>IFERROR(O51*'[1]Taux de GES'!$F$3," ")</f>
        <v>69.437600000000003</v>
      </c>
      <c r="Q51" s="64"/>
      <c r="R51" s="40"/>
      <c r="S51" s="65"/>
      <c r="T51" s="66"/>
      <c r="U51" s="67"/>
      <c r="V51" s="68"/>
      <c r="W51" s="69"/>
      <c r="X51" s="70"/>
      <c r="Y51" s="71"/>
      <c r="Z51" s="72"/>
      <c r="AA51" s="73"/>
      <c r="AB51" s="74"/>
      <c r="AC51" s="51">
        <f t="shared" si="1"/>
        <v>1</v>
      </c>
    </row>
    <row r="52" spans="1:29" x14ac:dyDescent="0.25">
      <c r="A52" s="52">
        <v>30</v>
      </c>
      <c r="B52" s="53"/>
      <c r="C52" s="54"/>
      <c r="D52" s="55"/>
      <c r="E52" s="56">
        <v>43111</v>
      </c>
      <c r="F52" s="57"/>
      <c r="G52" s="57"/>
      <c r="H52" s="58" t="s">
        <v>29</v>
      </c>
      <c r="I52" s="59"/>
      <c r="J52" s="60">
        <v>43115</v>
      </c>
      <c r="K52" s="61"/>
      <c r="L52" s="61"/>
      <c r="M52" s="62" t="s">
        <v>30</v>
      </c>
      <c r="N52" s="63"/>
      <c r="O52" s="153">
        <f>IF(ISBLANK(M52),0,IF(A52=A51,0,SUMPRODUCT(('[1]Taux de GES'!$A$2:$A$35='[1]SUIVI 2018'!H52)*('[1]Taux de GES'!$B$2:$B$35='[1]SUIVI 2018'!M52)*('[1]Taux de GES'!$C$2:$C$35))))</f>
        <v>1189</v>
      </c>
      <c r="P52" s="154">
        <f>IFERROR(O52*'[1]Taux de GES'!$F$3," ")</f>
        <v>69.437600000000003</v>
      </c>
      <c r="Q52" s="64"/>
      <c r="R52" s="40"/>
      <c r="S52" s="65"/>
      <c r="T52" s="66"/>
      <c r="U52" s="67"/>
      <c r="V52" s="68"/>
      <c r="W52" s="69"/>
      <c r="X52" s="70"/>
      <c r="Y52" s="71"/>
      <c r="Z52" s="72"/>
      <c r="AA52" s="73"/>
      <c r="AB52" s="74"/>
      <c r="AC52" s="51">
        <f t="shared" si="1"/>
        <v>1</v>
      </c>
    </row>
    <row r="53" spans="1:29" x14ac:dyDescent="0.25">
      <c r="A53" s="52">
        <v>31</v>
      </c>
      <c r="B53" s="53"/>
      <c r="C53" s="54"/>
      <c r="D53" s="55"/>
      <c r="E53" s="56">
        <v>43111</v>
      </c>
      <c r="F53" s="57"/>
      <c r="G53" s="57"/>
      <c r="H53" s="58" t="s">
        <v>29</v>
      </c>
      <c r="I53" s="59"/>
      <c r="J53" s="60">
        <v>43115</v>
      </c>
      <c r="K53" s="61"/>
      <c r="L53" s="61"/>
      <c r="M53" s="62" t="s">
        <v>30</v>
      </c>
      <c r="N53" s="63"/>
      <c r="O53" s="153">
        <f>IF(ISBLANK(M53),0,IF(A53=A52,0,SUMPRODUCT(('[1]Taux de GES'!$A$2:$A$35='[1]SUIVI 2018'!H53)*('[1]Taux de GES'!$B$2:$B$35='[1]SUIVI 2018'!M53)*('[1]Taux de GES'!$C$2:$C$35))))</f>
        <v>1189</v>
      </c>
      <c r="P53" s="154">
        <f>IFERROR(O53*'[1]Taux de GES'!$F$3," ")</f>
        <v>69.437600000000003</v>
      </c>
      <c r="Q53" s="64"/>
      <c r="R53" s="40"/>
      <c r="S53" s="65"/>
      <c r="T53" s="66"/>
      <c r="U53" s="67"/>
      <c r="V53" s="68"/>
      <c r="W53" s="69"/>
      <c r="X53" s="70"/>
      <c r="Y53" s="71"/>
      <c r="Z53" s="72"/>
      <c r="AA53" s="73"/>
      <c r="AB53" s="74"/>
      <c r="AC53" s="51">
        <f t="shared" si="1"/>
        <v>1</v>
      </c>
    </row>
    <row r="54" spans="1:29" x14ac:dyDescent="0.25">
      <c r="A54" s="52">
        <v>31</v>
      </c>
      <c r="B54" s="53"/>
      <c r="C54" s="54"/>
      <c r="D54" s="55"/>
      <c r="E54" s="56">
        <v>43111</v>
      </c>
      <c r="F54" s="57"/>
      <c r="G54" s="57"/>
      <c r="H54" s="58" t="s">
        <v>29</v>
      </c>
      <c r="I54" s="59"/>
      <c r="J54" s="60">
        <v>43115</v>
      </c>
      <c r="K54" s="61"/>
      <c r="L54" s="61"/>
      <c r="M54" s="62" t="s">
        <v>30</v>
      </c>
      <c r="N54" s="63"/>
      <c r="O54" s="153">
        <f>IF(ISBLANK(M54),0,IF(A54=A53,0,SUMPRODUCT(('[1]Taux de GES'!$A$2:$A$35='[1]SUIVI 2018'!H54)*('[1]Taux de GES'!$B$2:$B$35='[1]SUIVI 2018'!M54)*('[1]Taux de GES'!$C$2:$C$35))))</f>
        <v>0</v>
      </c>
      <c r="P54" s="154">
        <f>IFERROR(O54*'[1]Taux de GES'!$F$3," ")</f>
        <v>0</v>
      </c>
      <c r="Q54" s="64"/>
      <c r="R54" s="40"/>
      <c r="S54" s="65"/>
      <c r="T54" s="66"/>
      <c r="U54" s="67"/>
      <c r="V54" s="68"/>
      <c r="W54" s="69"/>
      <c r="X54" s="70"/>
      <c r="Y54" s="71"/>
      <c r="Z54" s="72"/>
      <c r="AA54" s="73"/>
      <c r="AB54" s="74"/>
      <c r="AC54" s="51">
        <f t="shared" si="1"/>
        <v>0</v>
      </c>
    </row>
    <row r="55" spans="1:29" x14ac:dyDescent="0.25">
      <c r="A55" s="52">
        <v>31</v>
      </c>
      <c r="B55" s="53"/>
      <c r="C55" s="54"/>
      <c r="D55" s="55"/>
      <c r="E55" s="56">
        <v>43111</v>
      </c>
      <c r="F55" s="57"/>
      <c r="G55" s="57"/>
      <c r="H55" s="58" t="s">
        <v>29</v>
      </c>
      <c r="I55" s="59"/>
      <c r="J55" s="60">
        <v>43115</v>
      </c>
      <c r="K55" s="61"/>
      <c r="L55" s="61"/>
      <c r="M55" s="62" t="s">
        <v>30</v>
      </c>
      <c r="N55" s="63"/>
      <c r="O55" s="153">
        <f>IF(ISBLANK(M55),0,IF(A55=A54,0,SUMPRODUCT(('[1]Taux de GES'!$A$2:$A$35='[1]SUIVI 2018'!H55)*('[1]Taux de GES'!$B$2:$B$35='[1]SUIVI 2018'!M55)*('[1]Taux de GES'!$C$2:$C$35))))</f>
        <v>0</v>
      </c>
      <c r="P55" s="154">
        <f>IFERROR(O55*'[1]Taux de GES'!$F$3," ")</f>
        <v>0</v>
      </c>
      <c r="Q55" s="64"/>
      <c r="R55" s="40"/>
      <c r="S55" s="65"/>
      <c r="T55" s="66"/>
      <c r="U55" s="67"/>
      <c r="V55" s="68"/>
      <c r="W55" s="69"/>
      <c r="X55" s="70"/>
      <c r="Y55" s="71"/>
      <c r="Z55" s="72"/>
      <c r="AA55" s="73"/>
      <c r="AB55" s="74"/>
      <c r="AC55" s="51">
        <f t="shared" si="1"/>
        <v>0</v>
      </c>
    </row>
    <row r="56" spans="1:29" x14ac:dyDescent="0.25">
      <c r="A56" s="52">
        <v>32</v>
      </c>
      <c r="B56" s="53"/>
      <c r="C56" s="54"/>
      <c r="D56" s="55"/>
      <c r="E56" s="56">
        <v>43112</v>
      </c>
      <c r="F56" s="57"/>
      <c r="G56" s="57"/>
      <c r="H56" s="58" t="s">
        <v>29</v>
      </c>
      <c r="I56" s="59"/>
      <c r="J56" s="60">
        <v>43115</v>
      </c>
      <c r="K56" s="61"/>
      <c r="L56" s="61"/>
      <c r="M56" s="62" t="s">
        <v>30</v>
      </c>
      <c r="N56" s="63"/>
      <c r="O56" s="153">
        <f>IF(ISBLANK(M56),0,IF(A56=A55,0,SUMPRODUCT(('[1]Taux de GES'!$A$2:$A$35='[1]SUIVI 2018'!H56)*('[1]Taux de GES'!$B$2:$B$35='[1]SUIVI 2018'!M56)*('[1]Taux de GES'!$C$2:$C$35))))</f>
        <v>1189</v>
      </c>
      <c r="P56" s="154">
        <f>IFERROR(O56*'[1]Taux de GES'!$F$3," ")</f>
        <v>69.437600000000003</v>
      </c>
      <c r="Q56" s="64"/>
      <c r="R56" s="40"/>
      <c r="S56" s="65"/>
      <c r="T56" s="66"/>
      <c r="U56" s="67"/>
      <c r="V56" s="68"/>
      <c r="W56" s="69"/>
      <c r="X56" s="70"/>
      <c r="Y56" s="71"/>
      <c r="Z56" s="72"/>
      <c r="AA56" s="73"/>
      <c r="AB56" s="74"/>
      <c r="AC56" s="51">
        <f t="shared" si="1"/>
        <v>1</v>
      </c>
    </row>
    <row r="57" spans="1:29" x14ac:dyDescent="0.25">
      <c r="A57" s="52">
        <v>33</v>
      </c>
      <c r="B57" s="53"/>
      <c r="C57" s="54"/>
      <c r="D57" s="55"/>
      <c r="E57" s="56">
        <v>43111</v>
      </c>
      <c r="F57" s="57"/>
      <c r="G57" s="57"/>
      <c r="H57" s="58" t="s">
        <v>33</v>
      </c>
      <c r="I57" s="59"/>
      <c r="J57" s="60">
        <v>43117</v>
      </c>
      <c r="K57" s="61"/>
      <c r="L57" s="61"/>
      <c r="M57" s="62" t="s">
        <v>29</v>
      </c>
      <c r="N57" s="63"/>
      <c r="O57" s="153">
        <f>IF(ISBLANK(M57),0,IF(A57=A56,0,SUMPRODUCT(('[1]Taux de GES'!$A$2:$A$35='[1]SUIVI 2018'!H57)*('[1]Taux de GES'!$B$2:$B$35='[1]SUIVI 2018'!M57)*('[1]Taux de GES'!$C$2:$C$35))))</f>
        <v>1425</v>
      </c>
      <c r="P57" s="154">
        <f>IFERROR(O57*'[1]Taux de GES'!$F$3," ")</f>
        <v>83.22</v>
      </c>
      <c r="Q57" s="64"/>
      <c r="R57" s="40"/>
      <c r="S57" s="65"/>
      <c r="T57" s="66"/>
      <c r="U57" s="67"/>
      <c r="V57" s="68"/>
      <c r="W57" s="69"/>
      <c r="X57" s="70"/>
      <c r="Y57" s="71"/>
      <c r="Z57" s="72"/>
      <c r="AA57" s="73"/>
      <c r="AB57" s="74"/>
      <c r="AC57" s="51">
        <f t="shared" si="1"/>
        <v>1</v>
      </c>
    </row>
    <row r="58" spans="1:29" x14ac:dyDescent="0.25">
      <c r="A58" s="52">
        <v>34</v>
      </c>
      <c r="B58" s="53"/>
      <c r="C58" s="54"/>
      <c r="D58" s="55"/>
      <c r="E58" s="56">
        <v>43111</v>
      </c>
      <c r="F58" s="57"/>
      <c r="G58" s="57"/>
      <c r="H58" s="58" t="s">
        <v>29</v>
      </c>
      <c r="I58" s="59"/>
      <c r="J58" s="60">
        <v>43116</v>
      </c>
      <c r="K58" s="61"/>
      <c r="L58" s="61"/>
      <c r="M58" s="62" t="s">
        <v>30</v>
      </c>
      <c r="N58" s="63"/>
      <c r="O58" s="153">
        <f>IF(ISBLANK(M58),0,IF(A58=A57,0,SUMPRODUCT(('[1]Taux de GES'!$A$2:$A$35='[1]SUIVI 2018'!H58)*('[1]Taux de GES'!$B$2:$B$35='[1]SUIVI 2018'!M58)*('[1]Taux de GES'!$C$2:$C$35))))</f>
        <v>1189</v>
      </c>
      <c r="P58" s="154">
        <f>IFERROR(O58*'[1]Taux de GES'!$F$3," ")</f>
        <v>69.437600000000003</v>
      </c>
      <c r="Q58" s="64"/>
      <c r="R58" s="40"/>
      <c r="S58" s="65"/>
      <c r="T58" s="66"/>
      <c r="U58" s="67"/>
      <c r="V58" s="68"/>
      <c r="W58" s="69"/>
      <c r="X58" s="70"/>
      <c r="Y58" s="71"/>
      <c r="Z58" s="72"/>
      <c r="AA58" s="73"/>
      <c r="AB58" s="74"/>
      <c r="AC58" s="51">
        <f t="shared" si="1"/>
        <v>1</v>
      </c>
    </row>
    <row r="59" spans="1:29" x14ac:dyDescent="0.25">
      <c r="A59" s="52">
        <v>35</v>
      </c>
      <c r="B59" s="53"/>
      <c r="C59" s="54"/>
      <c r="D59" s="55"/>
      <c r="E59" s="56">
        <v>43111</v>
      </c>
      <c r="F59" s="57"/>
      <c r="G59" s="57"/>
      <c r="H59" s="58" t="s">
        <v>32</v>
      </c>
      <c r="I59" s="59"/>
      <c r="J59" s="60">
        <v>43112</v>
      </c>
      <c r="K59" s="61"/>
      <c r="L59" s="61"/>
      <c r="M59" s="62" t="s">
        <v>30</v>
      </c>
      <c r="N59" s="63"/>
      <c r="O59" s="153">
        <f>IF(ISBLANK(M59),0,IF(A59=A58,0,SUMPRODUCT(('[1]Taux de GES'!$A$2:$A$35='[1]SUIVI 2018'!H59)*('[1]Taux de GES'!$B$2:$B$35='[1]SUIVI 2018'!M59)*('[1]Taux de GES'!$C$2:$C$35))))</f>
        <v>25.5</v>
      </c>
      <c r="P59" s="154">
        <f>IFERROR(O59*'[1]Taux de GES'!$F$3," ")</f>
        <v>1.4892000000000001</v>
      </c>
      <c r="Q59" s="64"/>
      <c r="R59" s="40"/>
      <c r="S59" s="65"/>
      <c r="T59" s="66"/>
      <c r="U59" s="67"/>
      <c r="V59" s="68"/>
      <c r="W59" s="69"/>
      <c r="X59" s="70"/>
      <c r="Y59" s="71"/>
      <c r="Z59" s="72"/>
      <c r="AA59" s="73"/>
      <c r="AB59" s="74"/>
      <c r="AC59" s="51">
        <f t="shared" si="1"/>
        <v>1</v>
      </c>
    </row>
    <row r="60" spans="1:29" x14ac:dyDescent="0.25">
      <c r="A60" s="52">
        <v>36</v>
      </c>
      <c r="B60" s="53"/>
      <c r="C60" s="54"/>
      <c r="D60" s="55"/>
      <c r="E60" s="56">
        <v>43112</v>
      </c>
      <c r="F60" s="57"/>
      <c r="G60" s="57"/>
      <c r="H60" s="58" t="s">
        <v>32</v>
      </c>
      <c r="I60" s="59"/>
      <c r="J60" s="60">
        <v>43115</v>
      </c>
      <c r="K60" s="61"/>
      <c r="L60" s="61"/>
      <c r="M60" s="62" t="s">
        <v>30</v>
      </c>
      <c r="N60" s="63"/>
      <c r="O60" s="153">
        <f>IF(ISBLANK(M60),0,IF(A60=A59,0,SUMPRODUCT(('[1]Taux de GES'!$A$2:$A$35='[1]SUIVI 2018'!H60)*('[1]Taux de GES'!$B$2:$B$35='[1]SUIVI 2018'!M60)*('[1]Taux de GES'!$C$2:$C$35))))</f>
        <v>25.5</v>
      </c>
      <c r="P60" s="154">
        <f>IFERROR(O60*'[1]Taux de GES'!$F$3," ")</f>
        <v>1.4892000000000001</v>
      </c>
      <c r="Q60" s="64"/>
      <c r="R60" s="40"/>
      <c r="S60" s="65"/>
      <c r="T60" s="66"/>
      <c r="U60" s="67"/>
      <c r="V60" s="68"/>
      <c r="W60" s="69"/>
      <c r="X60" s="70"/>
      <c r="Y60" s="71"/>
      <c r="Z60" s="72"/>
      <c r="AA60" s="73"/>
      <c r="AB60" s="74"/>
      <c r="AC60" s="51">
        <f t="shared" si="1"/>
        <v>1</v>
      </c>
    </row>
    <row r="61" spans="1:29" x14ac:dyDescent="0.25">
      <c r="A61" s="52">
        <v>36</v>
      </c>
      <c r="B61" s="53"/>
      <c r="C61" s="54"/>
      <c r="D61" s="55"/>
      <c r="E61" s="56">
        <v>43112</v>
      </c>
      <c r="F61" s="57"/>
      <c r="G61" s="57"/>
      <c r="H61" s="58" t="s">
        <v>32</v>
      </c>
      <c r="I61" s="59"/>
      <c r="J61" s="60">
        <v>43115</v>
      </c>
      <c r="K61" s="61"/>
      <c r="L61" s="61"/>
      <c r="M61" s="62" t="s">
        <v>30</v>
      </c>
      <c r="N61" s="63"/>
      <c r="O61" s="153">
        <f>IF(ISBLANK(M61),0,IF(A61=A60,0,SUMPRODUCT(('[1]Taux de GES'!$A$2:$A$35='[1]SUIVI 2018'!H61)*('[1]Taux de GES'!$B$2:$B$35='[1]SUIVI 2018'!M61)*('[1]Taux de GES'!$C$2:$C$35))))</f>
        <v>0</v>
      </c>
      <c r="P61" s="154">
        <f>IFERROR(O61*'[1]Taux de GES'!$F$3," ")</f>
        <v>0</v>
      </c>
      <c r="Q61" s="64"/>
      <c r="R61" s="40"/>
      <c r="S61" s="65"/>
      <c r="T61" s="66"/>
      <c r="U61" s="67"/>
      <c r="V61" s="68"/>
      <c r="W61" s="69"/>
      <c r="X61" s="70"/>
      <c r="Y61" s="71"/>
      <c r="Z61" s="72"/>
      <c r="AA61" s="73"/>
      <c r="AB61" s="74"/>
      <c r="AC61" s="51">
        <f t="shared" si="1"/>
        <v>0</v>
      </c>
    </row>
    <row r="62" spans="1:29" x14ac:dyDescent="0.25">
      <c r="A62" s="52">
        <v>36</v>
      </c>
      <c r="B62" s="53"/>
      <c r="C62" s="54"/>
      <c r="D62" s="55"/>
      <c r="E62" s="56">
        <v>43112</v>
      </c>
      <c r="F62" s="57"/>
      <c r="G62" s="57"/>
      <c r="H62" s="58" t="s">
        <v>32</v>
      </c>
      <c r="I62" s="59"/>
      <c r="J62" s="60">
        <v>43115</v>
      </c>
      <c r="K62" s="61"/>
      <c r="L62" s="61"/>
      <c r="M62" s="62" t="s">
        <v>30</v>
      </c>
      <c r="N62" s="63"/>
      <c r="O62" s="153">
        <f>IF(ISBLANK(M62),0,IF(A62=A61,0,SUMPRODUCT(('[1]Taux de GES'!$A$2:$A$35='[1]SUIVI 2018'!H62)*('[1]Taux de GES'!$B$2:$B$35='[1]SUIVI 2018'!M62)*('[1]Taux de GES'!$C$2:$C$35))))</f>
        <v>0</v>
      </c>
      <c r="P62" s="154">
        <f>IFERROR(O62*'[1]Taux de GES'!$F$3," ")</f>
        <v>0</v>
      </c>
      <c r="Q62" s="64"/>
      <c r="R62" s="40"/>
      <c r="S62" s="65"/>
      <c r="T62" s="66"/>
      <c r="U62" s="67"/>
      <c r="V62" s="68"/>
      <c r="W62" s="69"/>
      <c r="X62" s="70"/>
      <c r="Y62" s="71"/>
      <c r="Z62" s="72"/>
      <c r="AA62" s="73"/>
      <c r="AB62" s="74"/>
      <c r="AC62" s="51">
        <f t="shared" si="1"/>
        <v>0</v>
      </c>
    </row>
    <row r="63" spans="1:29" x14ac:dyDescent="0.25">
      <c r="A63" s="52">
        <v>37</v>
      </c>
      <c r="B63" s="53"/>
      <c r="C63" s="54"/>
      <c r="D63" s="55"/>
      <c r="E63" s="56">
        <v>43115</v>
      </c>
      <c r="F63" s="57"/>
      <c r="G63" s="57"/>
      <c r="H63" s="58" t="s">
        <v>32</v>
      </c>
      <c r="I63" s="59"/>
      <c r="J63" s="60">
        <v>43116</v>
      </c>
      <c r="K63" s="61"/>
      <c r="L63" s="61"/>
      <c r="M63" s="62" t="s">
        <v>30</v>
      </c>
      <c r="N63" s="63"/>
      <c r="O63" s="153">
        <f>IF(ISBLANK(M63),0,IF(A63=A62,0,SUMPRODUCT(('[1]Taux de GES'!$A$2:$A$35='[1]SUIVI 2018'!H63)*('[1]Taux de GES'!$B$2:$B$35='[1]SUIVI 2018'!M63)*('[1]Taux de GES'!$C$2:$C$35))))</f>
        <v>25.5</v>
      </c>
      <c r="P63" s="154">
        <f>IFERROR(O63*'[1]Taux de GES'!$F$3," ")</f>
        <v>1.4892000000000001</v>
      </c>
      <c r="Q63" s="64"/>
      <c r="R63" s="40"/>
      <c r="S63" s="65"/>
      <c r="T63" s="66"/>
      <c r="U63" s="67"/>
      <c r="V63" s="68"/>
      <c r="W63" s="69"/>
      <c r="X63" s="70"/>
      <c r="Y63" s="71"/>
      <c r="Z63" s="72"/>
      <c r="AA63" s="73"/>
      <c r="AB63" s="74"/>
      <c r="AC63" s="51">
        <f t="shared" si="1"/>
        <v>1</v>
      </c>
    </row>
    <row r="64" spans="1:29" x14ac:dyDescent="0.25">
      <c r="A64" s="52">
        <v>37</v>
      </c>
      <c r="B64" s="53"/>
      <c r="C64" s="54"/>
      <c r="D64" s="55"/>
      <c r="E64" s="56">
        <v>43115</v>
      </c>
      <c r="F64" s="57"/>
      <c r="G64" s="57"/>
      <c r="H64" s="58" t="s">
        <v>32</v>
      </c>
      <c r="I64" s="59"/>
      <c r="J64" s="60">
        <v>43116</v>
      </c>
      <c r="K64" s="61"/>
      <c r="L64" s="61"/>
      <c r="M64" s="62" t="s">
        <v>30</v>
      </c>
      <c r="N64" s="63"/>
      <c r="O64" s="153">
        <f>IF(ISBLANK(M64),0,IF(A64=A63,0,SUMPRODUCT(('[1]Taux de GES'!$A$2:$A$35='[1]SUIVI 2018'!H64)*('[1]Taux de GES'!$B$2:$B$35='[1]SUIVI 2018'!M64)*('[1]Taux de GES'!$C$2:$C$35))))</f>
        <v>0</v>
      </c>
      <c r="P64" s="154">
        <f>IFERROR(O64*'[1]Taux de GES'!$F$3," ")</f>
        <v>0</v>
      </c>
      <c r="Q64" s="64"/>
      <c r="R64" s="40"/>
      <c r="S64" s="65"/>
      <c r="T64" s="66"/>
      <c r="U64" s="67"/>
      <c r="V64" s="68"/>
      <c r="W64" s="69"/>
      <c r="X64" s="70"/>
      <c r="Y64" s="71"/>
      <c r="Z64" s="72"/>
      <c r="AA64" s="73"/>
      <c r="AB64" s="74"/>
      <c r="AC64" s="51">
        <f t="shared" si="1"/>
        <v>0</v>
      </c>
    </row>
    <row r="65" spans="1:29" x14ac:dyDescent="0.25">
      <c r="A65" s="52">
        <v>37</v>
      </c>
      <c r="B65" s="53"/>
      <c r="C65" s="54"/>
      <c r="D65" s="55"/>
      <c r="E65" s="56">
        <v>43115</v>
      </c>
      <c r="F65" s="57"/>
      <c r="G65" s="57"/>
      <c r="H65" s="58" t="s">
        <v>32</v>
      </c>
      <c r="I65" s="59"/>
      <c r="J65" s="60">
        <v>43116</v>
      </c>
      <c r="K65" s="61"/>
      <c r="L65" s="61"/>
      <c r="M65" s="62" t="s">
        <v>30</v>
      </c>
      <c r="N65" s="63"/>
      <c r="O65" s="153">
        <f>IF(ISBLANK(M65),0,IF(A65=A64,0,SUMPRODUCT(('[1]Taux de GES'!$A$2:$A$35='[1]SUIVI 2018'!H65)*('[1]Taux de GES'!$B$2:$B$35='[1]SUIVI 2018'!M65)*('[1]Taux de GES'!$C$2:$C$35))))</f>
        <v>0</v>
      </c>
      <c r="P65" s="154">
        <f>IFERROR(O65*'[1]Taux de GES'!$F$3," ")</f>
        <v>0</v>
      </c>
      <c r="Q65" s="64"/>
      <c r="R65" s="40"/>
      <c r="S65" s="65"/>
      <c r="T65" s="66"/>
      <c r="U65" s="67"/>
      <c r="V65" s="68"/>
      <c r="W65" s="69"/>
      <c r="X65" s="70"/>
      <c r="Y65" s="71"/>
      <c r="Z65" s="72"/>
      <c r="AA65" s="73"/>
      <c r="AB65" s="74"/>
      <c r="AC65" s="51">
        <f t="shared" si="1"/>
        <v>0</v>
      </c>
    </row>
    <row r="66" spans="1:29" x14ac:dyDescent="0.25">
      <c r="A66" s="52">
        <v>38</v>
      </c>
      <c r="B66" s="53"/>
      <c r="C66" s="54"/>
      <c r="D66" s="55"/>
      <c r="E66" s="56">
        <v>43115</v>
      </c>
      <c r="F66" s="76"/>
      <c r="G66" s="76"/>
      <c r="H66" s="58" t="s">
        <v>32</v>
      </c>
      <c r="I66" s="77"/>
      <c r="J66" s="60">
        <v>43116</v>
      </c>
      <c r="K66" s="61"/>
      <c r="L66" s="61"/>
      <c r="M66" s="62" t="s">
        <v>30</v>
      </c>
      <c r="N66" s="63"/>
      <c r="O66" s="153">
        <f>IF(ISBLANK(M66),0,IF(A66=A65,0,SUMPRODUCT(('[1]Taux de GES'!$A$2:$A$35='[1]SUIVI 2018'!H66)*('[1]Taux de GES'!$B$2:$B$35='[1]SUIVI 2018'!M66)*('[1]Taux de GES'!$C$2:$C$35))))</f>
        <v>25.5</v>
      </c>
      <c r="P66" s="154">
        <f>IFERROR(O66*'[1]Taux de GES'!$F$3," ")</f>
        <v>1.4892000000000001</v>
      </c>
      <c r="Q66" s="64"/>
      <c r="R66" s="40"/>
      <c r="S66" s="65"/>
      <c r="T66" s="66"/>
      <c r="U66" s="67"/>
      <c r="V66" s="68"/>
      <c r="W66" s="69"/>
      <c r="X66" s="70"/>
      <c r="Y66" s="71"/>
      <c r="Z66" s="72"/>
      <c r="AA66" s="73"/>
      <c r="AB66" s="74"/>
      <c r="AC66" s="51">
        <f t="shared" si="1"/>
        <v>1</v>
      </c>
    </row>
    <row r="67" spans="1:29" x14ac:dyDescent="0.25">
      <c r="A67" s="52">
        <v>39</v>
      </c>
      <c r="B67" s="53"/>
      <c r="C67" s="54"/>
      <c r="D67" s="55"/>
      <c r="E67" s="56">
        <v>43111</v>
      </c>
      <c r="F67" s="57"/>
      <c r="G67" s="57"/>
      <c r="H67" s="58" t="s">
        <v>32</v>
      </c>
      <c r="I67" s="59"/>
      <c r="J67" s="60">
        <v>43112</v>
      </c>
      <c r="K67" s="61"/>
      <c r="L67" s="61"/>
      <c r="M67" s="62" t="s">
        <v>30</v>
      </c>
      <c r="N67" s="63"/>
      <c r="O67" s="153">
        <f>IF(ISBLANK(M67),0,IF(A67=A66,0,SUMPRODUCT(('[1]Taux de GES'!$A$2:$A$35='[1]SUIVI 2018'!H67)*('[1]Taux de GES'!$B$2:$B$35='[1]SUIVI 2018'!M67)*('[1]Taux de GES'!$C$2:$C$35))))</f>
        <v>25.5</v>
      </c>
      <c r="P67" s="154">
        <f>IFERROR(O67*'[1]Taux de GES'!$F$3," ")</f>
        <v>1.4892000000000001</v>
      </c>
      <c r="Q67" s="64"/>
      <c r="R67" s="40"/>
      <c r="S67" s="65"/>
      <c r="T67" s="66"/>
      <c r="U67" s="67"/>
      <c r="V67" s="68"/>
      <c r="W67" s="69"/>
      <c r="X67" s="70"/>
      <c r="Y67" s="71"/>
      <c r="Z67" s="72"/>
      <c r="AA67" s="73"/>
      <c r="AB67" s="74"/>
      <c r="AC67" s="51">
        <f t="shared" si="1"/>
        <v>1</v>
      </c>
    </row>
    <row r="68" spans="1:29" x14ac:dyDescent="0.25">
      <c r="A68" s="52">
        <v>40</v>
      </c>
      <c r="B68" s="53"/>
      <c r="C68" s="54"/>
      <c r="D68" s="55"/>
      <c r="E68" s="56">
        <v>43118</v>
      </c>
      <c r="F68" s="57"/>
      <c r="G68" s="57"/>
      <c r="H68" s="58" t="s">
        <v>29</v>
      </c>
      <c r="I68" s="59"/>
      <c r="J68" s="60">
        <v>43122</v>
      </c>
      <c r="K68" s="61"/>
      <c r="L68" s="61"/>
      <c r="M68" s="62" t="s">
        <v>36</v>
      </c>
      <c r="N68" s="63"/>
      <c r="O68" s="153">
        <f>IF(ISBLANK(M68),0,IF(A68=A67,0,SUMPRODUCT(('[1]Taux de GES'!$A$2:$A$35='[1]SUIVI 2018'!H68)*('[1]Taux de GES'!$B$2:$B$35='[1]SUIVI 2018'!M68)*('[1]Taux de GES'!$C$2:$C$35))))</f>
        <v>1538</v>
      </c>
      <c r="P68" s="154">
        <f>IFERROR(O68*'[1]Taux de GES'!$F$3," ")</f>
        <v>89.819199999999995</v>
      </c>
      <c r="Q68" s="64"/>
      <c r="R68" s="40"/>
      <c r="S68" s="65"/>
      <c r="T68" s="66"/>
      <c r="U68" s="67"/>
      <c r="V68" s="68"/>
      <c r="W68" s="69"/>
      <c r="X68" s="70"/>
      <c r="Y68" s="71"/>
      <c r="Z68" s="72"/>
      <c r="AA68" s="73"/>
      <c r="AB68" s="74"/>
      <c r="AC68" s="51">
        <f t="shared" si="1"/>
        <v>1</v>
      </c>
    </row>
    <row r="69" spans="1:29" x14ac:dyDescent="0.25">
      <c r="A69" s="52">
        <v>41</v>
      </c>
      <c r="B69" s="53"/>
      <c r="C69" s="54"/>
      <c r="D69" s="55"/>
      <c r="E69" s="56">
        <v>43115</v>
      </c>
      <c r="F69" s="57"/>
      <c r="G69" s="57"/>
      <c r="H69" s="58" t="s">
        <v>29</v>
      </c>
      <c r="I69" s="59"/>
      <c r="J69" s="60">
        <v>43118</v>
      </c>
      <c r="K69" s="61"/>
      <c r="L69" s="61"/>
      <c r="M69" s="62" t="s">
        <v>30</v>
      </c>
      <c r="N69" s="63"/>
      <c r="O69" s="153">
        <f>IF(ISBLANK(M69),0,IF(A69=A68,0,SUMPRODUCT(('[1]Taux de GES'!$A$2:$A$35='[1]SUIVI 2018'!H69)*('[1]Taux de GES'!$B$2:$B$35='[1]SUIVI 2018'!M69)*('[1]Taux de GES'!$C$2:$C$35))))</f>
        <v>1189</v>
      </c>
      <c r="P69" s="154">
        <f>IFERROR(O69*'[1]Taux de GES'!$F$3," ")</f>
        <v>69.437600000000003</v>
      </c>
      <c r="Q69" s="64"/>
      <c r="R69" s="40"/>
      <c r="S69" s="65"/>
      <c r="T69" s="66"/>
      <c r="U69" s="67"/>
      <c r="V69" s="68"/>
      <c r="W69" s="69"/>
      <c r="X69" s="70"/>
      <c r="Y69" s="71"/>
      <c r="Z69" s="72"/>
      <c r="AA69" s="73"/>
      <c r="AB69" s="74"/>
      <c r="AC69" s="51">
        <f t="shared" si="1"/>
        <v>1</v>
      </c>
    </row>
    <row r="70" spans="1:29" x14ac:dyDescent="0.25">
      <c r="A70" s="52">
        <v>42</v>
      </c>
      <c r="B70" s="53"/>
      <c r="C70" s="54"/>
      <c r="D70" s="55"/>
      <c r="E70" s="56">
        <v>43112</v>
      </c>
      <c r="F70" s="57"/>
      <c r="G70" s="57"/>
      <c r="H70" s="58" t="s">
        <v>31</v>
      </c>
      <c r="I70" s="59"/>
      <c r="J70" s="60">
        <v>43116</v>
      </c>
      <c r="K70" s="61"/>
      <c r="L70" s="61"/>
      <c r="M70" s="62" t="s">
        <v>29</v>
      </c>
      <c r="N70" s="63"/>
      <c r="O70" s="153">
        <f>IF(ISBLANK(M70),0,IF(A70=A69,0,SUMPRODUCT(('[1]Taux de GES'!$A$2:$A$35='[1]SUIVI 2018'!H70)*('[1]Taux de GES'!$B$2:$B$35='[1]SUIVI 2018'!M70)*('[1]Taux de GES'!$C$2:$C$35))))</f>
        <v>1538</v>
      </c>
      <c r="P70" s="154">
        <f>IFERROR(O70*'[1]Taux de GES'!$F$3," ")</f>
        <v>89.819199999999995</v>
      </c>
      <c r="Q70" s="64"/>
      <c r="R70" s="40"/>
      <c r="S70" s="65"/>
      <c r="T70" s="66"/>
      <c r="U70" s="67"/>
      <c r="V70" s="68"/>
      <c r="W70" s="69"/>
      <c r="X70" s="70"/>
      <c r="Y70" s="71"/>
      <c r="Z70" s="72"/>
      <c r="AA70" s="73"/>
      <c r="AB70" s="74"/>
      <c r="AC70" s="51">
        <f t="shared" ref="AC70:AC133" si="2">IF(A70=A69, 0,1)</f>
        <v>1</v>
      </c>
    </row>
    <row r="71" spans="1:29" x14ac:dyDescent="0.25">
      <c r="A71" s="52">
        <v>43</v>
      </c>
      <c r="B71" s="53"/>
      <c r="C71" s="54"/>
      <c r="D71" s="55"/>
      <c r="E71" s="56">
        <v>43112</v>
      </c>
      <c r="F71" s="57"/>
      <c r="G71" s="57"/>
      <c r="H71" s="58" t="s">
        <v>30</v>
      </c>
      <c r="I71" s="59"/>
      <c r="J71" s="60">
        <v>43115</v>
      </c>
      <c r="K71" s="61"/>
      <c r="L71" s="61"/>
      <c r="M71" s="62" t="s">
        <v>34</v>
      </c>
      <c r="N71" s="63"/>
      <c r="O71" s="153">
        <f>IF(ISBLANK(M71),0,IF(A71=A70,0,SUMPRODUCT(('[1]Taux de GES'!$A$2:$A$35='[1]SUIVI 2018'!H71)*('[1]Taux de GES'!$B$2:$B$35='[1]SUIVI 2018'!M71)*('[1]Taux de GES'!$C$2:$C$35))))</f>
        <v>907</v>
      </c>
      <c r="P71" s="154">
        <f>IFERROR(O71*'[1]Taux de GES'!$F$3," ")</f>
        <v>52.968800000000002</v>
      </c>
      <c r="Q71" s="64"/>
      <c r="R71" s="40"/>
      <c r="S71" s="65"/>
      <c r="T71" s="66"/>
      <c r="U71" s="67"/>
      <c r="V71" s="68"/>
      <c r="W71" s="69"/>
      <c r="X71" s="70"/>
      <c r="Y71" s="71"/>
      <c r="Z71" s="72"/>
      <c r="AA71" s="73"/>
      <c r="AB71" s="74"/>
      <c r="AC71" s="51">
        <f t="shared" si="2"/>
        <v>1</v>
      </c>
    </row>
    <row r="72" spans="1:29" x14ac:dyDescent="0.25">
      <c r="A72" s="52">
        <v>44</v>
      </c>
      <c r="B72" s="53"/>
      <c r="C72" s="54"/>
      <c r="D72" s="55"/>
      <c r="E72" s="56">
        <v>43117</v>
      </c>
      <c r="F72" s="57"/>
      <c r="G72" s="57"/>
      <c r="H72" s="58" t="s">
        <v>29</v>
      </c>
      <c r="I72" s="59"/>
      <c r="J72" s="60">
        <v>43122</v>
      </c>
      <c r="K72" s="61"/>
      <c r="L72" s="61"/>
      <c r="M72" s="62" t="s">
        <v>30</v>
      </c>
      <c r="N72" s="63"/>
      <c r="O72" s="153">
        <f>IF(ISBLANK(M72),0,IF(A72=A71,0,SUMPRODUCT(('[1]Taux de GES'!$A$2:$A$35='[1]SUIVI 2018'!H72)*('[1]Taux de GES'!$B$2:$B$35='[1]SUIVI 2018'!M72)*('[1]Taux de GES'!$C$2:$C$35))))</f>
        <v>1189</v>
      </c>
      <c r="P72" s="154">
        <f>IFERROR(O72*'[1]Taux de GES'!$F$3," ")</f>
        <v>69.437600000000003</v>
      </c>
      <c r="Q72" s="64"/>
      <c r="R72" s="40"/>
      <c r="S72" s="65"/>
      <c r="T72" s="66"/>
      <c r="U72" s="67"/>
      <c r="V72" s="68"/>
      <c r="W72" s="69"/>
      <c r="X72" s="70"/>
      <c r="Y72" s="71"/>
      <c r="Z72" s="72"/>
      <c r="AA72" s="73"/>
      <c r="AB72" s="74"/>
      <c r="AC72" s="51">
        <f t="shared" si="2"/>
        <v>1</v>
      </c>
    </row>
    <row r="73" spans="1:29" x14ac:dyDescent="0.25">
      <c r="A73" s="52">
        <v>45</v>
      </c>
      <c r="B73" s="53"/>
      <c r="C73" s="54"/>
      <c r="D73" s="55"/>
      <c r="E73" s="56">
        <v>43116</v>
      </c>
      <c r="F73" s="57"/>
      <c r="G73" s="57"/>
      <c r="H73" s="58" t="s">
        <v>29</v>
      </c>
      <c r="I73" s="59"/>
      <c r="J73" s="60">
        <v>43119</v>
      </c>
      <c r="K73" s="61"/>
      <c r="L73" s="61"/>
      <c r="M73" s="62" t="s">
        <v>32</v>
      </c>
      <c r="N73" s="63"/>
      <c r="O73" s="153">
        <f>IF(ISBLANK(M73),0,IF(A73=A72,0,SUMPRODUCT(('[1]Taux de GES'!$A$2:$A$35='[1]SUIVI 2018'!H73)*('[1]Taux de GES'!$B$2:$B$35='[1]SUIVI 2018'!M73)*('[1]Taux de GES'!$C$2:$C$35))))</f>
        <v>1171</v>
      </c>
      <c r="P73" s="154">
        <f>IFERROR(O73*'[1]Taux de GES'!$F$3," ")</f>
        <v>68.386399999999995</v>
      </c>
      <c r="Q73" s="64"/>
      <c r="R73" s="40"/>
      <c r="S73" s="65"/>
      <c r="T73" s="66"/>
      <c r="U73" s="67"/>
      <c r="V73" s="68"/>
      <c r="W73" s="69"/>
      <c r="X73" s="70"/>
      <c r="Y73" s="71"/>
      <c r="Z73" s="72"/>
      <c r="AA73" s="73"/>
      <c r="AB73" s="74"/>
      <c r="AC73" s="51">
        <f t="shared" si="2"/>
        <v>1</v>
      </c>
    </row>
    <row r="74" spans="1:29" x14ac:dyDescent="0.25">
      <c r="A74" s="52">
        <v>45</v>
      </c>
      <c r="B74" s="53"/>
      <c r="C74" s="54"/>
      <c r="D74" s="55"/>
      <c r="E74" s="56">
        <v>43116</v>
      </c>
      <c r="F74" s="57"/>
      <c r="G74" s="57"/>
      <c r="H74" s="58" t="s">
        <v>29</v>
      </c>
      <c r="I74" s="59"/>
      <c r="J74" s="60">
        <v>43119</v>
      </c>
      <c r="K74" s="61"/>
      <c r="L74" s="61"/>
      <c r="M74" s="62" t="s">
        <v>30</v>
      </c>
      <c r="N74" s="63"/>
      <c r="O74" s="153">
        <f>IF(ISBLANK(M74),0,IF(A74=A73,0,SUMPRODUCT(('[1]Taux de GES'!$A$2:$A$35='[1]SUIVI 2018'!H74)*('[1]Taux de GES'!$B$2:$B$35='[1]SUIVI 2018'!M74)*('[1]Taux de GES'!$C$2:$C$35))))</f>
        <v>0</v>
      </c>
      <c r="P74" s="154">
        <f>IFERROR(O74*'[1]Taux de GES'!$F$3," ")</f>
        <v>0</v>
      </c>
      <c r="Q74" s="64"/>
      <c r="R74" s="40"/>
      <c r="S74" s="65"/>
      <c r="T74" s="66"/>
      <c r="U74" s="67"/>
      <c r="V74" s="68"/>
      <c r="W74" s="69"/>
      <c r="X74" s="70"/>
      <c r="Y74" s="71"/>
      <c r="Z74" s="72"/>
      <c r="AA74" s="73"/>
      <c r="AB74" s="74"/>
      <c r="AC74" s="51">
        <f t="shared" si="2"/>
        <v>0</v>
      </c>
    </row>
    <row r="75" spans="1:29" x14ac:dyDescent="0.25">
      <c r="A75" s="52">
        <v>46</v>
      </c>
      <c r="B75" s="53"/>
      <c r="C75" s="54"/>
      <c r="D75" s="55"/>
      <c r="E75" s="56">
        <v>43116</v>
      </c>
      <c r="F75" s="57"/>
      <c r="G75" s="57"/>
      <c r="H75" s="58" t="s">
        <v>29</v>
      </c>
      <c r="I75" s="59"/>
      <c r="J75" s="60">
        <v>43118</v>
      </c>
      <c r="K75" s="61"/>
      <c r="L75" s="61"/>
      <c r="M75" s="62" t="s">
        <v>30</v>
      </c>
      <c r="N75" s="63"/>
      <c r="O75" s="153">
        <f>IF(ISBLANK(M75),0,IF(A75=A74,0,SUMPRODUCT(('[1]Taux de GES'!$A$2:$A$35='[1]SUIVI 2018'!H75)*('[1]Taux de GES'!$B$2:$B$35='[1]SUIVI 2018'!M75)*('[1]Taux de GES'!$C$2:$C$35))))</f>
        <v>1189</v>
      </c>
      <c r="P75" s="154">
        <f>IFERROR(O75*'[1]Taux de GES'!$F$3," ")</f>
        <v>69.437600000000003</v>
      </c>
      <c r="Q75" s="64"/>
      <c r="R75" s="40"/>
      <c r="S75" s="65"/>
      <c r="T75" s="66"/>
      <c r="U75" s="67"/>
      <c r="V75" s="68"/>
      <c r="W75" s="69"/>
      <c r="X75" s="70"/>
      <c r="Y75" s="71"/>
      <c r="Z75" s="72"/>
      <c r="AA75" s="73"/>
      <c r="AB75" s="74"/>
      <c r="AC75" s="51">
        <f t="shared" si="2"/>
        <v>1</v>
      </c>
    </row>
    <row r="76" spans="1:29" x14ac:dyDescent="0.25">
      <c r="A76" s="52">
        <v>46</v>
      </c>
      <c r="B76" s="53"/>
      <c r="C76" s="54"/>
      <c r="D76" s="55"/>
      <c r="E76" s="56">
        <v>43116</v>
      </c>
      <c r="F76" s="57"/>
      <c r="G76" s="57"/>
      <c r="H76" s="58" t="s">
        <v>29</v>
      </c>
      <c r="I76" s="59"/>
      <c r="J76" s="60">
        <v>43118</v>
      </c>
      <c r="K76" s="61"/>
      <c r="L76" s="61"/>
      <c r="M76" s="62" t="s">
        <v>30</v>
      </c>
      <c r="N76" s="63"/>
      <c r="O76" s="153">
        <f>IF(ISBLANK(M76),0,IF(A76=A75,0,SUMPRODUCT(('[1]Taux de GES'!$A$2:$A$35='[1]SUIVI 2018'!H76)*('[1]Taux de GES'!$B$2:$B$35='[1]SUIVI 2018'!M76)*('[1]Taux de GES'!$C$2:$C$35))))</f>
        <v>0</v>
      </c>
      <c r="P76" s="154">
        <f>IFERROR(O76*'[1]Taux de GES'!$F$3," ")</f>
        <v>0</v>
      </c>
      <c r="Q76" s="64"/>
      <c r="R76" s="40"/>
      <c r="S76" s="65"/>
      <c r="T76" s="66"/>
      <c r="U76" s="67"/>
      <c r="V76" s="68"/>
      <c r="W76" s="69"/>
      <c r="X76" s="70"/>
      <c r="Y76" s="71"/>
      <c r="Z76" s="72"/>
      <c r="AA76" s="73"/>
      <c r="AB76" s="74"/>
      <c r="AC76" s="51">
        <f t="shared" si="2"/>
        <v>0</v>
      </c>
    </row>
    <row r="77" spans="1:29" x14ac:dyDescent="0.25">
      <c r="A77" s="52">
        <v>46</v>
      </c>
      <c r="B77" s="53"/>
      <c r="C77" s="54"/>
      <c r="D77" s="55"/>
      <c r="E77" s="56">
        <v>43116</v>
      </c>
      <c r="F77" s="57"/>
      <c r="G77" s="57"/>
      <c r="H77" s="58" t="s">
        <v>29</v>
      </c>
      <c r="I77" s="59"/>
      <c r="J77" s="60">
        <v>43118</v>
      </c>
      <c r="K77" s="61"/>
      <c r="L77" s="61"/>
      <c r="M77" s="62" t="s">
        <v>30</v>
      </c>
      <c r="N77" s="63"/>
      <c r="O77" s="153">
        <f>IF(ISBLANK(M77),0,IF(A77=A76,0,SUMPRODUCT(('[1]Taux de GES'!$A$2:$A$35='[1]SUIVI 2018'!H77)*('[1]Taux de GES'!$B$2:$B$35='[1]SUIVI 2018'!M77)*('[1]Taux de GES'!$C$2:$C$35))))</f>
        <v>0</v>
      </c>
      <c r="P77" s="154">
        <f>IFERROR(O77*'[1]Taux de GES'!$F$3," ")</f>
        <v>0</v>
      </c>
      <c r="Q77" s="64"/>
      <c r="R77" s="40"/>
      <c r="S77" s="65"/>
      <c r="T77" s="66"/>
      <c r="U77" s="67"/>
      <c r="V77" s="68"/>
      <c r="W77" s="69"/>
      <c r="X77" s="70"/>
      <c r="Y77" s="71"/>
      <c r="Z77" s="72"/>
      <c r="AA77" s="73"/>
      <c r="AB77" s="74"/>
      <c r="AC77" s="51">
        <f t="shared" si="2"/>
        <v>0</v>
      </c>
    </row>
    <row r="78" spans="1:29" x14ac:dyDescent="0.25">
      <c r="A78" s="52">
        <v>46</v>
      </c>
      <c r="B78" s="53"/>
      <c r="C78" s="54"/>
      <c r="D78" s="55"/>
      <c r="E78" s="56">
        <v>43116</v>
      </c>
      <c r="F78" s="57"/>
      <c r="G78" s="57"/>
      <c r="H78" s="58" t="s">
        <v>29</v>
      </c>
      <c r="I78" s="59"/>
      <c r="J78" s="60">
        <v>43118</v>
      </c>
      <c r="K78" s="61"/>
      <c r="L78" s="61"/>
      <c r="M78" s="62" t="s">
        <v>30</v>
      </c>
      <c r="N78" s="63"/>
      <c r="O78" s="153">
        <f>IF(ISBLANK(M78),0,IF(A78=A77,0,SUMPRODUCT(('[1]Taux de GES'!$A$2:$A$35='[1]SUIVI 2018'!H78)*('[1]Taux de GES'!$B$2:$B$35='[1]SUIVI 2018'!M78)*('[1]Taux de GES'!$C$2:$C$35))))</f>
        <v>0</v>
      </c>
      <c r="P78" s="154">
        <f>IFERROR(O78*'[1]Taux de GES'!$F$3," ")</f>
        <v>0</v>
      </c>
      <c r="Q78" s="64"/>
      <c r="R78" s="40"/>
      <c r="S78" s="65"/>
      <c r="T78" s="66"/>
      <c r="U78" s="67"/>
      <c r="V78" s="68"/>
      <c r="W78" s="69"/>
      <c r="X78" s="70"/>
      <c r="Y78" s="71"/>
      <c r="Z78" s="72"/>
      <c r="AA78" s="73"/>
      <c r="AB78" s="74"/>
      <c r="AC78" s="51">
        <f t="shared" si="2"/>
        <v>0</v>
      </c>
    </row>
    <row r="79" spans="1:29" x14ac:dyDescent="0.25">
      <c r="A79" s="52">
        <v>47</v>
      </c>
      <c r="B79" s="53"/>
      <c r="C79" s="54"/>
      <c r="D79" s="55"/>
      <c r="E79" s="56">
        <v>43118</v>
      </c>
      <c r="F79" s="57"/>
      <c r="G79" s="57"/>
      <c r="H79" s="58" t="s">
        <v>29</v>
      </c>
      <c r="I79" s="59"/>
      <c r="J79" s="60">
        <v>43119</v>
      </c>
      <c r="K79" s="61"/>
      <c r="L79" s="61"/>
      <c r="M79" s="62" t="s">
        <v>30</v>
      </c>
      <c r="N79" s="63"/>
      <c r="O79" s="153">
        <f>IF(ISBLANK(M79),0,IF(A79=A78,0,SUMPRODUCT(('[1]Taux de GES'!$A$2:$A$35='[1]SUIVI 2018'!H79)*('[1]Taux de GES'!$B$2:$B$35='[1]SUIVI 2018'!M79)*('[1]Taux de GES'!$C$2:$C$35))))</f>
        <v>1189</v>
      </c>
      <c r="P79" s="154">
        <f>IFERROR(O79*'[1]Taux de GES'!$F$3," ")</f>
        <v>69.437600000000003</v>
      </c>
      <c r="Q79" s="64"/>
      <c r="R79" s="40"/>
      <c r="S79" s="65"/>
      <c r="T79" s="66"/>
      <c r="U79" s="67"/>
      <c r="V79" s="68"/>
      <c r="W79" s="69"/>
      <c r="X79" s="70"/>
      <c r="Y79" s="71"/>
      <c r="Z79" s="72"/>
      <c r="AA79" s="73"/>
      <c r="AB79" s="74"/>
      <c r="AC79" s="51">
        <f t="shared" si="2"/>
        <v>1</v>
      </c>
    </row>
    <row r="80" spans="1:29" x14ac:dyDescent="0.25">
      <c r="A80" s="52">
        <v>48</v>
      </c>
      <c r="B80" s="53"/>
      <c r="C80" s="54"/>
      <c r="D80" s="55"/>
      <c r="E80" s="56">
        <v>43115</v>
      </c>
      <c r="F80" s="57"/>
      <c r="G80" s="57"/>
      <c r="H80" s="58" t="s">
        <v>31</v>
      </c>
      <c r="I80" s="59"/>
      <c r="J80" s="60">
        <v>43118</v>
      </c>
      <c r="K80" s="61"/>
      <c r="L80" s="61"/>
      <c r="M80" s="62" t="s">
        <v>29</v>
      </c>
      <c r="N80" s="63"/>
      <c r="O80" s="153">
        <f>IF(ISBLANK(M80),0,IF(A80=A79,0,SUMPRODUCT(('[1]Taux de GES'!$A$2:$A$35='[1]SUIVI 2018'!H80)*('[1]Taux de GES'!$B$2:$B$35='[1]SUIVI 2018'!M80)*('[1]Taux de GES'!$C$2:$C$35))))</f>
        <v>1538</v>
      </c>
      <c r="P80" s="154">
        <f>IFERROR(O80*'[1]Taux de GES'!$F$3," ")</f>
        <v>89.819199999999995</v>
      </c>
      <c r="Q80" s="64"/>
      <c r="R80" s="40"/>
      <c r="S80" s="65"/>
      <c r="T80" s="66"/>
      <c r="U80" s="67"/>
      <c r="V80" s="68"/>
      <c r="W80" s="69"/>
      <c r="X80" s="70"/>
      <c r="Y80" s="71"/>
      <c r="Z80" s="72"/>
      <c r="AA80" s="73"/>
      <c r="AB80" s="74"/>
      <c r="AC80" s="51">
        <f t="shared" si="2"/>
        <v>1</v>
      </c>
    </row>
    <row r="81" spans="1:29" x14ac:dyDescent="0.25">
      <c r="A81" s="52">
        <v>49</v>
      </c>
      <c r="B81" s="53"/>
      <c r="C81" s="54"/>
      <c r="D81" s="55"/>
      <c r="E81" s="56">
        <v>43117</v>
      </c>
      <c r="F81" s="57"/>
      <c r="G81" s="57"/>
      <c r="H81" s="58" t="s">
        <v>32</v>
      </c>
      <c r="I81" s="59"/>
      <c r="J81" s="60">
        <v>43118</v>
      </c>
      <c r="K81" s="61"/>
      <c r="L81" s="61"/>
      <c r="M81" s="62" t="s">
        <v>33</v>
      </c>
      <c r="N81" s="63"/>
      <c r="O81" s="153">
        <f>IF(ISBLANK(M81),0,IF(A81=A80,0,SUMPRODUCT(('[1]Taux de GES'!$A$2:$A$35='[1]SUIVI 2018'!H81)*('[1]Taux de GES'!$B$2:$B$35='[1]SUIVI 2018'!M81)*('[1]Taux de GES'!$C$2:$C$35))))</f>
        <v>583</v>
      </c>
      <c r="P81" s="154">
        <f>IFERROR(O81*'[1]Taux de GES'!$F$3," ")</f>
        <v>34.047200000000004</v>
      </c>
      <c r="Q81" s="64"/>
      <c r="R81" s="40"/>
      <c r="S81" s="65"/>
      <c r="T81" s="66"/>
      <c r="U81" s="67"/>
      <c r="V81" s="68"/>
      <c r="W81" s="69"/>
      <c r="X81" s="70"/>
      <c r="Y81" s="71"/>
      <c r="Z81" s="72"/>
      <c r="AA81" s="73"/>
      <c r="AB81" s="74"/>
      <c r="AC81" s="51">
        <f t="shared" si="2"/>
        <v>1</v>
      </c>
    </row>
    <row r="82" spans="1:29" x14ac:dyDescent="0.25">
      <c r="A82" s="52">
        <v>49</v>
      </c>
      <c r="B82" s="53"/>
      <c r="C82" s="54"/>
      <c r="D82" s="55"/>
      <c r="E82" s="56">
        <v>43117</v>
      </c>
      <c r="F82" s="57"/>
      <c r="G82" s="57"/>
      <c r="H82" s="58" t="s">
        <v>32</v>
      </c>
      <c r="I82" s="59"/>
      <c r="J82" s="60">
        <v>43118</v>
      </c>
      <c r="K82" s="61"/>
      <c r="L82" s="61"/>
      <c r="M82" s="62" t="s">
        <v>33</v>
      </c>
      <c r="N82" s="63"/>
      <c r="O82" s="153">
        <f>IF(ISBLANK(M82),0,IF(A82=A81,0,SUMPRODUCT(('[1]Taux de GES'!$A$2:$A$35='[1]SUIVI 2018'!H82)*('[1]Taux de GES'!$B$2:$B$35='[1]SUIVI 2018'!M82)*('[1]Taux de GES'!$C$2:$C$35))))</f>
        <v>0</v>
      </c>
      <c r="P82" s="154">
        <f>IFERROR(O82*'[1]Taux de GES'!$F$3," ")</f>
        <v>0</v>
      </c>
      <c r="Q82" s="64"/>
      <c r="R82" s="40"/>
      <c r="S82" s="65"/>
      <c r="T82" s="66"/>
      <c r="U82" s="67"/>
      <c r="V82" s="68"/>
      <c r="W82" s="69"/>
      <c r="X82" s="70"/>
      <c r="Y82" s="71"/>
      <c r="Z82" s="72"/>
      <c r="AA82" s="73"/>
      <c r="AB82" s="74"/>
      <c r="AC82" s="51">
        <f t="shared" si="2"/>
        <v>0</v>
      </c>
    </row>
    <row r="83" spans="1:29" x14ac:dyDescent="0.25">
      <c r="A83" s="52">
        <v>50</v>
      </c>
      <c r="B83" s="53"/>
      <c r="C83" s="54"/>
      <c r="D83" s="55"/>
      <c r="E83" s="56">
        <v>43117</v>
      </c>
      <c r="F83" s="57"/>
      <c r="G83" s="57"/>
      <c r="H83" s="58" t="s">
        <v>32</v>
      </c>
      <c r="I83" s="59"/>
      <c r="J83" s="60">
        <v>43118</v>
      </c>
      <c r="K83" s="61"/>
      <c r="L83" s="61"/>
      <c r="M83" s="62" t="s">
        <v>30</v>
      </c>
      <c r="N83" s="63"/>
      <c r="O83" s="153">
        <f>IF(ISBLANK(M83),0,IF(A83=A82,0,SUMPRODUCT(('[1]Taux de GES'!$A$2:$A$35='[1]SUIVI 2018'!H83)*('[1]Taux de GES'!$B$2:$B$35='[1]SUIVI 2018'!M83)*('[1]Taux de GES'!$C$2:$C$35))))</f>
        <v>25.5</v>
      </c>
      <c r="P83" s="154">
        <f>IFERROR(O83*'[1]Taux de GES'!$F$3," ")</f>
        <v>1.4892000000000001</v>
      </c>
      <c r="Q83" s="64"/>
      <c r="R83" s="40"/>
      <c r="S83" s="65"/>
      <c r="T83" s="66"/>
      <c r="U83" s="67"/>
      <c r="V83" s="68"/>
      <c r="W83" s="69"/>
      <c r="X83" s="70"/>
      <c r="Y83" s="71"/>
      <c r="Z83" s="72"/>
      <c r="AA83" s="73"/>
      <c r="AB83" s="74"/>
      <c r="AC83" s="51">
        <f t="shared" si="2"/>
        <v>1</v>
      </c>
    </row>
    <row r="84" spans="1:29" x14ac:dyDescent="0.25">
      <c r="A84" s="52">
        <v>51</v>
      </c>
      <c r="B84" s="53"/>
      <c r="C84" s="54"/>
      <c r="D84" s="55"/>
      <c r="E84" s="56">
        <v>43117</v>
      </c>
      <c r="F84" s="57"/>
      <c r="G84" s="57"/>
      <c r="H84" s="58" t="s">
        <v>29</v>
      </c>
      <c r="I84" s="59"/>
      <c r="J84" s="60">
        <v>43123</v>
      </c>
      <c r="K84" s="61"/>
      <c r="L84" s="61"/>
      <c r="M84" s="62" t="s">
        <v>36</v>
      </c>
      <c r="N84" s="63"/>
      <c r="O84" s="153">
        <f>IF(ISBLANK(M84),0,IF(A84=A83,0,SUMPRODUCT(('[1]Taux de GES'!$A$2:$A$35='[1]SUIVI 2018'!H84)*('[1]Taux de GES'!$B$2:$B$35='[1]SUIVI 2018'!M84)*('[1]Taux de GES'!$C$2:$C$35))))</f>
        <v>1538</v>
      </c>
      <c r="P84" s="154">
        <f>IFERROR(O84*'[1]Taux de GES'!$F$3," ")</f>
        <v>89.819199999999995</v>
      </c>
      <c r="Q84" s="64"/>
      <c r="R84" s="40"/>
      <c r="S84" s="65"/>
      <c r="T84" s="66"/>
      <c r="U84" s="67"/>
      <c r="V84" s="68"/>
      <c r="W84" s="69"/>
      <c r="X84" s="70"/>
      <c r="Y84" s="71"/>
      <c r="Z84" s="72"/>
      <c r="AA84" s="73"/>
      <c r="AB84" s="74"/>
      <c r="AC84" s="51">
        <f t="shared" si="2"/>
        <v>1</v>
      </c>
    </row>
    <row r="85" spans="1:29" x14ac:dyDescent="0.25">
      <c r="A85" s="52">
        <v>52</v>
      </c>
      <c r="B85" s="53"/>
      <c r="C85" s="54"/>
      <c r="D85" s="55"/>
      <c r="E85" s="56">
        <v>43122</v>
      </c>
      <c r="F85" s="57"/>
      <c r="G85" s="57"/>
      <c r="H85" s="58" t="s">
        <v>32</v>
      </c>
      <c r="I85" s="59"/>
      <c r="J85" s="60">
        <v>43123</v>
      </c>
      <c r="K85" s="61"/>
      <c r="L85" s="61"/>
      <c r="M85" s="62" t="s">
        <v>30</v>
      </c>
      <c r="N85" s="63"/>
      <c r="O85" s="153">
        <f>IF(ISBLANK(M85),0,IF(A85=A84,0,SUMPRODUCT(('[1]Taux de GES'!$A$2:$A$35='[1]SUIVI 2018'!H85)*('[1]Taux de GES'!$B$2:$B$35='[1]SUIVI 2018'!M85)*('[1]Taux de GES'!$C$2:$C$35))))</f>
        <v>25.5</v>
      </c>
      <c r="P85" s="154">
        <f>IFERROR(O85*'[1]Taux de GES'!$F$3," ")</f>
        <v>1.4892000000000001</v>
      </c>
      <c r="Q85" s="64"/>
      <c r="R85" s="40"/>
      <c r="S85" s="65"/>
      <c r="T85" s="66"/>
      <c r="U85" s="67"/>
      <c r="V85" s="68"/>
      <c r="W85" s="69"/>
      <c r="X85" s="70"/>
      <c r="Y85" s="71"/>
      <c r="Z85" s="72"/>
      <c r="AA85" s="73"/>
      <c r="AB85" s="74"/>
      <c r="AC85" s="51">
        <f t="shared" si="2"/>
        <v>1</v>
      </c>
    </row>
    <row r="86" spans="1:29" x14ac:dyDescent="0.25">
      <c r="A86" s="52">
        <v>52</v>
      </c>
      <c r="B86" s="53"/>
      <c r="C86" s="54"/>
      <c r="D86" s="55"/>
      <c r="E86" s="56">
        <v>43122</v>
      </c>
      <c r="F86" s="57"/>
      <c r="G86" s="57"/>
      <c r="H86" s="58" t="s">
        <v>32</v>
      </c>
      <c r="I86" s="59"/>
      <c r="J86" s="60">
        <v>43123</v>
      </c>
      <c r="K86" s="61"/>
      <c r="L86" s="61"/>
      <c r="M86" s="62" t="s">
        <v>30</v>
      </c>
      <c r="N86" s="63"/>
      <c r="O86" s="153">
        <f>IF(ISBLANK(M86),0,IF(A86=A85,0,SUMPRODUCT(('[1]Taux de GES'!$A$2:$A$35='[1]SUIVI 2018'!H86)*('[1]Taux de GES'!$B$2:$B$35='[1]SUIVI 2018'!M86)*('[1]Taux de GES'!$C$2:$C$35))))</f>
        <v>0</v>
      </c>
      <c r="P86" s="154">
        <f>IFERROR(O86*'[1]Taux de GES'!$F$3," ")</f>
        <v>0</v>
      </c>
      <c r="Q86" s="64"/>
      <c r="R86" s="40"/>
      <c r="S86" s="65"/>
      <c r="T86" s="66"/>
      <c r="U86" s="67"/>
      <c r="V86" s="68"/>
      <c r="W86" s="69"/>
      <c r="X86" s="70"/>
      <c r="Y86" s="71"/>
      <c r="Z86" s="72"/>
      <c r="AA86" s="73"/>
      <c r="AB86" s="74"/>
      <c r="AC86" s="51">
        <f t="shared" si="2"/>
        <v>0</v>
      </c>
    </row>
    <row r="87" spans="1:29" x14ac:dyDescent="0.25">
      <c r="A87" s="52">
        <v>53</v>
      </c>
      <c r="B87" s="53"/>
      <c r="C87" s="54"/>
      <c r="D87" s="55"/>
      <c r="E87" s="56">
        <v>43116</v>
      </c>
      <c r="F87" s="57"/>
      <c r="G87" s="57"/>
      <c r="H87" s="58" t="s">
        <v>29</v>
      </c>
      <c r="I87" s="59"/>
      <c r="J87" s="60">
        <v>43119</v>
      </c>
      <c r="K87" s="61"/>
      <c r="L87" s="61"/>
      <c r="M87" s="62" t="s">
        <v>31</v>
      </c>
      <c r="N87" s="63"/>
      <c r="O87" s="153">
        <f>IF(ISBLANK(M87),0,IF(A87=A86,0,SUMPRODUCT(('[1]Taux de GES'!$A$2:$A$35='[1]SUIVI 2018'!H87)*('[1]Taux de GES'!$B$2:$B$35='[1]SUIVI 2018'!M87)*('[1]Taux de GES'!$C$2:$C$35))))</f>
        <v>1212</v>
      </c>
      <c r="P87" s="154">
        <f>IFERROR(O87*'[1]Taux de GES'!$F$3," ")</f>
        <v>70.780799999999999</v>
      </c>
      <c r="Q87" s="64"/>
      <c r="R87" s="40"/>
      <c r="S87" s="65"/>
      <c r="T87" s="66"/>
      <c r="U87" s="67"/>
      <c r="V87" s="68"/>
      <c r="W87" s="69"/>
      <c r="X87" s="70"/>
      <c r="Y87" s="71"/>
      <c r="Z87" s="72"/>
      <c r="AA87" s="73"/>
      <c r="AB87" s="74"/>
      <c r="AC87" s="51">
        <f t="shared" si="2"/>
        <v>1</v>
      </c>
    </row>
    <row r="88" spans="1:29" x14ac:dyDescent="0.25">
      <c r="A88" s="52">
        <v>53</v>
      </c>
      <c r="B88" s="53"/>
      <c r="C88" s="54"/>
      <c r="D88" s="55"/>
      <c r="E88" s="56">
        <v>43116</v>
      </c>
      <c r="F88" s="57"/>
      <c r="G88" s="57"/>
      <c r="H88" s="58" t="s">
        <v>29</v>
      </c>
      <c r="I88" s="59"/>
      <c r="J88" s="60">
        <v>43119</v>
      </c>
      <c r="K88" s="61"/>
      <c r="L88" s="61"/>
      <c r="M88" s="62" t="s">
        <v>31</v>
      </c>
      <c r="N88" s="63"/>
      <c r="O88" s="153">
        <f>IF(ISBLANK(M88),0,IF(A88=A87,0,SUMPRODUCT(('[1]Taux de GES'!$A$2:$A$35='[1]SUIVI 2018'!H88)*('[1]Taux de GES'!$B$2:$B$35='[1]SUIVI 2018'!M88)*('[1]Taux de GES'!$C$2:$C$35))))</f>
        <v>0</v>
      </c>
      <c r="P88" s="154">
        <f>IFERROR(O88*'[1]Taux de GES'!$F$3," ")</f>
        <v>0</v>
      </c>
      <c r="Q88" s="64"/>
      <c r="R88" s="40"/>
      <c r="S88" s="65"/>
      <c r="T88" s="66"/>
      <c r="U88" s="67"/>
      <c r="V88" s="68"/>
      <c r="W88" s="69"/>
      <c r="X88" s="70"/>
      <c r="Y88" s="71"/>
      <c r="Z88" s="72"/>
      <c r="AA88" s="73"/>
      <c r="AB88" s="74"/>
      <c r="AC88" s="51">
        <f t="shared" si="2"/>
        <v>0</v>
      </c>
    </row>
    <row r="89" spans="1:29" x14ac:dyDescent="0.25">
      <c r="A89" s="52">
        <v>53</v>
      </c>
      <c r="B89" s="53"/>
      <c r="C89" s="54"/>
      <c r="D89" s="55"/>
      <c r="E89" s="56">
        <v>43116</v>
      </c>
      <c r="F89" s="57"/>
      <c r="G89" s="57"/>
      <c r="H89" s="58" t="s">
        <v>29</v>
      </c>
      <c r="I89" s="59"/>
      <c r="J89" s="60">
        <v>43119</v>
      </c>
      <c r="K89" s="61"/>
      <c r="L89" s="61"/>
      <c r="M89" s="62" t="s">
        <v>31</v>
      </c>
      <c r="N89" s="63"/>
      <c r="O89" s="153">
        <f>IF(ISBLANK(M89),0,IF(A89=A88,0,SUMPRODUCT(('[1]Taux de GES'!$A$2:$A$35='[1]SUIVI 2018'!H89)*('[1]Taux de GES'!$B$2:$B$35='[1]SUIVI 2018'!M89)*('[1]Taux de GES'!$C$2:$C$35))))</f>
        <v>0</v>
      </c>
      <c r="P89" s="154">
        <f>IFERROR(O89*'[1]Taux de GES'!$F$3," ")</f>
        <v>0</v>
      </c>
      <c r="Q89" s="64"/>
      <c r="R89" s="40"/>
      <c r="S89" s="65"/>
      <c r="T89" s="66"/>
      <c r="U89" s="67"/>
      <c r="V89" s="68"/>
      <c r="W89" s="69"/>
      <c r="X89" s="70"/>
      <c r="Y89" s="71"/>
      <c r="Z89" s="72"/>
      <c r="AA89" s="73"/>
      <c r="AB89" s="74"/>
      <c r="AC89" s="51">
        <f t="shared" si="2"/>
        <v>0</v>
      </c>
    </row>
    <row r="90" spans="1:29" x14ac:dyDescent="0.25">
      <c r="A90" s="52">
        <v>54</v>
      </c>
      <c r="B90" s="53"/>
      <c r="C90" s="54"/>
      <c r="D90" s="55"/>
      <c r="E90" s="56">
        <v>43117</v>
      </c>
      <c r="F90" s="57"/>
      <c r="G90" s="57"/>
      <c r="H90" s="58" t="s">
        <v>29</v>
      </c>
      <c r="I90" s="59"/>
      <c r="J90" s="60">
        <v>43122</v>
      </c>
      <c r="K90" s="61"/>
      <c r="L90" s="61"/>
      <c r="M90" s="62" t="s">
        <v>35</v>
      </c>
      <c r="N90" s="63"/>
      <c r="O90" s="153">
        <f>IF(ISBLANK(M90),0,IF(A90=A89,0,SUMPRODUCT(('[1]Taux de GES'!$A$2:$A$35='[1]SUIVI 2018'!H90)*('[1]Taux de GES'!$B$2:$B$35='[1]SUIVI 2018'!M90)*('[1]Taux de GES'!$C$2:$C$35))))</f>
        <v>1270</v>
      </c>
      <c r="P90" s="154">
        <f>IFERROR(O90*'[1]Taux de GES'!$F$3," ")</f>
        <v>74.168000000000006</v>
      </c>
      <c r="Q90" s="64"/>
      <c r="R90" s="40"/>
      <c r="S90" s="65"/>
      <c r="T90" s="66"/>
      <c r="U90" s="67"/>
      <c r="V90" s="68"/>
      <c r="W90" s="69"/>
      <c r="X90" s="70"/>
      <c r="Y90" s="71"/>
      <c r="Z90" s="72"/>
      <c r="AA90" s="73"/>
      <c r="AB90" s="74"/>
      <c r="AC90" s="51">
        <f t="shared" si="2"/>
        <v>1</v>
      </c>
    </row>
    <row r="91" spans="1:29" x14ac:dyDescent="0.25">
      <c r="A91" s="52">
        <v>55</v>
      </c>
      <c r="B91" s="53"/>
      <c r="C91" s="54"/>
      <c r="D91" s="55"/>
      <c r="E91" s="56">
        <v>43117</v>
      </c>
      <c r="F91" s="57"/>
      <c r="G91" s="57"/>
      <c r="H91" s="58" t="s">
        <v>29</v>
      </c>
      <c r="I91" s="59"/>
      <c r="J91" s="60">
        <v>43122</v>
      </c>
      <c r="K91" s="61"/>
      <c r="L91" s="61"/>
      <c r="M91" s="62" t="s">
        <v>35</v>
      </c>
      <c r="N91" s="63"/>
      <c r="O91" s="153">
        <f>IF(ISBLANK(M91),0,IF(A91=A90,0,SUMPRODUCT(('[1]Taux de GES'!$A$2:$A$35='[1]SUIVI 2018'!H91)*('[1]Taux de GES'!$B$2:$B$35='[1]SUIVI 2018'!M91)*('[1]Taux de GES'!$C$2:$C$35))))</f>
        <v>1270</v>
      </c>
      <c r="P91" s="154">
        <f>IFERROR(O91*'[1]Taux de GES'!$F$3," ")</f>
        <v>74.168000000000006</v>
      </c>
      <c r="Q91" s="64"/>
      <c r="R91" s="40"/>
      <c r="S91" s="65"/>
      <c r="T91" s="66"/>
      <c r="U91" s="67"/>
      <c r="V91" s="68"/>
      <c r="W91" s="69"/>
      <c r="X91" s="70"/>
      <c r="Y91" s="71"/>
      <c r="Z91" s="72"/>
      <c r="AA91" s="73"/>
      <c r="AB91" s="74"/>
      <c r="AC91" s="51">
        <f t="shared" si="2"/>
        <v>1</v>
      </c>
    </row>
    <row r="92" spans="1:29" x14ac:dyDescent="0.25">
      <c r="A92" s="52">
        <v>55</v>
      </c>
      <c r="B92" s="53"/>
      <c r="C92" s="54"/>
      <c r="D92" s="55"/>
      <c r="E92" s="56">
        <v>43117</v>
      </c>
      <c r="F92" s="57"/>
      <c r="G92" s="57"/>
      <c r="H92" s="58" t="s">
        <v>29</v>
      </c>
      <c r="I92" s="59"/>
      <c r="J92" s="60">
        <v>43122</v>
      </c>
      <c r="K92" s="61"/>
      <c r="L92" s="61"/>
      <c r="M92" s="62" t="s">
        <v>30</v>
      </c>
      <c r="N92" s="63"/>
      <c r="O92" s="153">
        <f>IF(ISBLANK(M92),0,IF(A92=A91,0,SUMPRODUCT(('[1]Taux de GES'!$A$2:$A$35='[1]SUIVI 2018'!H92)*('[1]Taux de GES'!$B$2:$B$35='[1]SUIVI 2018'!M92)*('[1]Taux de GES'!$C$2:$C$35))))</f>
        <v>0</v>
      </c>
      <c r="P92" s="154">
        <f>IFERROR(O92*'[1]Taux de GES'!$F$3," ")</f>
        <v>0</v>
      </c>
      <c r="Q92" s="64"/>
      <c r="R92" s="40"/>
      <c r="S92" s="65"/>
      <c r="T92" s="66"/>
      <c r="U92" s="67"/>
      <c r="V92" s="68"/>
      <c r="W92" s="69"/>
      <c r="X92" s="70"/>
      <c r="Y92" s="71"/>
      <c r="Z92" s="72"/>
      <c r="AA92" s="73"/>
      <c r="AB92" s="74"/>
      <c r="AC92" s="51">
        <f t="shared" si="2"/>
        <v>0</v>
      </c>
    </row>
    <row r="93" spans="1:29" x14ac:dyDescent="0.25">
      <c r="A93" s="52">
        <v>55</v>
      </c>
      <c r="B93" s="53"/>
      <c r="C93" s="54"/>
      <c r="D93" s="55"/>
      <c r="E93" s="56">
        <v>43118</v>
      </c>
      <c r="F93" s="57"/>
      <c r="G93" s="57"/>
      <c r="H93" s="58" t="s">
        <v>29</v>
      </c>
      <c r="I93" s="59"/>
      <c r="J93" s="60">
        <v>43122</v>
      </c>
      <c r="K93" s="61"/>
      <c r="L93" s="61"/>
      <c r="M93" s="62" t="s">
        <v>30</v>
      </c>
      <c r="N93" s="63"/>
      <c r="O93" s="153">
        <f>IF(ISBLANK(M93),0,IF(A93=A92,0,SUMPRODUCT(('[1]Taux de GES'!$A$2:$A$35='[1]SUIVI 2018'!H93)*('[1]Taux de GES'!$B$2:$B$35='[1]SUIVI 2018'!M93)*('[1]Taux de GES'!$C$2:$C$35))))</f>
        <v>0</v>
      </c>
      <c r="P93" s="154">
        <f>IFERROR(O93*'[1]Taux de GES'!$F$3," ")</f>
        <v>0</v>
      </c>
      <c r="Q93" s="64"/>
      <c r="R93" s="40"/>
      <c r="S93" s="65"/>
      <c r="T93" s="66"/>
      <c r="U93" s="67"/>
      <c r="V93" s="68"/>
      <c r="W93" s="69"/>
      <c r="X93" s="70"/>
      <c r="Y93" s="71"/>
      <c r="Z93" s="72"/>
      <c r="AA93" s="73"/>
      <c r="AB93" s="74"/>
      <c r="AC93" s="51">
        <f t="shared" si="2"/>
        <v>0</v>
      </c>
    </row>
    <row r="94" spans="1:29" x14ac:dyDescent="0.25">
      <c r="A94" s="52">
        <v>56</v>
      </c>
      <c r="B94" s="53"/>
      <c r="C94" s="54"/>
      <c r="D94" s="55"/>
      <c r="E94" s="56">
        <v>43122</v>
      </c>
      <c r="F94" s="57"/>
      <c r="G94" s="57"/>
      <c r="H94" s="58" t="s">
        <v>29</v>
      </c>
      <c r="I94" s="59"/>
      <c r="J94" s="60">
        <v>43124</v>
      </c>
      <c r="K94" s="61"/>
      <c r="L94" s="61"/>
      <c r="M94" s="62" t="s">
        <v>31</v>
      </c>
      <c r="N94" s="63"/>
      <c r="O94" s="153">
        <f>IF(ISBLANK(M94),0,IF(A94=A93,0,SUMPRODUCT(('[1]Taux de GES'!$A$2:$A$35='[1]SUIVI 2018'!H94)*('[1]Taux de GES'!$B$2:$B$35='[1]SUIVI 2018'!M94)*('[1]Taux de GES'!$C$2:$C$35))))</f>
        <v>1212</v>
      </c>
      <c r="P94" s="154">
        <f>IFERROR(O94*'[1]Taux de GES'!$F$3," ")</f>
        <v>70.780799999999999</v>
      </c>
      <c r="Q94" s="64"/>
      <c r="R94" s="40"/>
      <c r="S94" s="65"/>
      <c r="T94" s="66"/>
      <c r="U94" s="67"/>
      <c r="V94" s="68"/>
      <c r="W94" s="69"/>
      <c r="X94" s="70"/>
      <c r="Y94" s="71"/>
      <c r="Z94" s="72"/>
      <c r="AA94" s="73"/>
      <c r="AB94" s="74"/>
      <c r="AC94" s="51">
        <f t="shared" si="2"/>
        <v>1</v>
      </c>
    </row>
    <row r="95" spans="1:29" x14ac:dyDescent="0.25">
      <c r="A95" s="52">
        <v>56</v>
      </c>
      <c r="B95" s="53"/>
      <c r="C95" s="54"/>
      <c r="D95" s="55"/>
      <c r="E95" s="56">
        <v>43122</v>
      </c>
      <c r="F95" s="57"/>
      <c r="G95" s="57"/>
      <c r="H95" s="58" t="s">
        <v>29</v>
      </c>
      <c r="I95" s="59"/>
      <c r="J95" s="60">
        <v>43124</v>
      </c>
      <c r="K95" s="61"/>
      <c r="L95" s="61"/>
      <c r="M95" s="62" t="s">
        <v>31</v>
      </c>
      <c r="N95" s="63"/>
      <c r="O95" s="153">
        <f>IF(ISBLANK(M95),0,IF(A95=A94,0,SUMPRODUCT(('[1]Taux de GES'!$A$2:$A$35='[1]SUIVI 2018'!H95)*('[1]Taux de GES'!$B$2:$B$35='[1]SUIVI 2018'!M95)*('[1]Taux de GES'!$C$2:$C$35))))</f>
        <v>0</v>
      </c>
      <c r="P95" s="154">
        <f>IFERROR(O95*'[1]Taux de GES'!$F$3," ")</f>
        <v>0</v>
      </c>
      <c r="Q95" s="64"/>
      <c r="R95" s="40"/>
      <c r="S95" s="65"/>
      <c r="T95" s="66"/>
      <c r="U95" s="67"/>
      <c r="V95" s="68"/>
      <c r="W95" s="69"/>
      <c r="X95" s="70"/>
      <c r="Y95" s="71"/>
      <c r="Z95" s="72"/>
      <c r="AA95" s="73"/>
      <c r="AB95" s="74"/>
      <c r="AC95" s="51">
        <f t="shared" si="2"/>
        <v>0</v>
      </c>
    </row>
    <row r="96" spans="1:29" x14ac:dyDescent="0.25">
      <c r="A96" s="52">
        <v>56</v>
      </c>
      <c r="B96" s="53"/>
      <c r="C96" s="54"/>
      <c r="D96" s="55"/>
      <c r="E96" s="56">
        <v>43122</v>
      </c>
      <c r="F96" s="57"/>
      <c r="G96" s="57"/>
      <c r="H96" s="58" t="s">
        <v>29</v>
      </c>
      <c r="I96" s="59"/>
      <c r="J96" s="60">
        <v>43124</v>
      </c>
      <c r="K96" s="61"/>
      <c r="L96" s="61"/>
      <c r="M96" s="62" t="s">
        <v>31</v>
      </c>
      <c r="N96" s="63"/>
      <c r="O96" s="153">
        <f>IF(ISBLANK(M96),0,IF(A96=A95,0,SUMPRODUCT(('[1]Taux de GES'!$A$2:$A$35='[1]SUIVI 2018'!H96)*('[1]Taux de GES'!$B$2:$B$35='[1]SUIVI 2018'!M96)*('[1]Taux de GES'!$C$2:$C$35))))</f>
        <v>0</v>
      </c>
      <c r="P96" s="154">
        <f>IFERROR(O96*'[1]Taux de GES'!$F$3," ")</f>
        <v>0</v>
      </c>
      <c r="Q96" s="64"/>
      <c r="R96" s="40"/>
      <c r="S96" s="65"/>
      <c r="T96" s="66"/>
      <c r="U96" s="67"/>
      <c r="V96" s="68"/>
      <c r="W96" s="69"/>
      <c r="X96" s="70"/>
      <c r="Y96" s="71"/>
      <c r="Z96" s="72"/>
      <c r="AA96" s="73"/>
      <c r="AB96" s="74"/>
      <c r="AC96" s="51">
        <f t="shared" si="2"/>
        <v>0</v>
      </c>
    </row>
    <row r="97" spans="1:29" x14ac:dyDescent="0.25">
      <c r="A97" s="52">
        <v>56</v>
      </c>
      <c r="B97" s="53"/>
      <c r="C97" s="54"/>
      <c r="D97" s="55"/>
      <c r="E97" s="56">
        <v>43122</v>
      </c>
      <c r="F97" s="57"/>
      <c r="G97" s="57"/>
      <c r="H97" s="58" t="s">
        <v>29</v>
      </c>
      <c r="I97" s="59"/>
      <c r="J97" s="60">
        <v>43124</v>
      </c>
      <c r="K97" s="61"/>
      <c r="L97" s="61"/>
      <c r="M97" s="62" t="s">
        <v>31</v>
      </c>
      <c r="N97" s="63"/>
      <c r="O97" s="153">
        <f>IF(ISBLANK(M97),0,IF(A97=A96,0,SUMPRODUCT(('[1]Taux de GES'!$A$2:$A$35='[1]SUIVI 2018'!H97)*('[1]Taux de GES'!$B$2:$B$35='[1]SUIVI 2018'!M97)*('[1]Taux de GES'!$C$2:$C$35))))</f>
        <v>0</v>
      </c>
      <c r="P97" s="154">
        <f>IFERROR(O97*'[1]Taux de GES'!$F$3," ")</f>
        <v>0</v>
      </c>
      <c r="Q97" s="64"/>
      <c r="R97" s="40"/>
      <c r="S97" s="65"/>
      <c r="T97" s="66"/>
      <c r="U97" s="67"/>
      <c r="V97" s="68"/>
      <c r="W97" s="69"/>
      <c r="X97" s="70"/>
      <c r="Y97" s="71"/>
      <c r="Z97" s="72"/>
      <c r="AA97" s="73"/>
      <c r="AB97" s="74"/>
      <c r="AC97" s="51">
        <f t="shared" si="2"/>
        <v>0</v>
      </c>
    </row>
    <row r="98" spans="1:29" x14ac:dyDescent="0.25">
      <c r="A98" s="52">
        <v>57</v>
      </c>
      <c r="B98" s="53"/>
      <c r="C98" s="54"/>
      <c r="D98" s="55"/>
      <c r="E98" s="56">
        <v>43122</v>
      </c>
      <c r="F98" s="57"/>
      <c r="G98" s="57"/>
      <c r="H98" s="58" t="s">
        <v>31</v>
      </c>
      <c r="I98" s="59"/>
      <c r="J98" s="60">
        <v>43124</v>
      </c>
      <c r="K98" s="61"/>
      <c r="L98" s="61"/>
      <c r="M98" s="62" t="s">
        <v>29</v>
      </c>
      <c r="N98" s="63"/>
      <c r="O98" s="153">
        <f>IF(ISBLANK(M98),0,IF(A98=A97,0,SUMPRODUCT(('[1]Taux de GES'!$A$2:$A$35='[1]SUIVI 2018'!H98)*('[1]Taux de GES'!$B$2:$B$35='[1]SUIVI 2018'!M98)*('[1]Taux de GES'!$C$2:$C$35))))</f>
        <v>1538</v>
      </c>
      <c r="P98" s="154">
        <f>IFERROR(O98*'[1]Taux de GES'!$F$3," ")</f>
        <v>89.819199999999995</v>
      </c>
      <c r="Q98" s="64"/>
      <c r="R98" s="40"/>
      <c r="S98" s="65"/>
      <c r="T98" s="66"/>
      <c r="U98" s="67"/>
      <c r="V98" s="68"/>
      <c r="W98" s="69"/>
      <c r="X98" s="70"/>
      <c r="Y98" s="71"/>
      <c r="Z98" s="72"/>
      <c r="AA98" s="73"/>
      <c r="AB98" s="74"/>
      <c r="AC98" s="51">
        <f t="shared" si="2"/>
        <v>1</v>
      </c>
    </row>
    <row r="99" spans="1:29" x14ac:dyDescent="0.25">
      <c r="A99" s="52">
        <v>58</v>
      </c>
      <c r="B99" s="53"/>
      <c r="C99" s="54"/>
      <c r="D99" s="55"/>
      <c r="E99" s="56">
        <v>43118</v>
      </c>
      <c r="F99" s="57"/>
      <c r="G99" s="57"/>
      <c r="H99" s="58" t="s">
        <v>29</v>
      </c>
      <c r="I99" s="59"/>
      <c r="J99" s="60">
        <v>43124</v>
      </c>
      <c r="K99" s="61"/>
      <c r="L99" s="61"/>
      <c r="M99" s="62" t="s">
        <v>36</v>
      </c>
      <c r="N99" s="63"/>
      <c r="O99" s="153">
        <f>IF(ISBLANK(M99),0,IF(A99=A98,0,SUMPRODUCT(('[1]Taux de GES'!$A$2:$A$35='[1]SUIVI 2018'!H99)*('[1]Taux de GES'!$B$2:$B$35='[1]SUIVI 2018'!M99)*('[1]Taux de GES'!$C$2:$C$35))))</f>
        <v>1538</v>
      </c>
      <c r="P99" s="154">
        <f>IFERROR(O99*'[1]Taux de GES'!$F$3," ")</f>
        <v>89.819199999999995</v>
      </c>
      <c r="Q99" s="64"/>
      <c r="R99" s="40"/>
      <c r="S99" s="65"/>
      <c r="T99" s="66"/>
      <c r="U99" s="67"/>
      <c r="V99" s="68"/>
      <c r="W99" s="69"/>
      <c r="X99" s="70"/>
      <c r="Y99" s="71"/>
      <c r="Z99" s="72"/>
      <c r="AA99" s="73"/>
      <c r="AB99" s="74"/>
      <c r="AC99" s="51">
        <f t="shared" si="2"/>
        <v>1</v>
      </c>
    </row>
    <row r="100" spans="1:29" x14ac:dyDescent="0.25">
      <c r="A100" s="52">
        <v>59</v>
      </c>
      <c r="B100" s="53"/>
      <c r="C100" s="54"/>
      <c r="D100" s="55"/>
      <c r="E100" s="56">
        <v>43123</v>
      </c>
      <c r="F100" s="57"/>
      <c r="G100" s="57"/>
      <c r="H100" s="58" t="s">
        <v>32</v>
      </c>
      <c r="I100" s="59"/>
      <c r="J100" s="60">
        <v>43124</v>
      </c>
      <c r="K100" s="61"/>
      <c r="L100" s="61"/>
      <c r="M100" s="62" t="s">
        <v>30</v>
      </c>
      <c r="N100" s="63"/>
      <c r="O100" s="153">
        <f>IF(ISBLANK(M100),0,IF(A100=A99,0,SUMPRODUCT(('[1]Taux de GES'!$A$2:$A$35='[1]SUIVI 2018'!H100)*('[1]Taux de GES'!$B$2:$B$35='[1]SUIVI 2018'!M100)*('[1]Taux de GES'!$C$2:$C$35))))</f>
        <v>25.5</v>
      </c>
      <c r="P100" s="154">
        <f>IFERROR(O100*'[1]Taux de GES'!$F$3," ")</f>
        <v>1.4892000000000001</v>
      </c>
      <c r="Q100" s="64"/>
      <c r="R100" s="40"/>
      <c r="S100" s="65"/>
      <c r="T100" s="66"/>
      <c r="U100" s="67"/>
      <c r="V100" s="68"/>
      <c r="W100" s="69"/>
      <c r="X100" s="70"/>
      <c r="Y100" s="71"/>
      <c r="Z100" s="72"/>
      <c r="AA100" s="73"/>
      <c r="AB100" s="74"/>
      <c r="AC100" s="51">
        <f t="shared" si="2"/>
        <v>1</v>
      </c>
    </row>
    <row r="101" spans="1:29" x14ac:dyDescent="0.25">
      <c r="A101" s="52">
        <v>60</v>
      </c>
      <c r="B101" s="53"/>
      <c r="C101" s="54"/>
      <c r="D101" s="55"/>
      <c r="E101" s="56">
        <v>43122</v>
      </c>
      <c r="F101" s="57"/>
      <c r="G101" s="57"/>
      <c r="H101" s="58" t="s">
        <v>29</v>
      </c>
      <c r="I101" s="59"/>
      <c r="J101" s="60">
        <v>43125</v>
      </c>
      <c r="K101" s="61"/>
      <c r="L101" s="61"/>
      <c r="M101" s="62" t="s">
        <v>30</v>
      </c>
      <c r="N101" s="63"/>
      <c r="O101" s="153">
        <f>IF(ISBLANK(M101),0,IF(A101=A100,0,SUMPRODUCT(('[1]Taux de GES'!$A$2:$A$35='[1]SUIVI 2018'!H101)*('[1]Taux de GES'!$B$2:$B$35='[1]SUIVI 2018'!M101)*('[1]Taux de GES'!$C$2:$C$35))))</f>
        <v>1189</v>
      </c>
      <c r="P101" s="154">
        <f>IFERROR(O101*'[1]Taux de GES'!$F$3," ")</f>
        <v>69.437600000000003</v>
      </c>
      <c r="Q101" s="64"/>
      <c r="R101" s="40"/>
      <c r="S101" s="65"/>
      <c r="T101" s="66"/>
      <c r="U101" s="67"/>
      <c r="V101" s="68"/>
      <c r="W101" s="69"/>
      <c r="X101" s="70"/>
      <c r="Y101" s="71"/>
      <c r="Z101" s="72"/>
      <c r="AA101" s="73"/>
      <c r="AB101" s="74"/>
      <c r="AC101" s="51">
        <f t="shared" si="2"/>
        <v>1</v>
      </c>
    </row>
    <row r="102" spans="1:29" x14ac:dyDescent="0.25">
      <c r="A102" s="52">
        <v>61</v>
      </c>
      <c r="B102" s="53"/>
      <c r="C102" s="54"/>
      <c r="D102" s="55"/>
      <c r="E102" s="56">
        <v>43119</v>
      </c>
      <c r="F102" s="57"/>
      <c r="G102" s="57"/>
      <c r="H102" s="58" t="s">
        <v>30</v>
      </c>
      <c r="I102" s="59"/>
      <c r="J102" s="60">
        <v>43126</v>
      </c>
      <c r="K102" s="61"/>
      <c r="L102" s="61"/>
      <c r="M102" s="62" t="s">
        <v>29</v>
      </c>
      <c r="N102" s="63"/>
      <c r="O102" s="153">
        <f>IF(ISBLANK(M102),0,IF(A102=A101,0,SUMPRODUCT(('[1]Taux de GES'!$A$2:$A$35='[1]SUIVI 2018'!H102)*('[1]Taux de GES'!$B$2:$B$35='[1]SUIVI 2018'!M102)*('[1]Taux de GES'!$C$2:$C$35))))</f>
        <v>1189</v>
      </c>
      <c r="P102" s="154">
        <f>IFERROR(O102*'[1]Taux de GES'!$F$3," ")</f>
        <v>69.437600000000003</v>
      </c>
      <c r="Q102" s="64"/>
      <c r="R102" s="40"/>
      <c r="S102" s="65"/>
      <c r="T102" s="66"/>
      <c r="U102" s="67"/>
      <c r="V102" s="68"/>
      <c r="W102" s="69"/>
      <c r="X102" s="70"/>
      <c r="Y102" s="71"/>
      <c r="Z102" s="72"/>
      <c r="AA102" s="73"/>
      <c r="AB102" s="74"/>
      <c r="AC102" s="51">
        <f t="shared" si="2"/>
        <v>1</v>
      </c>
    </row>
    <row r="103" spans="1:29" x14ac:dyDescent="0.25">
      <c r="A103" s="52">
        <v>62</v>
      </c>
      <c r="B103" s="53"/>
      <c r="C103" s="54"/>
      <c r="D103" s="55"/>
      <c r="E103" s="56">
        <v>43124</v>
      </c>
      <c r="F103" s="57"/>
      <c r="G103" s="57"/>
      <c r="H103" s="58" t="s">
        <v>32</v>
      </c>
      <c r="I103" s="59"/>
      <c r="J103" s="60">
        <v>43125</v>
      </c>
      <c r="K103" s="61"/>
      <c r="L103" s="61"/>
      <c r="M103" s="62" t="s">
        <v>30</v>
      </c>
      <c r="N103" s="63"/>
      <c r="O103" s="153">
        <f>IF(ISBLANK(M103),0,IF(A103=A102,0,SUMPRODUCT(('[1]Taux de GES'!$A$2:$A$35='[1]SUIVI 2018'!H103)*('[1]Taux de GES'!$B$2:$B$35='[1]SUIVI 2018'!M103)*('[1]Taux de GES'!$C$2:$C$35))))</f>
        <v>25.5</v>
      </c>
      <c r="P103" s="154">
        <f>IFERROR(O103*'[1]Taux de GES'!$F$3," ")</f>
        <v>1.4892000000000001</v>
      </c>
      <c r="Q103" s="64"/>
      <c r="R103" s="40"/>
      <c r="S103" s="65"/>
      <c r="T103" s="66"/>
      <c r="U103" s="67"/>
      <c r="V103" s="68"/>
      <c r="W103" s="69"/>
      <c r="X103" s="70"/>
      <c r="Y103" s="71"/>
      <c r="Z103" s="72"/>
      <c r="AA103" s="73"/>
      <c r="AB103" s="74"/>
      <c r="AC103" s="51">
        <f t="shared" si="2"/>
        <v>1</v>
      </c>
    </row>
    <row r="104" spans="1:29" x14ac:dyDescent="0.25">
      <c r="A104" s="52">
        <v>63</v>
      </c>
      <c r="B104" s="53"/>
      <c r="C104" s="54"/>
      <c r="D104" s="55"/>
      <c r="E104" s="56">
        <v>43122</v>
      </c>
      <c r="F104" s="57"/>
      <c r="G104" s="57"/>
      <c r="H104" s="58" t="s">
        <v>29</v>
      </c>
      <c r="I104" s="59"/>
      <c r="J104" s="60">
        <v>43125</v>
      </c>
      <c r="K104" s="61"/>
      <c r="L104" s="61"/>
      <c r="M104" s="62" t="s">
        <v>30</v>
      </c>
      <c r="N104" s="63"/>
      <c r="O104" s="153">
        <f>IF(ISBLANK(M104),0,IF(A104=A103,0,SUMPRODUCT(('[1]Taux de GES'!$A$2:$A$35='[1]SUIVI 2018'!H104)*('[1]Taux de GES'!$B$2:$B$35='[1]SUIVI 2018'!M104)*('[1]Taux de GES'!$C$2:$C$35))))</f>
        <v>1189</v>
      </c>
      <c r="P104" s="154">
        <f>IFERROR(O104*'[1]Taux de GES'!$F$3," ")</f>
        <v>69.437600000000003</v>
      </c>
      <c r="Q104" s="64"/>
      <c r="R104" s="40"/>
      <c r="S104" s="65"/>
      <c r="T104" s="66"/>
      <c r="U104" s="67"/>
      <c r="V104" s="68"/>
      <c r="W104" s="69"/>
      <c r="X104" s="70"/>
      <c r="Y104" s="71"/>
      <c r="Z104" s="72"/>
      <c r="AA104" s="73"/>
      <c r="AB104" s="78"/>
      <c r="AC104" s="51">
        <f t="shared" si="2"/>
        <v>1</v>
      </c>
    </row>
    <row r="105" spans="1:29" x14ac:dyDescent="0.25">
      <c r="A105" s="52">
        <v>63</v>
      </c>
      <c r="B105" s="53"/>
      <c r="C105" s="54"/>
      <c r="D105" s="55"/>
      <c r="E105" s="56">
        <v>43122</v>
      </c>
      <c r="F105" s="57"/>
      <c r="G105" s="57"/>
      <c r="H105" s="58" t="s">
        <v>29</v>
      </c>
      <c r="I105" s="59"/>
      <c r="J105" s="60">
        <v>43125</v>
      </c>
      <c r="K105" s="61"/>
      <c r="L105" s="61"/>
      <c r="M105" s="62" t="s">
        <v>30</v>
      </c>
      <c r="N105" s="63"/>
      <c r="O105" s="153">
        <f>IF(ISBLANK(M105),0,IF(A105=A104,0,SUMPRODUCT(('[1]Taux de GES'!$A$2:$A$35='[1]SUIVI 2018'!H105)*('[1]Taux de GES'!$B$2:$B$35='[1]SUIVI 2018'!M105)*('[1]Taux de GES'!$C$2:$C$35))))</f>
        <v>0</v>
      </c>
      <c r="P105" s="154">
        <f>IFERROR(O105*'[1]Taux de GES'!$F$3," ")</f>
        <v>0</v>
      </c>
      <c r="Q105" s="64"/>
      <c r="R105" s="40"/>
      <c r="S105" s="65"/>
      <c r="T105" s="66"/>
      <c r="U105" s="67"/>
      <c r="V105" s="68"/>
      <c r="W105" s="69"/>
      <c r="X105" s="70"/>
      <c r="Y105" s="71"/>
      <c r="Z105" s="72"/>
      <c r="AA105" s="73"/>
      <c r="AB105" s="74"/>
      <c r="AC105" s="51">
        <f t="shared" si="2"/>
        <v>0</v>
      </c>
    </row>
    <row r="106" spans="1:29" x14ac:dyDescent="0.25">
      <c r="A106" s="52">
        <v>63</v>
      </c>
      <c r="B106" s="53"/>
      <c r="C106" s="54"/>
      <c r="D106" s="55"/>
      <c r="E106" s="56">
        <v>43122</v>
      </c>
      <c r="F106" s="57"/>
      <c r="G106" s="57"/>
      <c r="H106" s="58" t="s">
        <v>29</v>
      </c>
      <c r="I106" s="59"/>
      <c r="J106" s="60">
        <v>43125</v>
      </c>
      <c r="K106" s="61"/>
      <c r="L106" s="61"/>
      <c r="M106" s="62" t="s">
        <v>35</v>
      </c>
      <c r="N106" s="63"/>
      <c r="O106" s="153">
        <f>IF(ISBLANK(M106),0,IF(A106=A105,0,SUMPRODUCT(('[1]Taux de GES'!$A$2:$A$35='[1]SUIVI 2018'!H106)*('[1]Taux de GES'!$B$2:$B$35='[1]SUIVI 2018'!M106)*('[1]Taux de GES'!$C$2:$C$35))))</f>
        <v>0</v>
      </c>
      <c r="P106" s="154">
        <f>IFERROR(O106*'[1]Taux de GES'!$F$3," ")</f>
        <v>0</v>
      </c>
      <c r="Q106" s="64"/>
      <c r="R106" s="40"/>
      <c r="S106" s="65"/>
      <c r="T106" s="66"/>
      <c r="U106" s="67"/>
      <c r="V106" s="68"/>
      <c r="W106" s="69"/>
      <c r="X106" s="70"/>
      <c r="Y106" s="71"/>
      <c r="Z106" s="72"/>
      <c r="AA106" s="73"/>
      <c r="AB106" s="74"/>
      <c r="AC106" s="51">
        <f t="shared" si="2"/>
        <v>0</v>
      </c>
    </row>
    <row r="107" spans="1:29" x14ac:dyDescent="0.25">
      <c r="A107" s="52">
        <v>63</v>
      </c>
      <c r="B107" s="53"/>
      <c r="C107" s="54"/>
      <c r="D107" s="55"/>
      <c r="E107" s="56">
        <v>43122</v>
      </c>
      <c r="F107" s="57"/>
      <c r="G107" s="57"/>
      <c r="H107" s="58" t="s">
        <v>29</v>
      </c>
      <c r="I107" s="59"/>
      <c r="J107" s="60">
        <v>43125</v>
      </c>
      <c r="K107" s="61"/>
      <c r="L107" s="61"/>
      <c r="M107" s="62" t="s">
        <v>30</v>
      </c>
      <c r="N107" s="63"/>
      <c r="O107" s="153">
        <f>IF(ISBLANK(M107),0,IF(A107=A106,0,SUMPRODUCT(('[1]Taux de GES'!$A$2:$A$35='[1]SUIVI 2018'!H107)*('[1]Taux de GES'!$B$2:$B$35='[1]SUIVI 2018'!M107)*('[1]Taux de GES'!$C$2:$C$35))))</f>
        <v>0</v>
      </c>
      <c r="P107" s="154">
        <f>IFERROR(O107*'[1]Taux de GES'!$F$3," ")</f>
        <v>0</v>
      </c>
      <c r="Q107" s="64"/>
      <c r="R107" s="40"/>
      <c r="S107" s="65"/>
      <c r="T107" s="66"/>
      <c r="U107" s="67"/>
      <c r="V107" s="68"/>
      <c r="W107" s="69"/>
      <c r="X107" s="70"/>
      <c r="Y107" s="71"/>
      <c r="Z107" s="72"/>
      <c r="AA107" s="73"/>
      <c r="AB107" s="74"/>
      <c r="AC107" s="51">
        <f t="shared" si="2"/>
        <v>0</v>
      </c>
    </row>
    <row r="108" spans="1:29" x14ac:dyDescent="0.25">
      <c r="A108" s="52">
        <v>64</v>
      </c>
      <c r="B108" s="53"/>
      <c r="C108" s="54"/>
      <c r="D108" s="55"/>
      <c r="E108" s="56">
        <v>43125</v>
      </c>
      <c r="F108" s="57"/>
      <c r="G108" s="57"/>
      <c r="H108" s="58" t="s">
        <v>31</v>
      </c>
      <c r="I108" s="59"/>
      <c r="J108" s="60">
        <v>43130</v>
      </c>
      <c r="K108" s="61"/>
      <c r="L108" s="61"/>
      <c r="M108" s="62" t="s">
        <v>29</v>
      </c>
      <c r="N108" s="63"/>
      <c r="O108" s="153">
        <f>IF(ISBLANK(M108),0,IF(A108=A107,0,SUMPRODUCT(('[1]Taux de GES'!$A$2:$A$35='[1]SUIVI 2018'!H108)*('[1]Taux de GES'!$B$2:$B$35='[1]SUIVI 2018'!M108)*('[1]Taux de GES'!$C$2:$C$35))))</f>
        <v>1538</v>
      </c>
      <c r="P108" s="154">
        <f>IFERROR(O108*'[1]Taux de GES'!$F$3," ")</f>
        <v>89.819199999999995</v>
      </c>
      <c r="Q108" s="64"/>
      <c r="R108" s="40"/>
      <c r="S108" s="65"/>
      <c r="T108" s="66"/>
      <c r="U108" s="67"/>
      <c r="V108" s="68"/>
      <c r="W108" s="69"/>
      <c r="X108" s="70"/>
      <c r="Y108" s="71"/>
      <c r="Z108" s="72"/>
      <c r="AA108" s="73"/>
      <c r="AB108" s="74"/>
      <c r="AC108" s="51">
        <f t="shared" si="2"/>
        <v>1</v>
      </c>
    </row>
    <row r="109" spans="1:29" x14ac:dyDescent="0.25">
      <c r="A109" s="52">
        <v>65</v>
      </c>
      <c r="B109" s="53"/>
      <c r="C109" s="54"/>
      <c r="D109" s="55"/>
      <c r="E109" s="56">
        <v>43124</v>
      </c>
      <c r="F109" s="57"/>
      <c r="G109" s="57"/>
      <c r="H109" s="58" t="s">
        <v>32</v>
      </c>
      <c r="I109" s="59"/>
      <c r="J109" s="60">
        <v>43125</v>
      </c>
      <c r="K109" s="61"/>
      <c r="L109" s="61"/>
      <c r="M109" s="62" t="s">
        <v>30</v>
      </c>
      <c r="N109" s="63"/>
      <c r="O109" s="153">
        <f>IF(ISBLANK(M109),0,IF(A109=A108,0,SUMPRODUCT(('[1]Taux de GES'!$A$2:$A$35='[1]SUIVI 2018'!H109)*('[1]Taux de GES'!$B$2:$B$35='[1]SUIVI 2018'!M109)*('[1]Taux de GES'!$C$2:$C$35))))</f>
        <v>25.5</v>
      </c>
      <c r="P109" s="154">
        <f>IFERROR(O109*'[1]Taux de GES'!$F$3," ")</f>
        <v>1.4892000000000001</v>
      </c>
      <c r="Q109" s="64"/>
      <c r="R109" s="40"/>
      <c r="S109" s="65"/>
      <c r="T109" s="66"/>
      <c r="U109" s="67"/>
      <c r="V109" s="68"/>
      <c r="W109" s="69"/>
      <c r="X109" s="70"/>
      <c r="Y109" s="71"/>
      <c r="Z109" s="72"/>
      <c r="AA109" s="73"/>
      <c r="AB109" s="78"/>
      <c r="AC109" s="51">
        <f t="shared" si="2"/>
        <v>1</v>
      </c>
    </row>
    <row r="110" spans="1:29" x14ac:dyDescent="0.25">
      <c r="A110" s="52">
        <v>66</v>
      </c>
      <c r="B110" s="53"/>
      <c r="C110" s="54"/>
      <c r="D110" s="55"/>
      <c r="E110" s="56">
        <v>43123</v>
      </c>
      <c r="F110" s="57"/>
      <c r="G110" s="57"/>
      <c r="H110" s="58" t="s">
        <v>29</v>
      </c>
      <c r="I110" s="59"/>
      <c r="J110" s="60">
        <v>43126</v>
      </c>
      <c r="K110" s="61"/>
      <c r="L110" s="61"/>
      <c r="M110" s="62" t="s">
        <v>30</v>
      </c>
      <c r="N110" s="63"/>
      <c r="O110" s="153">
        <f>IF(ISBLANK(M110),0,IF(A110=A109,0,SUMPRODUCT(('[1]Taux de GES'!$A$2:$A$35='[1]SUIVI 2018'!H110)*('[1]Taux de GES'!$B$2:$B$35='[1]SUIVI 2018'!M110)*('[1]Taux de GES'!$C$2:$C$35))))</f>
        <v>1189</v>
      </c>
      <c r="P110" s="154">
        <f>IFERROR(O110*'[1]Taux de GES'!$F$3," ")</f>
        <v>69.437600000000003</v>
      </c>
      <c r="Q110" s="64"/>
      <c r="R110" s="40"/>
      <c r="S110" s="65"/>
      <c r="T110" s="66"/>
      <c r="U110" s="67"/>
      <c r="V110" s="68"/>
      <c r="W110" s="69"/>
      <c r="X110" s="70"/>
      <c r="Y110" s="71"/>
      <c r="Z110" s="72"/>
      <c r="AA110" s="73"/>
      <c r="AB110" s="74"/>
      <c r="AC110" s="51">
        <f t="shared" si="2"/>
        <v>1</v>
      </c>
    </row>
    <row r="111" spans="1:29" x14ac:dyDescent="0.25">
      <c r="A111" s="52">
        <v>67</v>
      </c>
      <c r="B111" s="53"/>
      <c r="C111" s="54"/>
      <c r="D111" s="55"/>
      <c r="E111" s="56">
        <v>43129</v>
      </c>
      <c r="F111" s="57"/>
      <c r="G111" s="57"/>
      <c r="H111" s="58" t="s">
        <v>32</v>
      </c>
      <c r="I111" s="59"/>
      <c r="J111" s="60">
        <v>43130</v>
      </c>
      <c r="K111" s="61"/>
      <c r="L111" s="61"/>
      <c r="M111" s="62" t="s">
        <v>30</v>
      </c>
      <c r="N111" s="63"/>
      <c r="O111" s="153">
        <f>IF(ISBLANK(M111),0,IF(A111=A110,0,SUMPRODUCT(('[1]Taux de GES'!$A$2:$A$35='[1]SUIVI 2018'!H111)*('[1]Taux de GES'!$B$2:$B$35='[1]SUIVI 2018'!M111)*('[1]Taux de GES'!$C$2:$C$35))))</f>
        <v>25.5</v>
      </c>
      <c r="P111" s="154">
        <f>IFERROR(O111*'[1]Taux de GES'!$F$3," ")</f>
        <v>1.4892000000000001</v>
      </c>
      <c r="Q111" s="64"/>
      <c r="R111" s="40"/>
      <c r="S111" s="65"/>
      <c r="T111" s="66"/>
      <c r="U111" s="67"/>
      <c r="V111" s="68"/>
      <c r="W111" s="69"/>
      <c r="X111" s="70"/>
      <c r="Y111" s="71"/>
      <c r="Z111" s="72"/>
      <c r="AA111" s="73"/>
      <c r="AB111" s="74"/>
      <c r="AC111" s="51">
        <f t="shared" si="2"/>
        <v>1</v>
      </c>
    </row>
    <row r="112" spans="1:29" x14ac:dyDescent="0.25">
      <c r="A112" s="52">
        <v>67</v>
      </c>
      <c r="B112" s="53"/>
      <c r="C112" s="54"/>
      <c r="D112" s="55"/>
      <c r="E112" s="56">
        <v>43129</v>
      </c>
      <c r="F112" s="57"/>
      <c r="G112" s="57"/>
      <c r="H112" s="58" t="s">
        <v>32</v>
      </c>
      <c r="I112" s="59"/>
      <c r="J112" s="60">
        <v>43130</v>
      </c>
      <c r="K112" s="61"/>
      <c r="L112" s="61"/>
      <c r="M112" s="62" t="s">
        <v>30</v>
      </c>
      <c r="N112" s="63"/>
      <c r="O112" s="153">
        <f>IF(ISBLANK(M112),0,IF(A112=A111,0,SUMPRODUCT(('[1]Taux de GES'!$A$2:$A$35='[1]SUIVI 2018'!H112)*('[1]Taux de GES'!$B$2:$B$35='[1]SUIVI 2018'!M112)*('[1]Taux de GES'!$C$2:$C$35))))</f>
        <v>0</v>
      </c>
      <c r="P112" s="154">
        <f>IFERROR(O112*'[1]Taux de GES'!$F$3," ")</f>
        <v>0</v>
      </c>
      <c r="Q112" s="64"/>
      <c r="R112" s="40"/>
      <c r="S112" s="65"/>
      <c r="T112" s="66"/>
      <c r="U112" s="67"/>
      <c r="V112" s="68"/>
      <c r="W112" s="69"/>
      <c r="X112" s="70"/>
      <c r="Y112" s="71"/>
      <c r="Z112" s="72"/>
      <c r="AA112" s="73"/>
      <c r="AB112" s="74"/>
      <c r="AC112" s="51">
        <f t="shared" si="2"/>
        <v>0</v>
      </c>
    </row>
    <row r="113" spans="1:29" x14ac:dyDescent="0.25">
      <c r="A113" s="52">
        <v>68</v>
      </c>
      <c r="B113" s="53"/>
      <c r="C113" s="54"/>
      <c r="D113" s="55"/>
      <c r="E113" s="56">
        <v>43124</v>
      </c>
      <c r="F113" s="57"/>
      <c r="G113" s="57"/>
      <c r="H113" s="58" t="s">
        <v>29</v>
      </c>
      <c r="I113" s="59"/>
      <c r="J113" s="60">
        <v>43129</v>
      </c>
      <c r="K113" s="61"/>
      <c r="L113" s="61"/>
      <c r="M113" s="62" t="s">
        <v>31</v>
      </c>
      <c r="N113" s="63"/>
      <c r="O113" s="153">
        <f>IF(ISBLANK(M113),0,IF(A113=A112,0,SUMPRODUCT(('[1]Taux de GES'!$A$2:$A$35='[1]SUIVI 2018'!H113)*('[1]Taux de GES'!$B$2:$B$35='[1]SUIVI 2018'!M113)*('[1]Taux de GES'!$C$2:$C$35))))</f>
        <v>1212</v>
      </c>
      <c r="P113" s="154">
        <f>IFERROR(O113*'[1]Taux de GES'!$F$3," ")</f>
        <v>70.780799999999999</v>
      </c>
      <c r="Q113" s="64"/>
      <c r="R113" s="40"/>
      <c r="S113" s="65"/>
      <c r="T113" s="66"/>
      <c r="U113" s="67"/>
      <c r="V113" s="68"/>
      <c r="W113" s="69"/>
      <c r="X113" s="70"/>
      <c r="Y113" s="71"/>
      <c r="Z113" s="72"/>
      <c r="AA113" s="73"/>
      <c r="AB113" s="74"/>
      <c r="AC113" s="51">
        <f t="shared" si="2"/>
        <v>1</v>
      </c>
    </row>
    <row r="114" spans="1:29" x14ac:dyDescent="0.25">
      <c r="A114" s="52">
        <v>68</v>
      </c>
      <c r="B114" s="53"/>
      <c r="C114" s="54"/>
      <c r="D114" s="55"/>
      <c r="E114" s="56">
        <v>43124</v>
      </c>
      <c r="F114" s="57"/>
      <c r="G114" s="57"/>
      <c r="H114" s="58" t="s">
        <v>29</v>
      </c>
      <c r="I114" s="59"/>
      <c r="J114" s="60">
        <v>43129</v>
      </c>
      <c r="K114" s="61"/>
      <c r="L114" s="61"/>
      <c r="M114" s="62" t="s">
        <v>31</v>
      </c>
      <c r="N114" s="63"/>
      <c r="O114" s="153">
        <f>IF(ISBLANK(M114),0,IF(A114=A113,0,SUMPRODUCT(('[1]Taux de GES'!$A$2:$A$35='[1]SUIVI 2018'!H114)*('[1]Taux de GES'!$B$2:$B$35='[1]SUIVI 2018'!M114)*('[1]Taux de GES'!$C$2:$C$35))))</f>
        <v>0</v>
      </c>
      <c r="P114" s="154">
        <f>IFERROR(O114*'[1]Taux de GES'!$F$3," ")</f>
        <v>0</v>
      </c>
      <c r="Q114" s="64"/>
      <c r="R114" s="40"/>
      <c r="S114" s="65"/>
      <c r="T114" s="66"/>
      <c r="U114" s="67"/>
      <c r="V114" s="68"/>
      <c r="W114" s="69"/>
      <c r="X114" s="70"/>
      <c r="Y114" s="71"/>
      <c r="Z114" s="72"/>
      <c r="AA114" s="73"/>
      <c r="AB114" s="74"/>
      <c r="AC114" s="51">
        <f t="shared" si="2"/>
        <v>0</v>
      </c>
    </row>
    <row r="115" spans="1:29" x14ac:dyDescent="0.25">
      <c r="A115" s="52">
        <v>68</v>
      </c>
      <c r="B115" s="53"/>
      <c r="C115" s="54"/>
      <c r="D115" s="55"/>
      <c r="E115" s="56">
        <v>43124</v>
      </c>
      <c r="F115" s="57"/>
      <c r="G115" s="57"/>
      <c r="H115" s="58" t="s">
        <v>29</v>
      </c>
      <c r="I115" s="59"/>
      <c r="J115" s="60">
        <v>43129</v>
      </c>
      <c r="K115" s="61"/>
      <c r="L115" s="61"/>
      <c r="M115" s="62" t="s">
        <v>31</v>
      </c>
      <c r="N115" s="63"/>
      <c r="O115" s="153">
        <f>IF(ISBLANK(M115),0,IF(A115=A114,0,SUMPRODUCT(('[1]Taux de GES'!$A$2:$A$35='[1]SUIVI 2018'!H115)*('[1]Taux de GES'!$B$2:$B$35='[1]SUIVI 2018'!M115)*('[1]Taux de GES'!$C$2:$C$35))))</f>
        <v>0</v>
      </c>
      <c r="P115" s="154">
        <f>IFERROR(O115*'[1]Taux de GES'!$F$3," ")</f>
        <v>0</v>
      </c>
      <c r="Q115" s="64"/>
      <c r="R115" s="40"/>
      <c r="S115" s="65"/>
      <c r="T115" s="66"/>
      <c r="U115" s="67"/>
      <c r="V115" s="68"/>
      <c r="W115" s="69"/>
      <c r="X115" s="70"/>
      <c r="Y115" s="71"/>
      <c r="Z115" s="72"/>
      <c r="AA115" s="73"/>
      <c r="AB115" s="74"/>
      <c r="AC115" s="51">
        <f t="shared" si="2"/>
        <v>0</v>
      </c>
    </row>
    <row r="116" spans="1:29" x14ac:dyDescent="0.25">
      <c r="A116" s="52">
        <v>69</v>
      </c>
      <c r="B116" s="53"/>
      <c r="C116" s="54"/>
      <c r="D116" s="55"/>
      <c r="E116" s="56">
        <v>43124</v>
      </c>
      <c r="F116" s="57"/>
      <c r="G116" s="57"/>
      <c r="H116" s="58" t="s">
        <v>30</v>
      </c>
      <c r="I116" s="59"/>
      <c r="J116" s="60">
        <v>43132</v>
      </c>
      <c r="K116" s="61"/>
      <c r="L116" s="61"/>
      <c r="M116" s="62" t="s">
        <v>34</v>
      </c>
      <c r="N116" s="63"/>
      <c r="O116" s="153">
        <f>IF(ISBLANK(M116),0,IF(A116=A115,0,SUMPRODUCT(('[1]Taux de GES'!$A$2:$A$35='[1]SUIVI 2018'!H116)*('[1]Taux de GES'!$B$2:$B$35='[1]SUIVI 2018'!M116)*('[1]Taux de GES'!$C$2:$C$35))))</f>
        <v>907</v>
      </c>
      <c r="P116" s="154">
        <f>IFERROR(O116*'[1]Taux de GES'!$F$3," ")</f>
        <v>52.968800000000002</v>
      </c>
      <c r="Q116" s="64"/>
      <c r="R116" s="40"/>
      <c r="S116" s="65"/>
      <c r="T116" s="66"/>
      <c r="U116" s="67"/>
      <c r="V116" s="68"/>
      <c r="W116" s="69"/>
      <c r="X116" s="70"/>
      <c r="Y116" s="71"/>
      <c r="Z116" s="72"/>
      <c r="AA116" s="73"/>
      <c r="AB116" s="74"/>
      <c r="AC116" s="51">
        <f t="shared" si="2"/>
        <v>1</v>
      </c>
    </row>
    <row r="117" spans="1:29" x14ac:dyDescent="0.25">
      <c r="A117" s="52">
        <v>70</v>
      </c>
      <c r="B117" s="53"/>
      <c r="C117" s="54"/>
      <c r="D117" s="55"/>
      <c r="E117" s="56">
        <v>43124</v>
      </c>
      <c r="F117" s="57"/>
      <c r="G117" s="57"/>
      <c r="H117" s="58" t="s">
        <v>30</v>
      </c>
      <c r="I117" s="59"/>
      <c r="J117" s="60">
        <v>43131</v>
      </c>
      <c r="K117" s="61"/>
      <c r="L117" s="61"/>
      <c r="M117" s="62" t="s">
        <v>29</v>
      </c>
      <c r="N117" s="63"/>
      <c r="O117" s="153">
        <f>IF(ISBLANK(M117),0,IF(A117=A116,0,SUMPRODUCT(('[1]Taux de GES'!$A$2:$A$35='[1]SUIVI 2018'!H117)*('[1]Taux de GES'!$B$2:$B$35='[1]SUIVI 2018'!M117)*('[1]Taux de GES'!$C$2:$C$35))))</f>
        <v>1189</v>
      </c>
      <c r="P117" s="154">
        <f>IFERROR(O117*'[1]Taux de GES'!$F$3," ")</f>
        <v>69.437600000000003</v>
      </c>
      <c r="Q117" s="64"/>
      <c r="R117" s="40"/>
      <c r="S117" s="65"/>
      <c r="T117" s="66"/>
      <c r="U117" s="67"/>
      <c r="V117" s="68"/>
      <c r="W117" s="69"/>
      <c r="X117" s="70"/>
      <c r="Y117" s="71"/>
      <c r="Z117" s="72"/>
      <c r="AA117" s="73"/>
      <c r="AB117" s="74"/>
      <c r="AC117" s="51">
        <f t="shared" si="2"/>
        <v>1</v>
      </c>
    </row>
    <row r="118" spans="1:29" x14ac:dyDescent="0.25">
      <c r="A118" s="52">
        <v>70</v>
      </c>
      <c r="B118" s="53"/>
      <c r="C118" s="54"/>
      <c r="D118" s="55"/>
      <c r="E118" s="56"/>
      <c r="F118" s="57"/>
      <c r="G118" s="57"/>
      <c r="H118" s="58"/>
      <c r="I118" s="59"/>
      <c r="J118" s="60"/>
      <c r="K118" s="61"/>
      <c r="L118" s="61"/>
      <c r="M118" s="62"/>
      <c r="N118" s="63"/>
      <c r="O118" s="153">
        <f>IF(ISBLANK(M118),0,IF(A118=A117,0,SUMPRODUCT(('[1]Taux de GES'!$A$2:$A$35='[1]SUIVI 2018'!H118)*('[1]Taux de GES'!$B$2:$B$35='[1]SUIVI 2018'!M118)*('[1]Taux de GES'!$C$2:$C$35))))</f>
        <v>0</v>
      </c>
      <c r="P118" s="154">
        <f>IFERROR(O118*'[1]Taux de GES'!$F$3," ")</f>
        <v>0</v>
      </c>
      <c r="Q118" s="64"/>
      <c r="R118" s="40"/>
      <c r="S118" s="65"/>
      <c r="T118" s="66"/>
      <c r="U118" s="67"/>
      <c r="V118" s="68"/>
      <c r="W118" s="69"/>
      <c r="X118" s="70"/>
      <c r="Y118" s="71"/>
      <c r="Z118" s="72"/>
      <c r="AA118" s="73"/>
      <c r="AB118" s="74"/>
      <c r="AC118" s="51">
        <f t="shared" si="2"/>
        <v>0</v>
      </c>
    </row>
    <row r="119" spans="1:29" x14ac:dyDescent="0.25">
      <c r="A119" s="52">
        <v>71</v>
      </c>
      <c r="B119" s="53"/>
      <c r="C119" s="54"/>
      <c r="D119" s="55"/>
      <c r="E119" s="56">
        <v>43126</v>
      </c>
      <c r="F119" s="57"/>
      <c r="G119" s="57"/>
      <c r="H119" s="58" t="s">
        <v>31</v>
      </c>
      <c r="I119" s="59"/>
      <c r="J119" s="60">
        <v>43129</v>
      </c>
      <c r="K119" s="61"/>
      <c r="L119" s="61"/>
      <c r="M119" s="62" t="s">
        <v>29</v>
      </c>
      <c r="N119" s="63"/>
      <c r="O119" s="153">
        <f>IF(ISBLANK(M119),0,IF(A119=A118,0,SUMPRODUCT(('[1]Taux de GES'!$A$2:$A$35='[1]SUIVI 2018'!H119)*('[1]Taux de GES'!$B$2:$B$35='[1]SUIVI 2018'!M119)*('[1]Taux de GES'!$C$2:$C$35))))</f>
        <v>1538</v>
      </c>
      <c r="P119" s="154">
        <f>IFERROR(O119*'[1]Taux de GES'!$F$3," ")</f>
        <v>89.819199999999995</v>
      </c>
      <c r="Q119" s="64"/>
      <c r="R119" s="40"/>
      <c r="S119" s="65"/>
      <c r="T119" s="66"/>
      <c r="U119" s="67"/>
      <c r="V119" s="68"/>
      <c r="W119" s="69"/>
      <c r="X119" s="70"/>
      <c r="Y119" s="71"/>
      <c r="Z119" s="72"/>
      <c r="AA119" s="73"/>
      <c r="AB119" s="74"/>
      <c r="AC119" s="51">
        <f t="shared" si="2"/>
        <v>1</v>
      </c>
    </row>
    <row r="120" spans="1:29" x14ac:dyDescent="0.25">
      <c r="A120" s="52">
        <v>72</v>
      </c>
      <c r="B120" s="53"/>
      <c r="C120" s="54"/>
      <c r="D120" s="55"/>
      <c r="E120" s="56">
        <v>43125</v>
      </c>
      <c r="F120" s="57"/>
      <c r="G120" s="57"/>
      <c r="H120" s="58" t="s">
        <v>29</v>
      </c>
      <c r="I120" s="59"/>
      <c r="J120" s="60">
        <v>43129</v>
      </c>
      <c r="K120" s="61"/>
      <c r="L120" s="61"/>
      <c r="M120" s="62" t="s">
        <v>33</v>
      </c>
      <c r="N120" s="63"/>
      <c r="O120" s="153">
        <f>IF(ISBLANK(M120),0,IF(A120=A119,0,SUMPRODUCT(('[1]Taux de GES'!$A$2:$A$35='[1]SUIVI 2018'!H120)*('[1]Taux de GES'!$B$2:$B$35='[1]SUIVI 2018'!M120)*('[1]Taux de GES'!$C$2:$C$35))))</f>
        <v>1427</v>
      </c>
      <c r="P120" s="154">
        <f>IFERROR(O120*'[1]Taux de GES'!$F$3," ")</f>
        <v>83.336799999999997</v>
      </c>
      <c r="Q120" s="64"/>
      <c r="R120" s="40"/>
      <c r="S120" s="65"/>
      <c r="T120" s="66"/>
      <c r="U120" s="67"/>
      <c r="V120" s="68"/>
      <c r="W120" s="69"/>
      <c r="X120" s="70"/>
      <c r="Y120" s="71"/>
      <c r="Z120" s="72"/>
      <c r="AA120" s="73"/>
      <c r="AB120" s="74"/>
      <c r="AC120" s="51">
        <f t="shared" si="2"/>
        <v>1</v>
      </c>
    </row>
    <row r="121" spans="1:29" x14ac:dyDescent="0.25">
      <c r="A121" s="52">
        <v>72</v>
      </c>
      <c r="B121" s="53"/>
      <c r="C121" s="54"/>
      <c r="D121" s="55"/>
      <c r="E121" s="56">
        <v>43125</v>
      </c>
      <c r="F121" s="57"/>
      <c r="G121" s="57"/>
      <c r="H121" s="58" t="s">
        <v>29</v>
      </c>
      <c r="I121" s="59"/>
      <c r="J121" s="60">
        <v>43129</v>
      </c>
      <c r="K121" s="61"/>
      <c r="L121" s="61"/>
      <c r="M121" s="62" t="s">
        <v>33</v>
      </c>
      <c r="N121" s="63"/>
      <c r="O121" s="153">
        <f>IF(ISBLANK(M121),0,IF(A121=A120,0,SUMPRODUCT(('[1]Taux de GES'!$A$2:$A$35='[1]SUIVI 2018'!H121)*('[1]Taux de GES'!$B$2:$B$35='[1]SUIVI 2018'!M121)*('[1]Taux de GES'!$C$2:$C$35))))</f>
        <v>0</v>
      </c>
      <c r="P121" s="154">
        <f>IFERROR(O121*'[1]Taux de GES'!$F$3," ")</f>
        <v>0</v>
      </c>
      <c r="Q121" s="64"/>
      <c r="R121" s="40"/>
      <c r="S121" s="65"/>
      <c r="T121" s="66"/>
      <c r="U121" s="67"/>
      <c r="V121" s="68"/>
      <c r="W121" s="69"/>
      <c r="X121" s="70"/>
      <c r="Y121" s="71"/>
      <c r="Z121" s="72"/>
      <c r="AA121" s="73"/>
      <c r="AB121" s="74"/>
      <c r="AC121" s="51">
        <f t="shared" si="2"/>
        <v>0</v>
      </c>
    </row>
    <row r="122" spans="1:29" x14ac:dyDescent="0.25">
      <c r="A122" s="52">
        <v>72</v>
      </c>
      <c r="B122" s="53"/>
      <c r="C122" s="54"/>
      <c r="D122" s="55"/>
      <c r="E122" s="56">
        <v>43125</v>
      </c>
      <c r="F122" s="57"/>
      <c r="G122" s="57"/>
      <c r="H122" s="58" t="s">
        <v>29</v>
      </c>
      <c r="I122" s="59"/>
      <c r="J122" s="60">
        <v>43129</v>
      </c>
      <c r="K122" s="61"/>
      <c r="L122" s="61"/>
      <c r="M122" s="62" t="s">
        <v>33</v>
      </c>
      <c r="N122" s="63"/>
      <c r="O122" s="153">
        <f>IF(ISBLANK(M122),0,IF(A122=A121,0,SUMPRODUCT(('[1]Taux de GES'!$A$2:$A$35='[1]SUIVI 2018'!H122)*('[1]Taux de GES'!$B$2:$B$35='[1]SUIVI 2018'!M122)*('[1]Taux de GES'!$C$2:$C$35))))</f>
        <v>0</v>
      </c>
      <c r="P122" s="154">
        <f>IFERROR(O122*'[1]Taux de GES'!$F$3," ")</f>
        <v>0</v>
      </c>
      <c r="Q122" s="64"/>
      <c r="R122" s="40"/>
      <c r="S122" s="65"/>
      <c r="T122" s="66"/>
      <c r="U122" s="67"/>
      <c r="V122" s="68"/>
      <c r="W122" s="69"/>
      <c r="X122" s="70"/>
      <c r="Y122" s="71"/>
      <c r="Z122" s="72"/>
      <c r="AA122" s="73"/>
      <c r="AB122" s="74"/>
      <c r="AC122" s="51">
        <f t="shared" si="2"/>
        <v>0</v>
      </c>
    </row>
    <row r="123" spans="1:29" x14ac:dyDescent="0.25">
      <c r="A123" s="52">
        <v>73</v>
      </c>
      <c r="B123" s="53"/>
      <c r="C123" s="54"/>
      <c r="D123" s="55"/>
      <c r="E123" s="56">
        <v>43129</v>
      </c>
      <c r="F123" s="57"/>
      <c r="G123" s="57"/>
      <c r="H123" s="58" t="s">
        <v>32</v>
      </c>
      <c r="I123" s="59"/>
      <c r="J123" s="60">
        <v>43130</v>
      </c>
      <c r="K123" s="61"/>
      <c r="L123" s="61"/>
      <c r="M123" s="62" t="s">
        <v>30</v>
      </c>
      <c r="N123" s="63"/>
      <c r="O123" s="153">
        <f>IF(ISBLANK(M123),0,IF(A123=A122,0,SUMPRODUCT(('[1]Taux de GES'!$A$2:$A$35='[1]SUIVI 2018'!H123)*('[1]Taux de GES'!$B$2:$B$35='[1]SUIVI 2018'!M123)*('[1]Taux de GES'!$C$2:$C$35))))</f>
        <v>25.5</v>
      </c>
      <c r="P123" s="154">
        <f>IFERROR(O123*'[1]Taux de GES'!$F$3," ")</f>
        <v>1.4892000000000001</v>
      </c>
      <c r="Q123" s="64"/>
      <c r="R123" s="40"/>
      <c r="S123" s="65"/>
      <c r="T123" s="66"/>
      <c r="U123" s="67"/>
      <c r="V123" s="68"/>
      <c r="W123" s="69"/>
      <c r="X123" s="70"/>
      <c r="Y123" s="71"/>
      <c r="Z123" s="72"/>
      <c r="AA123" s="73"/>
      <c r="AB123" s="74"/>
      <c r="AC123" s="51">
        <f t="shared" si="2"/>
        <v>1</v>
      </c>
    </row>
    <row r="124" spans="1:29" x14ac:dyDescent="0.25">
      <c r="A124" s="52">
        <v>73</v>
      </c>
      <c r="B124" s="53"/>
      <c r="C124" s="54"/>
      <c r="D124" s="55"/>
      <c r="E124" s="56">
        <v>43129</v>
      </c>
      <c r="F124" s="57"/>
      <c r="G124" s="57"/>
      <c r="H124" s="58" t="s">
        <v>32</v>
      </c>
      <c r="I124" s="59"/>
      <c r="J124" s="60">
        <v>43130</v>
      </c>
      <c r="K124" s="61"/>
      <c r="L124" s="61"/>
      <c r="M124" s="62" t="s">
        <v>30</v>
      </c>
      <c r="N124" s="63"/>
      <c r="O124" s="153">
        <f>IF(ISBLANK(M124),0,IF(A124=A123,0,SUMPRODUCT(('[1]Taux de GES'!$A$2:$A$35='[1]SUIVI 2018'!H124)*('[1]Taux de GES'!$B$2:$B$35='[1]SUIVI 2018'!M124)*('[1]Taux de GES'!$C$2:$C$35))))</f>
        <v>0</v>
      </c>
      <c r="P124" s="154">
        <f>IFERROR(O124*'[1]Taux de GES'!$F$3," ")</f>
        <v>0</v>
      </c>
      <c r="Q124" s="64"/>
      <c r="R124" s="40"/>
      <c r="S124" s="65"/>
      <c r="T124" s="66"/>
      <c r="U124" s="67"/>
      <c r="V124" s="68"/>
      <c r="W124" s="69"/>
      <c r="X124" s="70"/>
      <c r="Y124" s="71"/>
      <c r="Z124" s="72"/>
      <c r="AA124" s="73"/>
      <c r="AB124" s="74"/>
      <c r="AC124" s="51">
        <f t="shared" si="2"/>
        <v>0</v>
      </c>
    </row>
    <row r="125" spans="1:29" x14ac:dyDescent="0.25">
      <c r="A125" s="52">
        <v>73</v>
      </c>
      <c r="B125" s="53"/>
      <c r="C125" s="54"/>
      <c r="D125" s="55"/>
      <c r="E125" s="56">
        <v>43129</v>
      </c>
      <c r="F125" s="57"/>
      <c r="G125" s="57"/>
      <c r="H125" s="58" t="s">
        <v>32</v>
      </c>
      <c r="I125" s="59"/>
      <c r="J125" s="60">
        <v>43130</v>
      </c>
      <c r="K125" s="61"/>
      <c r="L125" s="61"/>
      <c r="M125" s="62" t="s">
        <v>30</v>
      </c>
      <c r="N125" s="63"/>
      <c r="O125" s="153">
        <f>IF(ISBLANK(M125),0,IF(A125=A124,0,SUMPRODUCT(('[1]Taux de GES'!$A$2:$A$35='[1]SUIVI 2018'!H125)*('[1]Taux de GES'!$B$2:$B$35='[1]SUIVI 2018'!M125)*('[1]Taux de GES'!$C$2:$C$35))))</f>
        <v>0</v>
      </c>
      <c r="P125" s="154">
        <f>IFERROR(O125*'[1]Taux de GES'!$F$3," ")</f>
        <v>0</v>
      </c>
      <c r="Q125" s="64"/>
      <c r="R125" s="40"/>
      <c r="S125" s="65"/>
      <c r="T125" s="66"/>
      <c r="U125" s="67"/>
      <c r="V125" s="68"/>
      <c r="W125" s="69"/>
      <c r="X125" s="70"/>
      <c r="Y125" s="71"/>
      <c r="Z125" s="72"/>
      <c r="AA125" s="73"/>
      <c r="AB125" s="74"/>
      <c r="AC125" s="51">
        <f t="shared" si="2"/>
        <v>0</v>
      </c>
    </row>
    <row r="126" spans="1:29" x14ac:dyDescent="0.25">
      <c r="A126" s="52">
        <v>73</v>
      </c>
      <c r="B126" s="53"/>
      <c r="C126" s="54"/>
      <c r="D126" s="55"/>
      <c r="E126" s="56">
        <v>43129</v>
      </c>
      <c r="F126" s="57"/>
      <c r="G126" s="57"/>
      <c r="H126" s="58" t="s">
        <v>32</v>
      </c>
      <c r="I126" s="59"/>
      <c r="J126" s="60">
        <v>43130</v>
      </c>
      <c r="K126" s="61"/>
      <c r="L126" s="61"/>
      <c r="M126" s="62" t="s">
        <v>30</v>
      </c>
      <c r="N126" s="63"/>
      <c r="O126" s="153">
        <f>IF(ISBLANK(M126),0,IF(A126=A125,0,SUMPRODUCT(('[1]Taux de GES'!$A$2:$A$35='[1]SUIVI 2018'!H126)*('[1]Taux de GES'!$B$2:$B$35='[1]SUIVI 2018'!M126)*('[1]Taux de GES'!$C$2:$C$35))))</f>
        <v>0</v>
      </c>
      <c r="P126" s="154">
        <f>IFERROR(O126*'[1]Taux de GES'!$F$3," ")</f>
        <v>0</v>
      </c>
      <c r="Q126" s="64"/>
      <c r="R126" s="40"/>
      <c r="S126" s="65"/>
      <c r="T126" s="66"/>
      <c r="U126" s="67"/>
      <c r="V126" s="68"/>
      <c r="W126" s="69"/>
      <c r="X126" s="70"/>
      <c r="Y126" s="71"/>
      <c r="Z126" s="72"/>
      <c r="AA126" s="73"/>
      <c r="AB126" s="74"/>
      <c r="AC126" s="51">
        <f t="shared" si="2"/>
        <v>0</v>
      </c>
    </row>
    <row r="127" spans="1:29" x14ac:dyDescent="0.25">
      <c r="A127" s="52">
        <v>74</v>
      </c>
      <c r="B127" s="53"/>
      <c r="C127" s="54"/>
      <c r="D127" s="55"/>
      <c r="E127" s="56">
        <v>43129</v>
      </c>
      <c r="F127" s="57"/>
      <c r="G127" s="57"/>
      <c r="H127" s="58" t="s">
        <v>32</v>
      </c>
      <c r="I127" s="59"/>
      <c r="J127" s="60">
        <v>43130</v>
      </c>
      <c r="K127" s="61"/>
      <c r="L127" s="61"/>
      <c r="M127" s="62" t="s">
        <v>30</v>
      </c>
      <c r="N127" s="63"/>
      <c r="O127" s="153">
        <f>IF(ISBLANK(M127),0,IF(A127=A126,0,SUMPRODUCT(('[1]Taux de GES'!$A$2:$A$35='[1]SUIVI 2018'!H127)*('[1]Taux de GES'!$B$2:$B$35='[1]SUIVI 2018'!M127)*('[1]Taux de GES'!$C$2:$C$35))))</f>
        <v>25.5</v>
      </c>
      <c r="P127" s="154">
        <f>IFERROR(O127*'[1]Taux de GES'!$F$3," ")</f>
        <v>1.4892000000000001</v>
      </c>
      <c r="Q127" s="64"/>
      <c r="R127" s="40"/>
      <c r="S127" s="65"/>
      <c r="T127" s="66"/>
      <c r="U127" s="67"/>
      <c r="V127" s="68"/>
      <c r="W127" s="69"/>
      <c r="X127" s="70"/>
      <c r="Y127" s="71"/>
      <c r="Z127" s="72"/>
      <c r="AA127" s="73"/>
      <c r="AB127" s="74"/>
      <c r="AC127" s="51">
        <f t="shared" si="2"/>
        <v>1</v>
      </c>
    </row>
    <row r="128" spans="1:29" x14ac:dyDescent="0.25">
      <c r="A128" s="52">
        <v>75</v>
      </c>
      <c r="B128" s="53"/>
      <c r="C128" s="54"/>
      <c r="D128" s="55"/>
      <c r="E128" s="56">
        <v>43129</v>
      </c>
      <c r="F128" s="57"/>
      <c r="G128" s="57"/>
      <c r="H128" s="58" t="s">
        <v>29</v>
      </c>
      <c r="I128" s="59"/>
      <c r="J128" s="60">
        <v>43132</v>
      </c>
      <c r="K128" s="61"/>
      <c r="L128" s="61"/>
      <c r="M128" s="62" t="s">
        <v>30</v>
      </c>
      <c r="N128" s="63"/>
      <c r="O128" s="153">
        <f>IF(ISBLANK(M128),0,IF(A128=A127,0,SUMPRODUCT(('[1]Taux de GES'!$A$2:$A$35='[1]SUIVI 2018'!H128)*('[1]Taux de GES'!$B$2:$B$35='[1]SUIVI 2018'!M128)*('[1]Taux de GES'!$C$2:$C$35))))</f>
        <v>1189</v>
      </c>
      <c r="P128" s="154">
        <f>IFERROR(O128*'[1]Taux de GES'!$F$3," ")</f>
        <v>69.437600000000003</v>
      </c>
      <c r="Q128" s="64"/>
      <c r="R128" s="40"/>
      <c r="S128" s="65"/>
      <c r="T128" s="66"/>
      <c r="U128" s="67"/>
      <c r="V128" s="68"/>
      <c r="W128" s="69"/>
      <c r="X128" s="70"/>
      <c r="Y128" s="71"/>
      <c r="Z128" s="72"/>
      <c r="AA128" s="73"/>
      <c r="AB128" s="74"/>
      <c r="AC128" s="51">
        <f t="shared" si="2"/>
        <v>1</v>
      </c>
    </row>
    <row r="129" spans="1:29" x14ac:dyDescent="0.25">
      <c r="A129" s="52">
        <v>75</v>
      </c>
      <c r="B129" s="53"/>
      <c r="C129" s="54"/>
      <c r="D129" s="55"/>
      <c r="E129" s="56">
        <v>43129</v>
      </c>
      <c r="F129" s="57"/>
      <c r="G129" s="57"/>
      <c r="H129" s="58" t="s">
        <v>29</v>
      </c>
      <c r="I129" s="59"/>
      <c r="J129" s="60">
        <v>43132</v>
      </c>
      <c r="K129" s="61"/>
      <c r="L129" s="61"/>
      <c r="M129" s="62" t="s">
        <v>30</v>
      </c>
      <c r="N129" s="63"/>
      <c r="O129" s="153">
        <f>IF(ISBLANK(M129),0,IF(A129=A128,0,SUMPRODUCT(('[1]Taux de GES'!$A$2:$A$35='[1]SUIVI 2018'!H129)*('[1]Taux de GES'!$B$2:$B$35='[1]SUIVI 2018'!M129)*('[1]Taux de GES'!$C$2:$C$35))))</f>
        <v>0</v>
      </c>
      <c r="P129" s="154">
        <f>IFERROR(O129*'[1]Taux de GES'!$F$3," ")</f>
        <v>0</v>
      </c>
      <c r="Q129" s="64"/>
      <c r="R129" s="40"/>
      <c r="S129" s="65"/>
      <c r="T129" s="66"/>
      <c r="U129" s="67"/>
      <c r="V129" s="68"/>
      <c r="W129" s="69"/>
      <c r="X129" s="70"/>
      <c r="Y129" s="71"/>
      <c r="Z129" s="72"/>
      <c r="AA129" s="73"/>
      <c r="AB129" s="74"/>
      <c r="AC129" s="51">
        <f t="shared" si="2"/>
        <v>0</v>
      </c>
    </row>
    <row r="130" spans="1:29" x14ac:dyDescent="0.25">
      <c r="A130" s="52">
        <v>76</v>
      </c>
      <c r="B130" s="53"/>
      <c r="C130" s="54"/>
      <c r="D130" s="55"/>
      <c r="E130" s="75">
        <v>43129</v>
      </c>
      <c r="F130" s="76"/>
      <c r="G130" s="76"/>
      <c r="H130" s="79" t="s">
        <v>29</v>
      </c>
      <c r="I130" s="77"/>
      <c r="J130" s="60">
        <v>43132</v>
      </c>
      <c r="K130" s="61"/>
      <c r="L130" s="61"/>
      <c r="M130" s="62" t="s">
        <v>30</v>
      </c>
      <c r="N130" s="63"/>
      <c r="O130" s="153">
        <f>IF(ISBLANK(M130),0,IF(A130=A129,0,SUMPRODUCT(('[1]Taux de GES'!$A$2:$A$35='[1]SUIVI 2018'!H130)*('[1]Taux de GES'!$B$2:$B$35='[1]SUIVI 2018'!M130)*('[1]Taux de GES'!$C$2:$C$35))))</f>
        <v>1189</v>
      </c>
      <c r="P130" s="154">
        <f>IFERROR(O130*'[1]Taux de GES'!$F$3," ")</f>
        <v>69.437600000000003</v>
      </c>
      <c r="Q130" s="64"/>
      <c r="R130" s="40"/>
      <c r="S130" s="65"/>
      <c r="T130" s="66"/>
      <c r="U130" s="67"/>
      <c r="V130" s="68"/>
      <c r="W130" s="69"/>
      <c r="X130" s="70"/>
      <c r="Y130" s="71"/>
      <c r="Z130" s="72"/>
      <c r="AA130" s="73"/>
      <c r="AB130" s="74"/>
      <c r="AC130" s="51">
        <f t="shared" si="2"/>
        <v>1</v>
      </c>
    </row>
    <row r="131" spans="1:29" x14ac:dyDescent="0.25">
      <c r="A131" s="52">
        <v>77</v>
      </c>
      <c r="B131" s="53"/>
      <c r="C131" s="54"/>
      <c r="D131" s="55"/>
      <c r="E131" s="75">
        <v>43129</v>
      </c>
      <c r="F131" s="76"/>
      <c r="G131" s="76"/>
      <c r="H131" s="79" t="s">
        <v>29</v>
      </c>
      <c r="I131" s="77"/>
      <c r="J131" s="60">
        <v>43132</v>
      </c>
      <c r="K131" s="61"/>
      <c r="L131" s="61"/>
      <c r="M131" s="62" t="s">
        <v>32</v>
      </c>
      <c r="N131" s="63"/>
      <c r="O131" s="153">
        <f>IF(ISBLANK(M131),0,IF(A131=A130,0,SUMPRODUCT(('[1]Taux de GES'!$A$2:$A$35='[1]SUIVI 2018'!H131)*('[1]Taux de GES'!$B$2:$B$35='[1]SUIVI 2018'!M131)*('[1]Taux de GES'!$C$2:$C$35))))</f>
        <v>1171</v>
      </c>
      <c r="P131" s="154">
        <f>IFERROR(O131*'[1]Taux de GES'!$F$3," ")</f>
        <v>68.386399999999995</v>
      </c>
      <c r="Q131" s="64"/>
      <c r="R131" s="40"/>
      <c r="S131" s="65"/>
      <c r="T131" s="66"/>
      <c r="U131" s="67"/>
      <c r="V131" s="68"/>
      <c r="W131" s="69"/>
      <c r="X131" s="70"/>
      <c r="Y131" s="71"/>
      <c r="Z131" s="72"/>
      <c r="AA131" s="73"/>
      <c r="AB131" s="74"/>
      <c r="AC131" s="51">
        <f t="shared" si="2"/>
        <v>1</v>
      </c>
    </row>
    <row r="132" spans="1:29" x14ac:dyDescent="0.25">
      <c r="A132" s="52">
        <v>77</v>
      </c>
      <c r="B132" s="53"/>
      <c r="C132" s="54"/>
      <c r="D132" s="55"/>
      <c r="E132" s="56">
        <v>43129</v>
      </c>
      <c r="F132" s="57"/>
      <c r="G132" s="57"/>
      <c r="H132" s="58" t="s">
        <v>34</v>
      </c>
      <c r="I132" s="59"/>
      <c r="J132" s="60">
        <v>43132</v>
      </c>
      <c r="K132" s="61"/>
      <c r="L132" s="61"/>
      <c r="M132" s="62" t="s">
        <v>30</v>
      </c>
      <c r="N132" s="63"/>
      <c r="O132" s="153">
        <f>IF(ISBLANK(M132),0,IF(A132=A131,0,SUMPRODUCT(('[1]Taux de GES'!$A$2:$A$35='[1]SUIVI 2018'!H132)*('[1]Taux de GES'!$B$2:$B$35='[1]SUIVI 2018'!M132)*('[1]Taux de GES'!$C$2:$C$35))))</f>
        <v>0</v>
      </c>
      <c r="P132" s="154">
        <f>IFERROR(O132*'[1]Taux de GES'!$F$3," ")</f>
        <v>0</v>
      </c>
      <c r="Q132" s="64"/>
      <c r="R132" s="40"/>
      <c r="S132" s="65"/>
      <c r="T132" s="66"/>
      <c r="U132" s="67"/>
      <c r="V132" s="68"/>
      <c r="W132" s="69"/>
      <c r="X132" s="70"/>
      <c r="Y132" s="71"/>
      <c r="Z132" s="72"/>
      <c r="AA132" s="73"/>
      <c r="AB132" s="74"/>
      <c r="AC132" s="51">
        <f t="shared" si="2"/>
        <v>0</v>
      </c>
    </row>
    <row r="133" spans="1:29" x14ac:dyDescent="0.25">
      <c r="A133" s="52">
        <v>78</v>
      </c>
      <c r="B133" s="53"/>
      <c r="C133" s="54"/>
      <c r="D133" s="55"/>
      <c r="E133" s="56">
        <v>43130</v>
      </c>
      <c r="F133" s="57"/>
      <c r="G133" s="57"/>
      <c r="H133" s="58" t="s">
        <v>32</v>
      </c>
      <c r="I133" s="59"/>
      <c r="J133" s="60">
        <v>43132</v>
      </c>
      <c r="K133" s="61"/>
      <c r="L133" s="61"/>
      <c r="M133" s="62" t="s">
        <v>35</v>
      </c>
      <c r="N133" s="63"/>
      <c r="O133" s="153">
        <f>IF(ISBLANK(M133),0,IF(A133=A132,0,SUMPRODUCT(('[1]Taux de GES'!$A$2:$A$35='[1]SUIVI 2018'!H133)*('[1]Taux de GES'!$B$2:$B$35='[1]SUIVI 2018'!M133)*('[1]Taux de GES'!$C$2:$C$35))))</f>
        <v>65.5</v>
      </c>
      <c r="P133" s="154">
        <f>IFERROR(O133*'[1]Taux de GES'!$F$3," ")</f>
        <v>3.8252000000000002</v>
      </c>
      <c r="Q133" s="64"/>
      <c r="R133" s="40"/>
      <c r="S133" s="65"/>
      <c r="T133" s="66"/>
      <c r="U133" s="67"/>
      <c r="V133" s="68"/>
      <c r="W133" s="69"/>
      <c r="X133" s="70"/>
      <c r="Y133" s="71"/>
      <c r="Z133" s="72"/>
      <c r="AA133" s="73"/>
      <c r="AB133" s="74"/>
      <c r="AC133" s="51">
        <f t="shared" si="2"/>
        <v>1</v>
      </c>
    </row>
    <row r="134" spans="1:29" x14ac:dyDescent="0.25">
      <c r="A134" s="52">
        <v>79</v>
      </c>
      <c r="B134" s="53"/>
      <c r="C134" s="54"/>
      <c r="D134" s="55"/>
      <c r="E134" s="56">
        <v>43131</v>
      </c>
      <c r="F134" s="57"/>
      <c r="G134" s="57"/>
      <c r="H134" s="58" t="s">
        <v>32</v>
      </c>
      <c r="I134" s="59"/>
      <c r="J134" s="60">
        <v>43132</v>
      </c>
      <c r="K134" s="61"/>
      <c r="L134" s="61"/>
      <c r="M134" s="62" t="s">
        <v>30</v>
      </c>
      <c r="N134" s="63"/>
      <c r="O134" s="153">
        <f>IF(ISBLANK(M134),0,IF(A134=A133,0,SUMPRODUCT(('[1]Taux de GES'!$A$2:$A$35='[1]SUIVI 2018'!H134)*('[1]Taux de GES'!$B$2:$B$35='[1]SUIVI 2018'!M134)*('[1]Taux de GES'!$C$2:$C$35))))</f>
        <v>25.5</v>
      </c>
      <c r="P134" s="154">
        <f>IFERROR(O134*'[1]Taux de GES'!$F$3," ")</f>
        <v>1.4892000000000001</v>
      </c>
      <c r="Q134" s="64"/>
      <c r="R134" s="40"/>
      <c r="S134" s="65"/>
      <c r="T134" s="66"/>
      <c r="U134" s="67"/>
      <c r="V134" s="68"/>
      <c r="W134" s="69"/>
      <c r="X134" s="70"/>
      <c r="Y134" s="71"/>
      <c r="Z134" s="72"/>
      <c r="AA134" s="73"/>
      <c r="AB134" s="74"/>
      <c r="AC134" s="51">
        <f t="shared" ref="AC134:AC197" si="3">IF(A134=A133, 0,1)</f>
        <v>1</v>
      </c>
    </row>
    <row r="135" spans="1:29" x14ac:dyDescent="0.25">
      <c r="A135" s="52">
        <v>80</v>
      </c>
      <c r="B135" s="53"/>
      <c r="C135" s="54"/>
      <c r="D135" s="55"/>
      <c r="E135" s="56">
        <v>43129</v>
      </c>
      <c r="F135" s="57"/>
      <c r="G135" s="57"/>
      <c r="H135" s="58" t="s">
        <v>29</v>
      </c>
      <c r="I135" s="59"/>
      <c r="J135" s="60">
        <v>43131</v>
      </c>
      <c r="K135" s="61"/>
      <c r="L135" s="61"/>
      <c r="M135" s="62" t="s">
        <v>35</v>
      </c>
      <c r="N135" s="63"/>
      <c r="O135" s="153">
        <f>IF(ISBLANK(M135),0,IF(A135=A134,0,SUMPRODUCT(('[1]Taux de GES'!$A$2:$A$35='[1]SUIVI 2018'!H135)*('[1]Taux de GES'!$B$2:$B$35='[1]SUIVI 2018'!M135)*('[1]Taux de GES'!$C$2:$C$35))))</f>
        <v>1270</v>
      </c>
      <c r="P135" s="154">
        <f>IFERROR(O135*'[1]Taux de GES'!$F$3," ")</f>
        <v>74.168000000000006</v>
      </c>
      <c r="Q135" s="64"/>
      <c r="R135" s="40"/>
      <c r="S135" s="65"/>
      <c r="T135" s="66"/>
      <c r="U135" s="67"/>
      <c r="V135" s="68"/>
      <c r="W135" s="69"/>
      <c r="X135" s="70"/>
      <c r="Y135" s="71"/>
      <c r="Z135" s="72"/>
      <c r="AA135" s="73"/>
      <c r="AB135" s="74"/>
      <c r="AC135" s="51">
        <f t="shared" si="3"/>
        <v>1</v>
      </c>
    </row>
    <row r="136" spans="1:29" x14ac:dyDescent="0.25">
      <c r="A136" s="52">
        <v>80</v>
      </c>
      <c r="B136" s="53"/>
      <c r="C136" s="54"/>
      <c r="D136" s="55"/>
      <c r="E136" s="56">
        <v>43129</v>
      </c>
      <c r="F136" s="57"/>
      <c r="G136" s="57"/>
      <c r="H136" s="58" t="s">
        <v>29</v>
      </c>
      <c r="I136" s="59"/>
      <c r="J136" s="60">
        <v>43130</v>
      </c>
      <c r="K136" s="61"/>
      <c r="L136" s="61"/>
      <c r="M136" s="62" t="s">
        <v>30</v>
      </c>
      <c r="N136" s="63"/>
      <c r="O136" s="153">
        <f>IF(ISBLANK(M136),0,IF(A136=A135,0,SUMPRODUCT(('[1]Taux de GES'!$A$2:$A$35='[1]SUIVI 2018'!H136)*('[1]Taux de GES'!$B$2:$B$35='[1]SUIVI 2018'!M136)*('[1]Taux de GES'!$C$2:$C$35))))</f>
        <v>0</v>
      </c>
      <c r="P136" s="154">
        <f>IFERROR(O136*'[1]Taux de GES'!$F$3," ")</f>
        <v>0</v>
      </c>
      <c r="Q136" s="64"/>
      <c r="R136" s="40"/>
      <c r="S136" s="65"/>
      <c r="T136" s="66"/>
      <c r="U136" s="67"/>
      <c r="V136" s="68"/>
      <c r="W136" s="69"/>
      <c r="X136" s="70"/>
      <c r="Y136" s="71"/>
      <c r="Z136" s="72"/>
      <c r="AA136" s="73"/>
      <c r="AB136" s="74"/>
      <c r="AC136" s="51">
        <f t="shared" si="3"/>
        <v>0</v>
      </c>
    </row>
    <row r="137" spans="1:29" x14ac:dyDescent="0.25">
      <c r="A137" s="52">
        <v>81</v>
      </c>
      <c r="B137" s="53"/>
      <c r="C137" s="54"/>
      <c r="D137" s="55"/>
      <c r="E137" s="56">
        <v>43129</v>
      </c>
      <c r="F137" s="57"/>
      <c r="G137" s="57"/>
      <c r="H137" s="58" t="s">
        <v>29</v>
      </c>
      <c r="I137" s="59"/>
      <c r="J137" s="60">
        <v>43132</v>
      </c>
      <c r="K137" s="61"/>
      <c r="L137" s="61"/>
      <c r="M137" s="62" t="s">
        <v>33</v>
      </c>
      <c r="N137" s="63"/>
      <c r="O137" s="153">
        <f>IF(ISBLANK(M137),0,IF(A137=A136,0,SUMPRODUCT(('[1]Taux de GES'!$A$2:$A$35='[1]SUIVI 2018'!H137)*('[1]Taux de GES'!$B$2:$B$35='[1]SUIVI 2018'!M137)*('[1]Taux de GES'!$C$2:$C$35))))</f>
        <v>1427</v>
      </c>
      <c r="P137" s="154">
        <f>IFERROR(O137*'[1]Taux de GES'!$F$3," ")</f>
        <v>83.336799999999997</v>
      </c>
      <c r="Q137" s="64"/>
      <c r="R137" s="40"/>
      <c r="S137" s="65"/>
      <c r="T137" s="66"/>
      <c r="U137" s="67"/>
      <c r="V137" s="68"/>
      <c r="W137" s="69"/>
      <c r="X137" s="70"/>
      <c r="Y137" s="71"/>
      <c r="Z137" s="72"/>
      <c r="AA137" s="73"/>
      <c r="AB137" s="74"/>
      <c r="AC137" s="51">
        <f t="shared" si="3"/>
        <v>1</v>
      </c>
    </row>
    <row r="138" spans="1:29" x14ac:dyDescent="0.25">
      <c r="A138" s="52">
        <v>82</v>
      </c>
      <c r="B138" s="53"/>
      <c r="C138" s="54"/>
      <c r="D138" s="55"/>
      <c r="E138" s="56">
        <v>43131</v>
      </c>
      <c r="F138" s="57"/>
      <c r="G138" s="57"/>
      <c r="H138" s="58" t="s">
        <v>29</v>
      </c>
      <c r="I138" s="59"/>
      <c r="J138" s="60">
        <v>43137</v>
      </c>
      <c r="K138" s="61"/>
      <c r="L138" s="61"/>
      <c r="M138" s="62" t="s">
        <v>36</v>
      </c>
      <c r="N138" s="63"/>
      <c r="O138" s="153">
        <f>IF(ISBLANK(M138),0,IF(A138=A137,0,SUMPRODUCT(('[1]Taux de GES'!$A$2:$A$35='[1]SUIVI 2018'!H138)*('[1]Taux de GES'!$B$2:$B$35='[1]SUIVI 2018'!M138)*('[1]Taux de GES'!$C$2:$C$35))))</f>
        <v>1538</v>
      </c>
      <c r="P138" s="154">
        <f>IFERROR(O138*'[1]Taux de GES'!$F$3," ")</f>
        <v>89.819199999999995</v>
      </c>
      <c r="Q138" s="64"/>
      <c r="R138" s="40"/>
      <c r="S138" s="65"/>
      <c r="T138" s="66"/>
      <c r="U138" s="67"/>
      <c r="V138" s="68"/>
      <c r="W138" s="69"/>
      <c r="X138" s="70"/>
      <c r="Y138" s="71"/>
      <c r="Z138" s="72"/>
      <c r="AA138" s="73"/>
      <c r="AB138" s="74"/>
      <c r="AC138" s="51">
        <f t="shared" si="3"/>
        <v>1</v>
      </c>
    </row>
    <row r="139" spans="1:29" x14ac:dyDescent="0.25">
      <c r="A139" s="52">
        <v>82</v>
      </c>
      <c r="B139" s="53"/>
      <c r="C139" s="54"/>
      <c r="D139" s="55"/>
      <c r="E139" s="56">
        <v>43131</v>
      </c>
      <c r="F139" s="57"/>
      <c r="G139" s="57"/>
      <c r="H139" s="58" t="s">
        <v>29</v>
      </c>
      <c r="I139" s="59"/>
      <c r="J139" s="60">
        <v>43137</v>
      </c>
      <c r="K139" s="61"/>
      <c r="L139" s="61"/>
      <c r="M139" s="62" t="s">
        <v>36</v>
      </c>
      <c r="N139" s="63"/>
      <c r="O139" s="153">
        <f>IF(ISBLANK(M139),0,IF(A139=A138,0,SUMPRODUCT(('[1]Taux de GES'!$A$2:$A$35='[1]SUIVI 2018'!H139)*('[1]Taux de GES'!$B$2:$B$35='[1]SUIVI 2018'!M139)*('[1]Taux de GES'!$C$2:$C$35))))</f>
        <v>0</v>
      </c>
      <c r="P139" s="154">
        <f>IFERROR(O139*'[1]Taux de GES'!$F$3," ")</f>
        <v>0</v>
      </c>
      <c r="Q139" s="64"/>
      <c r="R139" s="40"/>
      <c r="S139" s="65"/>
      <c r="T139" s="66"/>
      <c r="U139" s="67"/>
      <c r="V139" s="68"/>
      <c r="W139" s="69"/>
      <c r="X139" s="70"/>
      <c r="Y139" s="71"/>
      <c r="Z139" s="72"/>
      <c r="AA139" s="73"/>
      <c r="AB139" s="74"/>
      <c r="AC139" s="51">
        <f t="shared" si="3"/>
        <v>0</v>
      </c>
    </row>
    <row r="140" spans="1:29" x14ac:dyDescent="0.25">
      <c r="A140" s="52">
        <v>83</v>
      </c>
      <c r="B140" s="53"/>
      <c r="C140" s="54"/>
      <c r="D140" s="55"/>
      <c r="E140" s="56">
        <v>43130</v>
      </c>
      <c r="F140" s="57"/>
      <c r="G140" s="57"/>
      <c r="H140" s="58" t="s">
        <v>30</v>
      </c>
      <c r="I140" s="59"/>
      <c r="J140" s="60">
        <v>43133</v>
      </c>
      <c r="K140" s="61"/>
      <c r="L140" s="61"/>
      <c r="M140" s="62" t="s">
        <v>34</v>
      </c>
      <c r="N140" s="63"/>
      <c r="O140" s="153">
        <f>IF(ISBLANK(M140),0,IF(A140=A139,0,SUMPRODUCT(('[1]Taux de GES'!$A$2:$A$35='[1]SUIVI 2018'!H140)*('[1]Taux de GES'!$B$2:$B$35='[1]SUIVI 2018'!M140)*('[1]Taux de GES'!$C$2:$C$35))))</f>
        <v>907</v>
      </c>
      <c r="P140" s="154">
        <f>IFERROR(O140*'[1]Taux de GES'!$F$3," ")</f>
        <v>52.968800000000002</v>
      </c>
      <c r="Q140" s="64"/>
      <c r="R140" s="40"/>
      <c r="S140" s="65"/>
      <c r="T140" s="66"/>
      <c r="U140" s="67"/>
      <c r="V140" s="68"/>
      <c r="W140" s="69"/>
      <c r="X140" s="70"/>
      <c r="Y140" s="71"/>
      <c r="Z140" s="72"/>
      <c r="AA140" s="73"/>
      <c r="AB140" s="74"/>
      <c r="AC140" s="51">
        <f t="shared" si="3"/>
        <v>1</v>
      </c>
    </row>
    <row r="141" spans="1:29" x14ac:dyDescent="0.25">
      <c r="A141" s="52">
        <v>84</v>
      </c>
      <c r="B141" s="53"/>
      <c r="C141" s="54"/>
      <c r="D141" s="55"/>
      <c r="E141" s="56">
        <v>43131</v>
      </c>
      <c r="F141" s="57"/>
      <c r="G141" s="57"/>
      <c r="H141" s="58" t="s">
        <v>29</v>
      </c>
      <c r="I141" s="59"/>
      <c r="J141" s="60">
        <v>43133</v>
      </c>
      <c r="K141" s="61"/>
      <c r="L141" s="61"/>
      <c r="M141" s="62" t="s">
        <v>36</v>
      </c>
      <c r="N141" s="63"/>
      <c r="O141" s="153">
        <f>IF(ISBLANK(M141),0,IF(A141=A140,0,SUMPRODUCT(('[1]Taux de GES'!$A$2:$A$35='[1]SUIVI 2018'!H141)*('[1]Taux de GES'!$B$2:$B$35='[1]SUIVI 2018'!M141)*('[1]Taux de GES'!$C$2:$C$35))))</f>
        <v>1538</v>
      </c>
      <c r="P141" s="154">
        <f>IFERROR(O141*'[1]Taux de GES'!$F$3," ")</f>
        <v>89.819199999999995</v>
      </c>
      <c r="Q141" s="64"/>
      <c r="R141" s="40"/>
      <c r="S141" s="65"/>
      <c r="T141" s="66"/>
      <c r="U141" s="67"/>
      <c r="V141" s="68"/>
      <c r="W141" s="69"/>
      <c r="X141" s="70"/>
      <c r="Y141" s="71"/>
      <c r="Z141" s="72"/>
      <c r="AA141" s="73"/>
      <c r="AB141" s="74"/>
      <c r="AC141" s="51">
        <f t="shared" si="3"/>
        <v>1</v>
      </c>
    </row>
    <row r="142" spans="1:29" x14ac:dyDescent="0.25">
      <c r="A142" s="52">
        <v>85</v>
      </c>
      <c r="B142" s="53"/>
      <c r="C142" s="54"/>
      <c r="D142" s="55"/>
      <c r="E142" s="56">
        <v>43131</v>
      </c>
      <c r="F142" s="57"/>
      <c r="G142" s="57"/>
      <c r="H142" s="58" t="s">
        <v>31</v>
      </c>
      <c r="I142" s="59"/>
      <c r="J142" s="60">
        <v>43133</v>
      </c>
      <c r="K142" s="61"/>
      <c r="L142" s="61"/>
      <c r="M142" s="62" t="s">
        <v>29</v>
      </c>
      <c r="N142" s="63"/>
      <c r="O142" s="153">
        <f>IF(ISBLANK(M142),0,IF(A142=A141,0,SUMPRODUCT(('[1]Taux de GES'!$A$2:$A$35='[1]SUIVI 2018'!H142)*('[1]Taux de GES'!$B$2:$B$35='[1]SUIVI 2018'!M142)*('[1]Taux de GES'!$C$2:$C$35))))</f>
        <v>1538</v>
      </c>
      <c r="P142" s="154">
        <f>IFERROR(O142*'[1]Taux de GES'!$F$3," ")</f>
        <v>89.819199999999995</v>
      </c>
      <c r="Q142" s="64"/>
      <c r="R142" s="40"/>
      <c r="S142" s="65"/>
      <c r="T142" s="66"/>
      <c r="U142" s="67"/>
      <c r="V142" s="68"/>
      <c r="W142" s="69"/>
      <c r="X142" s="70"/>
      <c r="Y142" s="71"/>
      <c r="Z142" s="72"/>
      <c r="AA142" s="73"/>
      <c r="AB142" s="74"/>
      <c r="AC142" s="51">
        <f t="shared" si="3"/>
        <v>1</v>
      </c>
    </row>
    <row r="143" spans="1:29" x14ac:dyDescent="0.25">
      <c r="A143" s="52">
        <v>86</v>
      </c>
      <c r="B143" s="53"/>
      <c r="C143" s="54"/>
      <c r="D143" s="55"/>
      <c r="E143" s="56">
        <v>43136</v>
      </c>
      <c r="F143" s="57"/>
      <c r="G143" s="57"/>
      <c r="H143" s="58" t="s">
        <v>32</v>
      </c>
      <c r="I143" s="59"/>
      <c r="J143" s="60">
        <v>43137</v>
      </c>
      <c r="K143" s="61"/>
      <c r="L143" s="61"/>
      <c r="M143" s="62" t="s">
        <v>30</v>
      </c>
      <c r="N143" s="63"/>
      <c r="O143" s="153">
        <f>IF(ISBLANK(M143),0,IF(A143=A142,0,SUMPRODUCT(('[1]Taux de GES'!$A$2:$A$35='[1]SUIVI 2018'!H143)*('[1]Taux de GES'!$B$2:$B$35='[1]SUIVI 2018'!M143)*('[1]Taux de GES'!$C$2:$C$35))))</f>
        <v>25.5</v>
      </c>
      <c r="P143" s="154">
        <f>IFERROR(O143*'[1]Taux de GES'!$F$3," ")</f>
        <v>1.4892000000000001</v>
      </c>
      <c r="Q143" s="64"/>
      <c r="R143" s="40"/>
      <c r="S143" s="65"/>
      <c r="T143" s="66"/>
      <c r="U143" s="67"/>
      <c r="V143" s="68"/>
      <c r="W143" s="69"/>
      <c r="X143" s="70"/>
      <c r="Y143" s="71"/>
      <c r="Z143" s="72"/>
      <c r="AA143" s="73"/>
      <c r="AB143" s="74"/>
      <c r="AC143" s="51">
        <f t="shared" si="3"/>
        <v>1</v>
      </c>
    </row>
    <row r="144" spans="1:29" x14ac:dyDescent="0.25">
      <c r="A144" s="52">
        <v>86</v>
      </c>
      <c r="B144" s="53"/>
      <c r="C144" s="54"/>
      <c r="D144" s="55"/>
      <c r="E144" s="56">
        <v>43136</v>
      </c>
      <c r="F144" s="57"/>
      <c r="G144" s="57"/>
      <c r="H144" s="58" t="s">
        <v>32</v>
      </c>
      <c r="I144" s="59"/>
      <c r="J144" s="60">
        <v>43137</v>
      </c>
      <c r="K144" s="61"/>
      <c r="L144" s="61"/>
      <c r="M144" s="62" t="s">
        <v>30</v>
      </c>
      <c r="N144" s="63"/>
      <c r="O144" s="153">
        <f>IF(ISBLANK(M144),0,IF(A144=A143,0,SUMPRODUCT(('[1]Taux de GES'!$A$2:$A$35='[1]SUIVI 2018'!H144)*('[1]Taux de GES'!$B$2:$B$35='[1]SUIVI 2018'!M144)*('[1]Taux de GES'!$C$2:$C$35))))</f>
        <v>0</v>
      </c>
      <c r="P144" s="154">
        <f>IFERROR(O144*'[1]Taux de GES'!$F$3," ")</f>
        <v>0</v>
      </c>
      <c r="Q144" s="64"/>
      <c r="R144" s="40"/>
      <c r="S144" s="65"/>
      <c r="T144" s="66"/>
      <c r="U144" s="67"/>
      <c r="V144" s="68"/>
      <c r="W144" s="69"/>
      <c r="X144" s="70"/>
      <c r="Y144" s="71"/>
      <c r="Z144" s="72"/>
      <c r="AA144" s="73"/>
      <c r="AB144" s="74"/>
      <c r="AC144" s="51">
        <f t="shared" si="3"/>
        <v>0</v>
      </c>
    </row>
    <row r="145" spans="1:29" x14ac:dyDescent="0.25">
      <c r="A145" s="52">
        <v>87</v>
      </c>
      <c r="B145" s="53"/>
      <c r="C145" s="54"/>
      <c r="D145" s="55"/>
      <c r="E145" s="75">
        <v>43136</v>
      </c>
      <c r="F145" s="76"/>
      <c r="G145" s="76"/>
      <c r="H145" s="58" t="s">
        <v>32</v>
      </c>
      <c r="I145" s="77"/>
      <c r="J145" s="60">
        <v>43138</v>
      </c>
      <c r="K145" s="61"/>
      <c r="L145" s="61"/>
      <c r="M145" s="62" t="s">
        <v>35</v>
      </c>
      <c r="N145" s="63"/>
      <c r="O145" s="153">
        <f>IF(ISBLANK(M145),0,IF(A145=A144,0,SUMPRODUCT(('[1]Taux de GES'!$A$2:$A$35='[1]SUIVI 2018'!H145)*('[1]Taux de GES'!$B$2:$B$35='[1]SUIVI 2018'!M145)*('[1]Taux de GES'!$C$2:$C$35))))</f>
        <v>65.5</v>
      </c>
      <c r="P145" s="154">
        <f>IFERROR(O145*'[1]Taux de GES'!$F$3," ")</f>
        <v>3.8252000000000002</v>
      </c>
      <c r="Q145" s="64"/>
      <c r="R145" s="40"/>
      <c r="S145" s="65"/>
      <c r="T145" s="66"/>
      <c r="U145" s="67"/>
      <c r="V145" s="68"/>
      <c r="W145" s="69"/>
      <c r="X145" s="70"/>
      <c r="Y145" s="71"/>
      <c r="Z145" s="72"/>
      <c r="AA145" s="73"/>
      <c r="AB145" s="74"/>
      <c r="AC145" s="51">
        <f t="shared" si="3"/>
        <v>1</v>
      </c>
    </row>
    <row r="146" spans="1:29" x14ac:dyDescent="0.25">
      <c r="A146" s="52">
        <v>88</v>
      </c>
      <c r="B146" s="53"/>
      <c r="C146" s="54"/>
      <c r="D146" s="55"/>
      <c r="E146" s="75">
        <v>43129</v>
      </c>
      <c r="F146" s="76"/>
      <c r="G146" s="76"/>
      <c r="H146" s="79" t="s">
        <v>29</v>
      </c>
      <c r="I146" s="77"/>
      <c r="J146" s="60">
        <v>43132</v>
      </c>
      <c r="K146" s="61"/>
      <c r="L146" s="61"/>
      <c r="M146" s="62" t="s">
        <v>30</v>
      </c>
      <c r="N146" s="63"/>
      <c r="O146" s="153">
        <f>IF(ISBLANK(M146),0,IF(A146=A145,0,SUMPRODUCT(('[1]Taux de GES'!$A$2:$A$35='[1]SUIVI 2018'!H146)*('[1]Taux de GES'!$B$2:$B$35='[1]SUIVI 2018'!M146)*('[1]Taux de GES'!$C$2:$C$35))))</f>
        <v>1189</v>
      </c>
      <c r="P146" s="154">
        <f>IFERROR(O146*'[1]Taux de GES'!$F$3," ")</f>
        <v>69.437600000000003</v>
      </c>
      <c r="Q146" s="64"/>
      <c r="R146" s="40"/>
      <c r="S146" s="65"/>
      <c r="T146" s="66"/>
      <c r="U146" s="67"/>
      <c r="V146" s="68"/>
      <c r="W146" s="69"/>
      <c r="X146" s="70"/>
      <c r="Y146" s="71"/>
      <c r="Z146" s="72"/>
      <c r="AA146" s="73"/>
      <c r="AB146" s="74"/>
      <c r="AC146" s="51">
        <f t="shared" si="3"/>
        <v>1</v>
      </c>
    </row>
    <row r="147" spans="1:29" x14ac:dyDescent="0.25">
      <c r="A147" s="52">
        <v>88</v>
      </c>
      <c r="B147" s="53"/>
      <c r="C147" s="54"/>
      <c r="D147" s="55"/>
      <c r="E147" s="56">
        <v>43126</v>
      </c>
      <c r="F147" s="57"/>
      <c r="G147" s="57"/>
      <c r="H147" s="58" t="s">
        <v>29</v>
      </c>
      <c r="I147" s="59"/>
      <c r="J147" s="60">
        <v>43131</v>
      </c>
      <c r="K147" s="61"/>
      <c r="L147" s="61"/>
      <c r="M147" s="62" t="s">
        <v>30</v>
      </c>
      <c r="N147" s="63"/>
      <c r="O147" s="153">
        <f>IF(ISBLANK(M147),0,IF(A147=A146,0,SUMPRODUCT(('[1]Taux de GES'!$A$2:$A$35='[1]SUIVI 2018'!H147)*('[1]Taux de GES'!$B$2:$B$35='[1]SUIVI 2018'!M147)*('[1]Taux de GES'!$C$2:$C$35))))</f>
        <v>0</v>
      </c>
      <c r="P147" s="154">
        <f>IFERROR(O147*'[1]Taux de GES'!$F$3," ")</f>
        <v>0</v>
      </c>
      <c r="Q147" s="64"/>
      <c r="R147" s="40"/>
      <c r="S147" s="65"/>
      <c r="T147" s="66"/>
      <c r="U147" s="67"/>
      <c r="V147" s="68"/>
      <c r="W147" s="69"/>
      <c r="X147" s="70"/>
      <c r="Y147" s="71"/>
      <c r="Z147" s="72"/>
      <c r="AA147" s="73"/>
      <c r="AB147" s="74"/>
      <c r="AC147" s="51">
        <f t="shared" si="3"/>
        <v>0</v>
      </c>
    </row>
    <row r="148" spans="1:29" x14ac:dyDescent="0.25">
      <c r="A148" s="52">
        <v>89</v>
      </c>
      <c r="B148" s="80"/>
      <c r="C148" s="54"/>
      <c r="D148" s="55"/>
      <c r="E148" s="56">
        <v>43132</v>
      </c>
      <c r="F148" s="57"/>
      <c r="G148" s="57"/>
      <c r="H148" s="58" t="s">
        <v>31</v>
      </c>
      <c r="I148" s="59"/>
      <c r="J148" s="60">
        <v>43136</v>
      </c>
      <c r="K148" s="61"/>
      <c r="L148" s="61"/>
      <c r="M148" s="62" t="s">
        <v>29</v>
      </c>
      <c r="N148" s="63"/>
      <c r="O148" s="153">
        <f>IF(ISBLANK(M148),0,IF(A148=A147,0,SUMPRODUCT(('[1]Taux de GES'!$A$2:$A$35='[1]SUIVI 2018'!H148)*('[1]Taux de GES'!$B$2:$B$35='[1]SUIVI 2018'!M148)*('[1]Taux de GES'!$C$2:$C$35))))</f>
        <v>1538</v>
      </c>
      <c r="P148" s="154">
        <f>IFERROR(O148*'[1]Taux de GES'!$F$3," ")</f>
        <v>89.819199999999995</v>
      </c>
      <c r="Q148" s="64"/>
      <c r="R148" s="40"/>
      <c r="S148" s="65"/>
      <c r="T148" s="66"/>
      <c r="U148" s="67"/>
      <c r="V148" s="68"/>
      <c r="W148" s="69"/>
      <c r="X148" s="70"/>
      <c r="Y148" s="71"/>
      <c r="Z148" s="72"/>
      <c r="AA148" s="73"/>
      <c r="AB148" s="74"/>
      <c r="AC148" s="51">
        <f t="shared" si="3"/>
        <v>1</v>
      </c>
    </row>
    <row r="149" spans="1:29" x14ac:dyDescent="0.25">
      <c r="A149" s="52">
        <v>90</v>
      </c>
      <c r="B149" s="53"/>
      <c r="C149" s="54"/>
      <c r="D149" s="55"/>
      <c r="E149" s="56">
        <v>43131</v>
      </c>
      <c r="F149" s="57"/>
      <c r="G149" s="57"/>
      <c r="H149" s="58" t="s">
        <v>29</v>
      </c>
      <c r="I149" s="59"/>
      <c r="J149" s="60">
        <v>43137</v>
      </c>
      <c r="K149" s="61"/>
      <c r="L149" s="61"/>
      <c r="M149" s="62" t="s">
        <v>33</v>
      </c>
      <c r="N149" s="63"/>
      <c r="O149" s="153">
        <f>IF(ISBLANK(M149),0,IF(A149=A148,0,SUMPRODUCT(('[1]Taux de GES'!$A$2:$A$35='[1]SUIVI 2018'!H149)*('[1]Taux de GES'!$B$2:$B$35='[1]SUIVI 2018'!M149)*('[1]Taux de GES'!$C$2:$C$35))))</f>
        <v>1427</v>
      </c>
      <c r="P149" s="154">
        <f>IFERROR(O149*'[1]Taux de GES'!$F$3," ")</f>
        <v>83.336799999999997</v>
      </c>
      <c r="Q149" s="64"/>
      <c r="R149" s="40"/>
      <c r="S149" s="65"/>
      <c r="T149" s="66"/>
      <c r="U149" s="67"/>
      <c r="V149" s="68"/>
      <c r="W149" s="69"/>
      <c r="X149" s="70"/>
      <c r="Y149" s="71"/>
      <c r="Z149" s="72"/>
      <c r="AA149" s="73"/>
      <c r="AB149" s="74"/>
      <c r="AC149" s="51">
        <f t="shared" si="3"/>
        <v>1</v>
      </c>
    </row>
    <row r="150" spans="1:29" x14ac:dyDescent="0.25">
      <c r="A150" s="52">
        <v>91</v>
      </c>
      <c r="B150" s="53"/>
      <c r="C150" s="54"/>
      <c r="D150" s="55"/>
      <c r="E150" s="56">
        <v>43136</v>
      </c>
      <c r="F150" s="57"/>
      <c r="G150" s="57"/>
      <c r="H150" s="58" t="s">
        <v>33</v>
      </c>
      <c r="I150" s="59"/>
      <c r="J150" s="60">
        <v>43138</v>
      </c>
      <c r="K150" s="61"/>
      <c r="L150" s="61"/>
      <c r="M150" s="62" t="s">
        <v>37</v>
      </c>
      <c r="N150" s="63"/>
      <c r="O150" s="153">
        <f>IF(ISBLANK(M150),0,IF(A150=A149,0,SUMPRODUCT(('[1]Taux de GES'!$A$2:$A$35='[1]SUIVI 2018'!H150)*('[1]Taux de GES'!$B$2:$B$35='[1]SUIVI 2018'!M150)*('[1]Taux de GES'!$C$2:$C$35))))</f>
        <v>1425</v>
      </c>
      <c r="P150" s="154">
        <f>IFERROR(O150*'[1]Taux de GES'!$F$3," ")</f>
        <v>83.22</v>
      </c>
      <c r="Q150" s="64"/>
      <c r="R150" s="40"/>
      <c r="S150" s="65"/>
      <c r="T150" s="66"/>
      <c r="U150" s="67"/>
      <c r="V150" s="68"/>
      <c r="W150" s="69"/>
      <c r="X150" s="70"/>
      <c r="Y150" s="71"/>
      <c r="Z150" s="72"/>
      <c r="AA150" s="73"/>
      <c r="AB150" s="74"/>
      <c r="AC150" s="51">
        <f t="shared" si="3"/>
        <v>1</v>
      </c>
    </row>
    <row r="151" spans="1:29" x14ac:dyDescent="0.25">
      <c r="A151" s="52">
        <v>92</v>
      </c>
      <c r="B151" s="53"/>
      <c r="C151" s="54"/>
      <c r="D151" s="55"/>
      <c r="E151" s="56">
        <v>43136</v>
      </c>
      <c r="F151" s="57"/>
      <c r="G151" s="57"/>
      <c r="H151" s="58" t="s">
        <v>29</v>
      </c>
      <c r="I151" s="59"/>
      <c r="J151" s="60">
        <v>43139</v>
      </c>
      <c r="K151" s="61"/>
      <c r="L151" s="61"/>
      <c r="M151" s="62" t="s">
        <v>30</v>
      </c>
      <c r="N151" s="63"/>
      <c r="O151" s="153">
        <f>IF(ISBLANK(M151),0,IF(A151=A150,0,SUMPRODUCT(('[1]Taux de GES'!$A$2:$A$35='[1]SUIVI 2018'!H151)*('[1]Taux de GES'!$B$2:$B$35='[1]SUIVI 2018'!M151)*('[1]Taux de GES'!$C$2:$C$35))))</f>
        <v>1189</v>
      </c>
      <c r="P151" s="154">
        <f>IFERROR(O151*'[1]Taux de GES'!$F$3," ")</f>
        <v>69.437600000000003</v>
      </c>
      <c r="Q151" s="64"/>
      <c r="R151" s="40"/>
      <c r="S151" s="65"/>
      <c r="T151" s="66"/>
      <c r="U151" s="67"/>
      <c r="V151" s="68"/>
      <c r="W151" s="69"/>
      <c r="X151" s="70"/>
      <c r="Y151" s="71"/>
      <c r="Z151" s="72"/>
      <c r="AA151" s="73"/>
      <c r="AB151" s="74"/>
      <c r="AC151" s="51">
        <f t="shared" si="3"/>
        <v>1</v>
      </c>
    </row>
    <row r="152" spans="1:29" x14ac:dyDescent="0.25">
      <c r="A152" s="52">
        <v>92</v>
      </c>
      <c r="B152" s="53"/>
      <c r="C152" s="54"/>
      <c r="D152" s="55"/>
      <c r="E152" s="56">
        <v>43136</v>
      </c>
      <c r="F152" s="57"/>
      <c r="G152" s="57"/>
      <c r="H152" s="58" t="s">
        <v>29</v>
      </c>
      <c r="I152" s="59"/>
      <c r="J152" s="60">
        <v>43139</v>
      </c>
      <c r="K152" s="61"/>
      <c r="L152" s="61"/>
      <c r="M152" s="62" t="s">
        <v>30</v>
      </c>
      <c r="N152" s="63"/>
      <c r="O152" s="153">
        <f>IF(ISBLANK(M152),0,IF(A152=A151,0,SUMPRODUCT(('[1]Taux de GES'!$A$2:$A$35='[1]SUIVI 2018'!H152)*('[1]Taux de GES'!$B$2:$B$35='[1]SUIVI 2018'!M152)*('[1]Taux de GES'!$C$2:$C$35))))</f>
        <v>0</v>
      </c>
      <c r="P152" s="154">
        <f>IFERROR(O152*'[1]Taux de GES'!$F$3," ")</f>
        <v>0</v>
      </c>
      <c r="Q152" s="64"/>
      <c r="R152" s="40"/>
      <c r="S152" s="65"/>
      <c r="T152" s="66"/>
      <c r="U152" s="67"/>
      <c r="V152" s="68"/>
      <c r="W152" s="69"/>
      <c r="X152" s="70"/>
      <c r="Y152" s="71"/>
      <c r="Z152" s="72"/>
      <c r="AA152" s="73"/>
      <c r="AB152" s="74"/>
      <c r="AC152" s="51">
        <f t="shared" si="3"/>
        <v>0</v>
      </c>
    </row>
    <row r="153" spans="1:29" x14ac:dyDescent="0.25">
      <c r="A153" s="52">
        <v>93</v>
      </c>
      <c r="B153" s="53"/>
      <c r="C153" s="54"/>
      <c r="D153" s="55"/>
      <c r="E153" s="56">
        <v>43136</v>
      </c>
      <c r="F153" s="57"/>
      <c r="G153" s="57"/>
      <c r="H153" s="58" t="s">
        <v>29</v>
      </c>
      <c r="I153" s="59"/>
      <c r="J153" s="60">
        <v>43139</v>
      </c>
      <c r="K153" s="61"/>
      <c r="L153" s="61"/>
      <c r="M153" s="62" t="s">
        <v>33</v>
      </c>
      <c r="N153" s="63"/>
      <c r="O153" s="153">
        <f>IF(ISBLANK(M153),0,IF(A153=A152,0,SUMPRODUCT(('[1]Taux de GES'!$A$2:$A$35='[1]SUIVI 2018'!H153)*('[1]Taux de GES'!$B$2:$B$35='[1]SUIVI 2018'!M153)*('[1]Taux de GES'!$C$2:$C$35))))</f>
        <v>1427</v>
      </c>
      <c r="P153" s="154">
        <f>IFERROR(O153*'[1]Taux de GES'!$F$3," ")</f>
        <v>83.336799999999997</v>
      </c>
      <c r="Q153" s="64"/>
      <c r="R153" s="40"/>
      <c r="S153" s="65"/>
      <c r="T153" s="66"/>
      <c r="U153" s="67"/>
      <c r="V153" s="68"/>
      <c r="W153" s="69"/>
      <c r="X153" s="70"/>
      <c r="Y153" s="71"/>
      <c r="Z153" s="72"/>
      <c r="AA153" s="73"/>
      <c r="AB153" s="74"/>
      <c r="AC153" s="51">
        <f t="shared" si="3"/>
        <v>1</v>
      </c>
    </row>
    <row r="154" spans="1:29" x14ac:dyDescent="0.25">
      <c r="A154" s="52">
        <v>93</v>
      </c>
      <c r="B154" s="53"/>
      <c r="C154" s="54"/>
      <c r="D154" s="55"/>
      <c r="E154" s="56">
        <v>43137</v>
      </c>
      <c r="F154" s="57"/>
      <c r="G154" s="57"/>
      <c r="H154" s="58" t="s">
        <v>29</v>
      </c>
      <c r="I154" s="59"/>
      <c r="J154" s="60">
        <v>43139</v>
      </c>
      <c r="K154" s="61"/>
      <c r="L154" s="61"/>
      <c r="M154" s="62" t="s">
        <v>33</v>
      </c>
      <c r="N154" s="63"/>
      <c r="O154" s="153">
        <f>IF(ISBLANK(M154),0,IF(A154=A153,0,SUMPRODUCT(('[1]Taux de GES'!$A$2:$A$35='[1]SUIVI 2018'!H154)*('[1]Taux de GES'!$B$2:$B$35='[1]SUIVI 2018'!M154)*('[1]Taux de GES'!$C$2:$C$35))))</f>
        <v>0</v>
      </c>
      <c r="P154" s="154">
        <f>IFERROR(O154*'[1]Taux de GES'!$F$3," ")</f>
        <v>0</v>
      </c>
      <c r="Q154" s="64"/>
      <c r="R154" s="40"/>
      <c r="S154" s="65"/>
      <c r="T154" s="66"/>
      <c r="U154" s="67"/>
      <c r="V154" s="68"/>
      <c r="W154" s="69"/>
      <c r="X154" s="70"/>
      <c r="Y154" s="71"/>
      <c r="Z154" s="72"/>
      <c r="AA154" s="73"/>
      <c r="AB154" s="74"/>
      <c r="AC154" s="51">
        <f t="shared" si="3"/>
        <v>0</v>
      </c>
    </row>
    <row r="155" spans="1:29" x14ac:dyDescent="0.25">
      <c r="A155" s="52">
        <v>94</v>
      </c>
      <c r="B155" s="53"/>
      <c r="C155" s="54"/>
      <c r="D155" s="55"/>
      <c r="E155" s="56">
        <v>43138</v>
      </c>
      <c r="F155" s="57"/>
      <c r="G155" s="57"/>
      <c r="H155" s="58" t="s">
        <v>32</v>
      </c>
      <c r="I155" s="59"/>
      <c r="J155" s="60">
        <v>43139</v>
      </c>
      <c r="K155" s="61"/>
      <c r="L155" s="61"/>
      <c r="M155" s="62" t="s">
        <v>30</v>
      </c>
      <c r="N155" s="63"/>
      <c r="O155" s="153">
        <f>IF(ISBLANK(M155),0,IF(A155=A154,0,SUMPRODUCT(('[1]Taux de GES'!$A$2:$A$35='[1]SUIVI 2018'!H155)*('[1]Taux de GES'!$B$2:$B$35='[1]SUIVI 2018'!M155)*('[1]Taux de GES'!$C$2:$C$35))))</f>
        <v>25.5</v>
      </c>
      <c r="P155" s="154">
        <f>IFERROR(O155*'[1]Taux de GES'!$F$3," ")</f>
        <v>1.4892000000000001</v>
      </c>
      <c r="Q155" s="64"/>
      <c r="R155" s="40"/>
      <c r="S155" s="65"/>
      <c r="T155" s="66"/>
      <c r="U155" s="67"/>
      <c r="V155" s="68"/>
      <c r="W155" s="69"/>
      <c r="X155" s="70"/>
      <c r="Y155" s="71"/>
      <c r="Z155" s="72"/>
      <c r="AA155" s="73"/>
      <c r="AB155" s="74"/>
      <c r="AC155" s="51">
        <f t="shared" si="3"/>
        <v>1</v>
      </c>
    </row>
    <row r="156" spans="1:29" x14ac:dyDescent="0.25">
      <c r="A156" s="52">
        <v>95</v>
      </c>
      <c r="B156" s="53"/>
      <c r="C156" s="54"/>
      <c r="D156" s="55"/>
      <c r="E156" s="56">
        <v>43137</v>
      </c>
      <c r="F156" s="57"/>
      <c r="G156" s="57"/>
      <c r="H156" s="58" t="s">
        <v>32</v>
      </c>
      <c r="I156" s="59"/>
      <c r="J156" s="60">
        <v>43140</v>
      </c>
      <c r="K156" s="61"/>
      <c r="L156" s="61"/>
      <c r="M156" s="62" t="s">
        <v>29</v>
      </c>
      <c r="N156" s="63"/>
      <c r="O156" s="153">
        <f>IF(ISBLANK(M156),0,IF(A156=A155,0,SUMPRODUCT(('[1]Taux de GES'!$A$2:$A$35='[1]SUIVI 2018'!H156)*('[1]Taux de GES'!$B$2:$B$35='[1]SUIVI 2018'!M156)*('[1]Taux de GES'!$C$2:$C$35))))</f>
        <v>1171</v>
      </c>
      <c r="P156" s="154">
        <f>IFERROR(O156*'[1]Taux de GES'!$F$3," ")</f>
        <v>68.386399999999995</v>
      </c>
      <c r="Q156" s="64"/>
      <c r="R156" s="40"/>
      <c r="S156" s="65"/>
      <c r="T156" s="66"/>
      <c r="U156" s="67"/>
      <c r="V156" s="68"/>
      <c r="W156" s="69"/>
      <c r="X156" s="70"/>
      <c r="Y156" s="71"/>
      <c r="Z156" s="72"/>
      <c r="AA156" s="73"/>
      <c r="AB156" s="74"/>
      <c r="AC156" s="51">
        <f t="shared" si="3"/>
        <v>1</v>
      </c>
    </row>
    <row r="157" spans="1:29" x14ac:dyDescent="0.25">
      <c r="A157" s="52">
        <v>96</v>
      </c>
      <c r="B157" s="53"/>
      <c r="C157" s="54"/>
      <c r="D157" s="55"/>
      <c r="E157" s="56">
        <v>43140</v>
      </c>
      <c r="F157" s="57"/>
      <c r="G157" s="57"/>
      <c r="H157" s="58" t="s">
        <v>31</v>
      </c>
      <c r="I157" s="59"/>
      <c r="J157" s="60">
        <v>43144</v>
      </c>
      <c r="K157" s="61"/>
      <c r="L157" s="61"/>
      <c r="M157" s="62" t="s">
        <v>29</v>
      </c>
      <c r="N157" s="63"/>
      <c r="O157" s="153">
        <f>IF(ISBLANK(M157),0,IF(A157=A156,0,SUMPRODUCT(('[1]Taux de GES'!$A$2:$A$35='[1]SUIVI 2018'!H157)*('[1]Taux de GES'!$B$2:$B$35='[1]SUIVI 2018'!M157)*('[1]Taux de GES'!$C$2:$C$35))))</f>
        <v>1538</v>
      </c>
      <c r="P157" s="154">
        <f>IFERROR(O157*'[1]Taux de GES'!$F$3," ")</f>
        <v>89.819199999999995</v>
      </c>
      <c r="Q157" s="64"/>
      <c r="R157" s="40"/>
      <c r="S157" s="65"/>
      <c r="T157" s="66"/>
      <c r="U157" s="67"/>
      <c r="V157" s="68"/>
      <c r="W157" s="69"/>
      <c r="X157" s="70"/>
      <c r="Y157" s="71"/>
      <c r="Z157" s="72"/>
      <c r="AA157" s="73"/>
      <c r="AB157" s="74"/>
      <c r="AC157" s="51">
        <f t="shared" si="3"/>
        <v>1</v>
      </c>
    </row>
    <row r="158" spans="1:29" x14ac:dyDescent="0.25">
      <c r="A158" s="52">
        <v>97</v>
      </c>
      <c r="B158" s="53"/>
      <c r="C158" s="54"/>
      <c r="D158" s="55"/>
      <c r="E158" s="56">
        <v>43138</v>
      </c>
      <c r="F158" s="57"/>
      <c r="G158" s="57"/>
      <c r="H158" s="58" t="s">
        <v>29</v>
      </c>
      <c r="I158" s="59"/>
      <c r="J158" s="60">
        <v>43140</v>
      </c>
      <c r="K158" s="61"/>
      <c r="L158" s="61"/>
      <c r="M158" s="62" t="s">
        <v>38</v>
      </c>
      <c r="N158" s="63"/>
      <c r="O158" s="153">
        <f>IF(ISBLANK(M158),0,IF(A158=A157,0,SUMPRODUCT(('[1]Taux de GES'!$A$2:$A$35='[1]SUIVI 2018'!H158)*('[1]Taux de GES'!$B$2:$B$35='[1]SUIVI 2018'!M158)*('[1]Taux de GES'!$C$2:$C$35))))</f>
        <v>908</v>
      </c>
      <c r="P158" s="154">
        <f>IFERROR(O158*'[1]Taux de GES'!$F$3," ")</f>
        <v>53.027200000000001</v>
      </c>
      <c r="Q158" s="64"/>
      <c r="R158" s="40"/>
      <c r="S158" s="65"/>
      <c r="T158" s="66"/>
      <c r="U158" s="67"/>
      <c r="V158" s="68"/>
      <c r="W158" s="69"/>
      <c r="X158" s="70"/>
      <c r="Y158" s="71"/>
      <c r="Z158" s="72"/>
      <c r="AA158" s="73"/>
      <c r="AB158" s="74"/>
      <c r="AC158" s="51">
        <f t="shared" si="3"/>
        <v>1</v>
      </c>
    </row>
    <row r="159" spans="1:29" x14ac:dyDescent="0.25">
      <c r="A159" s="52">
        <v>98</v>
      </c>
      <c r="B159" s="53"/>
      <c r="C159" s="54"/>
      <c r="D159" s="55"/>
      <c r="E159" s="56">
        <v>43139</v>
      </c>
      <c r="F159" s="57"/>
      <c r="G159" s="57"/>
      <c r="H159" s="58" t="s">
        <v>32</v>
      </c>
      <c r="I159" s="59"/>
      <c r="J159" s="60">
        <v>43143</v>
      </c>
      <c r="K159" s="61"/>
      <c r="L159" s="61"/>
      <c r="M159" s="62" t="s">
        <v>35</v>
      </c>
      <c r="N159" s="63"/>
      <c r="O159" s="153">
        <f>IF(ISBLANK(M159),0,IF(A159=A158,0,SUMPRODUCT(('[1]Taux de GES'!$A$2:$A$35='[1]SUIVI 2018'!H159)*('[1]Taux de GES'!$B$2:$B$35='[1]SUIVI 2018'!M159)*('[1]Taux de GES'!$C$2:$C$35))))</f>
        <v>65.5</v>
      </c>
      <c r="P159" s="154">
        <f>IFERROR(O159*'[1]Taux de GES'!$F$3," ")</f>
        <v>3.8252000000000002</v>
      </c>
      <c r="Q159" s="64"/>
      <c r="R159" s="40"/>
      <c r="S159" s="65"/>
      <c r="T159" s="66"/>
      <c r="U159" s="67"/>
      <c r="V159" s="68"/>
      <c r="W159" s="69"/>
      <c r="X159" s="70"/>
      <c r="Y159" s="71"/>
      <c r="Z159" s="72"/>
      <c r="AA159" s="73"/>
      <c r="AB159" s="78"/>
      <c r="AC159" s="51">
        <f t="shared" si="3"/>
        <v>1</v>
      </c>
    </row>
    <row r="160" spans="1:29" x14ac:dyDescent="0.25">
      <c r="A160" s="52">
        <v>98</v>
      </c>
      <c r="B160" s="53"/>
      <c r="C160" s="54"/>
      <c r="D160" s="55"/>
      <c r="E160" s="56">
        <v>43139</v>
      </c>
      <c r="F160" s="57"/>
      <c r="G160" s="57"/>
      <c r="H160" s="58" t="s">
        <v>32</v>
      </c>
      <c r="I160" s="59"/>
      <c r="J160" s="60">
        <v>43143</v>
      </c>
      <c r="K160" s="61"/>
      <c r="L160" s="61"/>
      <c r="M160" s="62" t="s">
        <v>35</v>
      </c>
      <c r="N160" s="63"/>
      <c r="O160" s="153">
        <f>IF(ISBLANK(M160),0,IF(A160=A159,0,SUMPRODUCT(('[1]Taux de GES'!$A$2:$A$35='[1]SUIVI 2018'!H160)*('[1]Taux de GES'!$B$2:$B$35='[1]SUIVI 2018'!M160)*('[1]Taux de GES'!$C$2:$C$35))))</f>
        <v>0</v>
      </c>
      <c r="P160" s="154">
        <f>IFERROR(O160*'[1]Taux de GES'!$F$3," ")</f>
        <v>0</v>
      </c>
      <c r="Q160" s="64"/>
      <c r="R160" s="40"/>
      <c r="S160" s="65"/>
      <c r="T160" s="66"/>
      <c r="U160" s="67"/>
      <c r="V160" s="68"/>
      <c r="W160" s="69"/>
      <c r="X160" s="70"/>
      <c r="Y160" s="71"/>
      <c r="Z160" s="72"/>
      <c r="AA160" s="73"/>
      <c r="AB160" s="74"/>
      <c r="AC160" s="51">
        <f t="shared" si="3"/>
        <v>0</v>
      </c>
    </row>
    <row r="161" spans="1:29" x14ac:dyDescent="0.25">
      <c r="A161" s="52">
        <v>98</v>
      </c>
      <c r="B161" s="53"/>
      <c r="C161" s="54"/>
      <c r="D161" s="55"/>
      <c r="E161" s="56"/>
      <c r="F161" s="57"/>
      <c r="G161" s="57"/>
      <c r="H161" s="58"/>
      <c r="I161" s="59"/>
      <c r="J161" s="60"/>
      <c r="K161" s="61"/>
      <c r="L161" s="61"/>
      <c r="M161" s="62"/>
      <c r="N161" s="63"/>
      <c r="O161" s="153">
        <f>IF(ISBLANK(M161),0,IF(A161=A160,0,SUMPRODUCT(('[1]Taux de GES'!$A$2:$A$35='[1]SUIVI 2018'!H161)*('[1]Taux de GES'!$B$2:$B$35='[1]SUIVI 2018'!M161)*('[1]Taux de GES'!$C$2:$C$35))))</f>
        <v>0</v>
      </c>
      <c r="P161" s="154">
        <f>IFERROR(O161*'[1]Taux de GES'!$F$3," ")</f>
        <v>0</v>
      </c>
      <c r="Q161" s="64"/>
      <c r="R161" s="40"/>
      <c r="S161" s="65"/>
      <c r="T161" s="66"/>
      <c r="U161" s="67"/>
      <c r="V161" s="68"/>
      <c r="W161" s="69"/>
      <c r="X161" s="70"/>
      <c r="Y161" s="71"/>
      <c r="Z161" s="72"/>
      <c r="AA161" s="73"/>
      <c r="AB161" s="74"/>
      <c r="AC161" s="51">
        <f t="shared" si="3"/>
        <v>0</v>
      </c>
    </row>
    <row r="162" spans="1:29" x14ac:dyDescent="0.25">
      <c r="A162" s="52">
        <v>99</v>
      </c>
      <c r="B162" s="53"/>
      <c r="C162" s="54"/>
      <c r="D162" s="55"/>
      <c r="E162" s="56">
        <v>43143</v>
      </c>
      <c r="F162" s="57"/>
      <c r="G162" s="57"/>
      <c r="H162" s="58" t="s">
        <v>32</v>
      </c>
      <c r="I162" s="59"/>
      <c r="J162" s="60">
        <v>43144</v>
      </c>
      <c r="K162" s="61"/>
      <c r="L162" s="61"/>
      <c r="M162" s="62" t="s">
        <v>30</v>
      </c>
      <c r="N162" s="63"/>
      <c r="O162" s="153">
        <f>IF(ISBLANK(M162),0,IF(A162=A161,0,SUMPRODUCT(('[1]Taux de GES'!$A$2:$A$35='[1]SUIVI 2018'!H162)*('[1]Taux de GES'!$B$2:$B$35='[1]SUIVI 2018'!M162)*('[1]Taux de GES'!$C$2:$C$35))))</f>
        <v>25.5</v>
      </c>
      <c r="P162" s="154">
        <f>IFERROR(O162*'[1]Taux de GES'!$F$3," ")</f>
        <v>1.4892000000000001</v>
      </c>
      <c r="Q162" s="64"/>
      <c r="R162" s="40"/>
      <c r="S162" s="65"/>
      <c r="T162" s="66"/>
      <c r="U162" s="67"/>
      <c r="V162" s="68"/>
      <c r="W162" s="69"/>
      <c r="X162" s="70"/>
      <c r="Y162" s="71"/>
      <c r="Z162" s="72"/>
      <c r="AA162" s="73"/>
      <c r="AB162" s="74"/>
      <c r="AC162" s="51">
        <f t="shared" si="3"/>
        <v>1</v>
      </c>
    </row>
    <row r="163" spans="1:29" x14ac:dyDescent="0.25">
      <c r="A163" s="52">
        <v>100</v>
      </c>
      <c r="B163" s="53"/>
      <c r="C163" s="54"/>
      <c r="D163" s="55"/>
      <c r="E163" s="56">
        <v>43143</v>
      </c>
      <c r="F163" s="57"/>
      <c r="G163" s="57"/>
      <c r="H163" s="58" t="s">
        <v>32</v>
      </c>
      <c r="I163" s="59"/>
      <c r="J163" s="60">
        <v>43144</v>
      </c>
      <c r="K163" s="61"/>
      <c r="L163" s="61"/>
      <c r="M163" s="62" t="s">
        <v>30</v>
      </c>
      <c r="N163" s="63"/>
      <c r="O163" s="153">
        <f>IF(ISBLANK(M163),0,IF(A163=A162,0,SUMPRODUCT(('[1]Taux de GES'!$A$2:$A$35='[1]SUIVI 2018'!H163)*('[1]Taux de GES'!$B$2:$B$35='[1]SUIVI 2018'!M163)*('[1]Taux de GES'!$C$2:$C$35))))</f>
        <v>25.5</v>
      </c>
      <c r="P163" s="154">
        <f>IFERROR(O163*'[1]Taux de GES'!$F$3," ")</f>
        <v>1.4892000000000001</v>
      </c>
      <c r="Q163" s="64"/>
      <c r="R163" s="40"/>
      <c r="S163" s="65"/>
      <c r="T163" s="66"/>
      <c r="U163" s="67"/>
      <c r="V163" s="68"/>
      <c r="W163" s="69"/>
      <c r="X163" s="70"/>
      <c r="Y163" s="71"/>
      <c r="Z163" s="72"/>
      <c r="AA163" s="73"/>
      <c r="AB163" s="74"/>
      <c r="AC163" s="51">
        <f t="shared" si="3"/>
        <v>1</v>
      </c>
    </row>
    <row r="164" spans="1:29" x14ac:dyDescent="0.25">
      <c r="A164" s="52">
        <v>100</v>
      </c>
      <c r="B164" s="53"/>
      <c r="C164" s="54"/>
      <c r="D164" s="55"/>
      <c r="E164" s="56">
        <v>43143</v>
      </c>
      <c r="F164" s="57"/>
      <c r="G164" s="57"/>
      <c r="H164" s="58" t="s">
        <v>32</v>
      </c>
      <c r="I164" s="59"/>
      <c r="J164" s="60">
        <v>43144</v>
      </c>
      <c r="K164" s="61"/>
      <c r="L164" s="61"/>
      <c r="M164" s="62" t="s">
        <v>30</v>
      </c>
      <c r="N164" s="63"/>
      <c r="O164" s="153">
        <f>IF(ISBLANK(M164),0,IF(A164=A163,0,SUMPRODUCT(('[1]Taux de GES'!$A$2:$A$35='[1]SUIVI 2018'!H164)*('[1]Taux de GES'!$B$2:$B$35='[1]SUIVI 2018'!M164)*('[1]Taux de GES'!$C$2:$C$35))))</f>
        <v>0</v>
      </c>
      <c r="P164" s="154">
        <f>IFERROR(O164*'[1]Taux de GES'!$F$3," ")</f>
        <v>0</v>
      </c>
      <c r="Q164" s="64"/>
      <c r="R164" s="40"/>
      <c r="S164" s="65"/>
      <c r="T164" s="66"/>
      <c r="U164" s="67"/>
      <c r="V164" s="68"/>
      <c r="W164" s="69"/>
      <c r="X164" s="70"/>
      <c r="Y164" s="71"/>
      <c r="Z164" s="72"/>
      <c r="AA164" s="73"/>
      <c r="AB164" s="74"/>
      <c r="AC164" s="51">
        <f t="shared" si="3"/>
        <v>0</v>
      </c>
    </row>
    <row r="165" spans="1:29" x14ac:dyDescent="0.25">
      <c r="A165" s="52">
        <v>100</v>
      </c>
      <c r="B165" s="53"/>
      <c r="C165" s="54"/>
      <c r="D165" s="55"/>
      <c r="E165" s="56">
        <v>43143</v>
      </c>
      <c r="F165" s="57"/>
      <c r="G165" s="57"/>
      <c r="H165" s="58" t="s">
        <v>32</v>
      </c>
      <c r="I165" s="59"/>
      <c r="J165" s="60">
        <v>43144</v>
      </c>
      <c r="K165" s="61"/>
      <c r="L165" s="61"/>
      <c r="M165" s="62" t="s">
        <v>30</v>
      </c>
      <c r="N165" s="63"/>
      <c r="O165" s="153">
        <f>IF(ISBLANK(M165),0,IF(A165=A164,0,SUMPRODUCT(('[1]Taux de GES'!$A$2:$A$35='[1]SUIVI 2018'!H165)*('[1]Taux de GES'!$B$2:$B$35='[1]SUIVI 2018'!M165)*('[1]Taux de GES'!$C$2:$C$35))))</f>
        <v>0</v>
      </c>
      <c r="P165" s="154">
        <f>IFERROR(O165*'[1]Taux de GES'!$F$3," ")</f>
        <v>0</v>
      </c>
      <c r="Q165" s="64"/>
      <c r="R165" s="40"/>
      <c r="S165" s="65"/>
      <c r="T165" s="66"/>
      <c r="U165" s="67"/>
      <c r="V165" s="68"/>
      <c r="W165" s="69"/>
      <c r="X165" s="70"/>
      <c r="Y165" s="71"/>
      <c r="Z165" s="72"/>
      <c r="AA165" s="73"/>
      <c r="AB165" s="74"/>
      <c r="AC165" s="51">
        <f t="shared" si="3"/>
        <v>0</v>
      </c>
    </row>
    <row r="166" spans="1:29" x14ac:dyDescent="0.25">
      <c r="A166" s="52">
        <v>100</v>
      </c>
      <c r="B166" s="53"/>
      <c r="C166" s="54"/>
      <c r="D166" s="55"/>
      <c r="E166" s="56">
        <v>43143</v>
      </c>
      <c r="F166" s="57"/>
      <c r="G166" s="57"/>
      <c r="H166" s="58" t="s">
        <v>32</v>
      </c>
      <c r="I166" s="59"/>
      <c r="J166" s="60">
        <v>43144</v>
      </c>
      <c r="K166" s="61"/>
      <c r="L166" s="61"/>
      <c r="M166" s="62" t="s">
        <v>30</v>
      </c>
      <c r="N166" s="63"/>
      <c r="O166" s="153">
        <f>IF(ISBLANK(M166),0,IF(A166=A165,0,SUMPRODUCT(('[1]Taux de GES'!$A$2:$A$35='[1]SUIVI 2018'!H166)*('[1]Taux de GES'!$B$2:$B$35='[1]SUIVI 2018'!M166)*('[1]Taux de GES'!$C$2:$C$35))))</f>
        <v>0</v>
      </c>
      <c r="P166" s="154">
        <f>IFERROR(O166*'[1]Taux de GES'!$F$3," ")</f>
        <v>0</v>
      </c>
      <c r="Q166" s="64"/>
      <c r="R166" s="40"/>
      <c r="S166" s="65"/>
      <c r="T166" s="66"/>
      <c r="U166" s="67"/>
      <c r="V166" s="68"/>
      <c r="W166" s="69"/>
      <c r="X166" s="70"/>
      <c r="Y166" s="71"/>
      <c r="Z166" s="72"/>
      <c r="AA166" s="73"/>
      <c r="AB166" s="74"/>
      <c r="AC166" s="51">
        <f t="shared" si="3"/>
        <v>0</v>
      </c>
    </row>
    <row r="167" spans="1:29" x14ac:dyDescent="0.25">
      <c r="A167" s="52">
        <v>101</v>
      </c>
      <c r="B167" s="53"/>
      <c r="C167" s="54"/>
      <c r="D167" s="55"/>
      <c r="E167" s="56">
        <v>43139</v>
      </c>
      <c r="F167" s="57"/>
      <c r="G167" s="57"/>
      <c r="H167" s="58" t="s">
        <v>29</v>
      </c>
      <c r="I167" s="59"/>
      <c r="J167" s="60">
        <v>43143</v>
      </c>
      <c r="K167" s="61"/>
      <c r="L167" s="61"/>
      <c r="M167" s="62" t="s">
        <v>30</v>
      </c>
      <c r="N167" s="63"/>
      <c r="O167" s="153">
        <f>IF(ISBLANK(M167),0,IF(A167=A166,0,SUMPRODUCT(('[1]Taux de GES'!$A$2:$A$35='[1]SUIVI 2018'!H167)*('[1]Taux de GES'!$B$2:$B$35='[1]SUIVI 2018'!M167)*('[1]Taux de GES'!$C$2:$C$35))))</f>
        <v>1189</v>
      </c>
      <c r="P167" s="154">
        <f>IFERROR(O167*'[1]Taux de GES'!$F$3," ")</f>
        <v>69.437600000000003</v>
      </c>
      <c r="Q167" s="64"/>
      <c r="R167" s="40"/>
      <c r="S167" s="65"/>
      <c r="T167" s="66"/>
      <c r="U167" s="67"/>
      <c r="V167" s="68"/>
      <c r="W167" s="69"/>
      <c r="X167" s="70"/>
      <c r="Y167" s="71"/>
      <c r="Z167" s="72"/>
      <c r="AA167" s="73"/>
      <c r="AB167" s="74"/>
      <c r="AC167" s="51">
        <f t="shared" si="3"/>
        <v>1</v>
      </c>
    </row>
    <row r="168" spans="1:29" x14ac:dyDescent="0.25">
      <c r="A168" s="52">
        <v>101</v>
      </c>
      <c r="B168" s="80"/>
      <c r="C168" s="54"/>
      <c r="D168" s="55"/>
      <c r="E168" s="56">
        <v>43139</v>
      </c>
      <c r="F168" s="57"/>
      <c r="G168" s="57"/>
      <c r="H168" s="58" t="s">
        <v>29</v>
      </c>
      <c r="I168" s="59"/>
      <c r="J168" s="60">
        <v>43143</v>
      </c>
      <c r="K168" s="61"/>
      <c r="L168" s="61"/>
      <c r="M168" s="62" t="s">
        <v>30</v>
      </c>
      <c r="N168" s="63"/>
      <c r="O168" s="153">
        <f>IF(ISBLANK(M168),0,IF(A168=A167,0,SUMPRODUCT(('[1]Taux de GES'!$A$2:$A$35='[1]SUIVI 2018'!H168)*('[1]Taux de GES'!$B$2:$B$35='[1]SUIVI 2018'!M168)*('[1]Taux de GES'!$C$2:$C$35))))</f>
        <v>0</v>
      </c>
      <c r="P168" s="154">
        <f>IFERROR(O168*'[1]Taux de GES'!$F$3," ")</f>
        <v>0</v>
      </c>
      <c r="Q168" s="64"/>
      <c r="R168" s="40"/>
      <c r="S168" s="65"/>
      <c r="T168" s="66"/>
      <c r="U168" s="67"/>
      <c r="V168" s="68"/>
      <c r="W168" s="69"/>
      <c r="X168" s="70"/>
      <c r="Y168" s="71"/>
      <c r="Z168" s="72"/>
      <c r="AA168" s="73"/>
      <c r="AB168" s="74"/>
      <c r="AC168" s="51">
        <f t="shared" si="3"/>
        <v>0</v>
      </c>
    </row>
    <row r="169" spans="1:29" x14ac:dyDescent="0.25">
      <c r="A169" s="52">
        <v>102</v>
      </c>
      <c r="B169" s="53"/>
      <c r="C169" s="54"/>
      <c r="D169" s="55"/>
      <c r="E169" s="56">
        <v>43140</v>
      </c>
      <c r="F169" s="57"/>
      <c r="G169" s="57"/>
      <c r="H169" s="58" t="s">
        <v>29</v>
      </c>
      <c r="I169" s="59"/>
      <c r="J169" s="60">
        <v>43143</v>
      </c>
      <c r="K169" s="61"/>
      <c r="L169" s="61"/>
      <c r="M169" s="62" t="s">
        <v>33</v>
      </c>
      <c r="N169" s="63"/>
      <c r="O169" s="153">
        <f>IF(ISBLANK(M169),0,IF(A169=A168,0,SUMPRODUCT(('[1]Taux de GES'!$A$2:$A$35='[1]SUIVI 2018'!H169)*('[1]Taux de GES'!$B$2:$B$35='[1]SUIVI 2018'!M169)*('[1]Taux de GES'!$C$2:$C$35))))</f>
        <v>1427</v>
      </c>
      <c r="P169" s="154">
        <f>IFERROR(O169*'[1]Taux de GES'!$F$3," ")</f>
        <v>83.336799999999997</v>
      </c>
      <c r="Q169" s="64"/>
      <c r="R169" s="40"/>
      <c r="S169" s="65"/>
      <c r="T169" s="66"/>
      <c r="U169" s="67"/>
      <c r="V169" s="68"/>
      <c r="W169" s="69"/>
      <c r="X169" s="70"/>
      <c r="Y169" s="71"/>
      <c r="Z169" s="72"/>
      <c r="AA169" s="73"/>
      <c r="AB169" s="74"/>
      <c r="AC169" s="51">
        <f t="shared" si="3"/>
        <v>1</v>
      </c>
    </row>
    <row r="170" spans="1:29" x14ac:dyDescent="0.25">
      <c r="A170" s="52">
        <v>103</v>
      </c>
      <c r="B170" s="53"/>
      <c r="C170" s="54"/>
      <c r="D170" s="55"/>
      <c r="E170" s="56">
        <v>43140</v>
      </c>
      <c r="F170" s="57"/>
      <c r="G170" s="57"/>
      <c r="H170" s="58" t="s">
        <v>32</v>
      </c>
      <c r="I170" s="59"/>
      <c r="J170" s="60">
        <v>43145</v>
      </c>
      <c r="K170" s="61"/>
      <c r="L170" s="61"/>
      <c r="M170" s="62" t="s">
        <v>29</v>
      </c>
      <c r="N170" s="63"/>
      <c r="O170" s="153">
        <f>IF(ISBLANK(M170),0,IF(A170=A169,0,SUMPRODUCT(('[1]Taux de GES'!$A$2:$A$35='[1]SUIVI 2018'!H170)*('[1]Taux de GES'!$B$2:$B$35='[1]SUIVI 2018'!M170)*('[1]Taux de GES'!$C$2:$C$35))))</f>
        <v>1171</v>
      </c>
      <c r="P170" s="154">
        <f>IFERROR(O170*'[1]Taux de GES'!$F$3," ")</f>
        <v>68.386399999999995</v>
      </c>
      <c r="Q170" s="64"/>
      <c r="R170" s="40"/>
      <c r="S170" s="65"/>
      <c r="T170" s="66"/>
      <c r="U170" s="67"/>
      <c r="V170" s="68"/>
      <c r="W170" s="69"/>
      <c r="X170" s="70"/>
      <c r="Y170" s="71"/>
      <c r="Z170" s="72"/>
      <c r="AA170" s="73"/>
      <c r="AB170" s="74"/>
      <c r="AC170" s="51">
        <f t="shared" si="3"/>
        <v>1</v>
      </c>
    </row>
    <row r="171" spans="1:29" x14ac:dyDescent="0.25">
      <c r="A171" s="52">
        <v>104</v>
      </c>
      <c r="B171" s="53"/>
      <c r="C171" s="54"/>
      <c r="D171" s="55"/>
      <c r="E171" s="56">
        <v>43139</v>
      </c>
      <c r="F171" s="57"/>
      <c r="G171" s="57"/>
      <c r="H171" s="58" t="s">
        <v>29</v>
      </c>
      <c r="I171" s="59"/>
      <c r="J171" s="60">
        <v>43144</v>
      </c>
      <c r="K171" s="61"/>
      <c r="L171" s="61"/>
      <c r="M171" s="62" t="s">
        <v>31</v>
      </c>
      <c r="N171" s="63"/>
      <c r="O171" s="153">
        <f>IF(ISBLANK(M171),0,IF(A171=A170,0,SUMPRODUCT(('[1]Taux de GES'!$A$2:$A$35='[1]SUIVI 2018'!H171)*('[1]Taux de GES'!$B$2:$B$35='[1]SUIVI 2018'!M171)*('[1]Taux de GES'!$C$2:$C$35))))</f>
        <v>1212</v>
      </c>
      <c r="P171" s="154">
        <f>IFERROR(O171*'[1]Taux de GES'!$F$3," ")</f>
        <v>70.780799999999999</v>
      </c>
      <c r="Q171" s="64"/>
      <c r="R171" s="40"/>
      <c r="S171" s="65"/>
      <c r="T171" s="66"/>
      <c r="U171" s="67"/>
      <c r="V171" s="68"/>
      <c r="W171" s="69"/>
      <c r="X171" s="70"/>
      <c r="Y171" s="71"/>
      <c r="Z171" s="72"/>
      <c r="AA171" s="73"/>
      <c r="AB171" s="74"/>
      <c r="AC171" s="51">
        <f t="shared" si="3"/>
        <v>1</v>
      </c>
    </row>
    <row r="172" spans="1:29" x14ac:dyDescent="0.25">
      <c r="A172" s="52">
        <v>105</v>
      </c>
      <c r="B172" s="53"/>
      <c r="C172" s="54"/>
      <c r="D172" s="55"/>
      <c r="E172" s="56">
        <v>43140</v>
      </c>
      <c r="F172" s="57"/>
      <c r="G172" s="57"/>
      <c r="H172" s="58" t="s">
        <v>29</v>
      </c>
      <c r="I172" s="59"/>
      <c r="J172" s="60">
        <v>43143</v>
      </c>
      <c r="K172" s="61"/>
      <c r="L172" s="61"/>
      <c r="M172" s="62" t="s">
        <v>30</v>
      </c>
      <c r="N172" s="63"/>
      <c r="O172" s="153">
        <f>IF(ISBLANK(M172),0,IF(A172=A171,0,SUMPRODUCT(('[1]Taux de GES'!$A$2:$A$35='[1]SUIVI 2018'!H172)*('[1]Taux de GES'!$B$2:$B$35='[1]SUIVI 2018'!M172)*('[1]Taux de GES'!$C$2:$C$35))))</f>
        <v>1189</v>
      </c>
      <c r="P172" s="154">
        <f>IFERROR(O172*'[1]Taux de GES'!$F$3," ")</f>
        <v>69.437600000000003</v>
      </c>
      <c r="Q172" s="64"/>
      <c r="R172" s="40"/>
      <c r="S172" s="65"/>
      <c r="T172" s="66"/>
      <c r="U172" s="67"/>
      <c r="V172" s="68"/>
      <c r="W172" s="69"/>
      <c r="X172" s="70"/>
      <c r="Y172" s="71"/>
      <c r="Z172" s="72"/>
      <c r="AA172" s="73"/>
      <c r="AB172" s="74"/>
      <c r="AC172" s="51">
        <f t="shared" si="3"/>
        <v>1</v>
      </c>
    </row>
    <row r="173" spans="1:29" x14ac:dyDescent="0.25">
      <c r="A173" s="52">
        <v>106</v>
      </c>
      <c r="B173" s="53"/>
      <c r="C173" s="54"/>
      <c r="D173" s="55"/>
      <c r="E173" s="56">
        <v>43140</v>
      </c>
      <c r="F173" s="57"/>
      <c r="G173" s="57"/>
      <c r="H173" s="58" t="s">
        <v>31</v>
      </c>
      <c r="I173" s="59"/>
      <c r="J173" s="60">
        <v>43144</v>
      </c>
      <c r="K173" s="61"/>
      <c r="L173" s="61"/>
      <c r="M173" s="62" t="s">
        <v>29</v>
      </c>
      <c r="N173" s="63"/>
      <c r="O173" s="153">
        <f>IF(ISBLANK(M173),0,IF(A173=A172,0,SUMPRODUCT(('[1]Taux de GES'!$A$2:$A$35='[1]SUIVI 2018'!H173)*('[1]Taux de GES'!$B$2:$B$35='[1]SUIVI 2018'!M173)*('[1]Taux de GES'!$C$2:$C$35))))</f>
        <v>1538</v>
      </c>
      <c r="P173" s="154">
        <f>IFERROR(O173*'[1]Taux de GES'!$F$3," ")</f>
        <v>89.819199999999995</v>
      </c>
      <c r="Q173" s="64"/>
      <c r="R173" s="40"/>
      <c r="S173" s="65"/>
      <c r="T173" s="66"/>
      <c r="U173" s="67"/>
      <c r="V173" s="68"/>
      <c r="W173" s="69"/>
      <c r="X173" s="70"/>
      <c r="Y173" s="71"/>
      <c r="Z173" s="72"/>
      <c r="AA173" s="73"/>
      <c r="AB173" s="74"/>
      <c r="AC173" s="51">
        <f t="shared" si="3"/>
        <v>1</v>
      </c>
    </row>
    <row r="174" spans="1:29" x14ac:dyDescent="0.25">
      <c r="A174" s="52">
        <v>107</v>
      </c>
      <c r="B174" s="53"/>
      <c r="C174" s="54"/>
      <c r="D174" s="55"/>
      <c r="E174" s="56">
        <v>43143</v>
      </c>
      <c r="F174" s="57"/>
      <c r="G174" s="57"/>
      <c r="H174" s="58" t="s">
        <v>29</v>
      </c>
      <c r="I174" s="59"/>
      <c r="J174" s="60">
        <v>43146</v>
      </c>
      <c r="K174" s="61"/>
      <c r="L174" s="61"/>
      <c r="M174" s="62" t="s">
        <v>33</v>
      </c>
      <c r="N174" s="63"/>
      <c r="O174" s="153">
        <f>IF(ISBLANK(M174),0,IF(A174=A173,0,SUMPRODUCT(('[1]Taux de GES'!$A$2:$A$35='[1]SUIVI 2018'!H174)*('[1]Taux de GES'!$B$2:$B$35='[1]SUIVI 2018'!M174)*('[1]Taux de GES'!$C$2:$C$35))))</f>
        <v>1427</v>
      </c>
      <c r="P174" s="154">
        <f>IFERROR(O174*'[1]Taux de GES'!$F$3," ")</f>
        <v>83.336799999999997</v>
      </c>
      <c r="Q174" s="64"/>
      <c r="R174" s="40"/>
      <c r="S174" s="65"/>
      <c r="T174" s="66"/>
      <c r="U174" s="67"/>
      <c r="V174" s="68"/>
      <c r="W174" s="69"/>
      <c r="X174" s="70"/>
      <c r="Y174" s="71"/>
      <c r="Z174" s="72"/>
      <c r="AA174" s="73"/>
      <c r="AB174" s="74"/>
      <c r="AC174" s="51">
        <f t="shared" si="3"/>
        <v>1</v>
      </c>
    </row>
    <row r="175" spans="1:29" x14ac:dyDescent="0.25">
      <c r="A175" s="52">
        <v>108</v>
      </c>
      <c r="B175" s="53"/>
      <c r="C175" s="54"/>
      <c r="D175" s="55"/>
      <c r="E175" s="56">
        <v>43146</v>
      </c>
      <c r="F175" s="57"/>
      <c r="G175" s="57"/>
      <c r="H175" s="58" t="s">
        <v>29</v>
      </c>
      <c r="I175" s="59"/>
      <c r="J175" s="60">
        <v>43150</v>
      </c>
      <c r="K175" s="61"/>
      <c r="L175" s="61"/>
      <c r="M175" s="62" t="s">
        <v>33</v>
      </c>
      <c r="N175" s="63"/>
      <c r="O175" s="153">
        <f>IF(ISBLANK(M175),0,IF(A175=A174,0,SUMPRODUCT(('[1]Taux de GES'!$A$2:$A$35='[1]SUIVI 2018'!H175)*('[1]Taux de GES'!$B$2:$B$35='[1]SUIVI 2018'!M175)*('[1]Taux de GES'!$C$2:$C$35))))</f>
        <v>1427</v>
      </c>
      <c r="P175" s="154">
        <f>IFERROR(O175*'[1]Taux de GES'!$F$3," ")</f>
        <v>83.336799999999997</v>
      </c>
      <c r="Q175" s="64"/>
      <c r="R175" s="40"/>
      <c r="S175" s="65"/>
      <c r="T175" s="66"/>
      <c r="U175" s="67"/>
      <c r="V175" s="68"/>
      <c r="W175" s="69"/>
      <c r="X175" s="70"/>
      <c r="Y175" s="71"/>
      <c r="Z175" s="72"/>
      <c r="AA175" s="73"/>
      <c r="AB175" s="74"/>
      <c r="AC175" s="51">
        <f t="shared" si="3"/>
        <v>1</v>
      </c>
    </row>
    <row r="176" spans="1:29" x14ac:dyDescent="0.25">
      <c r="A176" s="52">
        <v>108</v>
      </c>
      <c r="B176" s="53"/>
      <c r="C176" s="54"/>
      <c r="D176" s="55"/>
      <c r="E176" s="56">
        <v>43146</v>
      </c>
      <c r="F176" s="57"/>
      <c r="G176" s="57"/>
      <c r="H176" s="58" t="s">
        <v>34</v>
      </c>
      <c r="I176" s="59"/>
      <c r="J176" s="60">
        <v>43150</v>
      </c>
      <c r="K176" s="61"/>
      <c r="L176" s="61"/>
      <c r="M176" s="62" t="s">
        <v>33</v>
      </c>
      <c r="N176" s="63"/>
      <c r="O176" s="153">
        <f>IF(ISBLANK(M176),0,IF(A176=A175,0,SUMPRODUCT(('[1]Taux de GES'!$A$2:$A$35='[1]SUIVI 2018'!H176)*('[1]Taux de GES'!$B$2:$B$35='[1]SUIVI 2018'!M176)*('[1]Taux de GES'!$C$2:$C$35))))</f>
        <v>0</v>
      </c>
      <c r="P176" s="154">
        <f>IFERROR(O176*'[1]Taux de GES'!$F$3," ")</f>
        <v>0</v>
      </c>
      <c r="Q176" s="64"/>
      <c r="R176" s="40"/>
      <c r="S176" s="65"/>
      <c r="T176" s="66"/>
      <c r="U176" s="67"/>
      <c r="V176" s="68"/>
      <c r="W176" s="69"/>
      <c r="X176" s="70"/>
      <c r="Y176" s="71"/>
      <c r="Z176" s="72"/>
      <c r="AA176" s="73"/>
      <c r="AB176" s="74"/>
      <c r="AC176" s="51">
        <f t="shared" si="3"/>
        <v>0</v>
      </c>
    </row>
    <row r="177" spans="1:29" x14ac:dyDescent="0.25">
      <c r="A177" s="52">
        <v>109</v>
      </c>
      <c r="B177" s="53"/>
      <c r="C177" s="54"/>
      <c r="D177" s="55"/>
      <c r="E177" s="56">
        <v>43146</v>
      </c>
      <c r="F177" s="57"/>
      <c r="G177" s="57"/>
      <c r="H177" s="58" t="s">
        <v>31</v>
      </c>
      <c r="I177" s="59"/>
      <c r="J177" s="60">
        <v>43151</v>
      </c>
      <c r="K177" s="61"/>
      <c r="L177" s="61"/>
      <c r="M177" s="62" t="s">
        <v>29</v>
      </c>
      <c r="N177" s="63"/>
      <c r="O177" s="153">
        <f>IF(ISBLANK(M177),0,IF(A177=A176,0,SUMPRODUCT(('[1]Taux de GES'!$A$2:$A$35='[1]SUIVI 2018'!H177)*('[1]Taux de GES'!$B$2:$B$35='[1]SUIVI 2018'!M177)*('[1]Taux de GES'!$C$2:$C$35))))</f>
        <v>1538</v>
      </c>
      <c r="P177" s="154">
        <f>IFERROR(O177*'[1]Taux de GES'!$F$3," ")</f>
        <v>89.819199999999995</v>
      </c>
      <c r="Q177" s="64"/>
      <c r="R177" s="40"/>
      <c r="S177" s="65"/>
      <c r="T177" s="66"/>
      <c r="U177" s="67"/>
      <c r="V177" s="68"/>
      <c r="W177" s="69"/>
      <c r="X177" s="70"/>
      <c r="Y177" s="71"/>
      <c r="Z177" s="72"/>
      <c r="AA177" s="73"/>
      <c r="AB177" s="74"/>
      <c r="AC177" s="51">
        <f t="shared" si="3"/>
        <v>1</v>
      </c>
    </row>
    <row r="178" spans="1:29" x14ac:dyDescent="0.25">
      <c r="A178" s="52">
        <v>110</v>
      </c>
      <c r="B178" s="80"/>
      <c r="C178" s="54"/>
      <c r="D178" s="55"/>
      <c r="E178" s="56">
        <v>43146</v>
      </c>
      <c r="F178" s="57"/>
      <c r="G178" s="57"/>
      <c r="H178" s="58" t="s">
        <v>30</v>
      </c>
      <c r="I178" s="59"/>
      <c r="J178" s="60">
        <v>43152</v>
      </c>
      <c r="K178" s="61"/>
      <c r="L178" s="61"/>
      <c r="M178" s="62" t="s">
        <v>29</v>
      </c>
      <c r="N178" s="63"/>
      <c r="O178" s="153">
        <f>IF(ISBLANK(M178),0,IF(A178=A177,0,SUMPRODUCT(('[1]Taux de GES'!$A$2:$A$35='[1]SUIVI 2018'!H178)*('[1]Taux de GES'!$B$2:$B$35='[1]SUIVI 2018'!M178)*('[1]Taux de GES'!$C$2:$C$35))))</f>
        <v>1189</v>
      </c>
      <c r="P178" s="154">
        <f>IFERROR(O178*'[1]Taux de GES'!$F$3," ")</f>
        <v>69.437600000000003</v>
      </c>
      <c r="Q178" s="64"/>
      <c r="R178" s="40"/>
      <c r="S178" s="65"/>
      <c r="T178" s="66"/>
      <c r="U178" s="67"/>
      <c r="V178" s="68"/>
      <c r="W178" s="69"/>
      <c r="X178" s="70"/>
      <c r="Y178" s="71"/>
      <c r="Z178" s="72"/>
      <c r="AA178" s="73"/>
      <c r="AB178" s="74"/>
      <c r="AC178" s="51">
        <f t="shared" si="3"/>
        <v>1</v>
      </c>
    </row>
    <row r="179" spans="1:29" x14ac:dyDescent="0.25">
      <c r="A179" s="52">
        <v>111</v>
      </c>
      <c r="B179" s="53"/>
      <c r="C179" s="54"/>
      <c r="D179" s="55"/>
      <c r="E179" s="56">
        <v>43145</v>
      </c>
      <c r="F179" s="57"/>
      <c r="G179" s="57"/>
      <c r="H179" s="58" t="s">
        <v>29</v>
      </c>
      <c r="I179" s="59"/>
      <c r="J179" s="60">
        <v>43147</v>
      </c>
      <c r="K179" s="61"/>
      <c r="L179" s="61"/>
      <c r="M179" s="62" t="s">
        <v>33</v>
      </c>
      <c r="N179" s="63"/>
      <c r="O179" s="153">
        <f>IF(ISBLANK(M179),0,IF(A179=A178,0,SUMPRODUCT(('[1]Taux de GES'!$A$2:$A$35='[1]SUIVI 2018'!H179)*('[1]Taux de GES'!$B$2:$B$35='[1]SUIVI 2018'!M179)*('[1]Taux de GES'!$C$2:$C$35))))</f>
        <v>1427</v>
      </c>
      <c r="P179" s="154">
        <f>IFERROR(O179*'[1]Taux de GES'!$F$3," ")</f>
        <v>83.336799999999997</v>
      </c>
      <c r="Q179" s="64"/>
      <c r="R179" s="40"/>
      <c r="S179" s="65"/>
      <c r="T179" s="66"/>
      <c r="U179" s="67"/>
      <c r="V179" s="68"/>
      <c r="W179" s="69"/>
      <c r="X179" s="70"/>
      <c r="Y179" s="71"/>
      <c r="Z179" s="72"/>
      <c r="AA179" s="73"/>
      <c r="AB179" s="74"/>
      <c r="AC179" s="51">
        <f t="shared" si="3"/>
        <v>1</v>
      </c>
    </row>
    <row r="180" spans="1:29" x14ac:dyDescent="0.25">
      <c r="A180" s="52">
        <v>112</v>
      </c>
      <c r="B180" s="53"/>
      <c r="C180" s="54"/>
      <c r="D180" s="55"/>
      <c r="E180" s="56">
        <v>43146</v>
      </c>
      <c r="F180" s="57"/>
      <c r="G180" s="57"/>
      <c r="H180" s="58" t="s">
        <v>29</v>
      </c>
      <c r="I180" s="59"/>
      <c r="J180" s="60">
        <v>43151</v>
      </c>
      <c r="K180" s="61"/>
      <c r="L180" s="61"/>
      <c r="M180" s="62" t="s">
        <v>30</v>
      </c>
      <c r="N180" s="63"/>
      <c r="O180" s="153">
        <f>IF(ISBLANK(M180),0,IF(A180=A179,0,SUMPRODUCT(('[1]Taux de GES'!$A$2:$A$35='[1]SUIVI 2018'!H180)*('[1]Taux de GES'!$B$2:$B$35='[1]SUIVI 2018'!M180)*('[1]Taux de GES'!$C$2:$C$35))))</f>
        <v>1189</v>
      </c>
      <c r="P180" s="154">
        <f>IFERROR(O180*'[1]Taux de GES'!$F$3," ")</f>
        <v>69.437600000000003</v>
      </c>
      <c r="Q180" s="64"/>
      <c r="R180" s="40"/>
      <c r="S180" s="65"/>
      <c r="T180" s="66"/>
      <c r="U180" s="67"/>
      <c r="V180" s="68"/>
      <c r="W180" s="69"/>
      <c r="X180" s="70"/>
      <c r="Y180" s="71"/>
      <c r="Z180" s="72"/>
      <c r="AA180" s="73"/>
      <c r="AB180" s="74"/>
      <c r="AC180" s="51">
        <f t="shared" si="3"/>
        <v>1</v>
      </c>
    </row>
    <row r="181" spans="1:29" x14ac:dyDescent="0.25">
      <c r="A181" s="52">
        <v>112</v>
      </c>
      <c r="B181" s="53"/>
      <c r="C181" s="54"/>
      <c r="D181" s="55"/>
      <c r="E181" s="56">
        <v>43146</v>
      </c>
      <c r="F181" s="57"/>
      <c r="G181" s="57"/>
      <c r="H181" s="58" t="s">
        <v>29</v>
      </c>
      <c r="I181" s="59"/>
      <c r="J181" s="60">
        <v>43151</v>
      </c>
      <c r="K181" s="61"/>
      <c r="L181" s="61"/>
      <c r="M181" s="62" t="s">
        <v>30</v>
      </c>
      <c r="N181" s="63"/>
      <c r="O181" s="153">
        <f>IF(ISBLANK(M181),0,IF(A181=A180,0,SUMPRODUCT(('[1]Taux de GES'!$A$2:$A$35='[1]SUIVI 2018'!H181)*('[1]Taux de GES'!$B$2:$B$35='[1]SUIVI 2018'!M181)*('[1]Taux de GES'!$C$2:$C$35))))</f>
        <v>0</v>
      </c>
      <c r="P181" s="154">
        <f>IFERROR(O181*'[1]Taux de GES'!$F$3," ")</f>
        <v>0</v>
      </c>
      <c r="Q181" s="64"/>
      <c r="R181" s="40"/>
      <c r="S181" s="65"/>
      <c r="T181" s="66"/>
      <c r="U181" s="67"/>
      <c r="V181" s="68"/>
      <c r="W181" s="69"/>
      <c r="X181" s="70"/>
      <c r="Y181" s="71"/>
      <c r="Z181" s="72"/>
      <c r="AA181" s="73"/>
      <c r="AB181" s="74"/>
      <c r="AC181" s="51">
        <f t="shared" si="3"/>
        <v>0</v>
      </c>
    </row>
    <row r="182" spans="1:29" x14ac:dyDescent="0.25">
      <c r="A182" s="52">
        <v>112</v>
      </c>
      <c r="B182" s="53"/>
      <c r="C182" s="54"/>
      <c r="D182" s="55"/>
      <c r="E182" s="56">
        <v>43145</v>
      </c>
      <c r="F182" s="57"/>
      <c r="G182" s="57"/>
      <c r="H182" s="58" t="s">
        <v>29</v>
      </c>
      <c r="I182" s="59"/>
      <c r="J182" s="60">
        <v>43150</v>
      </c>
      <c r="K182" s="61"/>
      <c r="L182" s="61"/>
      <c r="M182" s="62" t="s">
        <v>30</v>
      </c>
      <c r="N182" s="63"/>
      <c r="O182" s="153">
        <f>IF(ISBLANK(M182),0,IF(A182=A181,0,SUMPRODUCT(('[1]Taux de GES'!$A$2:$A$35='[1]SUIVI 2018'!H182)*('[1]Taux de GES'!$B$2:$B$35='[1]SUIVI 2018'!M182)*('[1]Taux de GES'!$C$2:$C$35))))</f>
        <v>0</v>
      </c>
      <c r="P182" s="154">
        <f>IFERROR(O182*'[1]Taux de GES'!$F$3," ")</f>
        <v>0</v>
      </c>
      <c r="Q182" s="64"/>
      <c r="R182" s="40"/>
      <c r="S182" s="65"/>
      <c r="T182" s="66"/>
      <c r="U182" s="67"/>
      <c r="V182" s="68"/>
      <c r="W182" s="69"/>
      <c r="X182" s="70"/>
      <c r="Y182" s="71"/>
      <c r="Z182" s="72"/>
      <c r="AA182" s="73"/>
      <c r="AB182" s="74"/>
      <c r="AC182" s="51">
        <f t="shared" si="3"/>
        <v>0</v>
      </c>
    </row>
    <row r="183" spans="1:29" x14ac:dyDescent="0.25">
      <c r="A183" s="52">
        <v>113</v>
      </c>
      <c r="B183" s="53"/>
      <c r="C183" s="54"/>
      <c r="D183" s="55"/>
      <c r="E183" s="56">
        <v>43146</v>
      </c>
      <c r="F183" s="57"/>
      <c r="G183" s="57"/>
      <c r="H183" s="58" t="s">
        <v>34</v>
      </c>
      <c r="I183" s="59"/>
      <c r="J183" s="60">
        <v>43151</v>
      </c>
      <c r="K183" s="61"/>
      <c r="L183" s="61"/>
      <c r="M183" s="62" t="s">
        <v>30</v>
      </c>
      <c r="N183" s="63"/>
      <c r="O183" s="153">
        <f>IF(ISBLANK(M183),0,IF(A183=A182,0,SUMPRODUCT(('[1]Taux de GES'!$A$2:$A$35='[1]SUIVI 2018'!H183)*('[1]Taux de GES'!$B$2:$B$35='[1]SUIVI 2018'!M183)*('[1]Taux de GES'!$C$2:$C$35))))</f>
        <v>908</v>
      </c>
      <c r="P183" s="154">
        <f>IFERROR(O183*'[1]Taux de GES'!$F$3," ")</f>
        <v>53.027200000000001</v>
      </c>
      <c r="Q183" s="64"/>
      <c r="R183" s="40"/>
      <c r="S183" s="65"/>
      <c r="T183" s="66"/>
      <c r="U183" s="67"/>
      <c r="V183" s="68"/>
      <c r="W183" s="69"/>
      <c r="X183" s="70"/>
      <c r="Y183" s="71"/>
      <c r="Z183" s="72"/>
      <c r="AA183" s="73"/>
      <c r="AB183" s="74"/>
      <c r="AC183" s="51">
        <f t="shared" si="3"/>
        <v>1</v>
      </c>
    </row>
    <row r="184" spans="1:29" x14ac:dyDescent="0.25">
      <c r="A184" s="52">
        <v>113</v>
      </c>
      <c r="B184" s="53"/>
      <c r="C184" s="54"/>
      <c r="D184" s="55"/>
      <c r="E184" s="56">
        <v>43146</v>
      </c>
      <c r="F184" s="57"/>
      <c r="G184" s="57"/>
      <c r="H184" s="58" t="s">
        <v>34</v>
      </c>
      <c r="I184" s="59"/>
      <c r="J184" s="60">
        <v>43153</v>
      </c>
      <c r="K184" s="61"/>
      <c r="L184" s="61"/>
      <c r="M184" s="62" t="s">
        <v>30</v>
      </c>
      <c r="N184" s="63"/>
      <c r="O184" s="153">
        <f>IF(ISBLANK(M184),0,IF(A184=A183,0,SUMPRODUCT(('[1]Taux de GES'!$A$2:$A$35='[1]SUIVI 2018'!H184)*('[1]Taux de GES'!$B$2:$B$35='[1]SUIVI 2018'!M184)*('[1]Taux de GES'!$C$2:$C$35))))</f>
        <v>0</v>
      </c>
      <c r="P184" s="154">
        <f>IFERROR(O184*'[1]Taux de GES'!$F$3," ")</f>
        <v>0</v>
      </c>
      <c r="Q184" s="64"/>
      <c r="R184" s="40"/>
      <c r="S184" s="65"/>
      <c r="T184" s="66"/>
      <c r="U184" s="67"/>
      <c r="V184" s="68"/>
      <c r="W184" s="69"/>
      <c r="X184" s="70"/>
      <c r="Y184" s="71"/>
      <c r="Z184" s="72"/>
      <c r="AA184" s="73"/>
      <c r="AB184" s="74"/>
      <c r="AC184" s="51">
        <f t="shared" si="3"/>
        <v>0</v>
      </c>
    </row>
    <row r="185" spans="1:29" x14ac:dyDescent="0.25">
      <c r="A185" s="52">
        <v>114</v>
      </c>
      <c r="B185" s="53"/>
      <c r="C185" s="54"/>
      <c r="D185" s="55"/>
      <c r="E185" s="56">
        <v>43150</v>
      </c>
      <c r="F185" s="57"/>
      <c r="G185" s="57"/>
      <c r="H185" s="58" t="s">
        <v>31</v>
      </c>
      <c r="I185" s="59"/>
      <c r="J185" s="60">
        <v>43152</v>
      </c>
      <c r="K185" s="61"/>
      <c r="L185" s="61"/>
      <c r="M185" s="62" t="s">
        <v>29</v>
      </c>
      <c r="N185" s="63"/>
      <c r="O185" s="153">
        <f>IF(ISBLANK(M185),0,IF(A185=A184,0,SUMPRODUCT(('[1]Taux de GES'!$A$2:$A$35='[1]SUIVI 2018'!H185)*('[1]Taux de GES'!$B$2:$B$35='[1]SUIVI 2018'!M185)*('[1]Taux de GES'!$C$2:$C$35))))</f>
        <v>1538</v>
      </c>
      <c r="P185" s="154">
        <f>IFERROR(O185*'[1]Taux de GES'!$F$3," ")</f>
        <v>89.819199999999995</v>
      </c>
      <c r="Q185" s="64"/>
      <c r="R185" s="40"/>
      <c r="S185" s="65"/>
      <c r="T185" s="66"/>
      <c r="U185" s="67"/>
      <c r="V185" s="68"/>
      <c r="W185" s="69"/>
      <c r="X185" s="70"/>
      <c r="Y185" s="71"/>
      <c r="Z185" s="72"/>
      <c r="AA185" s="73"/>
      <c r="AB185" s="74"/>
      <c r="AC185" s="51">
        <f t="shared" si="3"/>
        <v>1</v>
      </c>
    </row>
    <row r="186" spans="1:29" x14ac:dyDescent="0.25">
      <c r="A186" s="52">
        <v>115</v>
      </c>
      <c r="B186" s="80"/>
      <c r="C186" s="54"/>
      <c r="D186" s="55"/>
      <c r="E186" s="56">
        <v>43147</v>
      </c>
      <c r="F186" s="57"/>
      <c r="G186" s="57"/>
      <c r="H186" s="58" t="s">
        <v>29</v>
      </c>
      <c r="I186" s="59"/>
      <c r="J186" s="60">
        <v>43150</v>
      </c>
      <c r="K186" s="61"/>
      <c r="L186" s="61"/>
      <c r="M186" s="62" t="s">
        <v>38</v>
      </c>
      <c r="N186" s="63"/>
      <c r="O186" s="153">
        <f>IF(ISBLANK(M186),0,IF(A186=A185,0,SUMPRODUCT(('[1]Taux de GES'!$A$2:$A$35='[1]SUIVI 2018'!H186)*('[1]Taux de GES'!$B$2:$B$35='[1]SUIVI 2018'!M186)*('[1]Taux de GES'!$C$2:$C$35))))</f>
        <v>908</v>
      </c>
      <c r="P186" s="154">
        <f>IFERROR(O186*'[1]Taux de GES'!$F$3," ")</f>
        <v>53.027200000000001</v>
      </c>
      <c r="Q186" s="64"/>
      <c r="R186" s="40"/>
      <c r="S186" s="65"/>
      <c r="T186" s="66"/>
      <c r="U186" s="67"/>
      <c r="V186" s="68"/>
      <c r="W186" s="69"/>
      <c r="X186" s="70"/>
      <c r="Y186" s="71"/>
      <c r="Z186" s="72"/>
      <c r="AA186" s="73"/>
      <c r="AB186" s="74"/>
      <c r="AC186" s="51">
        <f t="shared" si="3"/>
        <v>1</v>
      </c>
    </row>
    <row r="187" spans="1:29" x14ac:dyDescent="0.25">
      <c r="A187" s="52">
        <v>116</v>
      </c>
      <c r="B187" s="53"/>
      <c r="C187" s="54"/>
      <c r="D187" s="55"/>
      <c r="E187" s="56">
        <v>43146</v>
      </c>
      <c r="F187" s="57"/>
      <c r="G187" s="57"/>
      <c r="H187" s="58" t="s">
        <v>32</v>
      </c>
      <c r="I187" s="59"/>
      <c r="J187" s="60">
        <v>43152</v>
      </c>
      <c r="K187" s="61"/>
      <c r="L187" s="61"/>
      <c r="M187" s="62" t="s">
        <v>29</v>
      </c>
      <c r="N187" s="63"/>
      <c r="O187" s="153">
        <f>IF(ISBLANK(M187),0,IF(A187=A186,0,SUMPRODUCT(('[1]Taux de GES'!$A$2:$A$35='[1]SUIVI 2018'!H187)*('[1]Taux de GES'!$B$2:$B$35='[1]SUIVI 2018'!M187)*('[1]Taux de GES'!$C$2:$C$35))))</f>
        <v>1171</v>
      </c>
      <c r="P187" s="154">
        <f>IFERROR(O187*'[1]Taux de GES'!$F$3," ")</f>
        <v>68.386399999999995</v>
      </c>
      <c r="Q187" s="64"/>
      <c r="R187" s="40"/>
      <c r="S187" s="65"/>
      <c r="T187" s="66"/>
      <c r="U187" s="67"/>
      <c r="V187" s="68"/>
      <c r="W187" s="69"/>
      <c r="X187" s="70"/>
      <c r="Y187" s="71"/>
      <c r="Z187" s="72"/>
      <c r="AA187" s="73"/>
      <c r="AB187" s="74"/>
      <c r="AC187" s="51">
        <f t="shared" si="3"/>
        <v>1</v>
      </c>
    </row>
    <row r="188" spans="1:29" x14ac:dyDescent="0.25">
      <c r="A188" s="52">
        <v>117</v>
      </c>
      <c r="B188" s="53"/>
      <c r="C188" s="54"/>
      <c r="D188" s="55"/>
      <c r="E188" s="56">
        <v>43150</v>
      </c>
      <c r="F188" s="57"/>
      <c r="G188" s="57"/>
      <c r="H188" s="58" t="s">
        <v>30</v>
      </c>
      <c r="I188" s="59"/>
      <c r="J188" s="60">
        <v>43153</v>
      </c>
      <c r="K188" s="61"/>
      <c r="L188" s="61"/>
      <c r="M188" s="62" t="s">
        <v>34</v>
      </c>
      <c r="N188" s="63"/>
      <c r="O188" s="153">
        <f>IF(ISBLANK(M188),0,IF(A188=A187,0,SUMPRODUCT(('[1]Taux de GES'!$A$2:$A$35='[1]SUIVI 2018'!H188)*('[1]Taux de GES'!$B$2:$B$35='[1]SUIVI 2018'!M188)*('[1]Taux de GES'!$C$2:$C$35))))</f>
        <v>907</v>
      </c>
      <c r="P188" s="154">
        <f>IFERROR(O188*'[1]Taux de GES'!$F$3," ")</f>
        <v>52.968800000000002</v>
      </c>
      <c r="Q188" s="64"/>
      <c r="R188" s="40"/>
      <c r="S188" s="65"/>
      <c r="T188" s="66"/>
      <c r="U188" s="67"/>
      <c r="V188" s="68"/>
      <c r="W188" s="69"/>
      <c r="X188" s="70"/>
      <c r="Y188" s="71"/>
      <c r="Z188" s="72"/>
      <c r="AA188" s="73"/>
      <c r="AB188" s="74"/>
      <c r="AC188" s="51">
        <f t="shared" si="3"/>
        <v>1</v>
      </c>
    </row>
    <row r="189" spans="1:29" x14ac:dyDescent="0.25">
      <c r="A189" s="52">
        <v>118</v>
      </c>
      <c r="B189" s="53"/>
      <c r="C189" s="54"/>
      <c r="D189" s="55"/>
      <c r="E189" s="56">
        <v>43152</v>
      </c>
      <c r="F189" s="57"/>
      <c r="G189" s="57"/>
      <c r="H189" s="58" t="s">
        <v>32</v>
      </c>
      <c r="I189" s="59"/>
      <c r="J189" s="60">
        <v>43153</v>
      </c>
      <c r="K189" s="61"/>
      <c r="L189" s="61"/>
      <c r="M189" s="62" t="s">
        <v>30</v>
      </c>
      <c r="N189" s="63"/>
      <c r="O189" s="153">
        <f>IF(ISBLANK(M189),0,IF(A189=A188,0,SUMPRODUCT(('[1]Taux de GES'!$A$2:$A$35='[1]SUIVI 2018'!H189)*('[1]Taux de GES'!$B$2:$B$35='[1]SUIVI 2018'!M189)*('[1]Taux de GES'!$C$2:$C$35))))</f>
        <v>25.5</v>
      </c>
      <c r="P189" s="154">
        <f>IFERROR(O189*'[1]Taux de GES'!$F$3," ")</f>
        <v>1.4892000000000001</v>
      </c>
      <c r="Q189" s="64"/>
      <c r="R189" s="40"/>
      <c r="S189" s="65"/>
      <c r="T189" s="66"/>
      <c r="U189" s="67"/>
      <c r="V189" s="68"/>
      <c r="W189" s="69"/>
      <c r="X189" s="70"/>
      <c r="Y189" s="71"/>
      <c r="Z189" s="72"/>
      <c r="AA189" s="73"/>
      <c r="AB189" s="74"/>
      <c r="AC189" s="51">
        <f t="shared" si="3"/>
        <v>1</v>
      </c>
    </row>
    <row r="190" spans="1:29" x14ac:dyDescent="0.25">
      <c r="A190" s="52">
        <v>118</v>
      </c>
      <c r="B190" s="53"/>
      <c r="C190" s="54"/>
      <c r="D190" s="55"/>
      <c r="E190" s="56">
        <v>43152</v>
      </c>
      <c r="F190" s="57"/>
      <c r="G190" s="57"/>
      <c r="H190" s="58" t="s">
        <v>32</v>
      </c>
      <c r="I190" s="59"/>
      <c r="J190" s="60">
        <v>43153</v>
      </c>
      <c r="K190" s="61"/>
      <c r="L190" s="61"/>
      <c r="M190" s="62" t="s">
        <v>30</v>
      </c>
      <c r="N190" s="63"/>
      <c r="O190" s="153">
        <f>IF(ISBLANK(M190),0,IF(A190=A189,0,SUMPRODUCT(('[1]Taux de GES'!$A$2:$A$35='[1]SUIVI 2018'!H190)*('[1]Taux de GES'!$B$2:$B$35='[1]SUIVI 2018'!M190)*('[1]Taux de GES'!$C$2:$C$35))))</f>
        <v>0</v>
      </c>
      <c r="P190" s="154">
        <f>IFERROR(O190*'[1]Taux de GES'!$F$3," ")</f>
        <v>0</v>
      </c>
      <c r="Q190" s="64"/>
      <c r="R190" s="40"/>
      <c r="S190" s="65"/>
      <c r="T190" s="66"/>
      <c r="U190" s="67"/>
      <c r="V190" s="68"/>
      <c r="W190" s="69"/>
      <c r="X190" s="70"/>
      <c r="Y190" s="71"/>
      <c r="Z190" s="72"/>
      <c r="AA190" s="73"/>
      <c r="AB190" s="74"/>
      <c r="AC190" s="51">
        <f t="shared" si="3"/>
        <v>0</v>
      </c>
    </row>
    <row r="191" spans="1:29" x14ac:dyDescent="0.25">
      <c r="A191" s="52">
        <v>118</v>
      </c>
      <c r="B191" s="53"/>
      <c r="C191" s="54"/>
      <c r="D191" s="55"/>
      <c r="E191" s="56">
        <v>43152</v>
      </c>
      <c r="F191" s="57"/>
      <c r="G191" s="57"/>
      <c r="H191" s="58" t="s">
        <v>32</v>
      </c>
      <c r="I191" s="59"/>
      <c r="J191" s="60">
        <v>43153</v>
      </c>
      <c r="K191" s="61"/>
      <c r="L191" s="61"/>
      <c r="M191" s="62" t="s">
        <v>30</v>
      </c>
      <c r="N191" s="63"/>
      <c r="O191" s="153">
        <f>IF(ISBLANK(M191),0,IF(A191=A190,0,SUMPRODUCT(('[1]Taux de GES'!$A$2:$A$35='[1]SUIVI 2018'!H191)*('[1]Taux de GES'!$B$2:$B$35='[1]SUIVI 2018'!M191)*('[1]Taux de GES'!$C$2:$C$35))))</f>
        <v>0</v>
      </c>
      <c r="P191" s="154">
        <f>IFERROR(O191*'[1]Taux de GES'!$F$3," ")</f>
        <v>0</v>
      </c>
      <c r="Q191" s="64"/>
      <c r="R191" s="40"/>
      <c r="S191" s="65"/>
      <c r="T191" s="66"/>
      <c r="U191" s="67"/>
      <c r="V191" s="68"/>
      <c r="W191" s="69"/>
      <c r="X191" s="70"/>
      <c r="Y191" s="71"/>
      <c r="Z191" s="72"/>
      <c r="AA191" s="73"/>
      <c r="AB191" s="74"/>
      <c r="AC191" s="51">
        <f t="shared" si="3"/>
        <v>0</v>
      </c>
    </row>
    <row r="192" spans="1:29" x14ac:dyDescent="0.25">
      <c r="A192" s="52">
        <v>118</v>
      </c>
      <c r="B192" s="53"/>
      <c r="C192" s="54"/>
      <c r="D192" s="55"/>
      <c r="E192" s="56">
        <v>43152</v>
      </c>
      <c r="F192" s="57"/>
      <c r="G192" s="57"/>
      <c r="H192" s="58" t="s">
        <v>32</v>
      </c>
      <c r="I192" s="59"/>
      <c r="J192" s="60">
        <v>43153</v>
      </c>
      <c r="K192" s="61"/>
      <c r="L192" s="61"/>
      <c r="M192" s="62" t="s">
        <v>30</v>
      </c>
      <c r="N192" s="63"/>
      <c r="O192" s="153">
        <f>IF(ISBLANK(M192),0,IF(A192=A191,0,SUMPRODUCT(('[1]Taux de GES'!$A$2:$A$35='[1]SUIVI 2018'!H192)*('[1]Taux de GES'!$B$2:$B$35='[1]SUIVI 2018'!M192)*('[1]Taux de GES'!$C$2:$C$35))))</f>
        <v>0</v>
      </c>
      <c r="P192" s="154">
        <f>IFERROR(O192*'[1]Taux de GES'!$F$3," ")</f>
        <v>0</v>
      </c>
      <c r="Q192" s="64"/>
      <c r="R192" s="40"/>
      <c r="S192" s="65"/>
      <c r="T192" s="66"/>
      <c r="U192" s="67"/>
      <c r="V192" s="68"/>
      <c r="W192" s="69"/>
      <c r="X192" s="70"/>
      <c r="Y192" s="71"/>
      <c r="Z192" s="72"/>
      <c r="AA192" s="73"/>
      <c r="AB192" s="74"/>
      <c r="AC192" s="51">
        <f t="shared" si="3"/>
        <v>0</v>
      </c>
    </row>
    <row r="193" spans="1:29" x14ac:dyDescent="0.25">
      <c r="A193" s="52">
        <v>119</v>
      </c>
      <c r="B193" s="53"/>
      <c r="C193" s="54"/>
      <c r="D193" s="55"/>
      <c r="E193" s="56">
        <v>43150</v>
      </c>
      <c r="F193" s="57"/>
      <c r="G193" s="57"/>
      <c r="H193" s="58" t="s">
        <v>29</v>
      </c>
      <c r="I193" s="59"/>
      <c r="J193" s="60">
        <v>43153</v>
      </c>
      <c r="K193" s="61"/>
      <c r="L193" s="61"/>
      <c r="M193" s="62" t="s">
        <v>30</v>
      </c>
      <c r="N193" s="63"/>
      <c r="O193" s="153">
        <f>IF(ISBLANK(M193),0,IF(A193=A192,0,SUMPRODUCT(('[1]Taux de GES'!$A$2:$A$35='[1]SUIVI 2018'!H193)*('[1]Taux de GES'!$B$2:$B$35='[1]SUIVI 2018'!M193)*('[1]Taux de GES'!$C$2:$C$35))))</f>
        <v>1189</v>
      </c>
      <c r="P193" s="154">
        <f>IFERROR(O193*'[1]Taux de GES'!$F$3," ")</f>
        <v>69.437600000000003</v>
      </c>
      <c r="Q193" s="64"/>
      <c r="R193" s="40"/>
      <c r="S193" s="65"/>
      <c r="T193" s="66"/>
      <c r="U193" s="67"/>
      <c r="V193" s="68"/>
      <c r="W193" s="69"/>
      <c r="X193" s="70"/>
      <c r="Y193" s="71"/>
      <c r="Z193" s="72"/>
      <c r="AA193" s="73"/>
      <c r="AB193" s="74"/>
      <c r="AC193" s="51">
        <f t="shared" si="3"/>
        <v>1</v>
      </c>
    </row>
    <row r="194" spans="1:29" x14ac:dyDescent="0.25">
      <c r="A194" s="52">
        <v>119</v>
      </c>
      <c r="B194" s="53"/>
      <c r="C194" s="54"/>
      <c r="D194" s="55"/>
      <c r="E194" s="56">
        <v>43150</v>
      </c>
      <c r="F194" s="57"/>
      <c r="G194" s="57"/>
      <c r="H194" s="58" t="s">
        <v>29</v>
      </c>
      <c r="I194" s="59"/>
      <c r="J194" s="60">
        <v>43153</v>
      </c>
      <c r="K194" s="61"/>
      <c r="L194" s="61"/>
      <c r="M194" s="62" t="s">
        <v>30</v>
      </c>
      <c r="N194" s="63"/>
      <c r="O194" s="153">
        <f>IF(ISBLANK(M194),0,IF(A194=A193,0,SUMPRODUCT(('[1]Taux de GES'!$A$2:$A$35='[1]SUIVI 2018'!H194)*('[1]Taux de GES'!$B$2:$B$35='[1]SUIVI 2018'!M194)*('[1]Taux de GES'!$C$2:$C$35))))</f>
        <v>0</v>
      </c>
      <c r="P194" s="154">
        <f>IFERROR(O194*'[1]Taux de GES'!$F$3," ")</f>
        <v>0</v>
      </c>
      <c r="Q194" s="64"/>
      <c r="R194" s="40"/>
      <c r="S194" s="65"/>
      <c r="T194" s="66"/>
      <c r="U194" s="67"/>
      <c r="V194" s="68"/>
      <c r="W194" s="69"/>
      <c r="X194" s="70"/>
      <c r="Y194" s="71"/>
      <c r="Z194" s="72"/>
      <c r="AA194" s="73"/>
      <c r="AB194" s="74"/>
      <c r="AC194" s="51">
        <f t="shared" si="3"/>
        <v>0</v>
      </c>
    </row>
    <row r="195" spans="1:29" x14ac:dyDescent="0.25">
      <c r="A195" s="52">
        <v>119</v>
      </c>
      <c r="B195" s="53"/>
      <c r="C195" s="54"/>
      <c r="D195" s="55"/>
      <c r="E195" s="56">
        <v>43150</v>
      </c>
      <c r="F195" s="57"/>
      <c r="G195" s="57"/>
      <c r="H195" s="58" t="s">
        <v>29</v>
      </c>
      <c r="I195" s="59"/>
      <c r="J195" s="60">
        <v>43153</v>
      </c>
      <c r="K195" s="61"/>
      <c r="L195" s="61"/>
      <c r="M195" s="62" t="s">
        <v>30</v>
      </c>
      <c r="N195" s="63"/>
      <c r="O195" s="153">
        <f>IF(ISBLANK(M195),0,IF(A195=A194,0,SUMPRODUCT(('[1]Taux de GES'!$A$2:$A$35='[1]SUIVI 2018'!H195)*('[1]Taux de GES'!$B$2:$B$35='[1]SUIVI 2018'!M195)*('[1]Taux de GES'!$C$2:$C$35))))</f>
        <v>0</v>
      </c>
      <c r="P195" s="154">
        <f>IFERROR(O195*'[1]Taux de GES'!$F$3," ")</f>
        <v>0</v>
      </c>
      <c r="Q195" s="64"/>
      <c r="R195" s="40"/>
      <c r="S195" s="65"/>
      <c r="T195" s="66"/>
      <c r="U195" s="67"/>
      <c r="V195" s="68"/>
      <c r="W195" s="69"/>
      <c r="X195" s="70"/>
      <c r="Y195" s="71"/>
      <c r="Z195" s="72"/>
      <c r="AA195" s="73"/>
      <c r="AB195" s="74"/>
      <c r="AC195" s="51">
        <f t="shared" si="3"/>
        <v>0</v>
      </c>
    </row>
    <row r="196" spans="1:29" x14ac:dyDescent="0.25">
      <c r="A196" s="52">
        <v>119</v>
      </c>
      <c r="B196" s="53"/>
      <c r="C196" s="54"/>
      <c r="D196" s="55"/>
      <c r="E196" s="56">
        <v>43150</v>
      </c>
      <c r="F196" s="57"/>
      <c r="G196" s="57"/>
      <c r="H196" s="58" t="s">
        <v>29</v>
      </c>
      <c r="I196" s="59"/>
      <c r="J196" s="60">
        <v>43153</v>
      </c>
      <c r="K196" s="61"/>
      <c r="L196" s="61"/>
      <c r="M196" s="62" t="s">
        <v>30</v>
      </c>
      <c r="N196" s="63"/>
      <c r="O196" s="153">
        <f>IF(ISBLANK(M196),0,IF(A196=A195,0,SUMPRODUCT(('[1]Taux de GES'!$A$2:$A$35='[1]SUIVI 2018'!H196)*('[1]Taux de GES'!$B$2:$B$35='[1]SUIVI 2018'!M196)*('[1]Taux de GES'!$C$2:$C$35))))</f>
        <v>0</v>
      </c>
      <c r="P196" s="154">
        <f>IFERROR(O196*'[1]Taux de GES'!$F$3," ")</f>
        <v>0</v>
      </c>
      <c r="Q196" s="64"/>
      <c r="R196" s="40"/>
      <c r="S196" s="65"/>
      <c r="T196" s="66"/>
      <c r="U196" s="67"/>
      <c r="V196" s="68"/>
      <c r="W196" s="69"/>
      <c r="X196" s="70"/>
      <c r="Y196" s="71"/>
      <c r="Z196" s="72"/>
      <c r="AA196" s="73"/>
      <c r="AB196" s="74"/>
      <c r="AC196" s="51">
        <f t="shared" si="3"/>
        <v>0</v>
      </c>
    </row>
    <row r="197" spans="1:29" x14ac:dyDescent="0.25">
      <c r="A197" s="52">
        <v>119</v>
      </c>
      <c r="B197" s="53"/>
      <c r="C197" s="54"/>
      <c r="D197" s="55"/>
      <c r="E197" s="56">
        <v>43150</v>
      </c>
      <c r="F197" s="57"/>
      <c r="G197" s="57"/>
      <c r="H197" s="58" t="s">
        <v>29</v>
      </c>
      <c r="I197" s="59"/>
      <c r="J197" s="60">
        <v>43153</v>
      </c>
      <c r="K197" s="61"/>
      <c r="L197" s="61"/>
      <c r="M197" s="62" t="s">
        <v>30</v>
      </c>
      <c r="N197" s="63"/>
      <c r="O197" s="153">
        <f>IF(ISBLANK(M197),0,IF(A197=A196,0,SUMPRODUCT(('[1]Taux de GES'!$A$2:$A$35='[1]SUIVI 2018'!H197)*('[1]Taux de GES'!$B$2:$B$35='[1]SUIVI 2018'!M197)*('[1]Taux de GES'!$C$2:$C$35))))</f>
        <v>0</v>
      </c>
      <c r="P197" s="154">
        <f>IFERROR(O197*'[1]Taux de GES'!$F$3," ")</f>
        <v>0</v>
      </c>
      <c r="Q197" s="64"/>
      <c r="R197" s="40"/>
      <c r="S197" s="65"/>
      <c r="T197" s="66"/>
      <c r="U197" s="67"/>
      <c r="V197" s="68"/>
      <c r="W197" s="69"/>
      <c r="X197" s="70"/>
      <c r="Y197" s="71"/>
      <c r="Z197" s="72"/>
      <c r="AA197" s="73"/>
      <c r="AB197" s="74"/>
      <c r="AC197" s="51">
        <f t="shared" si="3"/>
        <v>0</v>
      </c>
    </row>
    <row r="198" spans="1:29" x14ac:dyDescent="0.25">
      <c r="A198" s="52">
        <v>119</v>
      </c>
      <c r="B198" s="53"/>
      <c r="C198" s="54"/>
      <c r="D198" s="55"/>
      <c r="E198" s="56">
        <v>43150</v>
      </c>
      <c r="F198" s="57"/>
      <c r="G198" s="57"/>
      <c r="H198" s="58" t="s">
        <v>29</v>
      </c>
      <c r="I198" s="59"/>
      <c r="J198" s="60">
        <v>43153</v>
      </c>
      <c r="K198" s="61"/>
      <c r="L198" s="61"/>
      <c r="M198" s="62" t="s">
        <v>30</v>
      </c>
      <c r="N198" s="63"/>
      <c r="O198" s="153">
        <f>IF(ISBLANK(M198),0,IF(A198=A197,0,SUMPRODUCT(('[1]Taux de GES'!$A$2:$A$35='[1]SUIVI 2018'!H198)*('[1]Taux de GES'!$B$2:$B$35='[1]SUIVI 2018'!M198)*('[1]Taux de GES'!$C$2:$C$35))))</f>
        <v>0</v>
      </c>
      <c r="P198" s="154">
        <f>IFERROR(O198*'[1]Taux de GES'!$F$3," ")</f>
        <v>0</v>
      </c>
      <c r="Q198" s="64"/>
      <c r="R198" s="40"/>
      <c r="S198" s="65"/>
      <c r="T198" s="66"/>
      <c r="U198" s="67"/>
      <c r="V198" s="68"/>
      <c r="W198" s="69"/>
      <c r="X198" s="70"/>
      <c r="Y198" s="71"/>
      <c r="Z198" s="72"/>
      <c r="AA198" s="73"/>
      <c r="AB198" s="74"/>
      <c r="AC198" s="51">
        <f t="shared" ref="AC198:AC218" si="4">IF(A198=A197, 0,1)</f>
        <v>0</v>
      </c>
    </row>
    <row r="199" spans="1:29" x14ac:dyDescent="0.25">
      <c r="A199" s="52">
        <v>119</v>
      </c>
      <c r="B199" s="53"/>
      <c r="C199" s="54"/>
      <c r="D199" s="55"/>
      <c r="E199" s="56">
        <v>43150</v>
      </c>
      <c r="F199" s="57"/>
      <c r="G199" s="57"/>
      <c r="H199" s="58" t="s">
        <v>29</v>
      </c>
      <c r="I199" s="59"/>
      <c r="J199" s="60">
        <v>43152</v>
      </c>
      <c r="K199" s="61"/>
      <c r="L199" s="61"/>
      <c r="M199" s="62" t="s">
        <v>35</v>
      </c>
      <c r="N199" s="63"/>
      <c r="O199" s="153">
        <f>IF(ISBLANK(M199),0,IF(A199=A198,0,SUMPRODUCT(('[1]Taux de GES'!$A$2:$A$35='[1]SUIVI 2018'!H199)*('[1]Taux de GES'!$B$2:$B$35='[1]SUIVI 2018'!M199)*('[1]Taux de GES'!$C$2:$C$35))))</f>
        <v>0</v>
      </c>
      <c r="P199" s="154">
        <f>IFERROR(O199*'[1]Taux de GES'!$F$3," ")</f>
        <v>0</v>
      </c>
      <c r="Q199" s="64"/>
      <c r="R199" s="40"/>
      <c r="S199" s="65"/>
      <c r="T199" s="66"/>
      <c r="U199" s="67"/>
      <c r="V199" s="68"/>
      <c r="W199" s="69"/>
      <c r="X199" s="70"/>
      <c r="Y199" s="71"/>
      <c r="Z199" s="72"/>
      <c r="AA199" s="73"/>
      <c r="AB199" s="74"/>
      <c r="AC199" s="51">
        <f t="shared" si="4"/>
        <v>0</v>
      </c>
    </row>
    <row r="200" spans="1:29" x14ac:dyDescent="0.25">
      <c r="A200" s="52">
        <v>119</v>
      </c>
      <c r="B200" s="53"/>
      <c r="C200" s="54"/>
      <c r="D200" s="55"/>
      <c r="E200" s="56">
        <v>43150</v>
      </c>
      <c r="F200" s="57"/>
      <c r="G200" s="57"/>
      <c r="H200" s="58" t="s">
        <v>29</v>
      </c>
      <c r="I200" s="59"/>
      <c r="J200" s="60">
        <v>43152</v>
      </c>
      <c r="K200" s="61"/>
      <c r="L200" s="61"/>
      <c r="M200" s="62" t="s">
        <v>35</v>
      </c>
      <c r="N200" s="63"/>
      <c r="O200" s="153">
        <f>IF(ISBLANK(M200),0,IF(A200=A199,0,SUMPRODUCT(('[1]Taux de GES'!$A$2:$A$35='[1]SUIVI 2018'!H200)*('[1]Taux de GES'!$B$2:$B$35='[1]SUIVI 2018'!M200)*('[1]Taux de GES'!$C$2:$C$35))))</f>
        <v>0</v>
      </c>
      <c r="P200" s="154">
        <f>IFERROR(O200*'[1]Taux de GES'!$F$3," ")</f>
        <v>0</v>
      </c>
      <c r="Q200" s="64"/>
      <c r="R200" s="40"/>
      <c r="S200" s="65"/>
      <c r="T200" s="66"/>
      <c r="U200" s="67"/>
      <c r="V200" s="68"/>
      <c r="W200" s="69"/>
      <c r="X200" s="70"/>
      <c r="Y200" s="71"/>
      <c r="Z200" s="72"/>
      <c r="AA200" s="73"/>
      <c r="AB200" s="74"/>
      <c r="AC200" s="51">
        <f t="shared" si="4"/>
        <v>0</v>
      </c>
    </row>
    <row r="201" spans="1:29" x14ac:dyDescent="0.25">
      <c r="A201" s="52">
        <v>120</v>
      </c>
      <c r="B201" s="53"/>
      <c r="C201" s="54"/>
      <c r="D201" s="55"/>
      <c r="E201" s="56">
        <v>43152</v>
      </c>
      <c r="F201" s="57"/>
      <c r="G201" s="57"/>
      <c r="H201" s="58" t="s">
        <v>36</v>
      </c>
      <c r="I201" s="59"/>
      <c r="J201" s="60">
        <v>43157</v>
      </c>
      <c r="K201" s="61"/>
      <c r="L201" s="61"/>
      <c r="M201" s="62" t="s">
        <v>29</v>
      </c>
      <c r="N201" s="63"/>
      <c r="O201" s="153">
        <f>IF(ISBLANK(M201),0,IF(A201=A200,0,SUMPRODUCT(('[1]Taux de GES'!$A$2:$A$35='[1]SUIVI 2018'!H201)*('[1]Taux de GES'!$B$2:$B$35='[1]SUIVI 2018'!M201)*('[1]Taux de GES'!$C$2:$C$35))))</f>
        <v>1538</v>
      </c>
      <c r="P201" s="154">
        <f>IFERROR(O201*'[1]Taux de GES'!$F$3," ")</f>
        <v>89.819199999999995</v>
      </c>
      <c r="Q201" s="64"/>
      <c r="R201" s="40"/>
      <c r="S201" s="65"/>
      <c r="T201" s="66"/>
      <c r="U201" s="67"/>
      <c r="V201" s="68"/>
      <c r="W201" s="69"/>
      <c r="X201" s="70"/>
      <c r="Y201" s="71"/>
      <c r="Z201" s="72"/>
      <c r="AA201" s="73"/>
      <c r="AB201" s="74"/>
      <c r="AC201" s="51">
        <f t="shared" si="4"/>
        <v>1</v>
      </c>
    </row>
    <row r="202" spans="1:29" x14ac:dyDescent="0.25">
      <c r="A202" s="52">
        <v>121</v>
      </c>
      <c r="B202" s="53"/>
      <c r="C202" s="54"/>
      <c r="D202" s="55"/>
      <c r="E202" s="56">
        <v>43154</v>
      </c>
      <c r="F202" s="57"/>
      <c r="G202" s="57"/>
      <c r="H202" s="58" t="s">
        <v>31</v>
      </c>
      <c r="I202" s="59"/>
      <c r="J202" s="60">
        <v>43158</v>
      </c>
      <c r="K202" s="61"/>
      <c r="L202" s="61"/>
      <c r="M202" s="62" t="s">
        <v>29</v>
      </c>
      <c r="N202" s="63"/>
      <c r="O202" s="153">
        <f>IF(ISBLANK(M202),0,IF(A202=A201,0,SUMPRODUCT(('[1]Taux de GES'!$A$2:$A$35='[1]SUIVI 2018'!H202)*('[1]Taux de GES'!$B$2:$B$35='[1]SUIVI 2018'!M202)*('[1]Taux de GES'!$C$2:$C$35))))</f>
        <v>1538</v>
      </c>
      <c r="P202" s="154">
        <f>IFERROR(O202*'[1]Taux de GES'!$F$3," ")</f>
        <v>89.819199999999995</v>
      </c>
      <c r="Q202" s="64"/>
      <c r="R202" s="40"/>
      <c r="S202" s="65"/>
      <c r="T202" s="66"/>
      <c r="U202" s="67"/>
      <c r="V202" s="68"/>
      <c r="W202" s="69"/>
      <c r="X202" s="70"/>
      <c r="Y202" s="71"/>
      <c r="Z202" s="72"/>
      <c r="AA202" s="73"/>
      <c r="AB202" s="74"/>
      <c r="AC202" s="51">
        <f t="shared" si="4"/>
        <v>1</v>
      </c>
    </row>
    <row r="203" spans="1:29" x14ac:dyDescent="0.25">
      <c r="A203" s="52">
        <v>122</v>
      </c>
      <c r="B203" s="53"/>
      <c r="C203" s="54"/>
      <c r="D203" s="55"/>
      <c r="E203" s="56">
        <v>43152</v>
      </c>
      <c r="F203" s="57"/>
      <c r="G203" s="57"/>
      <c r="H203" s="58" t="s">
        <v>30</v>
      </c>
      <c r="I203" s="59"/>
      <c r="J203" s="60">
        <v>43157</v>
      </c>
      <c r="K203" s="61"/>
      <c r="L203" s="61"/>
      <c r="M203" s="62" t="s">
        <v>29</v>
      </c>
      <c r="N203" s="63"/>
      <c r="O203" s="153">
        <f>IF(ISBLANK(M203),0,IF(A203=A202,0,SUMPRODUCT(('[1]Taux de GES'!$A$2:$A$35='[1]SUIVI 2018'!H203)*('[1]Taux de GES'!$B$2:$B$35='[1]SUIVI 2018'!M203)*('[1]Taux de GES'!$C$2:$C$35))))</f>
        <v>1189</v>
      </c>
      <c r="P203" s="154">
        <f>IFERROR(O203*'[1]Taux de GES'!$F$3," ")</f>
        <v>69.437600000000003</v>
      </c>
      <c r="Q203" s="64"/>
      <c r="R203" s="40"/>
      <c r="S203" s="65"/>
      <c r="T203" s="66"/>
      <c r="U203" s="81"/>
      <c r="V203" s="68"/>
      <c r="W203" s="69"/>
      <c r="X203" s="70"/>
      <c r="Y203" s="71"/>
      <c r="Z203" s="72"/>
      <c r="AA203" s="73"/>
      <c r="AB203" s="74"/>
      <c r="AC203" s="51">
        <f t="shared" si="4"/>
        <v>1</v>
      </c>
    </row>
    <row r="204" spans="1:29" x14ac:dyDescent="0.25">
      <c r="A204" s="52">
        <v>122</v>
      </c>
      <c r="B204" s="53"/>
      <c r="C204" s="54"/>
      <c r="D204" s="55"/>
      <c r="E204" s="56">
        <v>43152</v>
      </c>
      <c r="F204" s="57"/>
      <c r="G204" s="57"/>
      <c r="H204" s="58" t="s">
        <v>30</v>
      </c>
      <c r="I204" s="59"/>
      <c r="J204" s="60">
        <v>43157</v>
      </c>
      <c r="K204" s="61"/>
      <c r="L204" s="61"/>
      <c r="M204" s="62" t="s">
        <v>29</v>
      </c>
      <c r="N204" s="63"/>
      <c r="O204" s="153">
        <f>IF(ISBLANK(M204),0,IF(A204=A203,0,SUMPRODUCT(('[1]Taux de GES'!$A$2:$A$35='[1]SUIVI 2018'!H204)*('[1]Taux de GES'!$B$2:$B$35='[1]SUIVI 2018'!M204)*('[1]Taux de GES'!$C$2:$C$35))))</f>
        <v>0</v>
      </c>
      <c r="P204" s="154">
        <f>IFERROR(O204*'[1]Taux de GES'!$F$3," ")</f>
        <v>0</v>
      </c>
      <c r="Q204" s="64"/>
      <c r="R204" s="40"/>
      <c r="S204" s="65"/>
      <c r="T204" s="66"/>
      <c r="U204" s="81"/>
      <c r="V204" s="68"/>
      <c r="W204" s="69"/>
      <c r="X204" s="70"/>
      <c r="Y204" s="71"/>
      <c r="Z204" s="72"/>
      <c r="AA204" s="73"/>
      <c r="AB204" s="74"/>
      <c r="AC204" s="51">
        <f t="shared" si="4"/>
        <v>0</v>
      </c>
    </row>
    <row r="205" spans="1:29" x14ac:dyDescent="0.25">
      <c r="A205" s="52">
        <v>123</v>
      </c>
      <c r="B205" s="53"/>
      <c r="C205" s="54"/>
      <c r="D205" s="55"/>
      <c r="E205" s="56">
        <v>43152</v>
      </c>
      <c r="F205" s="57"/>
      <c r="G205" s="57"/>
      <c r="H205" s="58" t="s">
        <v>30</v>
      </c>
      <c r="I205" s="59"/>
      <c r="J205" s="60">
        <v>43157</v>
      </c>
      <c r="K205" s="61"/>
      <c r="L205" s="61"/>
      <c r="M205" s="62" t="s">
        <v>34</v>
      </c>
      <c r="N205" s="63"/>
      <c r="O205" s="153">
        <f>IF(ISBLANK(M205),0,IF(A205=A204,0,SUMPRODUCT(('[1]Taux de GES'!$A$2:$A$35='[1]SUIVI 2018'!H205)*('[1]Taux de GES'!$B$2:$B$35='[1]SUIVI 2018'!M205)*('[1]Taux de GES'!$C$2:$C$35))))</f>
        <v>907</v>
      </c>
      <c r="P205" s="154">
        <f>IFERROR(O205*'[1]Taux de GES'!$F$3," ")</f>
        <v>52.968800000000002</v>
      </c>
      <c r="Q205" s="64"/>
      <c r="R205" s="40"/>
      <c r="S205" s="65"/>
      <c r="T205" s="66"/>
      <c r="U205" s="81"/>
      <c r="V205" s="68"/>
      <c r="W205" s="69"/>
      <c r="X205" s="70"/>
      <c r="Y205" s="71"/>
      <c r="Z205" s="72"/>
      <c r="AA205" s="73"/>
      <c r="AB205" s="74"/>
      <c r="AC205" s="51">
        <f t="shared" si="4"/>
        <v>1</v>
      </c>
    </row>
    <row r="206" spans="1:29" x14ac:dyDescent="0.25">
      <c r="A206" s="52">
        <v>123</v>
      </c>
      <c r="B206" s="53"/>
      <c r="C206" s="54"/>
      <c r="D206" s="55"/>
      <c r="E206" s="56">
        <v>43152</v>
      </c>
      <c r="F206" s="57"/>
      <c r="G206" s="57"/>
      <c r="H206" s="58" t="s">
        <v>30</v>
      </c>
      <c r="I206" s="59"/>
      <c r="J206" s="60">
        <v>43157</v>
      </c>
      <c r="K206" s="61"/>
      <c r="L206" s="61"/>
      <c r="M206" s="62" t="s">
        <v>34</v>
      </c>
      <c r="N206" s="63"/>
      <c r="O206" s="153">
        <f>IF(ISBLANK(M206),0,IF(A206=A205,0,SUMPRODUCT(('[1]Taux de GES'!$A$2:$A$35='[1]SUIVI 2018'!H206)*('[1]Taux de GES'!$B$2:$B$35='[1]SUIVI 2018'!M206)*('[1]Taux de GES'!$C$2:$C$35))))</f>
        <v>0</v>
      </c>
      <c r="P206" s="154">
        <f>IFERROR(O206*'[1]Taux de GES'!$F$3," ")</f>
        <v>0</v>
      </c>
      <c r="Q206" s="64"/>
      <c r="R206" s="40"/>
      <c r="S206" s="65"/>
      <c r="T206" s="66"/>
      <c r="U206" s="81"/>
      <c r="V206" s="68"/>
      <c r="W206" s="69"/>
      <c r="X206" s="70"/>
      <c r="Y206" s="71"/>
      <c r="Z206" s="72"/>
      <c r="AA206" s="73"/>
      <c r="AB206" s="74"/>
      <c r="AC206" s="51">
        <f t="shared" si="4"/>
        <v>0</v>
      </c>
    </row>
    <row r="207" spans="1:29" x14ac:dyDescent="0.25">
      <c r="A207" s="52">
        <v>124</v>
      </c>
      <c r="B207" s="53"/>
      <c r="C207" s="54"/>
      <c r="D207" s="55"/>
      <c r="E207" s="56">
        <v>43153</v>
      </c>
      <c r="F207" s="57"/>
      <c r="G207" s="57"/>
      <c r="H207" s="58" t="s">
        <v>29</v>
      </c>
      <c r="I207" s="59"/>
      <c r="J207" s="60">
        <v>43157</v>
      </c>
      <c r="K207" s="61"/>
      <c r="L207" s="61"/>
      <c r="M207" s="62" t="s">
        <v>30</v>
      </c>
      <c r="N207" s="63"/>
      <c r="O207" s="153">
        <f>IF(ISBLANK(M207),0,IF(A207=A206,0,SUMPRODUCT(('[1]Taux de GES'!$A$2:$A$35='[1]SUIVI 2018'!H207)*('[1]Taux de GES'!$B$2:$B$35='[1]SUIVI 2018'!M207)*('[1]Taux de GES'!$C$2:$C$35))))</f>
        <v>1189</v>
      </c>
      <c r="P207" s="154">
        <f>IFERROR(O207*'[1]Taux de GES'!$F$3," ")</f>
        <v>69.437600000000003</v>
      </c>
      <c r="Q207" s="64"/>
      <c r="R207" s="40"/>
      <c r="S207" s="65"/>
      <c r="T207" s="66"/>
      <c r="U207" s="81"/>
      <c r="V207" s="68"/>
      <c r="W207" s="69"/>
      <c r="X207" s="70"/>
      <c r="Y207" s="71"/>
      <c r="Z207" s="72"/>
      <c r="AA207" s="73"/>
      <c r="AB207" s="74"/>
      <c r="AC207" s="51">
        <f t="shared" si="4"/>
        <v>1</v>
      </c>
    </row>
    <row r="208" spans="1:29" x14ac:dyDescent="0.25">
      <c r="A208" s="52">
        <v>125</v>
      </c>
      <c r="B208" s="53"/>
      <c r="C208" s="54"/>
      <c r="D208" s="55"/>
      <c r="E208" s="56">
        <v>43153</v>
      </c>
      <c r="F208" s="57"/>
      <c r="G208" s="57"/>
      <c r="H208" s="58" t="s">
        <v>34</v>
      </c>
      <c r="I208" s="59"/>
      <c r="J208" s="60">
        <v>43158</v>
      </c>
      <c r="K208" s="61"/>
      <c r="L208" s="61"/>
      <c r="M208" s="62" t="s">
        <v>30</v>
      </c>
      <c r="N208" s="63"/>
      <c r="O208" s="153">
        <f>IF(ISBLANK(M208),0,IF(A208=A207,0,SUMPRODUCT(('[1]Taux de GES'!$A$2:$A$35='[1]SUIVI 2018'!H208)*('[1]Taux de GES'!$B$2:$B$35='[1]SUIVI 2018'!M208)*('[1]Taux de GES'!$C$2:$C$35))))</f>
        <v>908</v>
      </c>
      <c r="P208" s="154">
        <f>IFERROR(O208*'[1]Taux de GES'!$F$3," ")</f>
        <v>53.027200000000001</v>
      </c>
      <c r="Q208" s="64"/>
      <c r="R208" s="40"/>
      <c r="S208" s="65"/>
      <c r="T208" s="66"/>
      <c r="U208" s="81"/>
      <c r="V208" s="68"/>
      <c r="W208" s="69"/>
      <c r="X208" s="70"/>
      <c r="Y208" s="71"/>
      <c r="Z208" s="72"/>
      <c r="AA208" s="73"/>
      <c r="AB208" s="74"/>
      <c r="AC208" s="51">
        <f t="shared" si="4"/>
        <v>1</v>
      </c>
    </row>
    <row r="209" spans="1:29" x14ac:dyDescent="0.25">
      <c r="A209" s="52">
        <v>126</v>
      </c>
      <c r="B209" s="53"/>
      <c r="C209" s="54"/>
      <c r="D209" s="55"/>
      <c r="E209" s="56">
        <v>43154</v>
      </c>
      <c r="F209" s="57"/>
      <c r="G209" s="57"/>
      <c r="H209" s="58" t="s">
        <v>31</v>
      </c>
      <c r="I209" s="59"/>
      <c r="J209" s="60">
        <v>43158</v>
      </c>
      <c r="K209" s="61"/>
      <c r="L209" s="61"/>
      <c r="M209" s="62" t="s">
        <v>29</v>
      </c>
      <c r="N209" s="63"/>
      <c r="O209" s="153">
        <f>IF(ISBLANK(M209),0,IF(A209=A208,0,SUMPRODUCT(('[1]Taux de GES'!$A$2:$A$35='[1]SUIVI 2018'!H209)*('[1]Taux de GES'!$B$2:$B$35='[1]SUIVI 2018'!M209)*('[1]Taux de GES'!$C$2:$C$35))))</f>
        <v>1538</v>
      </c>
      <c r="P209" s="154">
        <f>IFERROR(O209*'[1]Taux de GES'!$F$3," ")</f>
        <v>89.819199999999995</v>
      </c>
      <c r="Q209" s="64"/>
      <c r="R209" s="40"/>
      <c r="S209" s="65"/>
      <c r="T209" s="66"/>
      <c r="U209" s="81"/>
      <c r="V209" s="68"/>
      <c r="W209" s="69"/>
      <c r="X209" s="70"/>
      <c r="Y209" s="71"/>
      <c r="Z209" s="72"/>
      <c r="AA209" s="73"/>
      <c r="AB209" s="74"/>
      <c r="AC209" s="51">
        <f t="shared" si="4"/>
        <v>1</v>
      </c>
    </row>
    <row r="210" spans="1:29" x14ac:dyDescent="0.25">
      <c r="A210" s="52">
        <v>127</v>
      </c>
      <c r="B210" s="53"/>
      <c r="C210" s="54"/>
      <c r="D210" s="55"/>
      <c r="E210" s="56">
        <v>43153</v>
      </c>
      <c r="F210" s="57"/>
      <c r="G210" s="57"/>
      <c r="H210" s="58" t="s">
        <v>29</v>
      </c>
      <c r="I210" s="59"/>
      <c r="J210" s="60">
        <v>43158</v>
      </c>
      <c r="K210" s="61"/>
      <c r="L210" s="61"/>
      <c r="M210" s="62" t="s">
        <v>30</v>
      </c>
      <c r="N210" s="63"/>
      <c r="O210" s="153">
        <f>IF(ISBLANK(M210),0,IF(A210=A209,0,SUMPRODUCT(('[1]Taux de GES'!$A$2:$A$35='[1]SUIVI 2018'!H210)*('[1]Taux de GES'!$B$2:$B$35='[1]SUIVI 2018'!M210)*('[1]Taux de GES'!$C$2:$C$35))))</f>
        <v>1189</v>
      </c>
      <c r="P210" s="154">
        <f>IFERROR(O210*'[1]Taux de GES'!$F$3," ")</f>
        <v>69.437600000000003</v>
      </c>
      <c r="Q210" s="64"/>
      <c r="R210" s="40"/>
      <c r="S210" s="65"/>
      <c r="T210" s="66"/>
      <c r="U210" s="81"/>
      <c r="V210" s="68"/>
      <c r="W210" s="69"/>
      <c r="X210" s="70"/>
      <c r="Y210" s="71"/>
      <c r="Z210" s="72"/>
      <c r="AA210" s="73"/>
      <c r="AB210" s="74"/>
      <c r="AC210" s="51">
        <f t="shared" si="4"/>
        <v>1</v>
      </c>
    </row>
    <row r="211" spans="1:29" x14ac:dyDescent="0.25">
      <c r="A211" s="52">
        <v>127</v>
      </c>
      <c r="B211" s="53"/>
      <c r="C211" s="54"/>
      <c r="D211" s="55"/>
      <c r="E211" s="56">
        <v>43153</v>
      </c>
      <c r="F211" s="57"/>
      <c r="G211" s="57"/>
      <c r="H211" s="58" t="s">
        <v>29</v>
      </c>
      <c r="I211" s="59"/>
      <c r="J211" s="60">
        <v>43158</v>
      </c>
      <c r="K211" s="61"/>
      <c r="L211" s="61"/>
      <c r="M211" s="62" t="s">
        <v>30</v>
      </c>
      <c r="N211" s="63"/>
      <c r="O211" s="153">
        <f>IF(ISBLANK(M211),0,IF(A211=A210,0,SUMPRODUCT(('[1]Taux de GES'!$A$2:$A$35='[1]SUIVI 2018'!H211)*('[1]Taux de GES'!$B$2:$B$35='[1]SUIVI 2018'!M211)*('[1]Taux de GES'!$C$2:$C$35))))</f>
        <v>0</v>
      </c>
      <c r="P211" s="154">
        <f>IFERROR(O211*'[1]Taux de GES'!$F$3," ")</f>
        <v>0</v>
      </c>
      <c r="Q211" s="64"/>
      <c r="R211" s="40"/>
      <c r="S211" s="65"/>
      <c r="T211" s="66"/>
      <c r="U211" s="81"/>
      <c r="V211" s="68"/>
      <c r="W211" s="69"/>
      <c r="X211" s="70"/>
      <c r="Y211" s="71"/>
      <c r="Z211" s="72"/>
      <c r="AA211" s="73"/>
      <c r="AB211" s="74"/>
      <c r="AC211" s="51">
        <f t="shared" si="4"/>
        <v>0</v>
      </c>
    </row>
    <row r="212" spans="1:29" x14ac:dyDescent="0.25">
      <c r="A212" s="52">
        <v>127</v>
      </c>
      <c r="B212" s="53"/>
      <c r="C212" s="54"/>
      <c r="D212" s="55"/>
      <c r="E212" s="56">
        <v>43153</v>
      </c>
      <c r="F212" s="57"/>
      <c r="G212" s="57"/>
      <c r="H212" s="58" t="s">
        <v>29</v>
      </c>
      <c r="I212" s="59"/>
      <c r="J212" s="60">
        <v>43158</v>
      </c>
      <c r="K212" s="61"/>
      <c r="L212" s="61"/>
      <c r="M212" s="62" t="s">
        <v>30</v>
      </c>
      <c r="N212" s="63"/>
      <c r="O212" s="153">
        <f>IF(ISBLANK(M212),0,IF(A212=A211,0,SUMPRODUCT(('[1]Taux de GES'!$A$2:$A$35='[1]SUIVI 2018'!H212)*('[1]Taux de GES'!$B$2:$B$35='[1]SUIVI 2018'!M212)*('[1]Taux de GES'!$C$2:$C$35))))</f>
        <v>0</v>
      </c>
      <c r="P212" s="154">
        <f>IFERROR(O212*'[1]Taux de GES'!$F$3," ")</f>
        <v>0</v>
      </c>
      <c r="Q212" s="64"/>
      <c r="R212" s="40"/>
      <c r="S212" s="65"/>
      <c r="T212" s="66"/>
      <c r="U212" s="81"/>
      <c r="V212" s="68"/>
      <c r="W212" s="69"/>
      <c r="X212" s="70"/>
      <c r="Y212" s="71"/>
      <c r="Z212" s="72"/>
      <c r="AA212" s="73"/>
      <c r="AB212" s="74"/>
      <c r="AC212" s="51">
        <f t="shared" si="4"/>
        <v>0</v>
      </c>
    </row>
    <row r="213" spans="1:29" x14ac:dyDescent="0.25">
      <c r="A213" s="52">
        <v>127</v>
      </c>
      <c r="B213" s="53"/>
      <c r="C213" s="54"/>
      <c r="D213" s="55"/>
      <c r="E213" s="56">
        <v>43153</v>
      </c>
      <c r="F213" s="57"/>
      <c r="G213" s="57"/>
      <c r="H213" s="58" t="s">
        <v>29</v>
      </c>
      <c r="I213" s="59"/>
      <c r="J213" s="60">
        <v>43158</v>
      </c>
      <c r="K213" s="61"/>
      <c r="L213" s="61"/>
      <c r="M213" s="62" t="s">
        <v>30</v>
      </c>
      <c r="N213" s="63"/>
      <c r="O213" s="153">
        <f>IF(ISBLANK(M213),0,IF(A213=A212,0,SUMPRODUCT(('[1]Taux de GES'!$A$2:$A$35='[1]SUIVI 2018'!H213)*('[1]Taux de GES'!$B$2:$B$35='[1]SUIVI 2018'!M213)*('[1]Taux de GES'!$C$2:$C$35))))</f>
        <v>0</v>
      </c>
      <c r="P213" s="154">
        <f>IFERROR(O213*'[1]Taux de GES'!$F$3," ")</f>
        <v>0</v>
      </c>
      <c r="Q213" s="64"/>
      <c r="R213" s="40"/>
      <c r="S213" s="65"/>
      <c r="T213" s="66"/>
      <c r="U213" s="81"/>
      <c r="V213" s="68"/>
      <c r="W213" s="69"/>
      <c r="X213" s="70"/>
      <c r="Y213" s="71"/>
      <c r="Z213" s="72"/>
      <c r="AA213" s="73"/>
      <c r="AB213" s="74"/>
      <c r="AC213" s="51">
        <f t="shared" si="4"/>
        <v>0</v>
      </c>
    </row>
    <row r="214" spans="1:29" x14ac:dyDescent="0.25">
      <c r="A214" s="52"/>
      <c r="B214" s="53"/>
      <c r="C214" s="54"/>
      <c r="D214" s="55"/>
      <c r="E214" s="56"/>
      <c r="F214" s="57"/>
      <c r="G214" s="57"/>
      <c r="H214" s="58"/>
      <c r="I214" s="59"/>
      <c r="J214" s="60"/>
      <c r="K214" s="61"/>
      <c r="L214" s="61"/>
      <c r="M214" s="62"/>
      <c r="N214" s="63"/>
      <c r="O214" s="153">
        <f>IF(ISBLANK(M214),0,IF(A214=A213,0,SUMPRODUCT(('[1]Taux de GES'!$A$2:$A$35='[1]SUIVI 2018'!H214)*('[1]Taux de GES'!$B$2:$B$35='[1]SUIVI 2018'!M214)*('[1]Taux de GES'!$C$2:$C$35))))</f>
        <v>0</v>
      </c>
      <c r="P214" s="154">
        <f>IFERROR(O214*'[1]Taux de GES'!$F$3," ")</f>
        <v>0</v>
      </c>
      <c r="Q214" s="64"/>
      <c r="R214" s="40"/>
      <c r="S214" s="65"/>
      <c r="T214" s="66"/>
      <c r="U214" s="81"/>
      <c r="V214" s="68"/>
      <c r="W214" s="69"/>
      <c r="X214" s="70"/>
      <c r="Y214" s="71"/>
      <c r="Z214" s="72"/>
      <c r="AA214" s="73"/>
      <c r="AB214" s="74"/>
      <c r="AC214" s="51">
        <f t="shared" si="4"/>
        <v>1</v>
      </c>
    </row>
    <row r="215" spans="1:29" x14ac:dyDescent="0.25">
      <c r="A215" s="52"/>
      <c r="B215" s="53"/>
      <c r="C215" s="54"/>
      <c r="D215" s="55"/>
      <c r="E215" s="56"/>
      <c r="F215" s="57"/>
      <c r="G215" s="57"/>
      <c r="H215" s="58"/>
      <c r="I215" s="59"/>
      <c r="J215" s="60"/>
      <c r="K215" s="61"/>
      <c r="L215" s="61"/>
      <c r="M215" s="62"/>
      <c r="N215" s="63"/>
      <c r="O215" s="153">
        <f>IF(ISBLANK(M215),0,IF(A215=A214,0,SUMPRODUCT(('[1]Taux de GES'!$A$2:$A$35='[1]SUIVI 2018'!H215)*('[1]Taux de GES'!$B$2:$B$35='[1]SUIVI 2018'!M215)*('[1]Taux de GES'!$C$2:$C$35))))</f>
        <v>0</v>
      </c>
      <c r="P215" s="154">
        <f>IFERROR(O215*'[1]Taux de GES'!$F$3," ")</f>
        <v>0</v>
      </c>
      <c r="Q215" s="64"/>
      <c r="R215" s="40"/>
      <c r="S215" s="65"/>
      <c r="T215" s="66"/>
      <c r="U215" s="81"/>
      <c r="V215" s="68"/>
      <c r="W215" s="69"/>
      <c r="X215" s="70"/>
      <c r="Y215" s="71"/>
      <c r="Z215" s="72"/>
      <c r="AA215" s="73"/>
      <c r="AB215" s="74"/>
      <c r="AC215" s="51">
        <f t="shared" si="4"/>
        <v>0</v>
      </c>
    </row>
    <row r="216" spans="1:29" x14ac:dyDescent="0.25">
      <c r="A216" s="52"/>
      <c r="B216" s="53"/>
      <c r="C216" s="54"/>
      <c r="D216" s="55"/>
      <c r="E216" s="56"/>
      <c r="F216" s="57"/>
      <c r="G216" s="57"/>
      <c r="H216" s="58"/>
      <c r="I216" s="59"/>
      <c r="J216" s="60"/>
      <c r="K216" s="61"/>
      <c r="L216" s="61"/>
      <c r="M216" s="62"/>
      <c r="N216" s="63"/>
      <c r="O216" s="153">
        <f>IF(ISBLANK(M216),0,IF(A216=A215,0,SUMPRODUCT(('[1]Taux de GES'!$A$2:$A$35='[1]SUIVI 2018'!H216)*('[1]Taux de GES'!$B$2:$B$35='[1]SUIVI 2018'!M216)*('[1]Taux de GES'!$C$2:$C$35))))</f>
        <v>0</v>
      </c>
      <c r="P216" s="154">
        <f>IFERROR(O216*'[1]Taux de GES'!$F$3," ")</f>
        <v>0</v>
      </c>
      <c r="Q216" s="64"/>
      <c r="R216" s="40"/>
      <c r="S216" s="65"/>
      <c r="T216" s="66"/>
      <c r="U216" s="81"/>
      <c r="V216" s="68"/>
      <c r="W216" s="69"/>
      <c r="X216" s="70"/>
      <c r="Y216" s="71"/>
      <c r="Z216" s="72"/>
      <c r="AA216" s="73"/>
      <c r="AB216" s="74"/>
      <c r="AC216" s="51">
        <f t="shared" si="4"/>
        <v>0</v>
      </c>
    </row>
    <row r="217" spans="1:29" x14ac:dyDescent="0.25">
      <c r="A217" s="52"/>
      <c r="B217" s="53"/>
      <c r="C217" s="54"/>
      <c r="D217" s="55"/>
      <c r="E217" s="56"/>
      <c r="F217" s="57"/>
      <c r="G217" s="57"/>
      <c r="H217" s="58"/>
      <c r="I217" s="59"/>
      <c r="J217" s="60"/>
      <c r="K217" s="61"/>
      <c r="L217" s="61"/>
      <c r="M217" s="62"/>
      <c r="N217" s="63"/>
      <c r="O217" s="153">
        <f>IF(ISBLANK(M217),0,IF(A217=A216,0,SUMPRODUCT(('[1]Taux de GES'!$A$2:$A$35='[1]SUIVI 2018'!H217)*('[1]Taux de GES'!$B$2:$B$35='[1]SUIVI 2018'!M217)*('[1]Taux de GES'!$C$2:$C$35))))</f>
        <v>0</v>
      </c>
      <c r="P217" s="154">
        <f>IFERROR(O217*'[1]Taux de GES'!$F$3," ")</f>
        <v>0</v>
      </c>
      <c r="Q217" s="64"/>
      <c r="R217" s="40"/>
      <c r="S217" s="65"/>
      <c r="T217" s="66"/>
      <c r="U217" s="81"/>
      <c r="V217" s="68"/>
      <c r="W217" s="69"/>
      <c r="X217" s="70"/>
      <c r="Y217" s="71"/>
      <c r="Z217" s="72"/>
      <c r="AA217" s="73"/>
      <c r="AB217" s="74"/>
      <c r="AC217" s="51">
        <f t="shared" si="4"/>
        <v>0</v>
      </c>
    </row>
    <row r="218" spans="1:29" x14ac:dyDescent="0.25">
      <c r="A218" s="52"/>
      <c r="B218" s="53"/>
      <c r="C218" s="54"/>
      <c r="D218" s="55"/>
      <c r="E218" s="56"/>
      <c r="F218" s="57"/>
      <c r="G218" s="57"/>
      <c r="H218" s="58"/>
      <c r="I218" s="59"/>
      <c r="J218" s="60"/>
      <c r="K218" s="61"/>
      <c r="L218" s="61"/>
      <c r="M218" s="62"/>
      <c r="N218" s="63"/>
      <c r="O218" s="153">
        <f>IF(ISBLANK(M218),0,IF(A218=A217,0,SUMPRODUCT(('[1]Taux de GES'!$A$2:$A$35='[1]SUIVI 2018'!H218)*('[1]Taux de GES'!$B$2:$B$35='[1]SUIVI 2018'!M218)*('[1]Taux de GES'!$C$2:$C$35))))</f>
        <v>0</v>
      </c>
      <c r="P218" s="154">
        <f>IFERROR(O218*'[1]Taux de GES'!$F$3," ")</f>
        <v>0</v>
      </c>
      <c r="Q218" s="64"/>
      <c r="R218" s="40"/>
      <c r="S218" s="65"/>
      <c r="T218" s="66"/>
      <c r="U218" s="69"/>
      <c r="V218" s="82"/>
      <c r="W218" s="69"/>
      <c r="X218" s="70"/>
      <c r="Y218" s="71"/>
      <c r="Z218" s="72"/>
      <c r="AA218" s="73"/>
      <c r="AB218" s="74"/>
      <c r="AC218" s="51">
        <f t="shared" si="4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5"/>
  <sheetViews>
    <sheetView workbookViewId="0">
      <selection activeCell="E13" sqref="E13"/>
    </sheetView>
  </sheetViews>
  <sheetFormatPr baseColWidth="10" defaultRowHeight="15" x14ac:dyDescent="0.25"/>
  <cols>
    <col min="1" max="2" width="8.28515625" bestFit="1" customWidth="1"/>
    <col min="3" max="3" width="12.42578125" bestFit="1" customWidth="1"/>
    <col min="5" max="5" width="38.5703125" bestFit="1" customWidth="1"/>
    <col min="6" max="6" width="36.7109375" bestFit="1" customWidth="1"/>
  </cols>
  <sheetData>
    <row r="1" spans="1:6" ht="15.75" thickBot="1" x14ac:dyDescent="0.3">
      <c r="A1" s="83" t="s">
        <v>39</v>
      </c>
      <c r="B1" s="84" t="s">
        <v>12</v>
      </c>
      <c r="C1" s="85" t="s">
        <v>40</v>
      </c>
      <c r="E1" s="86"/>
      <c r="F1" s="87" t="s">
        <v>41</v>
      </c>
    </row>
    <row r="2" spans="1:6" ht="30.75" thickBot="1" x14ac:dyDescent="0.3">
      <c r="A2" s="88" t="s">
        <v>34</v>
      </c>
      <c r="B2" s="89" t="s">
        <v>32</v>
      </c>
      <c r="C2" s="90">
        <v>890</v>
      </c>
      <c r="E2" s="91" t="s">
        <v>42</v>
      </c>
      <c r="F2" s="92">
        <v>0.73260000000000003</v>
      </c>
    </row>
    <row r="3" spans="1:6" ht="15.75" thickBot="1" x14ac:dyDescent="0.3">
      <c r="A3" s="93" t="s">
        <v>34</v>
      </c>
      <c r="B3" s="94" t="s">
        <v>30</v>
      </c>
      <c r="C3" s="95">
        <v>908</v>
      </c>
      <c r="E3" s="91" t="s">
        <v>43</v>
      </c>
      <c r="F3" s="96">
        <v>5.8400000000000001E-2</v>
      </c>
    </row>
    <row r="4" spans="1:6" x14ac:dyDescent="0.25">
      <c r="A4" s="93" t="s">
        <v>34</v>
      </c>
      <c r="B4" s="94" t="s">
        <v>33</v>
      </c>
      <c r="C4" s="95">
        <v>1124</v>
      </c>
    </row>
    <row r="5" spans="1:6" x14ac:dyDescent="0.25">
      <c r="A5" s="93" t="s">
        <v>34</v>
      </c>
      <c r="B5" s="94" t="s">
        <v>35</v>
      </c>
      <c r="C5" s="95">
        <v>989</v>
      </c>
    </row>
    <row r="6" spans="1:6" x14ac:dyDescent="0.25">
      <c r="A6" s="93" t="s">
        <v>29</v>
      </c>
      <c r="B6" s="94" t="s">
        <v>32</v>
      </c>
      <c r="C6" s="95">
        <v>1171</v>
      </c>
      <c r="E6" s="99"/>
      <c r="F6" s="100"/>
    </row>
    <row r="7" spans="1:6" x14ac:dyDescent="0.25">
      <c r="A7" s="93" t="s">
        <v>29</v>
      </c>
      <c r="B7" s="94" t="s">
        <v>30</v>
      </c>
      <c r="C7" s="95">
        <v>1189</v>
      </c>
      <c r="E7" s="99"/>
      <c r="F7" s="100"/>
    </row>
    <row r="8" spans="1:6" x14ac:dyDescent="0.25">
      <c r="A8" s="93" t="s">
        <v>29</v>
      </c>
      <c r="B8" s="94" t="s">
        <v>33</v>
      </c>
      <c r="C8" s="95">
        <v>1427</v>
      </c>
      <c r="E8" s="99"/>
      <c r="F8" s="100"/>
    </row>
    <row r="9" spans="1:6" x14ac:dyDescent="0.25">
      <c r="A9" s="93" t="s">
        <v>29</v>
      </c>
      <c r="B9" s="94" t="s">
        <v>35</v>
      </c>
      <c r="C9" s="95">
        <v>1270</v>
      </c>
      <c r="E9" s="99"/>
      <c r="F9" s="100"/>
    </row>
    <row r="10" spans="1:6" x14ac:dyDescent="0.25">
      <c r="A10" s="93" t="s">
        <v>29</v>
      </c>
      <c r="B10" s="94" t="s">
        <v>44</v>
      </c>
      <c r="C10" s="95">
        <v>1127</v>
      </c>
      <c r="E10" s="99"/>
      <c r="F10" s="100"/>
    </row>
    <row r="11" spans="1:6" x14ac:dyDescent="0.25">
      <c r="A11" s="93" t="s">
        <v>29</v>
      </c>
      <c r="B11" s="94" t="s">
        <v>31</v>
      </c>
      <c r="C11" s="95">
        <v>1212</v>
      </c>
      <c r="E11" s="99"/>
      <c r="F11" s="100"/>
    </row>
    <row r="12" spans="1:6" x14ac:dyDescent="0.25">
      <c r="A12" s="93" t="s">
        <v>29</v>
      </c>
      <c r="B12" s="94" t="s">
        <v>45</v>
      </c>
      <c r="C12" s="95">
        <v>1265</v>
      </c>
      <c r="E12" s="99"/>
      <c r="F12" s="100"/>
    </row>
    <row r="13" spans="1:6" x14ac:dyDescent="0.25">
      <c r="A13" s="93" t="s">
        <v>29</v>
      </c>
      <c r="B13" s="94" t="s">
        <v>46</v>
      </c>
      <c r="C13" s="95">
        <v>378</v>
      </c>
      <c r="E13" s="99"/>
      <c r="F13" s="100"/>
    </row>
    <row r="14" spans="1:6" x14ac:dyDescent="0.25">
      <c r="A14" s="93" t="s">
        <v>29</v>
      </c>
      <c r="B14" s="94" t="s">
        <v>36</v>
      </c>
      <c r="C14" s="95">
        <v>1538</v>
      </c>
      <c r="E14" s="99"/>
      <c r="F14" s="100"/>
    </row>
    <row r="15" spans="1:6" x14ac:dyDescent="0.25">
      <c r="A15" s="93" t="s">
        <v>29</v>
      </c>
      <c r="B15" s="94" t="s">
        <v>47</v>
      </c>
      <c r="C15" s="95">
        <v>1025</v>
      </c>
      <c r="E15" s="99"/>
      <c r="F15" s="100"/>
    </row>
    <row r="16" spans="1:6" x14ac:dyDescent="0.25">
      <c r="A16" s="93" t="s">
        <v>29</v>
      </c>
      <c r="B16" s="93" t="s">
        <v>38</v>
      </c>
      <c r="C16" s="95">
        <v>908</v>
      </c>
      <c r="E16" s="99"/>
      <c r="F16" s="100"/>
    </row>
    <row r="17" spans="1:6" x14ac:dyDescent="0.25">
      <c r="A17" s="93" t="s">
        <v>37</v>
      </c>
      <c r="B17" s="93" t="s">
        <v>30</v>
      </c>
      <c r="C17" s="95">
        <v>1228</v>
      </c>
      <c r="E17" s="99"/>
      <c r="F17" s="100"/>
    </row>
    <row r="18" spans="1:6" x14ac:dyDescent="0.25">
      <c r="A18" s="93" t="s">
        <v>45</v>
      </c>
      <c r="B18" s="93" t="s">
        <v>47</v>
      </c>
      <c r="C18" s="95">
        <v>949</v>
      </c>
      <c r="E18" s="99"/>
      <c r="F18" s="100"/>
    </row>
    <row r="19" spans="1:6" x14ac:dyDescent="0.25">
      <c r="A19" s="93" t="s">
        <v>32</v>
      </c>
      <c r="B19" s="93" t="s">
        <v>30</v>
      </c>
      <c r="C19" s="95">
        <v>25.5</v>
      </c>
      <c r="E19" s="99"/>
      <c r="F19" s="100"/>
    </row>
    <row r="20" spans="1:6" x14ac:dyDescent="0.25">
      <c r="A20" s="93" t="s">
        <v>32</v>
      </c>
      <c r="B20" s="93" t="s">
        <v>33</v>
      </c>
      <c r="C20" s="95">
        <v>583</v>
      </c>
      <c r="E20" s="99"/>
      <c r="F20" s="100"/>
    </row>
    <row r="21" spans="1:6" x14ac:dyDescent="0.25">
      <c r="A21" s="93" t="s">
        <v>32</v>
      </c>
      <c r="B21" s="93" t="s">
        <v>35</v>
      </c>
      <c r="C21" s="95">
        <v>65.5</v>
      </c>
      <c r="E21" s="99"/>
      <c r="F21" s="100"/>
    </row>
    <row r="22" spans="1:6" x14ac:dyDescent="0.25">
      <c r="A22" s="93" t="s">
        <v>32</v>
      </c>
      <c r="B22" s="93" t="s">
        <v>29</v>
      </c>
      <c r="C22" s="95">
        <v>1171</v>
      </c>
    </row>
    <row r="23" spans="1:6" x14ac:dyDescent="0.25">
      <c r="A23" s="93" t="s">
        <v>30</v>
      </c>
      <c r="B23" s="93" t="s">
        <v>32</v>
      </c>
      <c r="C23" s="95">
        <v>24.7</v>
      </c>
    </row>
    <row r="24" spans="1:6" x14ac:dyDescent="0.25">
      <c r="A24" s="93" t="s">
        <v>30</v>
      </c>
      <c r="B24" s="93" t="s">
        <v>48</v>
      </c>
      <c r="C24" s="95">
        <v>982</v>
      </c>
    </row>
    <row r="25" spans="1:6" x14ac:dyDescent="0.25">
      <c r="A25" s="93" t="s">
        <v>30</v>
      </c>
      <c r="B25" s="93" t="s">
        <v>34</v>
      </c>
      <c r="C25" s="95">
        <v>907</v>
      </c>
    </row>
    <row r="26" spans="1:6" x14ac:dyDescent="0.25">
      <c r="A26" s="93" t="s">
        <v>30</v>
      </c>
      <c r="B26" s="93" t="s">
        <v>29</v>
      </c>
      <c r="C26" s="95">
        <v>1189</v>
      </c>
    </row>
    <row r="27" spans="1:6" x14ac:dyDescent="0.25">
      <c r="A27" s="93" t="s">
        <v>30</v>
      </c>
      <c r="B27" s="93" t="s">
        <v>37</v>
      </c>
      <c r="C27" s="95">
        <v>1238</v>
      </c>
    </row>
    <row r="28" spans="1:6" x14ac:dyDescent="0.25">
      <c r="A28" s="93" t="s">
        <v>33</v>
      </c>
      <c r="B28" s="93" t="s">
        <v>29</v>
      </c>
      <c r="C28" s="95">
        <v>1425</v>
      </c>
    </row>
    <row r="29" spans="1:6" x14ac:dyDescent="0.25">
      <c r="A29" s="93" t="s">
        <v>33</v>
      </c>
      <c r="B29" s="93" t="s">
        <v>37</v>
      </c>
      <c r="C29" s="95">
        <v>1425</v>
      </c>
    </row>
    <row r="30" spans="1:6" x14ac:dyDescent="0.25">
      <c r="A30" s="93" t="s">
        <v>31</v>
      </c>
      <c r="B30" s="93" t="s">
        <v>29</v>
      </c>
      <c r="C30" s="95">
        <v>1538</v>
      </c>
    </row>
    <row r="31" spans="1:6" x14ac:dyDescent="0.25">
      <c r="A31" s="93" t="s">
        <v>45</v>
      </c>
      <c r="B31" s="93" t="s">
        <v>29</v>
      </c>
      <c r="C31" s="95">
        <v>1266</v>
      </c>
    </row>
    <row r="32" spans="1:6" x14ac:dyDescent="0.25">
      <c r="A32" s="93" t="s">
        <v>46</v>
      </c>
      <c r="B32" s="93" t="s">
        <v>29</v>
      </c>
      <c r="C32" s="95">
        <v>377</v>
      </c>
    </row>
    <row r="33" spans="1:3" x14ac:dyDescent="0.25">
      <c r="A33" s="93" t="s">
        <v>47</v>
      </c>
      <c r="B33" s="93" t="s">
        <v>29</v>
      </c>
      <c r="C33" s="95">
        <v>1025</v>
      </c>
    </row>
    <row r="34" spans="1:3" x14ac:dyDescent="0.25">
      <c r="A34" s="93" t="s">
        <v>36</v>
      </c>
      <c r="B34" s="93" t="s">
        <v>34</v>
      </c>
      <c r="C34" s="95">
        <v>1720</v>
      </c>
    </row>
    <row r="35" spans="1:3" ht="15.75" thickBot="1" x14ac:dyDescent="0.3">
      <c r="A35" s="97" t="s">
        <v>36</v>
      </c>
      <c r="B35" s="97" t="s">
        <v>29</v>
      </c>
      <c r="C35" s="98">
        <v>1538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6"/>
  <sheetViews>
    <sheetView tabSelected="1" topLeftCell="J1" workbookViewId="0">
      <selection activeCell="R2" sqref="R2"/>
    </sheetView>
  </sheetViews>
  <sheetFormatPr baseColWidth="10" defaultRowHeight="15" x14ac:dyDescent="0.25"/>
  <cols>
    <col min="2" max="3" width="8.28515625" bestFit="1" customWidth="1"/>
    <col min="4" max="15" width="12.140625" bestFit="1" customWidth="1"/>
    <col min="16" max="16" width="12.140625" customWidth="1"/>
    <col min="17" max="17" width="11.28515625" bestFit="1" customWidth="1"/>
    <col min="18" max="18" width="10.7109375" bestFit="1" customWidth="1"/>
    <col min="19" max="19" width="17.5703125" bestFit="1" customWidth="1"/>
    <col min="20" max="20" width="10.7109375" bestFit="1" customWidth="1"/>
    <col min="21" max="21" width="11.28515625" bestFit="1" customWidth="1"/>
    <col min="22" max="22" width="12.5703125" bestFit="1" customWidth="1"/>
    <col min="23" max="23" width="15.28515625" bestFit="1" customWidth="1"/>
  </cols>
  <sheetData>
    <row r="1" spans="1:23" ht="31.5" thickTop="1" thickBot="1" x14ac:dyDescent="0.3">
      <c r="A1" s="101">
        <v>2018</v>
      </c>
      <c r="B1" s="83" t="s">
        <v>39</v>
      </c>
      <c r="C1" s="102" t="s">
        <v>12</v>
      </c>
      <c r="D1" s="103">
        <v>43101</v>
      </c>
      <c r="E1" s="103">
        <v>43132</v>
      </c>
      <c r="F1" s="103">
        <v>43160</v>
      </c>
      <c r="G1" s="103">
        <v>43191</v>
      </c>
      <c r="H1" s="103">
        <v>43221</v>
      </c>
      <c r="I1" s="103">
        <v>43252</v>
      </c>
      <c r="J1" s="103">
        <v>43282</v>
      </c>
      <c r="K1" s="103">
        <v>43313</v>
      </c>
      <c r="L1" s="103">
        <v>43344</v>
      </c>
      <c r="M1" s="103">
        <v>43374</v>
      </c>
      <c r="N1" s="103">
        <v>43405</v>
      </c>
      <c r="O1" s="103">
        <v>43435</v>
      </c>
      <c r="P1" s="104" t="s">
        <v>49</v>
      </c>
      <c r="Q1" s="104" t="s">
        <v>49</v>
      </c>
      <c r="R1" s="105" t="s">
        <v>50</v>
      </c>
      <c r="S1" s="106" t="s">
        <v>51</v>
      </c>
      <c r="T1" s="107" t="s">
        <v>52</v>
      </c>
      <c r="U1" s="108" t="s">
        <v>53</v>
      </c>
      <c r="V1" s="108" t="s">
        <v>54</v>
      </c>
      <c r="W1" s="109" t="s">
        <v>55</v>
      </c>
    </row>
    <row r="2" spans="1:23" ht="15.75" thickBot="1" x14ac:dyDescent="0.3">
      <c r="A2" s="150" t="s">
        <v>56</v>
      </c>
      <c r="B2" s="88" t="s">
        <v>34</v>
      </c>
      <c r="C2" s="110" t="s">
        <v>32</v>
      </c>
      <c r="D2" s="111">
        <f>SUMPRODUCT(('SUIVI 2018'!$H$2:$H$117='TRANSITS ANNUELS'!$B2)*('SUIVI 2018'!$M$2:$M$117='TRANSITS ANNUELS'!$C2)*(MONTH('SUIVI 2018'!$J$2:$J$117)=MONTH('TRANSITS ANNUELS'!D$1))*('SUIVI 2018'!$O$2:$O$117))</f>
        <v>0</v>
      </c>
      <c r="E2" s="111">
        <f>SUMPRODUCT(('SUIVI 2018'!$H$2:$H$117='TRANSITS ANNUELS'!$B2)*('SUIVI 2018'!$M$2:$M$117='TRANSITS ANNUELS'!$C2)*(MONTH('SUIVI 2018'!$J$2:$J$117)=MONTH('TRANSITS ANNUELS'!E$1))*('SUIVI 2018'!$O$2:$O$117))</f>
        <v>0</v>
      </c>
      <c r="F2" s="111">
        <f>SUMPRODUCT(('SUIVI 2018'!$H$2:$H$117='TRANSITS ANNUELS'!$B2)*('SUIVI 2018'!$M$2:$M$117='TRANSITS ANNUELS'!$C2)*(MONTH('SUIVI 2018'!$J$2:$J$117)=MONTH('TRANSITS ANNUELS'!F$1))*('SUIVI 2018'!$O$2:$O$117))</f>
        <v>0</v>
      </c>
      <c r="G2" s="111">
        <f>SUMPRODUCT(('SUIVI 2018'!$H$2:$H$117='TRANSITS ANNUELS'!$B2)*('SUIVI 2018'!$M$2:$M$117='TRANSITS ANNUELS'!$C2)*(MONTH('SUIVI 2018'!$J$2:$J$117)=MONTH('TRANSITS ANNUELS'!G$1))*('SUIVI 2018'!$O$2:$O$117))</f>
        <v>0</v>
      </c>
      <c r="H2" s="111">
        <f>SUMPRODUCT(('SUIVI 2018'!$H$2:$H$117='TRANSITS ANNUELS'!$B2)*('SUIVI 2018'!$M$2:$M$117='TRANSITS ANNUELS'!$C2)*(MONTH('SUIVI 2018'!$J$2:$J$117)=MONTH('TRANSITS ANNUELS'!H$1))*('SUIVI 2018'!$O$2:$O$117))</f>
        <v>0</v>
      </c>
      <c r="I2" s="111">
        <f>SUMPRODUCT(('SUIVI 2018'!$H$2:$H$117='TRANSITS ANNUELS'!$B2)*('SUIVI 2018'!$M$2:$M$117='TRANSITS ANNUELS'!$C2)*(MONTH('SUIVI 2018'!$J$2:$J$117)=MONTH('TRANSITS ANNUELS'!I$1))*('SUIVI 2018'!$O$2:$O$117))</f>
        <v>0</v>
      </c>
      <c r="J2" s="111">
        <f>SUMPRODUCT(('SUIVI 2018'!$H$2:$H$117='TRANSITS ANNUELS'!$B2)*('SUIVI 2018'!$M$2:$M$117='TRANSITS ANNUELS'!$C2)*(MONTH('SUIVI 2018'!$J$2:$J$117)=MONTH('TRANSITS ANNUELS'!J$1))*('SUIVI 2018'!$O$2:$O$117))</f>
        <v>0</v>
      </c>
      <c r="K2" s="111">
        <f>SUMPRODUCT(('SUIVI 2018'!$H$2:$H$117='TRANSITS ANNUELS'!$B2)*('SUIVI 2018'!$M$2:$M$117='TRANSITS ANNUELS'!$C2)*(MONTH('SUIVI 2018'!$J$2:$J$117)=MONTH('TRANSITS ANNUELS'!K$1))*('SUIVI 2018'!$O$2:$O$117))</f>
        <v>0</v>
      </c>
      <c r="L2" s="111">
        <f>SUMPRODUCT(('SUIVI 2018'!$H$2:$H$117='TRANSITS ANNUELS'!$B2)*('SUIVI 2018'!$M$2:$M$117='TRANSITS ANNUELS'!$C2)*(MONTH('SUIVI 2018'!$J$2:$J$117)=MONTH('TRANSITS ANNUELS'!L$1))*('SUIVI 2018'!$O$2:$O$117))</f>
        <v>0</v>
      </c>
      <c r="M2" s="111">
        <f>SUMPRODUCT(('SUIVI 2018'!$H$2:$H$117='TRANSITS ANNUELS'!$B2)*('SUIVI 2018'!$M$2:$M$117='TRANSITS ANNUELS'!$C2)*(MONTH('SUIVI 2018'!$J$2:$J$117)=MONTH('TRANSITS ANNUELS'!M$1))*('SUIVI 2018'!$O$2:$O$117))</f>
        <v>0</v>
      </c>
      <c r="N2" s="111">
        <f>SUMPRODUCT(('SUIVI 2018'!$H$2:$H$117='TRANSITS ANNUELS'!$B2)*('SUIVI 2018'!$M$2:$M$117='TRANSITS ANNUELS'!$C2)*(MONTH('SUIVI 2018'!$J$2:$J$117)=MONTH('TRANSITS ANNUELS'!N$1))*('SUIVI 2018'!$O$2:$O$117))</f>
        <v>0</v>
      </c>
      <c r="O2" s="111">
        <f>SUMPRODUCT(('SUIVI 2018'!$H$2:$H$117='TRANSITS ANNUELS'!$B2)*('SUIVI 2018'!$M$2:$M$117='TRANSITS ANNUELS'!$C2)*(MONTH('SUIVI 2018'!$J$2:$J$117)=MONTH('TRANSITS ANNUELS'!O$1))*('SUIVI 2018'!$O$2:$O$117))</f>
        <v>0</v>
      </c>
      <c r="P2" s="155">
        <f>SUMPRODUCT(('SUIVI 2018'!$H$2:$H$117='TRANSITS ANNUELS'!$B2)*('SUIVI 2018'!$M$2:$M$117='TRANSITS ANNUELS'!$C2)*(ISNUMBER('SUIVI 2018'!$O$2:$O$117)))</f>
        <v>0</v>
      </c>
      <c r="Q2" s="112" t="e">
        <f>SUMIFS('[1]SUIVI 2018'!$AC:$AC,'[1]SUIVI 2018'!$H:$H,B2,'[1]SUIVI 2018'!$M:$M,'[1]TRANSITS ANNUELS'!C2)</f>
        <v>#VALUE!</v>
      </c>
      <c r="R2" s="113" t="e">
        <f t="shared" ref="R2:R35" si="0">IF(ISBLANK(Q2)," ",Q2/SUM($Q$2:$Q$35))</f>
        <v>#VALUE!</v>
      </c>
      <c r="S2" s="114"/>
      <c r="T2" s="115"/>
      <c r="U2" s="116"/>
      <c r="V2" s="117"/>
      <c r="W2" s="118"/>
    </row>
    <row r="3" spans="1:23" ht="15.75" thickBot="1" x14ac:dyDescent="0.3">
      <c r="A3" s="151"/>
      <c r="B3" s="93" t="s">
        <v>34</v>
      </c>
      <c r="C3" s="119" t="s">
        <v>30</v>
      </c>
      <c r="D3" s="111">
        <f>SUMPRODUCT(('SUIVI 2018'!$H$2:$H$117='TRANSITS ANNUELS'!$B3)*('SUIVI 2018'!$M$2:$M$117='TRANSITS ANNUELS'!$C3)*(MONTH('SUIVI 2018'!$J$2:$J$117)=MONTH('TRANSITS ANNUELS'!D$1))*('SUIVI 2018'!$O$2:$O$117))</f>
        <v>908</v>
      </c>
      <c r="E3" s="111">
        <f>SUMPRODUCT(('SUIVI 2018'!$H$2:$H$117='TRANSITS ANNUELS'!$B3)*('SUIVI 2018'!$M$2:$M$117='TRANSITS ANNUELS'!$C3)*(MONTH('SUIVI 2018'!$J$2:$J$117)=MONTH('TRANSITS ANNUELS'!E$1))*('SUIVI 2018'!$O$2:$O$117))</f>
        <v>0</v>
      </c>
      <c r="F3" s="111">
        <f>SUMPRODUCT(('SUIVI 2018'!$H$2:$H$117='TRANSITS ANNUELS'!$B3)*('SUIVI 2018'!$M$2:$M$117='TRANSITS ANNUELS'!$C3)*(MONTH('SUIVI 2018'!$J$2:$J$117)=MONTH('TRANSITS ANNUELS'!F$1))*('SUIVI 2018'!$O$2:$O$117))</f>
        <v>0</v>
      </c>
      <c r="G3" s="111">
        <f>SUMPRODUCT(('SUIVI 2018'!$H$2:$H$117='TRANSITS ANNUELS'!$B3)*('SUIVI 2018'!$M$2:$M$117='TRANSITS ANNUELS'!$C3)*(MONTH('SUIVI 2018'!$J$2:$J$117)=MONTH('TRANSITS ANNUELS'!G$1))*('SUIVI 2018'!$O$2:$O$117))</f>
        <v>0</v>
      </c>
      <c r="H3" s="111">
        <f>SUMPRODUCT(('SUIVI 2018'!$H$2:$H$117='TRANSITS ANNUELS'!$B3)*('SUIVI 2018'!$M$2:$M$117='TRANSITS ANNUELS'!$C3)*(MONTH('SUIVI 2018'!$J$2:$J$117)=MONTH('TRANSITS ANNUELS'!H$1))*('SUIVI 2018'!$O$2:$O$117))</f>
        <v>0</v>
      </c>
      <c r="I3" s="111">
        <f>SUMPRODUCT(('SUIVI 2018'!$H$2:$H$117='TRANSITS ANNUELS'!$B3)*('SUIVI 2018'!$M$2:$M$117='TRANSITS ANNUELS'!$C3)*(MONTH('SUIVI 2018'!$J$2:$J$117)=MONTH('TRANSITS ANNUELS'!I$1))*('SUIVI 2018'!$O$2:$O$117))</f>
        <v>0</v>
      </c>
      <c r="J3" s="111">
        <f>SUMPRODUCT(('SUIVI 2018'!$H$2:$H$117='TRANSITS ANNUELS'!$B3)*('SUIVI 2018'!$M$2:$M$117='TRANSITS ANNUELS'!$C3)*(MONTH('SUIVI 2018'!$J$2:$J$117)=MONTH('TRANSITS ANNUELS'!J$1))*('SUIVI 2018'!$O$2:$O$117))</f>
        <v>0</v>
      </c>
      <c r="K3" s="111">
        <f>SUMPRODUCT(('SUIVI 2018'!$H$2:$H$117='TRANSITS ANNUELS'!$B3)*('SUIVI 2018'!$M$2:$M$117='TRANSITS ANNUELS'!$C3)*(MONTH('SUIVI 2018'!$J$2:$J$117)=MONTH('TRANSITS ANNUELS'!K$1))*('SUIVI 2018'!$O$2:$O$117))</f>
        <v>0</v>
      </c>
      <c r="L3" s="111">
        <f>SUMPRODUCT(('SUIVI 2018'!$H$2:$H$117='TRANSITS ANNUELS'!$B3)*('SUIVI 2018'!$M$2:$M$117='TRANSITS ANNUELS'!$C3)*(MONTH('SUIVI 2018'!$J$2:$J$117)=MONTH('TRANSITS ANNUELS'!L$1))*('SUIVI 2018'!$O$2:$O$117))</f>
        <v>0</v>
      </c>
      <c r="M3" s="111">
        <f>SUMPRODUCT(('SUIVI 2018'!$H$2:$H$117='TRANSITS ANNUELS'!$B3)*('SUIVI 2018'!$M$2:$M$117='TRANSITS ANNUELS'!$C3)*(MONTH('SUIVI 2018'!$J$2:$J$117)=MONTH('TRANSITS ANNUELS'!M$1))*('SUIVI 2018'!$O$2:$O$117))</f>
        <v>0</v>
      </c>
      <c r="N3" s="111">
        <f>SUMPRODUCT(('SUIVI 2018'!$H$2:$H$117='TRANSITS ANNUELS'!$B3)*('SUIVI 2018'!$M$2:$M$117='TRANSITS ANNUELS'!$C3)*(MONTH('SUIVI 2018'!$J$2:$J$117)=MONTH('TRANSITS ANNUELS'!N$1))*('SUIVI 2018'!$O$2:$O$117))</f>
        <v>0</v>
      </c>
      <c r="O3" s="111">
        <f>SUMPRODUCT(('SUIVI 2018'!$H$2:$H$117='TRANSITS ANNUELS'!$B3)*('SUIVI 2018'!$M$2:$M$117='TRANSITS ANNUELS'!$C3)*(MONTH('SUIVI 2018'!$J$2:$J$117)=MONTH('TRANSITS ANNUELS'!O$1))*('SUIVI 2018'!$O$2:$O$117))</f>
        <v>0</v>
      </c>
      <c r="P3" s="155">
        <f>SUMPRODUCT(('SUIVI 2018'!$H$2:$H$117='TRANSITS ANNUELS'!$B3)*('SUIVI 2018'!$M$2:$M$117='TRANSITS ANNUELS'!$C3)*(ISNUMBER('SUIVI 2018'!$O$2:$O$117)))</f>
        <v>1</v>
      </c>
      <c r="Q3" s="120" t="e">
        <f>SUMIFS('[1]SUIVI 2018'!$AC:$AC,'[1]SUIVI 2018'!$H:$H,B3,'[1]SUIVI 2018'!$M:$M,'[1]TRANSITS ANNUELS'!C3)</f>
        <v>#VALUE!</v>
      </c>
      <c r="R3" s="121" t="e">
        <f t="shared" si="0"/>
        <v>#VALUE!</v>
      </c>
      <c r="S3" s="122"/>
      <c r="T3" s="123"/>
      <c r="U3" s="124"/>
      <c r="V3" s="125"/>
      <c r="W3" s="126"/>
    </row>
    <row r="4" spans="1:23" ht="15.75" thickBot="1" x14ac:dyDescent="0.3">
      <c r="A4" s="151"/>
      <c r="B4" s="93" t="s">
        <v>34</v>
      </c>
      <c r="C4" s="119" t="s">
        <v>33</v>
      </c>
      <c r="D4" s="111">
        <f>SUMPRODUCT(('SUIVI 2018'!$H$2:$H$117='TRANSITS ANNUELS'!$B4)*('SUIVI 2018'!$M$2:$M$117='TRANSITS ANNUELS'!$C4)*(MONTH('SUIVI 2018'!$J$2:$J$117)=MONTH('TRANSITS ANNUELS'!D$1))*('SUIVI 2018'!$O$2:$O$117))</f>
        <v>1124</v>
      </c>
      <c r="E4" s="111">
        <f>SUMPRODUCT(('SUIVI 2018'!$H$2:$H$117='TRANSITS ANNUELS'!$B4)*('SUIVI 2018'!$M$2:$M$117='TRANSITS ANNUELS'!$C4)*(MONTH('SUIVI 2018'!$J$2:$J$117)=MONTH('TRANSITS ANNUELS'!E$1))*('SUIVI 2018'!$O$2:$O$117))</f>
        <v>0</v>
      </c>
      <c r="F4" s="111">
        <f>SUMPRODUCT(('SUIVI 2018'!$H$2:$H$117='TRANSITS ANNUELS'!$B4)*('SUIVI 2018'!$M$2:$M$117='TRANSITS ANNUELS'!$C4)*(MONTH('SUIVI 2018'!$J$2:$J$117)=MONTH('TRANSITS ANNUELS'!F$1))*('SUIVI 2018'!$O$2:$O$117))</f>
        <v>0</v>
      </c>
      <c r="G4" s="111">
        <f>SUMPRODUCT(('SUIVI 2018'!$H$2:$H$117='TRANSITS ANNUELS'!$B4)*('SUIVI 2018'!$M$2:$M$117='TRANSITS ANNUELS'!$C4)*(MONTH('SUIVI 2018'!$J$2:$J$117)=MONTH('TRANSITS ANNUELS'!G$1))*('SUIVI 2018'!$O$2:$O$117))</f>
        <v>0</v>
      </c>
      <c r="H4" s="111">
        <f>SUMPRODUCT(('SUIVI 2018'!$H$2:$H$117='TRANSITS ANNUELS'!$B4)*('SUIVI 2018'!$M$2:$M$117='TRANSITS ANNUELS'!$C4)*(MONTH('SUIVI 2018'!$J$2:$J$117)=MONTH('TRANSITS ANNUELS'!H$1))*('SUIVI 2018'!$O$2:$O$117))</f>
        <v>0</v>
      </c>
      <c r="I4" s="111">
        <f>SUMPRODUCT(('SUIVI 2018'!$H$2:$H$117='TRANSITS ANNUELS'!$B4)*('SUIVI 2018'!$M$2:$M$117='TRANSITS ANNUELS'!$C4)*(MONTH('SUIVI 2018'!$J$2:$J$117)=MONTH('TRANSITS ANNUELS'!I$1))*('SUIVI 2018'!$O$2:$O$117))</f>
        <v>0</v>
      </c>
      <c r="J4" s="111">
        <f>SUMPRODUCT(('SUIVI 2018'!$H$2:$H$117='TRANSITS ANNUELS'!$B4)*('SUIVI 2018'!$M$2:$M$117='TRANSITS ANNUELS'!$C4)*(MONTH('SUIVI 2018'!$J$2:$J$117)=MONTH('TRANSITS ANNUELS'!J$1))*('SUIVI 2018'!$O$2:$O$117))</f>
        <v>0</v>
      </c>
      <c r="K4" s="111">
        <f>SUMPRODUCT(('SUIVI 2018'!$H$2:$H$117='TRANSITS ANNUELS'!$B4)*('SUIVI 2018'!$M$2:$M$117='TRANSITS ANNUELS'!$C4)*(MONTH('SUIVI 2018'!$J$2:$J$117)=MONTH('TRANSITS ANNUELS'!K$1))*('SUIVI 2018'!$O$2:$O$117))</f>
        <v>0</v>
      </c>
      <c r="L4" s="111">
        <f>SUMPRODUCT(('SUIVI 2018'!$H$2:$H$117='TRANSITS ANNUELS'!$B4)*('SUIVI 2018'!$M$2:$M$117='TRANSITS ANNUELS'!$C4)*(MONTH('SUIVI 2018'!$J$2:$J$117)=MONTH('TRANSITS ANNUELS'!L$1))*('SUIVI 2018'!$O$2:$O$117))</f>
        <v>0</v>
      </c>
      <c r="M4" s="111">
        <f>SUMPRODUCT(('SUIVI 2018'!$H$2:$H$117='TRANSITS ANNUELS'!$B4)*('SUIVI 2018'!$M$2:$M$117='TRANSITS ANNUELS'!$C4)*(MONTH('SUIVI 2018'!$J$2:$J$117)=MONTH('TRANSITS ANNUELS'!M$1))*('SUIVI 2018'!$O$2:$O$117))</f>
        <v>0</v>
      </c>
      <c r="N4" s="111">
        <f>SUMPRODUCT(('SUIVI 2018'!$H$2:$H$117='TRANSITS ANNUELS'!$B4)*('SUIVI 2018'!$M$2:$M$117='TRANSITS ANNUELS'!$C4)*(MONTH('SUIVI 2018'!$J$2:$J$117)=MONTH('TRANSITS ANNUELS'!N$1))*('SUIVI 2018'!$O$2:$O$117))</f>
        <v>0</v>
      </c>
      <c r="O4" s="111">
        <f>SUMPRODUCT(('SUIVI 2018'!$H$2:$H$117='TRANSITS ANNUELS'!$B4)*('SUIVI 2018'!$M$2:$M$117='TRANSITS ANNUELS'!$C4)*(MONTH('SUIVI 2018'!$J$2:$J$117)=MONTH('TRANSITS ANNUELS'!O$1))*('SUIVI 2018'!$O$2:$O$117))</f>
        <v>0</v>
      </c>
      <c r="P4" s="155">
        <f>SUMPRODUCT(('SUIVI 2018'!$H$2:$H$117='TRANSITS ANNUELS'!$B4)*('SUIVI 2018'!$M$2:$M$117='TRANSITS ANNUELS'!$C4)*(ISNUMBER('SUIVI 2018'!$O$2:$O$117)))</f>
        <v>1</v>
      </c>
      <c r="Q4" s="120" t="e">
        <f>SUMIFS('[1]SUIVI 2018'!$AC:$AC,'[1]SUIVI 2018'!$H:$H,B4,'[1]SUIVI 2018'!$M:$M,'[1]TRANSITS ANNUELS'!C4)</f>
        <v>#VALUE!</v>
      </c>
      <c r="R4" s="121" t="e">
        <f t="shared" si="0"/>
        <v>#VALUE!</v>
      </c>
      <c r="S4" s="122"/>
      <c r="T4" s="123"/>
      <c r="U4" s="124"/>
      <c r="V4" s="125"/>
      <c r="W4" s="126"/>
    </row>
    <row r="5" spans="1:23" ht="15.75" thickBot="1" x14ac:dyDescent="0.3">
      <c r="A5" s="151"/>
      <c r="B5" s="93" t="s">
        <v>34</v>
      </c>
      <c r="C5" s="119" t="s">
        <v>35</v>
      </c>
      <c r="D5" s="111">
        <f>SUMPRODUCT(('SUIVI 2018'!$H$2:$H$117='TRANSITS ANNUELS'!$B5)*('SUIVI 2018'!$M$2:$M$117='TRANSITS ANNUELS'!$C5)*(MONTH('SUIVI 2018'!$J$2:$J$117)=MONTH('TRANSITS ANNUELS'!D$1))*('SUIVI 2018'!$O$2:$O$117))</f>
        <v>0</v>
      </c>
      <c r="E5" s="111">
        <f>SUMPRODUCT(('SUIVI 2018'!$H$2:$H$117='TRANSITS ANNUELS'!$B5)*('SUIVI 2018'!$M$2:$M$117='TRANSITS ANNUELS'!$C5)*(MONTH('SUIVI 2018'!$J$2:$J$117)=MONTH('TRANSITS ANNUELS'!E$1))*('SUIVI 2018'!$O$2:$O$117))</f>
        <v>0</v>
      </c>
      <c r="F5" s="111">
        <f>SUMPRODUCT(('SUIVI 2018'!$H$2:$H$117='TRANSITS ANNUELS'!$B5)*('SUIVI 2018'!$M$2:$M$117='TRANSITS ANNUELS'!$C5)*(MONTH('SUIVI 2018'!$J$2:$J$117)=MONTH('TRANSITS ANNUELS'!F$1))*('SUIVI 2018'!$O$2:$O$117))</f>
        <v>0</v>
      </c>
      <c r="G5" s="111">
        <f>SUMPRODUCT(('SUIVI 2018'!$H$2:$H$117='TRANSITS ANNUELS'!$B5)*('SUIVI 2018'!$M$2:$M$117='TRANSITS ANNUELS'!$C5)*(MONTH('SUIVI 2018'!$J$2:$J$117)=MONTH('TRANSITS ANNUELS'!G$1))*('SUIVI 2018'!$O$2:$O$117))</f>
        <v>0</v>
      </c>
      <c r="H5" s="111">
        <f>SUMPRODUCT(('SUIVI 2018'!$H$2:$H$117='TRANSITS ANNUELS'!$B5)*('SUIVI 2018'!$M$2:$M$117='TRANSITS ANNUELS'!$C5)*(MONTH('SUIVI 2018'!$J$2:$J$117)=MONTH('TRANSITS ANNUELS'!H$1))*('SUIVI 2018'!$O$2:$O$117))</f>
        <v>0</v>
      </c>
      <c r="I5" s="111">
        <f>SUMPRODUCT(('SUIVI 2018'!$H$2:$H$117='TRANSITS ANNUELS'!$B5)*('SUIVI 2018'!$M$2:$M$117='TRANSITS ANNUELS'!$C5)*(MONTH('SUIVI 2018'!$J$2:$J$117)=MONTH('TRANSITS ANNUELS'!I$1))*('SUIVI 2018'!$O$2:$O$117))</f>
        <v>0</v>
      </c>
      <c r="J5" s="111">
        <f>SUMPRODUCT(('SUIVI 2018'!$H$2:$H$117='TRANSITS ANNUELS'!$B5)*('SUIVI 2018'!$M$2:$M$117='TRANSITS ANNUELS'!$C5)*(MONTH('SUIVI 2018'!$J$2:$J$117)=MONTH('TRANSITS ANNUELS'!J$1))*('SUIVI 2018'!$O$2:$O$117))</f>
        <v>0</v>
      </c>
      <c r="K5" s="111">
        <f>SUMPRODUCT(('SUIVI 2018'!$H$2:$H$117='TRANSITS ANNUELS'!$B5)*('SUIVI 2018'!$M$2:$M$117='TRANSITS ANNUELS'!$C5)*(MONTH('SUIVI 2018'!$J$2:$J$117)=MONTH('TRANSITS ANNUELS'!K$1))*('SUIVI 2018'!$O$2:$O$117))</f>
        <v>0</v>
      </c>
      <c r="L5" s="111">
        <f>SUMPRODUCT(('SUIVI 2018'!$H$2:$H$117='TRANSITS ANNUELS'!$B5)*('SUIVI 2018'!$M$2:$M$117='TRANSITS ANNUELS'!$C5)*(MONTH('SUIVI 2018'!$J$2:$J$117)=MONTH('TRANSITS ANNUELS'!L$1))*('SUIVI 2018'!$O$2:$O$117))</f>
        <v>0</v>
      </c>
      <c r="M5" s="111">
        <f>SUMPRODUCT(('SUIVI 2018'!$H$2:$H$117='TRANSITS ANNUELS'!$B5)*('SUIVI 2018'!$M$2:$M$117='TRANSITS ANNUELS'!$C5)*(MONTH('SUIVI 2018'!$J$2:$J$117)=MONTH('TRANSITS ANNUELS'!M$1))*('SUIVI 2018'!$O$2:$O$117))</f>
        <v>0</v>
      </c>
      <c r="N5" s="111">
        <f>SUMPRODUCT(('SUIVI 2018'!$H$2:$H$117='TRANSITS ANNUELS'!$B5)*('SUIVI 2018'!$M$2:$M$117='TRANSITS ANNUELS'!$C5)*(MONTH('SUIVI 2018'!$J$2:$J$117)=MONTH('TRANSITS ANNUELS'!N$1))*('SUIVI 2018'!$O$2:$O$117))</f>
        <v>0</v>
      </c>
      <c r="O5" s="111">
        <f>SUMPRODUCT(('SUIVI 2018'!$H$2:$H$117='TRANSITS ANNUELS'!$B5)*('SUIVI 2018'!$M$2:$M$117='TRANSITS ANNUELS'!$C5)*(MONTH('SUIVI 2018'!$J$2:$J$117)=MONTH('TRANSITS ANNUELS'!O$1))*('SUIVI 2018'!$O$2:$O$117))</f>
        <v>0</v>
      </c>
      <c r="P5" s="155">
        <f>SUMPRODUCT(('SUIVI 2018'!$H$2:$H$117='TRANSITS ANNUELS'!$B5)*('SUIVI 2018'!$M$2:$M$117='TRANSITS ANNUELS'!$C5)*(ISNUMBER('SUIVI 2018'!$O$2:$O$117)))</f>
        <v>0</v>
      </c>
      <c r="Q5" s="120" t="e">
        <f>SUMIFS('[1]SUIVI 2018'!$AC:$AC,'[1]SUIVI 2018'!$H:$H,B5,'[1]SUIVI 2018'!$M:$M,'[1]TRANSITS ANNUELS'!C5)</f>
        <v>#VALUE!</v>
      </c>
      <c r="R5" s="121" t="e">
        <f t="shared" si="0"/>
        <v>#VALUE!</v>
      </c>
      <c r="S5" s="122"/>
      <c r="T5" s="123"/>
      <c r="U5" s="124"/>
      <c r="V5" s="125"/>
      <c r="W5" s="126"/>
    </row>
    <row r="6" spans="1:23" ht="15.75" thickBot="1" x14ac:dyDescent="0.3">
      <c r="A6" s="151"/>
      <c r="B6" s="93" t="s">
        <v>29</v>
      </c>
      <c r="C6" s="119" t="s">
        <v>32</v>
      </c>
      <c r="D6" s="111">
        <f>SUMPRODUCT(('SUIVI 2018'!$H$2:$H$117='TRANSITS ANNUELS'!$B6)*('SUIVI 2018'!$M$2:$M$117='TRANSITS ANNUELS'!$C6)*(MONTH('SUIVI 2018'!$J$2:$J$117)=MONTH('TRANSITS ANNUELS'!D$1))*('SUIVI 2018'!$O$2:$O$117))</f>
        <v>3513</v>
      </c>
      <c r="E6" s="111">
        <f>SUMPRODUCT(('SUIVI 2018'!$H$2:$H$117='TRANSITS ANNUELS'!$B6)*('SUIVI 2018'!$M$2:$M$117='TRANSITS ANNUELS'!$C6)*(MONTH('SUIVI 2018'!$J$2:$J$117)=MONTH('TRANSITS ANNUELS'!E$1))*('SUIVI 2018'!$O$2:$O$117))</f>
        <v>0</v>
      </c>
      <c r="F6" s="111">
        <f>SUMPRODUCT(('SUIVI 2018'!$H$2:$H$117='TRANSITS ANNUELS'!$B6)*('SUIVI 2018'!$M$2:$M$117='TRANSITS ANNUELS'!$C6)*(MONTH('SUIVI 2018'!$J$2:$J$117)=MONTH('TRANSITS ANNUELS'!F$1))*('SUIVI 2018'!$O$2:$O$117))</f>
        <v>0</v>
      </c>
      <c r="G6" s="111">
        <f>SUMPRODUCT(('SUIVI 2018'!$H$2:$H$117='TRANSITS ANNUELS'!$B6)*('SUIVI 2018'!$M$2:$M$117='TRANSITS ANNUELS'!$C6)*(MONTH('SUIVI 2018'!$J$2:$J$117)=MONTH('TRANSITS ANNUELS'!G$1))*('SUIVI 2018'!$O$2:$O$117))</f>
        <v>0</v>
      </c>
      <c r="H6" s="111">
        <f>SUMPRODUCT(('SUIVI 2018'!$H$2:$H$117='TRANSITS ANNUELS'!$B6)*('SUIVI 2018'!$M$2:$M$117='TRANSITS ANNUELS'!$C6)*(MONTH('SUIVI 2018'!$J$2:$J$117)=MONTH('TRANSITS ANNUELS'!H$1))*('SUIVI 2018'!$O$2:$O$117))</f>
        <v>0</v>
      </c>
      <c r="I6" s="111">
        <f>SUMPRODUCT(('SUIVI 2018'!$H$2:$H$117='TRANSITS ANNUELS'!$B6)*('SUIVI 2018'!$M$2:$M$117='TRANSITS ANNUELS'!$C6)*(MONTH('SUIVI 2018'!$J$2:$J$117)=MONTH('TRANSITS ANNUELS'!I$1))*('SUIVI 2018'!$O$2:$O$117))</f>
        <v>0</v>
      </c>
      <c r="J6" s="111">
        <f>SUMPRODUCT(('SUIVI 2018'!$H$2:$H$117='TRANSITS ANNUELS'!$B6)*('SUIVI 2018'!$M$2:$M$117='TRANSITS ANNUELS'!$C6)*(MONTH('SUIVI 2018'!$J$2:$J$117)=MONTH('TRANSITS ANNUELS'!J$1))*('SUIVI 2018'!$O$2:$O$117))</f>
        <v>0</v>
      </c>
      <c r="K6" s="111">
        <f>SUMPRODUCT(('SUIVI 2018'!$H$2:$H$117='TRANSITS ANNUELS'!$B6)*('SUIVI 2018'!$M$2:$M$117='TRANSITS ANNUELS'!$C6)*(MONTH('SUIVI 2018'!$J$2:$J$117)=MONTH('TRANSITS ANNUELS'!K$1))*('SUIVI 2018'!$O$2:$O$117))</f>
        <v>0</v>
      </c>
      <c r="L6" s="111">
        <f>SUMPRODUCT(('SUIVI 2018'!$H$2:$H$117='TRANSITS ANNUELS'!$B6)*('SUIVI 2018'!$M$2:$M$117='TRANSITS ANNUELS'!$C6)*(MONTH('SUIVI 2018'!$J$2:$J$117)=MONTH('TRANSITS ANNUELS'!L$1))*('SUIVI 2018'!$O$2:$O$117))</f>
        <v>0</v>
      </c>
      <c r="M6" s="111">
        <f>SUMPRODUCT(('SUIVI 2018'!$H$2:$H$117='TRANSITS ANNUELS'!$B6)*('SUIVI 2018'!$M$2:$M$117='TRANSITS ANNUELS'!$C6)*(MONTH('SUIVI 2018'!$J$2:$J$117)=MONTH('TRANSITS ANNUELS'!M$1))*('SUIVI 2018'!$O$2:$O$117))</f>
        <v>0</v>
      </c>
      <c r="N6" s="111">
        <f>SUMPRODUCT(('SUIVI 2018'!$H$2:$H$117='TRANSITS ANNUELS'!$B6)*('SUIVI 2018'!$M$2:$M$117='TRANSITS ANNUELS'!$C6)*(MONTH('SUIVI 2018'!$J$2:$J$117)=MONTH('TRANSITS ANNUELS'!N$1))*('SUIVI 2018'!$O$2:$O$117))</f>
        <v>0</v>
      </c>
      <c r="O6" s="111">
        <f>SUMPRODUCT(('SUIVI 2018'!$H$2:$H$117='TRANSITS ANNUELS'!$B6)*('SUIVI 2018'!$M$2:$M$117='TRANSITS ANNUELS'!$C6)*(MONTH('SUIVI 2018'!$J$2:$J$117)=MONTH('TRANSITS ANNUELS'!O$1))*('SUIVI 2018'!$O$2:$O$117))</f>
        <v>0</v>
      </c>
      <c r="P6" s="155">
        <f>SUMPRODUCT(('SUIVI 2018'!$H$2:$H$117='TRANSITS ANNUELS'!$B6)*('SUIVI 2018'!$M$2:$M$117='TRANSITS ANNUELS'!$C6)*(ISNUMBER('SUIVI 2018'!$O$2:$O$117)))</f>
        <v>3</v>
      </c>
      <c r="Q6" s="120" t="e">
        <f>SUMIFS('[1]SUIVI 2018'!$AC:$AC,'[1]SUIVI 2018'!$H:$H,B6,'[1]SUIVI 2018'!$M:$M,'[1]TRANSITS ANNUELS'!C6)</f>
        <v>#VALUE!</v>
      </c>
      <c r="R6" s="121" t="e">
        <f t="shared" si="0"/>
        <v>#VALUE!</v>
      </c>
      <c r="S6" s="122"/>
      <c r="T6" s="123"/>
      <c r="U6" s="124"/>
      <c r="V6" s="125"/>
      <c r="W6" s="126"/>
    </row>
    <row r="7" spans="1:23" ht="15.75" thickBot="1" x14ac:dyDescent="0.3">
      <c r="A7" s="151"/>
      <c r="B7" s="93" t="s">
        <v>29</v>
      </c>
      <c r="C7" s="119" t="s">
        <v>30</v>
      </c>
      <c r="D7" s="111">
        <f>SUMPRODUCT(('SUIVI 2018'!$H$2:$H$117='TRANSITS ANNUELS'!$B7)*('SUIVI 2018'!$M$2:$M$117='TRANSITS ANNUELS'!$C7)*(MONTH('SUIVI 2018'!$J$2:$J$117)=MONTH('TRANSITS ANNUELS'!D$1))*('SUIVI 2018'!$O$2:$O$117))</f>
        <v>23780</v>
      </c>
      <c r="E7" s="111">
        <f>SUMPRODUCT(('SUIVI 2018'!$H$2:$H$117='TRANSITS ANNUELS'!$B7)*('SUIVI 2018'!$M$2:$M$117='TRANSITS ANNUELS'!$C7)*(MONTH('SUIVI 2018'!$J$2:$J$117)=MONTH('TRANSITS ANNUELS'!E$1))*('SUIVI 2018'!$O$2:$O$117))</f>
        <v>0</v>
      </c>
      <c r="F7" s="111">
        <f>SUMPRODUCT(('SUIVI 2018'!$H$2:$H$117='TRANSITS ANNUELS'!$B7)*('SUIVI 2018'!$M$2:$M$117='TRANSITS ANNUELS'!$C7)*(MONTH('SUIVI 2018'!$J$2:$J$117)=MONTH('TRANSITS ANNUELS'!F$1))*('SUIVI 2018'!$O$2:$O$117))</f>
        <v>0</v>
      </c>
      <c r="G7" s="111">
        <f>SUMPRODUCT(('SUIVI 2018'!$H$2:$H$117='TRANSITS ANNUELS'!$B7)*('SUIVI 2018'!$M$2:$M$117='TRANSITS ANNUELS'!$C7)*(MONTH('SUIVI 2018'!$J$2:$J$117)=MONTH('TRANSITS ANNUELS'!G$1))*('SUIVI 2018'!$O$2:$O$117))</f>
        <v>0</v>
      </c>
      <c r="H7" s="111">
        <f>SUMPRODUCT(('SUIVI 2018'!$H$2:$H$117='TRANSITS ANNUELS'!$B7)*('SUIVI 2018'!$M$2:$M$117='TRANSITS ANNUELS'!$C7)*(MONTH('SUIVI 2018'!$J$2:$J$117)=MONTH('TRANSITS ANNUELS'!H$1))*('SUIVI 2018'!$O$2:$O$117))</f>
        <v>0</v>
      </c>
      <c r="I7" s="111">
        <f>SUMPRODUCT(('SUIVI 2018'!$H$2:$H$117='TRANSITS ANNUELS'!$B7)*('SUIVI 2018'!$M$2:$M$117='TRANSITS ANNUELS'!$C7)*(MONTH('SUIVI 2018'!$J$2:$J$117)=MONTH('TRANSITS ANNUELS'!I$1))*('SUIVI 2018'!$O$2:$O$117))</f>
        <v>0</v>
      </c>
      <c r="J7" s="111">
        <f>SUMPRODUCT(('SUIVI 2018'!$H$2:$H$117='TRANSITS ANNUELS'!$B7)*('SUIVI 2018'!$M$2:$M$117='TRANSITS ANNUELS'!$C7)*(MONTH('SUIVI 2018'!$J$2:$J$117)=MONTH('TRANSITS ANNUELS'!J$1))*('SUIVI 2018'!$O$2:$O$117))</f>
        <v>0</v>
      </c>
      <c r="K7" s="111">
        <f>SUMPRODUCT(('SUIVI 2018'!$H$2:$H$117='TRANSITS ANNUELS'!$B7)*('SUIVI 2018'!$M$2:$M$117='TRANSITS ANNUELS'!$C7)*(MONTH('SUIVI 2018'!$J$2:$J$117)=MONTH('TRANSITS ANNUELS'!K$1))*('SUIVI 2018'!$O$2:$O$117))</f>
        <v>0</v>
      </c>
      <c r="L7" s="111">
        <f>SUMPRODUCT(('SUIVI 2018'!$H$2:$H$117='TRANSITS ANNUELS'!$B7)*('SUIVI 2018'!$M$2:$M$117='TRANSITS ANNUELS'!$C7)*(MONTH('SUIVI 2018'!$J$2:$J$117)=MONTH('TRANSITS ANNUELS'!L$1))*('SUIVI 2018'!$O$2:$O$117))</f>
        <v>0</v>
      </c>
      <c r="M7" s="111">
        <f>SUMPRODUCT(('SUIVI 2018'!$H$2:$H$117='TRANSITS ANNUELS'!$B7)*('SUIVI 2018'!$M$2:$M$117='TRANSITS ANNUELS'!$C7)*(MONTH('SUIVI 2018'!$J$2:$J$117)=MONTH('TRANSITS ANNUELS'!M$1))*('SUIVI 2018'!$O$2:$O$117))</f>
        <v>0</v>
      </c>
      <c r="N7" s="111">
        <f>SUMPRODUCT(('SUIVI 2018'!$H$2:$H$117='TRANSITS ANNUELS'!$B7)*('SUIVI 2018'!$M$2:$M$117='TRANSITS ANNUELS'!$C7)*(MONTH('SUIVI 2018'!$J$2:$J$117)=MONTH('TRANSITS ANNUELS'!N$1))*('SUIVI 2018'!$O$2:$O$117))</f>
        <v>0</v>
      </c>
      <c r="O7" s="111">
        <f>SUMPRODUCT(('SUIVI 2018'!$H$2:$H$117='TRANSITS ANNUELS'!$B7)*('SUIVI 2018'!$M$2:$M$117='TRANSITS ANNUELS'!$C7)*(MONTH('SUIVI 2018'!$J$2:$J$117)=MONTH('TRANSITS ANNUELS'!O$1))*('SUIVI 2018'!$O$2:$O$117))</f>
        <v>0</v>
      </c>
      <c r="P7" s="155">
        <f>SUMPRODUCT(('SUIVI 2018'!$H$2:$H$117='TRANSITS ANNUELS'!$B7)*('SUIVI 2018'!$M$2:$M$117='TRANSITS ANNUELS'!$C7)*(ISNUMBER('SUIVI 2018'!$O$2:$O$117)))</f>
        <v>40</v>
      </c>
      <c r="Q7" s="120" t="e">
        <f>SUMIFS('[1]SUIVI 2018'!$AC:$AC,'[1]SUIVI 2018'!$H:$H,B7,'[1]SUIVI 2018'!$M:$M,'[1]TRANSITS ANNUELS'!C7)</f>
        <v>#VALUE!</v>
      </c>
      <c r="R7" s="121" t="e">
        <f t="shared" si="0"/>
        <v>#VALUE!</v>
      </c>
      <c r="S7" s="122"/>
      <c r="T7" s="123"/>
      <c r="U7" s="124"/>
      <c r="V7" s="125"/>
      <c r="W7" s="126"/>
    </row>
    <row r="8" spans="1:23" ht="15.75" thickBot="1" x14ac:dyDescent="0.3">
      <c r="A8" s="151"/>
      <c r="B8" s="93" t="s">
        <v>29</v>
      </c>
      <c r="C8" s="119" t="s">
        <v>33</v>
      </c>
      <c r="D8" s="111">
        <f>SUMPRODUCT(('SUIVI 2018'!$H$2:$H$117='TRANSITS ANNUELS'!$B8)*('SUIVI 2018'!$M$2:$M$117='TRANSITS ANNUELS'!$C8)*(MONTH('SUIVI 2018'!$J$2:$J$117)=MONTH('TRANSITS ANNUELS'!D$1))*('SUIVI 2018'!$O$2:$O$117))</f>
        <v>1427</v>
      </c>
      <c r="E8" s="111">
        <f>SUMPRODUCT(('SUIVI 2018'!$H$2:$H$117='TRANSITS ANNUELS'!$B8)*('SUIVI 2018'!$M$2:$M$117='TRANSITS ANNUELS'!$C8)*(MONTH('SUIVI 2018'!$J$2:$J$117)=MONTH('TRANSITS ANNUELS'!E$1))*('SUIVI 2018'!$O$2:$O$117))</f>
        <v>0</v>
      </c>
      <c r="F8" s="111">
        <f>SUMPRODUCT(('SUIVI 2018'!$H$2:$H$117='TRANSITS ANNUELS'!$B8)*('SUIVI 2018'!$M$2:$M$117='TRANSITS ANNUELS'!$C8)*(MONTH('SUIVI 2018'!$J$2:$J$117)=MONTH('TRANSITS ANNUELS'!F$1))*('SUIVI 2018'!$O$2:$O$117))</f>
        <v>0</v>
      </c>
      <c r="G8" s="111">
        <f>SUMPRODUCT(('SUIVI 2018'!$H$2:$H$117='TRANSITS ANNUELS'!$B8)*('SUIVI 2018'!$M$2:$M$117='TRANSITS ANNUELS'!$C8)*(MONTH('SUIVI 2018'!$J$2:$J$117)=MONTH('TRANSITS ANNUELS'!G$1))*('SUIVI 2018'!$O$2:$O$117))</f>
        <v>0</v>
      </c>
      <c r="H8" s="111">
        <f>SUMPRODUCT(('SUIVI 2018'!$H$2:$H$117='TRANSITS ANNUELS'!$B8)*('SUIVI 2018'!$M$2:$M$117='TRANSITS ANNUELS'!$C8)*(MONTH('SUIVI 2018'!$J$2:$J$117)=MONTH('TRANSITS ANNUELS'!H$1))*('SUIVI 2018'!$O$2:$O$117))</f>
        <v>0</v>
      </c>
      <c r="I8" s="111">
        <f>SUMPRODUCT(('SUIVI 2018'!$H$2:$H$117='TRANSITS ANNUELS'!$B8)*('SUIVI 2018'!$M$2:$M$117='TRANSITS ANNUELS'!$C8)*(MONTH('SUIVI 2018'!$J$2:$J$117)=MONTH('TRANSITS ANNUELS'!I$1))*('SUIVI 2018'!$O$2:$O$117))</f>
        <v>0</v>
      </c>
      <c r="J8" s="111">
        <f>SUMPRODUCT(('SUIVI 2018'!$H$2:$H$117='TRANSITS ANNUELS'!$B8)*('SUIVI 2018'!$M$2:$M$117='TRANSITS ANNUELS'!$C8)*(MONTH('SUIVI 2018'!$J$2:$J$117)=MONTH('TRANSITS ANNUELS'!J$1))*('SUIVI 2018'!$O$2:$O$117))</f>
        <v>0</v>
      </c>
      <c r="K8" s="111">
        <f>SUMPRODUCT(('SUIVI 2018'!$H$2:$H$117='TRANSITS ANNUELS'!$B8)*('SUIVI 2018'!$M$2:$M$117='TRANSITS ANNUELS'!$C8)*(MONTH('SUIVI 2018'!$J$2:$J$117)=MONTH('TRANSITS ANNUELS'!K$1))*('SUIVI 2018'!$O$2:$O$117))</f>
        <v>0</v>
      </c>
      <c r="L8" s="111">
        <f>SUMPRODUCT(('SUIVI 2018'!$H$2:$H$117='TRANSITS ANNUELS'!$B8)*('SUIVI 2018'!$M$2:$M$117='TRANSITS ANNUELS'!$C8)*(MONTH('SUIVI 2018'!$J$2:$J$117)=MONTH('TRANSITS ANNUELS'!L$1))*('SUIVI 2018'!$O$2:$O$117))</f>
        <v>0</v>
      </c>
      <c r="M8" s="111">
        <f>SUMPRODUCT(('SUIVI 2018'!$H$2:$H$117='TRANSITS ANNUELS'!$B8)*('SUIVI 2018'!$M$2:$M$117='TRANSITS ANNUELS'!$C8)*(MONTH('SUIVI 2018'!$J$2:$J$117)=MONTH('TRANSITS ANNUELS'!M$1))*('SUIVI 2018'!$O$2:$O$117))</f>
        <v>0</v>
      </c>
      <c r="N8" s="111">
        <f>SUMPRODUCT(('SUIVI 2018'!$H$2:$H$117='TRANSITS ANNUELS'!$B8)*('SUIVI 2018'!$M$2:$M$117='TRANSITS ANNUELS'!$C8)*(MONTH('SUIVI 2018'!$J$2:$J$117)=MONTH('TRANSITS ANNUELS'!N$1))*('SUIVI 2018'!$O$2:$O$117))</f>
        <v>0</v>
      </c>
      <c r="O8" s="111">
        <f>SUMPRODUCT(('SUIVI 2018'!$H$2:$H$117='TRANSITS ANNUELS'!$B8)*('SUIVI 2018'!$M$2:$M$117='TRANSITS ANNUELS'!$C8)*(MONTH('SUIVI 2018'!$J$2:$J$117)=MONTH('TRANSITS ANNUELS'!O$1))*('SUIVI 2018'!$O$2:$O$117))</f>
        <v>0</v>
      </c>
      <c r="P8" s="155">
        <f>SUMPRODUCT(('SUIVI 2018'!$H$2:$H$117='TRANSITS ANNUELS'!$B8)*('SUIVI 2018'!$M$2:$M$117='TRANSITS ANNUELS'!$C8)*(ISNUMBER('SUIVI 2018'!$O$2:$O$117)))</f>
        <v>2</v>
      </c>
      <c r="Q8" s="120" t="e">
        <f>SUMIFS('[1]SUIVI 2018'!$AC:$AC,'[1]SUIVI 2018'!$H:$H,B8,'[1]SUIVI 2018'!$M:$M,'[1]TRANSITS ANNUELS'!C8)</f>
        <v>#VALUE!</v>
      </c>
      <c r="R8" s="121" t="e">
        <f t="shared" si="0"/>
        <v>#VALUE!</v>
      </c>
      <c r="S8" s="122"/>
      <c r="T8" s="123"/>
      <c r="U8" s="124"/>
      <c r="V8" s="125"/>
      <c r="W8" s="126"/>
    </row>
    <row r="9" spans="1:23" ht="15.75" thickBot="1" x14ac:dyDescent="0.3">
      <c r="A9" s="151"/>
      <c r="B9" s="93" t="s">
        <v>29</v>
      </c>
      <c r="C9" s="119" t="s">
        <v>35</v>
      </c>
      <c r="D9" s="111">
        <f>SUMPRODUCT(('SUIVI 2018'!$H$2:$H$117='TRANSITS ANNUELS'!$B9)*('SUIVI 2018'!$M$2:$M$117='TRANSITS ANNUELS'!$C9)*(MONTH('SUIVI 2018'!$J$2:$J$117)=MONTH('TRANSITS ANNUELS'!D$1))*('SUIVI 2018'!$O$2:$O$117))</f>
        <v>2540</v>
      </c>
      <c r="E9" s="111">
        <f>SUMPRODUCT(('SUIVI 2018'!$H$2:$H$117='TRANSITS ANNUELS'!$B9)*('SUIVI 2018'!$M$2:$M$117='TRANSITS ANNUELS'!$C9)*(MONTH('SUIVI 2018'!$J$2:$J$117)=MONTH('TRANSITS ANNUELS'!E$1))*('SUIVI 2018'!$O$2:$O$117))</f>
        <v>0</v>
      </c>
      <c r="F9" s="111">
        <f>SUMPRODUCT(('SUIVI 2018'!$H$2:$H$117='TRANSITS ANNUELS'!$B9)*('SUIVI 2018'!$M$2:$M$117='TRANSITS ANNUELS'!$C9)*(MONTH('SUIVI 2018'!$J$2:$J$117)=MONTH('TRANSITS ANNUELS'!F$1))*('SUIVI 2018'!$O$2:$O$117))</f>
        <v>0</v>
      </c>
      <c r="G9" s="111">
        <f>SUMPRODUCT(('SUIVI 2018'!$H$2:$H$117='TRANSITS ANNUELS'!$B9)*('SUIVI 2018'!$M$2:$M$117='TRANSITS ANNUELS'!$C9)*(MONTH('SUIVI 2018'!$J$2:$J$117)=MONTH('TRANSITS ANNUELS'!G$1))*('SUIVI 2018'!$O$2:$O$117))</f>
        <v>0</v>
      </c>
      <c r="H9" s="111">
        <f>SUMPRODUCT(('SUIVI 2018'!$H$2:$H$117='TRANSITS ANNUELS'!$B9)*('SUIVI 2018'!$M$2:$M$117='TRANSITS ANNUELS'!$C9)*(MONTH('SUIVI 2018'!$J$2:$J$117)=MONTH('TRANSITS ANNUELS'!H$1))*('SUIVI 2018'!$O$2:$O$117))</f>
        <v>0</v>
      </c>
      <c r="I9" s="111">
        <f>SUMPRODUCT(('SUIVI 2018'!$H$2:$H$117='TRANSITS ANNUELS'!$B9)*('SUIVI 2018'!$M$2:$M$117='TRANSITS ANNUELS'!$C9)*(MONTH('SUIVI 2018'!$J$2:$J$117)=MONTH('TRANSITS ANNUELS'!I$1))*('SUIVI 2018'!$O$2:$O$117))</f>
        <v>0</v>
      </c>
      <c r="J9" s="111">
        <f>SUMPRODUCT(('SUIVI 2018'!$H$2:$H$117='TRANSITS ANNUELS'!$B9)*('SUIVI 2018'!$M$2:$M$117='TRANSITS ANNUELS'!$C9)*(MONTH('SUIVI 2018'!$J$2:$J$117)=MONTH('TRANSITS ANNUELS'!J$1))*('SUIVI 2018'!$O$2:$O$117))</f>
        <v>0</v>
      </c>
      <c r="K9" s="111">
        <f>SUMPRODUCT(('SUIVI 2018'!$H$2:$H$117='TRANSITS ANNUELS'!$B9)*('SUIVI 2018'!$M$2:$M$117='TRANSITS ANNUELS'!$C9)*(MONTH('SUIVI 2018'!$J$2:$J$117)=MONTH('TRANSITS ANNUELS'!K$1))*('SUIVI 2018'!$O$2:$O$117))</f>
        <v>0</v>
      </c>
      <c r="L9" s="111">
        <f>SUMPRODUCT(('SUIVI 2018'!$H$2:$H$117='TRANSITS ANNUELS'!$B9)*('SUIVI 2018'!$M$2:$M$117='TRANSITS ANNUELS'!$C9)*(MONTH('SUIVI 2018'!$J$2:$J$117)=MONTH('TRANSITS ANNUELS'!L$1))*('SUIVI 2018'!$O$2:$O$117))</f>
        <v>0</v>
      </c>
      <c r="M9" s="111">
        <f>SUMPRODUCT(('SUIVI 2018'!$H$2:$H$117='TRANSITS ANNUELS'!$B9)*('SUIVI 2018'!$M$2:$M$117='TRANSITS ANNUELS'!$C9)*(MONTH('SUIVI 2018'!$J$2:$J$117)=MONTH('TRANSITS ANNUELS'!M$1))*('SUIVI 2018'!$O$2:$O$117))</f>
        <v>0</v>
      </c>
      <c r="N9" s="111">
        <f>SUMPRODUCT(('SUIVI 2018'!$H$2:$H$117='TRANSITS ANNUELS'!$B9)*('SUIVI 2018'!$M$2:$M$117='TRANSITS ANNUELS'!$C9)*(MONTH('SUIVI 2018'!$J$2:$J$117)=MONTH('TRANSITS ANNUELS'!N$1))*('SUIVI 2018'!$O$2:$O$117))</f>
        <v>0</v>
      </c>
      <c r="O9" s="111">
        <f>SUMPRODUCT(('SUIVI 2018'!$H$2:$H$117='TRANSITS ANNUELS'!$B9)*('SUIVI 2018'!$M$2:$M$117='TRANSITS ANNUELS'!$C9)*(MONTH('SUIVI 2018'!$J$2:$J$117)=MONTH('TRANSITS ANNUELS'!O$1))*('SUIVI 2018'!$O$2:$O$117))</f>
        <v>0</v>
      </c>
      <c r="P9" s="155">
        <f>SUMPRODUCT(('SUIVI 2018'!$H$2:$H$117='TRANSITS ANNUELS'!$B9)*('SUIVI 2018'!$M$2:$M$117='TRANSITS ANNUELS'!$C9)*(ISNUMBER('SUIVI 2018'!$O$2:$O$117)))</f>
        <v>3</v>
      </c>
      <c r="Q9" s="120" t="e">
        <f>SUMIFS('[1]SUIVI 2018'!$AC:$AC,'[1]SUIVI 2018'!$H:$H,B9,'[1]SUIVI 2018'!$M:$M,'[1]TRANSITS ANNUELS'!C9)</f>
        <v>#VALUE!</v>
      </c>
      <c r="R9" s="121" t="e">
        <f t="shared" si="0"/>
        <v>#VALUE!</v>
      </c>
      <c r="S9" s="122"/>
      <c r="T9" s="123"/>
      <c r="U9" s="124"/>
      <c r="V9" s="125"/>
      <c r="W9" s="126"/>
    </row>
    <row r="10" spans="1:23" ht="15.75" thickBot="1" x14ac:dyDescent="0.3">
      <c r="A10" s="151"/>
      <c r="B10" s="93" t="s">
        <v>29</v>
      </c>
      <c r="C10" s="119" t="s">
        <v>44</v>
      </c>
      <c r="D10" s="111">
        <f>SUMPRODUCT(('SUIVI 2018'!$H$2:$H$117='TRANSITS ANNUELS'!$B10)*('SUIVI 2018'!$M$2:$M$117='TRANSITS ANNUELS'!$C10)*(MONTH('SUIVI 2018'!$J$2:$J$117)=MONTH('TRANSITS ANNUELS'!D$1))*('SUIVI 2018'!$O$2:$O$117))</f>
        <v>0</v>
      </c>
      <c r="E10" s="111">
        <f>SUMPRODUCT(('SUIVI 2018'!$H$2:$H$117='TRANSITS ANNUELS'!$B10)*('SUIVI 2018'!$M$2:$M$117='TRANSITS ANNUELS'!$C10)*(MONTH('SUIVI 2018'!$J$2:$J$117)=MONTH('TRANSITS ANNUELS'!E$1))*('SUIVI 2018'!$O$2:$O$117))</f>
        <v>0</v>
      </c>
      <c r="F10" s="111">
        <f>SUMPRODUCT(('SUIVI 2018'!$H$2:$H$117='TRANSITS ANNUELS'!$B10)*('SUIVI 2018'!$M$2:$M$117='TRANSITS ANNUELS'!$C10)*(MONTH('SUIVI 2018'!$J$2:$J$117)=MONTH('TRANSITS ANNUELS'!F$1))*('SUIVI 2018'!$O$2:$O$117))</f>
        <v>0</v>
      </c>
      <c r="G10" s="111">
        <f>SUMPRODUCT(('SUIVI 2018'!$H$2:$H$117='TRANSITS ANNUELS'!$B10)*('SUIVI 2018'!$M$2:$M$117='TRANSITS ANNUELS'!$C10)*(MONTH('SUIVI 2018'!$J$2:$J$117)=MONTH('TRANSITS ANNUELS'!G$1))*('SUIVI 2018'!$O$2:$O$117))</f>
        <v>0</v>
      </c>
      <c r="H10" s="111">
        <f>SUMPRODUCT(('SUIVI 2018'!$H$2:$H$117='TRANSITS ANNUELS'!$B10)*('SUIVI 2018'!$M$2:$M$117='TRANSITS ANNUELS'!$C10)*(MONTH('SUIVI 2018'!$J$2:$J$117)=MONTH('TRANSITS ANNUELS'!H$1))*('SUIVI 2018'!$O$2:$O$117))</f>
        <v>0</v>
      </c>
      <c r="I10" s="111">
        <f>SUMPRODUCT(('SUIVI 2018'!$H$2:$H$117='TRANSITS ANNUELS'!$B10)*('SUIVI 2018'!$M$2:$M$117='TRANSITS ANNUELS'!$C10)*(MONTH('SUIVI 2018'!$J$2:$J$117)=MONTH('TRANSITS ANNUELS'!I$1))*('SUIVI 2018'!$O$2:$O$117))</f>
        <v>0</v>
      </c>
      <c r="J10" s="111">
        <f>SUMPRODUCT(('SUIVI 2018'!$H$2:$H$117='TRANSITS ANNUELS'!$B10)*('SUIVI 2018'!$M$2:$M$117='TRANSITS ANNUELS'!$C10)*(MONTH('SUIVI 2018'!$J$2:$J$117)=MONTH('TRANSITS ANNUELS'!J$1))*('SUIVI 2018'!$O$2:$O$117))</f>
        <v>0</v>
      </c>
      <c r="K10" s="111">
        <f>SUMPRODUCT(('SUIVI 2018'!$H$2:$H$117='TRANSITS ANNUELS'!$B10)*('SUIVI 2018'!$M$2:$M$117='TRANSITS ANNUELS'!$C10)*(MONTH('SUIVI 2018'!$J$2:$J$117)=MONTH('TRANSITS ANNUELS'!K$1))*('SUIVI 2018'!$O$2:$O$117))</f>
        <v>0</v>
      </c>
      <c r="L10" s="111">
        <f>SUMPRODUCT(('SUIVI 2018'!$H$2:$H$117='TRANSITS ANNUELS'!$B10)*('SUIVI 2018'!$M$2:$M$117='TRANSITS ANNUELS'!$C10)*(MONTH('SUIVI 2018'!$J$2:$J$117)=MONTH('TRANSITS ANNUELS'!L$1))*('SUIVI 2018'!$O$2:$O$117))</f>
        <v>0</v>
      </c>
      <c r="M10" s="111">
        <f>SUMPRODUCT(('SUIVI 2018'!$H$2:$H$117='TRANSITS ANNUELS'!$B10)*('SUIVI 2018'!$M$2:$M$117='TRANSITS ANNUELS'!$C10)*(MONTH('SUIVI 2018'!$J$2:$J$117)=MONTH('TRANSITS ANNUELS'!M$1))*('SUIVI 2018'!$O$2:$O$117))</f>
        <v>0</v>
      </c>
      <c r="N10" s="111">
        <f>SUMPRODUCT(('SUIVI 2018'!$H$2:$H$117='TRANSITS ANNUELS'!$B10)*('SUIVI 2018'!$M$2:$M$117='TRANSITS ANNUELS'!$C10)*(MONTH('SUIVI 2018'!$J$2:$J$117)=MONTH('TRANSITS ANNUELS'!N$1))*('SUIVI 2018'!$O$2:$O$117))</f>
        <v>0</v>
      </c>
      <c r="O10" s="111">
        <f>SUMPRODUCT(('SUIVI 2018'!$H$2:$H$117='TRANSITS ANNUELS'!$B10)*('SUIVI 2018'!$M$2:$M$117='TRANSITS ANNUELS'!$C10)*(MONTH('SUIVI 2018'!$J$2:$J$117)=MONTH('TRANSITS ANNUELS'!O$1))*('SUIVI 2018'!$O$2:$O$117))</f>
        <v>0</v>
      </c>
      <c r="P10" s="155">
        <f>SUMPRODUCT(('SUIVI 2018'!$H$2:$H$117='TRANSITS ANNUELS'!$B10)*('SUIVI 2018'!$M$2:$M$117='TRANSITS ANNUELS'!$C10)*(ISNUMBER('SUIVI 2018'!$O$2:$O$117)))</f>
        <v>0</v>
      </c>
      <c r="Q10" s="120" t="e">
        <f>SUMIFS('[1]SUIVI 2018'!$AC:$AC,'[1]SUIVI 2018'!$H:$H,B10,'[1]SUIVI 2018'!$M:$M,'[1]TRANSITS ANNUELS'!C10)</f>
        <v>#VALUE!</v>
      </c>
      <c r="R10" s="121" t="e">
        <f t="shared" si="0"/>
        <v>#VALUE!</v>
      </c>
      <c r="S10" s="122"/>
      <c r="T10" s="123"/>
      <c r="U10" s="124"/>
      <c r="V10" s="125"/>
      <c r="W10" s="126"/>
    </row>
    <row r="11" spans="1:23" ht="15.75" thickBot="1" x14ac:dyDescent="0.3">
      <c r="A11" s="151"/>
      <c r="B11" s="93" t="s">
        <v>29</v>
      </c>
      <c r="C11" s="119" t="s">
        <v>31</v>
      </c>
      <c r="D11" s="111">
        <f>SUMPRODUCT(('SUIVI 2018'!$H$2:$H$117='TRANSITS ANNUELS'!$B11)*('SUIVI 2018'!$M$2:$M$117='TRANSITS ANNUELS'!$C11)*(MONTH('SUIVI 2018'!$J$2:$J$117)=MONTH('TRANSITS ANNUELS'!D$1))*('SUIVI 2018'!$O$2:$O$117))</f>
        <v>7272</v>
      </c>
      <c r="E11" s="111">
        <f>SUMPRODUCT(('SUIVI 2018'!$H$2:$H$117='TRANSITS ANNUELS'!$B11)*('SUIVI 2018'!$M$2:$M$117='TRANSITS ANNUELS'!$C11)*(MONTH('SUIVI 2018'!$J$2:$J$117)=MONTH('TRANSITS ANNUELS'!E$1))*('SUIVI 2018'!$O$2:$O$117))</f>
        <v>0</v>
      </c>
      <c r="F11" s="111">
        <f>SUMPRODUCT(('SUIVI 2018'!$H$2:$H$117='TRANSITS ANNUELS'!$B11)*('SUIVI 2018'!$M$2:$M$117='TRANSITS ANNUELS'!$C11)*(MONTH('SUIVI 2018'!$J$2:$J$117)=MONTH('TRANSITS ANNUELS'!F$1))*('SUIVI 2018'!$O$2:$O$117))</f>
        <v>0</v>
      </c>
      <c r="G11" s="111">
        <f>SUMPRODUCT(('SUIVI 2018'!$H$2:$H$117='TRANSITS ANNUELS'!$B11)*('SUIVI 2018'!$M$2:$M$117='TRANSITS ANNUELS'!$C11)*(MONTH('SUIVI 2018'!$J$2:$J$117)=MONTH('TRANSITS ANNUELS'!G$1))*('SUIVI 2018'!$O$2:$O$117))</f>
        <v>0</v>
      </c>
      <c r="H11" s="111">
        <f>SUMPRODUCT(('SUIVI 2018'!$H$2:$H$117='TRANSITS ANNUELS'!$B11)*('SUIVI 2018'!$M$2:$M$117='TRANSITS ANNUELS'!$C11)*(MONTH('SUIVI 2018'!$J$2:$J$117)=MONTH('TRANSITS ANNUELS'!H$1))*('SUIVI 2018'!$O$2:$O$117))</f>
        <v>0</v>
      </c>
      <c r="I11" s="111">
        <f>SUMPRODUCT(('SUIVI 2018'!$H$2:$H$117='TRANSITS ANNUELS'!$B11)*('SUIVI 2018'!$M$2:$M$117='TRANSITS ANNUELS'!$C11)*(MONTH('SUIVI 2018'!$J$2:$J$117)=MONTH('TRANSITS ANNUELS'!I$1))*('SUIVI 2018'!$O$2:$O$117))</f>
        <v>0</v>
      </c>
      <c r="J11" s="111">
        <f>SUMPRODUCT(('SUIVI 2018'!$H$2:$H$117='TRANSITS ANNUELS'!$B11)*('SUIVI 2018'!$M$2:$M$117='TRANSITS ANNUELS'!$C11)*(MONTH('SUIVI 2018'!$J$2:$J$117)=MONTH('TRANSITS ANNUELS'!J$1))*('SUIVI 2018'!$O$2:$O$117))</f>
        <v>0</v>
      </c>
      <c r="K11" s="111">
        <f>SUMPRODUCT(('SUIVI 2018'!$H$2:$H$117='TRANSITS ANNUELS'!$B11)*('SUIVI 2018'!$M$2:$M$117='TRANSITS ANNUELS'!$C11)*(MONTH('SUIVI 2018'!$J$2:$J$117)=MONTH('TRANSITS ANNUELS'!K$1))*('SUIVI 2018'!$O$2:$O$117))</f>
        <v>0</v>
      </c>
      <c r="L11" s="111">
        <f>SUMPRODUCT(('SUIVI 2018'!$H$2:$H$117='TRANSITS ANNUELS'!$B11)*('SUIVI 2018'!$M$2:$M$117='TRANSITS ANNUELS'!$C11)*(MONTH('SUIVI 2018'!$J$2:$J$117)=MONTH('TRANSITS ANNUELS'!L$1))*('SUIVI 2018'!$O$2:$O$117))</f>
        <v>0</v>
      </c>
      <c r="M11" s="111">
        <f>SUMPRODUCT(('SUIVI 2018'!$H$2:$H$117='TRANSITS ANNUELS'!$B11)*('SUIVI 2018'!$M$2:$M$117='TRANSITS ANNUELS'!$C11)*(MONTH('SUIVI 2018'!$J$2:$J$117)=MONTH('TRANSITS ANNUELS'!M$1))*('SUIVI 2018'!$O$2:$O$117))</f>
        <v>0</v>
      </c>
      <c r="N11" s="111">
        <f>SUMPRODUCT(('SUIVI 2018'!$H$2:$H$117='TRANSITS ANNUELS'!$B11)*('SUIVI 2018'!$M$2:$M$117='TRANSITS ANNUELS'!$C11)*(MONTH('SUIVI 2018'!$J$2:$J$117)=MONTH('TRANSITS ANNUELS'!N$1))*('SUIVI 2018'!$O$2:$O$117))</f>
        <v>0</v>
      </c>
      <c r="O11" s="111">
        <f>SUMPRODUCT(('SUIVI 2018'!$H$2:$H$117='TRANSITS ANNUELS'!$B11)*('SUIVI 2018'!$M$2:$M$117='TRANSITS ANNUELS'!$C11)*(MONTH('SUIVI 2018'!$J$2:$J$117)=MONTH('TRANSITS ANNUELS'!O$1))*('SUIVI 2018'!$O$2:$O$117))</f>
        <v>0</v>
      </c>
      <c r="P11" s="155">
        <f>SUMPRODUCT(('SUIVI 2018'!$H$2:$H$117='TRANSITS ANNUELS'!$B11)*('SUIVI 2018'!$M$2:$M$117='TRANSITS ANNUELS'!$C11)*(ISNUMBER('SUIVI 2018'!$O$2:$O$117)))</f>
        <v>21</v>
      </c>
      <c r="Q11" s="120" t="e">
        <f>SUMIFS('[1]SUIVI 2018'!$AC:$AC,'[1]SUIVI 2018'!$H:$H,B11,'[1]SUIVI 2018'!$M:$M,'[1]TRANSITS ANNUELS'!C11)</f>
        <v>#VALUE!</v>
      </c>
      <c r="R11" s="121" t="e">
        <f t="shared" si="0"/>
        <v>#VALUE!</v>
      </c>
      <c r="S11" s="122"/>
      <c r="T11" s="123"/>
      <c r="U11" s="124"/>
      <c r="V11" s="125"/>
      <c r="W11" s="126"/>
    </row>
    <row r="12" spans="1:23" ht="15.75" thickBot="1" x14ac:dyDescent="0.3">
      <c r="A12" s="151"/>
      <c r="B12" s="93" t="s">
        <v>29</v>
      </c>
      <c r="C12" s="119" t="s">
        <v>45</v>
      </c>
      <c r="D12" s="111">
        <f>SUMPRODUCT(('SUIVI 2018'!$H$2:$H$117='TRANSITS ANNUELS'!$B12)*('SUIVI 2018'!$M$2:$M$117='TRANSITS ANNUELS'!$C12)*(MONTH('SUIVI 2018'!$J$2:$J$117)=MONTH('TRANSITS ANNUELS'!D$1))*('SUIVI 2018'!$O$2:$O$117))</f>
        <v>0</v>
      </c>
      <c r="E12" s="111">
        <f>SUMPRODUCT(('SUIVI 2018'!$H$2:$H$117='TRANSITS ANNUELS'!$B12)*('SUIVI 2018'!$M$2:$M$117='TRANSITS ANNUELS'!$C12)*(MONTH('SUIVI 2018'!$J$2:$J$117)=MONTH('TRANSITS ANNUELS'!E$1))*('SUIVI 2018'!$O$2:$O$117))</f>
        <v>0</v>
      </c>
      <c r="F12" s="111">
        <f>SUMPRODUCT(('SUIVI 2018'!$H$2:$H$117='TRANSITS ANNUELS'!$B12)*('SUIVI 2018'!$M$2:$M$117='TRANSITS ANNUELS'!$C12)*(MONTH('SUIVI 2018'!$J$2:$J$117)=MONTH('TRANSITS ANNUELS'!F$1))*('SUIVI 2018'!$O$2:$O$117))</f>
        <v>0</v>
      </c>
      <c r="G12" s="111">
        <f>SUMPRODUCT(('SUIVI 2018'!$H$2:$H$117='TRANSITS ANNUELS'!$B12)*('SUIVI 2018'!$M$2:$M$117='TRANSITS ANNUELS'!$C12)*(MONTH('SUIVI 2018'!$J$2:$J$117)=MONTH('TRANSITS ANNUELS'!G$1))*('SUIVI 2018'!$O$2:$O$117))</f>
        <v>0</v>
      </c>
      <c r="H12" s="111">
        <f>SUMPRODUCT(('SUIVI 2018'!$H$2:$H$117='TRANSITS ANNUELS'!$B12)*('SUIVI 2018'!$M$2:$M$117='TRANSITS ANNUELS'!$C12)*(MONTH('SUIVI 2018'!$J$2:$J$117)=MONTH('TRANSITS ANNUELS'!H$1))*('SUIVI 2018'!$O$2:$O$117))</f>
        <v>0</v>
      </c>
      <c r="I12" s="111">
        <f>SUMPRODUCT(('SUIVI 2018'!$H$2:$H$117='TRANSITS ANNUELS'!$B12)*('SUIVI 2018'!$M$2:$M$117='TRANSITS ANNUELS'!$C12)*(MONTH('SUIVI 2018'!$J$2:$J$117)=MONTH('TRANSITS ANNUELS'!I$1))*('SUIVI 2018'!$O$2:$O$117))</f>
        <v>0</v>
      </c>
      <c r="J12" s="111">
        <f>SUMPRODUCT(('SUIVI 2018'!$H$2:$H$117='TRANSITS ANNUELS'!$B12)*('SUIVI 2018'!$M$2:$M$117='TRANSITS ANNUELS'!$C12)*(MONTH('SUIVI 2018'!$J$2:$J$117)=MONTH('TRANSITS ANNUELS'!J$1))*('SUIVI 2018'!$O$2:$O$117))</f>
        <v>0</v>
      </c>
      <c r="K12" s="111">
        <f>SUMPRODUCT(('SUIVI 2018'!$H$2:$H$117='TRANSITS ANNUELS'!$B12)*('SUIVI 2018'!$M$2:$M$117='TRANSITS ANNUELS'!$C12)*(MONTH('SUIVI 2018'!$J$2:$J$117)=MONTH('TRANSITS ANNUELS'!K$1))*('SUIVI 2018'!$O$2:$O$117))</f>
        <v>0</v>
      </c>
      <c r="L12" s="111">
        <f>SUMPRODUCT(('SUIVI 2018'!$H$2:$H$117='TRANSITS ANNUELS'!$B12)*('SUIVI 2018'!$M$2:$M$117='TRANSITS ANNUELS'!$C12)*(MONTH('SUIVI 2018'!$J$2:$J$117)=MONTH('TRANSITS ANNUELS'!L$1))*('SUIVI 2018'!$O$2:$O$117))</f>
        <v>0</v>
      </c>
      <c r="M12" s="111">
        <f>SUMPRODUCT(('SUIVI 2018'!$H$2:$H$117='TRANSITS ANNUELS'!$B12)*('SUIVI 2018'!$M$2:$M$117='TRANSITS ANNUELS'!$C12)*(MONTH('SUIVI 2018'!$J$2:$J$117)=MONTH('TRANSITS ANNUELS'!M$1))*('SUIVI 2018'!$O$2:$O$117))</f>
        <v>0</v>
      </c>
      <c r="N12" s="111">
        <f>SUMPRODUCT(('SUIVI 2018'!$H$2:$H$117='TRANSITS ANNUELS'!$B12)*('SUIVI 2018'!$M$2:$M$117='TRANSITS ANNUELS'!$C12)*(MONTH('SUIVI 2018'!$J$2:$J$117)=MONTH('TRANSITS ANNUELS'!N$1))*('SUIVI 2018'!$O$2:$O$117))</f>
        <v>0</v>
      </c>
      <c r="O12" s="111">
        <f>SUMPRODUCT(('SUIVI 2018'!$H$2:$H$117='TRANSITS ANNUELS'!$B12)*('SUIVI 2018'!$M$2:$M$117='TRANSITS ANNUELS'!$C12)*(MONTH('SUIVI 2018'!$J$2:$J$117)=MONTH('TRANSITS ANNUELS'!O$1))*('SUIVI 2018'!$O$2:$O$117))</f>
        <v>0</v>
      </c>
      <c r="P12" s="155">
        <f>SUMPRODUCT(('SUIVI 2018'!$H$2:$H$117='TRANSITS ANNUELS'!$B12)*('SUIVI 2018'!$M$2:$M$117='TRANSITS ANNUELS'!$C12)*(ISNUMBER('SUIVI 2018'!$O$2:$O$117)))</f>
        <v>0</v>
      </c>
      <c r="Q12" s="120" t="e">
        <f>SUMIFS('[1]SUIVI 2018'!$AC:$AC,'[1]SUIVI 2018'!$H:$H,B12,'[1]SUIVI 2018'!$M:$M,'[1]TRANSITS ANNUELS'!C12)</f>
        <v>#VALUE!</v>
      </c>
      <c r="R12" s="121" t="e">
        <f t="shared" si="0"/>
        <v>#VALUE!</v>
      </c>
      <c r="S12" s="122"/>
      <c r="T12" s="123"/>
      <c r="U12" s="124"/>
      <c r="V12" s="125"/>
      <c r="W12" s="126"/>
    </row>
    <row r="13" spans="1:23" ht="15.75" thickBot="1" x14ac:dyDescent="0.3">
      <c r="A13" s="151"/>
      <c r="B13" s="93" t="s">
        <v>29</v>
      </c>
      <c r="C13" s="119" t="s">
        <v>46</v>
      </c>
      <c r="D13" s="111">
        <f>SUMPRODUCT(('SUIVI 2018'!$H$2:$H$117='TRANSITS ANNUELS'!$B13)*('SUIVI 2018'!$M$2:$M$117='TRANSITS ANNUELS'!$C13)*(MONTH('SUIVI 2018'!$J$2:$J$117)=MONTH('TRANSITS ANNUELS'!D$1))*('SUIVI 2018'!$O$2:$O$117))</f>
        <v>0</v>
      </c>
      <c r="E13" s="111">
        <f>SUMPRODUCT(('SUIVI 2018'!$H$2:$H$117='TRANSITS ANNUELS'!$B13)*('SUIVI 2018'!$M$2:$M$117='TRANSITS ANNUELS'!$C13)*(MONTH('SUIVI 2018'!$J$2:$J$117)=MONTH('TRANSITS ANNUELS'!E$1))*('SUIVI 2018'!$O$2:$O$117))</f>
        <v>0</v>
      </c>
      <c r="F13" s="111">
        <f>SUMPRODUCT(('SUIVI 2018'!$H$2:$H$117='TRANSITS ANNUELS'!$B13)*('SUIVI 2018'!$M$2:$M$117='TRANSITS ANNUELS'!$C13)*(MONTH('SUIVI 2018'!$J$2:$J$117)=MONTH('TRANSITS ANNUELS'!F$1))*('SUIVI 2018'!$O$2:$O$117))</f>
        <v>0</v>
      </c>
      <c r="G13" s="111">
        <f>SUMPRODUCT(('SUIVI 2018'!$H$2:$H$117='TRANSITS ANNUELS'!$B13)*('SUIVI 2018'!$M$2:$M$117='TRANSITS ANNUELS'!$C13)*(MONTH('SUIVI 2018'!$J$2:$J$117)=MONTH('TRANSITS ANNUELS'!G$1))*('SUIVI 2018'!$O$2:$O$117))</f>
        <v>0</v>
      </c>
      <c r="H13" s="111">
        <f>SUMPRODUCT(('SUIVI 2018'!$H$2:$H$117='TRANSITS ANNUELS'!$B13)*('SUIVI 2018'!$M$2:$M$117='TRANSITS ANNUELS'!$C13)*(MONTH('SUIVI 2018'!$J$2:$J$117)=MONTH('TRANSITS ANNUELS'!H$1))*('SUIVI 2018'!$O$2:$O$117))</f>
        <v>0</v>
      </c>
      <c r="I13" s="111">
        <f>SUMPRODUCT(('SUIVI 2018'!$H$2:$H$117='TRANSITS ANNUELS'!$B13)*('SUIVI 2018'!$M$2:$M$117='TRANSITS ANNUELS'!$C13)*(MONTH('SUIVI 2018'!$J$2:$J$117)=MONTH('TRANSITS ANNUELS'!I$1))*('SUIVI 2018'!$O$2:$O$117))</f>
        <v>0</v>
      </c>
      <c r="J13" s="111">
        <f>SUMPRODUCT(('SUIVI 2018'!$H$2:$H$117='TRANSITS ANNUELS'!$B13)*('SUIVI 2018'!$M$2:$M$117='TRANSITS ANNUELS'!$C13)*(MONTH('SUIVI 2018'!$J$2:$J$117)=MONTH('TRANSITS ANNUELS'!J$1))*('SUIVI 2018'!$O$2:$O$117))</f>
        <v>0</v>
      </c>
      <c r="K13" s="111">
        <f>SUMPRODUCT(('SUIVI 2018'!$H$2:$H$117='TRANSITS ANNUELS'!$B13)*('SUIVI 2018'!$M$2:$M$117='TRANSITS ANNUELS'!$C13)*(MONTH('SUIVI 2018'!$J$2:$J$117)=MONTH('TRANSITS ANNUELS'!K$1))*('SUIVI 2018'!$O$2:$O$117))</f>
        <v>0</v>
      </c>
      <c r="L13" s="111">
        <f>SUMPRODUCT(('SUIVI 2018'!$H$2:$H$117='TRANSITS ANNUELS'!$B13)*('SUIVI 2018'!$M$2:$M$117='TRANSITS ANNUELS'!$C13)*(MONTH('SUIVI 2018'!$J$2:$J$117)=MONTH('TRANSITS ANNUELS'!L$1))*('SUIVI 2018'!$O$2:$O$117))</f>
        <v>0</v>
      </c>
      <c r="M13" s="111">
        <f>SUMPRODUCT(('SUIVI 2018'!$H$2:$H$117='TRANSITS ANNUELS'!$B13)*('SUIVI 2018'!$M$2:$M$117='TRANSITS ANNUELS'!$C13)*(MONTH('SUIVI 2018'!$J$2:$J$117)=MONTH('TRANSITS ANNUELS'!M$1))*('SUIVI 2018'!$O$2:$O$117))</f>
        <v>0</v>
      </c>
      <c r="N13" s="111">
        <f>SUMPRODUCT(('SUIVI 2018'!$H$2:$H$117='TRANSITS ANNUELS'!$B13)*('SUIVI 2018'!$M$2:$M$117='TRANSITS ANNUELS'!$C13)*(MONTH('SUIVI 2018'!$J$2:$J$117)=MONTH('TRANSITS ANNUELS'!N$1))*('SUIVI 2018'!$O$2:$O$117))</f>
        <v>0</v>
      </c>
      <c r="O13" s="111">
        <f>SUMPRODUCT(('SUIVI 2018'!$H$2:$H$117='TRANSITS ANNUELS'!$B13)*('SUIVI 2018'!$M$2:$M$117='TRANSITS ANNUELS'!$C13)*(MONTH('SUIVI 2018'!$J$2:$J$117)=MONTH('TRANSITS ANNUELS'!O$1))*('SUIVI 2018'!$O$2:$O$117))</f>
        <v>0</v>
      </c>
      <c r="P13" s="155">
        <f>SUMPRODUCT(('SUIVI 2018'!$H$2:$H$117='TRANSITS ANNUELS'!$B13)*('SUIVI 2018'!$M$2:$M$117='TRANSITS ANNUELS'!$C13)*(ISNUMBER('SUIVI 2018'!$O$2:$O$117)))</f>
        <v>0</v>
      </c>
      <c r="Q13" s="120" t="e">
        <f>SUMIFS('[1]SUIVI 2018'!$AC:$AC,'[1]SUIVI 2018'!$H:$H,B13,'[1]SUIVI 2018'!$M:$M,'[1]TRANSITS ANNUELS'!C13)</f>
        <v>#VALUE!</v>
      </c>
      <c r="R13" s="121" t="e">
        <f t="shared" si="0"/>
        <v>#VALUE!</v>
      </c>
      <c r="S13" s="122"/>
      <c r="T13" s="123"/>
      <c r="U13" s="124"/>
      <c r="V13" s="125"/>
      <c r="W13" s="126"/>
    </row>
    <row r="14" spans="1:23" ht="15.75" thickBot="1" x14ac:dyDescent="0.3">
      <c r="A14" s="151"/>
      <c r="B14" s="93" t="s">
        <v>29</v>
      </c>
      <c r="C14" s="119" t="s">
        <v>36</v>
      </c>
      <c r="D14" s="111">
        <f>SUMPRODUCT(('SUIVI 2018'!$H$2:$H$117='TRANSITS ANNUELS'!$B14)*('SUIVI 2018'!$M$2:$M$117='TRANSITS ANNUELS'!$C14)*(MONTH('SUIVI 2018'!$J$2:$J$117)=MONTH('TRANSITS ANNUELS'!D$1))*('SUIVI 2018'!$O$2:$O$117))</f>
        <v>4614</v>
      </c>
      <c r="E14" s="111">
        <f>SUMPRODUCT(('SUIVI 2018'!$H$2:$H$117='TRANSITS ANNUELS'!$B14)*('SUIVI 2018'!$M$2:$M$117='TRANSITS ANNUELS'!$C14)*(MONTH('SUIVI 2018'!$J$2:$J$117)=MONTH('TRANSITS ANNUELS'!E$1))*('SUIVI 2018'!$O$2:$O$117))</f>
        <v>0</v>
      </c>
      <c r="F14" s="111">
        <f>SUMPRODUCT(('SUIVI 2018'!$H$2:$H$117='TRANSITS ANNUELS'!$B14)*('SUIVI 2018'!$M$2:$M$117='TRANSITS ANNUELS'!$C14)*(MONTH('SUIVI 2018'!$J$2:$J$117)=MONTH('TRANSITS ANNUELS'!F$1))*('SUIVI 2018'!$O$2:$O$117))</f>
        <v>0</v>
      </c>
      <c r="G14" s="111">
        <f>SUMPRODUCT(('SUIVI 2018'!$H$2:$H$117='TRANSITS ANNUELS'!$B14)*('SUIVI 2018'!$M$2:$M$117='TRANSITS ANNUELS'!$C14)*(MONTH('SUIVI 2018'!$J$2:$J$117)=MONTH('TRANSITS ANNUELS'!G$1))*('SUIVI 2018'!$O$2:$O$117))</f>
        <v>0</v>
      </c>
      <c r="H14" s="111">
        <f>SUMPRODUCT(('SUIVI 2018'!$H$2:$H$117='TRANSITS ANNUELS'!$B14)*('SUIVI 2018'!$M$2:$M$117='TRANSITS ANNUELS'!$C14)*(MONTH('SUIVI 2018'!$J$2:$J$117)=MONTH('TRANSITS ANNUELS'!H$1))*('SUIVI 2018'!$O$2:$O$117))</f>
        <v>0</v>
      </c>
      <c r="I14" s="111">
        <f>SUMPRODUCT(('SUIVI 2018'!$H$2:$H$117='TRANSITS ANNUELS'!$B14)*('SUIVI 2018'!$M$2:$M$117='TRANSITS ANNUELS'!$C14)*(MONTH('SUIVI 2018'!$J$2:$J$117)=MONTH('TRANSITS ANNUELS'!I$1))*('SUIVI 2018'!$O$2:$O$117))</f>
        <v>0</v>
      </c>
      <c r="J14" s="111">
        <f>SUMPRODUCT(('SUIVI 2018'!$H$2:$H$117='TRANSITS ANNUELS'!$B14)*('SUIVI 2018'!$M$2:$M$117='TRANSITS ANNUELS'!$C14)*(MONTH('SUIVI 2018'!$J$2:$J$117)=MONTH('TRANSITS ANNUELS'!J$1))*('SUIVI 2018'!$O$2:$O$117))</f>
        <v>0</v>
      </c>
      <c r="K14" s="111">
        <f>SUMPRODUCT(('SUIVI 2018'!$H$2:$H$117='TRANSITS ANNUELS'!$B14)*('SUIVI 2018'!$M$2:$M$117='TRANSITS ANNUELS'!$C14)*(MONTH('SUIVI 2018'!$J$2:$J$117)=MONTH('TRANSITS ANNUELS'!K$1))*('SUIVI 2018'!$O$2:$O$117))</f>
        <v>0</v>
      </c>
      <c r="L14" s="111">
        <f>SUMPRODUCT(('SUIVI 2018'!$H$2:$H$117='TRANSITS ANNUELS'!$B14)*('SUIVI 2018'!$M$2:$M$117='TRANSITS ANNUELS'!$C14)*(MONTH('SUIVI 2018'!$J$2:$J$117)=MONTH('TRANSITS ANNUELS'!L$1))*('SUIVI 2018'!$O$2:$O$117))</f>
        <v>0</v>
      </c>
      <c r="M14" s="111">
        <f>SUMPRODUCT(('SUIVI 2018'!$H$2:$H$117='TRANSITS ANNUELS'!$B14)*('SUIVI 2018'!$M$2:$M$117='TRANSITS ANNUELS'!$C14)*(MONTH('SUIVI 2018'!$J$2:$J$117)=MONTH('TRANSITS ANNUELS'!M$1))*('SUIVI 2018'!$O$2:$O$117))</f>
        <v>0</v>
      </c>
      <c r="N14" s="111">
        <f>SUMPRODUCT(('SUIVI 2018'!$H$2:$H$117='TRANSITS ANNUELS'!$B14)*('SUIVI 2018'!$M$2:$M$117='TRANSITS ANNUELS'!$C14)*(MONTH('SUIVI 2018'!$J$2:$J$117)=MONTH('TRANSITS ANNUELS'!N$1))*('SUIVI 2018'!$O$2:$O$117))</f>
        <v>0</v>
      </c>
      <c r="O14" s="111">
        <f>SUMPRODUCT(('SUIVI 2018'!$H$2:$H$117='TRANSITS ANNUELS'!$B14)*('SUIVI 2018'!$M$2:$M$117='TRANSITS ANNUELS'!$C14)*(MONTH('SUIVI 2018'!$J$2:$J$117)=MONTH('TRANSITS ANNUELS'!O$1))*('SUIVI 2018'!$O$2:$O$117))</f>
        <v>0</v>
      </c>
      <c r="P14" s="155">
        <f>SUMPRODUCT(('SUIVI 2018'!$H$2:$H$117='TRANSITS ANNUELS'!$B14)*('SUIVI 2018'!$M$2:$M$117='TRANSITS ANNUELS'!$C14)*(ISNUMBER('SUIVI 2018'!$O$2:$O$117)))</f>
        <v>3</v>
      </c>
      <c r="Q14" s="120" t="e">
        <f>SUMIFS('[1]SUIVI 2018'!$AC:$AC,'[1]SUIVI 2018'!$H:$H,B14,'[1]SUIVI 2018'!$M:$M,'[1]TRANSITS ANNUELS'!C14)</f>
        <v>#VALUE!</v>
      </c>
      <c r="R14" s="121" t="e">
        <f t="shared" si="0"/>
        <v>#VALUE!</v>
      </c>
      <c r="S14" s="122"/>
      <c r="T14" s="123"/>
      <c r="U14" s="124"/>
      <c r="V14" s="125"/>
      <c r="W14" s="126"/>
    </row>
    <row r="15" spans="1:23" ht="15.75" thickBot="1" x14ac:dyDescent="0.3">
      <c r="A15" s="151"/>
      <c r="B15" s="93" t="s">
        <v>29</v>
      </c>
      <c r="C15" s="119" t="s">
        <v>47</v>
      </c>
      <c r="D15" s="111">
        <f>SUMPRODUCT(('SUIVI 2018'!$H$2:$H$117='TRANSITS ANNUELS'!$B15)*('SUIVI 2018'!$M$2:$M$117='TRANSITS ANNUELS'!$C15)*(MONTH('SUIVI 2018'!$J$2:$J$117)=MONTH('TRANSITS ANNUELS'!D$1))*('SUIVI 2018'!$O$2:$O$117))</f>
        <v>0</v>
      </c>
      <c r="E15" s="111">
        <f>SUMPRODUCT(('SUIVI 2018'!$H$2:$H$117='TRANSITS ANNUELS'!$B15)*('SUIVI 2018'!$M$2:$M$117='TRANSITS ANNUELS'!$C15)*(MONTH('SUIVI 2018'!$J$2:$J$117)=MONTH('TRANSITS ANNUELS'!E$1))*('SUIVI 2018'!$O$2:$O$117))</f>
        <v>0</v>
      </c>
      <c r="F15" s="111">
        <f>SUMPRODUCT(('SUIVI 2018'!$H$2:$H$117='TRANSITS ANNUELS'!$B15)*('SUIVI 2018'!$M$2:$M$117='TRANSITS ANNUELS'!$C15)*(MONTH('SUIVI 2018'!$J$2:$J$117)=MONTH('TRANSITS ANNUELS'!F$1))*('SUIVI 2018'!$O$2:$O$117))</f>
        <v>0</v>
      </c>
      <c r="G15" s="111">
        <f>SUMPRODUCT(('SUIVI 2018'!$H$2:$H$117='TRANSITS ANNUELS'!$B15)*('SUIVI 2018'!$M$2:$M$117='TRANSITS ANNUELS'!$C15)*(MONTH('SUIVI 2018'!$J$2:$J$117)=MONTH('TRANSITS ANNUELS'!G$1))*('SUIVI 2018'!$O$2:$O$117))</f>
        <v>0</v>
      </c>
      <c r="H15" s="111">
        <f>SUMPRODUCT(('SUIVI 2018'!$H$2:$H$117='TRANSITS ANNUELS'!$B15)*('SUIVI 2018'!$M$2:$M$117='TRANSITS ANNUELS'!$C15)*(MONTH('SUIVI 2018'!$J$2:$J$117)=MONTH('TRANSITS ANNUELS'!H$1))*('SUIVI 2018'!$O$2:$O$117))</f>
        <v>0</v>
      </c>
      <c r="I15" s="111">
        <f>SUMPRODUCT(('SUIVI 2018'!$H$2:$H$117='TRANSITS ANNUELS'!$B15)*('SUIVI 2018'!$M$2:$M$117='TRANSITS ANNUELS'!$C15)*(MONTH('SUIVI 2018'!$J$2:$J$117)=MONTH('TRANSITS ANNUELS'!I$1))*('SUIVI 2018'!$O$2:$O$117))</f>
        <v>0</v>
      </c>
      <c r="J15" s="111">
        <f>SUMPRODUCT(('SUIVI 2018'!$H$2:$H$117='TRANSITS ANNUELS'!$B15)*('SUIVI 2018'!$M$2:$M$117='TRANSITS ANNUELS'!$C15)*(MONTH('SUIVI 2018'!$J$2:$J$117)=MONTH('TRANSITS ANNUELS'!J$1))*('SUIVI 2018'!$O$2:$O$117))</f>
        <v>0</v>
      </c>
      <c r="K15" s="111">
        <f>SUMPRODUCT(('SUIVI 2018'!$H$2:$H$117='TRANSITS ANNUELS'!$B15)*('SUIVI 2018'!$M$2:$M$117='TRANSITS ANNUELS'!$C15)*(MONTH('SUIVI 2018'!$J$2:$J$117)=MONTH('TRANSITS ANNUELS'!K$1))*('SUIVI 2018'!$O$2:$O$117))</f>
        <v>0</v>
      </c>
      <c r="L15" s="111">
        <f>SUMPRODUCT(('SUIVI 2018'!$H$2:$H$117='TRANSITS ANNUELS'!$B15)*('SUIVI 2018'!$M$2:$M$117='TRANSITS ANNUELS'!$C15)*(MONTH('SUIVI 2018'!$J$2:$J$117)=MONTH('TRANSITS ANNUELS'!L$1))*('SUIVI 2018'!$O$2:$O$117))</f>
        <v>0</v>
      </c>
      <c r="M15" s="111">
        <f>SUMPRODUCT(('SUIVI 2018'!$H$2:$H$117='TRANSITS ANNUELS'!$B15)*('SUIVI 2018'!$M$2:$M$117='TRANSITS ANNUELS'!$C15)*(MONTH('SUIVI 2018'!$J$2:$J$117)=MONTH('TRANSITS ANNUELS'!M$1))*('SUIVI 2018'!$O$2:$O$117))</f>
        <v>0</v>
      </c>
      <c r="N15" s="111">
        <f>SUMPRODUCT(('SUIVI 2018'!$H$2:$H$117='TRANSITS ANNUELS'!$B15)*('SUIVI 2018'!$M$2:$M$117='TRANSITS ANNUELS'!$C15)*(MONTH('SUIVI 2018'!$J$2:$J$117)=MONTH('TRANSITS ANNUELS'!N$1))*('SUIVI 2018'!$O$2:$O$117))</f>
        <v>0</v>
      </c>
      <c r="O15" s="111">
        <f>SUMPRODUCT(('SUIVI 2018'!$H$2:$H$117='TRANSITS ANNUELS'!$B15)*('SUIVI 2018'!$M$2:$M$117='TRANSITS ANNUELS'!$C15)*(MONTH('SUIVI 2018'!$J$2:$J$117)=MONTH('TRANSITS ANNUELS'!O$1))*('SUIVI 2018'!$O$2:$O$117))</f>
        <v>0</v>
      </c>
      <c r="P15" s="155">
        <f>SUMPRODUCT(('SUIVI 2018'!$H$2:$H$117='TRANSITS ANNUELS'!$B15)*('SUIVI 2018'!$M$2:$M$117='TRANSITS ANNUELS'!$C15)*(ISNUMBER('SUIVI 2018'!$O$2:$O$117)))</f>
        <v>0</v>
      </c>
      <c r="Q15" s="127" t="e">
        <f>SUMIFS('[1]SUIVI 2018'!$AC:$AC,'[1]SUIVI 2018'!$H:$H,B15,'[1]SUIVI 2018'!$M:$M,'[1]TRANSITS ANNUELS'!C15)</f>
        <v>#VALUE!</v>
      </c>
      <c r="R15" s="121" t="e">
        <f t="shared" si="0"/>
        <v>#VALUE!</v>
      </c>
      <c r="S15" s="128"/>
      <c r="T15" s="129"/>
      <c r="U15" s="124"/>
      <c r="V15" s="125"/>
      <c r="W15" s="126"/>
    </row>
    <row r="16" spans="1:23" ht="15.75" thickBot="1" x14ac:dyDescent="0.3">
      <c r="A16" s="151"/>
      <c r="B16" s="93" t="s">
        <v>29</v>
      </c>
      <c r="C16" s="119" t="s">
        <v>38</v>
      </c>
      <c r="D16" s="111">
        <f>SUMPRODUCT(('SUIVI 2018'!$H$2:$H$117='TRANSITS ANNUELS'!$B16)*('SUIVI 2018'!$M$2:$M$117='TRANSITS ANNUELS'!$C16)*(MONTH('SUIVI 2018'!$J$2:$J$117)=MONTH('TRANSITS ANNUELS'!D$1))*('SUIVI 2018'!$O$2:$O$117))</f>
        <v>0</v>
      </c>
      <c r="E16" s="111">
        <f>SUMPRODUCT(('SUIVI 2018'!$H$2:$H$117='TRANSITS ANNUELS'!$B16)*('SUIVI 2018'!$M$2:$M$117='TRANSITS ANNUELS'!$C16)*(MONTH('SUIVI 2018'!$J$2:$J$117)=MONTH('TRANSITS ANNUELS'!E$1))*('SUIVI 2018'!$O$2:$O$117))</f>
        <v>0</v>
      </c>
      <c r="F16" s="111">
        <f>SUMPRODUCT(('SUIVI 2018'!$H$2:$H$117='TRANSITS ANNUELS'!$B16)*('SUIVI 2018'!$M$2:$M$117='TRANSITS ANNUELS'!$C16)*(MONTH('SUIVI 2018'!$J$2:$J$117)=MONTH('TRANSITS ANNUELS'!F$1))*('SUIVI 2018'!$O$2:$O$117))</f>
        <v>0</v>
      </c>
      <c r="G16" s="111">
        <f>SUMPRODUCT(('SUIVI 2018'!$H$2:$H$117='TRANSITS ANNUELS'!$B16)*('SUIVI 2018'!$M$2:$M$117='TRANSITS ANNUELS'!$C16)*(MONTH('SUIVI 2018'!$J$2:$J$117)=MONTH('TRANSITS ANNUELS'!G$1))*('SUIVI 2018'!$O$2:$O$117))</f>
        <v>0</v>
      </c>
      <c r="H16" s="111">
        <f>SUMPRODUCT(('SUIVI 2018'!$H$2:$H$117='TRANSITS ANNUELS'!$B16)*('SUIVI 2018'!$M$2:$M$117='TRANSITS ANNUELS'!$C16)*(MONTH('SUIVI 2018'!$J$2:$J$117)=MONTH('TRANSITS ANNUELS'!H$1))*('SUIVI 2018'!$O$2:$O$117))</f>
        <v>0</v>
      </c>
      <c r="I16" s="111">
        <f>SUMPRODUCT(('SUIVI 2018'!$H$2:$H$117='TRANSITS ANNUELS'!$B16)*('SUIVI 2018'!$M$2:$M$117='TRANSITS ANNUELS'!$C16)*(MONTH('SUIVI 2018'!$J$2:$J$117)=MONTH('TRANSITS ANNUELS'!I$1))*('SUIVI 2018'!$O$2:$O$117))</f>
        <v>0</v>
      </c>
      <c r="J16" s="111">
        <f>SUMPRODUCT(('SUIVI 2018'!$H$2:$H$117='TRANSITS ANNUELS'!$B16)*('SUIVI 2018'!$M$2:$M$117='TRANSITS ANNUELS'!$C16)*(MONTH('SUIVI 2018'!$J$2:$J$117)=MONTH('TRANSITS ANNUELS'!J$1))*('SUIVI 2018'!$O$2:$O$117))</f>
        <v>0</v>
      </c>
      <c r="K16" s="111">
        <f>SUMPRODUCT(('SUIVI 2018'!$H$2:$H$117='TRANSITS ANNUELS'!$B16)*('SUIVI 2018'!$M$2:$M$117='TRANSITS ANNUELS'!$C16)*(MONTH('SUIVI 2018'!$J$2:$J$117)=MONTH('TRANSITS ANNUELS'!K$1))*('SUIVI 2018'!$O$2:$O$117))</f>
        <v>0</v>
      </c>
      <c r="L16" s="111">
        <f>SUMPRODUCT(('SUIVI 2018'!$H$2:$H$117='TRANSITS ANNUELS'!$B16)*('SUIVI 2018'!$M$2:$M$117='TRANSITS ANNUELS'!$C16)*(MONTH('SUIVI 2018'!$J$2:$J$117)=MONTH('TRANSITS ANNUELS'!L$1))*('SUIVI 2018'!$O$2:$O$117))</f>
        <v>0</v>
      </c>
      <c r="M16" s="111">
        <f>SUMPRODUCT(('SUIVI 2018'!$H$2:$H$117='TRANSITS ANNUELS'!$B16)*('SUIVI 2018'!$M$2:$M$117='TRANSITS ANNUELS'!$C16)*(MONTH('SUIVI 2018'!$J$2:$J$117)=MONTH('TRANSITS ANNUELS'!M$1))*('SUIVI 2018'!$O$2:$O$117))</f>
        <v>0</v>
      </c>
      <c r="N16" s="111">
        <f>SUMPRODUCT(('SUIVI 2018'!$H$2:$H$117='TRANSITS ANNUELS'!$B16)*('SUIVI 2018'!$M$2:$M$117='TRANSITS ANNUELS'!$C16)*(MONTH('SUIVI 2018'!$J$2:$J$117)=MONTH('TRANSITS ANNUELS'!N$1))*('SUIVI 2018'!$O$2:$O$117))</f>
        <v>0</v>
      </c>
      <c r="O16" s="111">
        <f>SUMPRODUCT(('SUIVI 2018'!$H$2:$H$117='TRANSITS ANNUELS'!$B16)*('SUIVI 2018'!$M$2:$M$117='TRANSITS ANNUELS'!$C16)*(MONTH('SUIVI 2018'!$J$2:$J$117)=MONTH('TRANSITS ANNUELS'!O$1))*('SUIVI 2018'!$O$2:$O$117))</f>
        <v>0</v>
      </c>
      <c r="P16" s="155">
        <f>SUMPRODUCT(('SUIVI 2018'!$H$2:$H$117='TRANSITS ANNUELS'!$B16)*('SUIVI 2018'!$M$2:$M$117='TRANSITS ANNUELS'!$C16)*(ISNUMBER('SUIVI 2018'!$O$2:$O$117)))</f>
        <v>0</v>
      </c>
      <c r="Q16" s="127" t="e">
        <f>SUMIFS('[1]SUIVI 2018'!$AC:$AC,'[1]SUIVI 2018'!$H:$H,B16,'[1]SUIVI 2018'!$M:$M,'[1]TRANSITS ANNUELS'!C16)</f>
        <v>#VALUE!</v>
      </c>
      <c r="R16" s="121" t="e">
        <f t="shared" si="0"/>
        <v>#VALUE!</v>
      </c>
      <c r="S16" s="128"/>
      <c r="T16" s="129"/>
      <c r="U16" s="124"/>
      <c r="V16" s="125"/>
      <c r="W16" s="126"/>
    </row>
    <row r="17" spans="1:23" ht="15.75" thickBot="1" x14ac:dyDescent="0.3">
      <c r="A17" s="151"/>
      <c r="B17" s="93" t="s">
        <v>37</v>
      </c>
      <c r="C17" s="119" t="s">
        <v>30</v>
      </c>
      <c r="D17" s="111">
        <f>SUMPRODUCT(('SUIVI 2018'!$H$2:$H$117='TRANSITS ANNUELS'!$B17)*('SUIVI 2018'!$M$2:$M$117='TRANSITS ANNUELS'!$C17)*(MONTH('SUIVI 2018'!$J$2:$J$117)=MONTH('TRANSITS ANNUELS'!D$1))*('SUIVI 2018'!$O$2:$O$117))</f>
        <v>0</v>
      </c>
      <c r="E17" s="111">
        <f>SUMPRODUCT(('SUIVI 2018'!$H$2:$H$117='TRANSITS ANNUELS'!$B17)*('SUIVI 2018'!$M$2:$M$117='TRANSITS ANNUELS'!$C17)*(MONTH('SUIVI 2018'!$J$2:$J$117)=MONTH('TRANSITS ANNUELS'!E$1))*('SUIVI 2018'!$O$2:$O$117))</f>
        <v>0</v>
      </c>
      <c r="F17" s="111">
        <f>SUMPRODUCT(('SUIVI 2018'!$H$2:$H$117='TRANSITS ANNUELS'!$B17)*('SUIVI 2018'!$M$2:$M$117='TRANSITS ANNUELS'!$C17)*(MONTH('SUIVI 2018'!$J$2:$J$117)=MONTH('TRANSITS ANNUELS'!F$1))*('SUIVI 2018'!$O$2:$O$117))</f>
        <v>0</v>
      </c>
      <c r="G17" s="111">
        <f>SUMPRODUCT(('SUIVI 2018'!$H$2:$H$117='TRANSITS ANNUELS'!$B17)*('SUIVI 2018'!$M$2:$M$117='TRANSITS ANNUELS'!$C17)*(MONTH('SUIVI 2018'!$J$2:$J$117)=MONTH('TRANSITS ANNUELS'!G$1))*('SUIVI 2018'!$O$2:$O$117))</f>
        <v>0</v>
      </c>
      <c r="H17" s="111">
        <f>SUMPRODUCT(('SUIVI 2018'!$H$2:$H$117='TRANSITS ANNUELS'!$B17)*('SUIVI 2018'!$M$2:$M$117='TRANSITS ANNUELS'!$C17)*(MONTH('SUIVI 2018'!$J$2:$J$117)=MONTH('TRANSITS ANNUELS'!H$1))*('SUIVI 2018'!$O$2:$O$117))</f>
        <v>0</v>
      </c>
      <c r="I17" s="111">
        <f>SUMPRODUCT(('SUIVI 2018'!$H$2:$H$117='TRANSITS ANNUELS'!$B17)*('SUIVI 2018'!$M$2:$M$117='TRANSITS ANNUELS'!$C17)*(MONTH('SUIVI 2018'!$J$2:$J$117)=MONTH('TRANSITS ANNUELS'!I$1))*('SUIVI 2018'!$O$2:$O$117))</f>
        <v>0</v>
      </c>
      <c r="J17" s="111">
        <f>SUMPRODUCT(('SUIVI 2018'!$H$2:$H$117='TRANSITS ANNUELS'!$B17)*('SUIVI 2018'!$M$2:$M$117='TRANSITS ANNUELS'!$C17)*(MONTH('SUIVI 2018'!$J$2:$J$117)=MONTH('TRANSITS ANNUELS'!J$1))*('SUIVI 2018'!$O$2:$O$117))</f>
        <v>0</v>
      </c>
      <c r="K17" s="111">
        <f>SUMPRODUCT(('SUIVI 2018'!$H$2:$H$117='TRANSITS ANNUELS'!$B17)*('SUIVI 2018'!$M$2:$M$117='TRANSITS ANNUELS'!$C17)*(MONTH('SUIVI 2018'!$J$2:$J$117)=MONTH('TRANSITS ANNUELS'!K$1))*('SUIVI 2018'!$O$2:$O$117))</f>
        <v>0</v>
      </c>
      <c r="L17" s="111">
        <f>SUMPRODUCT(('SUIVI 2018'!$H$2:$H$117='TRANSITS ANNUELS'!$B17)*('SUIVI 2018'!$M$2:$M$117='TRANSITS ANNUELS'!$C17)*(MONTH('SUIVI 2018'!$J$2:$J$117)=MONTH('TRANSITS ANNUELS'!L$1))*('SUIVI 2018'!$O$2:$O$117))</f>
        <v>0</v>
      </c>
      <c r="M17" s="111">
        <f>SUMPRODUCT(('SUIVI 2018'!$H$2:$H$117='TRANSITS ANNUELS'!$B17)*('SUIVI 2018'!$M$2:$M$117='TRANSITS ANNUELS'!$C17)*(MONTH('SUIVI 2018'!$J$2:$J$117)=MONTH('TRANSITS ANNUELS'!M$1))*('SUIVI 2018'!$O$2:$O$117))</f>
        <v>0</v>
      </c>
      <c r="N17" s="111">
        <f>SUMPRODUCT(('SUIVI 2018'!$H$2:$H$117='TRANSITS ANNUELS'!$B17)*('SUIVI 2018'!$M$2:$M$117='TRANSITS ANNUELS'!$C17)*(MONTH('SUIVI 2018'!$J$2:$J$117)=MONTH('TRANSITS ANNUELS'!N$1))*('SUIVI 2018'!$O$2:$O$117))</f>
        <v>0</v>
      </c>
      <c r="O17" s="111">
        <f>SUMPRODUCT(('SUIVI 2018'!$H$2:$H$117='TRANSITS ANNUELS'!$B17)*('SUIVI 2018'!$M$2:$M$117='TRANSITS ANNUELS'!$C17)*(MONTH('SUIVI 2018'!$J$2:$J$117)=MONTH('TRANSITS ANNUELS'!O$1))*('SUIVI 2018'!$O$2:$O$117))</f>
        <v>0</v>
      </c>
      <c r="P17" s="155">
        <f>SUMPRODUCT(('SUIVI 2018'!$H$2:$H$117='TRANSITS ANNUELS'!$B17)*('SUIVI 2018'!$M$2:$M$117='TRANSITS ANNUELS'!$C17)*(ISNUMBER('SUIVI 2018'!$O$2:$O$117)))</f>
        <v>0</v>
      </c>
      <c r="Q17" s="127" t="e">
        <f>SUMIFS('[1]SUIVI 2018'!$AC:$AC,'[1]SUIVI 2018'!$H:$H,B17,'[1]SUIVI 2018'!$M:$M,'[1]TRANSITS ANNUELS'!C17)</f>
        <v>#VALUE!</v>
      </c>
      <c r="R17" s="130" t="e">
        <f t="shared" si="0"/>
        <v>#VALUE!</v>
      </c>
      <c r="S17" s="128"/>
      <c r="T17" s="129"/>
      <c r="U17" s="124"/>
      <c r="V17" s="125"/>
      <c r="W17" s="126"/>
    </row>
    <row r="18" spans="1:23" ht="15.75" thickBot="1" x14ac:dyDescent="0.3">
      <c r="A18" s="151"/>
      <c r="B18" s="93" t="s">
        <v>45</v>
      </c>
      <c r="C18" s="119" t="s">
        <v>47</v>
      </c>
      <c r="D18" s="111">
        <f>SUMPRODUCT(('SUIVI 2018'!$H$2:$H$117='TRANSITS ANNUELS'!$B18)*('SUIVI 2018'!$M$2:$M$117='TRANSITS ANNUELS'!$C18)*(MONTH('SUIVI 2018'!$J$2:$J$117)=MONTH('TRANSITS ANNUELS'!D$1))*('SUIVI 2018'!$O$2:$O$117))</f>
        <v>0</v>
      </c>
      <c r="E18" s="111">
        <f>SUMPRODUCT(('SUIVI 2018'!$H$2:$H$117='TRANSITS ANNUELS'!$B18)*('SUIVI 2018'!$M$2:$M$117='TRANSITS ANNUELS'!$C18)*(MONTH('SUIVI 2018'!$J$2:$J$117)=MONTH('TRANSITS ANNUELS'!E$1))*('SUIVI 2018'!$O$2:$O$117))</f>
        <v>0</v>
      </c>
      <c r="F18" s="111">
        <f>SUMPRODUCT(('SUIVI 2018'!$H$2:$H$117='TRANSITS ANNUELS'!$B18)*('SUIVI 2018'!$M$2:$M$117='TRANSITS ANNUELS'!$C18)*(MONTH('SUIVI 2018'!$J$2:$J$117)=MONTH('TRANSITS ANNUELS'!F$1))*('SUIVI 2018'!$O$2:$O$117))</f>
        <v>0</v>
      </c>
      <c r="G18" s="111">
        <f>SUMPRODUCT(('SUIVI 2018'!$H$2:$H$117='TRANSITS ANNUELS'!$B18)*('SUIVI 2018'!$M$2:$M$117='TRANSITS ANNUELS'!$C18)*(MONTH('SUIVI 2018'!$J$2:$J$117)=MONTH('TRANSITS ANNUELS'!G$1))*('SUIVI 2018'!$O$2:$O$117))</f>
        <v>0</v>
      </c>
      <c r="H18" s="111">
        <f>SUMPRODUCT(('SUIVI 2018'!$H$2:$H$117='TRANSITS ANNUELS'!$B18)*('SUIVI 2018'!$M$2:$M$117='TRANSITS ANNUELS'!$C18)*(MONTH('SUIVI 2018'!$J$2:$J$117)=MONTH('TRANSITS ANNUELS'!H$1))*('SUIVI 2018'!$O$2:$O$117))</f>
        <v>0</v>
      </c>
      <c r="I18" s="111">
        <f>SUMPRODUCT(('SUIVI 2018'!$H$2:$H$117='TRANSITS ANNUELS'!$B18)*('SUIVI 2018'!$M$2:$M$117='TRANSITS ANNUELS'!$C18)*(MONTH('SUIVI 2018'!$J$2:$J$117)=MONTH('TRANSITS ANNUELS'!I$1))*('SUIVI 2018'!$O$2:$O$117))</f>
        <v>0</v>
      </c>
      <c r="J18" s="111">
        <f>SUMPRODUCT(('SUIVI 2018'!$H$2:$H$117='TRANSITS ANNUELS'!$B18)*('SUIVI 2018'!$M$2:$M$117='TRANSITS ANNUELS'!$C18)*(MONTH('SUIVI 2018'!$J$2:$J$117)=MONTH('TRANSITS ANNUELS'!J$1))*('SUIVI 2018'!$O$2:$O$117))</f>
        <v>0</v>
      </c>
      <c r="K18" s="111">
        <f>SUMPRODUCT(('SUIVI 2018'!$H$2:$H$117='TRANSITS ANNUELS'!$B18)*('SUIVI 2018'!$M$2:$M$117='TRANSITS ANNUELS'!$C18)*(MONTH('SUIVI 2018'!$J$2:$J$117)=MONTH('TRANSITS ANNUELS'!K$1))*('SUIVI 2018'!$O$2:$O$117))</f>
        <v>0</v>
      </c>
      <c r="L18" s="111">
        <f>SUMPRODUCT(('SUIVI 2018'!$H$2:$H$117='TRANSITS ANNUELS'!$B18)*('SUIVI 2018'!$M$2:$M$117='TRANSITS ANNUELS'!$C18)*(MONTH('SUIVI 2018'!$J$2:$J$117)=MONTH('TRANSITS ANNUELS'!L$1))*('SUIVI 2018'!$O$2:$O$117))</f>
        <v>0</v>
      </c>
      <c r="M18" s="111">
        <f>SUMPRODUCT(('SUIVI 2018'!$H$2:$H$117='TRANSITS ANNUELS'!$B18)*('SUIVI 2018'!$M$2:$M$117='TRANSITS ANNUELS'!$C18)*(MONTH('SUIVI 2018'!$J$2:$J$117)=MONTH('TRANSITS ANNUELS'!M$1))*('SUIVI 2018'!$O$2:$O$117))</f>
        <v>0</v>
      </c>
      <c r="N18" s="111">
        <f>SUMPRODUCT(('SUIVI 2018'!$H$2:$H$117='TRANSITS ANNUELS'!$B18)*('SUIVI 2018'!$M$2:$M$117='TRANSITS ANNUELS'!$C18)*(MONTH('SUIVI 2018'!$J$2:$J$117)=MONTH('TRANSITS ANNUELS'!N$1))*('SUIVI 2018'!$O$2:$O$117))</f>
        <v>0</v>
      </c>
      <c r="O18" s="111">
        <f>SUMPRODUCT(('SUIVI 2018'!$H$2:$H$117='TRANSITS ANNUELS'!$B18)*('SUIVI 2018'!$M$2:$M$117='TRANSITS ANNUELS'!$C18)*(MONTH('SUIVI 2018'!$J$2:$J$117)=MONTH('TRANSITS ANNUELS'!O$1))*('SUIVI 2018'!$O$2:$O$117))</f>
        <v>0</v>
      </c>
      <c r="P18" s="155">
        <f>SUMPRODUCT(('SUIVI 2018'!$H$2:$H$117='TRANSITS ANNUELS'!$B18)*('SUIVI 2018'!$M$2:$M$117='TRANSITS ANNUELS'!$C18)*(ISNUMBER('SUIVI 2018'!$O$2:$O$117)))</f>
        <v>0</v>
      </c>
      <c r="Q18" s="127" t="e">
        <f>SUMIFS('[1]SUIVI 2018'!$AC:$AC,'[1]SUIVI 2018'!$H:$H,B18,'[1]SUIVI 2018'!$M:$M,'[1]TRANSITS ANNUELS'!C18)</f>
        <v>#VALUE!</v>
      </c>
      <c r="R18" s="130" t="e">
        <f t="shared" si="0"/>
        <v>#VALUE!</v>
      </c>
      <c r="S18" s="128"/>
      <c r="T18" s="129"/>
      <c r="U18" s="124"/>
      <c r="V18" s="125"/>
      <c r="W18" s="126"/>
    </row>
    <row r="19" spans="1:23" ht="15.75" thickBot="1" x14ac:dyDescent="0.3">
      <c r="A19" s="151"/>
      <c r="B19" s="93" t="s">
        <v>32</v>
      </c>
      <c r="C19" s="119" t="s">
        <v>30</v>
      </c>
      <c r="D19" s="111">
        <f>SUMPRODUCT(('SUIVI 2018'!$H$2:$H$117='TRANSITS ANNUELS'!$B19)*('SUIVI 2018'!$M$2:$M$117='TRANSITS ANNUELS'!$C19)*(MONTH('SUIVI 2018'!$J$2:$J$117)=MONTH('TRANSITS ANNUELS'!D$1))*('SUIVI 2018'!$O$2:$O$117))</f>
        <v>433.5</v>
      </c>
      <c r="E19" s="111">
        <f>SUMPRODUCT(('SUIVI 2018'!$H$2:$H$117='TRANSITS ANNUELS'!$B19)*('SUIVI 2018'!$M$2:$M$117='TRANSITS ANNUELS'!$C19)*(MONTH('SUIVI 2018'!$J$2:$J$117)=MONTH('TRANSITS ANNUELS'!E$1))*('SUIVI 2018'!$O$2:$O$117))</f>
        <v>0</v>
      </c>
      <c r="F19" s="111">
        <f>SUMPRODUCT(('SUIVI 2018'!$H$2:$H$117='TRANSITS ANNUELS'!$B19)*('SUIVI 2018'!$M$2:$M$117='TRANSITS ANNUELS'!$C19)*(MONTH('SUIVI 2018'!$J$2:$J$117)=MONTH('TRANSITS ANNUELS'!F$1))*('SUIVI 2018'!$O$2:$O$117))</f>
        <v>0</v>
      </c>
      <c r="G19" s="111">
        <f>SUMPRODUCT(('SUIVI 2018'!$H$2:$H$117='TRANSITS ANNUELS'!$B19)*('SUIVI 2018'!$M$2:$M$117='TRANSITS ANNUELS'!$C19)*(MONTH('SUIVI 2018'!$J$2:$J$117)=MONTH('TRANSITS ANNUELS'!G$1))*('SUIVI 2018'!$O$2:$O$117))</f>
        <v>0</v>
      </c>
      <c r="H19" s="111">
        <f>SUMPRODUCT(('SUIVI 2018'!$H$2:$H$117='TRANSITS ANNUELS'!$B19)*('SUIVI 2018'!$M$2:$M$117='TRANSITS ANNUELS'!$C19)*(MONTH('SUIVI 2018'!$J$2:$J$117)=MONTH('TRANSITS ANNUELS'!H$1))*('SUIVI 2018'!$O$2:$O$117))</f>
        <v>0</v>
      </c>
      <c r="I19" s="111">
        <f>SUMPRODUCT(('SUIVI 2018'!$H$2:$H$117='TRANSITS ANNUELS'!$B19)*('SUIVI 2018'!$M$2:$M$117='TRANSITS ANNUELS'!$C19)*(MONTH('SUIVI 2018'!$J$2:$J$117)=MONTH('TRANSITS ANNUELS'!I$1))*('SUIVI 2018'!$O$2:$O$117))</f>
        <v>0</v>
      </c>
      <c r="J19" s="111">
        <f>SUMPRODUCT(('SUIVI 2018'!$H$2:$H$117='TRANSITS ANNUELS'!$B19)*('SUIVI 2018'!$M$2:$M$117='TRANSITS ANNUELS'!$C19)*(MONTH('SUIVI 2018'!$J$2:$J$117)=MONTH('TRANSITS ANNUELS'!J$1))*('SUIVI 2018'!$O$2:$O$117))</f>
        <v>0</v>
      </c>
      <c r="K19" s="111">
        <f>SUMPRODUCT(('SUIVI 2018'!$H$2:$H$117='TRANSITS ANNUELS'!$B19)*('SUIVI 2018'!$M$2:$M$117='TRANSITS ANNUELS'!$C19)*(MONTH('SUIVI 2018'!$J$2:$J$117)=MONTH('TRANSITS ANNUELS'!K$1))*('SUIVI 2018'!$O$2:$O$117))</f>
        <v>0</v>
      </c>
      <c r="L19" s="111">
        <f>SUMPRODUCT(('SUIVI 2018'!$H$2:$H$117='TRANSITS ANNUELS'!$B19)*('SUIVI 2018'!$M$2:$M$117='TRANSITS ANNUELS'!$C19)*(MONTH('SUIVI 2018'!$J$2:$J$117)=MONTH('TRANSITS ANNUELS'!L$1))*('SUIVI 2018'!$O$2:$O$117))</f>
        <v>0</v>
      </c>
      <c r="M19" s="111">
        <f>SUMPRODUCT(('SUIVI 2018'!$H$2:$H$117='TRANSITS ANNUELS'!$B19)*('SUIVI 2018'!$M$2:$M$117='TRANSITS ANNUELS'!$C19)*(MONTH('SUIVI 2018'!$J$2:$J$117)=MONTH('TRANSITS ANNUELS'!M$1))*('SUIVI 2018'!$O$2:$O$117))</f>
        <v>0</v>
      </c>
      <c r="N19" s="111">
        <f>SUMPRODUCT(('SUIVI 2018'!$H$2:$H$117='TRANSITS ANNUELS'!$B19)*('SUIVI 2018'!$M$2:$M$117='TRANSITS ANNUELS'!$C19)*(MONTH('SUIVI 2018'!$J$2:$J$117)=MONTH('TRANSITS ANNUELS'!N$1))*('SUIVI 2018'!$O$2:$O$117))</f>
        <v>0</v>
      </c>
      <c r="O19" s="111">
        <f>SUMPRODUCT(('SUIVI 2018'!$H$2:$H$117='TRANSITS ANNUELS'!$B19)*('SUIVI 2018'!$M$2:$M$117='TRANSITS ANNUELS'!$C19)*(MONTH('SUIVI 2018'!$J$2:$J$117)=MONTH('TRANSITS ANNUELS'!O$1))*('SUIVI 2018'!$O$2:$O$117))</f>
        <v>0</v>
      </c>
      <c r="P19" s="155">
        <f>SUMPRODUCT(('SUIVI 2018'!$H$2:$H$117='TRANSITS ANNUELS'!$B19)*('SUIVI 2018'!$M$2:$M$117='TRANSITS ANNUELS'!$C19)*(ISNUMBER('SUIVI 2018'!$O$2:$O$117)))</f>
        <v>25</v>
      </c>
      <c r="Q19" s="127" t="e">
        <f>SUMIFS('[1]SUIVI 2018'!$AC:$AC,'[1]SUIVI 2018'!$H:$H,B19,'[1]SUIVI 2018'!$M:$M,'[1]TRANSITS ANNUELS'!C19)</f>
        <v>#VALUE!</v>
      </c>
      <c r="R19" s="130" t="e">
        <f t="shared" si="0"/>
        <v>#VALUE!</v>
      </c>
      <c r="S19" s="128"/>
      <c r="T19" s="129"/>
      <c r="U19" s="124"/>
      <c r="V19" s="125"/>
      <c r="W19" s="126"/>
    </row>
    <row r="20" spans="1:23" ht="15.75" thickBot="1" x14ac:dyDescent="0.3">
      <c r="A20" s="151"/>
      <c r="B20" s="93" t="s">
        <v>32</v>
      </c>
      <c r="C20" s="119" t="s">
        <v>33</v>
      </c>
      <c r="D20" s="111">
        <f>SUMPRODUCT(('SUIVI 2018'!$H$2:$H$117='TRANSITS ANNUELS'!$B20)*('SUIVI 2018'!$M$2:$M$117='TRANSITS ANNUELS'!$C20)*(MONTH('SUIVI 2018'!$J$2:$J$117)=MONTH('TRANSITS ANNUELS'!D$1))*('SUIVI 2018'!$O$2:$O$117))</f>
        <v>1166</v>
      </c>
      <c r="E20" s="111">
        <f>SUMPRODUCT(('SUIVI 2018'!$H$2:$H$117='TRANSITS ANNUELS'!$B20)*('SUIVI 2018'!$M$2:$M$117='TRANSITS ANNUELS'!$C20)*(MONTH('SUIVI 2018'!$J$2:$J$117)=MONTH('TRANSITS ANNUELS'!E$1))*('SUIVI 2018'!$O$2:$O$117))</f>
        <v>0</v>
      </c>
      <c r="F20" s="111">
        <f>SUMPRODUCT(('SUIVI 2018'!$H$2:$H$117='TRANSITS ANNUELS'!$B20)*('SUIVI 2018'!$M$2:$M$117='TRANSITS ANNUELS'!$C20)*(MONTH('SUIVI 2018'!$J$2:$J$117)=MONTH('TRANSITS ANNUELS'!F$1))*('SUIVI 2018'!$O$2:$O$117))</f>
        <v>0</v>
      </c>
      <c r="G20" s="111">
        <f>SUMPRODUCT(('SUIVI 2018'!$H$2:$H$117='TRANSITS ANNUELS'!$B20)*('SUIVI 2018'!$M$2:$M$117='TRANSITS ANNUELS'!$C20)*(MONTH('SUIVI 2018'!$J$2:$J$117)=MONTH('TRANSITS ANNUELS'!G$1))*('SUIVI 2018'!$O$2:$O$117))</f>
        <v>0</v>
      </c>
      <c r="H20" s="111">
        <f>SUMPRODUCT(('SUIVI 2018'!$H$2:$H$117='TRANSITS ANNUELS'!$B20)*('SUIVI 2018'!$M$2:$M$117='TRANSITS ANNUELS'!$C20)*(MONTH('SUIVI 2018'!$J$2:$J$117)=MONTH('TRANSITS ANNUELS'!H$1))*('SUIVI 2018'!$O$2:$O$117))</f>
        <v>0</v>
      </c>
      <c r="I20" s="111">
        <f>SUMPRODUCT(('SUIVI 2018'!$H$2:$H$117='TRANSITS ANNUELS'!$B20)*('SUIVI 2018'!$M$2:$M$117='TRANSITS ANNUELS'!$C20)*(MONTH('SUIVI 2018'!$J$2:$J$117)=MONTH('TRANSITS ANNUELS'!I$1))*('SUIVI 2018'!$O$2:$O$117))</f>
        <v>0</v>
      </c>
      <c r="J20" s="111">
        <f>SUMPRODUCT(('SUIVI 2018'!$H$2:$H$117='TRANSITS ANNUELS'!$B20)*('SUIVI 2018'!$M$2:$M$117='TRANSITS ANNUELS'!$C20)*(MONTH('SUIVI 2018'!$J$2:$J$117)=MONTH('TRANSITS ANNUELS'!J$1))*('SUIVI 2018'!$O$2:$O$117))</f>
        <v>0</v>
      </c>
      <c r="K20" s="111">
        <f>SUMPRODUCT(('SUIVI 2018'!$H$2:$H$117='TRANSITS ANNUELS'!$B20)*('SUIVI 2018'!$M$2:$M$117='TRANSITS ANNUELS'!$C20)*(MONTH('SUIVI 2018'!$J$2:$J$117)=MONTH('TRANSITS ANNUELS'!K$1))*('SUIVI 2018'!$O$2:$O$117))</f>
        <v>0</v>
      </c>
      <c r="L20" s="111">
        <f>SUMPRODUCT(('SUIVI 2018'!$H$2:$H$117='TRANSITS ANNUELS'!$B20)*('SUIVI 2018'!$M$2:$M$117='TRANSITS ANNUELS'!$C20)*(MONTH('SUIVI 2018'!$J$2:$J$117)=MONTH('TRANSITS ANNUELS'!L$1))*('SUIVI 2018'!$O$2:$O$117))</f>
        <v>0</v>
      </c>
      <c r="M20" s="111">
        <f>SUMPRODUCT(('SUIVI 2018'!$H$2:$H$117='TRANSITS ANNUELS'!$B20)*('SUIVI 2018'!$M$2:$M$117='TRANSITS ANNUELS'!$C20)*(MONTH('SUIVI 2018'!$J$2:$J$117)=MONTH('TRANSITS ANNUELS'!M$1))*('SUIVI 2018'!$O$2:$O$117))</f>
        <v>0</v>
      </c>
      <c r="N20" s="111">
        <f>SUMPRODUCT(('SUIVI 2018'!$H$2:$H$117='TRANSITS ANNUELS'!$B20)*('SUIVI 2018'!$M$2:$M$117='TRANSITS ANNUELS'!$C20)*(MONTH('SUIVI 2018'!$J$2:$J$117)=MONTH('TRANSITS ANNUELS'!N$1))*('SUIVI 2018'!$O$2:$O$117))</f>
        <v>0</v>
      </c>
      <c r="O20" s="111">
        <f>SUMPRODUCT(('SUIVI 2018'!$H$2:$H$117='TRANSITS ANNUELS'!$B20)*('SUIVI 2018'!$M$2:$M$117='TRANSITS ANNUELS'!$C20)*(MONTH('SUIVI 2018'!$J$2:$J$117)=MONTH('TRANSITS ANNUELS'!O$1))*('SUIVI 2018'!$O$2:$O$117))</f>
        <v>0</v>
      </c>
      <c r="P20" s="155">
        <f>SUMPRODUCT(('SUIVI 2018'!$H$2:$H$117='TRANSITS ANNUELS'!$B20)*('SUIVI 2018'!$M$2:$M$117='TRANSITS ANNUELS'!$C20)*(ISNUMBER('SUIVI 2018'!$O$2:$O$117)))</f>
        <v>3</v>
      </c>
      <c r="Q20" s="127" t="e">
        <f>SUMIFS('[1]SUIVI 2018'!$AC:$AC,'[1]SUIVI 2018'!$H:$H,B20,'[1]SUIVI 2018'!$M:$M,'[1]TRANSITS ANNUELS'!C20)</f>
        <v>#VALUE!</v>
      </c>
      <c r="R20" s="130" t="e">
        <f t="shared" si="0"/>
        <v>#VALUE!</v>
      </c>
      <c r="S20" s="128"/>
      <c r="T20" s="129"/>
      <c r="U20" s="124"/>
      <c r="V20" s="125"/>
      <c r="W20" s="126"/>
    </row>
    <row r="21" spans="1:23" ht="15.75" thickBot="1" x14ac:dyDescent="0.3">
      <c r="A21" s="151"/>
      <c r="B21" s="93" t="s">
        <v>32</v>
      </c>
      <c r="C21" s="119" t="s">
        <v>35</v>
      </c>
      <c r="D21" s="111">
        <f>SUMPRODUCT(('SUIVI 2018'!$H$2:$H$117='TRANSITS ANNUELS'!$B21)*('SUIVI 2018'!$M$2:$M$117='TRANSITS ANNUELS'!$C21)*(MONTH('SUIVI 2018'!$J$2:$J$117)=MONTH('TRANSITS ANNUELS'!D$1))*('SUIVI 2018'!$O$2:$O$117))</f>
        <v>65.5</v>
      </c>
      <c r="E21" s="111">
        <f>SUMPRODUCT(('SUIVI 2018'!$H$2:$H$117='TRANSITS ANNUELS'!$B21)*('SUIVI 2018'!$M$2:$M$117='TRANSITS ANNUELS'!$C21)*(MONTH('SUIVI 2018'!$J$2:$J$117)=MONTH('TRANSITS ANNUELS'!E$1))*('SUIVI 2018'!$O$2:$O$117))</f>
        <v>0</v>
      </c>
      <c r="F21" s="111">
        <f>SUMPRODUCT(('SUIVI 2018'!$H$2:$H$117='TRANSITS ANNUELS'!$B21)*('SUIVI 2018'!$M$2:$M$117='TRANSITS ANNUELS'!$C21)*(MONTH('SUIVI 2018'!$J$2:$J$117)=MONTH('TRANSITS ANNUELS'!F$1))*('SUIVI 2018'!$O$2:$O$117))</f>
        <v>0</v>
      </c>
      <c r="G21" s="111">
        <f>SUMPRODUCT(('SUIVI 2018'!$H$2:$H$117='TRANSITS ANNUELS'!$B21)*('SUIVI 2018'!$M$2:$M$117='TRANSITS ANNUELS'!$C21)*(MONTH('SUIVI 2018'!$J$2:$J$117)=MONTH('TRANSITS ANNUELS'!G$1))*('SUIVI 2018'!$O$2:$O$117))</f>
        <v>0</v>
      </c>
      <c r="H21" s="111">
        <f>SUMPRODUCT(('SUIVI 2018'!$H$2:$H$117='TRANSITS ANNUELS'!$B21)*('SUIVI 2018'!$M$2:$M$117='TRANSITS ANNUELS'!$C21)*(MONTH('SUIVI 2018'!$J$2:$J$117)=MONTH('TRANSITS ANNUELS'!H$1))*('SUIVI 2018'!$O$2:$O$117))</f>
        <v>0</v>
      </c>
      <c r="I21" s="111">
        <f>SUMPRODUCT(('SUIVI 2018'!$H$2:$H$117='TRANSITS ANNUELS'!$B21)*('SUIVI 2018'!$M$2:$M$117='TRANSITS ANNUELS'!$C21)*(MONTH('SUIVI 2018'!$J$2:$J$117)=MONTH('TRANSITS ANNUELS'!I$1))*('SUIVI 2018'!$O$2:$O$117))</f>
        <v>0</v>
      </c>
      <c r="J21" s="111">
        <f>SUMPRODUCT(('SUIVI 2018'!$H$2:$H$117='TRANSITS ANNUELS'!$B21)*('SUIVI 2018'!$M$2:$M$117='TRANSITS ANNUELS'!$C21)*(MONTH('SUIVI 2018'!$J$2:$J$117)=MONTH('TRANSITS ANNUELS'!J$1))*('SUIVI 2018'!$O$2:$O$117))</f>
        <v>0</v>
      </c>
      <c r="K21" s="111">
        <f>SUMPRODUCT(('SUIVI 2018'!$H$2:$H$117='TRANSITS ANNUELS'!$B21)*('SUIVI 2018'!$M$2:$M$117='TRANSITS ANNUELS'!$C21)*(MONTH('SUIVI 2018'!$J$2:$J$117)=MONTH('TRANSITS ANNUELS'!K$1))*('SUIVI 2018'!$O$2:$O$117))</f>
        <v>0</v>
      </c>
      <c r="L21" s="111">
        <f>SUMPRODUCT(('SUIVI 2018'!$H$2:$H$117='TRANSITS ANNUELS'!$B21)*('SUIVI 2018'!$M$2:$M$117='TRANSITS ANNUELS'!$C21)*(MONTH('SUIVI 2018'!$J$2:$J$117)=MONTH('TRANSITS ANNUELS'!L$1))*('SUIVI 2018'!$O$2:$O$117))</f>
        <v>0</v>
      </c>
      <c r="M21" s="111">
        <f>SUMPRODUCT(('SUIVI 2018'!$H$2:$H$117='TRANSITS ANNUELS'!$B21)*('SUIVI 2018'!$M$2:$M$117='TRANSITS ANNUELS'!$C21)*(MONTH('SUIVI 2018'!$J$2:$J$117)=MONTH('TRANSITS ANNUELS'!M$1))*('SUIVI 2018'!$O$2:$O$117))</f>
        <v>0</v>
      </c>
      <c r="N21" s="111">
        <f>SUMPRODUCT(('SUIVI 2018'!$H$2:$H$117='TRANSITS ANNUELS'!$B21)*('SUIVI 2018'!$M$2:$M$117='TRANSITS ANNUELS'!$C21)*(MONTH('SUIVI 2018'!$J$2:$J$117)=MONTH('TRANSITS ANNUELS'!N$1))*('SUIVI 2018'!$O$2:$O$117))</f>
        <v>0</v>
      </c>
      <c r="O21" s="111">
        <f>SUMPRODUCT(('SUIVI 2018'!$H$2:$H$117='TRANSITS ANNUELS'!$B21)*('SUIVI 2018'!$M$2:$M$117='TRANSITS ANNUELS'!$C21)*(MONTH('SUIVI 2018'!$J$2:$J$117)=MONTH('TRANSITS ANNUELS'!O$1))*('SUIVI 2018'!$O$2:$O$117))</f>
        <v>0</v>
      </c>
      <c r="P21" s="155">
        <f>SUMPRODUCT(('SUIVI 2018'!$H$2:$H$117='TRANSITS ANNUELS'!$B21)*('SUIVI 2018'!$M$2:$M$117='TRANSITS ANNUELS'!$C21)*(ISNUMBER('SUIVI 2018'!$O$2:$O$117)))</f>
        <v>1</v>
      </c>
      <c r="Q21" s="127" t="e">
        <f>SUMIFS('[1]SUIVI 2018'!$AC:$AC,'[1]SUIVI 2018'!$H:$H,B21,'[1]SUIVI 2018'!$M:$M,'[1]TRANSITS ANNUELS'!C21)</f>
        <v>#VALUE!</v>
      </c>
      <c r="R21" s="130" t="e">
        <f t="shared" si="0"/>
        <v>#VALUE!</v>
      </c>
      <c r="S21" s="128"/>
      <c r="T21" s="129"/>
      <c r="U21" s="124"/>
      <c r="V21" s="125"/>
      <c r="W21" s="126"/>
    </row>
    <row r="22" spans="1:23" ht="15.75" thickBot="1" x14ac:dyDescent="0.3">
      <c r="A22" s="151"/>
      <c r="B22" s="93" t="s">
        <v>32</v>
      </c>
      <c r="C22" s="119" t="s">
        <v>29</v>
      </c>
      <c r="D22" s="111">
        <f>SUMPRODUCT(('SUIVI 2018'!$H$2:$H$117='TRANSITS ANNUELS'!$B22)*('SUIVI 2018'!$M$2:$M$117='TRANSITS ANNUELS'!$C22)*(MONTH('SUIVI 2018'!$J$2:$J$117)=MONTH('TRANSITS ANNUELS'!D$1))*('SUIVI 2018'!$O$2:$O$117))</f>
        <v>0</v>
      </c>
      <c r="E22" s="111">
        <f>SUMPRODUCT(('SUIVI 2018'!$H$2:$H$117='TRANSITS ANNUELS'!$B22)*('SUIVI 2018'!$M$2:$M$117='TRANSITS ANNUELS'!$C22)*(MONTH('SUIVI 2018'!$J$2:$J$117)=MONTH('TRANSITS ANNUELS'!E$1))*('SUIVI 2018'!$O$2:$O$117))</f>
        <v>0</v>
      </c>
      <c r="F22" s="111">
        <f>SUMPRODUCT(('SUIVI 2018'!$H$2:$H$117='TRANSITS ANNUELS'!$B22)*('SUIVI 2018'!$M$2:$M$117='TRANSITS ANNUELS'!$C22)*(MONTH('SUIVI 2018'!$J$2:$J$117)=MONTH('TRANSITS ANNUELS'!F$1))*('SUIVI 2018'!$O$2:$O$117))</f>
        <v>0</v>
      </c>
      <c r="G22" s="111">
        <f>SUMPRODUCT(('SUIVI 2018'!$H$2:$H$117='TRANSITS ANNUELS'!$B22)*('SUIVI 2018'!$M$2:$M$117='TRANSITS ANNUELS'!$C22)*(MONTH('SUIVI 2018'!$J$2:$J$117)=MONTH('TRANSITS ANNUELS'!G$1))*('SUIVI 2018'!$O$2:$O$117))</f>
        <v>0</v>
      </c>
      <c r="H22" s="111">
        <f>SUMPRODUCT(('SUIVI 2018'!$H$2:$H$117='TRANSITS ANNUELS'!$B22)*('SUIVI 2018'!$M$2:$M$117='TRANSITS ANNUELS'!$C22)*(MONTH('SUIVI 2018'!$J$2:$J$117)=MONTH('TRANSITS ANNUELS'!H$1))*('SUIVI 2018'!$O$2:$O$117))</f>
        <v>0</v>
      </c>
      <c r="I22" s="111">
        <f>SUMPRODUCT(('SUIVI 2018'!$H$2:$H$117='TRANSITS ANNUELS'!$B22)*('SUIVI 2018'!$M$2:$M$117='TRANSITS ANNUELS'!$C22)*(MONTH('SUIVI 2018'!$J$2:$J$117)=MONTH('TRANSITS ANNUELS'!I$1))*('SUIVI 2018'!$O$2:$O$117))</f>
        <v>0</v>
      </c>
      <c r="J22" s="111">
        <f>SUMPRODUCT(('SUIVI 2018'!$H$2:$H$117='TRANSITS ANNUELS'!$B22)*('SUIVI 2018'!$M$2:$M$117='TRANSITS ANNUELS'!$C22)*(MONTH('SUIVI 2018'!$J$2:$J$117)=MONTH('TRANSITS ANNUELS'!J$1))*('SUIVI 2018'!$O$2:$O$117))</f>
        <v>0</v>
      </c>
      <c r="K22" s="111">
        <f>SUMPRODUCT(('SUIVI 2018'!$H$2:$H$117='TRANSITS ANNUELS'!$B22)*('SUIVI 2018'!$M$2:$M$117='TRANSITS ANNUELS'!$C22)*(MONTH('SUIVI 2018'!$J$2:$J$117)=MONTH('TRANSITS ANNUELS'!K$1))*('SUIVI 2018'!$O$2:$O$117))</f>
        <v>0</v>
      </c>
      <c r="L22" s="111">
        <f>SUMPRODUCT(('SUIVI 2018'!$H$2:$H$117='TRANSITS ANNUELS'!$B22)*('SUIVI 2018'!$M$2:$M$117='TRANSITS ANNUELS'!$C22)*(MONTH('SUIVI 2018'!$J$2:$J$117)=MONTH('TRANSITS ANNUELS'!L$1))*('SUIVI 2018'!$O$2:$O$117))</f>
        <v>0</v>
      </c>
      <c r="M22" s="111">
        <f>SUMPRODUCT(('SUIVI 2018'!$H$2:$H$117='TRANSITS ANNUELS'!$B22)*('SUIVI 2018'!$M$2:$M$117='TRANSITS ANNUELS'!$C22)*(MONTH('SUIVI 2018'!$J$2:$J$117)=MONTH('TRANSITS ANNUELS'!M$1))*('SUIVI 2018'!$O$2:$O$117))</f>
        <v>0</v>
      </c>
      <c r="N22" s="111">
        <f>SUMPRODUCT(('SUIVI 2018'!$H$2:$H$117='TRANSITS ANNUELS'!$B22)*('SUIVI 2018'!$M$2:$M$117='TRANSITS ANNUELS'!$C22)*(MONTH('SUIVI 2018'!$J$2:$J$117)=MONTH('TRANSITS ANNUELS'!N$1))*('SUIVI 2018'!$O$2:$O$117))</f>
        <v>0</v>
      </c>
      <c r="O22" s="111">
        <f>SUMPRODUCT(('SUIVI 2018'!$H$2:$H$117='TRANSITS ANNUELS'!$B22)*('SUIVI 2018'!$M$2:$M$117='TRANSITS ANNUELS'!$C22)*(MONTH('SUIVI 2018'!$J$2:$J$117)=MONTH('TRANSITS ANNUELS'!O$1))*('SUIVI 2018'!$O$2:$O$117))</f>
        <v>0</v>
      </c>
      <c r="P22" s="155">
        <f>SUMPRODUCT(('SUIVI 2018'!$H$2:$H$117='TRANSITS ANNUELS'!$B22)*('SUIVI 2018'!$M$2:$M$117='TRANSITS ANNUELS'!$C22)*(ISNUMBER('SUIVI 2018'!$O$2:$O$117)))</f>
        <v>0</v>
      </c>
      <c r="Q22" s="127" t="e">
        <f>SUMIFS('[1]SUIVI 2018'!$AC:$AC,'[1]SUIVI 2018'!$H:$H,B22,'[1]SUIVI 2018'!$M:$M,'[1]TRANSITS ANNUELS'!C22)</f>
        <v>#VALUE!</v>
      </c>
      <c r="R22" s="130" t="e">
        <f t="shared" si="0"/>
        <v>#VALUE!</v>
      </c>
      <c r="S22" s="128"/>
      <c r="T22" s="129"/>
      <c r="U22" s="124"/>
      <c r="V22" s="125"/>
      <c r="W22" s="126"/>
    </row>
    <row r="23" spans="1:23" ht="15.75" thickBot="1" x14ac:dyDescent="0.3">
      <c r="A23" s="151"/>
      <c r="B23" s="93" t="s">
        <v>30</v>
      </c>
      <c r="C23" s="119" t="s">
        <v>32</v>
      </c>
      <c r="D23" s="111">
        <f>SUMPRODUCT(('SUIVI 2018'!$H$2:$H$117='TRANSITS ANNUELS'!$B23)*('SUIVI 2018'!$M$2:$M$117='TRANSITS ANNUELS'!$C23)*(MONTH('SUIVI 2018'!$J$2:$J$117)=MONTH('TRANSITS ANNUELS'!D$1))*('SUIVI 2018'!$O$2:$O$117))</f>
        <v>0</v>
      </c>
      <c r="E23" s="111">
        <f>SUMPRODUCT(('SUIVI 2018'!$H$2:$H$117='TRANSITS ANNUELS'!$B23)*('SUIVI 2018'!$M$2:$M$117='TRANSITS ANNUELS'!$C23)*(MONTH('SUIVI 2018'!$J$2:$J$117)=MONTH('TRANSITS ANNUELS'!E$1))*('SUIVI 2018'!$O$2:$O$117))</f>
        <v>0</v>
      </c>
      <c r="F23" s="111">
        <f>SUMPRODUCT(('SUIVI 2018'!$H$2:$H$117='TRANSITS ANNUELS'!$B23)*('SUIVI 2018'!$M$2:$M$117='TRANSITS ANNUELS'!$C23)*(MONTH('SUIVI 2018'!$J$2:$J$117)=MONTH('TRANSITS ANNUELS'!F$1))*('SUIVI 2018'!$O$2:$O$117))</f>
        <v>0</v>
      </c>
      <c r="G23" s="111">
        <f>SUMPRODUCT(('SUIVI 2018'!$H$2:$H$117='TRANSITS ANNUELS'!$B23)*('SUIVI 2018'!$M$2:$M$117='TRANSITS ANNUELS'!$C23)*(MONTH('SUIVI 2018'!$J$2:$J$117)=MONTH('TRANSITS ANNUELS'!G$1))*('SUIVI 2018'!$O$2:$O$117))</f>
        <v>0</v>
      </c>
      <c r="H23" s="111">
        <f>SUMPRODUCT(('SUIVI 2018'!$H$2:$H$117='TRANSITS ANNUELS'!$B23)*('SUIVI 2018'!$M$2:$M$117='TRANSITS ANNUELS'!$C23)*(MONTH('SUIVI 2018'!$J$2:$J$117)=MONTH('TRANSITS ANNUELS'!H$1))*('SUIVI 2018'!$O$2:$O$117))</f>
        <v>0</v>
      </c>
      <c r="I23" s="111">
        <f>SUMPRODUCT(('SUIVI 2018'!$H$2:$H$117='TRANSITS ANNUELS'!$B23)*('SUIVI 2018'!$M$2:$M$117='TRANSITS ANNUELS'!$C23)*(MONTH('SUIVI 2018'!$J$2:$J$117)=MONTH('TRANSITS ANNUELS'!I$1))*('SUIVI 2018'!$O$2:$O$117))</f>
        <v>0</v>
      </c>
      <c r="J23" s="111">
        <f>SUMPRODUCT(('SUIVI 2018'!$H$2:$H$117='TRANSITS ANNUELS'!$B23)*('SUIVI 2018'!$M$2:$M$117='TRANSITS ANNUELS'!$C23)*(MONTH('SUIVI 2018'!$J$2:$J$117)=MONTH('TRANSITS ANNUELS'!J$1))*('SUIVI 2018'!$O$2:$O$117))</f>
        <v>0</v>
      </c>
      <c r="K23" s="111">
        <f>SUMPRODUCT(('SUIVI 2018'!$H$2:$H$117='TRANSITS ANNUELS'!$B23)*('SUIVI 2018'!$M$2:$M$117='TRANSITS ANNUELS'!$C23)*(MONTH('SUIVI 2018'!$J$2:$J$117)=MONTH('TRANSITS ANNUELS'!K$1))*('SUIVI 2018'!$O$2:$O$117))</f>
        <v>0</v>
      </c>
      <c r="L23" s="111">
        <f>SUMPRODUCT(('SUIVI 2018'!$H$2:$H$117='TRANSITS ANNUELS'!$B23)*('SUIVI 2018'!$M$2:$M$117='TRANSITS ANNUELS'!$C23)*(MONTH('SUIVI 2018'!$J$2:$J$117)=MONTH('TRANSITS ANNUELS'!L$1))*('SUIVI 2018'!$O$2:$O$117))</f>
        <v>0</v>
      </c>
      <c r="M23" s="111">
        <f>SUMPRODUCT(('SUIVI 2018'!$H$2:$H$117='TRANSITS ANNUELS'!$B23)*('SUIVI 2018'!$M$2:$M$117='TRANSITS ANNUELS'!$C23)*(MONTH('SUIVI 2018'!$J$2:$J$117)=MONTH('TRANSITS ANNUELS'!M$1))*('SUIVI 2018'!$O$2:$O$117))</f>
        <v>0</v>
      </c>
      <c r="N23" s="111">
        <f>SUMPRODUCT(('SUIVI 2018'!$H$2:$H$117='TRANSITS ANNUELS'!$B23)*('SUIVI 2018'!$M$2:$M$117='TRANSITS ANNUELS'!$C23)*(MONTH('SUIVI 2018'!$J$2:$J$117)=MONTH('TRANSITS ANNUELS'!N$1))*('SUIVI 2018'!$O$2:$O$117))</f>
        <v>0</v>
      </c>
      <c r="O23" s="111">
        <f>SUMPRODUCT(('SUIVI 2018'!$H$2:$H$117='TRANSITS ANNUELS'!$B23)*('SUIVI 2018'!$M$2:$M$117='TRANSITS ANNUELS'!$C23)*(MONTH('SUIVI 2018'!$J$2:$J$117)=MONTH('TRANSITS ANNUELS'!O$1))*('SUIVI 2018'!$O$2:$O$117))</f>
        <v>0</v>
      </c>
      <c r="P23" s="155">
        <f>SUMPRODUCT(('SUIVI 2018'!$H$2:$H$117='TRANSITS ANNUELS'!$B23)*('SUIVI 2018'!$M$2:$M$117='TRANSITS ANNUELS'!$C23)*(ISNUMBER('SUIVI 2018'!$O$2:$O$117)))</f>
        <v>0</v>
      </c>
      <c r="Q23" s="127" t="e">
        <f>SUMIFS('[1]SUIVI 2018'!$AC:$AC,'[1]SUIVI 2018'!$H:$H,B23,'[1]SUIVI 2018'!$M:$M,'[1]TRANSITS ANNUELS'!C23)</f>
        <v>#VALUE!</v>
      </c>
      <c r="R23" s="130" t="e">
        <f t="shared" si="0"/>
        <v>#VALUE!</v>
      </c>
      <c r="S23" s="128"/>
      <c r="T23" s="129"/>
      <c r="U23" s="124"/>
      <c r="V23" s="125"/>
      <c r="W23" s="126"/>
    </row>
    <row r="24" spans="1:23" ht="15.75" thickBot="1" x14ac:dyDescent="0.3">
      <c r="A24" s="151"/>
      <c r="B24" s="93" t="s">
        <v>30</v>
      </c>
      <c r="C24" s="119" t="s">
        <v>48</v>
      </c>
      <c r="D24" s="111">
        <f>SUMPRODUCT(('SUIVI 2018'!$H$2:$H$117='TRANSITS ANNUELS'!$B24)*('SUIVI 2018'!$M$2:$M$117='TRANSITS ANNUELS'!$C24)*(MONTH('SUIVI 2018'!$J$2:$J$117)=MONTH('TRANSITS ANNUELS'!D$1))*('SUIVI 2018'!$O$2:$O$117))</f>
        <v>0</v>
      </c>
      <c r="E24" s="111">
        <f>SUMPRODUCT(('SUIVI 2018'!$H$2:$H$117='TRANSITS ANNUELS'!$B24)*('SUIVI 2018'!$M$2:$M$117='TRANSITS ANNUELS'!$C24)*(MONTH('SUIVI 2018'!$J$2:$J$117)=MONTH('TRANSITS ANNUELS'!E$1))*('SUIVI 2018'!$O$2:$O$117))</f>
        <v>0</v>
      </c>
      <c r="F24" s="111">
        <f>SUMPRODUCT(('SUIVI 2018'!$H$2:$H$117='TRANSITS ANNUELS'!$B24)*('SUIVI 2018'!$M$2:$M$117='TRANSITS ANNUELS'!$C24)*(MONTH('SUIVI 2018'!$J$2:$J$117)=MONTH('TRANSITS ANNUELS'!F$1))*('SUIVI 2018'!$O$2:$O$117))</f>
        <v>0</v>
      </c>
      <c r="G24" s="111">
        <f>SUMPRODUCT(('SUIVI 2018'!$H$2:$H$117='TRANSITS ANNUELS'!$B24)*('SUIVI 2018'!$M$2:$M$117='TRANSITS ANNUELS'!$C24)*(MONTH('SUIVI 2018'!$J$2:$J$117)=MONTH('TRANSITS ANNUELS'!G$1))*('SUIVI 2018'!$O$2:$O$117))</f>
        <v>0</v>
      </c>
      <c r="H24" s="111">
        <f>SUMPRODUCT(('SUIVI 2018'!$H$2:$H$117='TRANSITS ANNUELS'!$B24)*('SUIVI 2018'!$M$2:$M$117='TRANSITS ANNUELS'!$C24)*(MONTH('SUIVI 2018'!$J$2:$J$117)=MONTH('TRANSITS ANNUELS'!H$1))*('SUIVI 2018'!$O$2:$O$117))</f>
        <v>0</v>
      </c>
      <c r="I24" s="111">
        <f>SUMPRODUCT(('SUIVI 2018'!$H$2:$H$117='TRANSITS ANNUELS'!$B24)*('SUIVI 2018'!$M$2:$M$117='TRANSITS ANNUELS'!$C24)*(MONTH('SUIVI 2018'!$J$2:$J$117)=MONTH('TRANSITS ANNUELS'!I$1))*('SUIVI 2018'!$O$2:$O$117))</f>
        <v>0</v>
      </c>
      <c r="J24" s="111">
        <f>SUMPRODUCT(('SUIVI 2018'!$H$2:$H$117='TRANSITS ANNUELS'!$B24)*('SUIVI 2018'!$M$2:$M$117='TRANSITS ANNUELS'!$C24)*(MONTH('SUIVI 2018'!$J$2:$J$117)=MONTH('TRANSITS ANNUELS'!J$1))*('SUIVI 2018'!$O$2:$O$117))</f>
        <v>0</v>
      </c>
      <c r="K24" s="111">
        <f>SUMPRODUCT(('SUIVI 2018'!$H$2:$H$117='TRANSITS ANNUELS'!$B24)*('SUIVI 2018'!$M$2:$M$117='TRANSITS ANNUELS'!$C24)*(MONTH('SUIVI 2018'!$J$2:$J$117)=MONTH('TRANSITS ANNUELS'!K$1))*('SUIVI 2018'!$O$2:$O$117))</f>
        <v>0</v>
      </c>
      <c r="L24" s="111">
        <f>SUMPRODUCT(('SUIVI 2018'!$H$2:$H$117='TRANSITS ANNUELS'!$B24)*('SUIVI 2018'!$M$2:$M$117='TRANSITS ANNUELS'!$C24)*(MONTH('SUIVI 2018'!$J$2:$J$117)=MONTH('TRANSITS ANNUELS'!L$1))*('SUIVI 2018'!$O$2:$O$117))</f>
        <v>0</v>
      </c>
      <c r="M24" s="111">
        <f>SUMPRODUCT(('SUIVI 2018'!$H$2:$H$117='TRANSITS ANNUELS'!$B24)*('SUIVI 2018'!$M$2:$M$117='TRANSITS ANNUELS'!$C24)*(MONTH('SUIVI 2018'!$J$2:$J$117)=MONTH('TRANSITS ANNUELS'!M$1))*('SUIVI 2018'!$O$2:$O$117))</f>
        <v>0</v>
      </c>
      <c r="N24" s="111">
        <f>SUMPRODUCT(('SUIVI 2018'!$H$2:$H$117='TRANSITS ANNUELS'!$B24)*('SUIVI 2018'!$M$2:$M$117='TRANSITS ANNUELS'!$C24)*(MONTH('SUIVI 2018'!$J$2:$J$117)=MONTH('TRANSITS ANNUELS'!N$1))*('SUIVI 2018'!$O$2:$O$117))</f>
        <v>0</v>
      </c>
      <c r="O24" s="111">
        <f>SUMPRODUCT(('SUIVI 2018'!$H$2:$H$117='TRANSITS ANNUELS'!$B24)*('SUIVI 2018'!$M$2:$M$117='TRANSITS ANNUELS'!$C24)*(MONTH('SUIVI 2018'!$J$2:$J$117)=MONTH('TRANSITS ANNUELS'!O$1))*('SUIVI 2018'!$O$2:$O$117))</f>
        <v>0</v>
      </c>
      <c r="P24" s="155">
        <f>SUMPRODUCT(('SUIVI 2018'!$H$2:$H$117='TRANSITS ANNUELS'!$B24)*('SUIVI 2018'!$M$2:$M$117='TRANSITS ANNUELS'!$C24)*(ISNUMBER('SUIVI 2018'!$O$2:$O$117)))</f>
        <v>0</v>
      </c>
      <c r="Q24" s="127" t="e">
        <f>SUMIFS('[1]SUIVI 2018'!$AC:$AC,'[1]SUIVI 2018'!$H:$H,B24,'[1]SUIVI 2018'!$M:$M,'[1]TRANSITS ANNUELS'!C24)</f>
        <v>#VALUE!</v>
      </c>
      <c r="R24" s="130" t="e">
        <f t="shared" si="0"/>
        <v>#VALUE!</v>
      </c>
      <c r="S24" s="128"/>
      <c r="T24" s="129"/>
      <c r="U24" s="124"/>
      <c r="V24" s="125"/>
      <c r="W24" s="126"/>
    </row>
    <row r="25" spans="1:23" ht="15.75" thickBot="1" x14ac:dyDescent="0.3">
      <c r="A25" s="151"/>
      <c r="B25" s="93" t="s">
        <v>30</v>
      </c>
      <c r="C25" s="119" t="s">
        <v>34</v>
      </c>
      <c r="D25" s="111">
        <f>SUMPRODUCT(('SUIVI 2018'!$H$2:$H$117='TRANSITS ANNUELS'!$B25)*('SUIVI 2018'!$M$2:$M$117='TRANSITS ANNUELS'!$C25)*(MONTH('SUIVI 2018'!$J$2:$J$117)=MONTH('TRANSITS ANNUELS'!D$1))*('SUIVI 2018'!$O$2:$O$117))</f>
        <v>1814</v>
      </c>
      <c r="E25" s="111">
        <f>SUMPRODUCT(('SUIVI 2018'!$H$2:$H$117='TRANSITS ANNUELS'!$B25)*('SUIVI 2018'!$M$2:$M$117='TRANSITS ANNUELS'!$C25)*(MONTH('SUIVI 2018'!$J$2:$J$117)=MONTH('TRANSITS ANNUELS'!E$1))*('SUIVI 2018'!$O$2:$O$117))</f>
        <v>907</v>
      </c>
      <c r="F25" s="111">
        <f>SUMPRODUCT(('SUIVI 2018'!$H$2:$H$117='TRANSITS ANNUELS'!$B25)*('SUIVI 2018'!$M$2:$M$117='TRANSITS ANNUELS'!$C25)*(MONTH('SUIVI 2018'!$J$2:$J$117)=MONTH('TRANSITS ANNUELS'!F$1))*('SUIVI 2018'!$O$2:$O$117))</f>
        <v>0</v>
      </c>
      <c r="G25" s="111">
        <f>SUMPRODUCT(('SUIVI 2018'!$H$2:$H$117='TRANSITS ANNUELS'!$B25)*('SUIVI 2018'!$M$2:$M$117='TRANSITS ANNUELS'!$C25)*(MONTH('SUIVI 2018'!$J$2:$J$117)=MONTH('TRANSITS ANNUELS'!G$1))*('SUIVI 2018'!$O$2:$O$117))</f>
        <v>0</v>
      </c>
      <c r="H25" s="111">
        <f>SUMPRODUCT(('SUIVI 2018'!$H$2:$H$117='TRANSITS ANNUELS'!$B25)*('SUIVI 2018'!$M$2:$M$117='TRANSITS ANNUELS'!$C25)*(MONTH('SUIVI 2018'!$J$2:$J$117)=MONTH('TRANSITS ANNUELS'!H$1))*('SUIVI 2018'!$O$2:$O$117))</f>
        <v>0</v>
      </c>
      <c r="I25" s="111">
        <f>SUMPRODUCT(('SUIVI 2018'!$H$2:$H$117='TRANSITS ANNUELS'!$B25)*('SUIVI 2018'!$M$2:$M$117='TRANSITS ANNUELS'!$C25)*(MONTH('SUIVI 2018'!$J$2:$J$117)=MONTH('TRANSITS ANNUELS'!I$1))*('SUIVI 2018'!$O$2:$O$117))</f>
        <v>0</v>
      </c>
      <c r="J25" s="111">
        <f>SUMPRODUCT(('SUIVI 2018'!$H$2:$H$117='TRANSITS ANNUELS'!$B25)*('SUIVI 2018'!$M$2:$M$117='TRANSITS ANNUELS'!$C25)*(MONTH('SUIVI 2018'!$J$2:$J$117)=MONTH('TRANSITS ANNUELS'!J$1))*('SUIVI 2018'!$O$2:$O$117))</f>
        <v>0</v>
      </c>
      <c r="K25" s="111">
        <f>SUMPRODUCT(('SUIVI 2018'!$H$2:$H$117='TRANSITS ANNUELS'!$B25)*('SUIVI 2018'!$M$2:$M$117='TRANSITS ANNUELS'!$C25)*(MONTH('SUIVI 2018'!$J$2:$J$117)=MONTH('TRANSITS ANNUELS'!K$1))*('SUIVI 2018'!$O$2:$O$117))</f>
        <v>0</v>
      </c>
      <c r="L25" s="111">
        <f>SUMPRODUCT(('SUIVI 2018'!$H$2:$H$117='TRANSITS ANNUELS'!$B25)*('SUIVI 2018'!$M$2:$M$117='TRANSITS ANNUELS'!$C25)*(MONTH('SUIVI 2018'!$J$2:$J$117)=MONTH('TRANSITS ANNUELS'!L$1))*('SUIVI 2018'!$O$2:$O$117))</f>
        <v>0</v>
      </c>
      <c r="M25" s="111">
        <f>SUMPRODUCT(('SUIVI 2018'!$H$2:$H$117='TRANSITS ANNUELS'!$B25)*('SUIVI 2018'!$M$2:$M$117='TRANSITS ANNUELS'!$C25)*(MONTH('SUIVI 2018'!$J$2:$J$117)=MONTH('TRANSITS ANNUELS'!M$1))*('SUIVI 2018'!$O$2:$O$117))</f>
        <v>0</v>
      </c>
      <c r="N25" s="111">
        <f>SUMPRODUCT(('SUIVI 2018'!$H$2:$H$117='TRANSITS ANNUELS'!$B25)*('SUIVI 2018'!$M$2:$M$117='TRANSITS ANNUELS'!$C25)*(MONTH('SUIVI 2018'!$J$2:$J$117)=MONTH('TRANSITS ANNUELS'!N$1))*('SUIVI 2018'!$O$2:$O$117))</f>
        <v>0</v>
      </c>
      <c r="O25" s="111">
        <f>SUMPRODUCT(('SUIVI 2018'!$H$2:$H$117='TRANSITS ANNUELS'!$B25)*('SUIVI 2018'!$M$2:$M$117='TRANSITS ANNUELS'!$C25)*(MONTH('SUIVI 2018'!$J$2:$J$117)=MONTH('TRANSITS ANNUELS'!O$1))*('SUIVI 2018'!$O$2:$O$117))</f>
        <v>0</v>
      </c>
      <c r="P25" s="155">
        <f>SUMPRODUCT(('SUIVI 2018'!$H$2:$H$117='TRANSITS ANNUELS'!$B25)*('SUIVI 2018'!$M$2:$M$117='TRANSITS ANNUELS'!$C25)*(ISNUMBER('SUIVI 2018'!$O$2:$O$117)))</f>
        <v>3</v>
      </c>
      <c r="Q25" s="127" t="e">
        <f>SUMIFS('[1]SUIVI 2018'!$AC:$AC,'[1]SUIVI 2018'!$H:$H,B25,'[1]SUIVI 2018'!$M:$M,'[1]TRANSITS ANNUELS'!C25)</f>
        <v>#VALUE!</v>
      </c>
      <c r="R25" s="130" t="e">
        <f t="shared" si="0"/>
        <v>#VALUE!</v>
      </c>
      <c r="S25" s="128"/>
      <c r="T25" s="129"/>
      <c r="U25" s="124"/>
      <c r="V25" s="125"/>
      <c r="W25" s="126"/>
    </row>
    <row r="26" spans="1:23" ht="15.75" thickBot="1" x14ac:dyDescent="0.3">
      <c r="A26" s="151"/>
      <c r="B26" s="93" t="s">
        <v>30</v>
      </c>
      <c r="C26" s="119" t="s">
        <v>29</v>
      </c>
      <c r="D26" s="111">
        <f>SUMPRODUCT(('SUIVI 2018'!$H$2:$H$117='TRANSITS ANNUELS'!$B26)*('SUIVI 2018'!$M$2:$M$117='TRANSITS ANNUELS'!$C26)*(MONTH('SUIVI 2018'!$J$2:$J$117)=MONTH('TRANSITS ANNUELS'!D$1))*('SUIVI 2018'!$O$2:$O$117))</f>
        <v>3567</v>
      </c>
      <c r="E26" s="111">
        <f>SUMPRODUCT(('SUIVI 2018'!$H$2:$H$117='TRANSITS ANNUELS'!$B26)*('SUIVI 2018'!$M$2:$M$117='TRANSITS ANNUELS'!$C26)*(MONTH('SUIVI 2018'!$J$2:$J$117)=MONTH('TRANSITS ANNUELS'!E$1))*('SUIVI 2018'!$O$2:$O$117))</f>
        <v>0</v>
      </c>
      <c r="F26" s="111">
        <f>SUMPRODUCT(('SUIVI 2018'!$H$2:$H$117='TRANSITS ANNUELS'!$B26)*('SUIVI 2018'!$M$2:$M$117='TRANSITS ANNUELS'!$C26)*(MONTH('SUIVI 2018'!$J$2:$J$117)=MONTH('TRANSITS ANNUELS'!F$1))*('SUIVI 2018'!$O$2:$O$117))</f>
        <v>0</v>
      </c>
      <c r="G26" s="111">
        <f>SUMPRODUCT(('SUIVI 2018'!$H$2:$H$117='TRANSITS ANNUELS'!$B26)*('SUIVI 2018'!$M$2:$M$117='TRANSITS ANNUELS'!$C26)*(MONTH('SUIVI 2018'!$J$2:$J$117)=MONTH('TRANSITS ANNUELS'!G$1))*('SUIVI 2018'!$O$2:$O$117))</f>
        <v>0</v>
      </c>
      <c r="H26" s="111">
        <f>SUMPRODUCT(('SUIVI 2018'!$H$2:$H$117='TRANSITS ANNUELS'!$B26)*('SUIVI 2018'!$M$2:$M$117='TRANSITS ANNUELS'!$C26)*(MONTH('SUIVI 2018'!$J$2:$J$117)=MONTH('TRANSITS ANNUELS'!H$1))*('SUIVI 2018'!$O$2:$O$117))</f>
        <v>0</v>
      </c>
      <c r="I26" s="111">
        <f>SUMPRODUCT(('SUIVI 2018'!$H$2:$H$117='TRANSITS ANNUELS'!$B26)*('SUIVI 2018'!$M$2:$M$117='TRANSITS ANNUELS'!$C26)*(MONTH('SUIVI 2018'!$J$2:$J$117)=MONTH('TRANSITS ANNUELS'!I$1))*('SUIVI 2018'!$O$2:$O$117))</f>
        <v>0</v>
      </c>
      <c r="J26" s="111">
        <f>SUMPRODUCT(('SUIVI 2018'!$H$2:$H$117='TRANSITS ANNUELS'!$B26)*('SUIVI 2018'!$M$2:$M$117='TRANSITS ANNUELS'!$C26)*(MONTH('SUIVI 2018'!$J$2:$J$117)=MONTH('TRANSITS ANNUELS'!J$1))*('SUIVI 2018'!$O$2:$O$117))</f>
        <v>0</v>
      </c>
      <c r="K26" s="111">
        <f>SUMPRODUCT(('SUIVI 2018'!$H$2:$H$117='TRANSITS ANNUELS'!$B26)*('SUIVI 2018'!$M$2:$M$117='TRANSITS ANNUELS'!$C26)*(MONTH('SUIVI 2018'!$J$2:$J$117)=MONTH('TRANSITS ANNUELS'!K$1))*('SUIVI 2018'!$O$2:$O$117))</f>
        <v>0</v>
      </c>
      <c r="L26" s="111">
        <f>SUMPRODUCT(('SUIVI 2018'!$H$2:$H$117='TRANSITS ANNUELS'!$B26)*('SUIVI 2018'!$M$2:$M$117='TRANSITS ANNUELS'!$C26)*(MONTH('SUIVI 2018'!$J$2:$J$117)=MONTH('TRANSITS ANNUELS'!L$1))*('SUIVI 2018'!$O$2:$O$117))</f>
        <v>0</v>
      </c>
      <c r="M26" s="111">
        <f>SUMPRODUCT(('SUIVI 2018'!$H$2:$H$117='TRANSITS ANNUELS'!$B26)*('SUIVI 2018'!$M$2:$M$117='TRANSITS ANNUELS'!$C26)*(MONTH('SUIVI 2018'!$J$2:$J$117)=MONTH('TRANSITS ANNUELS'!M$1))*('SUIVI 2018'!$O$2:$O$117))</f>
        <v>0</v>
      </c>
      <c r="N26" s="111">
        <f>SUMPRODUCT(('SUIVI 2018'!$H$2:$H$117='TRANSITS ANNUELS'!$B26)*('SUIVI 2018'!$M$2:$M$117='TRANSITS ANNUELS'!$C26)*(MONTH('SUIVI 2018'!$J$2:$J$117)=MONTH('TRANSITS ANNUELS'!N$1))*('SUIVI 2018'!$O$2:$O$117))</f>
        <v>0</v>
      </c>
      <c r="O26" s="111">
        <f>SUMPRODUCT(('SUIVI 2018'!$H$2:$H$117='TRANSITS ANNUELS'!$B26)*('SUIVI 2018'!$M$2:$M$117='TRANSITS ANNUELS'!$C26)*(MONTH('SUIVI 2018'!$J$2:$J$117)=MONTH('TRANSITS ANNUELS'!O$1))*('SUIVI 2018'!$O$2:$O$117))</f>
        <v>0</v>
      </c>
      <c r="P26" s="155">
        <f>SUMPRODUCT(('SUIVI 2018'!$H$2:$H$117='TRANSITS ANNUELS'!$B26)*('SUIVI 2018'!$M$2:$M$117='TRANSITS ANNUELS'!$C26)*(ISNUMBER('SUIVI 2018'!$O$2:$O$117)))</f>
        <v>3</v>
      </c>
      <c r="Q26" s="127" t="e">
        <f>SUMIFS('[1]SUIVI 2018'!$AC:$AC,'[1]SUIVI 2018'!$H:$H,B26,'[1]SUIVI 2018'!$M:$M,'[1]TRANSITS ANNUELS'!C26)</f>
        <v>#VALUE!</v>
      </c>
      <c r="R26" s="130" t="e">
        <f t="shared" si="0"/>
        <v>#VALUE!</v>
      </c>
      <c r="S26" s="128"/>
      <c r="T26" s="129"/>
      <c r="U26" s="124"/>
      <c r="V26" s="125"/>
      <c r="W26" s="126"/>
    </row>
    <row r="27" spans="1:23" ht="15.75" thickBot="1" x14ac:dyDescent="0.3">
      <c r="A27" s="151"/>
      <c r="B27" s="93" t="s">
        <v>30</v>
      </c>
      <c r="C27" s="119" t="s">
        <v>37</v>
      </c>
      <c r="D27" s="111">
        <f>SUMPRODUCT(('SUIVI 2018'!$H$2:$H$117='TRANSITS ANNUELS'!$B27)*('SUIVI 2018'!$M$2:$M$117='TRANSITS ANNUELS'!$C27)*(MONTH('SUIVI 2018'!$J$2:$J$117)=MONTH('TRANSITS ANNUELS'!D$1))*('SUIVI 2018'!$O$2:$O$117))</f>
        <v>0</v>
      </c>
      <c r="E27" s="111">
        <f>SUMPRODUCT(('SUIVI 2018'!$H$2:$H$117='TRANSITS ANNUELS'!$B27)*('SUIVI 2018'!$M$2:$M$117='TRANSITS ANNUELS'!$C27)*(MONTH('SUIVI 2018'!$J$2:$J$117)=MONTH('TRANSITS ANNUELS'!E$1))*('SUIVI 2018'!$O$2:$O$117))</f>
        <v>0</v>
      </c>
      <c r="F27" s="111">
        <f>SUMPRODUCT(('SUIVI 2018'!$H$2:$H$117='TRANSITS ANNUELS'!$B27)*('SUIVI 2018'!$M$2:$M$117='TRANSITS ANNUELS'!$C27)*(MONTH('SUIVI 2018'!$J$2:$J$117)=MONTH('TRANSITS ANNUELS'!F$1))*('SUIVI 2018'!$O$2:$O$117))</f>
        <v>0</v>
      </c>
      <c r="G27" s="111">
        <f>SUMPRODUCT(('SUIVI 2018'!$H$2:$H$117='TRANSITS ANNUELS'!$B27)*('SUIVI 2018'!$M$2:$M$117='TRANSITS ANNUELS'!$C27)*(MONTH('SUIVI 2018'!$J$2:$J$117)=MONTH('TRANSITS ANNUELS'!G$1))*('SUIVI 2018'!$O$2:$O$117))</f>
        <v>0</v>
      </c>
      <c r="H27" s="111">
        <f>SUMPRODUCT(('SUIVI 2018'!$H$2:$H$117='TRANSITS ANNUELS'!$B27)*('SUIVI 2018'!$M$2:$M$117='TRANSITS ANNUELS'!$C27)*(MONTH('SUIVI 2018'!$J$2:$J$117)=MONTH('TRANSITS ANNUELS'!H$1))*('SUIVI 2018'!$O$2:$O$117))</f>
        <v>0</v>
      </c>
      <c r="I27" s="111">
        <f>SUMPRODUCT(('SUIVI 2018'!$H$2:$H$117='TRANSITS ANNUELS'!$B27)*('SUIVI 2018'!$M$2:$M$117='TRANSITS ANNUELS'!$C27)*(MONTH('SUIVI 2018'!$J$2:$J$117)=MONTH('TRANSITS ANNUELS'!I$1))*('SUIVI 2018'!$O$2:$O$117))</f>
        <v>0</v>
      </c>
      <c r="J27" s="111">
        <f>SUMPRODUCT(('SUIVI 2018'!$H$2:$H$117='TRANSITS ANNUELS'!$B27)*('SUIVI 2018'!$M$2:$M$117='TRANSITS ANNUELS'!$C27)*(MONTH('SUIVI 2018'!$J$2:$J$117)=MONTH('TRANSITS ANNUELS'!J$1))*('SUIVI 2018'!$O$2:$O$117))</f>
        <v>0</v>
      </c>
      <c r="K27" s="111">
        <f>SUMPRODUCT(('SUIVI 2018'!$H$2:$H$117='TRANSITS ANNUELS'!$B27)*('SUIVI 2018'!$M$2:$M$117='TRANSITS ANNUELS'!$C27)*(MONTH('SUIVI 2018'!$J$2:$J$117)=MONTH('TRANSITS ANNUELS'!K$1))*('SUIVI 2018'!$O$2:$O$117))</f>
        <v>0</v>
      </c>
      <c r="L27" s="111">
        <f>SUMPRODUCT(('SUIVI 2018'!$H$2:$H$117='TRANSITS ANNUELS'!$B27)*('SUIVI 2018'!$M$2:$M$117='TRANSITS ANNUELS'!$C27)*(MONTH('SUIVI 2018'!$J$2:$J$117)=MONTH('TRANSITS ANNUELS'!L$1))*('SUIVI 2018'!$O$2:$O$117))</f>
        <v>0</v>
      </c>
      <c r="M27" s="111">
        <f>SUMPRODUCT(('SUIVI 2018'!$H$2:$H$117='TRANSITS ANNUELS'!$B27)*('SUIVI 2018'!$M$2:$M$117='TRANSITS ANNUELS'!$C27)*(MONTH('SUIVI 2018'!$J$2:$J$117)=MONTH('TRANSITS ANNUELS'!M$1))*('SUIVI 2018'!$O$2:$O$117))</f>
        <v>0</v>
      </c>
      <c r="N27" s="111">
        <f>SUMPRODUCT(('SUIVI 2018'!$H$2:$H$117='TRANSITS ANNUELS'!$B27)*('SUIVI 2018'!$M$2:$M$117='TRANSITS ANNUELS'!$C27)*(MONTH('SUIVI 2018'!$J$2:$J$117)=MONTH('TRANSITS ANNUELS'!N$1))*('SUIVI 2018'!$O$2:$O$117))</f>
        <v>0</v>
      </c>
      <c r="O27" s="111">
        <f>SUMPRODUCT(('SUIVI 2018'!$H$2:$H$117='TRANSITS ANNUELS'!$B27)*('SUIVI 2018'!$M$2:$M$117='TRANSITS ANNUELS'!$C27)*(MONTH('SUIVI 2018'!$J$2:$J$117)=MONTH('TRANSITS ANNUELS'!O$1))*('SUIVI 2018'!$O$2:$O$117))</f>
        <v>0</v>
      </c>
      <c r="P27" s="155">
        <f>SUMPRODUCT(('SUIVI 2018'!$H$2:$H$117='TRANSITS ANNUELS'!$B27)*('SUIVI 2018'!$M$2:$M$117='TRANSITS ANNUELS'!$C27)*(ISNUMBER('SUIVI 2018'!$O$2:$O$117)))</f>
        <v>0</v>
      </c>
      <c r="Q27" s="127" t="e">
        <f>SUMIFS('[1]SUIVI 2018'!$AC:$AC,'[1]SUIVI 2018'!$H:$H,B27,'[1]SUIVI 2018'!$M:$M,'[1]TRANSITS ANNUELS'!C27)</f>
        <v>#VALUE!</v>
      </c>
      <c r="R27" s="130" t="e">
        <f t="shared" si="0"/>
        <v>#VALUE!</v>
      </c>
      <c r="S27" s="128"/>
      <c r="T27" s="129"/>
      <c r="U27" s="124"/>
      <c r="V27" s="125"/>
      <c r="W27" s="126"/>
    </row>
    <row r="28" spans="1:23" ht="15.75" thickBot="1" x14ac:dyDescent="0.3">
      <c r="A28" s="151"/>
      <c r="B28" s="93" t="s">
        <v>33</v>
      </c>
      <c r="C28" s="119" t="s">
        <v>29</v>
      </c>
      <c r="D28" s="111">
        <f>SUMPRODUCT(('SUIVI 2018'!$H$2:$H$117='TRANSITS ANNUELS'!$B28)*('SUIVI 2018'!$M$2:$M$117='TRANSITS ANNUELS'!$C28)*(MONTH('SUIVI 2018'!$J$2:$J$117)=MONTH('TRANSITS ANNUELS'!D$1))*('SUIVI 2018'!$O$2:$O$117))</f>
        <v>1425</v>
      </c>
      <c r="E28" s="111">
        <f>SUMPRODUCT(('SUIVI 2018'!$H$2:$H$117='TRANSITS ANNUELS'!$B28)*('SUIVI 2018'!$M$2:$M$117='TRANSITS ANNUELS'!$C28)*(MONTH('SUIVI 2018'!$J$2:$J$117)=MONTH('TRANSITS ANNUELS'!E$1))*('SUIVI 2018'!$O$2:$O$117))</f>
        <v>0</v>
      </c>
      <c r="F28" s="111">
        <f>SUMPRODUCT(('SUIVI 2018'!$H$2:$H$117='TRANSITS ANNUELS'!$B28)*('SUIVI 2018'!$M$2:$M$117='TRANSITS ANNUELS'!$C28)*(MONTH('SUIVI 2018'!$J$2:$J$117)=MONTH('TRANSITS ANNUELS'!F$1))*('SUIVI 2018'!$O$2:$O$117))</f>
        <v>0</v>
      </c>
      <c r="G28" s="111">
        <f>SUMPRODUCT(('SUIVI 2018'!$H$2:$H$117='TRANSITS ANNUELS'!$B28)*('SUIVI 2018'!$M$2:$M$117='TRANSITS ANNUELS'!$C28)*(MONTH('SUIVI 2018'!$J$2:$J$117)=MONTH('TRANSITS ANNUELS'!G$1))*('SUIVI 2018'!$O$2:$O$117))</f>
        <v>0</v>
      </c>
      <c r="H28" s="111">
        <f>SUMPRODUCT(('SUIVI 2018'!$H$2:$H$117='TRANSITS ANNUELS'!$B28)*('SUIVI 2018'!$M$2:$M$117='TRANSITS ANNUELS'!$C28)*(MONTH('SUIVI 2018'!$J$2:$J$117)=MONTH('TRANSITS ANNUELS'!H$1))*('SUIVI 2018'!$O$2:$O$117))</f>
        <v>0</v>
      </c>
      <c r="I28" s="111">
        <f>SUMPRODUCT(('SUIVI 2018'!$H$2:$H$117='TRANSITS ANNUELS'!$B28)*('SUIVI 2018'!$M$2:$M$117='TRANSITS ANNUELS'!$C28)*(MONTH('SUIVI 2018'!$J$2:$J$117)=MONTH('TRANSITS ANNUELS'!I$1))*('SUIVI 2018'!$O$2:$O$117))</f>
        <v>0</v>
      </c>
      <c r="J28" s="111">
        <f>SUMPRODUCT(('SUIVI 2018'!$H$2:$H$117='TRANSITS ANNUELS'!$B28)*('SUIVI 2018'!$M$2:$M$117='TRANSITS ANNUELS'!$C28)*(MONTH('SUIVI 2018'!$J$2:$J$117)=MONTH('TRANSITS ANNUELS'!J$1))*('SUIVI 2018'!$O$2:$O$117))</f>
        <v>0</v>
      </c>
      <c r="K28" s="111">
        <f>SUMPRODUCT(('SUIVI 2018'!$H$2:$H$117='TRANSITS ANNUELS'!$B28)*('SUIVI 2018'!$M$2:$M$117='TRANSITS ANNUELS'!$C28)*(MONTH('SUIVI 2018'!$J$2:$J$117)=MONTH('TRANSITS ANNUELS'!K$1))*('SUIVI 2018'!$O$2:$O$117))</f>
        <v>0</v>
      </c>
      <c r="L28" s="111">
        <f>SUMPRODUCT(('SUIVI 2018'!$H$2:$H$117='TRANSITS ANNUELS'!$B28)*('SUIVI 2018'!$M$2:$M$117='TRANSITS ANNUELS'!$C28)*(MONTH('SUIVI 2018'!$J$2:$J$117)=MONTH('TRANSITS ANNUELS'!L$1))*('SUIVI 2018'!$O$2:$O$117))</f>
        <v>0</v>
      </c>
      <c r="M28" s="111">
        <f>SUMPRODUCT(('SUIVI 2018'!$H$2:$H$117='TRANSITS ANNUELS'!$B28)*('SUIVI 2018'!$M$2:$M$117='TRANSITS ANNUELS'!$C28)*(MONTH('SUIVI 2018'!$J$2:$J$117)=MONTH('TRANSITS ANNUELS'!M$1))*('SUIVI 2018'!$O$2:$O$117))</f>
        <v>0</v>
      </c>
      <c r="N28" s="111">
        <f>SUMPRODUCT(('SUIVI 2018'!$H$2:$H$117='TRANSITS ANNUELS'!$B28)*('SUIVI 2018'!$M$2:$M$117='TRANSITS ANNUELS'!$C28)*(MONTH('SUIVI 2018'!$J$2:$J$117)=MONTH('TRANSITS ANNUELS'!N$1))*('SUIVI 2018'!$O$2:$O$117))</f>
        <v>0</v>
      </c>
      <c r="O28" s="111">
        <f>SUMPRODUCT(('SUIVI 2018'!$H$2:$H$117='TRANSITS ANNUELS'!$B28)*('SUIVI 2018'!$M$2:$M$117='TRANSITS ANNUELS'!$C28)*(MONTH('SUIVI 2018'!$J$2:$J$117)=MONTH('TRANSITS ANNUELS'!O$1))*('SUIVI 2018'!$O$2:$O$117))</f>
        <v>0</v>
      </c>
      <c r="P28" s="155">
        <f>SUMPRODUCT(('SUIVI 2018'!$H$2:$H$117='TRANSITS ANNUELS'!$B28)*('SUIVI 2018'!$M$2:$M$117='TRANSITS ANNUELS'!$C28)*(ISNUMBER('SUIVI 2018'!$O$2:$O$117)))</f>
        <v>1</v>
      </c>
      <c r="Q28" s="127" t="e">
        <f>SUMIFS('[1]SUIVI 2018'!$AC:$AC,'[1]SUIVI 2018'!$H:$H,B28,'[1]SUIVI 2018'!$M:$M,'[1]TRANSITS ANNUELS'!C28)</f>
        <v>#VALUE!</v>
      </c>
      <c r="R28" s="130" t="e">
        <f t="shared" si="0"/>
        <v>#VALUE!</v>
      </c>
      <c r="S28" s="128"/>
      <c r="T28" s="129"/>
      <c r="U28" s="124"/>
      <c r="V28" s="125"/>
      <c r="W28" s="126"/>
    </row>
    <row r="29" spans="1:23" ht="15.75" thickBot="1" x14ac:dyDescent="0.3">
      <c r="A29" s="151"/>
      <c r="B29" s="93" t="s">
        <v>33</v>
      </c>
      <c r="C29" s="119" t="s">
        <v>37</v>
      </c>
      <c r="D29" s="111">
        <f>SUMPRODUCT(('SUIVI 2018'!$H$2:$H$117='TRANSITS ANNUELS'!$B29)*('SUIVI 2018'!$M$2:$M$117='TRANSITS ANNUELS'!$C29)*(MONTH('SUIVI 2018'!$J$2:$J$117)=MONTH('TRANSITS ANNUELS'!D$1))*('SUIVI 2018'!$O$2:$O$117))</f>
        <v>0</v>
      </c>
      <c r="E29" s="111">
        <f>SUMPRODUCT(('SUIVI 2018'!$H$2:$H$117='TRANSITS ANNUELS'!$B29)*('SUIVI 2018'!$M$2:$M$117='TRANSITS ANNUELS'!$C29)*(MONTH('SUIVI 2018'!$J$2:$J$117)=MONTH('TRANSITS ANNUELS'!E$1))*('SUIVI 2018'!$O$2:$O$117))</f>
        <v>0</v>
      </c>
      <c r="F29" s="111">
        <f>SUMPRODUCT(('SUIVI 2018'!$H$2:$H$117='TRANSITS ANNUELS'!$B29)*('SUIVI 2018'!$M$2:$M$117='TRANSITS ANNUELS'!$C29)*(MONTH('SUIVI 2018'!$J$2:$J$117)=MONTH('TRANSITS ANNUELS'!F$1))*('SUIVI 2018'!$O$2:$O$117))</f>
        <v>0</v>
      </c>
      <c r="G29" s="111">
        <f>SUMPRODUCT(('SUIVI 2018'!$H$2:$H$117='TRANSITS ANNUELS'!$B29)*('SUIVI 2018'!$M$2:$M$117='TRANSITS ANNUELS'!$C29)*(MONTH('SUIVI 2018'!$J$2:$J$117)=MONTH('TRANSITS ANNUELS'!G$1))*('SUIVI 2018'!$O$2:$O$117))</f>
        <v>0</v>
      </c>
      <c r="H29" s="111">
        <f>SUMPRODUCT(('SUIVI 2018'!$H$2:$H$117='TRANSITS ANNUELS'!$B29)*('SUIVI 2018'!$M$2:$M$117='TRANSITS ANNUELS'!$C29)*(MONTH('SUIVI 2018'!$J$2:$J$117)=MONTH('TRANSITS ANNUELS'!H$1))*('SUIVI 2018'!$O$2:$O$117))</f>
        <v>0</v>
      </c>
      <c r="I29" s="111">
        <f>SUMPRODUCT(('SUIVI 2018'!$H$2:$H$117='TRANSITS ANNUELS'!$B29)*('SUIVI 2018'!$M$2:$M$117='TRANSITS ANNUELS'!$C29)*(MONTH('SUIVI 2018'!$J$2:$J$117)=MONTH('TRANSITS ANNUELS'!I$1))*('SUIVI 2018'!$O$2:$O$117))</f>
        <v>0</v>
      </c>
      <c r="J29" s="111">
        <f>SUMPRODUCT(('SUIVI 2018'!$H$2:$H$117='TRANSITS ANNUELS'!$B29)*('SUIVI 2018'!$M$2:$M$117='TRANSITS ANNUELS'!$C29)*(MONTH('SUIVI 2018'!$J$2:$J$117)=MONTH('TRANSITS ANNUELS'!J$1))*('SUIVI 2018'!$O$2:$O$117))</f>
        <v>0</v>
      </c>
      <c r="K29" s="111">
        <f>SUMPRODUCT(('SUIVI 2018'!$H$2:$H$117='TRANSITS ANNUELS'!$B29)*('SUIVI 2018'!$M$2:$M$117='TRANSITS ANNUELS'!$C29)*(MONTH('SUIVI 2018'!$J$2:$J$117)=MONTH('TRANSITS ANNUELS'!K$1))*('SUIVI 2018'!$O$2:$O$117))</f>
        <v>0</v>
      </c>
      <c r="L29" s="111">
        <f>SUMPRODUCT(('SUIVI 2018'!$H$2:$H$117='TRANSITS ANNUELS'!$B29)*('SUIVI 2018'!$M$2:$M$117='TRANSITS ANNUELS'!$C29)*(MONTH('SUIVI 2018'!$J$2:$J$117)=MONTH('TRANSITS ANNUELS'!L$1))*('SUIVI 2018'!$O$2:$O$117))</f>
        <v>0</v>
      </c>
      <c r="M29" s="111">
        <f>SUMPRODUCT(('SUIVI 2018'!$H$2:$H$117='TRANSITS ANNUELS'!$B29)*('SUIVI 2018'!$M$2:$M$117='TRANSITS ANNUELS'!$C29)*(MONTH('SUIVI 2018'!$J$2:$J$117)=MONTH('TRANSITS ANNUELS'!M$1))*('SUIVI 2018'!$O$2:$O$117))</f>
        <v>0</v>
      </c>
      <c r="N29" s="111">
        <f>SUMPRODUCT(('SUIVI 2018'!$H$2:$H$117='TRANSITS ANNUELS'!$B29)*('SUIVI 2018'!$M$2:$M$117='TRANSITS ANNUELS'!$C29)*(MONTH('SUIVI 2018'!$J$2:$J$117)=MONTH('TRANSITS ANNUELS'!N$1))*('SUIVI 2018'!$O$2:$O$117))</f>
        <v>0</v>
      </c>
      <c r="O29" s="111">
        <f>SUMPRODUCT(('SUIVI 2018'!$H$2:$H$117='TRANSITS ANNUELS'!$B29)*('SUIVI 2018'!$M$2:$M$117='TRANSITS ANNUELS'!$C29)*(MONTH('SUIVI 2018'!$J$2:$J$117)=MONTH('TRANSITS ANNUELS'!O$1))*('SUIVI 2018'!$O$2:$O$117))</f>
        <v>0</v>
      </c>
      <c r="P29" s="155">
        <f>SUMPRODUCT(('SUIVI 2018'!$H$2:$H$117='TRANSITS ANNUELS'!$B29)*('SUIVI 2018'!$M$2:$M$117='TRANSITS ANNUELS'!$C29)*(ISNUMBER('SUIVI 2018'!$O$2:$O$117)))</f>
        <v>0</v>
      </c>
      <c r="Q29" s="127" t="e">
        <f>SUMIFS('[1]SUIVI 2018'!$AC:$AC,'[1]SUIVI 2018'!$H:$H,B29,'[1]SUIVI 2018'!$M:$M,'[1]TRANSITS ANNUELS'!C29)</f>
        <v>#VALUE!</v>
      </c>
      <c r="R29" s="130" t="e">
        <f t="shared" si="0"/>
        <v>#VALUE!</v>
      </c>
      <c r="S29" s="128"/>
      <c r="T29" s="129"/>
      <c r="U29" s="124"/>
      <c r="V29" s="125"/>
      <c r="W29" s="126"/>
    </row>
    <row r="30" spans="1:23" ht="15.75" thickBot="1" x14ac:dyDescent="0.3">
      <c r="A30" s="151"/>
      <c r="B30" s="93" t="s">
        <v>31</v>
      </c>
      <c r="C30" s="119" t="s">
        <v>29</v>
      </c>
      <c r="D30" s="111">
        <f>SUMPRODUCT(('SUIVI 2018'!$H$2:$H$117='TRANSITS ANNUELS'!$B30)*('SUIVI 2018'!$M$2:$M$117='TRANSITS ANNUELS'!$C30)*(MONTH('SUIVI 2018'!$J$2:$J$117)=MONTH('TRANSITS ANNUELS'!D$1))*('SUIVI 2018'!$O$2:$O$117))</f>
        <v>9228</v>
      </c>
      <c r="E30" s="111">
        <f>SUMPRODUCT(('SUIVI 2018'!$H$2:$H$117='TRANSITS ANNUELS'!$B30)*('SUIVI 2018'!$M$2:$M$117='TRANSITS ANNUELS'!$C30)*(MONTH('SUIVI 2018'!$J$2:$J$117)=MONTH('TRANSITS ANNUELS'!E$1))*('SUIVI 2018'!$O$2:$O$117))</f>
        <v>0</v>
      </c>
      <c r="F30" s="111">
        <f>SUMPRODUCT(('SUIVI 2018'!$H$2:$H$117='TRANSITS ANNUELS'!$B30)*('SUIVI 2018'!$M$2:$M$117='TRANSITS ANNUELS'!$C30)*(MONTH('SUIVI 2018'!$J$2:$J$117)=MONTH('TRANSITS ANNUELS'!F$1))*('SUIVI 2018'!$O$2:$O$117))</f>
        <v>0</v>
      </c>
      <c r="G30" s="111">
        <f>SUMPRODUCT(('SUIVI 2018'!$H$2:$H$117='TRANSITS ANNUELS'!$B30)*('SUIVI 2018'!$M$2:$M$117='TRANSITS ANNUELS'!$C30)*(MONTH('SUIVI 2018'!$J$2:$J$117)=MONTH('TRANSITS ANNUELS'!G$1))*('SUIVI 2018'!$O$2:$O$117))</f>
        <v>0</v>
      </c>
      <c r="H30" s="111">
        <f>SUMPRODUCT(('SUIVI 2018'!$H$2:$H$117='TRANSITS ANNUELS'!$B30)*('SUIVI 2018'!$M$2:$M$117='TRANSITS ANNUELS'!$C30)*(MONTH('SUIVI 2018'!$J$2:$J$117)=MONTH('TRANSITS ANNUELS'!H$1))*('SUIVI 2018'!$O$2:$O$117))</f>
        <v>0</v>
      </c>
      <c r="I30" s="111">
        <f>SUMPRODUCT(('SUIVI 2018'!$H$2:$H$117='TRANSITS ANNUELS'!$B30)*('SUIVI 2018'!$M$2:$M$117='TRANSITS ANNUELS'!$C30)*(MONTH('SUIVI 2018'!$J$2:$J$117)=MONTH('TRANSITS ANNUELS'!I$1))*('SUIVI 2018'!$O$2:$O$117))</f>
        <v>0</v>
      </c>
      <c r="J30" s="111">
        <f>SUMPRODUCT(('SUIVI 2018'!$H$2:$H$117='TRANSITS ANNUELS'!$B30)*('SUIVI 2018'!$M$2:$M$117='TRANSITS ANNUELS'!$C30)*(MONTH('SUIVI 2018'!$J$2:$J$117)=MONTH('TRANSITS ANNUELS'!J$1))*('SUIVI 2018'!$O$2:$O$117))</f>
        <v>0</v>
      </c>
      <c r="K30" s="111">
        <f>SUMPRODUCT(('SUIVI 2018'!$H$2:$H$117='TRANSITS ANNUELS'!$B30)*('SUIVI 2018'!$M$2:$M$117='TRANSITS ANNUELS'!$C30)*(MONTH('SUIVI 2018'!$J$2:$J$117)=MONTH('TRANSITS ANNUELS'!K$1))*('SUIVI 2018'!$O$2:$O$117))</f>
        <v>0</v>
      </c>
      <c r="L30" s="111">
        <f>SUMPRODUCT(('SUIVI 2018'!$H$2:$H$117='TRANSITS ANNUELS'!$B30)*('SUIVI 2018'!$M$2:$M$117='TRANSITS ANNUELS'!$C30)*(MONTH('SUIVI 2018'!$J$2:$J$117)=MONTH('TRANSITS ANNUELS'!L$1))*('SUIVI 2018'!$O$2:$O$117))</f>
        <v>0</v>
      </c>
      <c r="M30" s="111">
        <f>SUMPRODUCT(('SUIVI 2018'!$H$2:$H$117='TRANSITS ANNUELS'!$B30)*('SUIVI 2018'!$M$2:$M$117='TRANSITS ANNUELS'!$C30)*(MONTH('SUIVI 2018'!$J$2:$J$117)=MONTH('TRANSITS ANNUELS'!M$1))*('SUIVI 2018'!$O$2:$O$117))</f>
        <v>0</v>
      </c>
      <c r="N30" s="111">
        <f>SUMPRODUCT(('SUIVI 2018'!$H$2:$H$117='TRANSITS ANNUELS'!$B30)*('SUIVI 2018'!$M$2:$M$117='TRANSITS ANNUELS'!$C30)*(MONTH('SUIVI 2018'!$J$2:$J$117)=MONTH('TRANSITS ANNUELS'!N$1))*('SUIVI 2018'!$O$2:$O$117))</f>
        <v>0</v>
      </c>
      <c r="O30" s="111">
        <f>SUMPRODUCT(('SUIVI 2018'!$H$2:$H$117='TRANSITS ANNUELS'!$B30)*('SUIVI 2018'!$M$2:$M$117='TRANSITS ANNUELS'!$C30)*(MONTH('SUIVI 2018'!$J$2:$J$117)=MONTH('TRANSITS ANNUELS'!O$1))*('SUIVI 2018'!$O$2:$O$117))</f>
        <v>0</v>
      </c>
      <c r="P30" s="155">
        <f>SUMPRODUCT(('SUIVI 2018'!$H$2:$H$117='TRANSITS ANNUELS'!$B30)*('SUIVI 2018'!$M$2:$M$117='TRANSITS ANNUELS'!$C30)*(ISNUMBER('SUIVI 2018'!$O$2:$O$117)))</f>
        <v>6</v>
      </c>
      <c r="Q30" s="127" t="e">
        <f>SUMIFS('[1]SUIVI 2018'!$AC:$AC,'[1]SUIVI 2018'!$H:$H,B30,'[1]SUIVI 2018'!$M:$M,'[1]TRANSITS ANNUELS'!C30)</f>
        <v>#VALUE!</v>
      </c>
      <c r="R30" s="130" t="e">
        <f t="shared" si="0"/>
        <v>#VALUE!</v>
      </c>
      <c r="S30" s="128"/>
      <c r="T30" s="129"/>
      <c r="U30" s="124"/>
      <c r="V30" s="125"/>
      <c r="W30" s="126"/>
    </row>
    <row r="31" spans="1:23" ht="15.75" thickBot="1" x14ac:dyDescent="0.3">
      <c r="A31" s="151"/>
      <c r="B31" s="93" t="s">
        <v>45</v>
      </c>
      <c r="C31" s="119" t="s">
        <v>29</v>
      </c>
      <c r="D31" s="111">
        <f>SUMPRODUCT(('SUIVI 2018'!$H$2:$H$117='TRANSITS ANNUELS'!$B31)*('SUIVI 2018'!$M$2:$M$117='TRANSITS ANNUELS'!$C31)*(MONTH('SUIVI 2018'!$J$2:$J$117)=MONTH('TRANSITS ANNUELS'!D$1))*('SUIVI 2018'!$O$2:$O$117))</f>
        <v>0</v>
      </c>
      <c r="E31" s="111">
        <f>SUMPRODUCT(('SUIVI 2018'!$H$2:$H$117='TRANSITS ANNUELS'!$B31)*('SUIVI 2018'!$M$2:$M$117='TRANSITS ANNUELS'!$C31)*(MONTH('SUIVI 2018'!$J$2:$J$117)=MONTH('TRANSITS ANNUELS'!E$1))*('SUIVI 2018'!$O$2:$O$117))</f>
        <v>0</v>
      </c>
      <c r="F31" s="111">
        <f>SUMPRODUCT(('SUIVI 2018'!$H$2:$H$117='TRANSITS ANNUELS'!$B31)*('SUIVI 2018'!$M$2:$M$117='TRANSITS ANNUELS'!$C31)*(MONTH('SUIVI 2018'!$J$2:$J$117)=MONTH('TRANSITS ANNUELS'!F$1))*('SUIVI 2018'!$O$2:$O$117))</f>
        <v>0</v>
      </c>
      <c r="G31" s="111">
        <f>SUMPRODUCT(('SUIVI 2018'!$H$2:$H$117='TRANSITS ANNUELS'!$B31)*('SUIVI 2018'!$M$2:$M$117='TRANSITS ANNUELS'!$C31)*(MONTH('SUIVI 2018'!$J$2:$J$117)=MONTH('TRANSITS ANNUELS'!G$1))*('SUIVI 2018'!$O$2:$O$117))</f>
        <v>0</v>
      </c>
      <c r="H31" s="111">
        <f>SUMPRODUCT(('SUIVI 2018'!$H$2:$H$117='TRANSITS ANNUELS'!$B31)*('SUIVI 2018'!$M$2:$M$117='TRANSITS ANNUELS'!$C31)*(MONTH('SUIVI 2018'!$J$2:$J$117)=MONTH('TRANSITS ANNUELS'!H$1))*('SUIVI 2018'!$O$2:$O$117))</f>
        <v>0</v>
      </c>
      <c r="I31" s="111">
        <f>SUMPRODUCT(('SUIVI 2018'!$H$2:$H$117='TRANSITS ANNUELS'!$B31)*('SUIVI 2018'!$M$2:$M$117='TRANSITS ANNUELS'!$C31)*(MONTH('SUIVI 2018'!$J$2:$J$117)=MONTH('TRANSITS ANNUELS'!I$1))*('SUIVI 2018'!$O$2:$O$117))</f>
        <v>0</v>
      </c>
      <c r="J31" s="111">
        <f>SUMPRODUCT(('SUIVI 2018'!$H$2:$H$117='TRANSITS ANNUELS'!$B31)*('SUIVI 2018'!$M$2:$M$117='TRANSITS ANNUELS'!$C31)*(MONTH('SUIVI 2018'!$J$2:$J$117)=MONTH('TRANSITS ANNUELS'!J$1))*('SUIVI 2018'!$O$2:$O$117))</f>
        <v>0</v>
      </c>
      <c r="K31" s="111">
        <f>SUMPRODUCT(('SUIVI 2018'!$H$2:$H$117='TRANSITS ANNUELS'!$B31)*('SUIVI 2018'!$M$2:$M$117='TRANSITS ANNUELS'!$C31)*(MONTH('SUIVI 2018'!$J$2:$J$117)=MONTH('TRANSITS ANNUELS'!K$1))*('SUIVI 2018'!$O$2:$O$117))</f>
        <v>0</v>
      </c>
      <c r="L31" s="111">
        <f>SUMPRODUCT(('SUIVI 2018'!$H$2:$H$117='TRANSITS ANNUELS'!$B31)*('SUIVI 2018'!$M$2:$M$117='TRANSITS ANNUELS'!$C31)*(MONTH('SUIVI 2018'!$J$2:$J$117)=MONTH('TRANSITS ANNUELS'!L$1))*('SUIVI 2018'!$O$2:$O$117))</f>
        <v>0</v>
      </c>
      <c r="M31" s="111">
        <f>SUMPRODUCT(('SUIVI 2018'!$H$2:$H$117='TRANSITS ANNUELS'!$B31)*('SUIVI 2018'!$M$2:$M$117='TRANSITS ANNUELS'!$C31)*(MONTH('SUIVI 2018'!$J$2:$J$117)=MONTH('TRANSITS ANNUELS'!M$1))*('SUIVI 2018'!$O$2:$O$117))</f>
        <v>0</v>
      </c>
      <c r="N31" s="111">
        <f>SUMPRODUCT(('SUIVI 2018'!$H$2:$H$117='TRANSITS ANNUELS'!$B31)*('SUIVI 2018'!$M$2:$M$117='TRANSITS ANNUELS'!$C31)*(MONTH('SUIVI 2018'!$J$2:$J$117)=MONTH('TRANSITS ANNUELS'!N$1))*('SUIVI 2018'!$O$2:$O$117))</f>
        <v>0</v>
      </c>
      <c r="O31" s="111">
        <f>SUMPRODUCT(('SUIVI 2018'!$H$2:$H$117='TRANSITS ANNUELS'!$B31)*('SUIVI 2018'!$M$2:$M$117='TRANSITS ANNUELS'!$C31)*(MONTH('SUIVI 2018'!$J$2:$J$117)=MONTH('TRANSITS ANNUELS'!O$1))*('SUIVI 2018'!$O$2:$O$117))</f>
        <v>0</v>
      </c>
      <c r="P31" s="155">
        <f>SUMPRODUCT(('SUIVI 2018'!$H$2:$H$117='TRANSITS ANNUELS'!$B31)*('SUIVI 2018'!$M$2:$M$117='TRANSITS ANNUELS'!$C31)*(ISNUMBER('SUIVI 2018'!$O$2:$O$117)))</f>
        <v>0</v>
      </c>
      <c r="Q31" s="127" t="e">
        <f>SUMIFS('[1]SUIVI 2018'!$AC:$AC,'[1]SUIVI 2018'!$H:$H,B31,'[1]SUIVI 2018'!$M:$M,'[1]TRANSITS ANNUELS'!C31)</f>
        <v>#VALUE!</v>
      </c>
      <c r="R31" s="130" t="e">
        <f t="shared" si="0"/>
        <v>#VALUE!</v>
      </c>
      <c r="S31" s="128"/>
      <c r="T31" s="129"/>
      <c r="U31" s="124"/>
      <c r="V31" s="125"/>
      <c r="W31" s="126"/>
    </row>
    <row r="32" spans="1:23" ht="15.75" thickBot="1" x14ac:dyDescent="0.3">
      <c r="A32" s="151"/>
      <c r="B32" s="93" t="s">
        <v>46</v>
      </c>
      <c r="C32" s="119" t="s">
        <v>29</v>
      </c>
      <c r="D32" s="111">
        <f>SUMPRODUCT(('SUIVI 2018'!$H$2:$H$117='TRANSITS ANNUELS'!$B32)*('SUIVI 2018'!$M$2:$M$117='TRANSITS ANNUELS'!$C32)*(MONTH('SUIVI 2018'!$J$2:$J$117)=MONTH('TRANSITS ANNUELS'!D$1))*('SUIVI 2018'!$O$2:$O$117))</f>
        <v>0</v>
      </c>
      <c r="E32" s="111">
        <f>SUMPRODUCT(('SUIVI 2018'!$H$2:$H$117='TRANSITS ANNUELS'!$B32)*('SUIVI 2018'!$M$2:$M$117='TRANSITS ANNUELS'!$C32)*(MONTH('SUIVI 2018'!$J$2:$J$117)=MONTH('TRANSITS ANNUELS'!E$1))*('SUIVI 2018'!$O$2:$O$117))</f>
        <v>0</v>
      </c>
      <c r="F32" s="111">
        <f>SUMPRODUCT(('SUIVI 2018'!$H$2:$H$117='TRANSITS ANNUELS'!$B32)*('SUIVI 2018'!$M$2:$M$117='TRANSITS ANNUELS'!$C32)*(MONTH('SUIVI 2018'!$J$2:$J$117)=MONTH('TRANSITS ANNUELS'!F$1))*('SUIVI 2018'!$O$2:$O$117))</f>
        <v>0</v>
      </c>
      <c r="G32" s="111">
        <f>SUMPRODUCT(('SUIVI 2018'!$H$2:$H$117='TRANSITS ANNUELS'!$B32)*('SUIVI 2018'!$M$2:$M$117='TRANSITS ANNUELS'!$C32)*(MONTH('SUIVI 2018'!$J$2:$J$117)=MONTH('TRANSITS ANNUELS'!G$1))*('SUIVI 2018'!$O$2:$O$117))</f>
        <v>0</v>
      </c>
      <c r="H32" s="111">
        <f>SUMPRODUCT(('SUIVI 2018'!$H$2:$H$117='TRANSITS ANNUELS'!$B32)*('SUIVI 2018'!$M$2:$M$117='TRANSITS ANNUELS'!$C32)*(MONTH('SUIVI 2018'!$J$2:$J$117)=MONTH('TRANSITS ANNUELS'!H$1))*('SUIVI 2018'!$O$2:$O$117))</f>
        <v>0</v>
      </c>
      <c r="I32" s="111">
        <f>SUMPRODUCT(('SUIVI 2018'!$H$2:$H$117='TRANSITS ANNUELS'!$B32)*('SUIVI 2018'!$M$2:$M$117='TRANSITS ANNUELS'!$C32)*(MONTH('SUIVI 2018'!$J$2:$J$117)=MONTH('TRANSITS ANNUELS'!I$1))*('SUIVI 2018'!$O$2:$O$117))</f>
        <v>0</v>
      </c>
      <c r="J32" s="111">
        <f>SUMPRODUCT(('SUIVI 2018'!$H$2:$H$117='TRANSITS ANNUELS'!$B32)*('SUIVI 2018'!$M$2:$M$117='TRANSITS ANNUELS'!$C32)*(MONTH('SUIVI 2018'!$J$2:$J$117)=MONTH('TRANSITS ANNUELS'!J$1))*('SUIVI 2018'!$O$2:$O$117))</f>
        <v>0</v>
      </c>
      <c r="K32" s="111">
        <f>SUMPRODUCT(('SUIVI 2018'!$H$2:$H$117='TRANSITS ANNUELS'!$B32)*('SUIVI 2018'!$M$2:$M$117='TRANSITS ANNUELS'!$C32)*(MONTH('SUIVI 2018'!$J$2:$J$117)=MONTH('TRANSITS ANNUELS'!K$1))*('SUIVI 2018'!$O$2:$O$117))</f>
        <v>0</v>
      </c>
      <c r="L32" s="111">
        <f>SUMPRODUCT(('SUIVI 2018'!$H$2:$H$117='TRANSITS ANNUELS'!$B32)*('SUIVI 2018'!$M$2:$M$117='TRANSITS ANNUELS'!$C32)*(MONTH('SUIVI 2018'!$J$2:$J$117)=MONTH('TRANSITS ANNUELS'!L$1))*('SUIVI 2018'!$O$2:$O$117))</f>
        <v>0</v>
      </c>
      <c r="M32" s="111">
        <f>SUMPRODUCT(('SUIVI 2018'!$H$2:$H$117='TRANSITS ANNUELS'!$B32)*('SUIVI 2018'!$M$2:$M$117='TRANSITS ANNUELS'!$C32)*(MONTH('SUIVI 2018'!$J$2:$J$117)=MONTH('TRANSITS ANNUELS'!M$1))*('SUIVI 2018'!$O$2:$O$117))</f>
        <v>0</v>
      </c>
      <c r="N32" s="111">
        <f>SUMPRODUCT(('SUIVI 2018'!$H$2:$H$117='TRANSITS ANNUELS'!$B32)*('SUIVI 2018'!$M$2:$M$117='TRANSITS ANNUELS'!$C32)*(MONTH('SUIVI 2018'!$J$2:$J$117)=MONTH('TRANSITS ANNUELS'!N$1))*('SUIVI 2018'!$O$2:$O$117))</f>
        <v>0</v>
      </c>
      <c r="O32" s="111">
        <f>SUMPRODUCT(('SUIVI 2018'!$H$2:$H$117='TRANSITS ANNUELS'!$B32)*('SUIVI 2018'!$M$2:$M$117='TRANSITS ANNUELS'!$C32)*(MONTH('SUIVI 2018'!$J$2:$J$117)=MONTH('TRANSITS ANNUELS'!O$1))*('SUIVI 2018'!$O$2:$O$117))</f>
        <v>0</v>
      </c>
      <c r="P32" s="155">
        <f>SUMPRODUCT(('SUIVI 2018'!$H$2:$H$117='TRANSITS ANNUELS'!$B32)*('SUIVI 2018'!$M$2:$M$117='TRANSITS ANNUELS'!$C32)*(ISNUMBER('SUIVI 2018'!$O$2:$O$117)))</f>
        <v>0</v>
      </c>
      <c r="Q32" s="127" t="e">
        <f>SUMIFS('[1]SUIVI 2018'!$AC:$AC,'[1]SUIVI 2018'!$H:$H,B32,'[1]SUIVI 2018'!$M:$M,'[1]TRANSITS ANNUELS'!C32)</f>
        <v>#VALUE!</v>
      </c>
      <c r="R32" s="130" t="e">
        <f t="shared" si="0"/>
        <v>#VALUE!</v>
      </c>
      <c r="S32" s="128"/>
      <c r="T32" s="129"/>
      <c r="U32" s="124"/>
      <c r="V32" s="125"/>
      <c r="W32" s="126"/>
    </row>
    <row r="33" spans="1:23" ht="15.75" thickBot="1" x14ac:dyDescent="0.3">
      <c r="A33" s="151"/>
      <c r="B33" s="93" t="s">
        <v>47</v>
      </c>
      <c r="C33" s="119" t="s">
        <v>29</v>
      </c>
      <c r="D33" s="111">
        <f>SUMPRODUCT(('SUIVI 2018'!$H$2:$H$117='TRANSITS ANNUELS'!$B33)*('SUIVI 2018'!$M$2:$M$117='TRANSITS ANNUELS'!$C33)*(MONTH('SUIVI 2018'!$J$2:$J$117)=MONTH('TRANSITS ANNUELS'!D$1))*('SUIVI 2018'!$O$2:$O$117))</f>
        <v>0</v>
      </c>
      <c r="E33" s="111">
        <f>SUMPRODUCT(('SUIVI 2018'!$H$2:$H$117='TRANSITS ANNUELS'!$B33)*('SUIVI 2018'!$M$2:$M$117='TRANSITS ANNUELS'!$C33)*(MONTH('SUIVI 2018'!$J$2:$J$117)=MONTH('TRANSITS ANNUELS'!E$1))*('SUIVI 2018'!$O$2:$O$117))</f>
        <v>0</v>
      </c>
      <c r="F33" s="111">
        <f>SUMPRODUCT(('SUIVI 2018'!$H$2:$H$117='TRANSITS ANNUELS'!$B33)*('SUIVI 2018'!$M$2:$M$117='TRANSITS ANNUELS'!$C33)*(MONTH('SUIVI 2018'!$J$2:$J$117)=MONTH('TRANSITS ANNUELS'!F$1))*('SUIVI 2018'!$O$2:$O$117))</f>
        <v>0</v>
      </c>
      <c r="G33" s="111">
        <f>SUMPRODUCT(('SUIVI 2018'!$H$2:$H$117='TRANSITS ANNUELS'!$B33)*('SUIVI 2018'!$M$2:$M$117='TRANSITS ANNUELS'!$C33)*(MONTH('SUIVI 2018'!$J$2:$J$117)=MONTH('TRANSITS ANNUELS'!G$1))*('SUIVI 2018'!$O$2:$O$117))</f>
        <v>0</v>
      </c>
      <c r="H33" s="111">
        <f>SUMPRODUCT(('SUIVI 2018'!$H$2:$H$117='TRANSITS ANNUELS'!$B33)*('SUIVI 2018'!$M$2:$M$117='TRANSITS ANNUELS'!$C33)*(MONTH('SUIVI 2018'!$J$2:$J$117)=MONTH('TRANSITS ANNUELS'!H$1))*('SUIVI 2018'!$O$2:$O$117))</f>
        <v>0</v>
      </c>
      <c r="I33" s="111">
        <f>SUMPRODUCT(('SUIVI 2018'!$H$2:$H$117='TRANSITS ANNUELS'!$B33)*('SUIVI 2018'!$M$2:$M$117='TRANSITS ANNUELS'!$C33)*(MONTH('SUIVI 2018'!$J$2:$J$117)=MONTH('TRANSITS ANNUELS'!I$1))*('SUIVI 2018'!$O$2:$O$117))</f>
        <v>0</v>
      </c>
      <c r="J33" s="111">
        <f>SUMPRODUCT(('SUIVI 2018'!$H$2:$H$117='TRANSITS ANNUELS'!$B33)*('SUIVI 2018'!$M$2:$M$117='TRANSITS ANNUELS'!$C33)*(MONTH('SUIVI 2018'!$J$2:$J$117)=MONTH('TRANSITS ANNUELS'!J$1))*('SUIVI 2018'!$O$2:$O$117))</f>
        <v>0</v>
      </c>
      <c r="K33" s="111">
        <f>SUMPRODUCT(('SUIVI 2018'!$H$2:$H$117='TRANSITS ANNUELS'!$B33)*('SUIVI 2018'!$M$2:$M$117='TRANSITS ANNUELS'!$C33)*(MONTH('SUIVI 2018'!$J$2:$J$117)=MONTH('TRANSITS ANNUELS'!K$1))*('SUIVI 2018'!$O$2:$O$117))</f>
        <v>0</v>
      </c>
      <c r="L33" s="111">
        <f>SUMPRODUCT(('SUIVI 2018'!$H$2:$H$117='TRANSITS ANNUELS'!$B33)*('SUIVI 2018'!$M$2:$M$117='TRANSITS ANNUELS'!$C33)*(MONTH('SUIVI 2018'!$J$2:$J$117)=MONTH('TRANSITS ANNUELS'!L$1))*('SUIVI 2018'!$O$2:$O$117))</f>
        <v>0</v>
      </c>
      <c r="M33" s="111">
        <f>SUMPRODUCT(('SUIVI 2018'!$H$2:$H$117='TRANSITS ANNUELS'!$B33)*('SUIVI 2018'!$M$2:$M$117='TRANSITS ANNUELS'!$C33)*(MONTH('SUIVI 2018'!$J$2:$J$117)=MONTH('TRANSITS ANNUELS'!M$1))*('SUIVI 2018'!$O$2:$O$117))</f>
        <v>0</v>
      </c>
      <c r="N33" s="111">
        <f>SUMPRODUCT(('SUIVI 2018'!$H$2:$H$117='TRANSITS ANNUELS'!$B33)*('SUIVI 2018'!$M$2:$M$117='TRANSITS ANNUELS'!$C33)*(MONTH('SUIVI 2018'!$J$2:$J$117)=MONTH('TRANSITS ANNUELS'!N$1))*('SUIVI 2018'!$O$2:$O$117))</f>
        <v>0</v>
      </c>
      <c r="O33" s="111">
        <f>SUMPRODUCT(('SUIVI 2018'!$H$2:$H$117='TRANSITS ANNUELS'!$B33)*('SUIVI 2018'!$M$2:$M$117='TRANSITS ANNUELS'!$C33)*(MONTH('SUIVI 2018'!$J$2:$J$117)=MONTH('TRANSITS ANNUELS'!O$1))*('SUIVI 2018'!$O$2:$O$117))</f>
        <v>0</v>
      </c>
      <c r="P33" s="155">
        <f>SUMPRODUCT(('SUIVI 2018'!$H$2:$H$117='TRANSITS ANNUELS'!$B33)*('SUIVI 2018'!$M$2:$M$117='TRANSITS ANNUELS'!$C33)*(ISNUMBER('SUIVI 2018'!$O$2:$O$117)))</f>
        <v>0</v>
      </c>
      <c r="Q33" s="127" t="e">
        <f>SUMIFS('[1]SUIVI 2018'!$AC:$AC,'[1]SUIVI 2018'!$H:$H,B33,'[1]SUIVI 2018'!$M:$M,'[1]TRANSITS ANNUELS'!C33)</f>
        <v>#VALUE!</v>
      </c>
      <c r="R33" s="130" t="e">
        <f t="shared" si="0"/>
        <v>#VALUE!</v>
      </c>
      <c r="S33" s="128"/>
      <c r="T33" s="129"/>
      <c r="U33" s="124"/>
      <c r="V33" s="125"/>
      <c r="W33" s="126"/>
    </row>
    <row r="34" spans="1:23" ht="15.75" thickBot="1" x14ac:dyDescent="0.3">
      <c r="A34" s="151"/>
      <c r="B34" s="93" t="s">
        <v>36</v>
      </c>
      <c r="C34" s="119" t="s">
        <v>34</v>
      </c>
      <c r="D34" s="111">
        <f>SUMPRODUCT(('SUIVI 2018'!$H$2:$H$117='TRANSITS ANNUELS'!$B34)*('SUIVI 2018'!$M$2:$M$117='TRANSITS ANNUELS'!$C34)*(MONTH('SUIVI 2018'!$J$2:$J$117)=MONTH('TRANSITS ANNUELS'!D$1))*('SUIVI 2018'!$O$2:$O$117))</f>
        <v>0</v>
      </c>
      <c r="E34" s="111">
        <f>SUMPRODUCT(('SUIVI 2018'!$H$2:$H$117='TRANSITS ANNUELS'!$B34)*('SUIVI 2018'!$M$2:$M$117='TRANSITS ANNUELS'!$C34)*(MONTH('SUIVI 2018'!$J$2:$J$117)=MONTH('TRANSITS ANNUELS'!E$1))*('SUIVI 2018'!$O$2:$O$117))</f>
        <v>0</v>
      </c>
      <c r="F34" s="111">
        <f>SUMPRODUCT(('SUIVI 2018'!$H$2:$H$117='TRANSITS ANNUELS'!$B34)*('SUIVI 2018'!$M$2:$M$117='TRANSITS ANNUELS'!$C34)*(MONTH('SUIVI 2018'!$J$2:$J$117)=MONTH('TRANSITS ANNUELS'!F$1))*('SUIVI 2018'!$O$2:$O$117))</f>
        <v>0</v>
      </c>
      <c r="G34" s="111">
        <f>SUMPRODUCT(('SUIVI 2018'!$H$2:$H$117='TRANSITS ANNUELS'!$B34)*('SUIVI 2018'!$M$2:$M$117='TRANSITS ANNUELS'!$C34)*(MONTH('SUIVI 2018'!$J$2:$J$117)=MONTH('TRANSITS ANNUELS'!G$1))*('SUIVI 2018'!$O$2:$O$117))</f>
        <v>0</v>
      </c>
      <c r="H34" s="111">
        <f>SUMPRODUCT(('SUIVI 2018'!$H$2:$H$117='TRANSITS ANNUELS'!$B34)*('SUIVI 2018'!$M$2:$M$117='TRANSITS ANNUELS'!$C34)*(MONTH('SUIVI 2018'!$J$2:$J$117)=MONTH('TRANSITS ANNUELS'!H$1))*('SUIVI 2018'!$O$2:$O$117))</f>
        <v>0</v>
      </c>
      <c r="I34" s="111">
        <f>SUMPRODUCT(('SUIVI 2018'!$H$2:$H$117='TRANSITS ANNUELS'!$B34)*('SUIVI 2018'!$M$2:$M$117='TRANSITS ANNUELS'!$C34)*(MONTH('SUIVI 2018'!$J$2:$J$117)=MONTH('TRANSITS ANNUELS'!I$1))*('SUIVI 2018'!$O$2:$O$117))</f>
        <v>0</v>
      </c>
      <c r="J34" s="111">
        <f>SUMPRODUCT(('SUIVI 2018'!$H$2:$H$117='TRANSITS ANNUELS'!$B34)*('SUIVI 2018'!$M$2:$M$117='TRANSITS ANNUELS'!$C34)*(MONTH('SUIVI 2018'!$J$2:$J$117)=MONTH('TRANSITS ANNUELS'!J$1))*('SUIVI 2018'!$O$2:$O$117))</f>
        <v>0</v>
      </c>
      <c r="K34" s="111">
        <f>SUMPRODUCT(('SUIVI 2018'!$H$2:$H$117='TRANSITS ANNUELS'!$B34)*('SUIVI 2018'!$M$2:$M$117='TRANSITS ANNUELS'!$C34)*(MONTH('SUIVI 2018'!$J$2:$J$117)=MONTH('TRANSITS ANNUELS'!K$1))*('SUIVI 2018'!$O$2:$O$117))</f>
        <v>0</v>
      </c>
      <c r="L34" s="111">
        <f>SUMPRODUCT(('SUIVI 2018'!$H$2:$H$117='TRANSITS ANNUELS'!$B34)*('SUIVI 2018'!$M$2:$M$117='TRANSITS ANNUELS'!$C34)*(MONTH('SUIVI 2018'!$J$2:$J$117)=MONTH('TRANSITS ANNUELS'!L$1))*('SUIVI 2018'!$O$2:$O$117))</f>
        <v>0</v>
      </c>
      <c r="M34" s="111">
        <f>SUMPRODUCT(('SUIVI 2018'!$H$2:$H$117='TRANSITS ANNUELS'!$B34)*('SUIVI 2018'!$M$2:$M$117='TRANSITS ANNUELS'!$C34)*(MONTH('SUIVI 2018'!$J$2:$J$117)=MONTH('TRANSITS ANNUELS'!M$1))*('SUIVI 2018'!$O$2:$O$117))</f>
        <v>0</v>
      </c>
      <c r="N34" s="111">
        <f>SUMPRODUCT(('SUIVI 2018'!$H$2:$H$117='TRANSITS ANNUELS'!$B34)*('SUIVI 2018'!$M$2:$M$117='TRANSITS ANNUELS'!$C34)*(MONTH('SUIVI 2018'!$J$2:$J$117)=MONTH('TRANSITS ANNUELS'!N$1))*('SUIVI 2018'!$O$2:$O$117))</f>
        <v>0</v>
      </c>
      <c r="O34" s="111">
        <f>SUMPRODUCT(('SUIVI 2018'!$H$2:$H$117='TRANSITS ANNUELS'!$B34)*('SUIVI 2018'!$M$2:$M$117='TRANSITS ANNUELS'!$C34)*(MONTH('SUIVI 2018'!$J$2:$J$117)=MONTH('TRANSITS ANNUELS'!O$1))*('SUIVI 2018'!$O$2:$O$117))</f>
        <v>0</v>
      </c>
      <c r="P34" s="155">
        <f>SUMPRODUCT(('SUIVI 2018'!$H$2:$H$117='TRANSITS ANNUELS'!$B34)*('SUIVI 2018'!$M$2:$M$117='TRANSITS ANNUELS'!$C34)*(ISNUMBER('SUIVI 2018'!$O$2:$O$117)))</f>
        <v>0</v>
      </c>
      <c r="Q34" s="127" t="e">
        <f>SUMIFS('[1]SUIVI 2018'!$AC:$AC,'[1]SUIVI 2018'!$H:$H,B34,'[1]SUIVI 2018'!$M:$M,'[1]TRANSITS ANNUELS'!C34)</f>
        <v>#VALUE!</v>
      </c>
      <c r="R34" s="130" t="e">
        <f t="shared" si="0"/>
        <v>#VALUE!</v>
      </c>
      <c r="S34" s="128"/>
      <c r="T34" s="129"/>
      <c r="U34" s="124"/>
      <c r="V34" s="125"/>
      <c r="W34" s="126"/>
    </row>
    <row r="35" spans="1:23" ht="15.75" thickBot="1" x14ac:dyDescent="0.3">
      <c r="A35" s="152"/>
      <c r="B35" s="97" t="s">
        <v>36</v>
      </c>
      <c r="C35" s="131" t="s">
        <v>29</v>
      </c>
      <c r="D35" s="111">
        <f>SUMPRODUCT(('SUIVI 2018'!$H$2:$H$117='TRANSITS ANNUELS'!$B35)*('SUIVI 2018'!$M$2:$M$117='TRANSITS ANNUELS'!$C35)*(MONTH('SUIVI 2018'!$J$2:$J$117)=MONTH('TRANSITS ANNUELS'!D$1))*('SUIVI 2018'!$O$2:$O$117))</f>
        <v>0</v>
      </c>
      <c r="E35" s="111">
        <f>SUMPRODUCT(('SUIVI 2018'!$H$2:$H$117='TRANSITS ANNUELS'!$B35)*('SUIVI 2018'!$M$2:$M$117='TRANSITS ANNUELS'!$C35)*(MONTH('SUIVI 2018'!$J$2:$J$117)=MONTH('TRANSITS ANNUELS'!E$1))*('SUIVI 2018'!$O$2:$O$117))</f>
        <v>0</v>
      </c>
      <c r="F35" s="111">
        <f>SUMPRODUCT(('SUIVI 2018'!$H$2:$H$117='TRANSITS ANNUELS'!$B35)*('SUIVI 2018'!$M$2:$M$117='TRANSITS ANNUELS'!$C35)*(MONTH('SUIVI 2018'!$J$2:$J$117)=MONTH('TRANSITS ANNUELS'!F$1))*('SUIVI 2018'!$O$2:$O$117))</f>
        <v>0</v>
      </c>
      <c r="G35" s="111">
        <f>SUMPRODUCT(('SUIVI 2018'!$H$2:$H$117='TRANSITS ANNUELS'!$B35)*('SUIVI 2018'!$M$2:$M$117='TRANSITS ANNUELS'!$C35)*(MONTH('SUIVI 2018'!$J$2:$J$117)=MONTH('TRANSITS ANNUELS'!G$1))*('SUIVI 2018'!$O$2:$O$117))</f>
        <v>0</v>
      </c>
      <c r="H35" s="111">
        <f>SUMPRODUCT(('SUIVI 2018'!$H$2:$H$117='TRANSITS ANNUELS'!$B35)*('SUIVI 2018'!$M$2:$M$117='TRANSITS ANNUELS'!$C35)*(MONTH('SUIVI 2018'!$J$2:$J$117)=MONTH('TRANSITS ANNUELS'!H$1))*('SUIVI 2018'!$O$2:$O$117))</f>
        <v>0</v>
      </c>
      <c r="I35" s="111">
        <f>SUMPRODUCT(('SUIVI 2018'!$H$2:$H$117='TRANSITS ANNUELS'!$B35)*('SUIVI 2018'!$M$2:$M$117='TRANSITS ANNUELS'!$C35)*(MONTH('SUIVI 2018'!$J$2:$J$117)=MONTH('TRANSITS ANNUELS'!I$1))*('SUIVI 2018'!$O$2:$O$117))</f>
        <v>0</v>
      </c>
      <c r="J35" s="111">
        <f>SUMPRODUCT(('SUIVI 2018'!$H$2:$H$117='TRANSITS ANNUELS'!$B35)*('SUIVI 2018'!$M$2:$M$117='TRANSITS ANNUELS'!$C35)*(MONTH('SUIVI 2018'!$J$2:$J$117)=MONTH('TRANSITS ANNUELS'!J$1))*('SUIVI 2018'!$O$2:$O$117))</f>
        <v>0</v>
      </c>
      <c r="K35" s="111">
        <f>SUMPRODUCT(('SUIVI 2018'!$H$2:$H$117='TRANSITS ANNUELS'!$B35)*('SUIVI 2018'!$M$2:$M$117='TRANSITS ANNUELS'!$C35)*(MONTH('SUIVI 2018'!$J$2:$J$117)=MONTH('TRANSITS ANNUELS'!K$1))*('SUIVI 2018'!$O$2:$O$117))</f>
        <v>0</v>
      </c>
      <c r="L35" s="111">
        <f>SUMPRODUCT(('SUIVI 2018'!$H$2:$H$117='TRANSITS ANNUELS'!$B35)*('SUIVI 2018'!$M$2:$M$117='TRANSITS ANNUELS'!$C35)*(MONTH('SUIVI 2018'!$J$2:$J$117)=MONTH('TRANSITS ANNUELS'!L$1))*('SUIVI 2018'!$O$2:$O$117))</f>
        <v>0</v>
      </c>
      <c r="M35" s="111">
        <f>SUMPRODUCT(('SUIVI 2018'!$H$2:$H$117='TRANSITS ANNUELS'!$B35)*('SUIVI 2018'!$M$2:$M$117='TRANSITS ANNUELS'!$C35)*(MONTH('SUIVI 2018'!$J$2:$J$117)=MONTH('TRANSITS ANNUELS'!M$1))*('SUIVI 2018'!$O$2:$O$117))</f>
        <v>0</v>
      </c>
      <c r="N35" s="111">
        <f>SUMPRODUCT(('SUIVI 2018'!$H$2:$H$117='TRANSITS ANNUELS'!$B35)*('SUIVI 2018'!$M$2:$M$117='TRANSITS ANNUELS'!$C35)*(MONTH('SUIVI 2018'!$J$2:$J$117)=MONTH('TRANSITS ANNUELS'!N$1))*('SUIVI 2018'!$O$2:$O$117))</f>
        <v>0</v>
      </c>
      <c r="O35" s="111">
        <f>SUMPRODUCT(('SUIVI 2018'!$H$2:$H$117='TRANSITS ANNUELS'!$B35)*('SUIVI 2018'!$M$2:$M$117='TRANSITS ANNUELS'!$C35)*(MONTH('SUIVI 2018'!$J$2:$J$117)=MONTH('TRANSITS ANNUELS'!O$1))*('SUIVI 2018'!$O$2:$O$117))</f>
        <v>0</v>
      </c>
      <c r="P35" s="155">
        <f>SUMPRODUCT(('SUIVI 2018'!$H$2:$H$117='TRANSITS ANNUELS'!$B35)*('SUIVI 2018'!$M$2:$M$117='TRANSITS ANNUELS'!$C35)*(ISNUMBER('SUIVI 2018'!$O$2:$O$117)))</f>
        <v>0</v>
      </c>
      <c r="Q35" s="132" t="e">
        <f>SUMIFS('[1]SUIVI 2018'!$AC:$AC,'[1]SUIVI 2018'!$H:$H,B35,'[1]SUIVI 2018'!$M:$M,'[1]TRANSITS ANNUELS'!C35)</f>
        <v>#VALUE!</v>
      </c>
      <c r="R35" s="133" t="e">
        <f t="shared" si="0"/>
        <v>#VALUE!</v>
      </c>
      <c r="S35" s="134"/>
      <c r="T35" s="135"/>
      <c r="U35" s="136"/>
      <c r="V35" s="137"/>
      <c r="W35" s="138"/>
    </row>
    <row r="36" spans="1:23" ht="15.75" thickBot="1" x14ac:dyDescent="0.3">
      <c r="A36" s="139"/>
      <c r="B36" s="140"/>
      <c r="C36" s="140"/>
      <c r="D36" s="141">
        <f>SUM(D2:D35)</f>
        <v>62877</v>
      </c>
      <c r="E36" s="142">
        <f t="shared" ref="E36:O36" si="1">SUM(E2:E35)</f>
        <v>907</v>
      </c>
      <c r="F36" s="142">
        <f t="shared" si="1"/>
        <v>0</v>
      </c>
      <c r="G36" s="142">
        <f t="shared" si="1"/>
        <v>0</v>
      </c>
      <c r="H36" s="142">
        <f t="shared" si="1"/>
        <v>0</v>
      </c>
      <c r="I36" s="142">
        <f t="shared" si="1"/>
        <v>0</v>
      </c>
      <c r="J36" s="142">
        <f t="shared" si="1"/>
        <v>0</v>
      </c>
      <c r="K36" s="142">
        <f t="shared" si="1"/>
        <v>0</v>
      </c>
      <c r="L36" s="142">
        <f t="shared" si="1"/>
        <v>0</v>
      </c>
      <c r="M36" s="142">
        <f t="shared" si="1"/>
        <v>0</v>
      </c>
      <c r="N36" s="142">
        <f t="shared" si="1"/>
        <v>0</v>
      </c>
      <c r="O36" s="143">
        <f t="shared" si="1"/>
        <v>0</v>
      </c>
      <c r="P36" s="156"/>
      <c r="Q36" s="144" t="e">
        <f t="shared" ref="Q36:W36" si="2">SUM(Q2:Q35)</f>
        <v>#VALUE!</v>
      </c>
      <c r="R36" s="145" t="e">
        <f t="shared" si="2"/>
        <v>#VALUE!</v>
      </c>
      <c r="S36" s="146">
        <f t="shared" si="2"/>
        <v>0</v>
      </c>
      <c r="T36" s="147">
        <f t="shared" si="2"/>
        <v>0</v>
      </c>
      <c r="U36" s="148">
        <f t="shared" si="2"/>
        <v>0</v>
      </c>
      <c r="V36" s="148">
        <f t="shared" si="2"/>
        <v>0</v>
      </c>
      <c r="W36" s="149">
        <f t="shared" si="2"/>
        <v>0</v>
      </c>
    </row>
  </sheetData>
  <mergeCells count="1">
    <mergeCell ref="A2:A35"/>
  </mergeCells>
  <conditionalFormatting sqref="Q2:Q35">
    <cfRule type="cellIs" dxfId="1" priority="1" stopIfTrue="1" operator="greaterThan">
      <formula>154.5</formula>
    </cfRule>
  </conditionalFormatting>
  <conditionalFormatting sqref="R2:R35">
    <cfRule type="cellIs" dxfId="0" priority="2" stopIfTrue="1" operator="greaterThan">
      <formula>0.1619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2018</vt:lpstr>
      <vt:lpstr>Taux de GES</vt:lpstr>
      <vt:lpstr>TRANSITS ANNUELS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Jean-Paul</cp:lastModifiedBy>
  <dcterms:created xsi:type="dcterms:W3CDTF">2018-02-21T15:40:50Z</dcterms:created>
  <dcterms:modified xsi:type="dcterms:W3CDTF">2018-02-21T17:04:58Z</dcterms:modified>
</cp:coreProperties>
</file>