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drawings/drawing13.xml" ContentType="application/vnd.openxmlformats-officedocument.drawing+xml"/>
  <Override PartName="/xl/tables/table13.xml" ContentType="application/vnd.openxmlformats-officedocument.spreadsheetml.table+xml"/>
  <Override PartName="/xl/drawings/drawing14.xml" ContentType="application/vnd.openxmlformats-officedocument.drawing+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75" windowWidth="19320" windowHeight="10050" tabRatio="835" firstSheet="2" activeTab="14"/>
  </bookViews>
  <sheets>
    <sheet name="Janvier" sheetId="1" r:id="rId1"/>
    <sheet name="Février" sheetId="6" r:id="rId2"/>
    <sheet name="Mars" sheetId="7" r:id="rId3"/>
    <sheet name="Avril" sheetId="8" r:id="rId4"/>
    <sheet name="Mai" sheetId="9" r:id="rId5"/>
    <sheet name="Juin" sheetId="10" r:id="rId6"/>
    <sheet name="Juillet" sheetId="11" r:id="rId7"/>
    <sheet name="Août" sheetId="12" r:id="rId8"/>
    <sheet name="Septembre" sheetId="13" r:id="rId9"/>
    <sheet name="Octobre" sheetId="14" r:id="rId10"/>
    <sheet name="Novembre" sheetId="15" r:id="rId11"/>
    <sheet name="Décembre" sheetId="16" r:id="rId12"/>
    <sheet name="Gestion Dépenses" sheetId="2" r:id="rId13"/>
    <sheet name="Budget" sheetId="18" r:id="rId14"/>
    <sheet name="Livret" sheetId="24" r:id="rId15"/>
    <sheet name="Mensualisation" sheetId="17" r:id="rId16"/>
    <sheet name="Statistiques" sheetId="19" r:id="rId17"/>
    <sheet name="Bilan Global" sheetId="21" r:id="rId18"/>
    <sheet name="BD" sheetId="3" r:id="rId19"/>
    <sheet name="Système" sheetId="4" r:id="rId20"/>
    <sheet name="A lire" sheetId="25" r:id="rId21"/>
  </sheets>
  <externalReferences>
    <externalReference r:id="rId22"/>
    <externalReference r:id="rId23"/>
  </externalReferences>
  <definedNames>
    <definedName name="_1" localSheetId="20">[1]Système!$D$2</definedName>
    <definedName name="_1">Système!$D$2</definedName>
    <definedName name="_10" localSheetId="20">[1]Système!$D$11</definedName>
    <definedName name="_10">Système!$D$11</definedName>
    <definedName name="_11" localSheetId="20">[1]Système!$D$12</definedName>
    <definedName name="_11">Système!$D$12</definedName>
    <definedName name="_12" localSheetId="20">[1]Système!$D$13</definedName>
    <definedName name="_12">Système!$D$13</definedName>
    <definedName name="_2" localSheetId="20">[1]Système!$D$3</definedName>
    <definedName name="_2">Système!$D$3</definedName>
    <definedName name="_3" localSheetId="20">[1]Système!$D$4</definedName>
    <definedName name="_3">Système!$D$4</definedName>
    <definedName name="_4" localSheetId="20">[1]Système!$D$5</definedName>
    <definedName name="_4">Système!$D$5</definedName>
    <definedName name="_5" localSheetId="20">[1]Système!$D$6</definedName>
    <definedName name="_5">Système!$D$6</definedName>
    <definedName name="_6" localSheetId="20">[1]Système!$D$7</definedName>
    <definedName name="_6">Système!$D$7</definedName>
    <definedName name="_7" localSheetId="20">[1]Système!$D$8</definedName>
    <definedName name="_7">Système!$D$8</definedName>
    <definedName name="_8" localSheetId="20">[1]Système!$D$9</definedName>
    <definedName name="_8">Système!$D$9</definedName>
    <definedName name="_9" localSheetId="20">[1]Système!$D$10</definedName>
    <definedName name="_9">Système!$D$10</definedName>
    <definedName name="_xlnm._FilterDatabase" localSheetId="18" hidden="1">BD!$A$4:$Q$4</definedName>
    <definedName name="_xlnm._FilterDatabase" localSheetId="17" hidden="1">'Bilan Global'!$B$1:$O$1</definedName>
    <definedName name="_xlnm._FilterDatabase" localSheetId="16" hidden="1">Statistiques!$B$1:$O$1</definedName>
    <definedName name="annee" localSheetId="20">[1]Système!$B$1</definedName>
    <definedName name="annee">Système!$B$1</definedName>
    <definedName name="budget" localSheetId="20">[1]Budget!$P$1:$AA$2</definedName>
    <definedName name="budget">Budget!$P$1:$AA$2</definedName>
    <definedName name="C_1" localSheetId="20">OFFSET([1]Janvier!$H$4,,,COUNTA([1]Janvier!$B:$B)-1,1)</definedName>
    <definedName name="C_1" localSheetId="14">OFFSET(Livret!$H$4,,,COUNTA(Livret!$B:$B)-1,1)</definedName>
    <definedName name="C_1">OFFSET(Janvier!$H$4,,,COUNTA(Janvier!$B:$B)-1,1)</definedName>
    <definedName name="C_10" localSheetId="20">OFFSET([1]Octobre!$H$4,,,COUNTA([1]Octobre!$B:$B)-1,1)</definedName>
    <definedName name="C_10">OFFSET(Octobre!$H$4,,,COUNTA(Octobre!$B:$B)-1,1)</definedName>
    <definedName name="C_11" localSheetId="20">OFFSET([1]Novembre!$H$4,,,COUNTA([1]Novembre!$B:$B)-1,1)</definedName>
    <definedName name="C_11">OFFSET(Novembre!$H$4,,,COUNTA(Novembre!$B:$B)-1,1)</definedName>
    <definedName name="C_12" localSheetId="20">OFFSET([1]Décembre!$H$4,,,COUNTA([1]Décembre!$B:$B)-1,1)</definedName>
    <definedName name="C_12">OFFSET(Décembre!$H$4,,,COUNTA(Décembre!$B:$B)-1,1)</definedName>
    <definedName name="C_2" localSheetId="20">OFFSET([1]Février!$H$4,,,COUNTA([1]Février!$B:$B)-1,1)</definedName>
    <definedName name="C_2">OFFSET(Février!$H$4,,,COUNTA(Février!$B:$B)-1,1)</definedName>
    <definedName name="C_3" localSheetId="20">OFFSET([1]Mars!$H$4,,,COUNTA([1]Mars!$B:$B)-1,1)</definedName>
    <definedName name="C_3">OFFSET(Mars!$H$4,,,COUNTA(Mars!$B:$B)-1,1)</definedName>
    <definedName name="C_4" localSheetId="20">OFFSET([1]Avril!$H$4,,,COUNTA([1]Avril!$B:$B)-1,1)</definedName>
    <definedName name="C_4">OFFSET(Avril!$H$4,,,COUNTA(Avril!$B:$B)-1,1)</definedName>
    <definedName name="C_5" localSheetId="20">OFFSET([1]Mai!$H$4,,,COUNTA([1]Mai!$B:$B)-1,1)</definedName>
    <definedName name="C_5">OFFSET(Mai!$H$4,,,COUNTA(Mai!$B:$B)-1,1)</definedName>
    <definedName name="C_6" localSheetId="20">OFFSET([1]Juin!$H$4,,,COUNTA([1]Juin!$B:$B)-1,1)</definedName>
    <definedName name="C_6">OFFSET(Juin!$H$4,,,COUNTA(Juin!$B:$B)-1,1)</definedName>
    <definedName name="C_7" localSheetId="20">OFFSET([1]Juillet!$H$4,,,COUNTA([1]Juillet!$B:$B)-1,1)</definedName>
    <definedName name="C_7">OFFSET(Juillet!$H$4,,,COUNTA(Juillet!$B:$B)-1,1)</definedName>
    <definedName name="C_8" localSheetId="20">OFFSET([1]Août!$H$4,,,COUNTA([1]Août!$B:$B)-1,1)</definedName>
    <definedName name="C_8">OFFSET(Août!$H$4,,,COUNTA(Août!$B:$B)-1,1)</definedName>
    <definedName name="C_9" localSheetId="20">OFFSET([1]Septembre!$H$4,,,COUNTA([1]Septembre!$B:$B)-1,1)</definedName>
    <definedName name="C_9">OFFSET(Septembre!$H$4,,,COUNTA(Septembre!$B:$B)-1,1)</definedName>
    <definedName name="choix1" localSheetId="20">OFFSET([1]BD!$A$2,,,COUNTA([1]BD!$A:$A)-1)</definedName>
    <definedName name="choix1">OFFSET(BD!$A$2,,,COUNTA(BD!$A:$A)-1)</definedName>
    <definedName name="choix2" localSheetId="20">[1]BD!$2:$2</definedName>
    <definedName name="choix2">BD!$2:$2</definedName>
    <definedName name="Compte_Courant">BD!$B$4</definedName>
    <definedName name="D_1" localSheetId="20">OFFSET([1]Janvier!$I$4,,,COUNTA([1]Janvier!$B:$B)-1,1)</definedName>
    <definedName name="D_1" localSheetId="14">OFFSET(Livret!$I$4,,,COUNTA(Livret!$B:$B)-1,1)</definedName>
    <definedName name="D_1">OFFSET(Janvier!$I$4,,,COUNTA(Janvier!$B:$B)-1,1)</definedName>
    <definedName name="D_10" localSheetId="20">OFFSET([1]Octobre!$I$4,,,COUNTA([1]Octobre!$B:$B)-1,1)</definedName>
    <definedName name="D_10">OFFSET(Octobre!$I$4,,,COUNTA(Octobre!$B:$B)-1,1)</definedName>
    <definedName name="D_11" localSheetId="20">OFFSET([1]Novembre!$I$4,,,COUNTA([1]Novembre!$B:$B)-1,1)</definedName>
    <definedName name="D_11">OFFSET(Novembre!$I$4,,,COUNTA(Novembre!$B:$B)-1,1)</definedName>
    <definedName name="D_12" localSheetId="20">OFFSET([1]Décembre!$I$4,,,COUNTA([1]Décembre!$B:$B)-1,1)</definedName>
    <definedName name="D_12">OFFSET(Décembre!$I$4,,,COUNTA(Décembre!$B:$B)-1,1)</definedName>
    <definedName name="D_2" localSheetId="20">OFFSET([1]Février!$I$4,,,COUNTA([1]Février!$B:$B)-1,1)</definedName>
    <definedName name="D_2">OFFSET(Février!$I$4,,,COUNTA(Février!$B:$B)-1,1)</definedName>
    <definedName name="D_3" localSheetId="20">OFFSET([1]Mars!$I$4,,,COUNTA([1]Mars!$B:$B)-1,1)</definedName>
    <definedName name="D_3">OFFSET(Mars!$I$4,,,COUNTA(Mars!$B:$B)-1,1)</definedName>
    <definedName name="D_4" localSheetId="20">OFFSET([1]Avril!$I$4,,,COUNTA([1]Avril!$B:$B)-1,1)</definedName>
    <definedName name="D_4">OFFSET(Avril!$I$4,,,COUNTA(Avril!$B:$B)-1,1)</definedName>
    <definedName name="D_5" localSheetId="20">OFFSET([1]Mai!$I$4,,,COUNTA([1]Mai!$B:$B)-1,1)</definedName>
    <definedName name="D_5">OFFSET(Mai!$I$4,,,COUNTA(Mai!$B:$B)-1,1)</definedName>
    <definedName name="D_6" localSheetId="20">OFFSET([1]Juin!$I$4,,,COUNTA([1]Juin!$B:$B)-1,1)</definedName>
    <definedName name="D_6">OFFSET(Juin!$I$4,,,COUNTA(Juin!$B:$B)-1,1)</definedName>
    <definedName name="D_7" localSheetId="20">OFFSET([1]Juillet!$I$4,,,COUNTA([1]Juillet!$B:$B)-1,1)</definedName>
    <definedName name="D_7">OFFSET(Juillet!$I$4,,,COUNTA(Juillet!$B:$B)-1,1)</definedName>
    <definedName name="D_8" localSheetId="20">OFFSET([1]Août!$I$4,,,COUNTA([1]Août!$B:$B)-1,1)</definedName>
    <definedName name="D_8">OFFSET(Août!$I$4,,,COUNTA(Août!$B:$B)-1,1)</definedName>
    <definedName name="D_9" localSheetId="20">OFFSET([1]Septembre!$I$4,,,COUNTA([1]Septembre!$B:$B)-1,1)</definedName>
    <definedName name="D_9">OFFSET(Septembre!$I$4,,,COUNTA(Septembre!$B:$B)-1,1)</definedName>
    <definedName name="filtrage">Système!$B$5</definedName>
    <definedName name="LouReeD" localSheetId="20">'A lire'!$A$238</definedName>
    <definedName name="LouReeD">'[2]A lire'!$A$238</definedName>
    <definedName name="LP_1" localSheetId="20">OFFSET([1]Janvier!$B$4,,,COUNTA([1]Janvier!$B:$B)-1,1)</definedName>
    <definedName name="LP_1" localSheetId="14">OFFSET(Livret!$B$4,,,COUNTA(Livret!$B:$B)-1,1)</definedName>
    <definedName name="LP_1">OFFSET(Janvier!$B$4,,,COUNTA(Janvier!$B:$B)-1,1)</definedName>
    <definedName name="LP_10" localSheetId="20">OFFSET([1]Octobre!$B$4,,,COUNTA([1]Octobre!$B:$B)-1,1)</definedName>
    <definedName name="LP_10">OFFSET(Octobre!$B$4,,,COUNTA(Octobre!$B:$B)-1,1)</definedName>
    <definedName name="LP_11" localSheetId="20">OFFSET([1]Novembre!$B$4,,,COUNTA([1]Novembre!$B:$B)-1,1)</definedName>
    <definedName name="LP_11">OFFSET(Novembre!$B$4,,,COUNTA(Novembre!$B:$B)-1,1)</definedName>
    <definedName name="LP_12" localSheetId="20">OFFSET([1]Décembre!$B$4,,,COUNTA([1]Décembre!$B:$B)-1,1)</definedName>
    <definedName name="LP_12">OFFSET(Décembre!$B$4,,,COUNTA(Décembre!$B:$B)-1,1)</definedName>
    <definedName name="LP_2" localSheetId="20">OFFSET([1]Février!$B$4,,,COUNTA([1]Février!$B:$B)-1,1)</definedName>
    <definedName name="LP_2">OFFSET(Février!$B$4,,,COUNTA(Février!$B:$B)-1,1)</definedName>
    <definedName name="LP_3" localSheetId="20">OFFSET([1]Mars!$B$4,,,COUNTA([1]Mars!$B:$B)-1,1)</definedName>
    <definedName name="LP_3">OFFSET(Mars!$B$4,,,COUNTA(Mars!$B:$B)-1,1)</definedName>
    <definedName name="LP_4" localSheetId="20">OFFSET([1]Avril!$B$4,,,COUNTA([1]Avril!$B:$B)-1,1)</definedName>
    <definedName name="LP_4">OFFSET(Avril!$B$4,,,COUNTA(Avril!$B:$B)-1,1)</definedName>
    <definedName name="LP_5" localSheetId="20">OFFSET([1]Mai!$B$4,,,COUNTA([1]Mai!$B:$B)-1,1)</definedName>
    <definedName name="LP_5">OFFSET(Mai!$B$4,,,COUNTA(Mai!$B:$B)-1,1)</definedName>
    <definedName name="LP_6" localSheetId="20">OFFSET([1]Juin!$B$4,,,COUNTA([1]Juin!$B:$B)-1,1)</definedName>
    <definedName name="LP_6">OFFSET(Juin!$B$4,,,COUNTA(Juin!$B:$B)-1,1)</definedName>
    <definedName name="LP_7" localSheetId="20">OFFSET([1]Juillet!$B$4,,,COUNTA([1]Juillet!$B:$B)-1,1)</definedName>
    <definedName name="LP_7">OFFSET(Juillet!$B$4,,,COUNTA(Juillet!$B:$B)-1,1)</definedName>
    <definedName name="LP_8" localSheetId="20">OFFSET([1]Août!$B$4,,,COUNTA([1]Août!$B:$B)-1,1)</definedName>
    <definedName name="LP_8">OFFSET(Août!$B$4,,,COUNTA(Août!$B:$B)-1,1)</definedName>
    <definedName name="LP_9" localSheetId="20">OFFSET([1]Septembre!$B$4,,,COUNTA([1]Septembre!$B:$B)-1,1)</definedName>
    <definedName name="LP_9">OFFSET(Septembre!$B$4,,,COUNTA(Septembre!$B:$B)-1,1)</definedName>
    <definedName name="LS_1" localSheetId="20">OFFSET([1]Janvier!$C$4,,,COUNTA([1]Janvier!$B:$B)-1,1)</definedName>
    <definedName name="LS_1" localSheetId="14">OFFSET(Livret!$C$4,,,COUNTA(Livret!$B:$B)-1,1)</definedName>
    <definedName name="LS_1">OFFSET(Janvier!$C$4,,,COUNTA(Janvier!$B:$B)-1,1)</definedName>
    <definedName name="LS_10" localSheetId="20">OFFSET([1]Octobre!$C$4,,,COUNTA([1]Octobre!$B:$B)-1,1)</definedName>
    <definedName name="LS_10">OFFSET(Octobre!$C$4,,,COUNTA(Octobre!$B:$B)-1,1)</definedName>
    <definedName name="LS_11" localSheetId="20">OFFSET([1]Novembre!$C$4,,,COUNTA([1]Novembre!$B:$B)-1,1)</definedName>
    <definedName name="LS_11">OFFSET(Novembre!$C$4,,,COUNTA(Novembre!$B:$B)-1,1)</definedName>
    <definedName name="LS_12" localSheetId="20">OFFSET([1]Décembre!$C$4,,,COUNTA([1]Décembre!$B:$B)-1,1)</definedName>
    <definedName name="LS_12">OFFSET(Décembre!$C$4,,,COUNTA(Décembre!$B:$B)-1,1)</definedName>
    <definedName name="LS_2" localSheetId="20">OFFSET([1]Février!$C$4,,,COUNTA([1]Février!$B:$B)-1,1)</definedName>
    <definedName name="LS_2">OFFSET(Février!$C$4,,,COUNTA(Février!$B:$B)-1,1)</definedName>
    <definedName name="LS_3" localSheetId="20">OFFSET([1]Mars!$C$4,,,COUNTA([1]Mars!$B:$B)-1,1)</definedName>
    <definedName name="LS_3">OFFSET(Mars!$C$4,,,COUNTA(Mars!$B:$B)-1,1)</definedName>
    <definedName name="LS_4" localSheetId="20">OFFSET([1]Avril!$C$4,,,COUNTA([1]Avril!$B:$B)-1,1)</definedName>
    <definedName name="LS_4">OFFSET(Avril!$C$4,,,COUNTA(Avril!$B:$B)-1,1)</definedName>
    <definedName name="LS_5" localSheetId="20">OFFSET([1]Mai!$C$4,,,COUNTA([1]Mai!$B:$B)-1,1)</definedName>
    <definedName name="LS_5">OFFSET(Mai!$C$4,,,COUNTA(Mai!$B:$B)-1,1)</definedName>
    <definedName name="LS_6" localSheetId="20">OFFSET([1]Juin!$C$4,,,COUNTA([1]Juin!$B:$B)-1,1)</definedName>
    <definedName name="LS_6">OFFSET(Juin!$C$4,,,COUNTA(Juin!$B:$B)-1,1)</definedName>
    <definedName name="LS_7" localSheetId="20">OFFSET([1]Juillet!$C$4,,,COUNTA([1]Juillet!$B:$B)-1,1)</definedName>
    <definedName name="LS_7">OFFSET(Juillet!$C$4,,,COUNTA(Juillet!$B:$B)-1,1)</definedName>
    <definedName name="LS_8" localSheetId="20">OFFSET([1]Août!$C$4,,,COUNTA([1]Août!$B:$B)-1,1)</definedName>
    <definedName name="LS_8">OFFSET(Août!$C$4,,,COUNTA(Août!$B:$B)-1,1)</definedName>
    <definedName name="LS_9" localSheetId="20">OFFSET([1]Septembre!$C$4,,,COUNTA([1]Septembre!$B:$B)-1,1)</definedName>
    <definedName name="LS_9">OFFSET(Septembre!$C$4,,,COUNTA(Septembre!$B:$B)-1,1)</definedName>
    <definedName name="mois_actif">Système!$B$7</definedName>
    <definedName name="mois_en_cours">Système!$B$4</definedName>
    <definedName name="num_der_chèque" localSheetId="20">[1]Système!$B$3</definedName>
    <definedName name="num_der_chèque">Système!$B$3</definedName>
    <definedName name="premier">Système!$B$9</definedName>
    <definedName name="solde_fin_annee">Système!$B$8</definedName>
    <definedName name="solde_réel" localSheetId="20">[1]Système!$B$2</definedName>
    <definedName name="solde_réel">Système!$B$2</definedName>
    <definedName name="Suivi_chèque">Système!$B$6</definedName>
    <definedName name="Transfert">BD!$A$4</definedName>
    <definedName name="type" localSheetId="20">OFFSET([1]Système!$E$1,1,,COUNTA([1]Système!$E:$E)-1)</definedName>
    <definedName name="type">OFFSET(Système!$E$1,1,,COUNTA(Système!$E:$E)-1)</definedName>
  </definedNames>
  <calcPr calcId="145621"/>
</workbook>
</file>

<file path=xl/calcChain.xml><?xml version="1.0" encoding="utf-8"?>
<calcChain xmlns="http://schemas.openxmlformats.org/spreadsheetml/2006/main">
  <c r="R215" i="2" l="1" a="1"/>
  <c r="R215" i="2" s="1"/>
  <c r="Q203" i="2" s="1"/>
  <c r="Q215" i="2"/>
  <c r="P215" i="2"/>
  <c r="O215" i="2" a="1"/>
  <c r="O215" i="2" s="1"/>
  <c r="N203" i="2" s="1"/>
  <c r="N215" i="2"/>
  <c r="M215" i="2"/>
  <c r="L215" i="2" a="1"/>
  <c r="L215" i="2" s="1"/>
  <c r="K203" i="2" s="1"/>
  <c r="K215" i="2"/>
  <c r="J215" i="2"/>
  <c r="I215" i="2" a="1"/>
  <c r="I215" i="2" s="1"/>
  <c r="H203" i="2" s="1"/>
  <c r="H215" i="2"/>
  <c r="G215" i="2"/>
  <c r="F215" i="2" a="1"/>
  <c r="F215" i="2" s="1"/>
  <c r="E203" i="2" s="1"/>
  <c r="E215" i="2"/>
  <c r="D215" i="2"/>
  <c r="C215" i="2" a="1"/>
  <c r="C215" i="2" s="1"/>
  <c r="B203" i="2" s="1"/>
  <c r="B215" i="2"/>
  <c r="A215" i="2"/>
  <c r="R197" i="2" a="1"/>
  <c r="R197" i="2" s="1"/>
  <c r="Q185" i="2" s="1"/>
  <c r="Q197" i="2"/>
  <c r="P197" i="2"/>
  <c r="O197" i="2" a="1"/>
  <c r="O197" i="2" s="1"/>
  <c r="N185" i="2" s="1"/>
  <c r="N197" i="2"/>
  <c r="M197" i="2"/>
  <c r="L197" i="2" a="1"/>
  <c r="L197" i="2" s="1"/>
  <c r="K185" i="2" s="1"/>
  <c r="K197" i="2"/>
  <c r="J197" i="2"/>
  <c r="I197" i="2" a="1"/>
  <c r="I197" i="2" s="1"/>
  <c r="H185" i="2" s="1"/>
  <c r="H197" i="2"/>
  <c r="G197" i="2"/>
  <c r="F197" i="2" a="1"/>
  <c r="F197" i="2" s="1"/>
  <c r="E185" i="2" s="1"/>
  <c r="E197" i="2"/>
  <c r="D197" i="2"/>
  <c r="C197" i="2" a="1"/>
  <c r="C197" i="2" s="1"/>
  <c r="B185" i="2" s="1"/>
  <c r="B197" i="2"/>
  <c r="A197" i="2"/>
  <c r="R179" i="2" a="1"/>
  <c r="R179" i="2" s="1"/>
  <c r="Q167" i="2" s="1"/>
  <c r="Q179" i="2"/>
  <c r="P179" i="2"/>
  <c r="O179" i="2" a="1"/>
  <c r="O179" i="2" s="1"/>
  <c r="N167" i="2" s="1"/>
  <c r="N179" i="2"/>
  <c r="M179" i="2"/>
  <c r="L179" i="2" a="1"/>
  <c r="L179" i="2" s="1"/>
  <c r="K167" i="2" s="1"/>
  <c r="K179" i="2"/>
  <c r="J179" i="2"/>
  <c r="I179" i="2" a="1"/>
  <c r="I179" i="2" s="1"/>
  <c r="H167" i="2" s="1"/>
  <c r="H179" i="2"/>
  <c r="G179" i="2"/>
  <c r="F179" i="2" a="1"/>
  <c r="F179" i="2" s="1"/>
  <c r="E167" i="2" s="1"/>
  <c r="E179" i="2"/>
  <c r="D179" i="2"/>
  <c r="C179" i="2" a="1"/>
  <c r="C179" i="2" s="1"/>
  <c r="B167" i="2" s="1"/>
  <c r="B179" i="2"/>
  <c r="A179" i="2"/>
  <c r="R161" i="2" a="1"/>
  <c r="R161" i="2" s="1"/>
  <c r="Q149" i="2" s="1"/>
  <c r="Q161" i="2"/>
  <c r="P161" i="2"/>
  <c r="O161" i="2" a="1"/>
  <c r="O161" i="2" s="1"/>
  <c r="N149" i="2" s="1"/>
  <c r="N161" i="2"/>
  <c r="M161" i="2"/>
  <c r="L161" i="2" a="1"/>
  <c r="L161" i="2" s="1"/>
  <c r="K149" i="2" s="1"/>
  <c r="K161" i="2"/>
  <c r="J161" i="2"/>
  <c r="I161" i="2" a="1"/>
  <c r="I161" i="2" s="1"/>
  <c r="H149" i="2" s="1"/>
  <c r="H161" i="2"/>
  <c r="G161" i="2"/>
  <c r="F161" i="2" a="1"/>
  <c r="F161" i="2" s="1"/>
  <c r="E149" i="2" s="1"/>
  <c r="E161" i="2"/>
  <c r="D161" i="2"/>
  <c r="C161" i="2" a="1"/>
  <c r="C161" i="2" s="1"/>
  <c r="B149" i="2" s="1"/>
  <c r="B161" i="2"/>
  <c r="A161" i="2"/>
  <c r="R143" i="2" a="1"/>
  <c r="R143" i="2" s="1"/>
  <c r="Q131" i="2" s="1"/>
  <c r="Q143" i="2"/>
  <c r="P143" i="2"/>
  <c r="O143" i="2" a="1"/>
  <c r="O143" i="2" s="1"/>
  <c r="N131" i="2" s="1"/>
  <c r="N143" i="2"/>
  <c r="M143" i="2"/>
  <c r="L143" i="2" a="1"/>
  <c r="L143" i="2" s="1"/>
  <c r="K131" i="2" s="1"/>
  <c r="K143" i="2"/>
  <c r="J143" i="2"/>
  <c r="I143" i="2" a="1"/>
  <c r="I143" i="2" s="1"/>
  <c r="H131" i="2" s="1"/>
  <c r="H143" i="2"/>
  <c r="G143" i="2"/>
  <c r="F143" i="2" a="1"/>
  <c r="F143" i="2" s="1"/>
  <c r="E131" i="2" s="1"/>
  <c r="E143" i="2"/>
  <c r="D143" i="2"/>
  <c r="C143" i="2" a="1"/>
  <c r="C143" i="2" s="1"/>
  <c r="B131" i="2" s="1"/>
  <c r="B143" i="2"/>
  <c r="A143" i="2"/>
  <c r="R125" i="2" a="1"/>
  <c r="R125" i="2" s="1"/>
  <c r="Q113" i="2" s="1"/>
  <c r="Q125" i="2"/>
  <c r="P125" i="2"/>
  <c r="O125" i="2" a="1"/>
  <c r="O125" i="2" s="1"/>
  <c r="N113" i="2" s="1"/>
  <c r="N125" i="2"/>
  <c r="M125" i="2"/>
  <c r="L125" i="2" a="1"/>
  <c r="L125" i="2" s="1"/>
  <c r="K113" i="2" s="1"/>
  <c r="K125" i="2"/>
  <c r="J125" i="2"/>
  <c r="I125" i="2" a="1"/>
  <c r="I125" i="2" s="1"/>
  <c r="H113" i="2" s="1"/>
  <c r="H125" i="2"/>
  <c r="G125" i="2"/>
  <c r="F125" i="2" a="1"/>
  <c r="F125" i="2" s="1"/>
  <c r="E113" i="2" s="1"/>
  <c r="E125" i="2"/>
  <c r="D125" i="2"/>
  <c r="C125" i="2" a="1"/>
  <c r="C125" i="2" s="1"/>
  <c r="B113" i="2" s="1"/>
  <c r="B125" i="2"/>
  <c r="A125" i="2"/>
  <c r="R107" i="2" a="1"/>
  <c r="R107" i="2" s="1"/>
  <c r="Q95" i="2" s="1"/>
  <c r="Q107" i="2"/>
  <c r="P107" i="2"/>
  <c r="O107" i="2" a="1"/>
  <c r="O107" i="2" s="1"/>
  <c r="N95" i="2" s="1"/>
  <c r="N107" i="2"/>
  <c r="M107" i="2"/>
  <c r="L107" i="2" a="1"/>
  <c r="L107" i="2" s="1"/>
  <c r="K95" i="2" s="1"/>
  <c r="K107" i="2"/>
  <c r="J107" i="2"/>
  <c r="I107" i="2" a="1"/>
  <c r="I107" i="2" s="1"/>
  <c r="H95" i="2" s="1"/>
  <c r="H107" i="2"/>
  <c r="G107" i="2"/>
  <c r="F107" i="2" a="1"/>
  <c r="F107" i="2" s="1"/>
  <c r="E95" i="2" s="1"/>
  <c r="E107" i="2"/>
  <c r="D107" i="2"/>
  <c r="C107" i="2" a="1"/>
  <c r="C107" i="2" s="1"/>
  <c r="B95" i="2" s="1"/>
  <c r="B107" i="2"/>
  <c r="A107" i="2"/>
  <c r="R89" i="2" a="1"/>
  <c r="R89" i="2" s="1"/>
  <c r="Q77" i="2" s="1"/>
  <c r="Q89" i="2"/>
  <c r="P89" i="2"/>
  <c r="O89" i="2" a="1"/>
  <c r="O89" i="2" s="1"/>
  <c r="N77" i="2" s="1"/>
  <c r="N89" i="2"/>
  <c r="M89" i="2"/>
  <c r="L89" i="2" a="1"/>
  <c r="L89" i="2" s="1"/>
  <c r="K77" i="2" s="1"/>
  <c r="K89" i="2"/>
  <c r="J89" i="2"/>
  <c r="I89" i="2" a="1"/>
  <c r="I89" i="2" s="1"/>
  <c r="H77" i="2" s="1"/>
  <c r="H89" i="2"/>
  <c r="G89" i="2"/>
  <c r="F89" i="2" a="1"/>
  <c r="F89" i="2" s="1"/>
  <c r="E77" i="2" s="1"/>
  <c r="E89" i="2"/>
  <c r="D89" i="2"/>
  <c r="C89" i="2" a="1"/>
  <c r="C89" i="2" s="1"/>
  <c r="B77" i="2" s="1"/>
  <c r="B89" i="2"/>
  <c r="A89" i="2"/>
  <c r="R71" i="2" a="1"/>
  <c r="R71" i="2" s="1"/>
  <c r="Q59" i="2" s="1"/>
  <c r="Q71" i="2"/>
  <c r="P71" i="2"/>
  <c r="O71" i="2" a="1"/>
  <c r="O71" i="2" s="1"/>
  <c r="N59" i="2" s="1"/>
  <c r="N71" i="2"/>
  <c r="M71" i="2"/>
  <c r="L71" i="2" a="1"/>
  <c r="L71" i="2" s="1"/>
  <c r="K59" i="2" s="1"/>
  <c r="K71" i="2"/>
  <c r="J71" i="2"/>
  <c r="I71" i="2" a="1"/>
  <c r="I71" i="2" s="1"/>
  <c r="H59" i="2" s="1"/>
  <c r="H71" i="2"/>
  <c r="G71" i="2"/>
  <c r="F71" i="2" a="1"/>
  <c r="F71" i="2" s="1"/>
  <c r="E59" i="2" s="1"/>
  <c r="E71" i="2"/>
  <c r="D71" i="2"/>
  <c r="C71" i="2" a="1"/>
  <c r="C71" i="2" s="1"/>
  <c r="B59" i="2" s="1"/>
  <c r="B71" i="2"/>
  <c r="A71" i="2"/>
  <c r="R53" i="2" a="1"/>
  <c r="R53" i="2" s="1"/>
  <c r="Q41" i="2" s="1"/>
  <c r="Q53" i="2"/>
  <c r="P53" i="2"/>
  <c r="O53" i="2" a="1"/>
  <c r="O53" i="2" s="1"/>
  <c r="N41" i="2" s="1"/>
  <c r="N53" i="2"/>
  <c r="M53" i="2"/>
  <c r="L53" i="2" a="1"/>
  <c r="L53" i="2" s="1"/>
  <c r="K41" i="2" s="1"/>
  <c r="K53" i="2"/>
  <c r="J53" i="2"/>
  <c r="I53" i="2" a="1"/>
  <c r="I53" i="2" s="1"/>
  <c r="H41" i="2" s="1"/>
  <c r="H53" i="2"/>
  <c r="G53" i="2"/>
  <c r="F53" i="2" a="1"/>
  <c r="F53" i="2" s="1"/>
  <c r="E41" i="2" s="1"/>
  <c r="E53" i="2"/>
  <c r="D53" i="2"/>
  <c r="C53" i="2" a="1"/>
  <c r="C53" i="2" s="1"/>
  <c r="B41" i="2" s="1"/>
  <c r="B53" i="2"/>
  <c r="A53" i="2"/>
  <c r="R17" i="2" a="1"/>
  <c r="R17" i="2" s="1"/>
  <c r="Q5" i="2" s="1"/>
  <c r="Q17" i="2"/>
  <c r="P17" i="2"/>
  <c r="O17" i="2" a="1"/>
  <c r="O17" i="2" s="1"/>
  <c r="N5" i="2" s="1"/>
  <c r="N17" i="2"/>
  <c r="M17" i="2"/>
  <c r="L17" i="2" a="1"/>
  <c r="L17" i="2" s="1"/>
  <c r="K5" i="2" s="1"/>
  <c r="K17" i="2"/>
  <c r="J17" i="2"/>
  <c r="I17" i="2" a="1"/>
  <c r="I17" i="2" s="1"/>
  <c r="H5" i="2" s="1"/>
  <c r="H17" i="2"/>
  <c r="G17" i="2"/>
  <c r="F17" i="2" a="1"/>
  <c r="F17" i="2" s="1"/>
  <c r="E5" i="2" s="1"/>
  <c r="E17" i="2"/>
  <c r="D17" i="2"/>
  <c r="C17" i="2" a="1"/>
  <c r="C17" i="2" s="1"/>
  <c r="B5" i="2" s="1"/>
  <c r="B17" i="2"/>
  <c r="A17" i="2"/>
  <c r="R35" i="2" a="1"/>
  <c r="R35" i="2" s="1"/>
  <c r="Q23" i="2" s="1"/>
  <c r="Q35" i="2"/>
  <c r="O35" i="2" a="1"/>
  <c r="O35" i="2" s="1"/>
  <c r="N23" i="2" s="1"/>
  <c r="N35" i="2"/>
  <c r="L35" i="2" a="1"/>
  <c r="L35" i="2" s="1"/>
  <c r="K23" i="2" s="1"/>
  <c r="K35" i="2"/>
  <c r="I35" i="2" a="1"/>
  <c r="I35" i="2" s="1"/>
  <c r="H23" i="2" s="1"/>
  <c r="H35" i="2"/>
  <c r="F35" i="2" a="1"/>
  <c r="F35" i="2" s="1"/>
  <c r="E23" i="2" s="1"/>
  <c r="E35" i="2"/>
  <c r="P4" i="18"/>
  <c r="P5" i="18"/>
  <c r="P6" i="18"/>
  <c r="P7" i="18"/>
  <c r="P8" i="18"/>
  <c r="P9" i="18"/>
  <c r="P10" i="18"/>
  <c r="P11" i="18"/>
  <c r="P12" i="18"/>
  <c r="P13" i="18"/>
  <c r="P14" i="18"/>
  <c r="P15" i="18"/>
  <c r="P16" i="18"/>
  <c r="P17" i="18"/>
  <c r="P18" i="18"/>
  <c r="P19" i="18"/>
  <c r="P20" i="18"/>
  <c r="P21" i="18"/>
  <c r="P22" i="18"/>
  <c r="P23" i="18"/>
  <c r="P24" i="18"/>
  <c r="P25" i="18"/>
  <c r="P26" i="18"/>
  <c r="P27" i="18"/>
  <c r="P28" i="18"/>
  <c r="P29" i="18"/>
  <c r="P30" i="18"/>
  <c r="P31" i="18"/>
  <c r="P32" i="18"/>
  <c r="P33" i="18"/>
  <c r="P34" i="18"/>
  <c r="P35" i="18"/>
  <c r="P36" i="18"/>
  <c r="P37" i="18"/>
  <c r="P38" i="18"/>
  <c r="P39" i="18"/>
  <c r="P40" i="18"/>
  <c r="P41" i="18"/>
  <c r="Q4" i="18"/>
  <c r="Q5" i="18"/>
  <c r="Q6" i="18"/>
  <c r="Q7" i="18"/>
  <c r="Q8" i="18"/>
  <c r="Q9" i="18"/>
  <c r="Q10" i="18"/>
  <c r="Q11" i="18"/>
  <c r="Q12" i="18"/>
  <c r="Q13" i="18"/>
  <c r="Q14" i="18"/>
  <c r="Q15" i="18"/>
  <c r="Q16" i="18"/>
  <c r="Q17" i="18"/>
  <c r="Q18" i="18"/>
  <c r="Q19" i="18"/>
  <c r="Q20" i="18"/>
  <c r="Q21" i="18"/>
  <c r="Q22" i="18"/>
  <c r="Q23" i="18"/>
  <c r="Q24" i="18"/>
  <c r="Q25" i="18"/>
  <c r="Q26" i="18"/>
  <c r="Q27" i="18"/>
  <c r="Q28" i="18"/>
  <c r="Q29" i="18"/>
  <c r="Q30" i="18"/>
  <c r="Q31" i="18"/>
  <c r="Q32" i="18"/>
  <c r="Q33" i="18"/>
  <c r="Q34" i="18"/>
  <c r="Q35" i="18"/>
  <c r="Q36" i="18"/>
  <c r="Q37" i="18"/>
  <c r="Q38" i="18"/>
  <c r="Q39" i="18"/>
  <c r="Q40" i="18"/>
  <c r="Q41" i="18"/>
  <c r="D200" i="21"/>
  <c r="E200" i="21"/>
  <c r="F200" i="21"/>
  <c r="G200" i="21"/>
  <c r="H200" i="21"/>
  <c r="I200" i="21"/>
  <c r="J200" i="21"/>
  <c r="K200" i="21"/>
  <c r="L200" i="21"/>
  <c r="M200" i="21"/>
  <c r="N200" i="21"/>
  <c r="O200" i="21"/>
  <c r="D199" i="21"/>
  <c r="E199" i="21"/>
  <c r="F199" i="21"/>
  <c r="G199" i="21"/>
  <c r="H199" i="21"/>
  <c r="I199" i="21"/>
  <c r="J199" i="21"/>
  <c r="K199" i="21"/>
  <c r="L199" i="21"/>
  <c r="M199" i="21"/>
  <c r="N199" i="21"/>
  <c r="O199" i="21"/>
  <c r="D198" i="21"/>
  <c r="E198" i="21"/>
  <c r="F198" i="21"/>
  <c r="G198" i="21"/>
  <c r="H198" i="21"/>
  <c r="I198" i="21"/>
  <c r="J198" i="21"/>
  <c r="K198" i="21"/>
  <c r="L198" i="21"/>
  <c r="M198" i="21"/>
  <c r="N198" i="21"/>
  <c r="O198" i="21"/>
  <c r="D197" i="21"/>
  <c r="E197" i="21"/>
  <c r="F197" i="21"/>
  <c r="G197" i="21"/>
  <c r="H197" i="21"/>
  <c r="I197" i="21"/>
  <c r="J197" i="21"/>
  <c r="K197" i="21"/>
  <c r="L197" i="21"/>
  <c r="M197" i="21"/>
  <c r="N197" i="21"/>
  <c r="O197" i="21"/>
  <c r="D196" i="21"/>
  <c r="E196" i="21"/>
  <c r="F196" i="21"/>
  <c r="G196" i="21"/>
  <c r="H196" i="21"/>
  <c r="I196" i="21"/>
  <c r="J196" i="21"/>
  <c r="K196" i="21"/>
  <c r="L196" i="21"/>
  <c r="M196" i="21"/>
  <c r="N196" i="21"/>
  <c r="O196" i="21"/>
  <c r="D195" i="21"/>
  <c r="E195" i="21"/>
  <c r="F195" i="21"/>
  <c r="G195" i="21"/>
  <c r="H195" i="21"/>
  <c r="I195" i="21"/>
  <c r="J195" i="21"/>
  <c r="K195" i="21"/>
  <c r="L195" i="21"/>
  <c r="M195" i="21"/>
  <c r="N195" i="21"/>
  <c r="O195" i="21"/>
  <c r="D194" i="21"/>
  <c r="E194" i="21"/>
  <c r="F194" i="21"/>
  <c r="G194" i="21"/>
  <c r="H194" i="21"/>
  <c r="I194" i="21"/>
  <c r="J194" i="21"/>
  <c r="K194" i="21"/>
  <c r="L194" i="21"/>
  <c r="M194" i="21"/>
  <c r="N194" i="21"/>
  <c r="O194" i="21"/>
  <c r="D193" i="21"/>
  <c r="E193" i="21"/>
  <c r="F193" i="21"/>
  <c r="G193" i="21"/>
  <c r="H193" i="21"/>
  <c r="I193" i="21"/>
  <c r="J193" i="21"/>
  <c r="K193" i="21"/>
  <c r="L193" i="21"/>
  <c r="M193" i="21"/>
  <c r="N193" i="21"/>
  <c r="O193" i="21"/>
  <c r="D192" i="21"/>
  <c r="E192" i="21"/>
  <c r="F192" i="21"/>
  <c r="G192" i="21"/>
  <c r="H192" i="21"/>
  <c r="I192" i="21"/>
  <c r="J192" i="21"/>
  <c r="K192" i="21"/>
  <c r="L192" i="21"/>
  <c r="M192" i="21"/>
  <c r="N192" i="21"/>
  <c r="O192" i="21"/>
  <c r="D191" i="21"/>
  <c r="E191" i="21"/>
  <c r="F191" i="21"/>
  <c r="G191" i="21"/>
  <c r="H191" i="21"/>
  <c r="I191" i="21"/>
  <c r="J191" i="21"/>
  <c r="K191" i="21"/>
  <c r="L191" i="21"/>
  <c r="M191" i="21"/>
  <c r="N191" i="21"/>
  <c r="O191" i="21"/>
  <c r="D190" i="21"/>
  <c r="E190" i="21"/>
  <c r="F190" i="21"/>
  <c r="G190" i="21"/>
  <c r="H190" i="21"/>
  <c r="I190" i="21"/>
  <c r="J190" i="21"/>
  <c r="K190" i="21"/>
  <c r="L190" i="21"/>
  <c r="M190" i="21"/>
  <c r="N190" i="21"/>
  <c r="O190" i="21"/>
  <c r="D189" i="21"/>
  <c r="E189" i="21"/>
  <c r="F189" i="21"/>
  <c r="G189" i="21"/>
  <c r="H189" i="21"/>
  <c r="I189" i="21"/>
  <c r="J189" i="21"/>
  <c r="K189" i="21"/>
  <c r="L189" i="21"/>
  <c r="M189" i="21"/>
  <c r="N189" i="21"/>
  <c r="O189" i="21"/>
  <c r="D188" i="21"/>
  <c r="E188" i="21"/>
  <c r="F188" i="21"/>
  <c r="G188" i="21"/>
  <c r="H188" i="21"/>
  <c r="I188" i="21"/>
  <c r="J188" i="21"/>
  <c r="K188" i="21"/>
  <c r="L188" i="21"/>
  <c r="M188" i="21"/>
  <c r="N188" i="21"/>
  <c r="O188" i="21"/>
  <c r="D187" i="21"/>
  <c r="E187" i="21"/>
  <c r="F187" i="21"/>
  <c r="G187" i="21"/>
  <c r="H187" i="21"/>
  <c r="I187" i="21"/>
  <c r="J187" i="21"/>
  <c r="K187" i="21"/>
  <c r="L187" i="21"/>
  <c r="M187" i="21"/>
  <c r="N187" i="21"/>
  <c r="O187" i="21"/>
  <c r="D186" i="21"/>
  <c r="E186" i="21"/>
  <c r="F186" i="21"/>
  <c r="G186" i="21"/>
  <c r="H186" i="21"/>
  <c r="I186" i="21"/>
  <c r="J186" i="21"/>
  <c r="K186" i="21"/>
  <c r="L186" i="21"/>
  <c r="M186" i="21"/>
  <c r="N186" i="21"/>
  <c r="O186" i="21"/>
  <c r="D185" i="21"/>
  <c r="E185" i="21"/>
  <c r="F185" i="21"/>
  <c r="G185" i="21"/>
  <c r="H185" i="21"/>
  <c r="I185" i="21"/>
  <c r="J185" i="21"/>
  <c r="K185" i="21"/>
  <c r="L185" i="21"/>
  <c r="M185" i="21"/>
  <c r="N185" i="21"/>
  <c r="O185" i="21"/>
  <c r="D184" i="21"/>
  <c r="E184" i="21"/>
  <c r="F184" i="21"/>
  <c r="G184" i="21"/>
  <c r="H184" i="21"/>
  <c r="I184" i="21"/>
  <c r="J184" i="21"/>
  <c r="K184" i="21"/>
  <c r="L184" i="21"/>
  <c r="M184" i="21"/>
  <c r="N184" i="21"/>
  <c r="O184" i="21"/>
  <c r="D183" i="21"/>
  <c r="E183" i="21"/>
  <c r="F183" i="21"/>
  <c r="G183" i="21"/>
  <c r="H183" i="21"/>
  <c r="I183" i="21"/>
  <c r="J183" i="21"/>
  <c r="K183" i="21"/>
  <c r="L183" i="21"/>
  <c r="M183" i="21"/>
  <c r="N183" i="21"/>
  <c r="O183" i="21"/>
  <c r="D182" i="21"/>
  <c r="E182" i="21"/>
  <c r="F182" i="21"/>
  <c r="G182" i="21"/>
  <c r="H182" i="21"/>
  <c r="I182" i="21"/>
  <c r="J182" i="21"/>
  <c r="K182" i="21"/>
  <c r="L182" i="21"/>
  <c r="M182" i="21"/>
  <c r="N182" i="21"/>
  <c r="O182" i="21"/>
  <c r="D181" i="21"/>
  <c r="E181" i="21"/>
  <c r="F181" i="21"/>
  <c r="G181" i="21"/>
  <c r="H181" i="21"/>
  <c r="I181" i="21"/>
  <c r="J181" i="21"/>
  <c r="K181" i="21"/>
  <c r="L181" i="21"/>
  <c r="M181" i="21"/>
  <c r="N181" i="21"/>
  <c r="O181" i="21"/>
  <c r="D180" i="21"/>
  <c r="E180" i="21"/>
  <c r="F180" i="21"/>
  <c r="G180" i="21"/>
  <c r="H180" i="21"/>
  <c r="I180" i="21"/>
  <c r="J180" i="21"/>
  <c r="K180" i="21"/>
  <c r="L180" i="21"/>
  <c r="M180" i="21"/>
  <c r="N180" i="21"/>
  <c r="O180" i="21"/>
  <c r="D179" i="21"/>
  <c r="E179" i="21"/>
  <c r="F179" i="21"/>
  <c r="G179" i="21"/>
  <c r="H179" i="21"/>
  <c r="I179" i="21"/>
  <c r="J179" i="21"/>
  <c r="K179" i="21"/>
  <c r="L179" i="21"/>
  <c r="M179" i="21"/>
  <c r="N179" i="21"/>
  <c r="O179" i="21"/>
  <c r="D178" i="21"/>
  <c r="E178" i="21"/>
  <c r="F178" i="21"/>
  <c r="G178" i="21"/>
  <c r="H178" i="21"/>
  <c r="I178" i="21"/>
  <c r="J178" i="21"/>
  <c r="K178" i="21"/>
  <c r="L178" i="21"/>
  <c r="M178" i="21"/>
  <c r="N178" i="21"/>
  <c r="O178" i="21"/>
  <c r="D177" i="21"/>
  <c r="E177" i="21"/>
  <c r="F177" i="21"/>
  <c r="G177" i="21"/>
  <c r="H177" i="21"/>
  <c r="I177" i="21"/>
  <c r="J177" i="21"/>
  <c r="K177" i="21"/>
  <c r="L177" i="21"/>
  <c r="M177" i="21"/>
  <c r="N177" i="21"/>
  <c r="O177" i="21"/>
  <c r="D176" i="21"/>
  <c r="E176" i="21"/>
  <c r="F176" i="21"/>
  <c r="G176" i="21"/>
  <c r="H176" i="21"/>
  <c r="I176" i="21"/>
  <c r="J176" i="21"/>
  <c r="K176" i="21"/>
  <c r="L176" i="21"/>
  <c r="M176" i="21"/>
  <c r="N176" i="21"/>
  <c r="O176" i="21"/>
  <c r="D175" i="21"/>
  <c r="E175" i="21"/>
  <c r="F175" i="21"/>
  <c r="G175" i="21"/>
  <c r="H175" i="21"/>
  <c r="I175" i="21"/>
  <c r="J175" i="21"/>
  <c r="K175" i="21"/>
  <c r="L175" i="21"/>
  <c r="M175" i="21"/>
  <c r="N175" i="21"/>
  <c r="O175" i="21"/>
  <c r="D174" i="21"/>
  <c r="E174" i="21"/>
  <c r="F174" i="21"/>
  <c r="G174" i="21"/>
  <c r="H174" i="21"/>
  <c r="I174" i="21"/>
  <c r="J174" i="21"/>
  <c r="K174" i="21"/>
  <c r="L174" i="21"/>
  <c r="M174" i="21"/>
  <c r="N174" i="21"/>
  <c r="O174" i="21"/>
  <c r="D173" i="21"/>
  <c r="E173" i="21"/>
  <c r="F173" i="21"/>
  <c r="G173" i="21"/>
  <c r="H173" i="21"/>
  <c r="I173" i="21"/>
  <c r="J173" i="21"/>
  <c r="K173" i="21"/>
  <c r="L173" i="21"/>
  <c r="M173" i="21"/>
  <c r="N173" i="21"/>
  <c r="O173" i="21"/>
  <c r="D172" i="21"/>
  <c r="E172" i="21"/>
  <c r="F172" i="21"/>
  <c r="G172" i="21"/>
  <c r="H172" i="21"/>
  <c r="I172" i="21"/>
  <c r="J172" i="21"/>
  <c r="K172" i="21"/>
  <c r="L172" i="21"/>
  <c r="M172" i="21"/>
  <c r="N172" i="21"/>
  <c r="O172" i="21"/>
  <c r="D171" i="21"/>
  <c r="E171" i="21"/>
  <c r="F171" i="21"/>
  <c r="G171" i="21"/>
  <c r="H171" i="21"/>
  <c r="I171" i="21"/>
  <c r="J171" i="21"/>
  <c r="K171" i="21"/>
  <c r="L171" i="21"/>
  <c r="M171" i="21"/>
  <c r="N171" i="21"/>
  <c r="O171" i="21"/>
  <c r="D170" i="21"/>
  <c r="E170" i="21"/>
  <c r="F170" i="21"/>
  <c r="G170" i="21"/>
  <c r="H170" i="21"/>
  <c r="I170" i="21"/>
  <c r="J170" i="21"/>
  <c r="K170" i="21"/>
  <c r="L170" i="21"/>
  <c r="M170" i="21"/>
  <c r="N170" i="21"/>
  <c r="O170" i="21"/>
  <c r="D169" i="21"/>
  <c r="E169" i="21"/>
  <c r="F169" i="21"/>
  <c r="G169" i="21"/>
  <c r="H169" i="21"/>
  <c r="I169" i="21"/>
  <c r="J169" i="21"/>
  <c r="K169" i="21"/>
  <c r="L169" i="21"/>
  <c r="M169" i="21"/>
  <c r="N169" i="21"/>
  <c r="O169" i="21"/>
  <c r="D168" i="21"/>
  <c r="E168" i="21"/>
  <c r="F168" i="21"/>
  <c r="G168" i="21"/>
  <c r="H168" i="21"/>
  <c r="I168" i="21"/>
  <c r="J168" i="21"/>
  <c r="K168" i="21"/>
  <c r="L168" i="21"/>
  <c r="M168" i="21"/>
  <c r="N168" i="21"/>
  <c r="O168" i="21"/>
  <c r="D167" i="21"/>
  <c r="E167" i="21"/>
  <c r="F167" i="21"/>
  <c r="G167" i="21"/>
  <c r="H167" i="21"/>
  <c r="I167" i="21"/>
  <c r="J167" i="21"/>
  <c r="K167" i="21"/>
  <c r="L167" i="21"/>
  <c r="M167" i="21"/>
  <c r="N167" i="21"/>
  <c r="O167" i="21"/>
  <c r="D166" i="21"/>
  <c r="E166" i="21"/>
  <c r="F166" i="21"/>
  <c r="G166" i="21"/>
  <c r="H166" i="21"/>
  <c r="I166" i="21"/>
  <c r="J166" i="21"/>
  <c r="K166" i="21"/>
  <c r="L166" i="21"/>
  <c r="M166" i="21"/>
  <c r="N166" i="21"/>
  <c r="O166" i="21"/>
  <c r="D165" i="21"/>
  <c r="E165" i="21"/>
  <c r="F165" i="21"/>
  <c r="G165" i="21"/>
  <c r="H165" i="21"/>
  <c r="I165" i="21"/>
  <c r="J165" i="21"/>
  <c r="K165" i="21"/>
  <c r="L165" i="21"/>
  <c r="M165" i="21"/>
  <c r="N165" i="21"/>
  <c r="O165" i="21"/>
  <c r="D164" i="21"/>
  <c r="E164" i="21"/>
  <c r="F164" i="21"/>
  <c r="G164" i="21"/>
  <c r="H164" i="21"/>
  <c r="I164" i="21"/>
  <c r="J164" i="21"/>
  <c r="K164" i="21"/>
  <c r="L164" i="21"/>
  <c r="M164" i="21"/>
  <c r="N164" i="21"/>
  <c r="O164" i="21"/>
  <c r="D163" i="21"/>
  <c r="E163" i="21"/>
  <c r="F163" i="21"/>
  <c r="G163" i="21"/>
  <c r="H163" i="21"/>
  <c r="I163" i="21"/>
  <c r="J163" i="21"/>
  <c r="K163" i="21"/>
  <c r="L163" i="21"/>
  <c r="M163" i="21"/>
  <c r="N163" i="21"/>
  <c r="O163" i="21"/>
  <c r="D162" i="21"/>
  <c r="E162" i="21"/>
  <c r="F162" i="21"/>
  <c r="G162" i="21"/>
  <c r="H162" i="21"/>
  <c r="I162" i="21"/>
  <c r="J162" i="21"/>
  <c r="K162" i="21"/>
  <c r="L162" i="21"/>
  <c r="M162" i="21"/>
  <c r="N162" i="21"/>
  <c r="O162" i="21"/>
  <c r="D161" i="21"/>
  <c r="E161" i="21"/>
  <c r="F161" i="21"/>
  <c r="G161" i="21"/>
  <c r="H161" i="21"/>
  <c r="I161" i="21"/>
  <c r="J161" i="21"/>
  <c r="K161" i="21"/>
  <c r="L161" i="21"/>
  <c r="M161" i="21"/>
  <c r="N161" i="21"/>
  <c r="O161" i="21"/>
  <c r="D160" i="21"/>
  <c r="E160" i="21"/>
  <c r="F160" i="21"/>
  <c r="G160" i="21"/>
  <c r="H160" i="21"/>
  <c r="I160" i="21"/>
  <c r="J160" i="21"/>
  <c r="K160" i="21"/>
  <c r="L160" i="21"/>
  <c r="M160" i="21"/>
  <c r="N160" i="21"/>
  <c r="O160" i="21"/>
  <c r="D159" i="21"/>
  <c r="E159" i="21"/>
  <c r="F159" i="21"/>
  <c r="G159" i="21"/>
  <c r="H159" i="21"/>
  <c r="I159" i="21"/>
  <c r="J159" i="21"/>
  <c r="K159" i="21"/>
  <c r="L159" i="21"/>
  <c r="M159" i="21"/>
  <c r="N159" i="21"/>
  <c r="O159" i="21"/>
  <c r="D158" i="21"/>
  <c r="E158" i="21"/>
  <c r="F158" i="21"/>
  <c r="G158" i="21"/>
  <c r="H158" i="21"/>
  <c r="I158" i="21"/>
  <c r="J158" i="21"/>
  <c r="K158" i="21"/>
  <c r="L158" i="21"/>
  <c r="M158" i="21"/>
  <c r="N158" i="21"/>
  <c r="O158" i="21"/>
  <c r="D157" i="21"/>
  <c r="E157" i="21"/>
  <c r="F157" i="21"/>
  <c r="G157" i="21"/>
  <c r="H157" i="21"/>
  <c r="I157" i="21"/>
  <c r="J157" i="21"/>
  <c r="K157" i="21"/>
  <c r="L157" i="21"/>
  <c r="M157" i="21"/>
  <c r="N157" i="21"/>
  <c r="O157" i="21"/>
  <c r="D156" i="21"/>
  <c r="E156" i="21"/>
  <c r="F156" i="21"/>
  <c r="G156" i="21"/>
  <c r="H156" i="21"/>
  <c r="I156" i="21"/>
  <c r="J156" i="21"/>
  <c r="K156" i="21"/>
  <c r="L156" i="21"/>
  <c r="M156" i="21"/>
  <c r="N156" i="21"/>
  <c r="O156" i="21"/>
  <c r="D155" i="21"/>
  <c r="E155" i="21"/>
  <c r="F155" i="21"/>
  <c r="G155" i="21"/>
  <c r="H155" i="21"/>
  <c r="I155" i="21"/>
  <c r="J155" i="21"/>
  <c r="K155" i="21"/>
  <c r="L155" i="21"/>
  <c r="M155" i="21"/>
  <c r="N155" i="21"/>
  <c r="O155" i="21"/>
  <c r="D154" i="21"/>
  <c r="E154" i="21"/>
  <c r="F154" i="21"/>
  <c r="G154" i="21"/>
  <c r="H154" i="21"/>
  <c r="I154" i="21"/>
  <c r="J154" i="21"/>
  <c r="K154" i="21"/>
  <c r="L154" i="21"/>
  <c r="M154" i="21"/>
  <c r="N154" i="21"/>
  <c r="O154" i="21"/>
  <c r="D153" i="21"/>
  <c r="E153" i="21"/>
  <c r="F153" i="21"/>
  <c r="G153" i="21"/>
  <c r="H153" i="21"/>
  <c r="I153" i="21"/>
  <c r="J153" i="21"/>
  <c r="K153" i="21"/>
  <c r="L153" i="21"/>
  <c r="M153" i="21"/>
  <c r="N153" i="21"/>
  <c r="O153" i="21"/>
  <c r="D152" i="21"/>
  <c r="E152" i="21"/>
  <c r="F152" i="21"/>
  <c r="G152" i="21"/>
  <c r="H152" i="21"/>
  <c r="I152" i="21"/>
  <c r="J152" i="21"/>
  <c r="K152" i="21"/>
  <c r="L152" i="21"/>
  <c r="M152" i="21"/>
  <c r="N152" i="21"/>
  <c r="O152" i="21"/>
  <c r="D151" i="21"/>
  <c r="E151" i="21"/>
  <c r="F151" i="21"/>
  <c r="G151" i="21"/>
  <c r="H151" i="21"/>
  <c r="I151" i="21"/>
  <c r="J151" i="21"/>
  <c r="K151" i="21"/>
  <c r="L151" i="21"/>
  <c r="M151" i="21"/>
  <c r="N151" i="21"/>
  <c r="O151" i="21"/>
  <c r="D150" i="21"/>
  <c r="E150" i="21"/>
  <c r="F150" i="21"/>
  <c r="G150" i="21"/>
  <c r="H150" i="21"/>
  <c r="I150" i="21"/>
  <c r="J150" i="21"/>
  <c r="K150" i="21"/>
  <c r="L150" i="21"/>
  <c r="M150" i="21"/>
  <c r="N150" i="21"/>
  <c r="O150" i="21"/>
  <c r="D149" i="21"/>
  <c r="E149" i="21"/>
  <c r="F149" i="21"/>
  <c r="G149" i="21"/>
  <c r="H149" i="21"/>
  <c r="I149" i="21"/>
  <c r="J149" i="21"/>
  <c r="K149" i="21"/>
  <c r="L149" i="21"/>
  <c r="M149" i="21"/>
  <c r="N149" i="21"/>
  <c r="O149" i="21"/>
  <c r="D148" i="21"/>
  <c r="E148" i="21"/>
  <c r="F148" i="21"/>
  <c r="G148" i="21"/>
  <c r="H148" i="21"/>
  <c r="I148" i="21"/>
  <c r="J148" i="21"/>
  <c r="K148" i="21"/>
  <c r="L148" i="21"/>
  <c r="M148" i="21"/>
  <c r="N148" i="21"/>
  <c r="O148" i="21"/>
  <c r="D147" i="21"/>
  <c r="E147" i="21"/>
  <c r="F147" i="21"/>
  <c r="G147" i="21"/>
  <c r="H147" i="21"/>
  <c r="I147" i="21"/>
  <c r="J147" i="21"/>
  <c r="K147" i="21"/>
  <c r="L147" i="21"/>
  <c r="M147" i="21"/>
  <c r="N147" i="21"/>
  <c r="O147" i="21"/>
  <c r="D146" i="21"/>
  <c r="E146" i="21"/>
  <c r="F146" i="21"/>
  <c r="G146" i="21"/>
  <c r="H146" i="21"/>
  <c r="I146" i="21"/>
  <c r="J146" i="21"/>
  <c r="K146" i="21"/>
  <c r="L146" i="21"/>
  <c r="M146" i="21"/>
  <c r="N146" i="21"/>
  <c r="O146" i="21"/>
  <c r="D145" i="21"/>
  <c r="E145" i="21"/>
  <c r="F145" i="21"/>
  <c r="G145" i="21"/>
  <c r="H145" i="21"/>
  <c r="I145" i="21"/>
  <c r="J145" i="21"/>
  <c r="K145" i="21"/>
  <c r="L145" i="21"/>
  <c r="M145" i="21"/>
  <c r="N145" i="21"/>
  <c r="O145" i="21"/>
  <c r="D144" i="21"/>
  <c r="E144" i="21"/>
  <c r="F144" i="21"/>
  <c r="G144" i="21"/>
  <c r="H144" i="21"/>
  <c r="I144" i="21"/>
  <c r="J144" i="21"/>
  <c r="K144" i="21"/>
  <c r="L144" i="21"/>
  <c r="M144" i="21"/>
  <c r="N144" i="21"/>
  <c r="O144" i="21"/>
  <c r="D143" i="21"/>
  <c r="E143" i="21"/>
  <c r="F143" i="21"/>
  <c r="G143" i="21"/>
  <c r="H143" i="21"/>
  <c r="I143" i="21"/>
  <c r="J143" i="21"/>
  <c r="K143" i="21"/>
  <c r="L143" i="21"/>
  <c r="M143" i="21"/>
  <c r="N143" i="21"/>
  <c r="O143" i="21"/>
  <c r="D142" i="21"/>
  <c r="E142" i="21"/>
  <c r="F142" i="21"/>
  <c r="G142" i="21"/>
  <c r="H142" i="21"/>
  <c r="I142" i="21"/>
  <c r="J142" i="21"/>
  <c r="K142" i="21"/>
  <c r="L142" i="21"/>
  <c r="M142" i="21"/>
  <c r="N142" i="21"/>
  <c r="O142" i="21"/>
  <c r="D141" i="21"/>
  <c r="E141" i="21"/>
  <c r="F141" i="21"/>
  <c r="G141" i="21"/>
  <c r="H141" i="21"/>
  <c r="I141" i="21"/>
  <c r="J141" i="21"/>
  <c r="K141" i="21"/>
  <c r="L141" i="21"/>
  <c r="M141" i="21"/>
  <c r="N141" i="21"/>
  <c r="O141" i="21"/>
  <c r="D140" i="21"/>
  <c r="E140" i="21"/>
  <c r="F140" i="21"/>
  <c r="G140" i="21"/>
  <c r="H140" i="21"/>
  <c r="I140" i="21"/>
  <c r="J140" i="21"/>
  <c r="K140" i="21"/>
  <c r="L140" i="21"/>
  <c r="M140" i="21"/>
  <c r="N140" i="21"/>
  <c r="O140" i="21"/>
  <c r="D139" i="21"/>
  <c r="E139" i="21"/>
  <c r="F139" i="21"/>
  <c r="G139" i="21"/>
  <c r="H139" i="21"/>
  <c r="I139" i="21"/>
  <c r="J139" i="21"/>
  <c r="K139" i="21"/>
  <c r="L139" i="21"/>
  <c r="M139" i="21"/>
  <c r="N139" i="21"/>
  <c r="O139" i="21"/>
  <c r="D138" i="21"/>
  <c r="E138" i="21"/>
  <c r="F138" i="21"/>
  <c r="G138" i="21"/>
  <c r="H138" i="21"/>
  <c r="I138" i="21"/>
  <c r="J138" i="21"/>
  <c r="K138" i="21"/>
  <c r="L138" i="21"/>
  <c r="M138" i="21"/>
  <c r="N138" i="21"/>
  <c r="O138" i="21"/>
  <c r="D137" i="21"/>
  <c r="E137" i="21"/>
  <c r="F137" i="21"/>
  <c r="G137" i="21"/>
  <c r="H137" i="21"/>
  <c r="I137" i="21"/>
  <c r="J137" i="21"/>
  <c r="K137" i="21"/>
  <c r="L137" i="21"/>
  <c r="M137" i="21"/>
  <c r="N137" i="21"/>
  <c r="O137" i="21"/>
  <c r="D136" i="21"/>
  <c r="E136" i="21"/>
  <c r="F136" i="21"/>
  <c r="G136" i="21"/>
  <c r="H136" i="21"/>
  <c r="I136" i="21"/>
  <c r="J136" i="21"/>
  <c r="K136" i="21"/>
  <c r="L136" i="21"/>
  <c r="M136" i="21"/>
  <c r="N136" i="21"/>
  <c r="O136" i="21"/>
  <c r="D135" i="21"/>
  <c r="E135" i="21"/>
  <c r="F135" i="21"/>
  <c r="G135" i="21"/>
  <c r="H135" i="21"/>
  <c r="I135" i="21"/>
  <c r="J135" i="21"/>
  <c r="K135" i="21"/>
  <c r="L135" i="21"/>
  <c r="M135" i="21"/>
  <c r="N135" i="21"/>
  <c r="O135" i="21"/>
  <c r="D134" i="21"/>
  <c r="E134" i="21"/>
  <c r="F134" i="21"/>
  <c r="G134" i="21"/>
  <c r="H134" i="21"/>
  <c r="I134" i="21"/>
  <c r="J134" i="21"/>
  <c r="K134" i="21"/>
  <c r="L134" i="21"/>
  <c r="M134" i="21"/>
  <c r="N134" i="21"/>
  <c r="O134" i="21"/>
  <c r="D133" i="21"/>
  <c r="E133" i="21"/>
  <c r="F133" i="21"/>
  <c r="G133" i="21"/>
  <c r="H133" i="21"/>
  <c r="I133" i="21"/>
  <c r="J133" i="21"/>
  <c r="K133" i="21"/>
  <c r="L133" i="21"/>
  <c r="M133" i="21"/>
  <c r="N133" i="21"/>
  <c r="O133" i="21"/>
  <c r="D132" i="21"/>
  <c r="E132" i="21"/>
  <c r="F132" i="21"/>
  <c r="G132" i="21"/>
  <c r="H132" i="21"/>
  <c r="I132" i="21"/>
  <c r="J132" i="21"/>
  <c r="K132" i="21"/>
  <c r="L132" i="21"/>
  <c r="M132" i="21"/>
  <c r="N132" i="21"/>
  <c r="O132" i="21"/>
  <c r="D131" i="21"/>
  <c r="E131" i="21"/>
  <c r="F131" i="21"/>
  <c r="G131" i="21"/>
  <c r="H131" i="21"/>
  <c r="I131" i="21"/>
  <c r="J131" i="21"/>
  <c r="K131" i="21"/>
  <c r="L131" i="21"/>
  <c r="M131" i="21"/>
  <c r="N131" i="21"/>
  <c r="O131" i="21"/>
  <c r="D130" i="21"/>
  <c r="E130" i="21"/>
  <c r="F130" i="21"/>
  <c r="G130" i="21"/>
  <c r="H130" i="21"/>
  <c r="I130" i="21"/>
  <c r="J130" i="21"/>
  <c r="K130" i="21"/>
  <c r="L130" i="21"/>
  <c r="M130" i="21"/>
  <c r="N130" i="21"/>
  <c r="O130" i="21"/>
  <c r="D129" i="21"/>
  <c r="E129" i="21"/>
  <c r="F129" i="21"/>
  <c r="G129" i="21"/>
  <c r="H129" i="21"/>
  <c r="I129" i="21"/>
  <c r="J129" i="21"/>
  <c r="K129" i="21"/>
  <c r="L129" i="21"/>
  <c r="M129" i="21"/>
  <c r="N129" i="21"/>
  <c r="O129" i="21"/>
  <c r="D128" i="21"/>
  <c r="E128" i="21"/>
  <c r="F128" i="21"/>
  <c r="G128" i="21"/>
  <c r="H128" i="21"/>
  <c r="I128" i="21"/>
  <c r="J128" i="21"/>
  <c r="K128" i="21"/>
  <c r="L128" i="21"/>
  <c r="M128" i="21"/>
  <c r="N128" i="21"/>
  <c r="O128" i="21"/>
  <c r="D127" i="21"/>
  <c r="E127" i="21"/>
  <c r="F127" i="21"/>
  <c r="G127" i="21"/>
  <c r="H127" i="21"/>
  <c r="I127" i="21"/>
  <c r="J127" i="21"/>
  <c r="K127" i="21"/>
  <c r="L127" i="21"/>
  <c r="M127" i="21"/>
  <c r="N127" i="21"/>
  <c r="O127" i="21"/>
  <c r="D126" i="21"/>
  <c r="E126" i="21"/>
  <c r="F126" i="21"/>
  <c r="G126" i="21"/>
  <c r="H126" i="21"/>
  <c r="I126" i="21"/>
  <c r="J126" i="21"/>
  <c r="K126" i="21"/>
  <c r="L126" i="21"/>
  <c r="M126" i="21"/>
  <c r="N126" i="21"/>
  <c r="O126" i="21"/>
  <c r="D125" i="21"/>
  <c r="E125" i="21"/>
  <c r="F125" i="21"/>
  <c r="G125" i="21"/>
  <c r="H125" i="21"/>
  <c r="I125" i="21"/>
  <c r="J125" i="21"/>
  <c r="K125" i="21"/>
  <c r="L125" i="21"/>
  <c r="M125" i="21"/>
  <c r="N125" i="21"/>
  <c r="O125" i="21"/>
  <c r="D124" i="21"/>
  <c r="E124" i="21"/>
  <c r="F124" i="21"/>
  <c r="G124" i="21"/>
  <c r="H124" i="21"/>
  <c r="I124" i="21"/>
  <c r="J124" i="21"/>
  <c r="K124" i="21"/>
  <c r="L124" i="21"/>
  <c r="M124" i="21"/>
  <c r="N124" i="21"/>
  <c r="O124" i="21"/>
  <c r="D123" i="21"/>
  <c r="E123" i="21"/>
  <c r="F123" i="21"/>
  <c r="G123" i="21"/>
  <c r="H123" i="21"/>
  <c r="I123" i="21"/>
  <c r="J123" i="21"/>
  <c r="K123" i="21"/>
  <c r="L123" i="21"/>
  <c r="M123" i="21"/>
  <c r="N123" i="21"/>
  <c r="O123" i="21"/>
  <c r="D122" i="21"/>
  <c r="E122" i="21"/>
  <c r="F122" i="21"/>
  <c r="G122" i="21"/>
  <c r="H122" i="21"/>
  <c r="I122" i="21"/>
  <c r="J122" i="21"/>
  <c r="K122" i="21"/>
  <c r="L122" i="21"/>
  <c r="M122" i="21"/>
  <c r="N122" i="21"/>
  <c r="O122" i="21"/>
  <c r="D121" i="21"/>
  <c r="E121" i="21"/>
  <c r="F121" i="21"/>
  <c r="G121" i="21"/>
  <c r="H121" i="21"/>
  <c r="I121" i="21"/>
  <c r="J121" i="21"/>
  <c r="K121" i="21"/>
  <c r="L121" i="21"/>
  <c r="M121" i="21"/>
  <c r="N121" i="21"/>
  <c r="O121" i="21"/>
  <c r="D120" i="21"/>
  <c r="E120" i="21"/>
  <c r="F120" i="21"/>
  <c r="G120" i="21"/>
  <c r="H120" i="21"/>
  <c r="I120" i="21"/>
  <c r="J120" i="21"/>
  <c r="K120" i="21"/>
  <c r="L120" i="21"/>
  <c r="M120" i="21"/>
  <c r="N120" i="21"/>
  <c r="O120" i="21"/>
  <c r="D119" i="21"/>
  <c r="E119" i="21"/>
  <c r="F119" i="21"/>
  <c r="G119" i="21"/>
  <c r="H119" i="21"/>
  <c r="I119" i="21"/>
  <c r="J119" i="21"/>
  <c r="K119" i="21"/>
  <c r="L119" i="21"/>
  <c r="M119" i="21"/>
  <c r="N119" i="21"/>
  <c r="O119" i="21"/>
  <c r="D118" i="21"/>
  <c r="E118" i="21"/>
  <c r="F118" i="21"/>
  <c r="G118" i="21"/>
  <c r="H118" i="21"/>
  <c r="I118" i="21"/>
  <c r="J118" i="21"/>
  <c r="K118" i="21"/>
  <c r="L118" i="21"/>
  <c r="M118" i="21"/>
  <c r="N118" i="21"/>
  <c r="O118" i="21"/>
  <c r="D117" i="21"/>
  <c r="E117" i="21"/>
  <c r="F117" i="21"/>
  <c r="G117" i="21"/>
  <c r="H117" i="21"/>
  <c r="I117" i="21"/>
  <c r="J117" i="21"/>
  <c r="K117" i="21"/>
  <c r="L117" i="21"/>
  <c r="M117" i="21"/>
  <c r="N117" i="21"/>
  <c r="O117" i="21"/>
  <c r="D116" i="21"/>
  <c r="E116" i="21"/>
  <c r="F116" i="21"/>
  <c r="G116" i="21"/>
  <c r="H116" i="21"/>
  <c r="I116" i="21"/>
  <c r="J116" i="21"/>
  <c r="K116" i="21"/>
  <c r="L116" i="21"/>
  <c r="M116" i="21"/>
  <c r="N116" i="21"/>
  <c r="O116" i="21"/>
  <c r="D115" i="21"/>
  <c r="E115" i="21"/>
  <c r="F115" i="21"/>
  <c r="G115" i="21"/>
  <c r="H115" i="21"/>
  <c r="I115" i="21"/>
  <c r="J115" i="21"/>
  <c r="K115" i="21"/>
  <c r="L115" i="21"/>
  <c r="M115" i="21"/>
  <c r="N115" i="21"/>
  <c r="O115" i="21"/>
  <c r="D114" i="21"/>
  <c r="E114" i="21"/>
  <c r="F114" i="21"/>
  <c r="G114" i="21"/>
  <c r="H114" i="21"/>
  <c r="I114" i="21"/>
  <c r="J114" i="21"/>
  <c r="K114" i="21"/>
  <c r="L114" i="21"/>
  <c r="M114" i="21"/>
  <c r="N114" i="21"/>
  <c r="O114" i="21"/>
  <c r="D113" i="21"/>
  <c r="E113" i="21"/>
  <c r="F113" i="21"/>
  <c r="G113" i="21"/>
  <c r="H113" i="21"/>
  <c r="I113" i="21"/>
  <c r="J113" i="21"/>
  <c r="K113" i="21"/>
  <c r="L113" i="21"/>
  <c r="M113" i="21"/>
  <c r="N113" i="21"/>
  <c r="O113" i="21"/>
  <c r="D112" i="21"/>
  <c r="E112" i="21"/>
  <c r="F112" i="21"/>
  <c r="G112" i="21"/>
  <c r="H112" i="21"/>
  <c r="I112" i="21"/>
  <c r="J112" i="21"/>
  <c r="K112" i="21"/>
  <c r="L112" i="21"/>
  <c r="M112" i="21"/>
  <c r="N112" i="21"/>
  <c r="O112" i="21"/>
  <c r="D111" i="21"/>
  <c r="E111" i="21"/>
  <c r="F111" i="21"/>
  <c r="G111" i="21"/>
  <c r="H111" i="21"/>
  <c r="I111" i="21"/>
  <c r="J111" i="21"/>
  <c r="K111" i="21"/>
  <c r="L111" i="21"/>
  <c r="M111" i="21"/>
  <c r="N111" i="21"/>
  <c r="O111" i="21"/>
  <c r="D110" i="21"/>
  <c r="E110" i="21"/>
  <c r="F110" i="21"/>
  <c r="G110" i="21"/>
  <c r="H110" i="21"/>
  <c r="I110" i="21"/>
  <c r="J110" i="21"/>
  <c r="K110" i="21"/>
  <c r="L110" i="21"/>
  <c r="M110" i="21"/>
  <c r="N110" i="21"/>
  <c r="O110" i="21"/>
  <c r="D109" i="21"/>
  <c r="E109" i="21"/>
  <c r="F109" i="21"/>
  <c r="G109" i="21"/>
  <c r="H109" i="21"/>
  <c r="I109" i="21"/>
  <c r="J109" i="21"/>
  <c r="K109" i="21"/>
  <c r="L109" i="21"/>
  <c r="M109" i="21"/>
  <c r="N109" i="21"/>
  <c r="O109" i="21"/>
  <c r="D108" i="21"/>
  <c r="E108" i="21"/>
  <c r="F108" i="21"/>
  <c r="G108" i="21"/>
  <c r="H108" i="21"/>
  <c r="I108" i="21"/>
  <c r="J108" i="21"/>
  <c r="K108" i="21"/>
  <c r="L108" i="21"/>
  <c r="M108" i="21"/>
  <c r="N108" i="21"/>
  <c r="O108" i="21"/>
  <c r="D107" i="21"/>
  <c r="E107" i="21"/>
  <c r="F107" i="21"/>
  <c r="G107" i="21"/>
  <c r="H107" i="21"/>
  <c r="I107" i="21"/>
  <c r="J107" i="21"/>
  <c r="K107" i="21"/>
  <c r="L107" i="21"/>
  <c r="M107" i="21"/>
  <c r="N107" i="21"/>
  <c r="O107" i="21"/>
  <c r="D106" i="21"/>
  <c r="E106" i="21"/>
  <c r="F106" i="21"/>
  <c r="G106" i="21"/>
  <c r="H106" i="21"/>
  <c r="I106" i="21"/>
  <c r="J106" i="21"/>
  <c r="K106" i="21"/>
  <c r="L106" i="21"/>
  <c r="M106" i="21"/>
  <c r="N106" i="21"/>
  <c r="O106" i="21"/>
  <c r="D105" i="21"/>
  <c r="E105" i="21"/>
  <c r="F105" i="21"/>
  <c r="G105" i="21"/>
  <c r="H105" i="21"/>
  <c r="I105" i="21"/>
  <c r="J105" i="21"/>
  <c r="K105" i="21"/>
  <c r="L105" i="21"/>
  <c r="M105" i="21"/>
  <c r="N105" i="21"/>
  <c r="O105" i="21"/>
  <c r="D104" i="21"/>
  <c r="E104" i="21"/>
  <c r="F104" i="21"/>
  <c r="G104" i="21"/>
  <c r="H104" i="21"/>
  <c r="I104" i="21"/>
  <c r="J104" i="21"/>
  <c r="K104" i="21"/>
  <c r="L104" i="21"/>
  <c r="M104" i="21"/>
  <c r="N104" i="21"/>
  <c r="O104" i="21"/>
  <c r="D103" i="21"/>
  <c r="E103" i="21"/>
  <c r="F103" i="21"/>
  <c r="G103" i="21"/>
  <c r="H103" i="21"/>
  <c r="I103" i="21"/>
  <c r="J103" i="21"/>
  <c r="K103" i="21"/>
  <c r="L103" i="21"/>
  <c r="M103" i="21"/>
  <c r="N103" i="21"/>
  <c r="O103" i="21"/>
  <c r="D102" i="21"/>
  <c r="E102" i="21"/>
  <c r="F102" i="21"/>
  <c r="G102" i="21"/>
  <c r="H102" i="21"/>
  <c r="I102" i="21"/>
  <c r="J102" i="21"/>
  <c r="K102" i="21"/>
  <c r="L102" i="21"/>
  <c r="M102" i="21"/>
  <c r="N102" i="21"/>
  <c r="O102" i="21"/>
  <c r="D101" i="21"/>
  <c r="E101" i="21"/>
  <c r="F101" i="21"/>
  <c r="G101" i="21"/>
  <c r="H101" i="21"/>
  <c r="I101" i="21"/>
  <c r="J101" i="21"/>
  <c r="K101" i="21"/>
  <c r="L101" i="21"/>
  <c r="M101" i="21"/>
  <c r="N101" i="21"/>
  <c r="O101" i="21"/>
  <c r="D100" i="21"/>
  <c r="E100" i="21"/>
  <c r="F100" i="21"/>
  <c r="G100" i="21"/>
  <c r="H100" i="21"/>
  <c r="I100" i="21"/>
  <c r="J100" i="21"/>
  <c r="K100" i="21"/>
  <c r="L100" i="21"/>
  <c r="M100" i="21"/>
  <c r="N100" i="21"/>
  <c r="O100" i="21"/>
  <c r="D99" i="21"/>
  <c r="E99" i="21"/>
  <c r="F99" i="21"/>
  <c r="G99" i="21"/>
  <c r="H99" i="21"/>
  <c r="I99" i="21"/>
  <c r="J99" i="21"/>
  <c r="K99" i="21"/>
  <c r="L99" i="21"/>
  <c r="M99" i="21"/>
  <c r="N99" i="21"/>
  <c r="O99" i="21"/>
  <c r="D98" i="21"/>
  <c r="E98" i="21"/>
  <c r="F98" i="21"/>
  <c r="G98" i="21"/>
  <c r="H98" i="21"/>
  <c r="I98" i="21"/>
  <c r="J98" i="21"/>
  <c r="K98" i="21"/>
  <c r="L98" i="21"/>
  <c r="M98" i="21"/>
  <c r="N98" i="21"/>
  <c r="O98" i="21"/>
  <c r="D97" i="21"/>
  <c r="E97" i="21"/>
  <c r="F97" i="21"/>
  <c r="G97" i="21"/>
  <c r="H97" i="21"/>
  <c r="I97" i="21"/>
  <c r="J97" i="21"/>
  <c r="K97" i="21"/>
  <c r="L97" i="21"/>
  <c r="M97" i="21"/>
  <c r="N97" i="21"/>
  <c r="O97" i="21"/>
  <c r="D96" i="21"/>
  <c r="E96" i="21"/>
  <c r="F96" i="21"/>
  <c r="G96" i="21"/>
  <c r="H96" i="21"/>
  <c r="I96" i="21"/>
  <c r="J96" i="21"/>
  <c r="K96" i="21"/>
  <c r="L96" i="21"/>
  <c r="M96" i="21"/>
  <c r="N96" i="21"/>
  <c r="O96" i="21"/>
  <c r="D95" i="21"/>
  <c r="E95" i="21"/>
  <c r="F95" i="21"/>
  <c r="G95" i="21"/>
  <c r="H95" i="21"/>
  <c r="I95" i="21"/>
  <c r="J95" i="21"/>
  <c r="K95" i="21"/>
  <c r="L95" i="21"/>
  <c r="M95" i="21"/>
  <c r="N95" i="21"/>
  <c r="O95" i="21"/>
  <c r="D94" i="21"/>
  <c r="E94" i="21"/>
  <c r="F94" i="21"/>
  <c r="G94" i="21"/>
  <c r="H94" i="21"/>
  <c r="I94" i="21"/>
  <c r="J94" i="21"/>
  <c r="K94" i="21"/>
  <c r="L94" i="21"/>
  <c r="M94" i="21"/>
  <c r="N94" i="21"/>
  <c r="O94" i="21"/>
  <c r="D93" i="21"/>
  <c r="E93" i="21"/>
  <c r="F93" i="21"/>
  <c r="G93" i="21"/>
  <c r="H93" i="21"/>
  <c r="I93" i="21"/>
  <c r="J93" i="21"/>
  <c r="K93" i="21"/>
  <c r="L93" i="21"/>
  <c r="M93" i="21"/>
  <c r="N93" i="21"/>
  <c r="O93" i="21"/>
  <c r="D92" i="21"/>
  <c r="E92" i="21"/>
  <c r="F92" i="21"/>
  <c r="G92" i="21"/>
  <c r="H92" i="21"/>
  <c r="I92" i="21"/>
  <c r="J92" i="21"/>
  <c r="K92" i="21"/>
  <c r="L92" i="21"/>
  <c r="M92" i="21"/>
  <c r="N92" i="21"/>
  <c r="O92" i="21"/>
  <c r="D91" i="21"/>
  <c r="E91" i="21"/>
  <c r="F91" i="21"/>
  <c r="G91" i="21"/>
  <c r="H91" i="21"/>
  <c r="I91" i="21"/>
  <c r="J91" i="21"/>
  <c r="K91" i="21"/>
  <c r="L91" i="21"/>
  <c r="M91" i="21"/>
  <c r="N91" i="21"/>
  <c r="O91" i="21"/>
  <c r="D90" i="21"/>
  <c r="E90" i="21"/>
  <c r="F90" i="21"/>
  <c r="G90" i="21"/>
  <c r="H90" i="21"/>
  <c r="I90" i="21"/>
  <c r="J90" i="21"/>
  <c r="K90" i="21"/>
  <c r="L90" i="21"/>
  <c r="M90" i="21"/>
  <c r="N90" i="21"/>
  <c r="O90" i="21"/>
  <c r="D89" i="21"/>
  <c r="E89" i="21"/>
  <c r="F89" i="21"/>
  <c r="G89" i="21"/>
  <c r="H89" i="21"/>
  <c r="I89" i="21"/>
  <c r="J89" i="21"/>
  <c r="K89" i="21"/>
  <c r="L89" i="21"/>
  <c r="M89" i="21"/>
  <c r="N89" i="21"/>
  <c r="O89" i="21"/>
  <c r="D88" i="21"/>
  <c r="E88" i="21"/>
  <c r="F88" i="21"/>
  <c r="G88" i="21"/>
  <c r="H88" i="21"/>
  <c r="I88" i="21"/>
  <c r="J88" i="21"/>
  <c r="K88" i="21"/>
  <c r="L88" i="21"/>
  <c r="M88" i="21"/>
  <c r="N88" i="21"/>
  <c r="O88" i="21"/>
  <c r="D87" i="21"/>
  <c r="E87" i="21"/>
  <c r="F87" i="21"/>
  <c r="G87" i="21"/>
  <c r="H87" i="21"/>
  <c r="I87" i="21"/>
  <c r="J87" i="21"/>
  <c r="K87" i="21"/>
  <c r="L87" i="21"/>
  <c r="M87" i="21"/>
  <c r="N87" i="21"/>
  <c r="O87" i="21"/>
  <c r="D86" i="21"/>
  <c r="E86" i="21"/>
  <c r="F86" i="21"/>
  <c r="G86" i="21"/>
  <c r="H86" i="21"/>
  <c r="I86" i="21"/>
  <c r="J86" i="21"/>
  <c r="K86" i="21"/>
  <c r="L86" i="21"/>
  <c r="M86" i="21"/>
  <c r="N86" i="21"/>
  <c r="O86" i="21"/>
  <c r="D85" i="21"/>
  <c r="E85" i="21"/>
  <c r="F85" i="21"/>
  <c r="G85" i="21"/>
  <c r="H85" i="21"/>
  <c r="I85" i="21"/>
  <c r="J85" i="21"/>
  <c r="K85" i="21"/>
  <c r="L85" i="21"/>
  <c r="M85" i="21"/>
  <c r="N85" i="21"/>
  <c r="O85" i="21"/>
  <c r="D84" i="21"/>
  <c r="E84" i="21"/>
  <c r="F84" i="21"/>
  <c r="G84" i="21"/>
  <c r="H84" i="21"/>
  <c r="I84" i="21"/>
  <c r="J84" i="21"/>
  <c r="K84" i="21"/>
  <c r="L84" i="21"/>
  <c r="M84" i="21"/>
  <c r="N84" i="21"/>
  <c r="O84" i="21"/>
  <c r="D83" i="21"/>
  <c r="E83" i="21"/>
  <c r="F83" i="21"/>
  <c r="G83" i="21"/>
  <c r="H83" i="21"/>
  <c r="I83" i="21"/>
  <c r="J83" i="21"/>
  <c r="K83" i="21"/>
  <c r="L83" i="21"/>
  <c r="M83" i="21"/>
  <c r="N83" i="21"/>
  <c r="O83" i="21"/>
  <c r="D82" i="21"/>
  <c r="E82" i="21"/>
  <c r="F82" i="21"/>
  <c r="G82" i="21"/>
  <c r="H82" i="21"/>
  <c r="I82" i="21"/>
  <c r="J82" i="21"/>
  <c r="K82" i="21"/>
  <c r="L82" i="21"/>
  <c r="M82" i="21"/>
  <c r="N82" i="21"/>
  <c r="O82" i="21"/>
  <c r="D81" i="21"/>
  <c r="E81" i="21"/>
  <c r="F81" i="21"/>
  <c r="G81" i="21"/>
  <c r="H81" i="21"/>
  <c r="I81" i="21"/>
  <c r="J81" i="21"/>
  <c r="K81" i="21"/>
  <c r="L81" i="21"/>
  <c r="M81" i="21"/>
  <c r="N81" i="21"/>
  <c r="O81" i="21"/>
  <c r="D80" i="21"/>
  <c r="E80" i="21"/>
  <c r="F80" i="21"/>
  <c r="G80" i="21"/>
  <c r="H80" i="21"/>
  <c r="I80" i="21"/>
  <c r="J80" i="21"/>
  <c r="K80" i="21"/>
  <c r="L80" i="21"/>
  <c r="M80" i="21"/>
  <c r="N80" i="21"/>
  <c r="O80" i="21"/>
  <c r="D79" i="21"/>
  <c r="E79" i="21"/>
  <c r="F79" i="21"/>
  <c r="G79" i="21"/>
  <c r="H79" i="21"/>
  <c r="I79" i="21"/>
  <c r="J79" i="21"/>
  <c r="K79" i="21"/>
  <c r="L79" i="21"/>
  <c r="M79" i="21"/>
  <c r="N79" i="21"/>
  <c r="O79" i="21"/>
  <c r="D78" i="21"/>
  <c r="E78" i="21"/>
  <c r="F78" i="21"/>
  <c r="G78" i="21"/>
  <c r="H78" i="21"/>
  <c r="I78" i="21"/>
  <c r="J78" i="21"/>
  <c r="K78" i="21"/>
  <c r="L78" i="21"/>
  <c r="M78" i="21"/>
  <c r="N78" i="21"/>
  <c r="O78" i="21"/>
  <c r="D77" i="21"/>
  <c r="E77" i="21"/>
  <c r="F77" i="21"/>
  <c r="G77" i="21"/>
  <c r="H77" i="21"/>
  <c r="I77" i="21"/>
  <c r="J77" i="21"/>
  <c r="K77" i="21"/>
  <c r="L77" i="21"/>
  <c r="M77" i="21"/>
  <c r="N77" i="21"/>
  <c r="O77" i="21"/>
  <c r="D76" i="21"/>
  <c r="E76" i="21"/>
  <c r="F76" i="21"/>
  <c r="G76" i="21"/>
  <c r="H76" i="21"/>
  <c r="I76" i="21"/>
  <c r="J76" i="21"/>
  <c r="K76" i="21"/>
  <c r="L76" i="21"/>
  <c r="M76" i="21"/>
  <c r="N76" i="21"/>
  <c r="O76" i="21"/>
  <c r="D75" i="21"/>
  <c r="E75" i="21"/>
  <c r="F75" i="21"/>
  <c r="G75" i="21"/>
  <c r="H75" i="21"/>
  <c r="I75" i="21"/>
  <c r="J75" i="21"/>
  <c r="K75" i="21"/>
  <c r="L75" i="21"/>
  <c r="M75" i="21"/>
  <c r="N75" i="21"/>
  <c r="O75" i="21"/>
  <c r="D74" i="21"/>
  <c r="E74" i="21"/>
  <c r="F74" i="21"/>
  <c r="G74" i="21"/>
  <c r="H74" i="21"/>
  <c r="I74" i="21"/>
  <c r="J74" i="21"/>
  <c r="K74" i="21"/>
  <c r="L74" i="21"/>
  <c r="M74" i="21"/>
  <c r="N74" i="21"/>
  <c r="O74" i="21"/>
  <c r="D73" i="21"/>
  <c r="E73" i="21"/>
  <c r="F73" i="21"/>
  <c r="G73" i="21"/>
  <c r="H73" i="21"/>
  <c r="I73" i="21"/>
  <c r="J73" i="21"/>
  <c r="K73" i="21"/>
  <c r="L73" i="21"/>
  <c r="M73" i="21"/>
  <c r="N73" i="21"/>
  <c r="O73" i="21"/>
  <c r="D72" i="21"/>
  <c r="E72" i="21"/>
  <c r="F72" i="21"/>
  <c r="G72" i="21"/>
  <c r="H72" i="21"/>
  <c r="I72" i="21"/>
  <c r="J72" i="21"/>
  <c r="K72" i="21"/>
  <c r="L72" i="21"/>
  <c r="M72" i="21"/>
  <c r="N72" i="21"/>
  <c r="O72" i="21"/>
  <c r="D71" i="21"/>
  <c r="E71" i="21"/>
  <c r="F71" i="21"/>
  <c r="G71" i="21"/>
  <c r="H71" i="21"/>
  <c r="I71" i="21"/>
  <c r="J71" i="21"/>
  <c r="K71" i="21"/>
  <c r="L71" i="21"/>
  <c r="M71" i="21"/>
  <c r="N71" i="21"/>
  <c r="O71" i="21"/>
  <c r="D70" i="21"/>
  <c r="E70" i="21"/>
  <c r="F70" i="21"/>
  <c r="G70" i="21"/>
  <c r="H70" i="21"/>
  <c r="I70" i="21"/>
  <c r="J70" i="21"/>
  <c r="K70" i="21"/>
  <c r="L70" i="21"/>
  <c r="M70" i="21"/>
  <c r="N70" i="21"/>
  <c r="O70" i="21"/>
  <c r="D69" i="21"/>
  <c r="E69" i="21"/>
  <c r="F69" i="21"/>
  <c r="G69" i="21"/>
  <c r="H69" i="21"/>
  <c r="I69" i="21"/>
  <c r="J69" i="21"/>
  <c r="K69" i="21"/>
  <c r="L69" i="21"/>
  <c r="M69" i="21"/>
  <c r="N69" i="21"/>
  <c r="O69" i="21"/>
  <c r="D68" i="21"/>
  <c r="E68" i="21"/>
  <c r="F68" i="21"/>
  <c r="G68" i="21"/>
  <c r="H68" i="21"/>
  <c r="I68" i="21"/>
  <c r="J68" i="21"/>
  <c r="K68" i="21"/>
  <c r="L68" i="21"/>
  <c r="M68" i="21"/>
  <c r="N68" i="21"/>
  <c r="O68" i="21"/>
  <c r="D67" i="21"/>
  <c r="E67" i="21"/>
  <c r="F67" i="21"/>
  <c r="G67" i="21"/>
  <c r="H67" i="21"/>
  <c r="I67" i="21"/>
  <c r="J67" i="21"/>
  <c r="K67" i="21"/>
  <c r="L67" i="21"/>
  <c r="M67" i="21"/>
  <c r="N67" i="21"/>
  <c r="O67" i="21"/>
  <c r="D66" i="21"/>
  <c r="E66" i="21"/>
  <c r="F66" i="21"/>
  <c r="G66" i="21"/>
  <c r="H66" i="21"/>
  <c r="I66" i="21"/>
  <c r="J66" i="21"/>
  <c r="K66" i="21"/>
  <c r="L66" i="21"/>
  <c r="M66" i="21"/>
  <c r="N66" i="21"/>
  <c r="O66" i="21"/>
  <c r="D65" i="21"/>
  <c r="E65" i="21"/>
  <c r="F65" i="21"/>
  <c r="G65" i="21"/>
  <c r="H65" i="21"/>
  <c r="I65" i="21"/>
  <c r="J65" i="21"/>
  <c r="K65" i="21"/>
  <c r="L65" i="21"/>
  <c r="M65" i="21"/>
  <c r="N65" i="21"/>
  <c r="O65" i="21"/>
  <c r="D64" i="21"/>
  <c r="E64" i="21"/>
  <c r="F64" i="21"/>
  <c r="G64" i="21"/>
  <c r="H64" i="21"/>
  <c r="I64" i="21"/>
  <c r="J64" i="21"/>
  <c r="K64" i="21"/>
  <c r="L64" i="21"/>
  <c r="M64" i="21"/>
  <c r="N64" i="21"/>
  <c r="O64" i="21"/>
  <c r="D63" i="21"/>
  <c r="E63" i="21"/>
  <c r="F63" i="21"/>
  <c r="G63" i="21"/>
  <c r="H63" i="21"/>
  <c r="I63" i="21"/>
  <c r="J63" i="21"/>
  <c r="K63" i="21"/>
  <c r="L63" i="21"/>
  <c r="M63" i="21"/>
  <c r="N63" i="21"/>
  <c r="O63" i="21"/>
  <c r="D62" i="21"/>
  <c r="E62" i="21"/>
  <c r="F62" i="21"/>
  <c r="G62" i="21"/>
  <c r="H62" i="21"/>
  <c r="I62" i="21"/>
  <c r="J62" i="21"/>
  <c r="K62" i="21"/>
  <c r="L62" i="21"/>
  <c r="M62" i="21"/>
  <c r="N62" i="21"/>
  <c r="O62" i="21"/>
  <c r="D61" i="21"/>
  <c r="E61" i="21"/>
  <c r="F61" i="21"/>
  <c r="G61" i="21"/>
  <c r="H61" i="21"/>
  <c r="I61" i="21"/>
  <c r="J61" i="21"/>
  <c r="K61" i="21"/>
  <c r="L61" i="21"/>
  <c r="M61" i="21"/>
  <c r="N61" i="21"/>
  <c r="O61" i="21"/>
  <c r="D60" i="21"/>
  <c r="E60" i="21"/>
  <c r="F60" i="21"/>
  <c r="G60" i="21"/>
  <c r="H60" i="21"/>
  <c r="I60" i="21"/>
  <c r="J60" i="21"/>
  <c r="K60" i="21"/>
  <c r="L60" i="21"/>
  <c r="M60" i="21"/>
  <c r="N60" i="21"/>
  <c r="O60" i="21"/>
  <c r="D59" i="21"/>
  <c r="E59" i="21"/>
  <c r="F59" i="21"/>
  <c r="G59" i="21"/>
  <c r="H59" i="21"/>
  <c r="I59" i="21"/>
  <c r="J59" i="21"/>
  <c r="K59" i="21"/>
  <c r="L59" i="21"/>
  <c r="M59" i="21"/>
  <c r="N59" i="21"/>
  <c r="O59" i="21"/>
  <c r="D58" i="21"/>
  <c r="E58" i="21"/>
  <c r="F58" i="21"/>
  <c r="G58" i="21"/>
  <c r="H58" i="21"/>
  <c r="I58" i="21"/>
  <c r="J58" i="21"/>
  <c r="K58" i="21"/>
  <c r="L58" i="21"/>
  <c r="M58" i="21"/>
  <c r="N58" i="21"/>
  <c r="O58" i="21"/>
  <c r="D57" i="21"/>
  <c r="E57" i="21"/>
  <c r="F57" i="21"/>
  <c r="G57" i="21"/>
  <c r="H57" i="21"/>
  <c r="I57" i="21"/>
  <c r="J57" i="21"/>
  <c r="K57" i="21"/>
  <c r="L57" i="21"/>
  <c r="M57" i="21"/>
  <c r="N57" i="21"/>
  <c r="O57" i="21"/>
  <c r="D56" i="21"/>
  <c r="E56" i="21"/>
  <c r="F56" i="21"/>
  <c r="G56" i="21"/>
  <c r="H56" i="21"/>
  <c r="I56" i="21"/>
  <c r="J56" i="21"/>
  <c r="K56" i="21"/>
  <c r="L56" i="21"/>
  <c r="M56" i="21"/>
  <c r="N56" i="21"/>
  <c r="O56" i="21"/>
  <c r="D55" i="21"/>
  <c r="E55" i="21"/>
  <c r="F55" i="21"/>
  <c r="G55" i="21"/>
  <c r="H55" i="21"/>
  <c r="I55" i="21"/>
  <c r="J55" i="21"/>
  <c r="K55" i="21"/>
  <c r="L55" i="21"/>
  <c r="M55" i="21"/>
  <c r="N55" i="21"/>
  <c r="O55" i="21"/>
  <c r="D54" i="21"/>
  <c r="E54" i="21"/>
  <c r="F54" i="21"/>
  <c r="G54" i="21"/>
  <c r="H54" i="21"/>
  <c r="I54" i="21"/>
  <c r="J54" i="21"/>
  <c r="K54" i="21"/>
  <c r="L54" i="21"/>
  <c r="M54" i="21"/>
  <c r="N54" i="21"/>
  <c r="O54" i="21"/>
  <c r="D53" i="21"/>
  <c r="E53" i="21"/>
  <c r="F53" i="21"/>
  <c r="G53" i="21"/>
  <c r="H53" i="21"/>
  <c r="I53" i="21"/>
  <c r="J53" i="21"/>
  <c r="K53" i="21"/>
  <c r="L53" i="21"/>
  <c r="M53" i="21"/>
  <c r="N53" i="21"/>
  <c r="O53" i="21"/>
  <c r="D52" i="21"/>
  <c r="E52" i="21"/>
  <c r="F52" i="21"/>
  <c r="G52" i="21"/>
  <c r="H52" i="21"/>
  <c r="I52" i="21"/>
  <c r="J52" i="21"/>
  <c r="K52" i="21"/>
  <c r="L52" i="21"/>
  <c r="M52" i="21"/>
  <c r="N52" i="21"/>
  <c r="O52" i="21"/>
  <c r="D51" i="21"/>
  <c r="E51" i="21"/>
  <c r="F51" i="21"/>
  <c r="G51" i="21"/>
  <c r="H51" i="21"/>
  <c r="I51" i="21"/>
  <c r="J51" i="21"/>
  <c r="K51" i="21"/>
  <c r="L51" i="21"/>
  <c r="M51" i="21"/>
  <c r="N51" i="21"/>
  <c r="O51" i="21"/>
  <c r="D50" i="21"/>
  <c r="E50" i="21"/>
  <c r="F50" i="21"/>
  <c r="G50" i="21"/>
  <c r="H50" i="21"/>
  <c r="I50" i="21"/>
  <c r="J50" i="21"/>
  <c r="K50" i="21"/>
  <c r="L50" i="21"/>
  <c r="M50" i="21"/>
  <c r="N50" i="21"/>
  <c r="O50" i="21"/>
  <c r="D49" i="21"/>
  <c r="E49" i="21"/>
  <c r="F49" i="21"/>
  <c r="G49" i="21"/>
  <c r="H49" i="21"/>
  <c r="I49" i="21"/>
  <c r="J49" i="21"/>
  <c r="K49" i="21"/>
  <c r="L49" i="21"/>
  <c r="M49" i="21"/>
  <c r="N49" i="21"/>
  <c r="O49" i="21"/>
  <c r="D48" i="21"/>
  <c r="E48" i="21"/>
  <c r="F48" i="21"/>
  <c r="G48" i="21"/>
  <c r="H48" i="21"/>
  <c r="I48" i="21"/>
  <c r="J48" i="21"/>
  <c r="K48" i="21"/>
  <c r="L48" i="21"/>
  <c r="M48" i="21"/>
  <c r="N48" i="21"/>
  <c r="O48" i="21"/>
  <c r="D47" i="21"/>
  <c r="E47" i="21"/>
  <c r="F47" i="21"/>
  <c r="G47" i="21"/>
  <c r="H47" i="21"/>
  <c r="I47" i="21"/>
  <c r="J47" i="21"/>
  <c r="K47" i="21"/>
  <c r="L47" i="21"/>
  <c r="M47" i="21"/>
  <c r="N47" i="21"/>
  <c r="O47" i="21"/>
  <c r="D46" i="21"/>
  <c r="E46" i="21"/>
  <c r="F46" i="21"/>
  <c r="G46" i="21"/>
  <c r="H46" i="21"/>
  <c r="I46" i="21"/>
  <c r="J46" i="21"/>
  <c r="K46" i="21"/>
  <c r="L46" i="21"/>
  <c r="M46" i="21"/>
  <c r="N46" i="21"/>
  <c r="O46" i="21"/>
  <c r="D45" i="21"/>
  <c r="E45" i="21"/>
  <c r="F45" i="21"/>
  <c r="G45" i="21"/>
  <c r="H45" i="21"/>
  <c r="I45" i="21"/>
  <c r="J45" i="21"/>
  <c r="K45" i="21"/>
  <c r="L45" i="21"/>
  <c r="M45" i="21"/>
  <c r="N45" i="21"/>
  <c r="O45" i="21"/>
  <c r="D44" i="21"/>
  <c r="E44" i="21"/>
  <c r="F44" i="21"/>
  <c r="G44" i="21"/>
  <c r="H44" i="21"/>
  <c r="I44" i="21"/>
  <c r="J44" i="21"/>
  <c r="K44" i="21"/>
  <c r="L44" i="21"/>
  <c r="M44" i="21"/>
  <c r="N44" i="21"/>
  <c r="O44" i="21"/>
  <c r="D43" i="21"/>
  <c r="E43" i="21"/>
  <c r="F43" i="21"/>
  <c r="G43" i="21"/>
  <c r="H43" i="21"/>
  <c r="I43" i="21"/>
  <c r="J43" i="21"/>
  <c r="K43" i="21"/>
  <c r="L43" i="21"/>
  <c r="M43" i="21"/>
  <c r="N43" i="21"/>
  <c r="O43" i="21"/>
  <c r="D42" i="21"/>
  <c r="E42" i="21"/>
  <c r="F42" i="21"/>
  <c r="G42" i="21"/>
  <c r="H42" i="21"/>
  <c r="I42" i="21"/>
  <c r="J42" i="21"/>
  <c r="K42" i="21"/>
  <c r="L42" i="21"/>
  <c r="M42" i="21"/>
  <c r="N42" i="21"/>
  <c r="O42" i="21"/>
  <c r="D41" i="21"/>
  <c r="E41" i="21"/>
  <c r="F41" i="21"/>
  <c r="G41" i="21"/>
  <c r="H41" i="21"/>
  <c r="I41" i="21"/>
  <c r="J41" i="21"/>
  <c r="K41" i="21"/>
  <c r="L41" i="21"/>
  <c r="M41" i="21"/>
  <c r="N41" i="21"/>
  <c r="O41" i="21"/>
  <c r="D40" i="21"/>
  <c r="E40" i="21"/>
  <c r="F40" i="21"/>
  <c r="G40" i="21"/>
  <c r="H40" i="21"/>
  <c r="I40" i="21"/>
  <c r="J40" i="21"/>
  <c r="K40" i="21"/>
  <c r="L40" i="21"/>
  <c r="M40" i="21"/>
  <c r="N40" i="21"/>
  <c r="O40" i="21"/>
  <c r="D39" i="21"/>
  <c r="E39" i="21"/>
  <c r="F39" i="21"/>
  <c r="G39" i="21"/>
  <c r="H39" i="21"/>
  <c r="I39" i="21"/>
  <c r="J39" i="21"/>
  <c r="K39" i="21"/>
  <c r="L39" i="21"/>
  <c r="M39" i="21"/>
  <c r="N39" i="21"/>
  <c r="O39" i="21"/>
  <c r="D38" i="21"/>
  <c r="E38" i="21"/>
  <c r="F38" i="21"/>
  <c r="G38" i="21"/>
  <c r="H38" i="21"/>
  <c r="I38" i="21"/>
  <c r="J38" i="21"/>
  <c r="K38" i="21"/>
  <c r="L38" i="21"/>
  <c r="M38" i="21"/>
  <c r="N38" i="21"/>
  <c r="O38" i="21"/>
  <c r="D37" i="21"/>
  <c r="E37" i="21"/>
  <c r="F37" i="21"/>
  <c r="G37" i="21"/>
  <c r="H37" i="21"/>
  <c r="I37" i="21"/>
  <c r="J37" i="21"/>
  <c r="K37" i="21"/>
  <c r="L37" i="21"/>
  <c r="M37" i="21"/>
  <c r="N37" i="21"/>
  <c r="O37" i="21"/>
  <c r="D36" i="21"/>
  <c r="E36" i="21"/>
  <c r="F36" i="21"/>
  <c r="G36" i="21"/>
  <c r="H36" i="21"/>
  <c r="I36" i="21"/>
  <c r="J36" i="21"/>
  <c r="K36" i="21"/>
  <c r="L36" i="21"/>
  <c r="M36" i="21"/>
  <c r="N36" i="21"/>
  <c r="O36" i="21"/>
  <c r="D35" i="21"/>
  <c r="E35" i="21"/>
  <c r="F35" i="21"/>
  <c r="G35" i="21"/>
  <c r="H35" i="21"/>
  <c r="I35" i="21"/>
  <c r="J35" i="21"/>
  <c r="K35" i="21"/>
  <c r="L35" i="21"/>
  <c r="M35" i="21"/>
  <c r="N35" i="21"/>
  <c r="O35" i="21"/>
  <c r="D34" i="21"/>
  <c r="E34" i="21"/>
  <c r="F34" i="21"/>
  <c r="G34" i="21"/>
  <c r="H34" i="21"/>
  <c r="I34" i="21"/>
  <c r="J34" i="21"/>
  <c r="K34" i="21"/>
  <c r="L34" i="21"/>
  <c r="M34" i="21"/>
  <c r="N34" i="21"/>
  <c r="O34" i="21"/>
  <c r="D33" i="21"/>
  <c r="E33" i="21"/>
  <c r="F33" i="21"/>
  <c r="G33" i="21"/>
  <c r="H33" i="21"/>
  <c r="I33" i="21"/>
  <c r="J33" i="21"/>
  <c r="K33" i="21"/>
  <c r="L33" i="21"/>
  <c r="M33" i="21"/>
  <c r="N33" i="21"/>
  <c r="O33" i="21"/>
  <c r="D32" i="21"/>
  <c r="E32" i="21"/>
  <c r="F32" i="21"/>
  <c r="G32" i="21"/>
  <c r="H32" i="21"/>
  <c r="I32" i="21"/>
  <c r="J32" i="21"/>
  <c r="K32" i="21"/>
  <c r="L32" i="21"/>
  <c r="M32" i="21"/>
  <c r="N32" i="21"/>
  <c r="O32" i="21"/>
  <c r="D31" i="21"/>
  <c r="E31" i="21"/>
  <c r="F31" i="21"/>
  <c r="G31" i="21"/>
  <c r="H31" i="21"/>
  <c r="I31" i="21"/>
  <c r="J31" i="21"/>
  <c r="K31" i="21"/>
  <c r="L31" i="21"/>
  <c r="M31" i="21"/>
  <c r="N31" i="21"/>
  <c r="O31" i="21"/>
  <c r="D30" i="21"/>
  <c r="E30" i="21"/>
  <c r="F30" i="21"/>
  <c r="G30" i="21"/>
  <c r="H30" i="21"/>
  <c r="I30" i="21"/>
  <c r="J30" i="21"/>
  <c r="K30" i="21"/>
  <c r="L30" i="21"/>
  <c r="M30" i="21"/>
  <c r="N30" i="21"/>
  <c r="O30" i="21"/>
  <c r="D29" i="21"/>
  <c r="E29" i="21"/>
  <c r="F29" i="21"/>
  <c r="G29" i="21"/>
  <c r="H29" i="21"/>
  <c r="I29" i="21"/>
  <c r="J29" i="21"/>
  <c r="K29" i="21"/>
  <c r="L29" i="21"/>
  <c r="M29" i="21"/>
  <c r="N29" i="21"/>
  <c r="O29" i="21"/>
  <c r="D28" i="21"/>
  <c r="E28" i="21"/>
  <c r="F28" i="21"/>
  <c r="G28" i="21"/>
  <c r="H28" i="21"/>
  <c r="I28" i="21"/>
  <c r="J28" i="21"/>
  <c r="K28" i="21"/>
  <c r="L28" i="21"/>
  <c r="M28" i="21"/>
  <c r="N28" i="21"/>
  <c r="O28" i="21"/>
  <c r="D27" i="21"/>
  <c r="E27" i="21"/>
  <c r="F27" i="21"/>
  <c r="G27" i="21"/>
  <c r="H27" i="21"/>
  <c r="I27" i="21"/>
  <c r="J27" i="21"/>
  <c r="K27" i="21"/>
  <c r="L27" i="21"/>
  <c r="M27" i="21"/>
  <c r="N27" i="21"/>
  <c r="O27" i="21"/>
  <c r="D26" i="21"/>
  <c r="E26" i="21"/>
  <c r="F26" i="21"/>
  <c r="G26" i="21"/>
  <c r="H26" i="21"/>
  <c r="I26" i="21"/>
  <c r="J26" i="21"/>
  <c r="K26" i="21"/>
  <c r="L26" i="21"/>
  <c r="M26" i="21"/>
  <c r="N26" i="21"/>
  <c r="O26" i="21"/>
  <c r="D25" i="21"/>
  <c r="E25" i="21"/>
  <c r="F25" i="21"/>
  <c r="G25" i="21"/>
  <c r="H25" i="21"/>
  <c r="I25" i="21"/>
  <c r="J25" i="21"/>
  <c r="K25" i="21"/>
  <c r="L25" i="21"/>
  <c r="M25" i="21"/>
  <c r="N25" i="21"/>
  <c r="O25" i="21"/>
  <c r="D24" i="21"/>
  <c r="E24" i="21"/>
  <c r="F24" i="21"/>
  <c r="G24" i="21"/>
  <c r="H24" i="21"/>
  <c r="I24" i="21"/>
  <c r="J24" i="21"/>
  <c r="K24" i="21"/>
  <c r="L24" i="21"/>
  <c r="M24" i="21"/>
  <c r="N24" i="21"/>
  <c r="O24" i="21"/>
  <c r="D23" i="21"/>
  <c r="E23" i="21"/>
  <c r="F23" i="21"/>
  <c r="G23" i="21"/>
  <c r="H23" i="21"/>
  <c r="I23" i="21"/>
  <c r="J23" i="21"/>
  <c r="K23" i="21"/>
  <c r="L23" i="21"/>
  <c r="M23" i="21"/>
  <c r="N23" i="21"/>
  <c r="O23" i="21"/>
  <c r="D22" i="21"/>
  <c r="E22" i="21"/>
  <c r="F22" i="21"/>
  <c r="G22" i="21"/>
  <c r="H22" i="21"/>
  <c r="I22" i="21"/>
  <c r="J22" i="21"/>
  <c r="K22" i="21"/>
  <c r="L22" i="21"/>
  <c r="M22" i="21"/>
  <c r="N22" i="21"/>
  <c r="O22" i="21"/>
  <c r="D21" i="21"/>
  <c r="E21" i="21"/>
  <c r="F21" i="21"/>
  <c r="G21" i="21"/>
  <c r="H21" i="21"/>
  <c r="I21" i="21"/>
  <c r="J21" i="21"/>
  <c r="K21" i="21"/>
  <c r="L21" i="21"/>
  <c r="M21" i="21"/>
  <c r="N21" i="21"/>
  <c r="O21" i="21"/>
  <c r="D20" i="21"/>
  <c r="E20" i="21"/>
  <c r="F20" i="21"/>
  <c r="G20" i="21"/>
  <c r="H20" i="21"/>
  <c r="I20" i="21"/>
  <c r="J20" i="21"/>
  <c r="K20" i="21"/>
  <c r="L20" i="21"/>
  <c r="M20" i="21"/>
  <c r="N20" i="21"/>
  <c r="O20" i="21"/>
  <c r="D19" i="21"/>
  <c r="E19" i="21"/>
  <c r="F19" i="21"/>
  <c r="G19" i="21"/>
  <c r="H19" i="21"/>
  <c r="I19" i="21"/>
  <c r="J19" i="21"/>
  <c r="K19" i="21"/>
  <c r="L19" i="21"/>
  <c r="M19" i="21"/>
  <c r="N19" i="21"/>
  <c r="O19" i="21"/>
  <c r="D18" i="21"/>
  <c r="E18" i="21"/>
  <c r="F18" i="21"/>
  <c r="G18" i="21"/>
  <c r="H18" i="21"/>
  <c r="I18" i="21"/>
  <c r="J18" i="21"/>
  <c r="K18" i="21"/>
  <c r="L18" i="21"/>
  <c r="M18" i="21"/>
  <c r="N18" i="21"/>
  <c r="O18" i="21"/>
  <c r="D17" i="21"/>
  <c r="E17" i="21"/>
  <c r="F17" i="21"/>
  <c r="G17" i="21"/>
  <c r="H17" i="21"/>
  <c r="I17" i="21"/>
  <c r="J17" i="21"/>
  <c r="K17" i="21"/>
  <c r="L17" i="21"/>
  <c r="M17" i="21"/>
  <c r="N17" i="21"/>
  <c r="O17" i="21"/>
  <c r="D16" i="21"/>
  <c r="E16" i="21"/>
  <c r="F16" i="21"/>
  <c r="G16" i="21"/>
  <c r="H16" i="21"/>
  <c r="I16" i="21"/>
  <c r="J16" i="21"/>
  <c r="K16" i="21"/>
  <c r="L16" i="21"/>
  <c r="M16" i="21"/>
  <c r="N16" i="21"/>
  <c r="O16" i="21"/>
  <c r="D15" i="21"/>
  <c r="E15" i="21"/>
  <c r="F15" i="21"/>
  <c r="G15" i="21"/>
  <c r="H15" i="21"/>
  <c r="I15" i="21"/>
  <c r="J15" i="21"/>
  <c r="K15" i="21"/>
  <c r="L15" i="21"/>
  <c r="M15" i="21"/>
  <c r="N15" i="21"/>
  <c r="O15" i="21"/>
  <c r="D14" i="21"/>
  <c r="E14" i="21"/>
  <c r="F14" i="21"/>
  <c r="G14" i="21"/>
  <c r="H14" i="21"/>
  <c r="I14" i="21"/>
  <c r="J14" i="21"/>
  <c r="K14" i="21"/>
  <c r="L14" i="21"/>
  <c r="M14" i="21"/>
  <c r="N14" i="21"/>
  <c r="O14" i="21"/>
  <c r="D13" i="21"/>
  <c r="E13" i="21"/>
  <c r="F13" i="21"/>
  <c r="G13" i="21"/>
  <c r="H13" i="21"/>
  <c r="I13" i="21"/>
  <c r="J13" i="21"/>
  <c r="K13" i="21"/>
  <c r="L13" i="21"/>
  <c r="M13" i="21"/>
  <c r="N13" i="21"/>
  <c r="O13" i="21"/>
  <c r="D12" i="21"/>
  <c r="E12" i="21"/>
  <c r="F12" i="21"/>
  <c r="G12" i="21"/>
  <c r="H12" i="21"/>
  <c r="I12" i="21"/>
  <c r="J12" i="21"/>
  <c r="K12" i="21"/>
  <c r="L12" i="21"/>
  <c r="M12" i="21"/>
  <c r="N12" i="21"/>
  <c r="O12" i="21"/>
  <c r="D11" i="21"/>
  <c r="E11" i="21"/>
  <c r="F11" i="21"/>
  <c r="G11" i="21"/>
  <c r="H11" i="21"/>
  <c r="I11" i="21"/>
  <c r="J11" i="21"/>
  <c r="K11" i="21"/>
  <c r="L11" i="21"/>
  <c r="M11" i="21"/>
  <c r="N11" i="21"/>
  <c r="O11" i="21"/>
  <c r="D10" i="21"/>
  <c r="E10" i="21"/>
  <c r="F10" i="21"/>
  <c r="G10" i="21"/>
  <c r="H10" i="21"/>
  <c r="I10" i="21"/>
  <c r="J10" i="21"/>
  <c r="K10" i="21"/>
  <c r="L10" i="21"/>
  <c r="M10" i="21"/>
  <c r="N10" i="21"/>
  <c r="O10" i="21"/>
  <c r="D9" i="21"/>
  <c r="E9" i="21"/>
  <c r="F9" i="21"/>
  <c r="G9" i="21"/>
  <c r="H9" i="21"/>
  <c r="I9" i="21"/>
  <c r="J9" i="21"/>
  <c r="K9" i="21"/>
  <c r="L9" i="21"/>
  <c r="M9" i="21"/>
  <c r="N9" i="21"/>
  <c r="O9" i="21"/>
  <c r="D8" i="21"/>
  <c r="E8" i="21"/>
  <c r="F8" i="21"/>
  <c r="G8" i="21"/>
  <c r="H8" i="21"/>
  <c r="I8" i="21"/>
  <c r="J8" i="21"/>
  <c r="K8" i="21"/>
  <c r="L8" i="21"/>
  <c r="M8" i="21"/>
  <c r="N8" i="21"/>
  <c r="O8" i="21"/>
  <c r="D7" i="21"/>
  <c r="E7" i="21"/>
  <c r="F7" i="21"/>
  <c r="G7" i="21"/>
  <c r="H7" i="21"/>
  <c r="I7" i="21"/>
  <c r="J7" i="21"/>
  <c r="K7" i="21"/>
  <c r="L7" i="21"/>
  <c r="M7" i="21"/>
  <c r="N7" i="21"/>
  <c r="O7" i="21"/>
  <c r="D6" i="21"/>
  <c r="E6" i="21"/>
  <c r="F6" i="21"/>
  <c r="G6" i="21"/>
  <c r="H6" i="21"/>
  <c r="I6" i="21"/>
  <c r="J6" i="21"/>
  <c r="K6" i="21"/>
  <c r="L6" i="21"/>
  <c r="M6" i="21"/>
  <c r="N6" i="21"/>
  <c r="O6" i="21"/>
  <c r="D5" i="21"/>
  <c r="E5" i="21"/>
  <c r="F5" i="21"/>
  <c r="G5" i="21"/>
  <c r="H5" i="21"/>
  <c r="I5" i="21"/>
  <c r="J5" i="21"/>
  <c r="K5" i="21"/>
  <c r="L5" i="21"/>
  <c r="M5" i="21"/>
  <c r="N5" i="21"/>
  <c r="O5" i="21"/>
  <c r="D4" i="21"/>
  <c r="E4" i="21"/>
  <c r="F4" i="21"/>
  <c r="F201" i="21" s="1"/>
  <c r="G4" i="21"/>
  <c r="G201" i="21" s="1"/>
  <c r="H4" i="21"/>
  <c r="H201" i="21" s="1"/>
  <c r="I4" i="21"/>
  <c r="I201" i="21" s="1"/>
  <c r="J4" i="21"/>
  <c r="J201" i="21" s="1"/>
  <c r="K4" i="21"/>
  <c r="K201" i="21" s="1"/>
  <c r="L4" i="21"/>
  <c r="L201" i="21" s="1"/>
  <c r="M4" i="21"/>
  <c r="N4" i="21"/>
  <c r="N201" i="21" s="1"/>
  <c r="O4" i="21"/>
  <c r="O201" i="21" s="1"/>
  <c r="D3" i="21"/>
  <c r="E3" i="21"/>
  <c r="F3" i="21"/>
  <c r="G3" i="21"/>
  <c r="H3" i="21"/>
  <c r="I3" i="21"/>
  <c r="J3" i="21"/>
  <c r="K3" i="21"/>
  <c r="L3" i="21"/>
  <c r="M3" i="21"/>
  <c r="N3" i="21"/>
  <c r="O3" i="21"/>
  <c r="C96" i="21"/>
  <c r="C5" i="21"/>
  <c r="C15" i="21"/>
  <c r="C169" i="21"/>
  <c r="C119" i="21"/>
  <c r="C39" i="21"/>
  <c r="C87" i="21"/>
  <c r="C14" i="21"/>
  <c r="C166" i="21"/>
  <c r="C149" i="21"/>
  <c r="C49" i="21"/>
  <c r="C25" i="21"/>
  <c r="C197" i="21"/>
  <c r="C181" i="21"/>
  <c r="C86" i="21"/>
  <c r="C141" i="21"/>
  <c r="C127" i="21"/>
  <c r="C134" i="21"/>
  <c r="C66" i="21"/>
  <c r="C36" i="21"/>
  <c r="C161" i="21"/>
  <c r="C189" i="21"/>
  <c r="C52" i="21"/>
  <c r="C150" i="21"/>
  <c r="C6" i="21"/>
  <c r="C71" i="21"/>
  <c r="C133" i="21"/>
  <c r="C62" i="21"/>
  <c r="C94" i="21"/>
  <c r="C103" i="21"/>
  <c r="C84" i="21"/>
  <c r="C16" i="21"/>
  <c r="C70" i="21"/>
  <c r="C144" i="21"/>
  <c r="C58" i="21"/>
  <c r="C82" i="21"/>
  <c r="C10" i="21"/>
  <c r="C140" i="21"/>
  <c r="C162" i="21"/>
  <c r="C7" i="21"/>
  <c r="C111" i="21"/>
  <c r="C117" i="21"/>
  <c r="C8" i="21"/>
  <c r="C129" i="21"/>
  <c r="C171" i="21"/>
  <c r="C183" i="21"/>
  <c r="C89" i="21"/>
  <c r="C137" i="21"/>
  <c r="C29" i="21"/>
  <c r="C4" i="21"/>
  <c r="C139" i="21"/>
  <c r="C110" i="21"/>
  <c r="C132" i="21"/>
  <c r="C23" i="21"/>
  <c r="C182" i="21"/>
  <c r="C81" i="21"/>
  <c r="C20" i="21"/>
  <c r="C172" i="21"/>
  <c r="C56" i="21"/>
  <c r="C12" i="21"/>
  <c r="C107" i="21"/>
  <c r="C173" i="21"/>
  <c r="C164" i="21"/>
  <c r="C53" i="21"/>
  <c r="C79" i="21"/>
  <c r="C47" i="21"/>
  <c r="C18" i="21"/>
  <c r="C32" i="21"/>
  <c r="C199" i="21"/>
  <c r="C69" i="21"/>
  <c r="C176" i="21"/>
  <c r="C180" i="21"/>
  <c r="C177" i="21"/>
  <c r="C83" i="21"/>
  <c r="C122" i="21"/>
  <c r="C21" i="21"/>
  <c r="C26" i="21"/>
  <c r="C128" i="21"/>
  <c r="C192" i="21"/>
  <c r="C60" i="21"/>
  <c r="C28" i="21"/>
  <c r="C43" i="21"/>
  <c r="C22" i="21"/>
  <c r="C102" i="21"/>
  <c r="C153" i="21"/>
  <c r="C152" i="21"/>
  <c r="C123" i="21"/>
  <c r="C194" i="21"/>
  <c r="C88" i="21"/>
  <c r="C68" i="21"/>
  <c r="C91" i="21"/>
  <c r="C42" i="21"/>
  <c r="C30" i="21"/>
  <c r="C167" i="21"/>
  <c r="C165" i="21"/>
  <c r="C99" i="21"/>
  <c r="C101" i="21"/>
  <c r="C120" i="21"/>
  <c r="C156" i="21"/>
  <c r="C17" i="21"/>
  <c r="C163" i="21"/>
  <c r="C78" i="21"/>
  <c r="C65" i="21"/>
  <c r="C108" i="21"/>
  <c r="C31" i="21"/>
  <c r="C106" i="21"/>
  <c r="C190" i="21"/>
  <c r="C76" i="21"/>
  <c r="C93" i="21"/>
  <c r="C11" i="21"/>
  <c r="C157" i="21"/>
  <c r="C44" i="21"/>
  <c r="C95" i="21"/>
  <c r="C105" i="21"/>
  <c r="C38" i="21"/>
  <c r="C193" i="21"/>
  <c r="C158" i="21"/>
  <c r="C73" i="21"/>
  <c r="C198" i="21"/>
  <c r="C46" i="21"/>
  <c r="C64" i="21"/>
  <c r="C115" i="21"/>
  <c r="C191" i="21"/>
  <c r="C112" i="21"/>
  <c r="C51" i="21"/>
  <c r="C13" i="21"/>
  <c r="C109" i="21"/>
  <c r="C92" i="21"/>
  <c r="C100" i="21"/>
  <c r="C104" i="21"/>
  <c r="C124" i="21"/>
  <c r="C175" i="21"/>
  <c r="C77" i="21"/>
  <c r="C35" i="21"/>
  <c r="C143" i="21"/>
  <c r="C54" i="21"/>
  <c r="C184" i="21"/>
  <c r="C147" i="21"/>
  <c r="C45" i="21"/>
  <c r="C155" i="21"/>
  <c r="C19" i="21"/>
  <c r="C126" i="21"/>
  <c r="C24" i="21"/>
  <c r="C116" i="21"/>
  <c r="C98" i="21"/>
  <c r="C121" i="21"/>
  <c r="C3" i="21"/>
  <c r="C186" i="21"/>
  <c r="C125" i="21"/>
  <c r="C168" i="21"/>
  <c r="C142" i="21"/>
  <c r="C85" i="21"/>
  <c r="C63" i="21"/>
  <c r="C138" i="21"/>
  <c r="C72" i="21"/>
  <c r="C55" i="21"/>
  <c r="C188" i="21"/>
  <c r="C130" i="21"/>
  <c r="C145" i="21"/>
  <c r="C136" i="21"/>
  <c r="C154" i="21"/>
  <c r="C187" i="21"/>
  <c r="C37" i="21"/>
  <c r="C27" i="21"/>
  <c r="C33" i="21"/>
  <c r="C160" i="21"/>
  <c r="C75" i="21"/>
  <c r="C50" i="21"/>
  <c r="C185" i="21"/>
  <c r="C196" i="21"/>
  <c r="C146" i="21"/>
  <c r="C114" i="21"/>
  <c r="C57" i="21"/>
  <c r="C90" i="21"/>
  <c r="C34" i="21"/>
  <c r="C67" i="21"/>
  <c r="C200" i="21"/>
  <c r="C170" i="21"/>
  <c r="C40" i="21"/>
  <c r="C159" i="21"/>
  <c r="C61" i="21"/>
  <c r="C174" i="21"/>
  <c r="C135" i="21"/>
  <c r="C74" i="21"/>
  <c r="C148" i="21"/>
  <c r="C151" i="21"/>
  <c r="C118" i="21"/>
  <c r="C195" i="21"/>
  <c r="C113" i="21"/>
  <c r="C48" i="21"/>
  <c r="C59" i="21"/>
  <c r="C41" i="21"/>
  <c r="C80" i="21"/>
  <c r="C9" i="21"/>
  <c r="C178" i="21"/>
  <c r="C131" i="21"/>
  <c r="C179" i="21"/>
  <c r="C97" i="21"/>
  <c r="M201" i="21" l="1"/>
  <c r="E201" i="21"/>
  <c r="D201" i="21"/>
  <c r="C201" i="21"/>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41" i="18"/>
  <c r="A1" i="24" l="1"/>
  <c r="K4" i="24"/>
  <c r="J4" i="24"/>
  <c r="A2" i="4" l="1"/>
  <c r="J5" i="24"/>
  <c r="K5" i="24"/>
  <c r="L2" i="19" l="1"/>
  <c r="L3" i="19"/>
  <c r="L4" i="19"/>
  <c r="L5" i="19"/>
  <c r="L6" i="19"/>
  <c r="L7" i="19"/>
  <c r="L8" i="19"/>
  <c r="L9" i="19"/>
  <c r="L10" i="19"/>
  <c r="L11" i="19"/>
  <c r="L12" i="19"/>
  <c r="L13" i="19"/>
  <c r="L14" i="19"/>
  <c r="L15" i="19"/>
  <c r="L16" i="19"/>
  <c r="L17" i="19"/>
  <c r="L18" i="19"/>
  <c r="L19" i="19"/>
  <c r="L20" i="19"/>
  <c r="L21" i="19"/>
  <c r="L22" i="19"/>
  <c r="L23" i="19"/>
  <c r="L24" i="19"/>
  <c r="L25" i="19"/>
  <c r="L26" i="19"/>
  <c r="L27" i="19"/>
  <c r="L28" i="19"/>
  <c r="L29" i="19"/>
  <c r="L30" i="19"/>
  <c r="L31" i="19"/>
  <c r="L32" i="19"/>
  <c r="L33" i="19"/>
  <c r="L34" i="19"/>
  <c r="L35" i="19"/>
  <c r="L36" i="19"/>
  <c r="L37" i="19"/>
  <c r="L38" i="19"/>
  <c r="L39" i="19"/>
  <c r="L40" i="19"/>
  <c r="L41" i="19"/>
  <c r="L42" i="19"/>
  <c r="L43" i="19"/>
  <c r="L44" i="19"/>
  <c r="L45" i="19"/>
  <c r="L46" i="19"/>
  <c r="L47" i="19"/>
  <c r="L48" i="19"/>
  <c r="L49" i="19"/>
  <c r="L50" i="19"/>
  <c r="K6" i="24"/>
  <c r="J6" i="24"/>
  <c r="T202" i="2" l="1"/>
  <c r="T215" i="2" s="1"/>
  <c r="T184" i="2"/>
  <c r="T197" i="2" s="1"/>
  <c r="T166" i="2"/>
  <c r="T179" i="2" s="1"/>
  <c r="T148" i="2"/>
  <c r="T161" i="2" s="1"/>
  <c r="T130" i="2"/>
  <c r="T143" i="2" s="1"/>
  <c r="T112" i="2"/>
  <c r="T125" i="2" s="1"/>
  <c r="T94" i="2"/>
  <c r="T107" i="2" s="1"/>
  <c r="T76" i="2"/>
  <c r="T89" i="2" s="1"/>
  <c r="T58" i="2"/>
  <c r="T71" i="2" s="1"/>
  <c r="T40" i="2"/>
  <c r="T53" i="2" s="1"/>
  <c r="T22" i="2"/>
  <c r="T35" i="2" s="1"/>
  <c r="T4" i="2"/>
  <c r="T17" i="2" s="1"/>
  <c r="J7" i="24"/>
  <c r="K7" i="24"/>
  <c r="R20" i="18" l="1"/>
  <c r="S20" i="18" s="1"/>
  <c r="T20" i="18" s="1"/>
  <c r="U20" i="18" s="1"/>
  <c r="V20" i="18" s="1"/>
  <c r="W20" i="18" s="1"/>
  <c r="X20" i="18" s="1"/>
  <c r="Y20" i="18" s="1"/>
  <c r="Z20" i="18" s="1"/>
  <c r="AA20" i="18" s="1"/>
  <c r="K8" i="24"/>
  <c r="J8" i="24"/>
  <c r="R28" i="18" l="1"/>
  <c r="S28" i="18" s="1"/>
  <c r="T28" i="18" s="1"/>
  <c r="U28" i="18" s="1"/>
  <c r="V28" i="18" s="1"/>
  <c r="W28" i="18" s="1"/>
  <c r="X28" i="18" s="1"/>
  <c r="Y28" i="18" s="1"/>
  <c r="Z28" i="18" s="1"/>
  <c r="AA28" i="18" s="1"/>
  <c r="R26" i="18"/>
  <c r="S26" i="18" s="1"/>
  <c r="T26" i="18" s="1"/>
  <c r="U26" i="18" s="1"/>
  <c r="V26" i="18" s="1"/>
  <c r="W26" i="18" s="1"/>
  <c r="X26" i="18" s="1"/>
  <c r="Y26" i="18" s="1"/>
  <c r="Z26" i="18" s="1"/>
  <c r="AA26" i="18" s="1"/>
  <c r="R24" i="18"/>
  <c r="S24" i="18" s="1"/>
  <c r="T24" i="18" s="1"/>
  <c r="U24" i="18" s="1"/>
  <c r="V24" i="18" s="1"/>
  <c r="W24" i="18" s="1"/>
  <c r="X24" i="18" s="1"/>
  <c r="Y24" i="18" s="1"/>
  <c r="Z24" i="18" s="1"/>
  <c r="AA24" i="18" s="1"/>
  <c r="R22" i="18"/>
  <c r="S22" i="18" s="1"/>
  <c r="T22" i="18" s="1"/>
  <c r="U22" i="18" s="1"/>
  <c r="V22" i="18" s="1"/>
  <c r="W22" i="18" s="1"/>
  <c r="X22" i="18" s="1"/>
  <c r="Y22" i="18" s="1"/>
  <c r="Z22" i="18" s="1"/>
  <c r="AA22" i="18" s="1"/>
  <c r="R29" i="18"/>
  <c r="S29" i="18" s="1"/>
  <c r="T29" i="18" s="1"/>
  <c r="U29" i="18" s="1"/>
  <c r="V29" i="18" s="1"/>
  <c r="W29" i="18" s="1"/>
  <c r="X29" i="18" s="1"/>
  <c r="Y29" i="18" s="1"/>
  <c r="Z29" i="18" s="1"/>
  <c r="AA29" i="18" s="1"/>
  <c r="R27" i="18"/>
  <c r="S27" i="18" s="1"/>
  <c r="T27" i="18" s="1"/>
  <c r="U27" i="18" s="1"/>
  <c r="V27" i="18" s="1"/>
  <c r="W27" i="18" s="1"/>
  <c r="X27" i="18" s="1"/>
  <c r="Y27" i="18" s="1"/>
  <c r="Z27" i="18" s="1"/>
  <c r="AA27" i="18" s="1"/>
  <c r="R25" i="18"/>
  <c r="S25" i="18" s="1"/>
  <c r="T25" i="18" s="1"/>
  <c r="U25" i="18" s="1"/>
  <c r="V25" i="18" s="1"/>
  <c r="W25" i="18" s="1"/>
  <c r="X25" i="18" s="1"/>
  <c r="Y25" i="18" s="1"/>
  <c r="Z25" i="18" s="1"/>
  <c r="AA25" i="18" s="1"/>
  <c r="R23" i="18"/>
  <c r="S23" i="18" s="1"/>
  <c r="T23" i="18" s="1"/>
  <c r="U23" i="18" s="1"/>
  <c r="V23" i="18" s="1"/>
  <c r="W23" i="18" s="1"/>
  <c r="X23" i="18" s="1"/>
  <c r="Y23" i="18" s="1"/>
  <c r="Z23" i="18" s="1"/>
  <c r="AA23" i="18" s="1"/>
  <c r="R21" i="18"/>
  <c r="S21" i="18" s="1"/>
  <c r="T21" i="18" s="1"/>
  <c r="U21" i="18" s="1"/>
  <c r="V21" i="18" s="1"/>
  <c r="W21" i="18" s="1"/>
  <c r="X21" i="18" s="1"/>
  <c r="Y21" i="18" s="1"/>
  <c r="Z21" i="18" s="1"/>
  <c r="AA21" i="18" s="1"/>
  <c r="D2" i="21"/>
  <c r="E2" i="21"/>
  <c r="F2" i="21"/>
  <c r="G2" i="21"/>
  <c r="H2" i="21"/>
  <c r="I2" i="21"/>
  <c r="J2" i="21"/>
  <c r="K2" i="21"/>
  <c r="L2" i="21"/>
  <c r="M2" i="21"/>
  <c r="N2" i="21"/>
  <c r="O2" i="21"/>
  <c r="J9" i="24"/>
  <c r="K9" i="24"/>
  <c r="J4" i="1"/>
  <c r="C2" i="21"/>
  <c r="K4" i="1"/>
  <c r="E2" i="19" l="1"/>
  <c r="O2" i="19"/>
  <c r="O3" i="19"/>
  <c r="O4" i="19"/>
  <c r="O5" i="19"/>
  <c r="O6" i="19"/>
  <c r="O7" i="19"/>
  <c r="O8" i="19"/>
  <c r="O9" i="19"/>
  <c r="O10" i="19"/>
  <c r="O11" i="19"/>
  <c r="O12" i="19"/>
  <c r="O13" i="19"/>
  <c r="O14" i="19"/>
  <c r="O15" i="19"/>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N2" i="19"/>
  <c r="N3" i="19"/>
  <c r="N4" i="19"/>
  <c r="N5" i="19"/>
  <c r="N6" i="19"/>
  <c r="N7" i="19"/>
  <c r="N8" i="19"/>
  <c r="N9" i="19"/>
  <c r="N10" i="19"/>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41" i="19"/>
  <c r="N42" i="19"/>
  <c r="N43" i="19"/>
  <c r="N44" i="19"/>
  <c r="N45" i="19"/>
  <c r="N46" i="19"/>
  <c r="N47" i="19"/>
  <c r="N48" i="19"/>
  <c r="N49" i="19"/>
  <c r="N50" i="19"/>
  <c r="M2" i="19"/>
  <c r="M3" i="19"/>
  <c r="M4" i="19"/>
  <c r="M5" i="19"/>
  <c r="M6" i="19"/>
  <c r="M7" i="19"/>
  <c r="M8" i="19"/>
  <c r="M9" i="19"/>
  <c r="M10" i="19"/>
  <c r="M11" i="19"/>
  <c r="M12" i="19"/>
  <c r="M13" i="19"/>
  <c r="M14" i="19"/>
  <c r="M15" i="19"/>
  <c r="M16" i="19"/>
  <c r="M17" i="19"/>
  <c r="M18" i="19"/>
  <c r="M19" i="19"/>
  <c r="M20" i="19"/>
  <c r="M21" i="19"/>
  <c r="M22" i="19"/>
  <c r="M23" i="19"/>
  <c r="M24" i="19"/>
  <c r="M25" i="19"/>
  <c r="M26" i="19"/>
  <c r="M27" i="19"/>
  <c r="M28" i="19"/>
  <c r="M29" i="19"/>
  <c r="M30" i="19"/>
  <c r="M31" i="19"/>
  <c r="M32" i="19"/>
  <c r="M33" i="19"/>
  <c r="M34" i="19"/>
  <c r="M35" i="19"/>
  <c r="M36" i="19"/>
  <c r="M37" i="19"/>
  <c r="M38" i="19"/>
  <c r="M39" i="19"/>
  <c r="M40" i="19"/>
  <c r="M41" i="19"/>
  <c r="M42" i="19"/>
  <c r="M43" i="19"/>
  <c r="M44" i="19"/>
  <c r="M45" i="19"/>
  <c r="M46" i="19"/>
  <c r="M47" i="19"/>
  <c r="M48" i="19"/>
  <c r="M49" i="19"/>
  <c r="M50" i="19"/>
  <c r="K2" i="19"/>
  <c r="K3" i="19"/>
  <c r="K4" i="19"/>
  <c r="K5" i="19"/>
  <c r="K6" i="19"/>
  <c r="K7" i="19"/>
  <c r="K8" i="19"/>
  <c r="K9" i="19"/>
  <c r="K10" i="19"/>
  <c r="K11" i="19"/>
  <c r="K12" i="19"/>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50" i="19"/>
  <c r="J2" i="19"/>
  <c r="J3" i="19"/>
  <c r="J4" i="19"/>
  <c r="J5"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I3"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I50" i="19"/>
  <c r="I2" i="19"/>
  <c r="H2" i="19"/>
  <c r="H3" i="19"/>
  <c r="H4" i="19"/>
  <c r="H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H50" i="19"/>
  <c r="G2" i="19"/>
  <c r="G3" i="19"/>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F2" i="19"/>
  <c r="F3" i="19"/>
  <c r="F4" i="19"/>
  <c r="F5" i="19"/>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E3" i="19"/>
  <c r="E4" i="19"/>
  <c r="E5" i="19"/>
  <c r="E6" i="19"/>
  <c r="E7" i="19"/>
  <c r="E8" i="19"/>
  <c r="E9" i="19"/>
  <c r="E10"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D3" i="19"/>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D50" i="19"/>
  <c r="D2" i="19"/>
  <c r="K10" i="24"/>
  <c r="J10" i="24"/>
  <c r="P2" i="18"/>
  <c r="R41" i="18" l="1"/>
  <c r="S41" i="18" s="1"/>
  <c r="T41" i="18" s="1"/>
  <c r="U41" i="18" s="1"/>
  <c r="V41" i="18" s="1"/>
  <c r="W41" i="18" s="1"/>
  <c r="X41" i="18" s="1"/>
  <c r="Y41" i="18" s="1"/>
  <c r="Z41" i="18" s="1"/>
  <c r="AA41" i="18" s="1"/>
  <c r="R39" i="18"/>
  <c r="S39" i="18" s="1"/>
  <c r="T39" i="18" s="1"/>
  <c r="U39" i="18" s="1"/>
  <c r="V39" i="18" s="1"/>
  <c r="W39" i="18" s="1"/>
  <c r="X39" i="18" s="1"/>
  <c r="Y39" i="18" s="1"/>
  <c r="Z39" i="18" s="1"/>
  <c r="AA39" i="18" s="1"/>
  <c r="R37" i="18"/>
  <c r="S37" i="18" s="1"/>
  <c r="T37" i="18" s="1"/>
  <c r="U37" i="18" s="1"/>
  <c r="V37" i="18" s="1"/>
  <c r="W37" i="18" s="1"/>
  <c r="X37" i="18" s="1"/>
  <c r="Y37" i="18" s="1"/>
  <c r="Z37" i="18" s="1"/>
  <c r="AA37" i="18" s="1"/>
  <c r="R35" i="18"/>
  <c r="S35" i="18" s="1"/>
  <c r="T35" i="18" s="1"/>
  <c r="U35" i="18" s="1"/>
  <c r="V35" i="18" s="1"/>
  <c r="W35" i="18" s="1"/>
  <c r="X35" i="18" s="1"/>
  <c r="Y35" i="18" s="1"/>
  <c r="Z35" i="18" s="1"/>
  <c r="AA35" i="18" s="1"/>
  <c r="R33" i="18"/>
  <c r="S33" i="18" s="1"/>
  <c r="T33" i="18" s="1"/>
  <c r="U33" i="18" s="1"/>
  <c r="V33" i="18" s="1"/>
  <c r="W33" i="18" s="1"/>
  <c r="X33" i="18" s="1"/>
  <c r="Y33" i="18" s="1"/>
  <c r="Z33" i="18" s="1"/>
  <c r="AA33" i="18" s="1"/>
  <c r="R31" i="18"/>
  <c r="S31" i="18" s="1"/>
  <c r="T31" i="18" s="1"/>
  <c r="U31" i="18" s="1"/>
  <c r="V31" i="18" s="1"/>
  <c r="W31" i="18" s="1"/>
  <c r="X31" i="18" s="1"/>
  <c r="Y31" i="18" s="1"/>
  <c r="Z31" i="18" s="1"/>
  <c r="AA31" i="18" s="1"/>
  <c r="R19" i="18"/>
  <c r="S19" i="18" s="1"/>
  <c r="T19" i="18" s="1"/>
  <c r="U19" i="18" s="1"/>
  <c r="V19" i="18" s="1"/>
  <c r="W19" i="18" s="1"/>
  <c r="X19" i="18" s="1"/>
  <c r="Y19" i="18" s="1"/>
  <c r="Z19" i="18" s="1"/>
  <c r="AA19" i="18" s="1"/>
  <c r="R17" i="18"/>
  <c r="S17" i="18" s="1"/>
  <c r="T17" i="18" s="1"/>
  <c r="U17" i="18" s="1"/>
  <c r="V17" i="18" s="1"/>
  <c r="W17" i="18" s="1"/>
  <c r="X17" i="18" s="1"/>
  <c r="Y17" i="18" s="1"/>
  <c r="Z17" i="18" s="1"/>
  <c r="AA17" i="18" s="1"/>
  <c r="R15" i="18"/>
  <c r="S15" i="18" s="1"/>
  <c r="T15" i="18" s="1"/>
  <c r="U15" i="18" s="1"/>
  <c r="V15" i="18" s="1"/>
  <c r="W15" i="18" s="1"/>
  <c r="X15" i="18" s="1"/>
  <c r="Y15" i="18" s="1"/>
  <c r="Z15" i="18" s="1"/>
  <c r="AA15" i="18" s="1"/>
  <c r="R13" i="18"/>
  <c r="S13" i="18" s="1"/>
  <c r="T13" i="18" s="1"/>
  <c r="U13" i="18" s="1"/>
  <c r="V13" i="18" s="1"/>
  <c r="W13" i="18" s="1"/>
  <c r="X13" i="18" s="1"/>
  <c r="Y13" i="18" s="1"/>
  <c r="Z13" i="18" s="1"/>
  <c r="AA13" i="18" s="1"/>
  <c r="R11" i="18"/>
  <c r="S11" i="18" s="1"/>
  <c r="T11" i="18" s="1"/>
  <c r="U11" i="18" s="1"/>
  <c r="V11" i="18" s="1"/>
  <c r="W11" i="18" s="1"/>
  <c r="X11" i="18" s="1"/>
  <c r="Y11" i="18" s="1"/>
  <c r="Z11" i="18" s="1"/>
  <c r="AA11" i="18" s="1"/>
  <c r="R9" i="18"/>
  <c r="S9" i="18" s="1"/>
  <c r="T9" i="18" s="1"/>
  <c r="U9" i="18" s="1"/>
  <c r="V9" i="18" s="1"/>
  <c r="W9" i="18" s="1"/>
  <c r="X9" i="18" s="1"/>
  <c r="Y9" i="18" s="1"/>
  <c r="Z9" i="18" s="1"/>
  <c r="AA9" i="18" s="1"/>
  <c r="R7" i="18"/>
  <c r="S7" i="18" s="1"/>
  <c r="T7" i="18" s="1"/>
  <c r="U7" i="18" s="1"/>
  <c r="V7" i="18" s="1"/>
  <c r="W7" i="18" s="1"/>
  <c r="X7" i="18" s="1"/>
  <c r="Y7" i="18" s="1"/>
  <c r="Z7" i="18" s="1"/>
  <c r="AA7" i="18" s="1"/>
  <c r="R40" i="18"/>
  <c r="S40" i="18" s="1"/>
  <c r="T40" i="18" s="1"/>
  <c r="U40" i="18" s="1"/>
  <c r="V40" i="18" s="1"/>
  <c r="W40" i="18" s="1"/>
  <c r="X40" i="18" s="1"/>
  <c r="Y40" i="18" s="1"/>
  <c r="Z40" i="18" s="1"/>
  <c r="AA40" i="18" s="1"/>
  <c r="R38" i="18"/>
  <c r="S38" i="18" s="1"/>
  <c r="T38" i="18" s="1"/>
  <c r="U38" i="18" s="1"/>
  <c r="V38" i="18" s="1"/>
  <c r="W38" i="18" s="1"/>
  <c r="X38" i="18" s="1"/>
  <c r="Y38" i="18" s="1"/>
  <c r="Z38" i="18" s="1"/>
  <c r="AA38" i="18" s="1"/>
  <c r="R36" i="18"/>
  <c r="S36" i="18" s="1"/>
  <c r="T36" i="18" s="1"/>
  <c r="U36" i="18" s="1"/>
  <c r="V36" i="18" s="1"/>
  <c r="W36" i="18" s="1"/>
  <c r="X36" i="18" s="1"/>
  <c r="Y36" i="18" s="1"/>
  <c r="Z36" i="18" s="1"/>
  <c r="AA36" i="18" s="1"/>
  <c r="R34" i="18"/>
  <c r="S34" i="18" s="1"/>
  <c r="T34" i="18" s="1"/>
  <c r="U34" i="18" s="1"/>
  <c r="V34" i="18" s="1"/>
  <c r="W34" i="18" s="1"/>
  <c r="X34" i="18" s="1"/>
  <c r="Y34" i="18" s="1"/>
  <c r="Z34" i="18" s="1"/>
  <c r="AA34" i="18" s="1"/>
  <c r="R32" i="18"/>
  <c r="S32" i="18" s="1"/>
  <c r="T32" i="18" s="1"/>
  <c r="U32" i="18" s="1"/>
  <c r="V32" i="18" s="1"/>
  <c r="W32" i="18" s="1"/>
  <c r="X32" i="18" s="1"/>
  <c r="Y32" i="18" s="1"/>
  <c r="Z32" i="18" s="1"/>
  <c r="AA32" i="18" s="1"/>
  <c r="R30" i="18"/>
  <c r="S30" i="18" s="1"/>
  <c r="T30" i="18" s="1"/>
  <c r="U30" i="18" s="1"/>
  <c r="V30" i="18" s="1"/>
  <c r="W30" i="18" s="1"/>
  <c r="X30" i="18" s="1"/>
  <c r="Y30" i="18" s="1"/>
  <c r="Z30" i="18" s="1"/>
  <c r="AA30" i="18" s="1"/>
  <c r="R18" i="18"/>
  <c r="S18" i="18" s="1"/>
  <c r="T18" i="18" s="1"/>
  <c r="U18" i="18" s="1"/>
  <c r="V18" i="18" s="1"/>
  <c r="W18" i="18" s="1"/>
  <c r="X18" i="18" s="1"/>
  <c r="Y18" i="18" s="1"/>
  <c r="Z18" i="18" s="1"/>
  <c r="AA18" i="18" s="1"/>
  <c r="R16" i="18"/>
  <c r="S16" i="18" s="1"/>
  <c r="T16" i="18" s="1"/>
  <c r="U16" i="18" s="1"/>
  <c r="V16" i="18" s="1"/>
  <c r="W16" i="18" s="1"/>
  <c r="X16" i="18" s="1"/>
  <c r="Y16" i="18" s="1"/>
  <c r="Z16" i="18" s="1"/>
  <c r="AA16" i="18" s="1"/>
  <c r="R14" i="18"/>
  <c r="S14" i="18" s="1"/>
  <c r="T14" i="18" s="1"/>
  <c r="U14" i="18" s="1"/>
  <c r="V14" i="18" s="1"/>
  <c r="W14" i="18" s="1"/>
  <c r="X14" i="18" s="1"/>
  <c r="Y14" i="18" s="1"/>
  <c r="Z14" i="18" s="1"/>
  <c r="AA14" i="18" s="1"/>
  <c r="R12" i="18"/>
  <c r="S12" i="18" s="1"/>
  <c r="T12" i="18" s="1"/>
  <c r="U12" i="18" s="1"/>
  <c r="V12" i="18" s="1"/>
  <c r="W12" i="18" s="1"/>
  <c r="X12" i="18" s="1"/>
  <c r="Y12" i="18" s="1"/>
  <c r="Z12" i="18" s="1"/>
  <c r="AA12" i="18" s="1"/>
  <c r="R10" i="18"/>
  <c r="S10" i="18" s="1"/>
  <c r="T10" i="18" s="1"/>
  <c r="U10" i="18" s="1"/>
  <c r="V10" i="18" s="1"/>
  <c r="W10" i="18" s="1"/>
  <c r="X10" i="18" s="1"/>
  <c r="Y10" i="18" s="1"/>
  <c r="Z10" i="18" s="1"/>
  <c r="AA10" i="18" s="1"/>
  <c r="R8" i="18"/>
  <c r="S8" i="18" s="1"/>
  <c r="T8" i="18" s="1"/>
  <c r="U8" i="18" s="1"/>
  <c r="V8" i="18" s="1"/>
  <c r="W8" i="18" s="1"/>
  <c r="X8" i="18" s="1"/>
  <c r="Y8" i="18" s="1"/>
  <c r="Z8" i="18" s="1"/>
  <c r="AA8" i="18" s="1"/>
  <c r="R6" i="18"/>
  <c r="S6" i="18" s="1"/>
  <c r="T6" i="18" s="1"/>
  <c r="U6" i="18" s="1"/>
  <c r="V6" i="18" s="1"/>
  <c r="W6" i="18" s="1"/>
  <c r="X6" i="18" s="1"/>
  <c r="Y6" i="18" s="1"/>
  <c r="Z6" i="18" s="1"/>
  <c r="AA6" i="18" s="1"/>
  <c r="R5" i="18"/>
  <c r="S5" i="18" s="1"/>
  <c r="T5" i="18" s="1"/>
  <c r="U5" i="18" s="1"/>
  <c r="V5" i="18" s="1"/>
  <c r="W5" i="18" s="1"/>
  <c r="X5" i="18" s="1"/>
  <c r="Y5" i="18" s="1"/>
  <c r="Z5" i="18" s="1"/>
  <c r="AA5" i="18" s="1"/>
  <c r="R4" i="18"/>
  <c r="J11" i="24"/>
  <c r="K11" i="24"/>
  <c r="Q2" i="18"/>
  <c r="R2" i="18"/>
  <c r="S4" i="18" l="1"/>
  <c r="C50" i="19"/>
  <c r="C48" i="19"/>
  <c r="C46" i="19"/>
  <c r="C44" i="19"/>
  <c r="C42" i="19"/>
  <c r="C40" i="19"/>
  <c r="C38" i="19"/>
  <c r="C36" i="19"/>
  <c r="C34" i="19"/>
  <c r="C32" i="19"/>
  <c r="C49" i="19"/>
  <c r="C47" i="19"/>
  <c r="C45" i="19"/>
  <c r="C43" i="19"/>
  <c r="C41" i="19"/>
  <c r="C39" i="19"/>
  <c r="C37" i="19"/>
  <c r="C35" i="19"/>
  <c r="C33" i="19"/>
  <c r="C31" i="19"/>
  <c r="B4" i="4"/>
  <c r="K12" i="24"/>
  <c r="J12" i="24"/>
  <c r="S2" i="18"/>
  <c r="T4" i="18" l="1"/>
  <c r="C30" i="19"/>
  <c r="C28" i="19"/>
  <c r="C27" i="19"/>
  <c r="C26" i="19"/>
  <c r="C25" i="19"/>
  <c r="C24" i="19"/>
  <c r="C23" i="19"/>
  <c r="C22" i="19"/>
  <c r="C21" i="19"/>
  <c r="C20" i="19"/>
  <c r="C19" i="19"/>
  <c r="C18" i="19"/>
  <c r="C17" i="19"/>
  <c r="C16" i="19"/>
  <c r="C15" i="19"/>
  <c r="C14" i="19"/>
  <c r="C13" i="19"/>
  <c r="C12" i="19"/>
  <c r="C11" i="19"/>
  <c r="C10" i="19"/>
  <c r="C9" i="19"/>
  <c r="C8" i="19"/>
  <c r="C7" i="19"/>
  <c r="C6" i="19"/>
  <c r="C5" i="19"/>
  <c r="C4" i="19"/>
  <c r="C29" i="19"/>
  <c r="J13" i="24"/>
  <c r="J14" i="24" s="1"/>
  <c r="J15" i="24" s="1"/>
  <c r="K13" i="24"/>
  <c r="K14" i="24" s="1"/>
  <c r="K15" i="24" s="1"/>
  <c r="T2" i="18"/>
  <c r="A2" i="24" l="1"/>
  <c r="U4" i="18"/>
  <c r="C3" i="19"/>
  <c r="C2" i="19"/>
  <c r="U2" i="18"/>
  <c r="V4" i="18" l="1"/>
  <c r="P35" i="2"/>
  <c r="M35" i="2"/>
  <c r="J35" i="2"/>
  <c r="G35" i="2"/>
  <c r="D35" i="2"/>
  <c r="A35" i="2"/>
  <c r="V2" i="18"/>
  <c r="W4" i="18" l="1"/>
  <c r="A1" i="14"/>
  <c r="A1" i="11"/>
  <c r="A1" i="10"/>
  <c r="A1" i="9"/>
  <c r="A1" i="8"/>
  <c r="A1" i="7"/>
  <c r="A1" i="6"/>
  <c r="A1" i="1"/>
  <c r="A1" i="16"/>
  <c r="A1" i="15"/>
  <c r="A1" i="13"/>
  <c r="A1" i="12"/>
  <c r="W2" i="18"/>
  <c r="X4" i="18" l="1"/>
  <c r="X2" i="18"/>
  <c r="Y4" i="18" l="1"/>
  <c r="Y2" i="18"/>
  <c r="Z4" i="18" l="1"/>
  <c r="Z2" i="18"/>
  <c r="AA4" i="18" l="1"/>
  <c r="AA2" i="18"/>
  <c r="C35" i="2" l="1" a="1"/>
  <c r="C35" i="2" s="1"/>
  <c r="B23" i="2" s="1"/>
  <c r="B35" i="2"/>
  <c r="J4" i="6"/>
  <c r="J2" i="2" l="1"/>
  <c r="J4" i="7"/>
  <c r="J20" i="2" l="1"/>
  <c r="J4" i="8"/>
  <c r="K4" i="6"/>
  <c r="J38" i="2" l="1"/>
  <c r="J5" i="8"/>
  <c r="K4" i="7"/>
  <c r="K4" i="8"/>
  <c r="K5" i="8"/>
  <c r="K6" i="8"/>
  <c r="J6" i="8"/>
  <c r="J7" i="8"/>
  <c r="K7" i="8"/>
  <c r="K8" i="8"/>
  <c r="J8" i="8"/>
  <c r="J9" i="8"/>
  <c r="K9" i="8"/>
  <c r="K10" i="8"/>
  <c r="J10" i="8"/>
  <c r="J11" i="8"/>
  <c r="K11" i="8"/>
  <c r="K12" i="8"/>
  <c r="J12" i="8"/>
  <c r="J13" i="8"/>
  <c r="K13" i="8"/>
  <c r="J4" i="9"/>
  <c r="J4" i="10"/>
  <c r="J4" i="11"/>
  <c r="J4" i="12"/>
  <c r="J4" i="13"/>
  <c r="J4" i="14"/>
  <c r="J4" i="15"/>
  <c r="J4" i="16"/>
  <c r="K4" i="9"/>
  <c r="J200" i="2" l="1"/>
  <c r="B8" i="4"/>
  <c r="J182" i="2"/>
  <c r="J164" i="2"/>
  <c r="J146" i="2"/>
  <c r="J128" i="2"/>
  <c r="J110" i="2"/>
  <c r="J92" i="2"/>
  <c r="J74" i="2"/>
  <c r="J56" i="2"/>
  <c r="K4" i="10"/>
  <c r="K4" i="11"/>
  <c r="K4" i="12"/>
  <c r="K4" i="13"/>
  <c r="K4" i="14"/>
  <c r="K4" i="15"/>
  <c r="K4" i="16"/>
  <c r="A2" i="8" l="1"/>
  <c r="A2" i="7"/>
  <c r="A2" i="6"/>
  <c r="A2" i="10"/>
  <c r="A2" i="9"/>
  <c r="A2" i="1"/>
  <c r="A2" i="11"/>
  <c r="A2" i="12"/>
  <c r="A2" i="13"/>
  <c r="A2" i="14"/>
  <c r="A2" i="16"/>
  <c r="A2" i="15"/>
</calcChain>
</file>

<file path=xl/comments1.xml><?xml version="1.0" encoding="utf-8"?>
<comments xmlns="http://schemas.openxmlformats.org/spreadsheetml/2006/main">
  <authors>
    <author>Olivier</author>
  </authors>
  <commentList>
    <comment ref="A4" authorId="0">
      <text>
        <r>
          <rPr>
            <b/>
            <sz val="9"/>
            <color indexed="81"/>
            <rFont val="Tahoma"/>
            <family val="2"/>
          </rPr>
          <t>LouReeD:</t>
        </r>
        <r>
          <rPr>
            <sz val="9"/>
            <color indexed="81"/>
            <rFont val="Tahoma"/>
            <family val="2"/>
          </rPr>
          <t xml:space="preserve">
c'est une cellule nommée (système) sa valeur est modifiable mais pas la cellule, merci.</t>
        </r>
      </text>
    </comment>
    <comment ref="B4" authorId="0">
      <text>
        <r>
          <rPr>
            <b/>
            <sz val="9"/>
            <color indexed="81"/>
            <rFont val="Tahoma"/>
            <family val="2"/>
          </rPr>
          <t>LouReeD:</t>
        </r>
        <r>
          <rPr>
            <sz val="9"/>
            <color indexed="81"/>
            <rFont val="Tahoma"/>
            <family val="2"/>
          </rPr>
          <t xml:space="preserve">
Ici le nom du compte sujet du suivi mensuel. c'est une cellule nommée (système) sa valeur est modifiable mais pas la cellule, merci.
La ligne 4 de ce tableau correspond au différents compte suivi par cette application. Il n'y a pas de limite en nombre de suivi de compte complémentaires, la seule différence c'est qu'ils n'ont qu'une feuille et que le suivi est "continu".</t>
        </r>
      </text>
    </comment>
  </commentList>
</comments>
</file>

<file path=xl/sharedStrings.xml><?xml version="1.0" encoding="utf-8"?>
<sst xmlns="http://schemas.openxmlformats.org/spreadsheetml/2006/main" count="1670" uniqueCount="464">
  <si>
    <t>Libellé principal</t>
  </si>
  <si>
    <t>Libellé Secondaire</t>
  </si>
  <si>
    <t>Libellé libre</t>
  </si>
  <si>
    <t>Crédit</t>
  </si>
  <si>
    <t>Débit</t>
  </si>
  <si>
    <t>Année du suivi</t>
  </si>
  <si>
    <t>Libellés principaux</t>
  </si>
  <si>
    <t>Libellés secondaires</t>
  </si>
  <si>
    <t>Type d'opération</t>
  </si>
  <si>
    <t>Versement</t>
  </si>
  <si>
    <t>Virement</t>
  </si>
  <si>
    <t>Prélèvement</t>
  </si>
  <si>
    <t>Chèque</t>
  </si>
  <si>
    <t>Report mois précédent</t>
  </si>
  <si>
    <t xml:space="preserve"> </t>
  </si>
  <si>
    <t>Report</t>
  </si>
  <si>
    <t>Jour</t>
  </si>
  <si>
    <t>N° de chèque</t>
  </si>
  <si>
    <t>Achats divers</t>
  </si>
  <si>
    <t>Reste pour le mois</t>
  </si>
  <si>
    <t>Divers</t>
  </si>
  <si>
    <t>Cantine</t>
  </si>
  <si>
    <t>Extra</t>
  </si>
  <si>
    <t>Valeur</t>
  </si>
  <si>
    <t>Date / Opération</t>
  </si>
  <si>
    <t>Dépenses budgétées pour le mois de Janvier</t>
  </si>
  <si>
    <t>Crédit budgété</t>
  </si>
  <si>
    <t>Prévu pour le mois</t>
  </si>
  <si>
    <t>Réel</t>
  </si>
  <si>
    <t>Avril</t>
  </si>
  <si>
    <t>Position évaluée du compte en fin de mois de Février</t>
  </si>
  <si>
    <t>Position évaluée du compte en fin de mois de Janvier</t>
  </si>
  <si>
    <t>Position évaluée du compte en fin de mois de Mars</t>
  </si>
  <si>
    <t>Position évaluée du compte en fin de mois d'Avril</t>
  </si>
  <si>
    <t>Position évaluée du compte en fin de mois de Mai</t>
  </si>
  <si>
    <t>Position évaluée du compte en fin de mois de Juin</t>
  </si>
  <si>
    <t>Position évaluée du compte en fin de mois de Juillet</t>
  </si>
  <si>
    <t>Position évaluée du compte en fin de mois d'Août</t>
  </si>
  <si>
    <t>Position évaluée du compte en fin de mois de Septembre</t>
  </si>
  <si>
    <t>Position évaluée du compte en fin de mois d'Octobre</t>
  </si>
  <si>
    <t>Position évaluée du compte en fin de mois de Novembre</t>
  </si>
  <si>
    <t>Position évaluée du compte en fin de mois de Décembre</t>
  </si>
  <si>
    <t>Janvier</t>
  </si>
  <si>
    <t>Février</t>
  </si>
  <si>
    <t>Mars</t>
  </si>
  <si>
    <t>Mai</t>
  </si>
  <si>
    <t>Juin</t>
  </si>
  <si>
    <t>Juillet</t>
  </si>
  <si>
    <t>Août</t>
  </si>
  <si>
    <t>Septembre</t>
  </si>
  <si>
    <t>Octobre</t>
  </si>
  <si>
    <t>Novembre</t>
  </si>
  <si>
    <t>Décembre</t>
  </si>
  <si>
    <t>Type</t>
  </si>
  <si>
    <t>Dépenses budgétées pour le mois de Février</t>
  </si>
  <si>
    <t>Dépenses budgétées pour le mois de Mars</t>
  </si>
  <si>
    <t>Dépenses budgétées pour le mois d'Avril</t>
  </si>
  <si>
    <t>Dépenses budgétées pour le mois de Mai</t>
  </si>
  <si>
    <t>Dépenses budgétées pour le mois de Juin</t>
  </si>
  <si>
    <t>Dépenses budgétées pour le mois de Juillet</t>
  </si>
  <si>
    <t>Dépenses budgétées pour le mois d'Août</t>
  </si>
  <si>
    <t>Dépenses budgétées pour le mois de Septembre</t>
  </si>
  <si>
    <t>Dépenses budgétées pour le mois d'Octobre</t>
  </si>
  <si>
    <t>Dépenses budgétées pour le mois de Novembre</t>
  </si>
  <si>
    <t>Dépenses budgétées pour le mois de Décembre</t>
  </si>
  <si>
    <t>Opération</t>
  </si>
  <si>
    <t>Mensualisation</t>
  </si>
  <si>
    <t>Total budgété</t>
  </si>
  <si>
    <t>non inscrite</t>
  </si>
  <si>
    <t>Bud.</t>
  </si>
  <si>
    <t>Solde courant</t>
  </si>
  <si>
    <t>Solde bancaire</t>
  </si>
  <si>
    <t>Libellé Principal</t>
  </si>
  <si>
    <t>Total annuel</t>
  </si>
  <si>
    <t>Equipement</t>
  </si>
  <si>
    <t>Impôts</t>
  </si>
  <si>
    <t>Locaux</t>
  </si>
  <si>
    <t>Fonciers</t>
  </si>
  <si>
    <t>Sur les revenus</t>
  </si>
  <si>
    <t>Habitation</t>
  </si>
  <si>
    <t>EDF</t>
  </si>
  <si>
    <t>SFR</t>
  </si>
  <si>
    <t>Aménagement jardin</t>
  </si>
  <si>
    <t>Aménagement maison</t>
  </si>
  <si>
    <t>Equipement de la maison</t>
  </si>
  <si>
    <t>Cadeaux</t>
  </si>
  <si>
    <t>Noël autre</t>
  </si>
  <si>
    <t>Anniversaire autre</t>
  </si>
  <si>
    <t>Cotisation collectif</t>
  </si>
  <si>
    <t>IKEA</t>
  </si>
  <si>
    <t>Leroy Merlin</t>
  </si>
  <si>
    <t>Brico Dépôt</t>
  </si>
  <si>
    <t>Castorama</t>
  </si>
  <si>
    <t>Dépenses de santé</t>
  </si>
  <si>
    <t>Généraliste</t>
  </si>
  <si>
    <t>Dentiste</t>
  </si>
  <si>
    <t>Orthopédiste</t>
  </si>
  <si>
    <t>Pédiatre</t>
  </si>
  <si>
    <t>Dépôt d'argent</t>
  </si>
  <si>
    <t>Remise de chèque</t>
  </si>
  <si>
    <t>Dépôt de liquidité</t>
  </si>
  <si>
    <t>Imprévus</t>
  </si>
  <si>
    <t>Remboursement sur compte</t>
  </si>
  <si>
    <t>Remboursement sur carte</t>
  </si>
  <si>
    <t>Loisirs</t>
  </si>
  <si>
    <t>Entrée parc</t>
  </si>
  <si>
    <t>Cinéma</t>
  </si>
  <si>
    <t>Spectacle</t>
  </si>
  <si>
    <t>Fêtes autre</t>
  </si>
  <si>
    <t>Fêtes des mères</t>
  </si>
  <si>
    <t>Fêtes des pères</t>
  </si>
  <si>
    <t>Fêtes des grand-mères</t>
  </si>
  <si>
    <t>Fêtes des grand-pères</t>
  </si>
  <si>
    <t>Naissance</t>
  </si>
  <si>
    <t>Autre</t>
  </si>
  <si>
    <t>CAF</t>
  </si>
  <si>
    <t>Allocation familiale</t>
  </si>
  <si>
    <t>Courses</t>
  </si>
  <si>
    <t>Intermarché</t>
  </si>
  <si>
    <t>Géant</t>
  </si>
  <si>
    <t xml:space="preserve">E.Leclerc </t>
  </si>
  <si>
    <t>Carrefour</t>
  </si>
  <si>
    <t>LIDL</t>
  </si>
  <si>
    <t>Cultura</t>
  </si>
  <si>
    <t>La poste</t>
  </si>
  <si>
    <t>Achats internet</t>
  </si>
  <si>
    <t>Amazon</t>
  </si>
  <si>
    <t>Verbaudet</t>
  </si>
  <si>
    <t>FNAC</t>
  </si>
  <si>
    <t>OKAIDI</t>
  </si>
  <si>
    <t>Orchestra</t>
  </si>
  <si>
    <t>DPAM</t>
  </si>
  <si>
    <t>Eveil et jeux</t>
  </si>
  <si>
    <t>SNCF</t>
  </si>
  <si>
    <t>La Redoute</t>
  </si>
  <si>
    <t>Weldom</t>
  </si>
  <si>
    <t>Jardiland</t>
  </si>
  <si>
    <t>Truffaud</t>
  </si>
  <si>
    <t>Assurances</t>
  </si>
  <si>
    <t>Ophtamologiste</t>
  </si>
  <si>
    <t>Pharmacie</t>
  </si>
  <si>
    <t>Laboratoire</t>
  </si>
  <si>
    <t>Opticien</t>
  </si>
  <si>
    <t>Allergologue</t>
  </si>
  <si>
    <t>Ecole</t>
  </si>
  <si>
    <t>Coopérative</t>
  </si>
  <si>
    <t>Goûter</t>
  </si>
  <si>
    <t>Cotisation annuelle</t>
  </si>
  <si>
    <t>Photo de classe</t>
  </si>
  <si>
    <t>Sortie organisée</t>
  </si>
  <si>
    <t>Visite</t>
  </si>
  <si>
    <t>Enfants</t>
  </si>
  <si>
    <t>Garde d'enfant</t>
  </si>
  <si>
    <t>Centre de loisirs</t>
  </si>
  <si>
    <t>Coiffeur</t>
  </si>
  <si>
    <t>Habillement</t>
  </si>
  <si>
    <t>Sergent Major</t>
  </si>
  <si>
    <t>DPAM Chaussures</t>
  </si>
  <si>
    <t>Chaussland</t>
  </si>
  <si>
    <t>Décathlon</t>
  </si>
  <si>
    <t>Tape A l'Oeil</t>
  </si>
  <si>
    <t>La Halle</t>
  </si>
  <si>
    <t>Vêtement Z</t>
  </si>
  <si>
    <t>Claire's</t>
  </si>
  <si>
    <t>Frais bancaires</t>
  </si>
  <si>
    <t>Erreur de suivi</t>
  </si>
  <si>
    <t>Bureautique</t>
  </si>
  <si>
    <t>Top Office</t>
  </si>
  <si>
    <t>Office Dépôt</t>
  </si>
  <si>
    <t>Conforama</t>
  </si>
  <si>
    <t>Boulanger</t>
  </si>
  <si>
    <t>Sortie</t>
  </si>
  <si>
    <t>Piscine</t>
  </si>
  <si>
    <t>Parc animalier</t>
  </si>
  <si>
    <t>BRL</t>
  </si>
  <si>
    <t>Adoucisseur</t>
  </si>
  <si>
    <t>Bricolage</t>
  </si>
  <si>
    <t>FIC</t>
  </si>
  <si>
    <t>Souvenirs</t>
  </si>
  <si>
    <t>Super U</t>
  </si>
  <si>
    <t>Cora</t>
  </si>
  <si>
    <t>CDiscount</t>
  </si>
  <si>
    <t>E.Leclerc</t>
  </si>
  <si>
    <t>Observation(s) :</t>
  </si>
  <si>
    <t>Gestion des dépenses</t>
  </si>
  <si>
    <t>Mois précédent</t>
  </si>
  <si>
    <t>Mois suivant</t>
  </si>
  <si>
    <t>Voiture et maison</t>
  </si>
  <si>
    <t>Crédit maison</t>
  </si>
  <si>
    <t>Noël Famille</t>
  </si>
  <si>
    <t>Anniversaire Famille</t>
  </si>
  <si>
    <t>Fêtes Famille</t>
  </si>
  <si>
    <t>Equilibrage suivi / Banque</t>
  </si>
  <si>
    <t>Janvier2</t>
  </si>
  <si>
    <t>Février3</t>
  </si>
  <si>
    <t>Mars4</t>
  </si>
  <si>
    <t>Avril5</t>
  </si>
  <si>
    <t>Mai6</t>
  </si>
  <si>
    <t>Juin7</t>
  </si>
  <si>
    <t>Juillet8</t>
  </si>
  <si>
    <t>Août9</t>
  </si>
  <si>
    <t>Septembre10</t>
  </si>
  <si>
    <t>Octobre11</t>
  </si>
  <si>
    <t>Novembre12</t>
  </si>
  <si>
    <t>Décembre13</t>
  </si>
  <si>
    <t>Suivi automatique de la numérotation des chèques ?</t>
  </si>
  <si>
    <t>Filtrage automatique sur la feuille Bilan Global ?</t>
  </si>
  <si>
    <t>Numéro du mois en cours</t>
  </si>
  <si>
    <t>Numéro du dernier chèque enregistré</t>
  </si>
  <si>
    <t>Total</t>
  </si>
  <si>
    <t>Oui</t>
  </si>
  <si>
    <t>Numéro du mois actif sur l'onglet "Gestion Dépenses"</t>
  </si>
  <si>
    <t>Gynicologiste</t>
  </si>
  <si>
    <t>Solde fin d'année en cours</t>
  </si>
  <si>
    <t>P</t>
  </si>
  <si>
    <t>Transfert de compte à compte</t>
  </si>
  <si>
    <t>Compte courant</t>
  </si>
  <si>
    <t>Report suivi précédent</t>
  </si>
  <si>
    <t>Solde suivi précédent</t>
  </si>
  <si>
    <t>première ouverture de l'application</t>
  </si>
  <si>
    <t>Initialisation de l'application</t>
  </si>
  <si>
    <t xml:space="preserve">Suppression de toutes les données mensuelles, c'est une Remise à Zéro pour l'année suivante ! </t>
  </si>
  <si>
    <t>Epargne</t>
  </si>
  <si>
    <t>SAUR</t>
  </si>
  <si>
    <t>Casden</t>
  </si>
  <si>
    <t>CODEVI_Solange</t>
  </si>
  <si>
    <t>CODEVI_Olivier</t>
  </si>
  <si>
    <t>Olivier</t>
  </si>
  <si>
    <t>Solange</t>
  </si>
  <si>
    <t>Livret A Romane</t>
  </si>
  <si>
    <t>Livret A Mathilde</t>
  </si>
  <si>
    <t>Voiture</t>
  </si>
  <si>
    <t>Carburant</t>
  </si>
  <si>
    <t>Parking</t>
  </si>
  <si>
    <t>Péage</t>
  </si>
  <si>
    <t>Entretien</t>
  </si>
  <si>
    <t>Réparation</t>
  </si>
  <si>
    <t>E.leclerc</t>
  </si>
  <si>
    <t>Fly</t>
  </si>
  <si>
    <t>BUT</t>
  </si>
  <si>
    <t>CNSSM</t>
  </si>
  <si>
    <t>UNEO</t>
  </si>
  <si>
    <t>MGEN</t>
  </si>
  <si>
    <t>Remboursement de santé</t>
  </si>
  <si>
    <t>Compte commun BNP Paribas</t>
  </si>
  <si>
    <t>Retrait DAB</t>
  </si>
  <si>
    <t>La Poste</t>
  </si>
  <si>
    <t>Crédit Agricole</t>
  </si>
  <si>
    <t>BNP Paribas</t>
  </si>
  <si>
    <t>Caisse d'Epargne</t>
  </si>
  <si>
    <t>Crédit Mutuel</t>
  </si>
  <si>
    <t>Dermatologue</t>
  </si>
  <si>
    <t>Livret_A Romane</t>
  </si>
  <si>
    <t>Livret_A Mathilde</t>
  </si>
  <si>
    <t>Frais banquaires</t>
  </si>
  <si>
    <t>Carte Banquaire</t>
  </si>
  <si>
    <t>Livret</t>
  </si>
  <si>
    <t>Intérêts annuel</t>
  </si>
  <si>
    <r>
      <rPr>
        <sz val="48"/>
        <color theme="1"/>
        <rFont val="Calibri"/>
        <family val="2"/>
        <scheme val="minor"/>
      </rPr>
      <t>Explications du fonctionnement de l'application</t>
    </r>
    <r>
      <rPr>
        <sz val="36"/>
        <color theme="1"/>
        <rFont val="Calibri"/>
        <family val="2"/>
        <scheme val="minor"/>
      </rPr>
      <t xml:space="preserve">
</t>
    </r>
    <r>
      <rPr>
        <b/>
        <i/>
        <sz val="36"/>
        <color theme="1"/>
        <rFont val="Calibri"/>
        <family val="2"/>
        <scheme val="minor"/>
      </rPr>
      <t>Le suivi Compte NG V5.5.xlsm</t>
    </r>
    <r>
      <rPr>
        <b/>
        <i/>
        <sz val="8"/>
        <color theme="1"/>
        <rFont val="Calibri"/>
        <family val="2"/>
        <scheme val="minor"/>
      </rPr>
      <t xml:space="preserve">
</t>
    </r>
    <r>
      <rPr>
        <b/>
        <i/>
        <sz val="14"/>
        <color theme="1"/>
        <rFont val="Calibri"/>
        <family val="2"/>
        <scheme val="minor"/>
      </rPr>
      <t>Affichage prévu pour un écran de 1600 pixels de large</t>
    </r>
    <r>
      <rPr>
        <b/>
        <i/>
        <sz val="36"/>
        <color theme="1"/>
        <rFont val="Calibri"/>
        <family val="2"/>
        <scheme val="minor"/>
      </rPr>
      <t xml:space="preserve">
</t>
    </r>
    <r>
      <rPr>
        <b/>
        <i/>
        <sz val="10"/>
        <color theme="1"/>
        <rFont val="Calibri"/>
        <family val="2"/>
        <scheme val="minor"/>
      </rPr>
      <t>mise à jour du 13/02/2015</t>
    </r>
  </si>
  <si>
    <t>EXPLICATIONS ET FONCTIONNEMENT DE L'APPLICATION</t>
  </si>
  <si>
    <t>C'est une application qui tourne sur excel 2007 et supérieur, des essais ont été fait pour les versions antérieures, un soucis sur la feuille "Bilan global". A part ça il n'y a pas trop de problème.</t>
  </si>
  <si>
    <t>Principe de fonctionnement au niveau des valeurs de compte :</t>
  </si>
  <si>
    <r>
      <rPr>
        <b/>
        <sz val="11"/>
        <color theme="1"/>
        <rFont val="Calibri"/>
        <family val="2"/>
        <scheme val="minor"/>
      </rPr>
      <t>Solde courant</t>
    </r>
    <r>
      <rPr>
        <sz val="11"/>
        <color theme="1"/>
        <rFont val="Calibri"/>
        <family val="2"/>
        <scheme val="minor"/>
      </rPr>
      <t xml:space="preserve"> : c'est le solde réel de votre compte, une fois toutes les opérations en débit inscrites.</t>
    </r>
  </si>
  <si>
    <t>Je part du principe que le solde courant est "pessimiste", c'est à dire, par exemple, qu'un chèque édité mais qui ne serait retiré que dans deux mois est considéré comme étant déjà retiré.</t>
  </si>
  <si>
    <t>De même pour les rentrées d'argent ponctuelles, elles devraient être comptabilisées en crédit sur le suivi de compte seulement lorsqu'elles sont reçues "rééllement" sur le compte bancaire.</t>
  </si>
  <si>
    <r>
      <rPr>
        <b/>
        <sz val="11"/>
        <color theme="1"/>
        <rFont val="Calibri"/>
        <family val="2"/>
        <scheme val="minor"/>
      </rPr>
      <t>Solde bancaire au dernier relevé "papier"</t>
    </r>
    <r>
      <rPr>
        <sz val="11"/>
        <color theme="1"/>
        <rFont val="Calibri"/>
        <family val="2"/>
        <scheme val="minor"/>
      </rPr>
      <t xml:space="preserve"> : c'est le solde de votre relevé de compte mensuel papier, à l'issue du pointage des opérations inscrites sur votre suivi.</t>
    </r>
  </si>
  <si>
    <t>Une fois toutes les opérations du relevé bancaire pointées sur votre suivi de compte, le solde bancaire de l'application DOIT être égal au solde de votre relevé papier, sinon cherchez l'erreur.</t>
  </si>
  <si>
    <r>
      <rPr>
        <b/>
        <sz val="11"/>
        <color theme="1"/>
        <rFont val="Calibri"/>
        <family val="2"/>
        <scheme val="minor"/>
      </rPr>
      <t>Solde budgété</t>
    </r>
    <r>
      <rPr>
        <sz val="11"/>
        <color theme="1"/>
        <rFont val="Calibri"/>
        <family val="2"/>
        <scheme val="minor"/>
      </rPr>
      <t xml:space="preserve"> : c'est le solde courant moins les prévisions de dépense budgétées sur l'onglet "Budget" du mois considéré.</t>
    </r>
  </si>
  <si>
    <t>C'est le suivi de compte super pessimiste, donc s'il est positif, alors pas de soucis de paiement de factures prévues...</t>
  </si>
  <si>
    <t>NOUVEAUTE DE LA FIN OCTOBRE : PROCEDURE DE RAJOUT DE SUIVI DE COMPTE COMPLEMENTAIRE</t>
  </si>
  <si>
    <t>Il suffit de faire un clic droit sur celui déjà existant et de choisir "Déplacer ou copier...", ensuite de cocher la case "créer une copie" et dans la liste déroulante de choisir la feuille "gestion dépenses" et de cliquer sur OK.</t>
  </si>
  <si>
    <t>Ensuite il ne vous reste plus qu'à renommer l'onglet ainsi créer, et sur l'entête la feuille se mettra à jour automatiquement.</t>
  </si>
  <si>
    <t>Renseigner le solde de départ dans la cellule J2</t>
  </si>
  <si>
    <t>Ajouter le nom de ce nouveau compte sur la ligne 4 de la feuille "BD" afin de pouvoir le sélectionner lors d'une opération "transfert de compte à compte".</t>
  </si>
  <si>
    <t>Et voilà, vous êtes prêt pour une interraction entre les différents comptes !</t>
  </si>
  <si>
    <t>ATTENTION !</t>
  </si>
  <si>
    <t>Vous pouvez ajouter des onglets au classeur, mais les douzes feuilles "mensuelle" doivent rester en tête du classeur.</t>
  </si>
  <si>
    <t>Les feuilles correspondant au suivi de comptes complémentaires doivent elles se trouver après les douze feuilles mensuelles.</t>
  </si>
  <si>
    <t>Ne jamais effacer la ligne entière de report du suivi de compte. Il y aurai la perte des formules.</t>
  </si>
  <si>
    <t xml:space="preserve">Ne pas rajouter de ligne au dessus des tableaux de suivi, les lignes de report doivent rester en ligne N°4. </t>
  </si>
  <si>
    <t>Si vous voulez avoir une ligne de total pour les colonne crédit et débit ou autre, alors sachez que les tableaux sont des "tableaux Excel", ceci veut dire que lorsque vous sélectionnez une cellule dans la zone du tableau</t>
  </si>
  <si>
    <t>un nouveau menu apparait dans le ruban : [outil tableau] "création", il vous permet de modifier l'apparence du tableau et d'afficher la ligne total à ce tableau.</t>
  </si>
  <si>
    <t>Il ne vous reste plus qu'à sélectionner le type d'opération que vous souhaitez sur chaque colonne. Une intéressante est le somme des lignes visibles : elle permet d'additionner que les cellules apparante suite à un filtre</t>
  </si>
  <si>
    <t>ATTENTION ! Une fois votre recherche effectuée, n'oubliez pas de décocher dans le menu création tableau l'affichage de la ligne total, elle engendrerai une erreur au niveau des macros, je n'ai pas géré ce cas de figure.</t>
  </si>
  <si>
    <t>Les feuilles de Janvier à Décembre :</t>
  </si>
  <si>
    <t>Elles sont toutes faites sur le même modèle.</t>
  </si>
  <si>
    <t>Une entête avec :</t>
  </si>
  <si>
    <t>Le mois et l'année de la feuille de suivi.</t>
  </si>
  <si>
    <t>Deux boutons pour lancer deux macros, un pour l'ajout des mensualisations, et l'autre pour la gestion des carnets de chèques et annulation de chèque (plus de détails après).</t>
  </si>
  <si>
    <t>Ces boutons s'affichent ou pas en fonction de l'entrée de la mensualistion et du choix de l'utilisateur sur la gestion des chèques.</t>
  </si>
  <si>
    <t>Un tableau de suivi de compte avec :</t>
  </si>
  <si>
    <t>Une ligne d'entête avec la date du jour, une info sur la mensualisation, le solde bancaire au dernier relevé, le solde budgété au mois considéré et le numéro du dernier chèque entré.</t>
  </si>
  <si>
    <t>Une colonne à gauche pour le numéro du jour de l'opération.</t>
  </si>
  <si>
    <t>Une colonne "Libellé principal", pour inscrire la catégorie principale de l'opération (exemple : courses supermarché), OBLIGATOIRE !</t>
  </si>
  <si>
    <t>Une colonne "Libellé secondaire", pour inscrire la sous catégorie de l'opération en fonction du choix de la catégorie principale (exemple : Libellé principal : courses supermarché, libellé secondaire : Géant), OBLIGATOIRE !</t>
  </si>
  <si>
    <t>Une colonne "Libellé libre", pour inscrire une information complémentaire et libre sur l'opération, FACULTATIF !</t>
  </si>
  <si>
    <t>Une colonne "Type d'opération", pour inscrire le type d'opération (exemple : retrait ou prélèvement ou chèque....), OBLIGATOIRE !</t>
  </si>
  <si>
    <t>Une colonne "N° de chèque", pour inscrire le numéro du chèque.</t>
  </si>
  <si>
    <t>Une colonne "P" (pour pointage), pour pointer les opérations éditées sur le relever bancaire papier (un simple double-clic sur la cellule permet de "cocher" la case, un autre et on décoche).</t>
  </si>
  <si>
    <t>Une colonne "Crédit", pour inscrire le montant en crédit de l'opération.</t>
  </si>
  <si>
    <t>Une colonne "Débit", pour inscrire le montant en débit de l'opération.</t>
  </si>
  <si>
    <t>Une colonne "Solde courant", qui représente le solde réel de votre compte à ce jour.</t>
  </si>
  <si>
    <t>Une colonne "Solde bancaire", qui représente le solde du dernier relever bancaire pointé (Cette colonne est masquée, un renvoi de valeur est fait sur la ligne d'entête informative du tableau).</t>
  </si>
  <si>
    <t>L'entrée d'une nouvelle opération est simple : il suffit de rentrer sur la première ligne vide le numéro du jour de l'opération et le tableau s'agrandira automatiquement avec recopie des formules et mise en forme.</t>
  </si>
  <si>
    <t>Depuis le 01/10/2014, on ne peut que sélectionner cette première ligne vide, pas d'erreur possible de "trous" dans le tableau.</t>
  </si>
  <si>
    <t>Ensuite, par liste déroulante, vous sélectionnez un libellé principal, puis un secondaire, puis éventuellement un libellé libre (à taper en toute lettres).</t>
  </si>
  <si>
    <t>Vous indiquez le mode de paiement (si c'est un chèque, il y a numérotation automatique si vous avez choisi l'option), et vous indiquez la valeur en crédit ou en débit de l'opération (pas de signe à mettre).</t>
  </si>
  <si>
    <t>Remarque :</t>
  </si>
  <si>
    <t>Si la création de la ligne en automatique ne marche pas, il vous faut changer une option dans excel :</t>
  </si>
  <si>
    <t>Fichier - Option - Vérification - Options de correction automatique - Onglet : Mise en forme automatique au cours de la frappe - Cochez l'option : Appliquer Inclure de nouvelles lignes et colonnes au tableau</t>
  </si>
  <si>
    <t>La feuille "Gestion Dépenses"</t>
  </si>
  <si>
    <t>Elle permet de voir l'évolution théorique du solde courant en fonction de la ventilation des dépenses et recettes estimées de chaque mois.</t>
  </si>
  <si>
    <t>6 catégories de dépenses sont prévues et une de recette.</t>
  </si>
  <si>
    <t>Le fonctionnement est le suivant (pour le mois de janvier, les autres ont le même fonctionnement) :</t>
  </si>
  <si>
    <t>Première catégorie en débit :</t>
  </si>
  <si>
    <t>En cellule A4 : intitulé de la première catégorie de dépense (exemple : achat supermarché).</t>
  </si>
  <si>
    <t>En cellule B4 : le montant total alloué pour le mois pour cette catégorie.</t>
  </si>
  <si>
    <t>En cellule A5 : intitulé de cellule "Reste pour le mois".</t>
  </si>
  <si>
    <t>En cellule B5 : montant restant pour le mois dans cette catégorie.</t>
  </si>
  <si>
    <t>Dans les cellules A7 à A16 : intitulé des dépenses prévisionnelles de la catégorie.</t>
  </si>
  <si>
    <t>Dans les cellules B6 à B15 : montant des dépenses prévisionnelles de la catégorie.</t>
  </si>
  <si>
    <t>Dans la cellule A17 : intitulé de cellule "Total + intitulé de la catégorie".</t>
  </si>
  <si>
    <t>Dans la cellule B17 : montant total des dépenses prévisionnelles.</t>
  </si>
  <si>
    <t>Pour les 5 autres catégorise en débit le fonctionnement est identique.</t>
  </si>
  <si>
    <t>Pour la catégorie "Crédit budgété", c'est le même principe mais en crédit.</t>
  </si>
  <si>
    <t>En cellule J2, est indiqué l'évolution du solde bancaire en fonction des dépenses ventillées et des crédit estimés.</t>
  </si>
  <si>
    <t>Exemple :</t>
  </si>
  <si>
    <t>Le solde réel de janvier est de 50,00 euros, en J2 il y aura inscrit 50 euros.</t>
  </si>
  <si>
    <t>En cellule A4 on indique un nom de catégorie : achat en supermarché, avec en cellule en B4 un montant de 700 euros alloué.</t>
  </si>
  <si>
    <t>Dans les cellules A7, A8, A9 et A10 on indique : achat intermarché le 04/01/2014, achat intermarché le 11/01/2014, achat intermarché le 18/01/2014 et achat intermarché le 25/01/2014 (en somme les courses hebdomadaires).</t>
  </si>
  <si>
    <t>Dans les cellules B7, B8, B9 et B10 on indique : 150, 150, 150 et 150 euros, prix moyen prévu pour les courses hebdommadaires.</t>
  </si>
  <si>
    <t>Dans la cellule B17 la somme de 600 euros s'affiche.</t>
  </si>
  <si>
    <t>Dans la cellule B5 s'affiche le montant restant pour le mois de cette catégorie, soit 700-600= 100 euros.</t>
  </si>
  <si>
    <t>Dans la cellule J2 s'affiche alors la somme de -550 euros, soit +50 (solde du compte réél du mois de janvier)-600 (prévision de dépense) = -550.</t>
  </si>
  <si>
    <t>Lorsque les courses du 04/01/2014 ont été faites, alors dans la cellule C7 on indique la somme réelle de l'achat, par exemple 153,20 euros, et on efface la valeur de la cellule B7 qui correspondait à l'estimation de dépense.</t>
  </si>
  <si>
    <t>Dans la cellule C17 s'affiche la somme réelle utilisée dans le mois de janvier pour cette catégorie de dépense.</t>
  </si>
  <si>
    <t>Dans la cellule B17 s'affiche la somme total prévue de dépense pour ce mois dans cette catégorie.</t>
  </si>
  <si>
    <t>Dans la cellule B5 s'affiche le montant restant pour le mois de cette catégorie, soit 700-450(reste prévisionnel)-153,20 (dépense réelle) = 96,80 eusos.</t>
  </si>
  <si>
    <t>Dans la cellule J2 s'affiche le solde réel du mois de janvier(50-153,20=-103,20)-le reste de prévision de dépense pour cette catégorie (3x150=450) soit -553,20 euros.</t>
  </si>
  <si>
    <t>Deux boutons permettent de naviguer d'un mois à l'autre par simple clic.</t>
  </si>
  <si>
    <t>Lors de l'ouverture de l'application un scroll autoamatique vers le haut ou le bas est effectué afin d'afficher le mois en cours à l'activation de la feuille.</t>
  </si>
  <si>
    <t>La feuille "Mensualisation"</t>
  </si>
  <si>
    <t>Elle permet de préparer les mensualisations de l'année en cours. Il suffit au regard de chaque mois d'indiquer la somme d'une opération mensuelle.</t>
  </si>
  <si>
    <t>Ces opérations mensuelles sont définie par un libellé principal, un libellé secondaire, un type de paiement ,un type d'opération soit en crédit soit en débit (c'est pourquoi il ne faut pas "signé" les sommes</t>
  </si>
  <si>
    <t>mais les mettre en absolu : -100 euro = 100 en débit) et une date (toutes ces informations sont OBLIGATOIRES !).</t>
  </si>
  <si>
    <t>Mensualisation des impôts : Libellé principal : Impôts, libellé secondaire : Revenus, type de paiement : prélèvement, opération : débit, date : 14.</t>
  </si>
  <si>
    <t>Une fois la liste de toutes mensualisations faite, alors en cliquant sur le bouton [Inscrire la mensualisation], l'application inscrit la mensualisation du mois concerné.</t>
  </si>
  <si>
    <r>
      <rPr>
        <b/>
        <sz val="11"/>
        <color theme="1"/>
        <rFont val="Calibri"/>
        <family val="2"/>
        <scheme val="minor"/>
      </rPr>
      <t>Pourquoi faire ceci ?</t>
    </r>
    <r>
      <rPr>
        <sz val="11"/>
        <color theme="1"/>
        <rFont val="Calibri"/>
        <family val="2"/>
        <scheme val="minor"/>
      </rPr>
      <t xml:space="preserve"> Simplement pour les personnes qui se mensualisent pour tout, avec des échéances qui peuvent différer d'un organisme à l'autre.</t>
    </r>
  </si>
  <si>
    <t>Je veux dire que l'échéancier impôts, on va avoir le calendrier en début d'année, pour dix mois, EDF l'échéancier dépend de la date anniversaire de la demande de mensualisation qui peut donc aller de mars à mars année +1.</t>
  </si>
  <si>
    <t>Le principe est le suivant : on reçois l'échéancier, et on note la valeur des mensualités de chaques mois dans la colonne correspondante au regard des intitulés principaux et secondaires de l'opération.</t>
  </si>
  <si>
    <t>Donc une seule feuille à suivre, plutôt que de naviguer d'un onglet de mois à l'autre.</t>
  </si>
  <si>
    <t>Si une mensualité n'est retirée qu'un mois sur trois alors il suffit de laisser vide la case du ou des mois où il n'y a pas de mensualité.</t>
  </si>
  <si>
    <t>Mais pourquoi un bouton mensuel pour l'inscrire sur le suivi de compte mensuel ? Afin de permettre l'ajout ou le retrait d'une mensualité et ce même au dernier moment : mensualité de crédit, dont on fait un remboursement</t>
  </si>
  <si>
    <t>anticipé, et bien on suprime la valeur des échéances prévues au regard des mois correspondant à l'annulation du paiement.</t>
  </si>
  <si>
    <t>Le cas d'un changement de voiture en cours d'année, les mensualités restantes de l'assurance peuvent changer etc...</t>
  </si>
  <si>
    <t>La feuille "Budget"</t>
  </si>
  <si>
    <t>Elle permet de mettre en place un système de budgétisation de dépense. Elle est utilisée pour afficher l'information solde budgété des différents mois.</t>
  </si>
  <si>
    <t>Ma vision des choses est la suivante :</t>
  </si>
  <si>
    <t>On a le solde courant qui est égal au solde réel à l'instant T, lorsque toutes les opérations en débit effectuées sont bien notées sur le suivi de compte du mois correspondant.</t>
  </si>
  <si>
    <t>Le solde budgété est le solde courant moins les dépenses budgétés du mois considéré et ceux des mois passés.</t>
  </si>
  <si>
    <t>On est en janvier avec un solde courant de 500 euros.</t>
  </si>
  <si>
    <t>En décembre on a une facture annuelle de 250 euros pour de l'eau d'arrosage (par exemple).</t>
  </si>
  <si>
    <t>On budgéte donc 25 euros sur dix mois (de janvier à octobre).</t>
  </si>
  <si>
    <t>Le solde courant de janvier reste à 500 euros, mais le solde budgété est lui de 475 euros (500 solde courant - 25 dépense budgétée en janvier = 475 solde budgété)</t>
  </si>
  <si>
    <t>Le solde courant de février retse à 500 euros, mais le solde budgété est lui de 450 euros (500 solde courant - 25 dépense budgétée en janvier - 25 budgété en février = 450 solde budgété)</t>
  </si>
  <si>
    <t>Le solde courant d'octobre reste à 500 euros, mais le solde budgété est lui de 250 euros (500 solde courant - 250 dépenses budgétées de janvier à octobre = 250 solde budgété)</t>
  </si>
  <si>
    <t>Le solde budgété de chaque mois correspond au solde réellement utilisable avec vos prévision de dépense.</t>
  </si>
  <si>
    <t>Ce système permet d'avoir des opérations "en retrait" sans pour autant créer de fausses opérations sur le suivi.</t>
  </si>
  <si>
    <t>Pour remplir cette feuille, il suffit de choisir un libellé principal, un libellé secondaire, puis d'indiquer au regard de chaque mois la somme budgétée.</t>
  </si>
  <si>
    <t>Une partie des colonnes et lignes de la feuille est masquée, c'est celle qui contient les formules de recherche des dépenses déjà effectuées dans les catégories de budgétisation.</t>
  </si>
  <si>
    <t>En effet, si vous budgétez 50 euros par mois de téléphone, et que vos factures sont de 47,92 euros, les 2,08 restant reste dans le cumul budgété et seul la partie du paiement réellement effectué est retirée.</t>
  </si>
  <si>
    <t>En somme, si votre solde budgété est constamment positif, vous vous assurez la possibilité de payer les dépenses prévues sans soucis.</t>
  </si>
  <si>
    <t>Seules les dépenses sont budgétées, en effet, même s'il on sait que l'on va avoir une rentrée d'argent de 500 euros (par exemple) en novembre, on ne peut pas budgété +50 euros sur dix mois avant l'échéance car c'est faux...</t>
  </si>
  <si>
    <t>La feuille "Statistiques"</t>
  </si>
  <si>
    <t>Elle permet sur chaque mois et sur l'année, de connaître la dépense total effectuée sur les postes choisis.</t>
  </si>
  <si>
    <t>On choisi en libellé principal : achat divers, en libellé secondaire : sur internet, alors la somme par mois et année s'affiche sur les dépenses en achat divers sur internet.</t>
  </si>
  <si>
    <t>On peut choisir que le libellé principal, alors le résultat sera la somme des achats divers, par mois et sur l'année.</t>
  </si>
  <si>
    <t>On peut également choisir qu'un libellé secondaire, mais pour cela il faut choisir le libellé principal qui "engendre" le libellé secondaire voulu, choisir ce libellé secondaire et effacer le libellé principal.</t>
  </si>
  <si>
    <t>(Bravo à ceux qui ont compris !)</t>
  </si>
  <si>
    <t>Reprenons l'exemple de l'intitulé secondaire ci-dessus : sur internet.</t>
  </si>
  <si>
    <t>Pour l'afficher en intitulé secondaire, on choisi en premier le libellé principal qui le génère, ici c'est achats divers (mais il peut trés bien y en avoir d'autre)</t>
  </si>
  <si>
    <t>Cet intitulé principal permet de choisir le libellé secondaire "sur internet", on efface alors le libellé principal, alors la feuille statistique affiche la somme des opérations ayant comme libellé secondaire "sur internet" pour chaque</t>
  </si>
  <si>
    <t>mois et l'année en cours.</t>
  </si>
  <si>
    <t>Cas concré (seulement sur les débits) :</t>
  </si>
  <si>
    <t>Suivi de compte du mois de janvier (par exemple):</t>
  </si>
  <si>
    <t>Libellé secondaire</t>
  </si>
  <si>
    <t>achats divers</t>
  </si>
  <si>
    <t>sur internet</t>
  </si>
  <si>
    <t>intermarché</t>
  </si>
  <si>
    <t>accessoirs informatique</t>
  </si>
  <si>
    <t>essence</t>
  </si>
  <si>
    <t>Résultat sur la feuille statistique :</t>
  </si>
  <si>
    <t>20 + 5</t>
  </si>
  <si>
    <t>une seule ligne correspond</t>
  </si>
  <si>
    <t>20 + 30</t>
  </si>
  <si>
    <t>ici</t>
  </si>
  <si>
    <t>ICI pour afficher "sur internet" en libellé secondaire il faut choisir soit "achats divers"</t>
  </si>
  <si>
    <t xml:space="preserve"> soit "accessoirs informatique" en libellé principal, puis sélectionner</t>
  </si>
  <si>
    <t>"sur internet" en libellé secondaire et ensuite effacer le libellé principal.</t>
  </si>
  <si>
    <t>5 + 55</t>
  </si>
  <si>
    <t>La feuille "Bilan Global"</t>
  </si>
  <si>
    <t>Elle permet sur chaque mois et sur l'année, de connaître la dépense total effectuée sur tous les postes possibles au niveau de la feuille "BD".</t>
  </si>
  <si>
    <t>Elle est entièrement automatique, elle reprend tous les libellés principaux en paires avec tous leur libellés secondaires.</t>
  </si>
  <si>
    <t>En fonction de votre choix sur la feuille "Système", soit avec filtrage ou non, le tableau affichera le bilan de l'année et mois par mois pour chaque paire de libellé principal et secondaire.</t>
  </si>
  <si>
    <t>La feuille "BD"</t>
  </si>
  <si>
    <t>Elle permet de créer le libellé principal et les libellés secondaire correspondants.</t>
  </si>
  <si>
    <t>Le système est fait pour être simple d'emploi.</t>
  </si>
  <si>
    <t>Sur la première colonne de couleur verte, c'est la liste des libellés principaux.</t>
  </si>
  <si>
    <t>En face de chaque libellés principaux, sur la ligne (de couleur violette) se trouvent les libellés secondaires.</t>
  </si>
  <si>
    <t>Un simple ajout de texte suffit à créer un intitulé principal, et un ou plusieurs ajout sur la même ligne suffit à créer autant de libellés secondaire.</t>
  </si>
  <si>
    <t>Cette simplicité engendre un petit inconvénien vu ci-dessus, pour l'affichage de libellé secondaire dans la feuille "statistiques".</t>
  </si>
  <si>
    <t>Cette simplicité évite la gestions de listes de noms avec des insertions ou autre voir comme sur certaine application, la modification de macro.</t>
  </si>
  <si>
    <r>
      <rPr>
        <b/>
        <sz val="11"/>
        <color theme="1"/>
        <rFont val="Calibri"/>
        <family val="2"/>
        <scheme val="minor"/>
      </rPr>
      <t>Seuls impératifs :</t>
    </r>
    <r>
      <rPr>
        <sz val="11"/>
        <color theme="1"/>
        <rFont val="Calibri"/>
        <family val="2"/>
        <scheme val="minor"/>
      </rPr>
      <t xml:space="preserve"> laisser les lignes 1, 2,3 et 4 comme elles sont, c'est à dire titre de colonnes pour la ligne 1, les libellés principaux "repport" et libellés secondaires " " pour les lignes 2 et 3,</t>
    </r>
  </si>
  <si>
    <t>la ligne 4 pour le noms des comptes complémentaires et pour les reste NE PAS LAISSER de ligne vides.</t>
  </si>
  <si>
    <t>Le reste vous pouvez modifier, effacer, les classer dans l'ordre que vous voulez....</t>
  </si>
  <si>
    <t>Le bouton de suivi des N° de chèque</t>
  </si>
  <si>
    <t>Ce suivi de compte gère la numérotation automatique des chèques.</t>
  </si>
  <si>
    <t>Mais ceci est à utiliser dans le cas suivant :</t>
  </si>
  <si>
    <t>Utilisation chronologique des chèques.</t>
  </si>
  <si>
    <t>Un seul carnet de chèque en utilisation.</t>
  </si>
  <si>
    <t>A part ces impératifs, celà marche trés bien.</t>
  </si>
  <si>
    <t>Lorsque vous rentrez une opération, lors du choix du mode de paiement, vous sélectionnez "chèque" et dans la colonne de droite le numéro du chèque est affiché.</t>
  </si>
  <si>
    <t>En fait c'est juste une incrémentation de 1 du dernier chèque entré.</t>
  </si>
  <si>
    <t>C'est pour quoi il vous faut rentrer sur la feuille "Système" en face de la cellule "Numéro du dernier chèque entrer" le numéro du prochain chèque à éditer moins 1.</t>
  </si>
  <si>
    <t>Si un chèque est annulé suite à une déchirure ou une quelqu'autre raison, il vous faut cliquer sur le boutton [Changement de carnet de chèque ou chèque annulé] afin d'indiquer le numéro du chèque annulé.</t>
  </si>
  <si>
    <t>Attention, on peut annulé un chèque que si les précédents sont déjà entrés dans le suivi de compte !</t>
  </si>
  <si>
    <t>Si l'on veut annulé un chèque déjà entré dans le suivi, la seule solution est de mettre sa valeur à [vide] est d'indiquer en libellé libre "Annulé".</t>
  </si>
  <si>
    <t>Lors d'un changement de carnet de chèque, la procédure est la même, avec les mêmes recommandations.</t>
  </si>
  <si>
    <t>Lors de l'inscription d'une mensualisation, si une opération est faite en chèque, alors l'application indiquera en mode de paiement "Chèque" mais ne mettra pas de numéro de chèque.</t>
  </si>
  <si>
    <t>Le jour où vous ferez le chèque et que vous remplirez le suivi de compte, il vous suffira de "re-sélectionner" chèque dans le mode de paiement pour que le numéro du chèque s'inscrive.</t>
  </si>
  <si>
    <t>Avec un peu de rigueur, il est possible de gérer plusieurs carnet de chèques, en indiquant à chaque fois un changement de carnet, mais cela devient fastidieux.</t>
  </si>
  <si>
    <t>Description des macros</t>
  </si>
  <si>
    <t>Il y a de plus en plus  de macros sur cette application. J'ai fait en sorte qu'aucune ne soit à modifier lors d'une utilisation normale.</t>
  </si>
  <si>
    <t>Une macro à l'ouverture pour activer la feuille du mois en cours et effectuer un scroll sur la feuille "gestion dépenses".</t>
  </si>
  <si>
    <t>Une macro "surveillance événementielle" sur la colonne "P" (pointage) afin de lancer la macro "coche" ou "décoche" s'il y a un double-clic sur la cellule (uniquement sur les feuillesde suivi de compte).</t>
  </si>
  <si>
    <t>Une macro "surveillance événementielle" sur la colonne "Type d'opération" afin de lancer la macro "numérotation automatique des chèques" si le type est "chèque" (uniquement sur les feuilles de suivi de compte).</t>
  </si>
  <si>
    <t>Cette macro a été modifiée suite à la mise en place sur la feuille "Système" d'une option de mise en route ou pas de cette numérotation automatique.</t>
  </si>
  <si>
    <t>Une macro "surveillance événementielle" sur l'ensemble des feuilles de suivi de compte pour empêcher la saisie de données hors de la première ligne  vide des tableaux.</t>
  </si>
  <si>
    <t>Une macro de gestion de numérotation automatique des chèques.</t>
  </si>
  <si>
    <t>Une macro pour inscrire les mensualisations du mois considéré (bouton).</t>
  </si>
  <si>
    <t>Une macro événementielle sur l'activation de la feuille "Bilan Global" afin de mettre à jour cette feuille en fonction des ajouts/suppressions de libellés sur la feuille "BD".</t>
  </si>
  <si>
    <t>Une macro de remise à zéro du suivi de compte par suppression des opérations entrées dans chaque tableau de suivi de compte mensuel. Elle est exécutée à partir d'un bouton.</t>
  </si>
  <si>
    <t>Elle ne remet pas à zéro les feuilles de suivi de compte complémentaire.Leur suivi peut se faire sur plusieurs années !</t>
  </si>
  <si>
    <t>Une macro de scroll haut pour la feuille "Gestion des dépenses" (bouton).</t>
  </si>
  <si>
    <t>Une macro de scroll bas pour la feuille "Gestion des dépenses" (bouton).</t>
  </si>
  <si>
    <t>Une macro événementielle sur la feuille "Système" pour l'affichage ou non des boutons de suivi de numéro de chèque.</t>
  </si>
  <si>
    <t>Un Userform pour la gestion des chèques annulés ou du changement de carnet de chèque (suite au clic sur le bouton "Changement de carnet de chèque ou chèque annulé").</t>
  </si>
  <si>
    <t>Un ensemble de macro pour gérer "l'inter connection des feuilles" lors de saisie de donnée de transfert de compte à compte.</t>
  </si>
  <si>
    <t>Une macro de récupération de données lors de la mise en place d'une nouvelle version. Seul les douzes mois de suivi sont recopiés (pour le moment).</t>
  </si>
  <si>
    <t>En utilisation normale, aucune macro n'est à modifier, tout passe par des variables, qui elles sont accéssible sur la feuille "Système" :</t>
  </si>
  <si>
    <t>L'année du suivi : c'est ici que l'on rentre l'année du suivi.</t>
  </si>
  <si>
    <t>Solde réel au 1er janvier de l'année considérée : c'est ici que l'on entre la valeur du solde de début d'année en négatif ou positif.</t>
  </si>
  <si>
    <t>Numéro du dernier chèque enregistré : inscrire ici le numéro du dernier chèque enregistré avant l'utilisation de l'application.</t>
  </si>
  <si>
    <t>Numéro du mois en cours : valeur automatique, vous n'avez rien à changer.</t>
  </si>
  <si>
    <t>Filtrage automatique sur la feuille Bilan Global : oui ou non</t>
  </si>
  <si>
    <t>Suivi automatique de la numérotation des chèques : oui ou non</t>
  </si>
  <si>
    <t>Numéro du mois actif sur l'onglet "Gestion Dépenses". Permet de scroller correctement les mois sur la feuille.</t>
  </si>
  <si>
    <t>Solde fin d'année en cours : lors de l'initialisation de l'année suivante, il est recopié en solde réel pour la nouvelle année.</t>
  </si>
  <si>
    <t>Colonne mensualisation : indique pour chaque mois si la mensualisation est inscrite ou non inscrite. Cela évite à la macro correspondante d'inscrire deux fois une mensualisation.</t>
  </si>
  <si>
    <t>Liste des types d'opérations : ce sont les différent type d'opération du suivi. Un simple ajout de type à la suite de la colonne sans ligne vierge suiffit à en ajouter un.</t>
  </si>
  <si>
    <t>En cas de problèmes, de questions, de sugestions ou de critiques : loureed@laposte.net</t>
  </si>
  <si>
    <t>LouReeD - Execl-Pratique - Le suivi compte NG V5.5</t>
  </si>
  <si>
    <t xml:space="preserve"> Virement </t>
  </si>
  <si>
    <t xml:space="preserve"> Versement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</si>
</sst>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mmmm"/>
    <numFmt numFmtId="165" formatCode="0#"/>
    <numFmt numFmtId="166" formatCode="#,##0.00\ _€"/>
    <numFmt numFmtId="167" formatCode="00"/>
    <numFmt numFmtId="168" formatCode="dd/mm/yy;@"/>
  </numFmts>
  <fonts count="42">
    <font>
      <sz val="11"/>
      <color theme="1"/>
      <name val="Calibri"/>
      <family val="2"/>
      <scheme val="minor"/>
    </font>
    <font>
      <sz val="11"/>
      <color theme="1"/>
      <name val="Cambria"/>
      <family val="1"/>
      <scheme val="major"/>
    </font>
    <font>
      <sz val="11"/>
      <name val="Cambria"/>
      <family val="1"/>
      <scheme val="major"/>
    </font>
    <font>
      <sz val="11"/>
      <color rgb="FFFF0000"/>
      <name val="Cambria"/>
      <family val="1"/>
      <scheme val="major"/>
    </font>
    <font>
      <sz val="16"/>
      <color theme="1"/>
      <name val="Cambria"/>
      <family val="1"/>
      <scheme val="major"/>
    </font>
    <font>
      <b/>
      <sz val="11"/>
      <color theme="1"/>
      <name val="Cambria"/>
      <family val="1"/>
      <scheme val="major"/>
    </font>
    <font>
      <b/>
      <sz val="11"/>
      <name val="Cambria"/>
      <family val="1"/>
      <scheme val="major"/>
    </font>
    <font>
      <b/>
      <sz val="8"/>
      <color theme="1"/>
      <name val="Calibri"/>
      <family val="2"/>
      <scheme val="minor"/>
    </font>
    <font>
      <sz val="8"/>
      <color theme="1"/>
      <name val="Calibri"/>
      <family val="2"/>
      <scheme val="minor"/>
    </font>
    <font>
      <sz val="10"/>
      <color theme="1"/>
      <name val="Calibri"/>
      <family val="2"/>
      <scheme val="minor"/>
    </font>
    <font>
      <b/>
      <sz val="15"/>
      <color theme="0"/>
      <name val="Calibri"/>
      <family val="2"/>
      <scheme val="minor"/>
    </font>
    <font>
      <b/>
      <i/>
      <sz val="36"/>
      <color theme="5" tint="-0.249977111117893"/>
      <name val="Calibri"/>
      <family val="2"/>
      <scheme val="minor"/>
    </font>
    <font>
      <u/>
      <sz val="12"/>
      <name val="Cambria"/>
      <family val="1"/>
      <scheme val="major"/>
    </font>
    <font>
      <b/>
      <sz val="18"/>
      <color theme="0"/>
      <name val="Calibri"/>
      <family val="2"/>
      <scheme val="minor"/>
    </font>
    <font>
      <b/>
      <sz val="14"/>
      <color theme="1"/>
      <name val="Cambria"/>
      <family val="1"/>
      <scheme val="major"/>
    </font>
    <font>
      <b/>
      <sz val="28"/>
      <color theme="1"/>
      <name val="Cambria"/>
      <family val="1"/>
      <scheme val="major"/>
    </font>
    <font>
      <sz val="10"/>
      <color theme="1"/>
      <name val="Calibri"/>
      <family val="2"/>
      <scheme val="minor"/>
    </font>
    <font>
      <sz val="10"/>
      <color rgb="FF000000"/>
      <name val="Calibri"/>
      <family val="2"/>
    </font>
    <font>
      <b/>
      <sz val="11"/>
      <color theme="1"/>
      <name val="Calibri"/>
      <family val="2"/>
      <scheme val="minor"/>
    </font>
    <font>
      <sz val="26"/>
      <color theme="1"/>
      <name val="Cambria"/>
      <family val="1"/>
      <scheme val="major"/>
    </font>
    <font>
      <sz val="11"/>
      <color theme="1"/>
      <name val="Wingdings 2"/>
      <family val="1"/>
      <charset val="2"/>
    </font>
    <font>
      <sz val="9"/>
      <color indexed="81"/>
      <name val="Tahoma"/>
      <family val="2"/>
    </font>
    <font>
      <b/>
      <sz val="9"/>
      <color indexed="81"/>
      <name val="Tahoma"/>
      <family val="2"/>
    </font>
    <font>
      <b/>
      <sz val="14"/>
      <color theme="0"/>
      <name val="Calibri"/>
      <family val="2"/>
      <scheme val="minor"/>
    </font>
    <font>
      <b/>
      <sz val="18"/>
      <name val="Calibri"/>
      <family val="2"/>
      <scheme val="minor"/>
    </font>
    <font>
      <sz val="14"/>
      <color rgb="FFFFFFFF"/>
      <name val="Calibri"/>
      <family val="2"/>
      <scheme val="minor"/>
    </font>
    <font>
      <sz val="14"/>
      <name val="Cambria"/>
      <family val="1"/>
      <scheme val="major"/>
    </font>
    <font>
      <sz val="14"/>
      <color rgb="FFFF0000"/>
      <name val="Cambria"/>
      <family val="1"/>
      <scheme val="major"/>
    </font>
    <font>
      <sz val="11"/>
      <color rgb="FF0000CC"/>
      <name val="Cambria"/>
      <family val="1"/>
      <scheme val="major"/>
    </font>
    <font>
      <sz val="14"/>
      <color rgb="FF0000CC"/>
      <name val="Cambria"/>
      <family val="1"/>
      <scheme val="major"/>
    </font>
    <font>
      <sz val="36"/>
      <color theme="1"/>
      <name val="Calibri"/>
      <family val="2"/>
      <scheme val="minor"/>
    </font>
    <font>
      <sz val="48"/>
      <color theme="1"/>
      <name val="Calibri"/>
      <family val="2"/>
      <scheme val="minor"/>
    </font>
    <font>
      <b/>
      <i/>
      <sz val="36"/>
      <color theme="1"/>
      <name val="Calibri"/>
      <family val="2"/>
      <scheme val="minor"/>
    </font>
    <font>
      <b/>
      <i/>
      <sz val="8"/>
      <color theme="1"/>
      <name val="Calibri"/>
      <family val="2"/>
      <scheme val="minor"/>
    </font>
    <font>
      <b/>
      <i/>
      <sz val="14"/>
      <color theme="1"/>
      <name val="Calibri"/>
      <family val="2"/>
      <scheme val="minor"/>
    </font>
    <font>
      <b/>
      <i/>
      <sz val="10"/>
      <color theme="1"/>
      <name val="Calibri"/>
      <family val="2"/>
      <scheme val="minor"/>
    </font>
    <font>
      <sz val="28"/>
      <color theme="1"/>
      <name val="Calibri"/>
      <family val="2"/>
      <scheme val="minor"/>
    </font>
    <font>
      <b/>
      <sz val="12"/>
      <color theme="1"/>
      <name val="Calibri"/>
      <family val="2"/>
      <scheme val="minor"/>
    </font>
    <font>
      <b/>
      <sz val="11"/>
      <color rgb="FFFFFF00"/>
      <name val="Calibri"/>
      <family val="2"/>
      <scheme val="minor"/>
    </font>
    <font>
      <b/>
      <sz val="28"/>
      <color theme="1"/>
      <name val="Calibri"/>
      <family val="2"/>
      <scheme val="minor"/>
    </font>
    <font>
      <u/>
      <sz val="11"/>
      <color theme="10"/>
      <name val="Calibri"/>
      <family val="2"/>
    </font>
    <font>
      <sz val="11"/>
      <color theme="1"/>
      <name val="Wingdings 2"/>
    </font>
  </fonts>
  <fills count="18">
    <fill>
      <patternFill patternType="none"/>
    </fill>
    <fill>
      <patternFill patternType="gray125"/>
    </fill>
    <fill>
      <patternFill patternType="solid">
        <fgColor theme="4" tint="0.79998168889431442"/>
        <bgColor indexed="64"/>
      </patternFill>
    </fill>
    <fill>
      <patternFill patternType="solid">
        <fgColor indexed="42"/>
        <bgColor indexed="27"/>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5" tint="0.59999389629810485"/>
        <bgColor indexed="27"/>
      </patternFill>
    </fill>
    <fill>
      <patternFill patternType="solid">
        <fgColor theme="6" tint="0.59999389629810485"/>
        <bgColor indexed="22"/>
      </patternFill>
    </fill>
    <fill>
      <patternFill patternType="solid">
        <fgColor theme="7" tint="-0.249977111117893"/>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5999938962981048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bottom/>
      <diagonal/>
    </border>
    <border>
      <left/>
      <right style="thin">
        <color indexed="64"/>
      </right>
      <top/>
      <bottom style="medium">
        <color indexed="64"/>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top style="thin">
        <color indexed="64"/>
      </top>
      <bottom/>
      <diagonal/>
    </border>
  </borders>
  <cellStyleXfs count="2">
    <xf numFmtId="0" fontId="0" fillId="0" borderId="0"/>
    <xf numFmtId="0" fontId="40" fillId="0" borderId="0" applyNumberFormat="0" applyFill="0" applyBorder="0" applyAlignment="0" applyProtection="0">
      <alignment vertical="top"/>
      <protection locked="0"/>
    </xf>
  </cellStyleXfs>
  <cellXfs count="233">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vertical="center" indent="1"/>
    </xf>
    <xf numFmtId="0" fontId="0" fillId="0" borderId="0" xfId="0" applyAlignment="1">
      <alignment horizontal="left" vertical="center" indent="1"/>
    </xf>
    <xf numFmtId="40" fontId="0" fillId="0" borderId="4" xfId="0" applyNumberFormat="1" applyFill="1" applyBorder="1" applyAlignment="1">
      <alignment horizontal="right" vertical="center"/>
    </xf>
    <xf numFmtId="40" fontId="0" fillId="0" borderId="4" xfId="0" applyNumberFormat="1" applyBorder="1" applyAlignment="1">
      <alignment horizontal="right" vertical="center"/>
    </xf>
    <xf numFmtId="0" fontId="1" fillId="0" borderId="14" xfId="0" applyFont="1" applyBorder="1" applyAlignment="1">
      <alignment horizontal="center" vertical="center"/>
    </xf>
    <xf numFmtId="0" fontId="1" fillId="0" borderId="0" xfId="0" applyFont="1"/>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3" fillId="0" borderId="1" xfId="0" applyFont="1" applyBorder="1" applyAlignment="1">
      <alignment horizontal="center" vertical="center"/>
    </xf>
    <xf numFmtId="0" fontId="3" fillId="0" borderId="28" xfId="0" applyFont="1" applyBorder="1" applyAlignment="1">
      <alignment horizontal="center" vertical="center"/>
    </xf>
    <xf numFmtId="0" fontId="3" fillId="0" borderId="2" xfId="0" applyFont="1" applyBorder="1" applyAlignment="1">
      <alignment horizontal="center" vertical="center"/>
    </xf>
    <xf numFmtId="0" fontId="4" fillId="0" borderId="20" xfId="0" applyFont="1" applyBorder="1" applyAlignment="1">
      <alignment horizontal="center" vertical="center"/>
    </xf>
    <xf numFmtId="0" fontId="1" fillId="7"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2" fillId="0" borderId="18" xfId="0" applyFont="1" applyBorder="1" applyAlignment="1">
      <alignment horizontal="center" vertical="center"/>
    </xf>
    <xf numFmtId="0" fontId="3" fillId="0" borderId="29" xfId="0" applyFont="1" applyBorder="1" applyAlignment="1">
      <alignment horizontal="center" vertical="center"/>
    </xf>
    <xf numFmtId="0" fontId="2" fillId="0" borderId="16" xfId="0" applyFont="1" applyBorder="1" applyAlignment="1">
      <alignment horizontal="center" vertical="center" wrapText="1"/>
    </xf>
    <xf numFmtId="0" fontId="2" fillId="0" borderId="34" xfId="0" applyFont="1" applyBorder="1" applyAlignment="1">
      <alignment horizontal="center" vertical="center"/>
    </xf>
    <xf numFmtId="0" fontId="0" fillId="0" borderId="0" xfId="0" applyFont="1" applyAlignment="1">
      <alignment vertical="top"/>
    </xf>
    <xf numFmtId="0" fontId="9" fillId="0" borderId="0" xfId="0" applyFont="1" applyAlignment="1">
      <alignment vertical="center"/>
    </xf>
    <xf numFmtId="0" fontId="9" fillId="0" borderId="0" xfId="0" applyFont="1" applyAlignment="1">
      <alignment horizontal="center" vertical="center"/>
    </xf>
    <xf numFmtId="165" fontId="0" fillId="0" borderId="0" xfId="0" applyNumberFormat="1" applyAlignment="1">
      <alignment horizontal="center"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0" fillId="0" borderId="38" xfId="0" applyBorder="1" applyAlignment="1">
      <alignment horizontal="center" vertical="center"/>
    </xf>
    <xf numFmtId="0" fontId="0" fillId="5" borderId="37" xfId="0" applyFill="1" applyBorder="1" applyAlignment="1">
      <alignment horizontal="center" vertical="center"/>
    </xf>
    <xf numFmtId="0" fontId="9" fillId="0" borderId="1" xfId="0" applyFont="1" applyBorder="1" applyAlignment="1">
      <alignment horizontal="center" vertical="center"/>
    </xf>
    <xf numFmtId="166" fontId="9" fillId="0" borderId="1" xfId="0" applyNumberFormat="1" applyFont="1" applyBorder="1" applyAlignment="1">
      <alignment vertical="center"/>
    </xf>
    <xf numFmtId="0" fontId="0" fillId="0" borderId="35" xfId="0" applyFill="1" applyBorder="1" applyAlignment="1">
      <alignment horizontal="center" vertical="center"/>
    </xf>
    <xf numFmtId="0" fontId="0" fillId="0" borderId="2" xfId="0" applyFill="1" applyBorder="1" applyAlignment="1">
      <alignment horizontal="center" vertical="center"/>
    </xf>
    <xf numFmtId="0" fontId="0" fillId="0" borderId="36" xfId="0" applyFill="1" applyBorder="1" applyAlignment="1">
      <alignment horizontal="center" vertical="center"/>
    </xf>
    <xf numFmtId="166" fontId="0" fillId="0" borderId="1" xfId="0" applyNumberFormat="1" applyBorder="1" applyAlignment="1">
      <alignment horizontal="right" vertical="center"/>
    </xf>
    <xf numFmtId="166" fontId="0" fillId="0" borderId="42" xfId="0" applyNumberFormat="1" applyBorder="1" applyAlignment="1">
      <alignment horizontal="right" vertical="center"/>
    </xf>
    <xf numFmtId="0" fontId="0" fillId="0" borderId="2" xfId="0" applyFont="1" applyFill="1" applyBorder="1" applyAlignment="1">
      <alignment horizontal="center" vertical="center"/>
    </xf>
    <xf numFmtId="0" fontId="0" fillId="0" borderId="36" xfId="0" applyFont="1" applyFill="1" applyBorder="1" applyAlignment="1">
      <alignment horizontal="center" vertical="center"/>
    </xf>
    <xf numFmtId="0" fontId="9" fillId="0" borderId="40" xfId="0" applyFont="1" applyFill="1" applyBorder="1" applyAlignment="1">
      <alignment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66" fontId="9" fillId="0" borderId="1" xfId="0" applyNumberFormat="1" applyFont="1" applyFill="1" applyBorder="1" applyAlignment="1">
      <alignment vertical="center"/>
    </xf>
    <xf numFmtId="166" fontId="9" fillId="0" borderId="38" xfId="0" applyNumberFormat="1" applyFont="1" applyFill="1" applyBorder="1" applyAlignment="1">
      <alignment vertical="center"/>
    </xf>
    <xf numFmtId="0" fontId="0" fillId="0" borderId="0" xfId="0" applyBorder="1" applyAlignment="1">
      <alignment horizontal="center" vertical="center"/>
    </xf>
    <xf numFmtId="0" fontId="0" fillId="6" borderId="1" xfId="0" applyFill="1" applyBorder="1" applyAlignment="1">
      <alignment horizontal="center" vertical="center"/>
    </xf>
    <xf numFmtId="0" fontId="0" fillId="6" borderId="37" xfId="0" applyFill="1" applyBorder="1" applyAlignment="1">
      <alignment horizontal="center" vertical="center"/>
    </xf>
    <xf numFmtId="0" fontId="0" fillId="0" borderId="37" xfId="0" applyBorder="1" applyAlignment="1">
      <alignment horizontal="center" vertical="center"/>
    </xf>
    <xf numFmtId="0" fontId="8" fillId="0" borderId="0" xfId="0" applyFont="1" applyFill="1" applyBorder="1" applyAlignment="1">
      <alignment horizontal="center" vertical="center" wrapText="1"/>
    </xf>
    <xf numFmtId="39" fontId="9" fillId="0" borderId="1" xfId="0" applyNumberFormat="1" applyFont="1" applyFill="1" applyBorder="1" applyAlignment="1">
      <alignment vertical="center"/>
    </xf>
    <xf numFmtId="39" fontId="9" fillId="0" borderId="1" xfId="0" applyNumberFormat="1" applyFont="1" applyFill="1" applyBorder="1" applyAlignment="1">
      <alignment horizontal="right" vertical="center"/>
    </xf>
    <xf numFmtId="39" fontId="9" fillId="0" borderId="38" xfId="0" applyNumberFormat="1" applyFont="1" applyFill="1" applyBorder="1" applyAlignment="1">
      <alignment vertical="center"/>
    </xf>
    <xf numFmtId="0" fontId="12" fillId="0" borderId="31" xfId="0" applyFont="1" applyBorder="1" applyAlignment="1">
      <alignment vertical="top" wrapText="1"/>
    </xf>
    <xf numFmtId="0" fontId="12" fillId="0" borderId="19" xfId="0" applyFont="1" applyBorder="1" applyAlignment="1">
      <alignment vertical="top" wrapText="1"/>
    </xf>
    <xf numFmtId="164" fontId="10" fillId="9" borderId="40" xfId="0" applyNumberFormat="1" applyFont="1" applyFill="1" applyBorder="1" applyAlignment="1">
      <alignment vertical="center"/>
    </xf>
    <xf numFmtId="164" fontId="11" fillId="2" borderId="40" xfId="0" applyNumberFormat="1" applyFont="1" applyFill="1" applyBorder="1" applyAlignment="1">
      <alignment vertical="center"/>
    </xf>
    <xf numFmtId="164" fontId="10" fillId="9" borderId="35" xfId="0" applyNumberFormat="1" applyFont="1" applyFill="1" applyBorder="1" applyAlignment="1">
      <alignment vertical="center"/>
    </xf>
    <xf numFmtId="0" fontId="1" fillId="4" borderId="15" xfId="0" applyFont="1" applyFill="1" applyBorder="1"/>
    <xf numFmtId="0" fontId="1" fillId="4" borderId="30" xfId="0" applyFont="1" applyFill="1" applyBorder="1"/>
    <xf numFmtId="0" fontId="15" fillId="11" borderId="17" xfId="0" applyFont="1" applyFill="1" applyBorder="1" applyAlignment="1">
      <alignment vertical="center"/>
    </xf>
    <xf numFmtId="0" fontId="14" fillId="11" borderId="16" xfId="0" applyFont="1" applyFill="1" applyBorder="1" applyAlignment="1">
      <alignment horizontal="right" vertical="center"/>
    </xf>
    <xf numFmtId="0" fontId="16" fillId="0" borderId="40" xfId="0" applyFont="1" applyFill="1" applyBorder="1" applyAlignment="1">
      <alignment vertical="center"/>
    </xf>
    <xf numFmtId="0" fontId="16" fillId="0" borderId="40" xfId="0" applyFont="1" applyBorder="1" applyAlignment="1">
      <alignment vertical="center"/>
    </xf>
    <xf numFmtId="0" fontId="16" fillId="0" borderId="37" xfId="0" applyFont="1" applyFill="1" applyBorder="1" applyAlignment="1">
      <alignment vertical="center"/>
    </xf>
    <xf numFmtId="0" fontId="16" fillId="0" borderId="37" xfId="0" applyFont="1" applyBorder="1" applyAlignment="1">
      <alignment vertical="center"/>
    </xf>
    <xf numFmtId="0" fontId="16" fillId="0" borderId="37" xfId="0" applyFont="1" applyFill="1" applyBorder="1" applyAlignment="1">
      <alignment horizontal="center" vertical="center"/>
    </xf>
    <xf numFmtId="0" fontId="16" fillId="0" borderId="37" xfId="0" applyFont="1" applyBorder="1" applyAlignment="1">
      <alignment horizontal="center" vertical="center"/>
    </xf>
    <xf numFmtId="0" fontId="16" fillId="0" borderId="38" xfId="0" applyFont="1" applyFill="1" applyBorder="1" applyAlignment="1">
      <alignment vertical="center"/>
    </xf>
    <xf numFmtId="0" fontId="16" fillId="0" borderId="38" xfId="0" applyFont="1" applyBorder="1" applyAlignment="1">
      <alignment vertical="center"/>
    </xf>
    <xf numFmtId="0" fontId="16" fillId="0" borderId="41" xfId="0" applyFont="1" applyBorder="1" applyAlignment="1">
      <alignment vertical="center"/>
    </xf>
    <xf numFmtId="0" fontId="16" fillId="0" borderId="42" xfId="0" applyFont="1" applyBorder="1" applyAlignment="1">
      <alignment vertical="center"/>
    </xf>
    <xf numFmtId="0" fontId="16" fillId="0" borderId="42" xfId="0" applyFont="1" applyBorder="1" applyAlignment="1">
      <alignment horizontal="center" vertical="center"/>
    </xf>
    <xf numFmtId="0" fontId="16" fillId="0" borderId="42" xfId="0" applyFont="1" applyFill="1" applyBorder="1" applyAlignment="1">
      <alignment horizontal="center" vertical="center"/>
    </xf>
    <xf numFmtId="0" fontId="16" fillId="0" borderId="26" xfId="0" applyFont="1" applyBorder="1" applyAlignment="1">
      <alignment vertical="center"/>
    </xf>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0" fillId="0" borderId="2" xfId="0" applyFont="1" applyFill="1" applyBorder="1" applyAlignment="1" applyProtection="1">
      <alignment horizontal="center" vertical="center"/>
      <protection locked="0"/>
    </xf>
    <xf numFmtId="0" fontId="0" fillId="0" borderId="2" xfId="0" applyFill="1" applyBorder="1" applyAlignment="1" applyProtection="1">
      <alignment horizontal="left" vertical="center" wrapText="1"/>
      <protection locked="0"/>
    </xf>
    <xf numFmtId="0" fontId="0" fillId="0" borderId="36" xfId="0" applyFont="1" applyFill="1" applyBorder="1" applyAlignment="1" applyProtection="1">
      <alignment horizontal="center" vertical="center"/>
      <protection locked="0"/>
    </xf>
    <xf numFmtId="0" fontId="9" fillId="0" borderId="40" xfId="0" applyFont="1" applyFill="1" applyBorder="1" applyAlignment="1" applyProtection="1">
      <alignment vertical="center"/>
      <protection locked="0"/>
    </xf>
    <xf numFmtId="0" fontId="9" fillId="0" borderId="1"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xf>
    <xf numFmtId="166" fontId="9" fillId="0" borderId="1" xfId="0" applyNumberFormat="1" applyFont="1" applyFill="1" applyBorder="1" applyAlignment="1" applyProtection="1">
      <alignment vertical="center"/>
      <protection locked="0"/>
    </xf>
    <xf numFmtId="166" fontId="9" fillId="0" borderId="38" xfId="0" applyNumberFormat="1" applyFont="1" applyFill="1" applyBorder="1" applyAlignment="1" applyProtection="1">
      <alignment vertical="center"/>
      <protection locked="0"/>
    </xf>
    <xf numFmtId="0" fontId="16" fillId="0" borderId="40" xfId="0" applyFont="1" applyFill="1" applyBorder="1" applyAlignment="1" applyProtection="1">
      <alignment vertical="center"/>
      <protection locked="0"/>
    </xf>
    <xf numFmtId="0" fontId="16" fillId="0" borderId="37" xfId="0" applyFont="1" applyFill="1" applyBorder="1" applyAlignment="1" applyProtection="1">
      <alignment vertical="center"/>
      <protection locked="0"/>
    </xf>
    <xf numFmtId="166" fontId="16" fillId="0" borderId="37" xfId="0" applyNumberFormat="1" applyFont="1" applyFill="1" applyBorder="1" applyAlignment="1" applyProtection="1">
      <alignment vertical="center"/>
      <protection locked="0"/>
    </xf>
    <xf numFmtId="166" fontId="16" fillId="0" borderId="38" xfId="0" applyNumberFormat="1" applyFont="1" applyFill="1" applyBorder="1" applyAlignment="1" applyProtection="1">
      <alignment vertical="center"/>
      <protection locked="0"/>
    </xf>
    <xf numFmtId="166" fontId="0" fillId="0" borderId="37" xfId="0" applyNumberFormat="1" applyBorder="1" applyAlignment="1">
      <alignment horizontal="right" vertical="center"/>
    </xf>
    <xf numFmtId="166" fontId="0" fillId="0" borderId="38" xfId="0" applyNumberFormat="1" applyBorder="1" applyAlignment="1">
      <alignment horizontal="right" vertical="center"/>
    </xf>
    <xf numFmtId="166" fontId="0" fillId="0" borderId="26" xfId="0" applyNumberFormat="1" applyBorder="1" applyAlignment="1">
      <alignment horizontal="right" vertical="center"/>
    </xf>
    <xf numFmtId="0" fontId="0" fillId="0" borderId="40"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167" fontId="0" fillId="0" borderId="3" xfId="0" applyNumberFormat="1" applyBorder="1" applyAlignment="1">
      <alignment horizontal="center" vertical="center"/>
    </xf>
    <xf numFmtId="166" fontId="17" fillId="0" borderId="37" xfId="0" applyNumberFormat="1" applyFont="1" applyBorder="1" applyAlignment="1" applyProtection="1">
      <alignment vertical="center"/>
      <protection locked="0"/>
    </xf>
    <xf numFmtId="166" fontId="17" fillId="0" borderId="2" xfId="0" applyNumberFormat="1" applyFont="1" applyBorder="1" applyAlignment="1" applyProtection="1">
      <alignment vertical="center"/>
      <protection locked="0"/>
    </xf>
    <xf numFmtId="0" fontId="18" fillId="0" borderId="2" xfId="0" applyFont="1" applyFill="1" applyBorder="1" applyAlignment="1" applyProtection="1">
      <alignment horizontal="center" vertical="center"/>
      <protection locked="0"/>
    </xf>
    <xf numFmtId="0" fontId="0" fillId="0" borderId="35" xfId="0" applyFill="1" applyBorder="1" applyAlignment="1" applyProtection="1">
      <alignment horizontal="center" vertical="center"/>
      <protection locked="0"/>
    </xf>
    <xf numFmtId="0" fontId="19" fillId="0" borderId="0" xfId="0" applyFont="1" applyAlignment="1">
      <alignment horizontal="center" vertical="center"/>
    </xf>
    <xf numFmtId="166" fontId="0" fillId="0" borderId="2" xfId="0" applyNumberFormat="1" applyFill="1" applyBorder="1" applyAlignment="1">
      <alignment horizontal="center" vertical="center"/>
    </xf>
    <xf numFmtId="166" fontId="0" fillId="0" borderId="37" xfId="0" applyNumberFormat="1" applyBorder="1" applyAlignment="1" applyProtection="1">
      <alignment horizontal="right" vertical="center"/>
      <protection locked="0"/>
    </xf>
    <xf numFmtId="166" fontId="0" fillId="0" borderId="42" xfId="0" applyNumberFormat="1" applyBorder="1" applyAlignment="1" applyProtection="1">
      <alignment horizontal="right" vertical="center"/>
      <protection locked="0"/>
    </xf>
    <xf numFmtId="166" fontId="0" fillId="0" borderId="0" xfId="0" applyNumberFormat="1" applyAlignment="1">
      <alignment horizontal="right" vertical="center"/>
    </xf>
    <xf numFmtId="0" fontId="0" fillId="0" borderId="46" xfId="0" applyBorder="1" applyAlignment="1">
      <alignment horizontal="center" vertical="center"/>
    </xf>
    <xf numFmtId="0" fontId="0" fillId="0" borderId="47" xfId="0" applyBorder="1" applyAlignment="1">
      <alignment horizontal="center" vertical="center"/>
    </xf>
    <xf numFmtId="166" fontId="0" fillId="0" borderId="48" xfId="0" applyNumberFormat="1" applyBorder="1" applyAlignment="1">
      <alignment horizontal="right" vertical="center"/>
    </xf>
    <xf numFmtId="166" fontId="0" fillId="0" borderId="47" xfId="0" applyNumberFormat="1" applyBorder="1" applyAlignment="1">
      <alignment horizontal="right" vertical="center"/>
    </xf>
    <xf numFmtId="0" fontId="0" fillId="4" borderId="37" xfId="0" applyFill="1" applyBorder="1" applyAlignment="1">
      <alignment horizontal="center" vertical="center"/>
    </xf>
    <xf numFmtId="40" fontId="0" fillId="0" borderId="42" xfId="0" applyNumberFormat="1" applyBorder="1" applyAlignment="1">
      <alignment horizontal="right" vertical="center"/>
    </xf>
    <xf numFmtId="0" fontId="0" fillId="0" borderId="2" xfId="0" applyBorder="1" applyAlignment="1">
      <alignment horizontal="center" vertical="top"/>
    </xf>
    <xf numFmtId="4" fontId="0" fillId="0" borderId="0" xfId="0" applyNumberFormat="1" applyAlignment="1">
      <alignment horizontal="center" vertical="top"/>
    </xf>
    <xf numFmtId="0" fontId="0" fillId="0" borderId="36" xfId="0" applyBorder="1" applyAlignment="1">
      <alignment horizontal="center" vertical="top"/>
    </xf>
    <xf numFmtId="0" fontId="0" fillId="0" borderId="0" xfId="0" applyAlignment="1">
      <alignment horizontal="left" vertical="top"/>
    </xf>
    <xf numFmtId="0" fontId="0" fillId="0" borderId="0" xfId="0" applyAlignment="1">
      <alignment horizontal="center" vertical="top"/>
    </xf>
    <xf numFmtId="0" fontId="20" fillId="0" borderId="0" xfId="0" applyFont="1" applyAlignment="1">
      <alignment horizontal="center" vertical="center"/>
    </xf>
    <xf numFmtId="0" fontId="20" fillId="0" borderId="4" xfId="0" applyFont="1" applyBorder="1" applyAlignment="1">
      <alignment horizontal="center" vertical="center"/>
    </xf>
    <xf numFmtId="0" fontId="0" fillId="0" borderId="2" xfId="0" applyFont="1" applyBorder="1" applyAlignment="1">
      <alignment horizontal="center" vertical="top"/>
    </xf>
    <xf numFmtId="165" fontId="0" fillId="0" borderId="35" xfId="0" applyNumberFormat="1" applyBorder="1" applyAlignment="1">
      <alignment horizontal="center" vertical="top"/>
    </xf>
    <xf numFmtId="0" fontId="9" fillId="0" borderId="37" xfId="0" applyFont="1" applyFill="1" applyBorder="1" applyAlignment="1">
      <alignment horizontal="center" vertical="center"/>
    </xf>
    <xf numFmtId="0" fontId="2" fillId="0" borderId="14" xfId="0" applyFont="1" applyBorder="1" applyAlignment="1">
      <alignment horizontal="center" vertical="center"/>
    </xf>
    <xf numFmtId="0" fontId="14" fillId="11" borderId="17" xfId="0" applyFont="1" applyFill="1" applyBorder="1" applyAlignment="1">
      <alignment horizontal="left" vertical="center"/>
    </xf>
    <xf numFmtId="0" fontId="0" fillId="10" borderId="38" xfId="0" applyFill="1" applyBorder="1" applyAlignment="1">
      <alignment horizontal="center" vertical="center"/>
    </xf>
    <xf numFmtId="168" fontId="0" fillId="0" borderId="35" xfId="0" applyNumberFormat="1" applyBorder="1" applyAlignment="1">
      <alignment horizontal="center" vertical="top"/>
    </xf>
    <xf numFmtId="168" fontId="0" fillId="0" borderId="3" xfId="0" applyNumberFormat="1" applyBorder="1" applyAlignment="1">
      <alignment horizontal="center" vertical="center"/>
    </xf>
    <xf numFmtId="168" fontId="0" fillId="0" borderId="0" xfId="0" applyNumberFormat="1" applyAlignment="1">
      <alignment horizontal="center" vertical="center"/>
    </xf>
    <xf numFmtId="164" fontId="23" fillId="12" borderId="37" xfId="0" applyNumberFormat="1" applyFont="1" applyFill="1" applyBorder="1" applyAlignment="1">
      <alignment horizontal="center" vertical="center" wrapText="1"/>
    </xf>
    <xf numFmtId="2" fontId="24" fillId="0" borderId="40" xfId="0" applyNumberFormat="1" applyFont="1" applyFill="1" applyBorder="1" applyAlignment="1">
      <alignment horizontal="center" vertical="center" wrapText="1"/>
    </xf>
    <xf numFmtId="0" fontId="25" fillId="0" borderId="0" xfId="0" applyFont="1" applyAlignment="1">
      <alignment horizontal="center"/>
    </xf>
    <xf numFmtId="164" fontId="11" fillId="2" borderId="39" xfId="0" applyNumberFormat="1" applyFont="1" applyFill="1" applyBorder="1" applyAlignment="1">
      <alignment vertical="center"/>
    </xf>
    <xf numFmtId="16" fontId="26" fillId="0" borderId="11" xfId="0" applyNumberFormat="1" applyFont="1" applyBorder="1" applyAlignment="1">
      <alignment horizontal="center" vertical="center" wrapText="1"/>
    </xf>
    <xf numFmtId="16" fontId="26" fillId="0" borderId="7" xfId="0" applyNumberFormat="1" applyFont="1" applyBorder="1" applyAlignment="1">
      <alignment horizontal="center" vertical="center" wrapText="1"/>
    </xf>
    <xf numFmtId="0" fontId="26" fillId="0" borderId="7"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5"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8" xfId="0" applyFont="1" applyBorder="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 fillId="0" borderId="1" xfId="0" applyFont="1" applyBorder="1" applyAlignment="1">
      <alignment horizontal="center" vertical="center"/>
    </xf>
    <xf numFmtId="16" fontId="27" fillId="0" borderId="7" xfId="0" applyNumberFormat="1" applyFont="1" applyBorder="1" applyAlignment="1">
      <alignment horizontal="center" vertical="center" wrapText="1"/>
    </xf>
    <xf numFmtId="16" fontId="27" fillId="0" borderId="11"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8" fillId="0" borderId="8" xfId="0" applyFont="1" applyBorder="1" applyAlignment="1">
      <alignment horizontal="center" vertical="center"/>
    </xf>
    <xf numFmtId="0" fontId="2" fillId="0" borderId="2" xfId="0" applyFont="1" applyBorder="1" applyAlignment="1">
      <alignment horizontal="center" vertical="center"/>
    </xf>
    <xf numFmtId="0" fontId="0" fillId="5" borderId="37" xfId="0" applyFill="1" applyBorder="1" applyAlignment="1">
      <alignment horizontal="center" vertical="center"/>
    </xf>
    <xf numFmtId="0" fontId="0" fillId="0" borderId="0" xfId="0" applyAlignment="1">
      <alignment vertical="center"/>
    </xf>
    <xf numFmtId="0" fontId="0" fillId="10" borderId="38" xfId="0" applyFill="1" applyBorder="1" applyAlignment="1">
      <alignment vertical="center"/>
    </xf>
    <xf numFmtId="0" fontId="0" fillId="10" borderId="39" xfId="0" applyFill="1" applyBorder="1" applyAlignment="1">
      <alignment vertical="center"/>
    </xf>
    <xf numFmtId="0" fontId="0" fillId="10" borderId="40" xfId="0" applyFill="1" applyBorder="1" applyAlignment="1">
      <alignment vertical="center"/>
    </xf>
    <xf numFmtId="0" fontId="0" fillId="13" borderId="0" xfId="0" applyFill="1" applyAlignment="1">
      <alignment vertical="center"/>
    </xf>
    <xf numFmtId="0" fontId="0" fillId="15" borderId="0" xfId="0" applyFill="1" applyAlignment="1">
      <alignment vertical="center"/>
    </xf>
    <xf numFmtId="0" fontId="18" fillId="0" borderId="0" xfId="0" applyFont="1" applyAlignment="1">
      <alignment vertical="center"/>
    </xf>
    <xf numFmtId="0" fontId="0" fillId="16" borderId="37" xfId="0" applyFill="1" applyBorder="1" applyAlignment="1">
      <alignment horizontal="center" vertical="center"/>
    </xf>
    <xf numFmtId="0" fontId="0" fillId="5" borderId="38" xfId="0" applyFill="1" applyBorder="1" applyAlignment="1">
      <alignment vertical="center"/>
    </xf>
    <xf numFmtId="0" fontId="0" fillId="5" borderId="39" xfId="0" applyFill="1" applyBorder="1" applyAlignment="1">
      <alignment vertical="center"/>
    </xf>
    <xf numFmtId="0" fontId="0" fillId="5" borderId="40" xfId="0" applyFill="1"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17" borderId="38" xfId="0" applyFill="1" applyBorder="1" applyAlignment="1">
      <alignment vertical="center"/>
    </xf>
    <xf numFmtId="0" fontId="0" fillId="17" borderId="39" xfId="0" applyFill="1" applyBorder="1" applyAlignment="1">
      <alignment vertical="center"/>
    </xf>
    <xf numFmtId="0" fontId="0" fillId="17" borderId="40" xfId="0" applyFill="1" applyBorder="1" applyAlignment="1">
      <alignment vertical="center"/>
    </xf>
    <xf numFmtId="0" fontId="0" fillId="17" borderId="37" xfId="0" applyFill="1" applyBorder="1" applyAlignment="1">
      <alignment horizontal="center" vertical="center"/>
    </xf>
    <xf numFmtId="0" fontId="0" fillId="0" borderId="0" xfId="0" applyFill="1" applyBorder="1" applyAlignment="1">
      <alignment horizontal="left" vertical="center"/>
    </xf>
    <xf numFmtId="0" fontId="40" fillId="0" borderId="0" xfId="1" applyAlignment="1" applyProtection="1">
      <alignment vertical="center"/>
    </xf>
    <xf numFmtId="168" fontId="0" fillId="0" borderId="41" xfId="0" applyNumberFormat="1" applyBorder="1" applyAlignment="1">
      <alignment horizontal="center" vertical="center"/>
    </xf>
    <xf numFmtId="0" fontId="0" fillId="0" borderId="42" xfId="0" applyBorder="1" applyAlignment="1">
      <alignment horizontal="left" vertical="center" indent="1"/>
    </xf>
    <xf numFmtId="0" fontId="0" fillId="0" borderId="42" xfId="0" applyBorder="1" applyAlignment="1">
      <alignment horizontal="center" vertical="center"/>
    </xf>
    <xf numFmtId="0" fontId="41" fillId="0" borderId="42" xfId="0" applyFont="1" applyBorder="1" applyAlignment="1">
      <alignment horizontal="center" vertical="center"/>
    </xf>
    <xf numFmtId="40" fontId="0" fillId="0" borderId="42" xfId="0" applyNumberFormat="1" applyFill="1" applyBorder="1" applyAlignment="1">
      <alignment horizontal="right" vertical="center"/>
    </xf>
    <xf numFmtId="167" fontId="0" fillId="0" borderId="41" xfId="0" applyNumberFormat="1" applyBorder="1" applyAlignment="1">
      <alignment horizontal="center" vertical="center"/>
    </xf>
    <xf numFmtId="164" fontId="13" fillId="9" borderId="38" xfId="0" applyNumberFormat="1" applyFont="1" applyFill="1" applyBorder="1" applyAlignment="1">
      <alignment horizontal="center" vertical="center" wrapText="1"/>
    </xf>
    <xf numFmtId="164" fontId="13" fillId="9" borderId="39" xfId="0" applyNumberFormat="1" applyFont="1" applyFill="1" applyBorder="1" applyAlignment="1">
      <alignment horizontal="center" vertical="center" wrapText="1"/>
    </xf>
    <xf numFmtId="164" fontId="13" fillId="9" borderId="40" xfId="0" applyNumberFormat="1" applyFont="1" applyFill="1" applyBorder="1" applyAlignment="1">
      <alignment horizontal="center" vertical="center" wrapText="1"/>
    </xf>
    <xf numFmtId="164" fontId="11" fillId="2" borderId="38" xfId="0" applyNumberFormat="1" applyFont="1" applyFill="1" applyBorder="1" applyAlignment="1">
      <alignment horizontal="center" vertical="center"/>
    </xf>
    <xf numFmtId="164" fontId="11" fillId="2" borderId="39" xfId="0" applyNumberFormat="1" applyFont="1" applyFill="1" applyBorder="1" applyAlignment="1">
      <alignment horizontal="center" vertical="center"/>
    </xf>
    <xf numFmtId="164" fontId="11" fillId="2" borderId="40" xfId="0" applyNumberFormat="1" applyFont="1" applyFill="1" applyBorder="1" applyAlignment="1">
      <alignment horizontal="center" vertical="center"/>
    </xf>
    <xf numFmtId="164" fontId="13" fillId="9" borderId="36" xfId="0" applyNumberFormat="1" applyFont="1" applyFill="1" applyBorder="1" applyAlignment="1">
      <alignment horizontal="center" vertical="center" wrapText="1"/>
    </xf>
    <xf numFmtId="164" fontId="13" fillId="9" borderId="43" xfId="0" applyNumberFormat="1" applyFont="1" applyFill="1" applyBorder="1" applyAlignment="1">
      <alignment horizontal="center" vertical="center" wrapText="1"/>
    </xf>
    <xf numFmtId="164" fontId="13" fillId="9" borderId="35" xfId="0" applyNumberFormat="1" applyFont="1" applyFill="1" applyBorder="1" applyAlignment="1">
      <alignment horizontal="center" vertical="center" wrapText="1"/>
    </xf>
    <xf numFmtId="0" fontId="1" fillId="0" borderId="44" xfId="0" applyFont="1" applyBorder="1" applyAlignment="1">
      <alignment horizontal="center"/>
    </xf>
    <xf numFmtId="0" fontId="15" fillId="11" borderId="17" xfId="0" applyFont="1" applyFill="1" applyBorder="1" applyAlignment="1">
      <alignment horizontal="left" vertical="center" indent="22"/>
    </xf>
    <xf numFmtId="0" fontId="15" fillId="11" borderId="18" xfId="0" applyFont="1" applyFill="1" applyBorder="1" applyAlignment="1">
      <alignment horizontal="left" vertical="center" indent="22"/>
    </xf>
    <xf numFmtId="0" fontId="12" fillId="0" borderId="32" xfId="0" applyFont="1" applyBorder="1" applyAlignment="1">
      <alignment horizontal="left" vertical="top" wrapText="1"/>
    </xf>
    <xf numFmtId="0" fontId="12" fillId="0" borderId="33" xfId="0" applyFont="1" applyBorder="1" applyAlignment="1">
      <alignment horizontal="left" vertical="top" wrapText="1"/>
    </xf>
    <xf numFmtId="0" fontId="12" fillId="0" borderId="15" xfId="0" applyFont="1" applyBorder="1" applyAlignment="1">
      <alignment horizontal="left" vertical="top" wrapText="1"/>
    </xf>
    <xf numFmtId="0" fontId="12" fillId="0" borderId="30" xfId="0" applyFont="1" applyBorder="1" applyAlignment="1">
      <alignment horizontal="left" vertical="top" wrapText="1"/>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45" xfId="0" applyFont="1" applyFill="1" applyBorder="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4" fillId="6" borderId="16" xfId="0" applyFont="1" applyFill="1" applyBorder="1" applyAlignment="1">
      <alignment horizontal="center" vertical="center"/>
    </xf>
    <xf numFmtId="0" fontId="4" fillId="6" borderId="18" xfId="0" applyFont="1" applyFill="1" applyBorder="1" applyAlignment="1">
      <alignment horizontal="center" vertical="center"/>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0" fillId="5" borderId="37" xfId="0" applyFill="1" applyBorder="1" applyAlignment="1">
      <alignment horizontal="center" vertical="center"/>
    </xf>
    <xf numFmtId="0" fontId="0" fillId="16" borderId="38" xfId="0" applyFill="1" applyBorder="1" applyAlignment="1">
      <alignment horizontal="center" vertical="center"/>
    </xf>
    <xf numFmtId="0" fontId="0" fillId="16" borderId="39" xfId="0" applyFill="1" applyBorder="1" applyAlignment="1">
      <alignment horizontal="center" vertical="center"/>
    </xf>
    <xf numFmtId="0" fontId="0" fillId="16" borderId="40" xfId="0" applyFill="1" applyBorder="1" applyAlignment="1">
      <alignment horizontal="center" vertical="center"/>
    </xf>
    <xf numFmtId="0" fontId="39" fillId="5" borderId="26" xfId="0" applyFont="1" applyFill="1" applyBorder="1" applyAlignment="1">
      <alignment horizontal="center" vertical="center"/>
    </xf>
    <xf numFmtId="0" fontId="39" fillId="5" borderId="49" xfId="0" applyFont="1" applyFill="1" applyBorder="1" applyAlignment="1">
      <alignment horizontal="center" vertical="center"/>
    </xf>
    <xf numFmtId="0" fontId="39" fillId="5" borderId="41" xfId="0" applyFont="1" applyFill="1" applyBorder="1" applyAlignment="1">
      <alignment horizontal="center" vertical="center"/>
    </xf>
    <xf numFmtId="0" fontId="39" fillId="5" borderId="36" xfId="0" applyFont="1" applyFill="1" applyBorder="1" applyAlignment="1">
      <alignment horizontal="center" vertical="center"/>
    </xf>
    <xf numFmtId="0" fontId="39" fillId="5" borderId="43" xfId="0" applyFont="1" applyFill="1" applyBorder="1" applyAlignment="1">
      <alignment horizontal="center" vertical="center"/>
    </xf>
    <xf numFmtId="0" fontId="39" fillId="5" borderId="35" xfId="0" applyFont="1" applyFill="1" applyBorder="1" applyAlignment="1">
      <alignment horizontal="center" vertical="center"/>
    </xf>
    <xf numFmtId="0" fontId="30" fillId="5" borderId="38" xfId="0" applyFont="1" applyFill="1" applyBorder="1" applyAlignment="1">
      <alignment horizontal="center" vertical="center" wrapText="1"/>
    </xf>
    <xf numFmtId="0" fontId="30" fillId="5" borderId="39" xfId="0" applyFont="1" applyFill="1" applyBorder="1" applyAlignment="1">
      <alignment horizontal="center" vertical="center"/>
    </xf>
    <xf numFmtId="0" fontId="30" fillId="5" borderId="40" xfId="0" applyFont="1" applyFill="1" applyBorder="1" applyAlignment="1">
      <alignment horizontal="center" vertical="center"/>
    </xf>
    <xf numFmtId="0" fontId="36" fillId="5" borderId="38" xfId="0" applyFont="1" applyFill="1" applyBorder="1" applyAlignment="1">
      <alignment horizontal="center" vertical="center"/>
    </xf>
    <xf numFmtId="0" fontId="36" fillId="5" borderId="39" xfId="0" applyFont="1" applyFill="1" applyBorder="1" applyAlignment="1">
      <alignment horizontal="center" vertical="center"/>
    </xf>
    <xf numFmtId="0" fontId="36" fillId="5" borderId="40" xfId="0" applyFont="1" applyFill="1" applyBorder="1" applyAlignment="1">
      <alignment horizontal="center" vertical="center"/>
    </xf>
    <xf numFmtId="0" fontId="37" fillId="13" borderId="38" xfId="0" applyFont="1" applyFill="1" applyBorder="1" applyAlignment="1">
      <alignment horizontal="center" vertical="center"/>
    </xf>
    <xf numFmtId="0" fontId="37" fillId="13" borderId="39" xfId="0" applyFont="1" applyFill="1" applyBorder="1" applyAlignment="1">
      <alignment horizontal="center" vertical="center"/>
    </xf>
    <xf numFmtId="0" fontId="37" fillId="13" borderId="40" xfId="0" applyFont="1" applyFill="1" applyBorder="1" applyAlignment="1">
      <alignment horizontal="center" vertical="center"/>
    </xf>
    <xf numFmtId="0" fontId="38" fillId="14" borderId="38" xfId="0" applyFont="1" applyFill="1" applyBorder="1" applyAlignment="1">
      <alignment horizontal="center" vertical="center"/>
    </xf>
    <xf numFmtId="0" fontId="38" fillId="14" borderId="39" xfId="0" applyFont="1" applyFill="1" applyBorder="1" applyAlignment="1">
      <alignment horizontal="center" vertical="center"/>
    </xf>
    <xf numFmtId="0" fontId="38" fillId="14" borderId="40" xfId="0" applyFont="1" applyFill="1" applyBorder="1" applyAlignment="1">
      <alignment horizontal="center" vertical="center"/>
    </xf>
  </cellXfs>
  <cellStyles count="2">
    <cellStyle name="Lien hypertexte" xfId="1" builtinId="8"/>
    <cellStyle name="Normal" xfId="0" builtinId="0"/>
  </cellStyles>
  <dxfs count="426">
    <dxf>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numFmt numFmtId="166" formatCode="#,##0.00\ _€"/>
      <alignment horizontal="right" vertical="center" textRotation="0" wrapText="0" relativeIndent="0" justifyLastLine="0" shrinkToFit="0" readingOrder="0"/>
      <border diagonalUp="0" diagonalDown="0" outline="0">
        <left style="thin">
          <color indexed="64"/>
        </left>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relative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rgb="FF000000"/>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justifyLastLine="0" shrinkToFit="0" readingOrder="0"/>
      <border diagonalUp="0" diagonalDown="0" outline="0">
        <left/>
        <right style="thin">
          <color indexed="64"/>
        </right>
        <top style="thin">
          <color rgb="FF000000"/>
        </top>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alignment horizontal="right" vertical="center" textRotation="0" wrapText="0" indent="0" justifyLastLine="0" shrinkToFit="0" readingOrder="0"/>
    </dxf>
    <dxf>
      <border outline="0">
        <bottom style="thin">
          <color rgb="FF000000"/>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justifyLastLine="0" shrinkToFit="0" readingOrder="0"/>
      <border diagonalUp="0" diagonalDown="0" outline="0">
        <left/>
        <right style="thin">
          <color indexed="64"/>
        </right>
        <top style="thin">
          <color indexed="64"/>
        </top>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dxf>
    <dxf>
      <border outline="0">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vertical="center" textRotation="0" wrapText="0" indent="0" justifyLastLine="0" shrinkToFit="0" readingOrder="0"/>
      <protection locked="0" hidden="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indexed="64"/>
        </left>
        <right style="thin">
          <color indexed="64"/>
        </right>
        <bottom style="thin">
          <color indexed="64"/>
        </bottom>
      </border>
    </dxf>
    <dxf>
      <alignment horizontal="left" vertical="top" textRotation="0" wrapText="0" indent="0" justifyLastLine="0" shrinkToFit="0" readingOrder="0"/>
      <border diagonalUp="0" diagonalDown="0" outline="0">
        <left style="thin">
          <color indexed="64"/>
        </left>
        <right style="thin">
          <color indexed="64"/>
        </right>
        <top/>
        <bottom/>
      </border>
    </dxf>
    <dxf>
      <fill>
        <patternFill>
          <bgColor theme="4" tint="0.79998168889431442"/>
        </patternFill>
      </fill>
    </dxf>
    <dxf>
      <fill>
        <patternFill>
          <bgColor theme="4" tint="0.59996337778862885"/>
        </patternFill>
      </fill>
    </dxf>
    <dxf>
      <font>
        <b/>
        <i val="0"/>
        <color theme="0"/>
      </font>
      <fill>
        <patternFill>
          <bgColor theme="3" tint="0.3999450666829432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4">
      <tableStyleElement type="wholeTable" dxfId="425"/>
      <tableStyleElement type="headerRow" dxfId="424"/>
      <tableStyleElement type="firstRowStripe" dxfId="423"/>
      <tableStyleElement type="secondRowStripe" dxfId="422"/>
    </tableStyle>
  </tableStyles>
  <colors>
    <mruColors>
      <color rgb="FF0000CC"/>
      <color rgb="FF3366CC"/>
      <color rgb="FF0066CC"/>
      <color rgb="FF000099"/>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4"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790575</xdr:colOff>
      <xdr:row>0</xdr:row>
      <xdr:rowOff>95250</xdr:rowOff>
    </xdr:from>
    <xdr:to>
      <xdr:col>9</xdr:col>
      <xdr:colOff>1162049</xdr:colOff>
      <xdr:row>0</xdr:row>
      <xdr:rowOff>676275</xdr:rowOff>
    </xdr:to>
    <xdr:sp macro="[0]!changement_carnet" textlink="">
      <xdr:nvSpPr>
        <xdr:cNvPr id="2" name="Plaque 1"/>
        <xdr:cNvSpPr/>
      </xdr:nvSpPr>
      <xdr:spPr>
        <a:xfrm>
          <a:off x="12439650" y="95250"/>
          <a:ext cx="2276474"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22409</xdr:colOff>
      <xdr:row>0</xdr:row>
      <xdr:rowOff>33618</xdr:rowOff>
    </xdr:from>
    <xdr:to>
      <xdr:col>1</xdr:col>
      <xdr:colOff>448232</xdr:colOff>
      <xdr:row>0</xdr:row>
      <xdr:rowOff>425823</xdr:rowOff>
    </xdr:to>
    <xdr:sp macro="[0]!scroll_haut" textlink="">
      <xdr:nvSpPr>
        <xdr:cNvPr id="2" name="Flèche vers le haut 1"/>
        <xdr:cNvSpPr/>
      </xdr:nvSpPr>
      <xdr:spPr>
        <a:xfrm>
          <a:off x="1669674" y="33618"/>
          <a:ext cx="425823" cy="392205"/>
        </a:xfrm>
        <a:prstGeom prst="upArrow">
          <a:avLst/>
        </a:prstGeom>
        <a:solidFill>
          <a:srgbClr val="00FF00"/>
        </a:solidFill>
        <a:ln w="12700">
          <a:solidFill>
            <a:schemeClr val="tx1"/>
          </a:solidFill>
        </a:ln>
        <a:effectLst/>
        <a:scene3d>
          <a:camera prst="orthographicFront"/>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17906</xdr:colOff>
      <xdr:row>0</xdr:row>
      <xdr:rowOff>107578</xdr:rowOff>
    </xdr:from>
    <xdr:to>
      <xdr:col>2</xdr:col>
      <xdr:colOff>443729</xdr:colOff>
      <xdr:row>0</xdr:row>
      <xdr:rowOff>499783</xdr:rowOff>
    </xdr:to>
    <xdr:sp macro="[0]!scroll_bas" textlink="">
      <xdr:nvSpPr>
        <xdr:cNvPr id="3" name="Flèche vers le haut 2"/>
        <xdr:cNvSpPr/>
      </xdr:nvSpPr>
      <xdr:spPr>
        <a:xfrm>
          <a:off x="2113406" y="107578"/>
          <a:ext cx="425823" cy="392205"/>
        </a:xfrm>
        <a:prstGeom prst="upArrow">
          <a:avLst/>
        </a:prstGeom>
        <a:solidFill>
          <a:srgbClr val="00FF00"/>
        </a:solidFill>
        <a:ln w="12700">
          <a:solidFill>
            <a:schemeClr val="tx1"/>
          </a:solidFill>
        </a:ln>
        <a:effectLst/>
        <a:scene3d>
          <a:camera prst="orthographicFront">
            <a:rot lat="10800000" lon="0" rev="0"/>
          </a:camera>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49174"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219075</xdr:colOff>
      <xdr:row>10</xdr:row>
      <xdr:rowOff>19049</xdr:rowOff>
    </xdr:from>
    <xdr:to>
      <xdr:col>0</xdr:col>
      <xdr:colOff>3095625</xdr:colOff>
      <xdr:row>16</xdr:row>
      <xdr:rowOff>76200</xdr:rowOff>
    </xdr:to>
    <xdr:sp macro="[0]!RAZ" textlink="">
      <xdr:nvSpPr>
        <xdr:cNvPr id="2" name="Rectangle à coins arrondis 1"/>
        <xdr:cNvSpPr/>
      </xdr:nvSpPr>
      <xdr:spPr>
        <a:xfrm>
          <a:off x="219075" y="1924049"/>
          <a:ext cx="287655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a:t>Initialisation</a:t>
          </a:r>
          <a:r>
            <a:rPr lang="fr-FR" sz="1400" baseline="0"/>
            <a:t> de l'application</a:t>
          </a:r>
        </a:p>
        <a:p>
          <a:pPr algn="ctr"/>
          <a:r>
            <a:rPr lang="fr-FR" sz="1400" baseline="0"/>
            <a:t>Suppression de toutes les données mensuelles, c'est une Remise à Zéro pour l'année suivante !</a:t>
          </a:r>
          <a:endParaRPr lang="fr-FR" sz="1400"/>
        </a:p>
      </xdr:txBody>
    </xdr:sp>
    <xdr:clientData/>
  </xdr:twoCellAnchor>
  <xdr:twoCellAnchor>
    <xdr:from>
      <xdr:col>1</xdr:col>
      <xdr:colOff>0</xdr:colOff>
      <xdr:row>10</xdr:row>
      <xdr:rowOff>47625</xdr:rowOff>
    </xdr:from>
    <xdr:to>
      <xdr:col>1</xdr:col>
      <xdr:colOff>1790700</xdr:colOff>
      <xdr:row>16</xdr:row>
      <xdr:rowOff>104776</xdr:rowOff>
    </xdr:to>
    <xdr:sp macro="[0]!transfert_version" textlink="">
      <xdr:nvSpPr>
        <xdr:cNvPr id="3" name="Rectangle à coins arrondis 2"/>
        <xdr:cNvSpPr/>
      </xdr:nvSpPr>
      <xdr:spPr>
        <a:xfrm>
          <a:off x="3429000" y="1952625"/>
          <a:ext cx="179070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aseline="0"/>
            <a:t>Récupération des données des douze mois de suivi mensuel</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209550</xdr:colOff>
      <xdr:row>160</xdr:row>
      <xdr:rowOff>171450</xdr:rowOff>
    </xdr:from>
    <xdr:to>
      <xdr:col>14</xdr:col>
      <xdr:colOff>95250</xdr:colOff>
      <xdr:row>167</xdr:row>
      <xdr:rowOff>104776</xdr:rowOff>
    </xdr:to>
    <xdr:cxnSp macro="">
      <xdr:nvCxnSpPr>
        <xdr:cNvPr id="2" name="Connecteur droit avec flèche 1"/>
        <xdr:cNvCxnSpPr/>
      </xdr:nvCxnSpPr>
      <xdr:spPr>
        <a:xfrm flipV="1">
          <a:off x="8553450" y="32775525"/>
          <a:ext cx="685800" cy="1266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247650</xdr:colOff>
      <xdr:row>160</xdr:row>
      <xdr:rowOff>133350</xdr:rowOff>
    </xdr:from>
    <xdr:to>
      <xdr:col>14</xdr:col>
      <xdr:colOff>104775</xdr:colOff>
      <xdr:row>160</xdr:row>
      <xdr:rowOff>133350</xdr:rowOff>
    </xdr:to>
    <xdr:cxnSp macro="">
      <xdr:nvCxnSpPr>
        <xdr:cNvPr id="3" name="Connecteur droit avec flèche 2"/>
        <xdr:cNvCxnSpPr/>
      </xdr:nvCxnSpPr>
      <xdr:spPr>
        <a:xfrm>
          <a:off x="8591550" y="32737425"/>
          <a:ext cx="65722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uivi%20Multi-compte%20V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livier/Desktop/A%20lir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Epargne"/>
      <sheetName val="Gestion Dépenses"/>
      <sheetName val="Mensualisation"/>
      <sheetName val="Budget"/>
      <sheetName val="Statistiques"/>
      <sheetName val="Bilan Global"/>
      <sheetName val="BD"/>
      <sheetName val="Système"/>
    </sheetNames>
    <sheetDataSet>
      <sheetData sheetId="0">
        <row r="3">
          <cell r="B3" t="str">
            <v>Libellé principal</v>
          </cell>
        </row>
        <row r="4">
          <cell r="B4" t="str">
            <v>Report mois précédent</v>
          </cell>
          <cell r="C4" t="str">
            <v xml:space="preserve"> </v>
          </cell>
        </row>
      </sheetData>
      <sheetData sheetId="1">
        <row r="3">
          <cell r="B3" t="str">
            <v>Libellé principal</v>
          </cell>
        </row>
        <row r="4">
          <cell r="B4" t="str">
            <v>Report mois précédent</v>
          </cell>
          <cell r="C4" t="str">
            <v xml:space="preserve"> </v>
          </cell>
        </row>
      </sheetData>
      <sheetData sheetId="2">
        <row r="3">
          <cell r="B3" t="str">
            <v>Libellé principal</v>
          </cell>
        </row>
        <row r="4">
          <cell r="B4" t="str">
            <v>Report mois précédent</v>
          </cell>
          <cell r="C4" t="str">
            <v xml:space="preserve"> </v>
          </cell>
        </row>
      </sheetData>
      <sheetData sheetId="3">
        <row r="3">
          <cell r="B3" t="str">
            <v>Libellé principal</v>
          </cell>
        </row>
        <row r="4">
          <cell r="B4" t="str">
            <v>Report mois précédent</v>
          </cell>
          <cell r="C4" t="str">
            <v xml:space="preserve"> </v>
          </cell>
        </row>
      </sheetData>
      <sheetData sheetId="4">
        <row r="3">
          <cell r="B3" t="str">
            <v>Libellé principal</v>
          </cell>
        </row>
        <row r="4">
          <cell r="B4" t="str">
            <v>Report mois précédent</v>
          </cell>
          <cell r="C4" t="str">
            <v xml:space="preserve"> </v>
          </cell>
        </row>
      </sheetData>
      <sheetData sheetId="5">
        <row r="3">
          <cell r="B3" t="str">
            <v>Libellé principal</v>
          </cell>
        </row>
        <row r="4">
          <cell r="B4" t="str">
            <v>Report mois précédent</v>
          </cell>
          <cell r="C4" t="str">
            <v xml:space="preserve"> </v>
          </cell>
        </row>
      </sheetData>
      <sheetData sheetId="6">
        <row r="3">
          <cell r="B3" t="str">
            <v>Libellé principal</v>
          </cell>
        </row>
        <row r="4">
          <cell r="B4" t="str">
            <v>Report mois précédent</v>
          </cell>
          <cell r="C4" t="str">
            <v xml:space="preserve"> </v>
          </cell>
        </row>
      </sheetData>
      <sheetData sheetId="7">
        <row r="3">
          <cell r="B3" t="str">
            <v>Libellé principal</v>
          </cell>
        </row>
        <row r="4">
          <cell r="B4" t="str">
            <v>Report mois précédent</v>
          </cell>
          <cell r="C4" t="str">
            <v xml:space="preserve"> </v>
          </cell>
        </row>
      </sheetData>
      <sheetData sheetId="8">
        <row r="3">
          <cell r="B3" t="str">
            <v>Libellé principal</v>
          </cell>
        </row>
        <row r="4">
          <cell r="B4" t="str">
            <v>Report mois précédent</v>
          </cell>
          <cell r="C4" t="str">
            <v xml:space="preserve"> </v>
          </cell>
        </row>
      </sheetData>
      <sheetData sheetId="9">
        <row r="3">
          <cell r="B3" t="str">
            <v>Libellé principal</v>
          </cell>
        </row>
        <row r="4">
          <cell r="B4" t="str">
            <v>Report mois précédent</v>
          </cell>
          <cell r="C4" t="str">
            <v xml:space="preserve"> </v>
          </cell>
        </row>
      </sheetData>
      <sheetData sheetId="10">
        <row r="3">
          <cell r="B3" t="str">
            <v>Libellé principal</v>
          </cell>
        </row>
        <row r="4">
          <cell r="B4" t="str">
            <v>Report mois précédent</v>
          </cell>
          <cell r="C4" t="str">
            <v xml:space="preserve"> </v>
          </cell>
        </row>
      </sheetData>
      <sheetData sheetId="11">
        <row r="3">
          <cell r="B3" t="str">
            <v>Libellé principal</v>
          </cell>
        </row>
        <row r="4">
          <cell r="B4" t="str">
            <v>Report mois précédent</v>
          </cell>
          <cell r="C4" t="str">
            <v xml:space="preserve"> </v>
          </cell>
        </row>
      </sheetData>
      <sheetData sheetId="12"/>
      <sheetData sheetId="13"/>
      <sheetData sheetId="14"/>
      <sheetData sheetId="15">
        <row r="1">
          <cell r="P1">
            <v>1</v>
          </cell>
          <cell r="Q1">
            <v>2</v>
          </cell>
          <cell r="R1">
            <v>3</v>
          </cell>
          <cell r="S1">
            <v>4</v>
          </cell>
          <cell r="T1">
            <v>5</v>
          </cell>
          <cell r="U1">
            <v>6</v>
          </cell>
          <cell r="V1">
            <v>7</v>
          </cell>
          <cell r="W1">
            <v>8</v>
          </cell>
          <cell r="X1">
            <v>9</v>
          </cell>
          <cell r="Y1">
            <v>10</v>
          </cell>
          <cell r="Z1">
            <v>11</v>
          </cell>
          <cell r="AA1">
            <v>12</v>
          </cell>
        </row>
        <row r="2">
          <cell r="P2">
            <v>0</v>
          </cell>
          <cell r="Q2">
            <v>0</v>
          </cell>
          <cell r="R2">
            <v>0</v>
          </cell>
          <cell r="S2">
            <v>0</v>
          </cell>
          <cell r="T2">
            <v>0</v>
          </cell>
          <cell r="U2">
            <v>0</v>
          </cell>
          <cell r="V2">
            <v>0</v>
          </cell>
          <cell r="W2">
            <v>0</v>
          </cell>
          <cell r="X2">
            <v>0</v>
          </cell>
          <cell r="Y2">
            <v>0</v>
          </cell>
          <cell r="Z2">
            <v>0</v>
          </cell>
          <cell r="AA2">
            <v>0</v>
          </cell>
        </row>
      </sheetData>
      <sheetData sheetId="16"/>
      <sheetData sheetId="17"/>
      <sheetData sheetId="18">
        <row r="1">
          <cell r="A1" t="str">
            <v>Libellés principaux</v>
          </cell>
        </row>
        <row r="2">
          <cell r="A2" t="str">
            <v>Report mois précédent</v>
          </cell>
          <cell r="B2" t="str">
            <v xml:space="preserve"> </v>
          </cell>
        </row>
        <row r="3">
          <cell r="A3" t="str">
            <v>Report suivi précédent</v>
          </cell>
        </row>
        <row r="4">
          <cell r="A4" t="str">
            <v>Transfert de compte à compte</v>
          </cell>
        </row>
        <row r="5">
          <cell r="A5" t="str">
            <v>Achats divers</v>
          </cell>
        </row>
        <row r="6">
          <cell r="A6" t="str">
            <v>Achats internet</v>
          </cell>
        </row>
        <row r="7">
          <cell r="A7" t="str">
            <v>Aménagement jardin</v>
          </cell>
        </row>
        <row r="8">
          <cell r="A8" t="str">
            <v>Aménagement maison</v>
          </cell>
        </row>
        <row r="9">
          <cell r="A9" t="str">
            <v>Assurances</v>
          </cell>
        </row>
        <row r="10">
          <cell r="A10" t="str">
            <v>Bricolage</v>
          </cell>
        </row>
        <row r="11">
          <cell r="A11" t="str">
            <v>Bureautique</v>
          </cell>
        </row>
        <row r="12">
          <cell r="A12" t="str">
            <v>Cadeaux</v>
          </cell>
        </row>
        <row r="13">
          <cell r="A13" t="str">
            <v>CAF</v>
          </cell>
        </row>
        <row r="14">
          <cell r="A14" t="str">
            <v>Chat</v>
          </cell>
        </row>
        <row r="15">
          <cell r="A15" t="str">
            <v>Courses</v>
          </cell>
        </row>
        <row r="16">
          <cell r="A16" t="str">
            <v>Dépenses de santé</v>
          </cell>
        </row>
        <row r="17">
          <cell r="A17" t="str">
            <v>Dépôt d'argent</v>
          </cell>
        </row>
        <row r="18">
          <cell r="A18" t="str">
            <v>Ecole</v>
          </cell>
        </row>
        <row r="19">
          <cell r="A19" t="str">
            <v>Enfants</v>
          </cell>
        </row>
        <row r="20">
          <cell r="A20" t="str">
            <v>Equipement de la maison</v>
          </cell>
        </row>
        <row r="21">
          <cell r="A21" t="str">
            <v>Habillement</v>
          </cell>
        </row>
        <row r="22">
          <cell r="A22" t="str">
            <v>Habitation</v>
          </cell>
        </row>
        <row r="23">
          <cell r="A23" t="str">
            <v>Impôts</v>
          </cell>
        </row>
        <row r="24">
          <cell r="A24" t="str">
            <v>Imprévus</v>
          </cell>
        </row>
        <row r="25">
          <cell r="A25" t="str">
            <v>Loisirs</v>
          </cell>
        </row>
        <row r="26">
          <cell r="A26" t="str">
            <v>Remboursement santé</v>
          </cell>
        </row>
      </sheetData>
      <sheetData sheetId="19">
        <row r="1">
          <cell r="B1">
            <v>2014</v>
          </cell>
          <cell r="E1" t="str">
            <v>Type d'opération</v>
          </cell>
        </row>
        <row r="2">
          <cell r="B2">
            <v>0</v>
          </cell>
          <cell r="D2" t="str">
            <v>non inscrite</v>
          </cell>
          <cell r="E2" t="str">
            <v>Carte Bancaire</v>
          </cell>
        </row>
        <row r="3">
          <cell r="B3">
            <v>2</v>
          </cell>
          <cell r="D3" t="str">
            <v>non inscrite</v>
          </cell>
          <cell r="E3" t="str">
            <v>Chèque</v>
          </cell>
        </row>
        <row r="4">
          <cell r="D4" t="str">
            <v>non inscrite</v>
          </cell>
          <cell r="E4" t="str">
            <v>Versement</v>
          </cell>
        </row>
        <row r="5">
          <cell r="D5" t="str">
            <v>non inscrite</v>
          </cell>
          <cell r="E5" t="str">
            <v>Virement</v>
          </cell>
        </row>
        <row r="6">
          <cell r="D6" t="str">
            <v>non inscrite</v>
          </cell>
          <cell r="E6" t="str">
            <v>Prélèvement</v>
          </cell>
        </row>
        <row r="7">
          <cell r="D7" t="str">
            <v>non inscrite</v>
          </cell>
          <cell r="E7" t="str">
            <v>Report</v>
          </cell>
        </row>
        <row r="8">
          <cell r="D8" t="str">
            <v>non inscrite</v>
          </cell>
        </row>
        <row r="9">
          <cell r="D9" t="str">
            <v>non inscrite</v>
          </cell>
        </row>
        <row r="10">
          <cell r="D10" t="str">
            <v>non inscrite</v>
          </cell>
        </row>
        <row r="11">
          <cell r="D11" t="str">
            <v>non inscrite</v>
          </cell>
        </row>
        <row r="12">
          <cell r="D12" t="str">
            <v>non inscrite</v>
          </cell>
        </row>
        <row r="13">
          <cell r="D13" t="str">
            <v>non inscrite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lire"/>
    </sheetNames>
    <sheetDataSet>
      <sheetData sheetId="0">
        <row r="238">
          <cell r="A238" t="str">
            <v>En cas de problèmes, de questions, de sugestions ou de critiques : loureed@laposte.net</v>
          </cell>
        </row>
      </sheetData>
    </sheetDataSet>
  </externalBook>
</externalLink>
</file>

<file path=xl/tables/table1.xml><?xml version="1.0" encoding="utf-8"?>
<table xmlns="http://schemas.openxmlformats.org/spreadsheetml/2006/main" id="5" name="Janvier" displayName="Janvier" ref="A3:K4" headerRowDxfId="421" tableBorderDxfId="420">
  <autoFilter ref="A3:K4"/>
  <sortState ref="A4:K60">
    <sortCondition ref="A3:A60"/>
  </sortState>
  <tableColumns count="11">
    <tableColumn id="1" name="Jour" totalsRowLabel="Total" dataDxfId="419" totalsRowDxfId="418"/>
    <tableColumn id="2" name="Libellé principal" dataDxfId="417" totalsRowDxfId="416"/>
    <tableColumn id="3" name="Libellé Secondaire" dataDxfId="415" totalsRowDxfId="414"/>
    <tableColumn id="4" name="Libellé libre" dataDxfId="413" totalsRowDxfId="412"/>
    <tableColumn id="5" name="Type d'opération" dataDxfId="411" totalsRowDxfId="410"/>
    <tableColumn id="11" name="N° de chèque" dataDxfId="409" totalsRowDxfId="408"/>
    <tableColumn id="6" name="P" dataDxfId="407"/>
    <tableColumn id="7" name="Crédit" dataDxfId="406"/>
    <tableColumn id="8" name="Débit" dataDxfId="405"/>
    <tableColumn id="9" name="Solde courant" dataDxfId="404">
      <calculatedColumnFormula>IF(ISNUMBER(INDIRECT("J"&amp;ROW()-1)),INDIRECT("J"&amp;ROW()-1)+INDIRECT("H"&amp;ROW())-INDIRECT("I"&amp;ROW()),solde_réel)</calculatedColumnFormula>
    </tableColumn>
    <tableColumn id="10" name="Solde bancaire" totalsRowFunction="sum" dataDxfId="403">
      <calculatedColumnFormula>IF(ISNUMBER(INDIRECT("K"&amp;ROW()-1)),IF(INDIRECT("G"&amp;ROW())&lt;&gt;"",INDIRECT("K"&amp;ROW()-1)+INDIRECT("H"&amp;ROW())-INDIRECT("I"&amp;ROW()),INDIRECT("K"&amp;ROW()-1)),solde_réel)</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1" name="Février" displayName="Février" ref="A3:K4" headerRowDxfId="402" tableBorderDxfId="401">
  <autoFilter ref="A3:K4"/>
  <sortState ref="A4:K67">
    <sortCondition ref="A3:A67"/>
  </sortState>
  <tableColumns count="11">
    <tableColumn id="1" name="Jour" totalsRowLabel="Total" dataDxfId="400" totalsRowDxfId="399"/>
    <tableColumn id="2" name="Libellé principal" dataDxfId="398" totalsRowDxfId="397"/>
    <tableColumn id="3" name="Libellé Secondaire" dataDxfId="396" totalsRowDxfId="395"/>
    <tableColumn id="4" name="Libellé libre" dataDxfId="394" totalsRowDxfId="393"/>
    <tableColumn id="5" name="Type d'opération" dataDxfId="392" totalsRowDxfId="391"/>
    <tableColumn id="11" name="N° de chèque" dataDxfId="390" totalsRowDxfId="389"/>
    <tableColumn id="6" name="P" dataDxfId="388"/>
    <tableColumn id="7" name="Crédit" dataDxfId="387" totalsRowDxfId="386"/>
    <tableColumn id="8" name="Débit" dataDxfId="385" totalsRowDxfId="384"/>
    <tableColumn id="9" name="Solde courant" dataDxfId="383">
      <calculatedColumnFormula>IF(ISNUMBER(INDIRECT("J"&amp;ROW()-1)),INDIRECT("J"&amp;ROW()-1)+INDIRECT("H"&amp;ROW())-INDIRECT("I"&amp;ROW()),LOOKUP(9^9,Janvier!J:J))</calculatedColumnFormula>
    </tableColumn>
    <tableColumn id="10" name="Solde bancaire" totalsRowFunction="sum" dataDxfId="382">
      <calculatedColumnFormula>IF(ISNUMBER(INDIRECT("K"&amp;ROW()-1)),IF(INDIRECT("G"&amp;ROW())&lt;&gt;"",INDIRECT("K"&amp;ROW()-1)+INDIRECT("H"&amp;ROW())-INDIRECT("I"&amp;ROW()),INDIRECT("K"&amp;ROW()-1)),LOOKUP(9^9,Janvier!K:K))</calculatedColumnFormula>
    </tableColumn>
  </tableColumns>
  <tableStyleInfo name="Style de tableau 1" showFirstColumn="0" showLastColumn="0" showRowStripes="1" showColumnStripes="0"/>
</table>
</file>

<file path=xl/tables/table3.xml><?xml version="1.0" encoding="utf-8"?>
<table xmlns="http://schemas.openxmlformats.org/spreadsheetml/2006/main" id="2" name="Mars" displayName="Mars" ref="A3:K4" headerRowDxfId="381" tableBorderDxfId="380">
  <autoFilter ref="A3:K4"/>
  <sortState ref="A4:K35">
    <sortCondition ref="A3:A35"/>
  </sortState>
  <tableColumns count="11">
    <tableColumn id="1" name="Jour" totalsRowLabel="Total" dataDxfId="379" totalsRowDxfId="378"/>
    <tableColumn id="2" name="Libellé principal" dataDxfId="377" totalsRowDxfId="376"/>
    <tableColumn id="3" name="Libellé Secondaire" dataDxfId="375" totalsRowDxfId="374"/>
    <tableColumn id="4" name="Libellé libre" dataDxfId="373" totalsRowDxfId="372"/>
    <tableColumn id="5" name="Type d'opération" dataDxfId="371" totalsRowDxfId="370"/>
    <tableColumn id="11" name="N° de chèque" dataDxfId="369" totalsRowDxfId="368"/>
    <tableColumn id="6" name="P" dataDxfId="367"/>
    <tableColumn id="7" name="Crédit" dataDxfId="366" totalsRowDxfId="365"/>
    <tableColumn id="8" name="Débit" dataDxfId="364" totalsRowDxfId="363"/>
    <tableColumn id="9" name="Solde courant" dataDxfId="362" totalsRowDxfId="361">
      <calculatedColumnFormula>IF(ISNUMBER(INDIRECT("J"&amp;ROW()-1)),INDIRECT("J"&amp;ROW()-1)+INDIRECT("H"&amp;ROW())-INDIRECT("I"&amp;ROW()),LOOKUP(9^9,Février!J:J))</calculatedColumnFormula>
    </tableColumn>
    <tableColumn id="10" name="Solde bancaire" totalsRowFunction="sum" dataDxfId="360">
      <calculatedColumnFormula>IF(ISNUMBER(INDIRECT("K"&amp;ROW()-1)),IF(INDIRECT("G"&amp;ROW())&lt;&gt;"",INDIRECT("K"&amp;ROW()-1)+INDIRECT("H"&amp;ROW())-INDIRECT("I"&amp;ROW()),INDIRECT("K"&amp;ROW()-1)),LOOKUP(9^9,Février!K:K))</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3" name="Avril" displayName="Avril" ref="A3:K13" headerRowDxfId="359" tableBorderDxfId="358">
  <autoFilter ref="A3:K13"/>
  <tableColumns count="11">
    <tableColumn id="1" name="Jour" totalsRowLabel="Total" dataDxfId="357" totalsRowDxfId="356"/>
    <tableColumn id="2" name="Libellé principal" dataDxfId="355" totalsRowDxfId="354"/>
    <tableColumn id="3" name="Libellé Secondaire" dataDxfId="353" totalsRowDxfId="352"/>
    <tableColumn id="4" name="Libellé libre" dataDxfId="351" totalsRowDxfId="350"/>
    <tableColumn id="5" name="Type d'opération" dataDxfId="349" totalsRowDxfId="348"/>
    <tableColumn id="11" name="N° de chèque" dataDxfId="347" totalsRowDxfId="346"/>
    <tableColumn id="6" name="P" dataDxfId="345"/>
    <tableColumn id="7" name="Crédit" dataDxfId="344" totalsRowDxfId="343"/>
    <tableColumn id="8" name="Débit" dataDxfId="342" totalsRowDxfId="341"/>
    <tableColumn id="9" name="Solde courant" dataDxfId="340" totalsRowDxfId="339">
      <calculatedColumnFormula>IF(ISNUMBER(INDIRECT("J"&amp;ROW()-1)),INDIRECT("J"&amp;ROW()-1)+INDIRECT("H"&amp;ROW())-INDIRECT("I"&amp;ROW()),LOOKUP(9^9,Mars!J:J))</calculatedColumnFormula>
    </tableColumn>
    <tableColumn id="10" name="Solde bancaire" totalsRowFunction="sum" dataDxfId="338">
      <calculatedColumnFormula>IF(ISNUMBER(INDIRECT("K"&amp;ROW()-1)),IF(INDIRECT("G"&amp;ROW())&lt;&gt;"",INDIRECT("K"&amp;ROW()-1)+INDIRECT("H"&amp;ROW())-INDIRECT("I"&amp;ROW()),INDIRECT("K"&amp;ROW()-1)),LOOKUP(9^9,Mars!K:K))</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4" name="Mai" displayName="Mai" ref="A3:K4" headerRowDxfId="337" tableBorderDxfId="336">
  <autoFilter ref="A3:K4"/>
  <tableColumns count="11">
    <tableColumn id="1" name="Jour" totalsRowLabel="Total" dataDxfId="335" totalsRowDxfId="334"/>
    <tableColumn id="2" name="Libellé principal" dataDxfId="333" totalsRowDxfId="332"/>
    <tableColumn id="3" name="Libellé Secondaire" dataDxfId="331" totalsRowDxfId="330"/>
    <tableColumn id="4" name="Libellé libre" dataDxfId="329" totalsRowDxfId="328"/>
    <tableColumn id="5" name="Type d'opération" dataDxfId="327" totalsRowDxfId="326"/>
    <tableColumn id="11" name="N° de chèque" dataDxfId="325" totalsRowDxfId="324"/>
    <tableColumn id="6" name="P" dataDxfId="323"/>
    <tableColumn id="7" name="Crédit" dataDxfId="322" totalsRowDxfId="321"/>
    <tableColumn id="8" name="Débit" dataDxfId="320" totalsRowDxfId="319"/>
    <tableColumn id="9" name="Solde courant" dataDxfId="318" totalsRowDxfId="317">
      <calculatedColumnFormula>IF(ISNUMBER(INDIRECT("J"&amp;ROW()-1)),INDIRECT("J"&amp;ROW()-1)+INDIRECT("H"&amp;ROW())-INDIRECT("I"&amp;ROW()),LOOKUP(9^9,Avril!J:J))</calculatedColumnFormula>
    </tableColumn>
    <tableColumn id="10" name="Solde bancaire" totalsRowFunction="sum" dataDxfId="316">
      <calculatedColumnFormula>IF(ISNUMBER(INDIRECT("K"&amp;ROW()-1)),IF(INDIRECT("G"&amp;ROW())&lt;&gt;"",INDIRECT("K"&amp;ROW()-1)+INDIRECT("H"&amp;ROW())-INDIRECT("I"&amp;ROW()),INDIRECT("K"&amp;ROW()-1)),LOOKUP(9^9,Avril!K:K))</calculatedColumnFormula>
    </tableColumn>
  </tableColumns>
  <tableStyleInfo name="Style de tableau 1" showFirstColumn="0" showLastColumn="0" showRowStripes="1" showColumnStripes="0"/>
</table>
</file>

<file path=xl/tables/table6.xml><?xml version="1.0" encoding="utf-8"?>
<table xmlns="http://schemas.openxmlformats.org/spreadsheetml/2006/main" id="6" name="Juin" displayName="Juin" ref="A3:K4" headerRowDxfId="315" tableBorderDxfId="314">
  <autoFilter ref="A3:K4"/>
  <tableColumns count="11">
    <tableColumn id="1" name="Jour" totalsRowLabel="Total" dataDxfId="313" totalsRowDxfId="312"/>
    <tableColumn id="2" name="Libellé principal" dataDxfId="311" totalsRowDxfId="310"/>
    <tableColumn id="3" name="Libellé Secondaire" dataDxfId="309" totalsRowDxfId="308"/>
    <tableColumn id="4" name="Libellé libre" dataDxfId="307" totalsRowDxfId="306"/>
    <tableColumn id="5" name="Type d'opération" dataDxfId="305" totalsRowDxfId="304"/>
    <tableColumn id="11" name="N° de chèque" dataDxfId="303" totalsRowDxfId="302"/>
    <tableColumn id="6" name="P" dataDxfId="301"/>
    <tableColumn id="7" name="Crédit" dataDxfId="300" totalsRowDxfId="299"/>
    <tableColumn id="8" name="Débit" dataDxfId="298" totalsRowDxfId="297"/>
    <tableColumn id="9" name="Solde courant" dataDxfId="296" totalsRowDxfId="295">
      <calculatedColumnFormula>IF(ISNUMBER(INDIRECT("J"&amp;ROW()-1)),INDIRECT("J"&amp;ROW()-1)+INDIRECT("H"&amp;ROW())-INDIRECT("I"&amp;ROW()),LOOKUP(9^9,Mai!J:J))</calculatedColumnFormula>
    </tableColumn>
    <tableColumn id="10" name="Solde bancaire" totalsRowFunction="sum" dataDxfId="294">
      <calculatedColumnFormula>IF(ISNUMBER(INDIRECT("K"&amp;ROW()-1)),IF(INDIRECT("G"&amp;ROW())&lt;&gt;"",INDIRECT("K"&amp;ROW()-1)+INDIRECT("H"&amp;ROW())-INDIRECT("I"&amp;ROW()),INDIRECT("K"&amp;ROW()-1)),LOOKUP(9^9,Mai!K:K))</calculatedColumnFormula>
    </tableColumn>
  </tableColumns>
  <tableStyleInfo name="Style de tableau 1" showFirstColumn="0" showLastColumn="0" showRowStripes="1" showColumnStripes="0"/>
</table>
</file>

<file path=xl/tables/table7.xml><?xml version="1.0" encoding="utf-8"?>
<table xmlns="http://schemas.openxmlformats.org/spreadsheetml/2006/main" id="7" name="Juillet" displayName="Juillet" ref="A3:K4" headerRowDxfId="293" tableBorderDxfId="292">
  <autoFilter ref="A3:K4"/>
  <sortState ref="A4:K5">
    <sortCondition ref="A3:A5"/>
  </sortState>
  <tableColumns count="11">
    <tableColumn id="1" name="Jour" totalsRowLabel="Total" dataDxfId="291" totalsRowDxfId="290"/>
    <tableColumn id="2" name="Libellé principal" dataDxfId="289" totalsRowDxfId="288"/>
    <tableColumn id="3" name="Libellé Secondaire" dataDxfId="287" totalsRowDxfId="286"/>
    <tableColumn id="4" name="Libellé libre" dataDxfId="285" totalsRowDxfId="284"/>
    <tableColumn id="5" name="Type d'opération" dataDxfId="283" totalsRowDxfId="282"/>
    <tableColumn id="11" name="N° de chèque" dataDxfId="281" totalsRowDxfId="280"/>
    <tableColumn id="6" name="P" dataDxfId="279"/>
    <tableColumn id="7" name="Crédit" dataDxfId="278" totalsRowDxfId="277"/>
    <tableColumn id="8" name="Débit" dataDxfId="276" totalsRowDxfId="275"/>
    <tableColumn id="9" name="Solde courant" dataDxfId="274" totalsRowDxfId="273">
      <calculatedColumnFormula>IF(ISNUMBER(INDIRECT("J"&amp;ROW()-1)),INDIRECT("J"&amp;ROW()-1)+INDIRECT("H"&amp;ROW())-INDIRECT("I"&amp;ROW()),LOOKUP(9^9,Juin!J:J))</calculatedColumnFormula>
    </tableColumn>
    <tableColumn id="10" name="Solde bancaire" totalsRowFunction="sum" dataDxfId="272">
      <calculatedColumnFormula>IF(ISNUMBER(INDIRECT("K"&amp;ROW()-1)),IF(INDIRECT("G"&amp;ROW())&lt;&gt;"",INDIRECT("K"&amp;ROW()-1)+INDIRECT("H"&amp;ROW())-INDIRECT("I"&amp;ROW()),INDIRECT("K"&amp;ROW()-1)),LOOKUP(9^9,Juin!K:K))</calculatedColumnFormula>
    </tableColumn>
  </tableColumns>
  <tableStyleInfo name="Style de tableau 1" showFirstColumn="0" showLastColumn="0" showRowStripes="1" showColumnStripes="0"/>
</table>
</file>

<file path=xl/tables/table8.xml><?xml version="1.0" encoding="utf-8"?>
<table xmlns="http://schemas.openxmlformats.org/spreadsheetml/2006/main" id="8" name="Août" displayName="Août" ref="A3:K4" headerRowDxfId="271" tableBorderDxfId="270">
  <autoFilter ref="A3:K4"/>
  <tableColumns count="11">
    <tableColumn id="1" name="Jour" totalsRowLabel="Total" dataDxfId="269" totalsRowDxfId="268"/>
    <tableColumn id="2" name="Libellé principal" dataDxfId="267" totalsRowDxfId="266"/>
    <tableColumn id="3" name="Libellé Secondaire" dataDxfId="265" totalsRowDxfId="264"/>
    <tableColumn id="4" name="Libellé libre" dataDxfId="263" totalsRowDxfId="262"/>
    <tableColumn id="5" name="Type d'opération" dataDxfId="261" totalsRowDxfId="260"/>
    <tableColumn id="11" name="N° de chèque" dataDxfId="259" totalsRowDxfId="258"/>
    <tableColumn id="6" name="P" dataDxfId="257"/>
    <tableColumn id="7" name="Crédit" dataDxfId="256" totalsRowDxfId="255"/>
    <tableColumn id="8" name="Débit" dataDxfId="254" totalsRowDxfId="253"/>
    <tableColumn id="9" name="Solde courant" dataDxfId="252" totalsRowDxfId="251">
      <calculatedColumnFormula>IF(ISNUMBER(INDIRECT("J"&amp;ROW()-1)),INDIRECT("J"&amp;ROW()-1)+INDIRECT("H"&amp;ROW())-INDIRECT("I"&amp;ROW()),LOOKUP(9^9,Juillet!J:J))</calculatedColumnFormula>
    </tableColumn>
    <tableColumn id="10" name="Solde bancaire" totalsRowFunction="sum" dataDxfId="250">
      <calculatedColumnFormula>IF(ISNUMBER(INDIRECT("K"&amp;ROW()-1)),IF(INDIRECT("G"&amp;ROW())&lt;&gt;"",INDIRECT("K"&amp;ROW()-1)+INDIRECT("H"&amp;ROW())-INDIRECT("I"&amp;ROW()),INDIRECT("K"&amp;ROW()-1)),LOOKUP(9^9,Juillet!K:K))</calculatedColumnFormula>
    </tableColumn>
  </tableColumns>
  <tableStyleInfo name="Style de tableau 1" showFirstColumn="0" showLastColumn="0" showRowStripes="1" showColumnStripes="0"/>
</table>
</file>

<file path=xl/tables/table9.xml><?xml version="1.0" encoding="utf-8"?>
<table xmlns="http://schemas.openxmlformats.org/spreadsheetml/2006/main" id="9" name="Septembre" displayName="Septembre" ref="A3:K4" headerRowDxfId="249" tableBorderDxfId="248">
  <autoFilter ref="A3:K4"/>
  <tableColumns count="11">
    <tableColumn id="1" name="Jour" totalsRowLabel="Total" dataDxfId="247" totalsRowDxfId="246"/>
    <tableColumn id="2" name="Libellé principal" dataDxfId="245" totalsRowDxfId="244"/>
    <tableColumn id="3" name="Libellé Secondaire" dataDxfId="243" totalsRowDxfId="242"/>
    <tableColumn id="4" name="Libellé libre" dataDxfId="241" totalsRowDxfId="240"/>
    <tableColumn id="5" name="Type d'opération" dataDxfId="239" totalsRowDxfId="238"/>
    <tableColumn id="11" name="N° de chèque" dataDxfId="237" totalsRowDxfId="236"/>
    <tableColumn id="6" name="P" dataDxfId="235"/>
    <tableColumn id="7" name="Crédit" dataDxfId="234" totalsRowDxfId="233"/>
    <tableColumn id="8" name="Débit" dataDxfId="232" totalsRowDxfId="231"/>
    <tableColumn id="9" name="Solde courant" dataDxfId="230" totalsRowDxfId="229">
      <calculatedColumnFormula>IF(ISNUMBER(INDIRECT("J"&amp;ROW()-1)),INDIRECT("J"&amp;ROW()-1)+INDIRECT("H"&amp;ROW())-INDIRECT("I"&amp;ROW()),LOOKUP(9^9,Août!J:J))</calculatedColumnFormula>
    </tableColumn>
    <tableColumn id="10" name="Solde bancaire" totalsRowFunction="sum" dataDxfId="228">
      <calculatedColumnFormula>IF(ISNUMBER(INDIRECT("K"&amp;ROW()-1)),IF(INDIRECT("G"&amp;ROW())&lt;&gt;"",INDIRECT("K"&amp;ROW()-1)+INDIRECT("H"&amp;ROW())-INDIRECT("I"&amp;ROW()),INDIRECT("K"&amp;ROW()-1)),LOOKUP(9^9,Août!K:K))</calculatedColumnFormula>
    </tableColumn>
  </tableColumns>
  <tableStyleInfo name="Style de tableau 1" showFirstColumn="0" showLastColumn="0" showRowStripes="1" showColumnStripes="0"/>
</table>
</file>

<file path=xl/tables/table10.xml><?xml version="1.0" encoding="utf-8"?>
<table xmlns="http://schemas.openxmlformats.org/spreadsheetml/2006/main" id="10" name="Octobre" displayName="Octobre" ref="A3:K4" headerRowDxfId="227" tableBorderDxfId="226">
  <autoFilter ref="A3:K4"/>
  <tableColumns count="11">
    <tableColumn id="1" name="Jour" totalsRowLabel="Total" dataDxfId="225" totalsRowDxfId="224"/>
    <tableColumn id="2" name="Libellé principal" dataDxfId="223" totalsRowDxfId="222"/>
    <tableColumn id="3" name="Libellé Secondaire" dataDxfId="221" totalsRowDxfId="220"/>
    <tableColumn id="4" name="Libellé libre" dataDxfId="219" totalsRowDxfId="218"/>
    <tableColumn id="5" name="Type d'opération" dataDxfId="217" totalsRowDxfId="216"/>
    <tableColumn id="11" name="N° de chèque" dataDxfId="215" totalsRowDxfId="214"/>
    <tableColumn id="6" name="P" dataDxfId="213"/>
    <tableColumn id="7" name="Crédit" dataDxfId="212" totalsRowDxfId="211"/>
    <tableColumn id="8" name="Débit" dataDxfId="210" totalsRowDxfId="209"/>
    <tableColumn id="9" name="Solde courant" dataDxfId="208" totalsRowDxfId="207">
      <calculatedColumnFormula>IF(ISNUMBER(INDIRECT("J"&amp;ROW()-1)),INDIRECT("J"&amp;ROW()-1)+INDIRECT("H"&amp;ROW())-INDIRECT("I"&amp;ROW()),LOOKUP(9^9,Septembre!J:J))</calculatedColumnFormula>
    </tableColumn>
    <tableColumn id="10" name="Solde bancaire" totalsRowFunction="sum" dataDxfId="206">
      <calculatedColumnFormula>IF(ISNUMBER(INDIRECT("K"&amp;ROW()-1)),IF(INDIRECT("G"&amp;ROW())&lt;&gt;"",INDIRECT("K"&amp;ROW()-1)+INDIRECT("H"&amp;ROW())-INDIRECT("I"&amp;ROW()),INDIRECT("K"&amp;ROW()-1)),LOOKUP(9^9,Septembre!K:K))</calculatedColumnFormula>
    </tableColumn>
  </tableColumns>
  <tableStyleInfo name="Style de tableau 1" showFirstColumn="0" showLastColumn="0" showRowStripes="1" showColumnStripes="0"/>
</table>
</file>

<file path=xl/tables/table11.xml><?xml version="1.0" encoding="utf-8"?>
<table xmlns="http://schemas.openxmlformats.org/spreadsheetml/2006/main" id="11" name="Novembre" displayName="Novembre" ref="A3:K4" headerRowDxfId="205" tableBorderDxfId="204">
  <autoFilter ref="A3:K4"/>
  <tableColumns count="11">
    <tableColumn id="1" name="Jour" totalsRowLabel="Total" dataDxfId="203"/>
    <tableColumn id="2" name="Libellé principal" dataDxfId="202"/>
    <tableColumn id="3" name="Libellé Secondaire" dataDxfId="201"/>
    <tableColumn id="4" name="Libellé libre" dataDxfId="200"/>
    <tableColumn id="5" name="Type d'opération" dataDxfId="199"/>
    <tableColumn id="11" name="N° de chèque" dataDxfId="198"/>
    <tableColumn id="6" name="P" dataDxfId="197"/>
    <tableColumn id="7" name="Crédit" dataDxfId="196"/>
    <tableColumn id="8" name="Débit" dataDxfId="195"/>
    <tableColumn id="9" name="Solde courant" dataDxfId="194">
      <calculatedColumnFormula>IF(ISNUMBER(INDIRECT("J"&amp;ROW()-1)),INDIRECT("J"&amp;ROW()-1)+INDIRECT("H"&amp;ROW())-INDIRECT("I"&amp;ROW()),LOOKUP(9^9,Octobre!J:J))</calculatedColumnFormula>
    </tableColumn>
    <tableColumn id="10" name="Solde bancaire" totalsRowFunction="sum" dataDxfId="193">
      <calculatedColumnFormula>IF(ISNUMBER(INDIRECT("K"&amp;ROW()-1)),IF(INDIRECT("G"&amp;ROW())&lt;&gt;"",INDIRECT("K"&amp;ROW()-1)+INDIRECT("H"&amp;ROW())-INDIRECT("I"&amp;ROW()),INDIRECT("K"&amp;ROW()-1)),LOOKUP(9^9,Octobre!K:K))</calculatedColumnFormula>
    </tableColumn>
  </tableColumns>
  <tableStyleInfo name="Style de tableau 1" showFirstColumn="0" showLastColumn="0" showRowStripes="1" showColumnStripes="0"/>
</table>
</file>

<file path=xl/tables/table12.xml><?xml version="1.0" encoding="utf-8"?>
<table xmlns="http://schemas.openxmlformats.org/spreadsheetml/2006/main" id="12" name="Décembre" displayName="Décembre" ref="A3:K4" headerRowDxfId="192" tableBorderDxfId="191">
  <autoFilter ref="A3:K4"/>
  <tableColumns count="11">
    <tableColumn id="1" name="Jour" totalsRowLabel="Total" dataDxfId="190" totalsRowDxfId="189"/>
    <tableColumn id="2" name="Libellé principal" dataDxfId="188" totalsRowDxfId="187"/>
    <tableColumn id="3" name="Libellé Secondaire" dataDxfId="186" totalsRowDxfId="185"/>
    <tableColumn id="4" name="Libellé libre" dataDxfId="184" totalsRowDxfId="183"/>
    <tableColumn id="5" name="Type d'opération" dataDxfId="182" totalsRowDxfId="181"/>
    <tableColumn id="11" name="N° de chèque" dataDxfId="180" totalsRowDxfId="179"/>
    <tableColumn id="6" name="P" dataDxfId="178"/>
    <tableColumn id="7" name="Crédit" dataDxfId="177" totalsRowDxfId="176"/>
    <tableColumn id="8" name="Débit" dataDxfId="175" totalsRowDxfId="174"/>
    <tableColumn id="9" name="Solde courant" dataDxfId="173" totalsRowDxfId="172">
      <calculatedColumnFormula>IF(ISNUMBER(INDIRECT("J"&amp;ROW()-1)),INDIRECT("J"&amp;ROW()-1)+INDIRECT("H"&amp;ROW())-INDIRECT("I"&amp;ROW()),LOOKUP(9^9,Novembre!J:J))</calculatedColumnFormula>
    </tableColumn>
    <tableColumn id="10" name="Solde bancaire" totalsRowFunction="sum" dataDxfId="171">
      <calculatedColumnFormula>IF(ISNUMBER(INDIRECT("K"&amp;ROW()-1)),IF(INDIRECT("G"&amp;ROW())&lt;&gt;"",INDIRECT("K"&amp;ROW()-1)+INDIRECT("H"&amp;ROW())-INDIRECT("I"&amp;ROW()),INDIRECT("K"&amp;ROW()-1)),LOOKUP(9^9,Novembre!K:K))</calculatedColumnFormula>
    </tableColumn>
  </tableColumns>
  <tableStyleInfo name="Style de tableau 1" showFirstColumn="0" showLastColumn="0" showRowStripes="1" showColumnStripes="0"/>
</table>
</file>

<file path=xl/tables/table13.xml><?xml version="1.0" encoding="utf-8"?>
<table xmlns="http://schemas.openxmlformats.org/spreadsheetml/2006/main" id="13" name="Tableau1414" displayName="Tableau1414" ref="A3:AA41" headerRowDxfId="170" dataDxfId="168" totalsRowDxfId="166" headerRowBorderDxfId="169" tableBorderDxfId="167">
  <autoFilter ref="A3:AA41"/>
  <tableColumns count="27">
    <tableColumn id="1" name="Libellé Principal" totalsRowLabel="Total" dataDxfId="165"/>
    <tableColumn id="2" name="Libellé Secondaire" dataDxfId="164"/>
    <tableColumn id="3" name="Total budgété" dataDxfId="163">
      <calculatedColumnFormula>SUM(Tableau1414[[#This Row],[Janvier]:[Décembre]])</calculatedColumnFormula>
    </tableColumn>
    <tableColumn id="4" name="Janvier" totalsRowFunction="sum" dataDxfId="162" totalsRowDxfId="161"/>
    <tableColumn id="5" name="Février" totalsRowFunction="sum" dataDxfId="160" totalsRowDxfId="159"/>
    <tableColumn id="6" name="Mars" totalsRowFunction="sum" dataDxfId="158" totalsRowDxfId="157"/>
    <tableColumn id="7" name="Avril" totalsRowFunction="sum" dataDxfId="156" totalsRowDxfId="155"/>
    <tableColumn id="8" name="Mai" totalsRowFunction="sum" dataDxfId="154" totalsRowDxfId="153"/>
    <tableColumn id="9" name="Juin" totalsRowFunction="sum" dataDxfId="152" totalsRowDxfId="151"/>
    <tableColumn id="10" name="Juillet" totalsRowFunction="sum" dataDxfId="150" totalsRowDxfId="149"/>
    <tableColumn id="11" name="Août" totalsRowFunction="sum" dataDxfId="148" totalsRowDxfId="147"/>
    <tableColumn id="12" name="Septembre" totalsRowFunction="sum" dataDxfId="146" totalsRowDxfId="145"/>
    <tableColumn id="13" name="Octobre" totalsRowFunction="sum" dataDxfId="144" totalsRowDxfId="143"/>
    <tableColumn id="14" name="Novembre" totalsRowFunction="sum" dataDxfId="142" totalsRowDxfId="141"/>
    <tableColumn id="15" name="Décembre" totalsRowFunction="sum" dataDxfId="140" totalsRowDxfId="139"/>
    <tableColumn id="16" name="Janvier2" dataDxfId="138" totalsRowDxfId="137">
      <calculatedColumnFormula>IF(D4-SUMPRODUCT((LP_1=$A4)*(LS_1=$B4)*(D_1))&lt;0,0,D4-SUMPRODUCT((LP_1=$A4)*(LS_1=$B4)*(D_1)))</calculatedColumnFormula>
    </tableColumn>
    <tableColumn id="17" name="Février3" dataDxfId="136" totalsRowDxfId="135">
      <calculatedColumnFormula>IF(P4-SUMPRODUCT((LP_2=$A4)*(LS_2=$B4)*(D_2))&lt;0,0,P4-SUMPRODUCT((LP_2=$A4)*(LS_2=$B4)*(D_2))+E4)</calculatedColumnFormula>
    </tableColumn>
    <tableColumn id="18" name="Mars4" dataDxfId="134" totalsRowDxfId="133">
      <calculatedColumnFormula>IF(Q4-SUMPRODUCT((LP_3=$A4)*(LS_3=$B4)*(D_3))&lt;0,0,Q4-SUMPRODUCT((LP_3=$A4)*(LS_3=$B4)*(D_3))+F4)</calculatedColumnFormula>
    </tableColumn>
    <tableColumn id="19" name="Avril5" dataDxfId="132" totalsRowDxfId="131">
      <calculatedColumnFormula>IF(R4-SUMPRODUCT((LP_4=$A4)*(LS_4=$B4)*(D_4))&lt;0,0,R4-SUMPRODUCT((LP_4=$A4)*(LS_4=$B4)*(D_4))+G4)</calculatedColumnFormula>
    </tableColumn>
    <tableColumn id="20" name="Mai6" dataDxfId="130" totalsRowDxfId="129">
      <calculatedColumnFormula>IF(S4-SUMPRODUCT((LP_5=$A4)*(LS_5=$B4)*(D_5))&lt;0,0,S4-SUMPRODUCT((LP_5=$A4)*(LS_5=$B4)*(D_5))+H4)</calculatedColumnFormula>
    </tableColumn>
    <tableColumn id="21" name="Juin7" dataDxfId="128" totalsRowDxfId="127">
      <calculatedColumnFormula>IF(T4-SUMPRODUCT((LP_6=$A4)*(LS_6=$B4)*(D_6))&lt;0,0,T4-SUMPRODUCT((LP_6=$A4)*(LS_6=$B4)*(D_6))+I4)</calculatedColumnFormula>
    </tableColumn>
    <tableColumn id="22" name="Juillet8" dataDxfId="126" totalsRowDxfId="125">
      <calculatedColumnFormula>IF(U4-SUMPRODUCT((LP_7=$A4)*(LS_7=$B4)*(D_7))&lt;0,0,U4-SUMPRODUCT((LP_7=$A4)*(LS_7=$B4)*(D_7))+J4)</calculatedColumnFormula>
    </tableColumn>
    <tableColumn id="23" name="Août9" dataDxfId="124" totalsRowDxfId="123">
      <calculatedColumnFormula>IF(V4-SUMPRODUCT((LP_8=$A4)*(LS_8=$B4)*(D_8))&lt;0,0,V4-SUMPRODUCT((LP_8=$A4)*(LS_8=$B4)*(D_8))+K4)</calculatedColumnFormula>
    </tableColumn>
    <tableColumn id="24" name="Septembre10" dataDxfId="122" totalsRowDxfId="121">
      <calculatedColumnFormula>IF(W4-SUMPRODUCT((LP_9=$A4)*(LS_9=$B4)*(D_9))&lt;0,0,W4-SUMPRODUCT((LP_9=$A4)*(LS_9=$B4)*(D_9))+L4)</calculatedColumnFormula>
    </tableColumn>
    <tableColumn id="25" name="Octobre11" dataDxfId="120" totalsRowDxfId="119">
      <calculatedColumnFormula>IF(X4-SUMPRODUCT((LP_10=$A4)*(LS_10=$B4)*(D_10))&lt;0,0,X4-SUMPRODUCT((LP_10=$A4)*(LS_10=$B4)*(D_10))+M4)</calculatedColumnFormula>
    </tableColumn>
    <tableColumn id="26" name="Novembre12" dataDxfId="118" totalsRowDxfId="117">
      <calculatedColumnFormula>IF(Y4-SUMPRODUCT((LP_11=$A4)*(LS_11=$B4)*(D_11))&lt;0,0,Y4-SUMPRODUCT((LP_11=$A4)*(LS_11=$B4)*(D_11))+N4)</calculatedColumnFormula>
    </tableColumn>
    <tableColumn id="27" name="Décembre13" dataDxfId="116" totalsRowDxfId="115">
      <calculatedColumnFormula>IF(Z4-SUMPRODUCT((LP_12=$A4)*(LS_12=$B4)*(D_12))&lt;0,0,Z4-SUMPRODUCT((LP_12=$A4)*(LS_12=$B4)*(D_12))+O4)</calculatedColumnFormula>
    </tableColumn>
  </tableColumns>
  <tableStyleInfo name="TableStyleMedium9" showFirstColumn="0" showLastColumn="0" showRowStripes="1" showColumnStripes="0"/>
</table>
</file>

<file path=xl/tables/table14.xml><?xml version="1.0" encoding="utf-8"?>
<table xmlns="http://schemas.openxmlformats.org/spreadsheetml/2006/main" id="17" name="Janvier181918" displayName="Janvier181918" ref="A3:K15" headerRowDxfId="114" tableBorderDxfId="113">
  <autoFilter ref="A3:K15"/>
  <sortState ref="A4:K5">
    <sortCondition ref="A3:A5"/>
  </sortState>
  <tableColumns count="11">
    <tableColumn id="1" name="Jour" totalsRowLabel="Total" dataDxfId="112" totalsRowDxfId="111"/>
    <tableColumn id="2" name="Libellé principal" dataDxfId="110" totalsRowDxfId="109"/>
    <tableColumn id="3" name="Libellé Secondaire" dataDxfId="108" totalsRowDxfId="107"/>
    <tableColumn id="4" name="Libellé libre" dataDxfId="106" totalsRowDxfId="105"/>
    <tableColumn id="5" name="Type d'opération" dataDxfId="104" totalsRowDxfId="103"/>
    <tableColumn id="11" name="N° de chèque" dataDxfId="102" totalsRowDxfId="101"/>
    <tableColumn id="6" name="P" dataDxfId="100"/>
    <tableColumn id="7" name="Crédit" dataDxfId="99"/>
    <tableColumn id="8" name="Débit" dataDxfId="98"/>
    <tableColumn id="9" name="Solde courant" dataDxfId="97">
      <calculatedColumnFormula>IF(ISNUMBER(INDIRECT("J"&amp;ROW()-1)),INDIRECT("J"&amp;ROW()-1)+INDIRECT("H"&amp;ROW())-INDIRECT("I"&amp;ROW()),$J$2)</calculatedColumnFormula>
    </tableColumn>
    <tableColumn id="10" name="Solde bancaire" totalsRowFunction="sum" dataDxfId="96">
      <calculatedColumnFormula>IF(ISNUMBER(INDIRECT("K"&amp;ROW()-1)),IF(INDIRECT("G"&amp;ROW())&lt;&gt;"",INDIRECT("K"&amp;ROW()-1)+INDIRECT("H"&amp;ROW())-INDIRECT("I"&amp;ROW()),INDIRECT("K"&amp;ROW()-1)),$J$2)</calculatedColumnFormula>
    </tableColumn>
  </tableColumns>
  <tableStyleInfo name="Style de tableau 1" showFirstColumn="0" showLastColumn="0" showRowStripes="1" showColumnStripes="0"/>
</table>
</file>

<file path=xl/tables/table15.xml><?xml version="1.0" encoding="utf-8"?>
<table xmlns="http://schemas.openxmlformats.org/spreadsheetml/2006/main" id="14" name="Tableau14" displayName="Tableau14" ref="A1:Q50" headerRowDxfId="95" dataDxfId="93" totalsRowDxfId="91" headerRowBorderDxfId="94" tableBorderDxfId="92">
  <autoFilter ref="A1:Q50"/>
  <sortState ref="A2:Q50">
    <sortCondition ref="D1:D50"/>
  </sortState>
  <tableColumns count="17">
    <tableColumn id="1" name="Libellé Principal" totalsRowLabel="Total" dataDxfId="90"/>
    <tableColumn id="2" name="Libellé Secondaire" dataDxfId="89"/>
    <tableColumn id="3" name="Type" dataDxfId="88"/>
    <tableColumn id="16" name="Opération" dataDxfId="87"/>
    <tableColumn id="17" name="Jour" dataDxfId="86"/>
    <tableColumn id="4" name="Janvier" dataDxfId="85"/>
    <tableColumn id="5" name="Février" dataDxfId="84"/>
    <tableColumn id="6" name="Mars" dataDxfId="83"/>
    <tableColumn id="7" name="Avril" dataDxfId="82"/>
    <tableColumn id="8" name="Mai" dataDxfId="81"/>
    <tableColumn id="9" name="Juin" dataDxfId="80"/>
    <tableColumn id="10" name="Juillet" dataDxfId="79"/>
    <tableColumn id="11" name="Août" dataDxfId="78"/>
    <tableColumn id="12" name="Septembre" dataDxfId="77"/>
    <tableColumn id="13" name="Octobre" dataDxfId="76"/>
    <tableColumn id="14" name="Novembre" dataDxfId="75"/>
    <tableColumn id="15" name="Décembre" totalsRowFunction="sum" dataDxfId="74"/>
  </tableColumns>
  <tableStyleInfo name="TableStyleMedium9" showFirstColumn="0" showLastColumn="0" showRowStripes="1" showColumnStripes="0"/>
</table>
</file>

<file path=xl/tables/table16.xml><?xml version="1.0" encoding="utf-8"?>
<table xmlns="http://schemas.openxmlformats.org/spreadsheetml/2006/main" id="15" name="Tableau15" displayName="Tableau15" ref="A1:O50" headerRowDxfId="73" dataDxfId="71" headerRowBorderDxfId="72" tableBorderDxfId="70" totalsRowBorderDxfId="69">
  <autoFilter ref="A1:O50"/>
  <tableColumns count="15">
    <tableColumn id="1" name="Libellé Principal" totalsRowLabel="Total" dataDxfId="68" totalsRowDxfId="67"/>
    <tableColumn id="2" name="Libellé Secondaire" dataDxfId="66" totalsRowDxfId="65"/>
    <tableColumn id="3" name="Total annuel" dataDxfId="64" totalsRowDxfId="63">
      <calculatedColumnFormula>SUM(D2:O2)</calculatedColumnFormula>
    </tableColumn>
    <tableColumn id="4" name="Janvier" dataDxfId="62" totalsRowDxfId="61">
      <calculatedColumnFormula>IF(AND($A2&lt;&gt;"",$B2&lt;&gt;""),SUMPRODUCT((LP_1=$A2)*(LS_1=$B2)*(C_1-D_1)),IF($A2&lt;&gt;"",SUMPRODUCT((LP_1=$A2)*(C_1-D_1)),SUMPRODUCT((LS_1=$B2)*(C_1-D_1))))</calculatedColumnFormula>
    </tableColumn>
    <tableColumn id="5" name="Février" dataDxfId="60" totalsRowDxfId="59">
      <calculatedColumnFormula>IF(AND($A2&lt;&gt;"",$B2&lt;&gt;""),SUMPRODUCT((LP_2=$A2)*(LS_2=$B2)*(C_2-D_2)),IF($A2&lt;&gt;"",SUMPRODUCT((LP_2=$A2)*(C_2-D_2)),SUMPRODUCT((LS_2=$B2)*(C_2-D_2))))</calculatedColumnFormula>
    </tableColumn>
    <tableColumn id="6" name="Mars" dataDxfId="58" totalsRowDxfId="57">
      <calculatedColumnFormula>IF(AND($A2&lt;&gt;"",$B2&lt;&gt;""),SUMPRODUCT((LP_3=$A2)*(LS_3=$B2)*(C_3-D_3)),IF($A2&lt;&gt;"",SUMPRODUCT((LP_3=$A2)*(C_3-D_3)),SUMPRODUCT((LS_3=$B2)*(C_3-D_3))))</calculatedColumnFormula>
    </tableColumn>
    <tableColumn id="7" name="Avril" dataDxfId="56" totalsRowDxfId="55">
      <calculatedColumnFormula>IF(AND($A2&lt;&gt;"",$B2&lt;&gt;""),SUMPRODUCT((LP_4=$A2)*(LS_4=$B2)*(C_4-D_4)),IF($A2&lt;&gt;"",SUMPRODUCT((LP_4=$A2)*(C_4-D_4)),SUMPRODUCT((LS_4=$B2)*(C_4-D_4))))</calculatedColumnFormula>
    </tableColumn>
    <tableColumn id="8" name="Mai" dataDxfId="54" totalsRowDxfId="53">
      <calculatedColumnFormula>IF(AND($A2&lt;&gt;"",$B2&lt;&gt;""),SUMPRODUCT((LP_5=$A2)*(LS_5=$B2)*(C_5-D_5)),IF($A2&lt;&gt;"",SUMPRODUCT((LP_5=$A2)*(C_5-D_5)),SUMPRODUCT((LS_5=$B2)*(C_5-D_5))))</calculatedColumnFormula>
    </tableColumn>
    <tableColumn id="9" name="Juin" dataDxfId="52" totalsRowDxfId="51">
      <calculatedColumnFormula>IF(AND($A2&lt;&gt;"",$B2&lt;&gt;""),SUMPRODUCT((LP_6=$A2)*(LS_6=$B2)*(C_6-D_6)),IF($A2&lt;&gt;"",SUMPRODUCT((LP_6=$A2)*(C_6-D_6)),SUMPRODUCT((LS_6=$B2)*(C_6-D_6))))</calculatedColumnFormula>
    </tableColumn>
    <tableColumn id="10" name="Juillet" dataDxfId="50" totalsRowDxfId="49">
      <calculatedColumnFormula>IF(AND($A2&lt;&gt;"",$B2&lt;&gt;""),SUMPRODUCT((LP_7=$A2)*(LS_7=$B2)*(C_7-D_7)),IF($A2&lt;&gt;"",SUMPRODUCT((LP_7=$A2)*(C_7-D_7)),SUMPRODUCT((LS_7=$B2)*(C_7-D_7))))</calculatedColumnFormula>
    </tableColumn>
    <tableColumn id="11" name="Août" dataDxfId="48" totalsRowDxfId="47">
      <calculatedColumnFormula>IF(AND($A2&lt;&gt;"",$B2&lt;&gt;""),SUMPRODUCT((LP_8=$A2)*(LS_8=$B2)*(C_8-D_8)),IF($A2&lt;&gt;"",SUMPRODUCT((LP_8=$A2)*(C_8-D_8)),SUMPRODUCT((LS_8=$B2)*(C_8-D_8))))</calculatedColumnFormula>
    </tableColumn>
    <tableColumn id="12" name="Septembre" dataDxfId="46" totalsRowDxfId="45">
      <calculatedColumnFormula>IF(AND($A2&lt;&gt;"",$B2&lt;&gt;""),SUMPRODUCT((LP_9=$A2)*(LS_9=$B2)*(C_9-D_9)),IF($A2&lt;&gt;"",SUMPRODUCT((LP_9=$A2)*(C_9-D_9)),SUMPRODUCT((LS_9=$B2)*(C_9-D_9))))</calculatedColumnFormula>
    </tableColumn>
    <tableColumn id="13" name="Octobre" dataDxfId="44" totalsRowDxfId="43">
      <calculatedColumnFormula>IF(AND($A2&lt;&gt;"",$B2&lt;&gt;""),SUMPRODUCT((LP_10=$A2)*(LS_10=$B2)*(C_10-D_10)),IF($A2&lt;&gt;"",SUMPRODUCT((LP_10=$A2)*(C_10-D_10)),SUMPRODUCT((LS_10=$B2)*(C_10-D_10))))</calculatedColumnFormula>
    </tableColumn>
    <tableColumn id="14" name="Novembre" dataDxfId="42" totalsRowDxfId="41">
      <calculatedColumnFormula>IF(AND($A2&lt;&gt;"",$B2&lt;&gt;""),SUMPRODUCT((LP_11=$A2)*(LS_11=$B2)*(C_11-D_11)),IF($A2&lt;&gt;"",SUMPRODUCT((LP_11=$A2)*(C_11-D_11)),SUMPRODUCT((LS_11=$B2)*(C_11-D_11))))</calculatedColumnFormula>
    </tableColumn>
    <tableColumn id="15" name="Décembre" totalsRowFunction="sum" dataDxfId="40" totalsRowDxfId="39">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ables/table17.xml><?xml version="1.0" encoding="utf-8"?>
<table xmlns="http://schemas.openxmlformats.org/spreadsheetml/2006/main" id="16" name="Tableau1517" displayName="Tableau1517" ref="A1:O201" totalsRowCount="1" headerRowDxfId="38" dataDxfId="36" headerRowBorderDxfId="37" tableBorderDxfId="35" totalsRowBorderDxfId="34">
  <autoFilter ref="A1:O200">
    <filterColumn colId="2">
      <customFilters>
        <customFilter operator="notEqual" val="0"/>
      </customFilters>
    </filterColumn>
  </autoFilter>
  <tableColumns count="15">
    <tableColumn id="1" name="Libellé Principal" totalsRowLabel="Total" dataDxfId="33" totalsRowDxfId="32"/>
    <tableColumn id="2" name="Libellé Secondaire" dataDxfId="31" totalsRowDxfId="30"/>
    <tableColumn id="16" name="Total" totalsRowFunction="sum" dataDxfId="29" totalsRowDxfId="28">
      <calculatedColumnFormula>SUM(INDIRECT("D"&amp;ROW()):INDIRECT("O"&amp;ROW()))</calculatedColumnFormula>
    </tableColumn>
    <tableColumn id="4" name="Janvier" totalsRowFunction="sum" dataDxfId="27" totalsRowDxfId="26">
      <calculatedColumnFormula>IF(AND($A2&lt;&gt;"",$B2&lt;&gt;""),SUMPRODUCT((LP_1=$A2)*(LS_1=$B2)*(C_1-D_1)),IF($A2&lt;&gt;"",SUMPRODUCT((LP_1=$A2)*(C_1-D_1)),SUMPRODUCT((LS_1=$B2)*(C_1-D_1))))</calculatedColumnFormula>
    </tableColumn>
    <tableColumn id="5" name="Février" totalsRowFunction="sum" dataDxfId="25" totalsRowDxfId="24">
      <calculatedColumnFormula>IF(AND($A2&lt;&gt;"",$B2&lt;&gt;""),SUMPRODUCT((LP_2=$A2)*(LS_2=$B2)*(C_2-D_2)),IF($A2&lt;&gt;"",SUMPRODUCT((LP_2=$A2)*(C_2-D_2)),SUMPRODUCT((LS_2=$B2)*(C_2-D_2))))</calculatedColumnFormula>
    </tableColumn>
    <tableColumn id="6" name="Mars" totalsRowFunction="sum" dataDxfId="23" totalsRowDxfId="22">
      <calculatedColumnFormula>IF(AND($A2&lt;&gt;"",$B2&lt;&gt;""),SUMPRODUCT((LP_3=$A2)*(LS_3=$B2)*(C_3-D_3)),IF($A2&lt;&gt;"",SUMPRODUCT((LP_3=$A2)*(C_3-D_3)),SUMPRODUCT((LS_3=$B2)*(C_3-D_3))))</calculatedColumnFormula>
    </tableColumn>
    <tableColumn id="7" name="Avril" totalsRowFunction="sum" dataDxfId="21" totalsRowDxfId="20">
      <calculatedColumnFormula>IF(AND($A2&lt;&gt;"",$B2&lt;&gt;""),SUMPRODUCT((LP_4=$A2)*(LS_4=$B2)*(C_4-D_4)),IF($A2&lt;&gt;"",SUMPRODUCT((LP_4=$A2)*(C_4-D_4)),SUMPRODUCT((LS_4=$B2)*(C_4-D_4))))</calculatedColumnFormula>
    </tableColumn>
    <tableColumn id="8" name="Mai" totalsRowFunction="sum" dataDxfId="19" totalsRowDxfId="18">
      <calculatedColumnFormula>IF(AND($A2&lt;&gt;"",$B2&lt;&gt;""),SUMPRODUCT((LP_5=$A2)*(LS_5=$B2)*(C_5-D_5)),IF($A2&lt;&gt;"",SUMPRODUCT((LP_5=$A2)*(C_5-D_5)),SUMPRODUCT((LS_5=$B2)*(C_5-D_5))))</calculatedColumnFormula>
    </tableColumn>
    <tableColumn id="9" name="Juin" totalsRowFunction="sum" dataDxfId="17" totalsRowDxfId="16">
      <calculatedColumnFormula>IF(AND($A2&lt;&gt;"",$B2&lt;&gt;""),SUMPRODUCT((LP_6=$A2)*(LS_6=$B2)*(C_6-D_6)),IF($A2&lt;&gt;"",SUMPRODUCT((LP_6=$A2)*(C_6-D_6)),SUMPRODUCT((LS_6=$B2)*(C_6-D_6))))</calculatedColumnFormula>
    </tableColumn>
    <tableColumn id="10" name="Juillet" totalsRowFunction="sum" dataDxfId="15" totalsRowDxfId="14">
      <calculatedColumnFormula>IF(AND($A2&lt;&gt;"",$B2&lt;&gt;""),SUMPRODUCT((LP_7=$A2)*(LS_7=$B2)*(C_7-D_7)),IF($A2&lt;&gt;"",SUMPRODUCT((LP_7=$A2)*(C_7-D_7)),SUMPRODUCT((LS_7=$B2)*(C_7-D_7))))</calculatedColumnFormula>
    </tableColumn>
    <tableColumn id="11" name="Août" totalsRowFunction="sum" dataDxfId="13" totalsRowDxfId="12">
      <calculatedColumnFormula>IF(AND($A2&lt;&gt;"",$B2&lt;&gt;""),SUMPRODUCT((LP_8=$A2)*(LS_8=$B2)*(C_8-D_8)),IF($A2&lt;&gt;"",SUMPRODUCT((LP_8=$A2)*(C_8-D_8)),SUMPRODUCT((LS_8=$B2)*(C_8-D_8))))</calculatedColumnFormula>
    </tableColumn>
    <tableColumn id="12" name="Septembre" totalsRowFunction="sum" dataDxfId="11" totalsRowDxfId="10">
      <calculatedColumnFormula>IF(AND($A2&lt;&gt;"",$B2&lt;&gt;""),SUMPRODUCT((LP_9=$A2)*(LS_9=$B2)*(C_9-D_9)),IF($A2&lt;&gt;"",SUMPRODUCT((LP_9=$A2)*(C_9-D_9)),SUMPRODUCT((LS_2=$B2)*(C_9-D_9))))</calculatedColumnFormula>
    </tableColumn>
    <tableColumn id="13" name="Octobre" totalsRowFunction="sum" dataDxfId="9" totalsRowDxfId="8">
      <calculatedColumnFormula>IF(AND($A2&lt;&gt;"",$B2&lt;&gt;""),SUMPRODUCT((LP_10=$A2)*(LS_10=$B2)*(C_10-D_10)),IF($A2&lt;&gt;"",SUMPRODUCT((LP_10=$A2)*(C_10-D_10)),SUMPRODUCT((LS_10=$B2)*(C_10-D_10))))</calculatedColumnFormula>
    </tableColumn>
    <tableColumn id="14" name="Novembre" totalsRowFunction="sum" dataDxfId="7" totalsRowDxfId="6">
      <calculatedColumnFormula>IF(AND($A2&lt;&gt;"",$B2&lt;&gt;""),SUMPRODUCT((LP_11=$A2)*(LS_11=$B2)*(C_11-D_11)),IF($A2&lt;&gt;"",SUMPRODUCT((LP_11=$A2)*(C_11-D_11)),SUMPRODUCT((LS_11=$B2)*(C_11-D_11))))</calculatedColumnFormula>
    </tableColumn>
    <tableColumn id="15" name="Décembre" totalsRowFunction="sum" dataDxfId="5" totalsRowDxfId="4">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8.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20.bin"/><Relationship Id="rId1" Type="http://schemas.openxmlformats.org/officeDocument/2006/relationships/hyperlink" Target="http://forum.excel-pratique.com/applications/suivi-de-compte-ng-v5-3-t5698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Janvier "&amp;annee</f>
        <v>Suivi des opérations du mois de Janvier 2015</v>
      </c>
      <c r="B1" s="185"/>
      <c r="C1" s="185"/>
      <c r="D1" s="185"/>
      <c r="E1" s="185"/>
      <c r="F1" s="185"/>
      <c r="G1" s="185"/>
      <c r="H1" s="185"/>
      <c r="I1" s="185"/>
      <c r="J1" s="186"/>
      <c r="K1" s="61"/>
    </row>
    <row r="2" spans="1:11" ht="48.75" customHeight="1">
      <c r="A2" s="181" t="str">
        <f ca="1">"Aujourd'hui, nous sommes le "&amp;TEXT(TODAY(),"jjjj jj mmmm aaaa")&amp;", la mensualisation est "&amp;_1&amp;", le solde au dernier relevé bancaire est de "&amp;TEXT(LOOKUP(9^9,Décembre!K:K),"# ##0,00")&amp;" €,
le solde budgété à la fin Janvier est de "&amp;TEXT(LOOKUP(9^9,J:J)-(HLOOKUP(1,budget,2,FALSE)),"# ##0,00")&amp;" € et le numéro du dernier chèque enregistré est le "&amp;num_der_chèque</f>
        <v>Aujourd'hui, nous sommes le jeudi 16 avril 2015, la mensualisation est non inscrite, le solde au dernier relevé bancaire est de 0,00 €,
le solde budgété à la fin Janvier est de 0,00 € et le numéro du dernier chèque enregistré est le 0</v>
      </c>
      <c r="B2" s="182"/>
      <c r="C2" s="182"/>
      <c r="D2" s="182"/>
      <c r="E2" s="182"/>
      <c r="F2" s="182"/>
      <c r="G2" s="182"/>
      <c r="H2" s="182"/>
      <c r="I2" s="182"/>
      <c r="J2" s="183"/>
      <c r="K2" s="60"/>
    </row>
    <row r="3" spans="1:11" s="121"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t="shared" ref="J4" ca="1" si="0">IF(ISNUMBER(INDIRECT("J"&amp;ROW()-1)),INDIRECT("J"&amp;ROW()-1)+INDIRECT("H"&amp;ROW())-INDIRECT("I"&amp;ROW()),solde_réel)</f>
        <v>0</v>
      </c>
      <c r="K4" s="7">
        <f t="shared" ref="K4" ca="1" si="1">IF(ISNUMBER(INDIRECT("K"&amp;ROW()-1)),IF(INDIRECT("G"&amp;ROW())&lt;&gt;"",INDIRECT("K"&amp;ROW()-1)+INDIRECT("H"&amp;ROW())-INDIRECT("I"&amp;ROW()),INDIRECT("K"&amp;ROW()-1)),solde_réel)</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Février "&amp;annee</f>
        <v>Suivi des opérations du mois de Février 2015</v>
      </c>
      <c r="B1" s="185"/>
      <c r="C1" s="185"/>
      <c r="D1" s="185"/>
      <c r="E1" s="185"/>
      <c r="F1" s="185"/>
      <c r="G1" s="185"/>
      <c r="H1" s="185"/>
      <c r="I1" s="185"/>
      <c r="J1" s="186"/>
      <c r="K1" s="61"/>
    </row>
    <row r="2" spans="1:11" ht="48.75" customHeight="1">
      <c r="A2" s="181" t="str">
        <f ca="1">"Aujourd'hui, nous sommes le "&amp;TEXT(TODAY(),"jjjj jj mmmm aaaa")&amp;", la mensualisation est "&amp;_2&amp;", le solde au dernier relevé bancaire est de "&amp;TEXT(LOOKUP(9^9,Décembre!K:K),"# ##0,00")&amp;" €,
le solde budgété à la fin Février est de "&amp;TEXT(LOOKUP(9^9,J:J)-(HLOOKUP(2,budget,2,FALSE)),"# ##0,00")&amp;" € et le numéro du dernier chèque enregistré est le "&amp;num_der_chèque</f>
        <v>Aujourd'hui, nous sommes le jeudi 16 avril 2015, la mensualisation est non inscrite, le solde au dernier relevé bancaire est de 0,00 €,
le solde budgété à la fin Février est de 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IF(ISNUMBER(INDIRECT("J"&amp;ROW()-1)),INDIRECT("J"&amp;ROW()-1)+INDIRECT("H"&amp;ROW())-INDIRECT("I"&amp;ROW()),LOOKUP(9^9,Janvier!J:J))</f>
        <v>0</v>
      </c>
      <c r="K4" s="7">
        <f ca="1">IF(ISNUMBER(INDIRECT("K"&amp;ROW()-1)),IF(INDIRECT("G"&amp;ROW())&lt;&gt;"",INDIRECT("K"&amp;ROW()-1)+INDIRECT("H"&amp;ROW())-INDIRECT("I"&amp;ROW()),INDIRECT("K"&amp;ROW()-1)),LOOKUP(9^9,Janvier!K:K))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46" fitToHeight="4" orientation="portrait" horizontalDpi="4294967293" vertic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Mars "&amp;annee</f>
        <v>Suivi des opérations du mois de Mars 2015</v>
      </c>
      <c r="B1" s="185"/>
      <c r="C1" s="185"/>
      <c r="D1" s="185"/>
      <c r="E1" s="185"/>
      <c r="F1" s="185"/>
      <c r="G1" s="185"/>
      <c r="H1" s="185"/>
      <c r="I1" s="185"/>
      <c r="J1" s="186"/>
      <c r="K1" s="61"/>
    </row>
    <row r="2" spans="1:11" ht="48.75" customHeight="1">
      <c r="A2" s="181" t="str">
        <f ca="1">"Aujourd'hui, nous sommes le "&amp;TEXT(TODAY(),"jjjj jj mmmm aaaa")&amp;", la mensualisation est "&amp;_3&amp;", le solde au dernier relevé bancaire est de "&amp;TEXT(LOOKUP(9^9,Décembre!K:K),"# ##0,00")&amp;" €,
le solde budgété à la fin Mars est d "&amp;TEXT(LOOKUP(9^9,J:J)-(HLOOKUP(3,budget,2,FALSE)),"# ##0,00")&amp;" € et le numéro du dernier chèque enregistré est le "&amp;num_der_chèque</f>
        <v>Aujourd'hui, nous sommes le jeudi 16 avril 2015, la mensualisation est non inscrite, le solde au dernier relevé bancaire est de 0,00 €,
le solde budgété à la fin Mars est d 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IF(ISNUMBER(INDIRECT("J"&amp;ROW()-1)),INDIRECT("J"&amp;ROW()-1)+INDIRECT("H"&amp;ROW())-INDIRECT("I"&amp;ROW()),LOOKUP(9^9,Février!J:J))</f>
        <v>0</v>
      </c>
      <c r="K4" s="7">
        <f ca="1">IF(ISNUMBER(INDIRECT("K"&amp;ROW()-1)),IF(INDIRECT("G"&amp;ROW())&lt;&gt;"",INDIRECT("K"&amp;ROW()-1)+INDIRECT("H"&amp;ROW())-INDIRECT("I"&amp;ROW()),INDIRECT("K"&amp;ROW()-1)),LOOKUP(9^9,Février!K:K))</f>
        <v>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K13"/>
  <sheetViews>
    <sheetView showGridLines="0" zoomScaleNormal="100" workbookViewId="0">
      <pane ySplit="3" topLeftCell="A4" activePane="bottomLeft" state="frozen"/>
      <selection pane="bottomLeft" activeCell="A14" sqref="A14"/>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 Avril "&amp;annee</f>
        <v>Suivi des opérations du mois d' Avril 2015</v>
      </c>
      <c r="B1" s="185"/>
      <c r="C1" s="185"/>
      <c r="D1" s="185"/>
      <c r="E1" s="185"/>
      <c r="F1" s="185"/>
      <c r="G1" s="185"/>
      <c r="H1" s="185"/>
      <c r="I1" s="185"/>
      <c r="J1" s="186"/>
      <c r="K1" s="61"/>
    </row>
    <row r="2" spans="1:11" ht="48.75" customHeight="1">
      <c r="A2" s="181" t="str">
        <f ca="1">"Aujourd'hui, nous sommes le "&amp;TEXT(TODAY(),"jjjj jj mmmm aaaa")&amp;", la mensualisation est "&amp;_4&amp;", le solde au dernier relevé bancaire est de "&amp;TEXT(LOOKUP(9^9,Décembre!K:K),"# ##0,00")&amp;" €,
le solde budgété à la fin Avril est de "&amp;TEXT(LOOKUP(9^9,J:J)-(HLOOKUP(4,budget,2,FALSE)),"# ##0,00")&amp;" € et le numéro du dernier chèque enregistré est le "&amp;num_der_chèque</f>
        <v>Aujourd'hui, nous sommes le jeudi 16 avril 2015, la mensualisation est non inscrite, le solde au dernier relevé bancaire est de 0,00 €,
le solde budgété à la fin Avril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IF(ISNUMBER(INDIRECT("J"&amp;ROW()-1)),INDIRECT("J"&amp;ROW()-1)+INDIRECT("H"&amp;ROW())-INDIRECT("I"&amp;ROW()),LOOKUP(9^9,Mars!J:J))</f>
        <v>0</v>
      </c>
      <c r="K4" s="7">
        <f ca="1">IF(ISNUMBER(INDIRECT("K"&amp;ROW()-1)),IF(INDIRECT("G"&amp;ROW())&lt;&gt;"",INDIRECT("K"&amp;ROW()-1)+INDIRECT("H"&amp;ROW())-INDIRECT("I"&amp;ROW()),INDIRECT("K"&amp;ROW()-1)),LOOKUP(9^9,Mars!K:K))</f>
        <v>0</v>
      </c>
    </row>
    <row r="5" spans="1:11">
      <c r="A5" s="180">
        <v>2</v>
      </c>
      <c r="B5" s="176" t="s">
        <v>215</v>
      </c>
      <c r="C5" s="176" t="s">
        <v>256</v>
      </c>
      <c r="D5" s="176" t="s">
        <v>462</v>
      </c>
      <c r="E5" s="177" t="s">
        <v>9</v>
      </c>
      <c r="F5" s="177"/>
      <c r="G5" s="178"/>
      <c r="H5" s="179">
        <v>200</v>
      </c>
      <c r="I5" s="179"/>
      <c r="J5" s="117">
        <f ca="1">IF(ISNUMBER(INDIRECT("J"&amp;ROW()-1)),INDIRECT("J"&amp;ROW()-1)+INDIRECT("H"&amp;ROW())-INDIRECT("I"&amp;ROW()),LOOKUP(9^9,Mars!J:J))</f>
        <v>200</v>
      </c>
      <c r="K5" s="117">
        <f ca="1">IF(ISNUMBER(INDIRECT("K"&amp;ROW()-1)),IF(INDIRECT("G"&amp;ROW())&lt;&gt;"",INDIRECT("K"&amp;ROW()-1)+INDIRECT("H"&amp;ROW())-INDIRECT("I"&amp;ROW()),INDIRECT("K"&amp;ROW()-1)),LOOKUP(9^9,Mars!K:K))</f>
        <v>0</v>
      </c>
    </row>
    <row r="6" spans="1:11">
      <c r="A6" s="180">
        <v>3</v>
      </c>
      <c r="B6" s="176" t="s">
        <v>215</v>
      </c>
      <c r="C6" s="176" t="s">
        <v>256</v>
      </c>
      <c r="D6" s="176" t="s">
        <v>462</v>
      </c>
      <c r="E6" s="177" t="s">
        <v>9</v>
      </c>
      <c r="F6" s="177"/>
      <c r="G6" s="178"/>
      <c r="H6" s="179">
        <v>100</v>
      </c>
      <c r="I6" s="179"/>
      <c r="J6" s="117">
        <f ca="1">IF(ISNUMBER(INDIRECT("J"&amp;ROW()-1)),INDIRECT("J"&amp;ROW()-1)+INDIRECT("H"&amp;ROW())-INDIRECT("I"&amp;ROW()),LOOKUP(9^9,Mars!J:J))</f>
        <v>300</v>
      </c>
      <c r="K6" s="117">
        <f ca="1">IF(ISNUMBER(INDIRECT("K"&amp;ROW()-1)),IF(INDIRECT("G"&amp;ROW())&lt;&gt;"",INDIRECT("K"&amp;ROW()-1)+INDIRECT("H"&amp;ROW())-INDIRECT("I"&amp;ROW()),INDIRECT("K"&amp;ROW()-1)),LOOKUP(9^9,Mars!K:K))</f>
        <v>0</v>
      </c>
    </row>
    <row r="7" spans="1:11">
      <c r="A7" s="180">
        <v>4</v>
      </c>
      <c r="B7" s="176" t="s">
        <v>215</v>
      </c>
      <c r="C7" s="176" t="s">
        <v>256</v>
      </c>
      <c r="D7" s="176"/>
      <c r="E7" s="177" t="s">
        <v>10</v>
      </c>
      <c r="F7" s="177"/>
      <c r="G7" s="178"/>
      <c r="H7" s="179"/>
      <c r="I7" s="179">
        <v>100</v>
      </c>
      <c r="J7" s="117">
        <f ca="1">IF(ISNUMBER(INDIRECT("J"&amp;ROW()-1)),INDIRECT("J"&amp;ROW()-1)+INDIRECT("H"&amp;ROW())-INDIRECT("I"&amp;ROW()),LOOKUP(9^9,Mars!J:J))</f>
        <v>200</v>
      </c>
      <c r="K7" s="117">
        <f ca="1">IF(ISNUMBER(INDIRECT("K"&amp;ROW()-1)),IF(INDIRECT("G"&amp;ROW())&lt;&gt;"",INDIRECT("K"&amp;ROW()-1)+INDIRECT("H"&amp;ROW())-INDIRECT("I"&amp;ROW()),INDIRECT("K"&amp;ROW()-1)),LOOKUP(9^9,Mars!K:K))</f>
        <v>0</v>
      </c>
    </row>
    <row r="8" spans="1:11">
      <c r="A8" s="180">
        <v>5</v>
      </c>
      <c r="B8" s="176" t="s">
        <v>215</v>
      </c>
      <c r="C8" s="176" t="s">
        <v>256</v>
      </c>
      <c r="D8" s="176" t="s">
        <v>462</v>
      </c>
      <c r="E8" s="177" t="s">
        <v>9</v>
      </c>
      <c r="F8" s="177"/>
      <c r="G8" s="178"/>
      <c r="H8" s="179">
        <v>100</v>
      </c>
      <c r="I8" s="179"/>
      <c r="J8" s="117">
        <f ca="1">IF(ISNUMBER(INDIRECT("J"&amp;ROW()-1)),INDIRECT("J"&amp;ROW()-1)+INDIRECT("H"&amp;ROW())-INDIRECT("I"&amp;ROW()),LOOKUP(9^9,Mars!J:J))</f>
        <v>300</v>
      </c>
      <c r="K8" s="117">
        <f ca="1">IF(ISNUMBER(INDIRECT("K"&amp;ROW()-1)),IF(INDIRECT("G"&amp;ROW())&lt;&gt;"",INDIRECT("K"&amp;ROW()-1)+INDIRECT("H"&amp;ROW())-INDIRECT("I"&amp;ROW()),INDIRECT("K"&amp;ROW()-1)),LOOKUP(9^9,Mars!K:K))</f>
        <v>0</v>
      </c>
    </row>
    <row r="9" spans="1:11">
      <c r="A9" s="180">
        <v>6</v>
      </c>
      <c r="B9" s="176" t="s">
        <v>215</v>
      </c>
      <c r="C9" s="176" t="s">
        <v>256</v>
      </c>
      <c r="D9" s="176" t="s">
        <v>463</v>
      </c>
      <c r="E9" s="177" t="s">
        <v>10</v>
      </c>
      <c r="F9" s="177"/>
      <c r="G9" s="178"/>
      <c r="H9" s="179"/>
      <c r="I9" s="179">
        <v>300</v>
      </c>
      <c r="J9" s="117">
        <f ca="1">IF(ISNUMBER(INDIRECT("J"&amp;ROW()-1)),INDIRECT("J"&amp;ROW()-1)+INDIRECT("H"&amp;ROW())-INDIRECT("I"&amp;ROW()),LOOKUP(9^9,Mars!J:J))</f>
        <v>0</v>
      </c>
      <c r="K9" s="117">
        <f ca="1">IF(ISNUMBER(INDIRECT("K"&amp;ROW()-1)),IF(INDIRECT("G"&amp;ROW())&lt;&gt;"",INDIRECT("K"&amp;ROW()-1)+INDIRECT("H"&amp;ROW())-INDIRECT("I"&amp;ROW()),INDIRECT("K"&amp;ROW()-1)),LOOKUP(9^9,Mars!K:K))</f>
        <v>0</v>
      </c>
    </row>
    <row r="10" spans="1:11">
      <c r="A10" s="180">
        <v>7</v>
      </c>
      <c r="B10" s="176" t="s">
        <v>215</v>
      </c>
      <c r="C10" s="176" t="s">
        <v>256</v>
      </c>
      <c r="D10" s="176" t="s">
        <v>462</v>
      </c>
      <c r="E10" s="177" t="s">
        <v>9</v>
      </c>
      <c r="F10" s="177"/>
      <c r="G10" s="178"/>
      <c r="H10" s="179">
        <v>200</v>
      </c>
      <c r="I10" s="179"/>
      <c r="J10" s="117">
        <f ca="1">IF(ISNUMBER(INDIRECT("J"&amp;ROW()-1)),INDIRECT("J"&amp;ROW()-1)+INDIRECT("H"&amp;ROW())-INDIRECT("I"&amp;ROW()),LOOKUP(9^9,Mars!J:J))</f>
        <v>200</v>
      </c>
      <c r="K10" s="117">
        <f ca="1">IF(ISNUMBER(INDIRECT("K"&amp;ROW()-1)),IF(INDIRECT("G"&amp;ROW())&lt;&gt;"",INDIRECT("K"&amp;ROW()-1)+INDIRECT("H"&amp;ROW())-INDIRECT("I"&amp;ROW()),INDIRECT("K"&amp;ROW()-1)),LOOKUP(9^9,Mars!K:K))</f>
        <v>0</v>
      </c>
    </row>
    <row r="11" spans="1:11">
      <c r="A11" s="180">
        <v>8</v>
      </c>
      <c r="B11" s="176" t="s">
        <v>215</v>
      </c>
      <c r="C11" s="176" t="s">
        <v>256</v>
      </c>
      <c r="D11" s="176" t="s">
        <v>463</v>
      </c>
      <c r="E11" s="177" t="s">
        <v>10</v>
      </c>
      <c r="F11" s="177"/>
      <c r="G11" s="178"/>
      <c r="H11" s="179"/>
      <c r="I11" s="179">
        <v>150</v>
      </c>
      <c r="J11" s="117">
        <f ca="1">IF(ISNUMBER(INDIRECT("J"&amp;ROW()-1)),INDIRECT("J"&amp;ROW()-1)+INDIRECT("H"&amp;ROW())-INDIRECT("I"&amp;ROW()),LOOKUP(9^9,Mars!J:J))</f>
        <v>50</v>
      </c>
      <c r="K11" s="117">
        <f ca="1">IF(ISNUMBER(INDIRECT("K"&amp;ROW()-1)),IF(INDIRECT("G"&amp;ROW())&lt;&gt;"",INDIRECT("K"&amp;ROW()-1)+INDIRECT("H"&amp;ROW())-INDIRECT("I"&amp;ROW()),INDIRECT("K"&amp;ROW()-1)),LOOKUP(9^9,Mars!K:K))</f>
        <v>0</v>
      </c>
    </row>
    <row r="12" spans="1:11">
      <c r="A12" s="180">
        <v>9</v>
      </c>
      <c r="B12" s="176" t="s">
        <v>215</v>
      </c>
      <c r="C12" s="176" t="s">
        <v>256</v>
      </c>
      <c r="D12" s="176"/>
      <c r="E12" s="177" t="s">
        <v>9</v>
      </c>
      <c r="F12" s="177"/>
      <c r="G12" s="178"/>
      <c r="H12" s="179">
        <v>250</v>
      </c>
      <c r="I12" s="179"/>
      <c r="J12" s="117">
        <f ca="1">IF(ISNUMBER(INDIRECT("J"&amp;ROW()-1)),INDIRECT("J"&amp;ROW()-1)+INDIRECT("H"&amp;ROW())-INDIRECT("I"&amp;ROW()),LOOKUP(9^9,Mars!J:J))</f>
        <v>300</v>
      </c>
      <c r="K12" s="117">
        <f ca="1">IF(ISNUMBER(INDIRECT("K"&amp;ROW()-1)),IF(INDIRECT("G"&amp;ROW())&lt;&gt;"",INDIRECT("K"&amp;ROW()-1)+INDIRECT("H"&amp;ROW())-INDIRECT("I"&amp;ROW()),INDIRECT("K"&amp;ROW()-1)),LOOKUP(9^9,Mars!K:K))</f>
        <v>0</v>
      </c>
    </row>
    <row r="13" spans="1:11">
      <c r="A13" s="180">
        <v>10</v>
      </c>
      <c r="B13" s="176" t="s">
        <v>215</v>
      </c>
      <c r="C13" s="176" t="s">
        <v>256</v>
      </c>
      <c r="D13" s="176"/>
      <c r="E13" s="177" t="s">
        <v>10</v>
      </c>
      <c r="F13" s="177"/>
      <c r="G13" s="178"/>
      <c r="H13" s="179"/>
      <c r="I13" s="179">
        <v>250</v>
      </c>
      <c r="J13" s="117">
        <f ca="1">IF(ISNUMBER(INDIRECT("J"&amp;ROW()-1)),INDIRECT("J"&amp;ROW()-1)+INDIRECT("H"&amp;ROW())-INDIRECT("I"&amp;ROW()),LOOKUP(9^9,Mars!J:J))</f>
        <v>50</v>
      </c>
      <c r="K13" s="117">
        <f ca="1">IF(ISNUMBER(INDIRECT("K"&amp;ROW()-1)),IF(INDIRECT("G"&amp;ROW())&lt;&gt;"",INDIRECT("K"&amp;ROW()-1)+INDIRECT("H"&amp;ROW())-INDIRECT("I"&amp;ROW()),INDIRECT("K"&amp;ROW()-1)),LOOKUP(9^9,Mars!K:K))</f>
        <v>0</v>
      </c>
    </row>
  </sheetData>
  <mergeCells count="2">
    <mergeCell ref="A2:J2"/>
    <mergeCell ref="A1:J1"/>
  </mergeCells>
  <dataValidations count="3">
    <dataValidation type="list" allowBlank="1" showInputMessage="1" showErrorMessage="1" sqref="E4:E13">
      <formula1>type</formula1>
    </dataValidation>
    <dataValidation type="list" allowBlank="1" showInputMessage="1" showErrorMessage="1" sqref="B4:B13">
      <formula1>choix1</formula1>
    </dataValidation>
    <dataValidation type="list" allowBlank="1" showInputMessage="1" showErrorMessage="1" sqref="C4:C13">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Mai "&amp;annee</f>
        <v>Suivi des opérations du mois de Mai 2015</v>
      </c>
      <c r="B1" s="185"/>
      <c r="C1" s="185"/>
      <c r="D1" s="185"/>
      <c r="E1" s="185"/>
      <c r="F1" s="185"/>
      <c r="G1" s="185"/>
      <c r="H1" s="185"/>
      <c r="I1" s="185"/>
      <c r="J1" s="186"/>
      <c r="K1" s="61"/>
    </row>
    <row r="2" spans="1:11" ht="48.75" customHeight="1">
      <c r="A2" s="181" t="str">
        <f ca="1">"Aujourd'hui, nous sommes le "&amp;TEXT(TODAY(),"jjjj jj mmmm aaaa")&amp;", la mensualisation est "&amp;_5&amp;", le solde au dernier relevé bancaire est de "&amp;TEXT(LOOKUP(9^9,Décembre!K:K),"# ##0,00")&amp;" €,
le solde budgété à la fin Mai est de "&amp;TEXT(LOOKUP(9^9,J:J)-(HLOOKUP(5,budget,2,FALSE)),"# ##0,00")&amp;" € et le numéro du dernier chèque enregistré est le "&amp;num_der_chèque</f>
        <v>Aujourd'hui, nous sommes le jeudi 16 avril 2015, la mensualisation est non inscrite, le solde au dernier relevé bancaire est de 0,00 €,
le solde budgété à la fin Mai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IF(ISNUMBER(INDIRECT("J"&amp;ROW()-1)),INDIRECT("J"&amp;ROW()-1)+INDIRECT("H"&amp;ROW())-INDIRECT("I"&amp;ROW()),LOOKUP(9^9,Avril!J:J))</f>
        <v>50</v>
      </c>
      <c r="K4" s="7">
        <f ca="1">IF(ISNUMBER(INDIRECT("K"&amp;ROW()-1)),IF(INDIRECT("G"&amp;ROW())&lt;&gt;"",INDIRECT("K"&amp;ROW()-1)+INDIRECT("H"&amp;ROW())-INDIRECT("I"&amp;ROW()),INDIRECT("K"&amp;ROW()-1)),LOOKUP(9^9,Avril!K:K))</f>
        <v>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Juin "&amp;annee</f>
        <v>Suivi des opérations du mois de Juin 2015</v>
      </c>
      <c r="B1" s="185"/>
      <c r="C1" s="185"/>
      <c r="D1" s="185"/>
      <c r="E1" s="185"/>
      <c r="F1" s="185"/>
      <c r="G1" s="185"/>
      <c r="H1" s="185"/>
      <c r="I1" s="185"/>
      <c r="J1" s="186"/>
      <c r="K1" s="61"/>
    </row>
    <row r="2" spans="1:11" ht="48.75" customHeight="1">
      <c r="A2" s="181" t="str">
        <f ca="1">"Aujourd'hui, nous sommes le "&amp;TEXT(TODAY(),"jjjj jj mmmm aaaa")&amp;", la mensualisation est "&amp;_6&amp;", le solde au dernier relevé bancaire est de "&amp;TEXT(LOOKUP(9^9,Décembre!K:K),"# ##0,00")&amp;" €,
le solde budgété à la fin Juin est de "&amp;TEXT(LOOKUP(9^9,J:J)-(HLOOKUP(6,budget,2,FALSE)),"# ##0,00")&amp;" € et le numéro du dernier chèque enregistré est le "&amp;num_der_chèque</f>
        <v>Aujourd'hui, nous sommes le jeudi 16 avril 2015, la mensualisation est non inscrite, le solde au dernier relevé bancaire est de 0,00 €,
le solde budgété à la fin Juin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IF(ISNUMBER(INDIRECT("J"&amp;ROW()-1)),INDIRECT("J"&amp;ROW()-1)+INDIRECT("H"&amp;ROW())-INDIRECT("I"&amp;ROW()),LOOKUP(9^9,Mai!J:J))</f>
        <v>50</v>
      </c>
      <c r="K4" s="7">
        <f ca="1">IF(ISNUMBER(INDIRECT("K"&amp;ROW()-1)),IF(INDIRECT("G"&amp;ROW())&lt;&gt;"",INDIRECT("K"&amp;ROW()-1)+INDIRECT("H"&amp;ROW())-INDIRECT("I"&amp;ROW()),INDIRECT("K"&amp;ROW()-1)),LOOKUP(9^9,Mai!K:K))</f>
        <v>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Juillet "&amp;annee</f>
        <v>Suivi des opérations du mois de Juillet 2015</v>
      </c>
      <c r="B1" s="185"/>
      <c r="C1" s="185"/>
      <c r="D1" s="185"/>
      <c r="E1" s="185"/>
      <c r="F1" s="185"/>
      <c r="G1" s="185"/>
      <c r="H1" s="185"/>
      <c r="I1" s="185"/>
      <c r="J1" s="186"/>
      <c r="K1" s="61"/>
    </row>
    <row r="2" spans="1:11" ht="48.75" customHeight="1">
      <c r="A2" s="181" t="str">
        <f ca="1">"Aujourd'hui, nous sommes le "&amp;TEXT(TODAY(),"jjjj jj mmmm aaaa")&amp;", la mensualisation est "&amp;_7&amp;", le solde au dernier relevé bancaire est de "&amp;TEXT(LOOKUP(9^9,Décembre!K:K),"# ##0,00")&amp;" €,
le solde budgété à la fin Juillet est de "&amp;TEXT(LOOKUP(9^9,J:J)-(HLOOKUP(7,budget,2,FALSE)),"# ##0,00")&amp;" € et le numéro du dernier chèque enregistré est le "&amp;num_der_chèque</f>
        <v>Aujourd'hui, nous sommes le jeudi 16 avril 2015, la mensualisation est non inscrite, le solde au dernier relevé bancaire est de 0,00 €,
le solde budgété à la fin Juillet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IF(ISNUMBER(INDIRECT("J"&amp;ROW()-1)),INDIRECT("J"&amp;ROW()-1)+INDIRECT("H"&amp;ROW())-INDIRECT("I"&amp;ROW()),LOOKUP(9^9,Juin!J:J))</f>
        <v>50</v>
      </c>
      <c r="K4" s="7">
        <f ca="1">IF(ISNUMBER(INDIRECT("K"&amp;ROW()-1)),IF(INDIRECT("G"&amp;ROW())&lt;&gt;"",INDIRECT("K"&amp;ROW()-1)+INDIRECT("H"&amp;ROW())-INDIRECT("I"&amp;ROW()),INDIRECT("K"&amp;ROW()-1)),LOOKUP(9^9,Juin!K:K))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 Août "&amp;annee</f>
        <v>Suivi des opérations du mois d' Août 2015</v>
      </c>
      <c r="B1" s="185"/>
      <c r="C1" s="185"/>
      <c r="D1" s="185"/>
      <c r="E1" s="185"/>
      <c r="F1" s="185"/>
      <c r="G1" s="185"/>
      <c r="H1" s="185"/>
      <c r="I1" s="185"/>
      <c r="J1" s="186"/>
      <c r="K1" s="61"/>
    </row>
    <row r="2" spans="1:11" ht="48.75" customHeight="1">
      <c r="A2" s="187" t="str">
        <f ca="1">"Aujourd'hui, nous sommes le "&amp;TEXT(TODAY(),"jjjj jj mmmm aaaa")&amp;", la mensualisation est "&amp;_8&amp;", le solde au dernier relevé bancaire est de "&amp;TEXT(LOOKUP(9^9,Décembre!K:K),"# ##0,00")&amp;" €,
le solde budgété à la fin Août est de "&amp;TEXT(LOOKUP(9^9,J:J)-(HLOOKUP(8,budget,2,FALSE)),"# ##0,00")&amp;" € et le numéro du dernier chèque enregistré est le "&amp;num_der_chèque</f>
        <v>Aujourd'hui, nous sommes le jeudi 16 avril 2015, la mensualisation est non inscrite, le solde au dernier relevé bancaire est de 0,00 €,
le solde budgété à la fin Août est de 50,00 € et le numéro du dernier chèque enregistré est le 0</v>
      </c>
      <c r="B2" s="188"/>
      <c r="C2" s="188"/>
      <c r="D2" s="188"/>
      <c r="E2" s="188"/>
      <c r="F2" s="188"/>
      <c r="G2" s="188"/>
      <c r="H2" s="188"/>
      <c r="I2" s="188"/>
      <c r="J2" s="189"/>
      <c r="K2" s="62"/>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IF(ISNUMBER(INDIRECT("J"&amp;ROW()-1)),INDIRECT("J"&amp;ROW()-1)+INDIRECT("H"&amp;ROW())-INDIRECT("I"&amp;ROW()),LOOKUP(9^9,Juillet!J:J))</f>
        <v>50</v>
      </c>
      <c r="K4" s="117">
        <f ca="1">IF(ISNUMBER(INDIRECT("K"&amp;ROW()-1)),IF(INDIRECT("G"&amp;ROW())&lt;&gt;"",INDIRECT("K"&amp;ROW()-1)+INDIRECT("H"&amp;ROW())-INDIRECT("I"&amp;ROW()),INDIRECT("K"&amp;ROW()-1)),LOOKUP(9^9,Juillet!K:K))</f>
        <v>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Septembre "&amp;annee</f>
        <v>Suivi des opérations du mois de Septembre 2015</v>
      </c>
      <c r="B1" s="185"/>
      <c r="C1" s="185"/>
      <c r="D1" s="185"/>
      <c r="E1" s="185"/>
      <c r="F1" s="185"/>
      <c r="G1" s="185"/>
      <c r="H1" s="185"/>
      <c r="I1" s="185"/>
      <c r="J1" s="186"/>
      <c r="K1" s="61"/>
    </row>
    <row r="2" spans="1:11" ht="48.75" customHeight="1">
      <c r="A2" s="181" t="str">
        <f ca="1">"Aujourd'hui, nous sommes le "&amp;TEXT(TODAY(),"jjjj jj mmmm aaaa")&amp;", la mensualisation est "&amp;_9&amp;", le solde au dernier relevé bancaire est de "&amp;TEXT(LOOKUP(9^9,Décembre!K:K),"# ##0,00")&amp;" €,
le solde budgété à la fin Septembre est de "&amp;TEXT(LOOKUP(9^9,J:J)-(HLOOKUP(9,budget,2,FALSE)),"# ##0,00")&amp;" € et le numéro du dernier chèque enregistré est le "&amp;num_der_chèque</f>
        <v>Aujourd'hui, nous sommes le jeudi 16 avril 2015, la mensualisation est non inscrite, le solde au dernier relevé bancaire est de 0,00 €,
le solde budgété à la fin Septembre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IF(ISNUMBER(INDIRECT("J"&amp;ROW()-1)),INDIRECT("J"&amp;ROW()-1)+INDIRECT("H"&amp;ROW())-INDIRECT("I"&amp;ROW()),LOOKUP(9^9,Août!J:J))</f>
        <v>50</v>
      </c>
      <c r="K4" s="7">
        <f ca="1">IF(ISNUMBER(INDIRECT("K"&amp;ROW()-1)),IF(INDIRECT("G"&amp;ROW())&lt;&gt;"",INDIRECT("K"&amp;ROW()-1)+INDIRECT("H"&amp;ROW())-INDIRECT("I"&amp;ROW()),INDIRECT("K"&amp;ROW()-1)),LOOKUP(9^9,Août!K:K))</f>
        <v>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 Octobre "&amp;annee</f>
        <v>Suivi des opérations du mois d' Octobre 2015</v>
      </c>
      <c r="B1" s="185"/>
      <c r="C1" s="185"/>
      <c r="D1" s="185"/>
      <c r="E1" s="185"/>
      <c r="F1" s="185"/>
      <c r="G1" s="185"/>
      <c r="H1" s="185"/>
      <c r="I1" s="185"/>
      <c r="J1" s="186"/>
      <c r="K1" s="61"/>
    </row>
    <row r="2" spans="1:11" ht="48.75" customHeight="1">
      <c r="A2" s="181" t="str">
        <f ca="1">"Aujourd'hui, nous sommes le "&amp;TEXT(TODAY(),"jjjj jj mmmm aaaa")&amp;", la mensualisation est "&amp;_10&amp;", le solde au dernier relevé bancaire est de "&amp;TEXT(LOOKUP(9^9,Décembre!K:K),"# ##0,00")&amp;" €,
le solde budgété à la fin Octobre est de "&amp;TEXT(LOOKUP(9^9,J:J)-(HLOOKUP(10,budget,2,FALSE)),"# ##0,00")&amp;" € et le numéro du dernier chèque enregistré est le "&amp;num_der_chèque</f>
        <v>Aujourd'hui, nous sommes le jeudi 16 avril 2015, la mensualisation est non inscrite, le solde au dernier relevé bancaire est de 0,00 €,
le solde budgété à la fin Octobre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IF(ISNUMBER(INDIRECT("J"&amp;ROW()-1)),INDIRECT("J"&amp;ROW()-1)+INDIRECT("H"&amp;ROW())-INDIRECT("I"&amp;ROW()),LOOKUP(9^9,Septembre!J:J))</f>
        <v>50</v>
      </c>
      <c r="K4" s="7">
        <f ca="1">IF(ISNUMBER(INDIRECT("K"&amp;ROW()-1)),IF(INDIRECT("G"&amp;ROW())&lt;&gt;"",INDIRECT("K"&amp;ROW()-1)+INDIRECT("H"&amp;ROW())-INDIRECT("I"&amp;ROW()),INDIRECT("K"&amp;ROW()-1)),LOOKUP(9^9,Septembre!K:K))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Novembre "&amp;annee</f>
        <v>Suivi des opérations du mois de Novembre 2015</v>
      </c>
      <c r="B1" s="185"/>
      <c r="C1" s="185"/>
      <c r="D1" s="185"/>
      <c r="E1" s="185"/>
      <c r="F1" s="185"/>
      <c r="G1" s="185"/>
      <c r="H1" s="185"/>
      <c r="I1" s="185"/>
      <c r="J1" s="186"/>
      <c r="K1" s="61"/>
    </row>
    <row r="2" spans="1:11" ht="48.75" customHeight="1">
      <c r="A2" s="181" t="str">
        <f ca="1">"Aujourd'hui, nous sommes le "&amp;TEXT(TODAY(),"jjjj jj mmmm aaaa")&amp;", la mensualisation est "&amp;_11&amp;", le solde au dernier relevé bancaire est de "&amp;TEXT(LOOKUP(9^9,Décembre!K:K),"# ##0,00")&amp;" €,
le solde budgété à la fin Novembre est de "&amp;TEXT(LOOKUP(9^9,J:J)-(HLOOKUP(11,budget,2,FALSE)),"# ##0,00")&amp;" € et le numéro du dernier chèque enregistré est le "&amp;num_der_chèque</f>
        <v>Aujourd'hui, nous sommes le jeudi 16 avril 2015, la mensualisation est non inscrite, le solde au dernier relevé bancaire est de 0,00 €,
le solde budgété à la fin Novembre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IF(ISNUMBER(INDIRECT("J"&amp;ROW()-1)),INDIRECT("J"&amp;ROW()-1)+INDIRECT("H"&amp;ROW())-INDIRECT("I"&amp;ROW()),LOOKUP(9^9,Octobre!J:J))</f>
        <v>50</v>
      </c>
      <c r="K4" s="7">
        <f ca="1">IF(ISNUMBER(INDIRECT("K"&amp;ROW()-1)),IF(INDIRECT("G"&amp;ROW())&lt;&gt;"",INDIRECT("K"&amp;ROW()-1)+INDIRECT("H"&amp;ROW())-INDIRECT("I"&amp;ROW()),INDIRECT("K"&amp;ROW()-1)),LOOKUP(9^9,Octobre!K:K))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"Suivi des opérations du mois de Décembre "&amp;annee</f>
        <v>Suivi des opérations du mois de Décembre 2015</v>
      </c>
      <c r="B1" s="185"/>
      <c r="C1" s="185"/>
      <c r="D1" s="185"/>
      <c r="E1" s="185"/>
      <c r="F1" s="185"/>
      <c r="G1" s="185"/>
      <c r="H1" s="185"/>
      <c r="I1" s="185"/>
      <c r="J1" s="186"/>
      <c r="K1" s="61"/>
    </row>
    <row r="2" spans="1:11" ht="48.75" customHeight="1">
      <c r="A2" s="181" t="str">
        <f ca="1">"Aujourd'hui, nous sommes le "&amp;TEXT(TODAY(),"jjjj jj mmmm aaaa")&amp;", la mensualisation est "&amp;_12&amp;", le solde au dernier relevé bancaire est de "&amp;TEXT(LOOKUP(9^9,Décembre!K:K),"# ##0,00")&amp;" €,
le solde budgété à la fin Décembre est de "&amp;TEXT(LOOKUP(9^9,J:J)-(HLOOKUP(12,budget,2,FALSE)),"# ##0,00")&amp;" € et le numéro du dernier chèque enregistré est le "&amp;num_der_chèque</f>
        <v>Aujourd'hui, nous sommes le jeudi 16 avril 2015, la mensualisation est non inscrite, le solde au dernier relevé bancaire est de 0,00 €,
le solde budgété à la fin Décembre est de 50,00 € et le numéro du dernier chèque enregistré est le 0</v>
      </c>
      <c r="B2" s="182"/>
      <c r="C2" s="182"/>
      <c r="D2" s="182"/>
      <c r="E2" s="182"/>
      <c r="F2" s="182"/>
      <c r="G2" s="182"/>
      <c r="H2" s="182"/>
      <c r="I2" s="182"/>
      <c r="J2" s="183"/>
      <c r="K2" s="60"/>
    </row>
    <row r="3" spans="1:11" s="122" customFormat="1" ht="28.5" customHeight="1">
      <c r="A3" s="126" t="s">
        <v>16</v>
      </c>
      <c r="B3" s="118" t="s">
        <v>0</v>
      </c>
      <c r="C3" s="118" t="s">
        <v>1</v>
      </c>
      <c r="D3" s="118" t="s">
        <v>2</v>
      </c>
      <c r="E3" s="118" t="s">
        <v>8</v>
      </c>
      <c r="F3" s="118" t="s">
        <v>17</v>
      </c>
      <c r="G3" s="125" t="s">
        <v>214</v>
      </c>
      <c r="H3" s="118" t="s">
        <v>3</v>
      </c>
      <c r="I3" s="118" t="s">
        <v>4</v>
      </c>
      <c r="J3" s="119" t="s">
        <v>70</v>
      </c>
      <c r="K3" s="120" t="s">
        <v>71</v>
      </c>
    </row>
    <row r="4" spans="1:11">
      <c r="A4" s="102">
        <v>0</v>
      </c>
      <c r="B4" s="4" t="s">
        <v>13</v>
      </c>
      <c r="C4" s="4" t="s">
        <v>14</v>
      </c>
      <c r="D4" s="4"/>
      <c r="E4" s="3" t="s">
        <v>15</v>
      </c>
      <c r="F4" s="3"/>
      <c r="G4" s="124" t="s">
        <v>214</v>
      </c>
      <c r="H4" s="6"/>
      <c r="I4" s="6"/>
      <c r="J4" s="7">
        <f ca="1">IF(ISNUMBER(INDIRECT("J"&amp;ROW()-1)),INDIRECT("J"&amp;ROW()-1)+INDIRECT("H"&amp;ROW())-INDIRECT("I"&amp;ROW()),LOOKUP(9^9,Novembre!J:J))</f>
        <v>50</v>
      </c>
      <c r="K4" s="7">
        <f ca="1">IF(ISNUMBER(INDIRECT("K"&amp;ROW()-1)),IF(INDIRECT("G"&amp;ROW())&lt;&gt;"",INDIRECT("K"&amp;ROW()-1)+INDIRECT("H"&amp;ROW())-INDIRECT("I"&amp;ROW()),INDIRECT("K"&amp;ROW()-1)),LOOKUP(9^9,Novembre!K:K))</f>
        <v>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217"/>
  <sheetViews>
    <sheetView showGridLines="0" zoomScale="85" zoomScaleNormal="85" workbookViewId="0">
      <pane ySplit="1" topLeftCell="A20" activePane="bottomLeft" state="frozen"/>
      <selection pane="bottomLeft" activeCell="B198" sqref="B198:T199"/>
    </sheetView>
  </sheetViews>
  <sheetFormatPr baseColWidth="10" defaultColWidth="0" defaultRowHeight="14.25" zeroHeight="1"/>
  <cols>
    <col min="1" max="1" width="24.7109375" style="9" customWidth="1"/>
    <col min="2" max="3" width="6.7109375" style="9" customWidth="1"/>
    <col min="4" max="4" width="24.7109375" style="9" customWidth="1"/>
    <col min="5" max="6" width="6.7109375" style="9" customWidth="1"/>
    <col min="7" max="7" width="24.7109375" style="9" customWidth="1"/>
    <col min="8" max="9" width="6.7109375" style="9" customWidth="1"/>
    <col min="10" max="10" width="24.7109375" style="9" customWidth="1"/>
    <col min="11" max="12" width="6.7109375" style="9" customWidth="1"/>
    <col min="13" max="13" width="24.7109375" style="9" customWidth="1"/>
    <col min="14" max="15" width="6.7109375" style="9" customWidth="1"/>
    <col min="16" max="16" width="24.7109375" style="9" customWidth="1"/>
    <col min="17" max="18" width="6.7109375" style="9" customWidth="1"/>
    <col min="19" max="19" width="24.7109375" style="9" customWidth="1"/>
    <col min="20" max="20" width="6.7109375" style="9" customWidth="1"/>
    <col min="21" max="16384" width="11.42578125" style="9" hidden="1"/>
  </cols>
  <sheetData>
    <row r="1" spans="1:21" ht="42" customHeight="1" thickBot="1">
      <c r="A1" s="66" t="s">
        <v>185</v>
      </c>
      <c r="B1" s="65"/>
      <c r="C1" s="65"/>
      <c r="D1" s="129" t="s">
        <v>186</v>
      </c>
      <c r="E1" s="65"/>
      <c r="F1" s="65"/>
      <c r="G1" s="191" t="s">
        <v>184</v>
      </c>
      <c r="H1" s="191"/>
      <c r="I1" s="191"/>
      <c r="J1" s="191"/>
      <c r="K1" s="191"/>
      <c r="L1" s="191"/>
      <c r="M1" s="191"/>
      <c r="N1" s="191"/>
      <c r="O1" s="191"/>
      <c r="P1" s="191"/>
      <c r="Q1" s="191"/>
      <c r="R1" s="191"/>
      <c r="S1" s="191"/>
      <c r="T1" s="192"/>
      <c r="U1" s="107"/>
    </row>
    <row r="2" spans="1:21" ht="28.5" customHeight="1" thickBot="1">
      <c r="A2" s="199" t="s">
        <v>31</v>
      </c>
      <c r="B2" s="200"/>
      <c r="C2" s="200"/>
      <c r="D2" s="200"/>
      <c r="E2" s="200"/>
      <c r="F2" s="200"/>
      <c r="G2" s="200"/>
      <c r="H2" s="200"/>
      <c r="I2" s="201"/>
      <c r="J2" s="16">
        <f ca="1">LOOKUP(9^9,Janvier!J:J)-SUM(B17,E17,H17,K17,N17,Q17)+T17-HLOOKUP(1,budget,2,FALSE)</f>
        <v>0</v>
      </c>
      <c r="K2" s="63"/>
      <c r="L2" s="63"/>
      <c r="M2" s="63"/>
      <c r="N2" s="63"/>
      <c r="O2" s="63"/>
      <c r="P2" s="63"/>
      <c r="Q2" s="63"/>
      <c r="R2" s="63"/>
      <c r="S2" s="63"/>
      <c r="T2" s="64"/>
      <c r="U2" s="190"/>
    </row>
    <row r="3" spans="1:21" ht="28.5" customHeight="1" thickBot="1">
      <c r="A3" s="202" t="s">
        <v>25</v>
      </c>
      <c r="B3" s="203"/>
      <c r="C3" s="203"/>
      <c r="D3" s="203"/>
      <c r="E3" s="203"/>
      <c r="F3" s="203"/>
      <c r="G3" s="203"/>
      <c r="H3" s="203"/>
      <c r="I3" s="203"/>
      <c r="J3" s="203"/>
      <c r="K3" s="203"/>
      <c r="L3" s="203"/>
      <c r="M3" s="203"/>
      <c r="N3" s="203"/>
      <c r="O3" s="203"/>
      <c r="P3" s="203"/>
      <c r="Q3" s="203"/>
      <c r="R3" s="204"/>
      <c r="S3" s="205" t="s">
        <v>26</v>
      </c>
      <c r="T3" s="206"/>
      <c r="U3" s="190"/>
    </row>
    <row r="4" spans="1:21" ht="25.5" customHeight="1" thickBot="1">
      <c r="A4" s="17" t="s">
        <v>18</v>
      </c>
      <c r="B4" s="207">
        <v>700</v>
      </c>
      <c r="C4" s="208"/>
      <c r="D4" s="17" t="s">
        <v>155</v>
      </c>
      <c r="E4" s="207">
        <v>200</v>
      </c>
      <c r="F4" s="208"/>
      <c r="G4" s="17" t="s">
        <v>20</v>
      </c>
      <c r="H4" s="207">
        <v>150</v>
      </c>
      <c r="I4" s="208"/>
      <c r="J4" s="17" t="s">
        <v>21</v>
      </c>
      <c r="K4" s="207">
        <v>120</v>
      </c>
      <c r="L4" s="208"/>
      <c r="M4" s="17" t="s">
        <v>22</v>
      </c>
      <c r="N4" s="207">
        <v>0</v>
      </c>
      <c r="O4" s="208"/>
      <c r="P4" s="17" t="s">
        <v>114</v>
      </c>
      <c r="Q4" s="207">
        <v>0</v>
      </c>
      <c r="R4" s="208"/>
      <c r="S4" s="18" t="s">
        <v>27</v>
      </c>
      <c r="T4" s="19">
        <f>SUM(T6:T16)</f>
        <v>0</v>
      </c>
      <c r="U4" s="190"/>
    </row>
    <row r="5" spans="1:21" ht="25.5" customHeight="1" thickBot="1">
      <c r="A5" s="20" t="s">
        <v>19</v>
      </c>
      <c r="B5" s="209">
        <f>B4-C17</f>
        <v>700</v>
      </c>
      <c r="C5" s="210"/>
      <c r="D5" s="21" t="s">
        <v>19</v>
      </c>
      <c r="E5" s="197">
        <f>E4-F17</f>
        <v>200</v>
      </c>
      <c r="F5" s="198"/>
      <c r="G5" s="21" t="s">
        <v>19</v>
      </c>
      <c r="H5" s="197">
        <f>H4-I17</f>
        <v>150</v>
      </c>
      <c r="I5" s="198"/>
      <c r="J5" s="21" t="s">
        <v>19</v>
      </c>
      <c r="K5" s="197">
        <f>K4-L17</f>
        <v>120</v>
      </c>
      <c r="L5" s="198"/>
      <c r="M5" s="21" t="s">
        <v>19</v>
      </c>
      <c r="N5" s="197">
        <f>N4-O17</f>
        <v>0</v>
      </c>
      <c r="O5" s="198"/>
      <c r="P5" s="21" t="s">
        <v>19</v>
      </c>
      <c r="Q5" s="197">
        <f>Q4-R17</f>
        <v>0</v>
      </c>
      <c r="R5" s="198"/>
      <c r="S5" s="22" t="s">
        <v>24</v>
      </c>
      <c r="T5" s="8" t="s">
        <v>23</v>
      </c>
      <c r="U5" s="190"/>
    </row>
    <row r="6" spans="1:21" ht="25.5" customHeight="1" thickBot="1">
      <c r="A6" s="22" t="s">
        <v>24</v>
      </c>
      <c r="B6" s="23" t="s">
        <v>69</v>
      </c>
      <c r="C6" s="8" t="s">
        <v>28</v>
      </c>
      <c r="D6" s="22" t="s">
        <v>24</v>
      </c>
      <c r="E6" s="23" t="s">
        <v>69</v>
      </c>
      <c r="F6" s="8" t="s">
        <v>28</v>
      </c>
      <c r="G6" s="22" t="s">
        <v>24</v>
      </c>
      <c r="H6" s="23" t="s">
        <v>69</v>
      </c>
      <c r="I6" s="8" t="s">
        <v>28</v>
      </c>
      <c r="J6" s="22" t="s">
        <v>24</v>
      </c>
      <c r="K6" s="23" t="s">
        <v>69</v>
      </c>
      <c r="L6" s="8" t="s">
        <v>28</v>
      </c>
      <c r="M6" s="22" t="s">
        <v>24</v>
      </c>
      <c r="N6" s="23" t="s">
        <v>69</v>
      </c>
      <c r="O6" s="8" t="s">
        <v>28</v>
      </c>
      <c r="P6" s="22" t="s">
        <v>24</v>
      </c>
      <c r="Q6" s="23" t="s">
        <v>69</v>
      </c>
      <c r="R6" s="8" t="s">
        <v>28</v>
      </c>
      <c r="S6" s="142"/>
      <c r="T6" s="10"/>
      <c r="U6" s="190"/>
    </row>
    <row r="7" spans="1:21" ht="25.5" customHeight="1">
      <c r="A7" s="138"/>
      <c r="B7" s="15"/>
      <c r="C7" s="10"/>
      <c r="D7" s="138"/>
      <c r="E7" s="15"/>
      <c r="F7" s="10"/>
      <c r="G7" s="138"/>
      <c r="H7" s="15"/>
      <c r="I7" s="10"/>
      <c r="J7" s="138"/>
      <c r="K7" s="15"/>
      <c r="L7" s="10"/>
      <c r="M7" s="138"/>
      <c r="N7" s="15"/>
      <c r="O7" s="10"/>
      <c r="P7" s="138"/>
      <c r="Q7" s="15"/>
      <c r="R7" s="10"/>
      <c r="S7" s="142"/>
      <c r="T7" s="10"/>
      <c r="U7" s="190"/>
    </row>
    <row r="8" spans="1:21" ht="25.5" customHeight="1">
      <c r="A8" s="139"/>
      <c r="B8" s="13"/>
      <c r="C8" s="11"/>
      <c r="D8" s="139"/>
      <c r="E8" s="13"/>
      <c r="F8" s="11"/>
      <c r="G8" s="139"/>
      <c r="H8" s="13"/>
      <c r="I8" s="11"/>
      <c r="J8" s="139"/>
      <c r="K8" s="13"/>
      <c r="L8" s="11"/>
      <c r="M8" s="139"/>
      <c r="N8" s="13"/>
      <c r="O8" s="11"/>
      <c r="P8" s="139"/>
      <c r="Q8" s="13"/>
      <c r="R8" s="11"/>
      <c r="S8" s="140"/>
      <c r="T8" s="11"/>
      <c r="U8" s="190"/>
    </row>
    <row r="9" spans="1:21" ht="25.5" customHeight="1">
      <c r="A9" s="139"/>
      <c r="B9" s="13"/>
      <c r="C9" s="11"/>
      <c r="D9" s="139"/>
      <c r="E9" s="13"/>
      <c r="F9" s="11"/>
      <c r="G9" s="139"/>
      <c r="H9" s="13"/>
      <c r="I9" s="11"/>
      <c r="J9" s="139"/>
      <c r="K9" s="13"/>
      <c r="L9" s="11"/>
      <c r="M9" s="139"/>
      <c r="N9" s="13"/>
      <c r="O9" s="11"/>
      <c r="P9" s="139"/>
      <c r="Q9" s="13"/>
      <c r="R9" s="11"/>
      <c r="S9" s="140"/>
      <c r="T9" s="11"/>
      <c r="U9" s="190"/>
    </row>
    <row r="10" spans="1:21" ht="25.5" customHeight="1">
      <c r="A10" s="139"/>
      <c r="B10" s="13"/>
      <c r="C10" s="11"/>
      <c r="D10" s="139"/>
      <c r="E10" s="13"/>
      <c r="F10" s="11"/>
      <c r="G10" s="139"/>
      <c r="H10" s="13"/>
      <c r="I10" s="11"/>
      <c r="J10" s="139"/>
      <c r="K10" s="13"/>
      <c r="L10" s="11"/>
      <c r="M10" s="139"/>
      <c r="N10" s="13"/>
      <c r="O10" s="11"/>
      <c r="P10" s="139"/>
      <c r="Q10" s="13"/>
      <c r="R10" s="11"/>
      <c r="S10" s="140"/>
      <c r="T10" s="11"/>
      <c r="U10" s="190"/>
    </row>
    <row r="11" spans="1:21" ht="25.5" customHeight="1">
      <c r="A11" s="139"/>
      <c r="B11" s="13"/>
      <c r="C11" s="11"/>
      <c r="D11" s="139"/>
      <c r="E11" s="13"/>
      <c r="F11" s="11"/>
      <c r="G11" s="139"/>
      <c r="H11" s="13"/>
      <c r="I11" s="11"/>
      <c r="J11" s="139"/>
      <c r="K11" s="13"/>
      <c r="L11" s="11"/>
      <c r="M11" s="139"/>
      <c r="N11" s="13"/>
      <c r="O11" s="11"/>
      <c r="P11" s="139"/>
      <c r="Q11" s="13"/>
      <c r="R11" s="11"/>
      <c r="S11" s="140"/>
      <c r="T11" s="11"/>
      <c r="U11" s="190"/>
    </row>
    <row r="12" spans="1:21" ht="25.5" customHeight="1">
      <c r="A12" s="139"/>
      <c r="B12" s="13"/>
      <c r="C12" s="11"/>
      <c r="D12" s="139"/>
      <c r="E12" s="13"/>
      <c r="F12" s="11"/>
      <c r="G12" s="139"/>
      <c r="H12" s="13"/>
      <c r="I12" s="11"/>
      <c r="J12" s="139"/>
      <c r="K12" s="13"/>
      <c r="L12" s="11"/>
      <c r="M12" s="139"/>
      <c r="N12" s="13"/>
      <c r="O12" s="11"/>
      <c r="P12" s="139"/>
      <c r="Q12" s="13"/>
      <c r="R12" s="11"/>
      <c r="S12" s="140"/>
      <c r="T12" s="11"/>
      <c r="U12" s="190"/>
    </row>
    <row r="13" spans="1:21" ht="25.5" customHeight="1">
      <c r="A13" s="140"/>
      <c r="B13" s="13"/>
      <c r="C13" s="11"/>
      <c r="D13" s="140"/>
      <c r="E13" s="13"/>
      <c r="F13" s="11"/>
      <c r="G13" s="140"/>
      <c r="H13" s="13"/>
      <c r="I13" s="11"/>
      <c r="J13" s="140"/>
      <c r="K13" s="13"/>
      <c r="L13" s="11"/>
      <c r="M13" s="140"/>
      <c r="N13" s="13"/>
      <c r="O13" s="11"/>
      <c r="P13" s="140"/>
      <c r="Q13" s="13"/>
      <c r="R13" s="11"/>
      <c r="S13" s="140"/>
      <c r="T13" s="11"/>
      <c r="U13" s="190"/>
    </row>
    <row r="14" spans="1:21" ht="25.5" customHeight="1">
      <c r="A14" s="140"/>
      <c r="B14" s="13"/>
      <c r="C14" s="11"/>
      <c r="D14" s="140"/>
      <c r="E14" s="13"/>
      <c r="F14" s="11"/>
      <c r="G14" s="140"/>
      <c r="H14" s="13"/>
      <c r="I14" s="11"/>
      <c r="J14" s="140"/>
      <c r="K14" s="13"/>
      <c r="L14" s="11"/>
      <c r="M14" s="140"/>
      <c r="N14" s="13"/>
      <c r="O14" s="11"/>
      <c r="P14" s="140"/>
      <c r="Q14" s="13"/>
      <c r="R14" s="11"/>
      <c r="S14" s="140"/>
      <c r="T14" s="11"/>
      <c r="U14" s="190"/>
    </row>
    <row r="15" spans="1:21" ht="25.5" customHeight="1">
      <c r="A15" s="140"/>
      <c r="B15" s="13"/>
      <c r="C15" s="11"/>
      <c r="D15" s="140"/>
      <c r="E15" s="13"/>
      <c r="F15" s="11"/>
      <c r="G15" s="140"/>
      <c r="H15" s="13"/>
      <c r="I15" s="11"/>
      <c r="J15" s="140"/>
      <c r="K15" s="13"/>
      <c r="L15" s="11"/>
      <c r="M15" s="140"/>
      <c r="N15" s="13"/>
      <c r="O15" s="11"/>
      <c r="P15" s="140"/>
      <c r="Q15" s="13"/>
      <c r="R15" s="11"/>
      <c r="S15" s="140"/>
      <c r="T15" s="11"/>
      <c r="U15" s="190"/>
    </row>
    <row r="16" spans="1:21" ht="25.5" customHeight="1" thickBot="1">
      <c r="A16" s="141"/>
      <c r="B16" s="14"/>
      <c r="C16" s="12"/>
      <c r="D16" s="141"/>
      <c r="E16" s="14"/>
      <c r="F16" s="12"/>
      <c r="G16" s="141"/>
      <c r="H16" s="14"/>
      <c r="I16" s="12"/>
      <c r="J16" s="141"/>
      <c r="K16" s="14"/>
      <c r="L16" s="12"/>
      <c r="M16" s="141"/>
      <c r="N16" s="14"/>
      <c r="O16" s="12"/>
      <c r="P16" s="141"/>
      <c r="Q16" s="14"/>
      <c r="R16" s="12"/>
      <c r="S16" s="143"/>
      <c r="T16" s="27"/>
      <c r="U16" s="190"/>
    </row>
    <row r="17" spans="1:21" ht="25.5" customHeight="1" thickBot="1">
      <c r="A17" s="26" t="str">
        <f>"Total "&amp;A4</f>
        <v>Total Achats divers</v>
      </c>
      <c r="B17" s="25">
        <f>SUM(B7:B16)</f>
        <v>0</v>
      </c>
      <c r="C17" s="24">
        <f t="array" ref="C17">SUMPRODUCT((IF(B7:B16=0,C7:C16,B7:B16))*1)</f>
        <v>0</v>
      </c>
      <c r="D17" s="26" t="str">
        <f t="shared" ref="D17" si="0">"Total "&amp;D4</f>
        <v>Total Habillement</v>
      </c>
      <c r="E17" s="25">
        <f>SUM(E7:E16)</f>
        <v>0</v>
      </c>
      <c r="F17" s="24">
        <f t="array" ref="F17">SUMPRODUCT((IF(E7:E16=0,F7:F16,E7:E16))*1)</f>
        <v>0</v>
      </c>
      <c r="G17" s="26" t="str">
        <f t="shared" ref="G17" si="1">"Total "&amp;G4</f>
        <v>Total Divers</v>
      </c>
      <c r="H17" s="25">
        <f>SUM(H7:H16)</f>
        <v>0</v>
      </c>
      <c r="I17" s="24">
        <f t="array" ref="I17">SUMPRODUCT((IF(H7:H16=0,I7:I16,H7:H16))*1)</f>
        <v>0</v>
      </c>
      <c r="J17" s="26" t="str">
        <f t="shared" ref="J17" si="2">"Total "&amp;J4</f>
        <v>Total Cantine</v>
      </c>
      <c r="K17" s="25">
        <f>SUM(K7:K16)</f>
        <v>0</v>
      </c>
      <c r="L17" s="24">
        <f t="array" ref="L17">SUMPRODUCT((IF(K7:K16=0,L7:L16,K7:K16))*1)</f>
        <v>0</v>
      </c>
      <c r="M17" s="26" t="str">
        <f t="shared" ref="M17" si="3">"Total "&amp;M4</f>
        <v>Total Extra</v>
      </c>
      <c r="N17" s="25">
        <f>SUM(N7:N16)</f>
        <v>0</v>
      </c>
      <c r="O17" s="24">
        <f t="array" ref="O17">SUMPRODUCT((IF(N7:N16=0,O7:O16,N7:N16))*1)</f>
        <v>0</v>
      </c>
      <c r="P17" s="26" t="str">
        <f t="shared" ref="P17" si="4">"Total "&amp;P4</f>
        <v>Total Autre</v>
      </c>
      <c r="Q17" s="25">
        <f>SUM(Q7:Q16)</f>
        <v>0</v>
      </c>
      <c r="R17" s="24">
        <f t="array" ref="R17">SUMPRODUCT((IF(Q7:Q16=0,R7:R16,Q7:Q16))*1)</f>
        <v>0</v>
      </c>
      <c r="S17" s="26" t="s">
        <v>209</v>
      </c>
      <c r="T17" s="128">
        <f>T4</f>
        <v>0</v>
      </c>
      <c r="U17" s="190"/>
    </row>
    <row r="18" spans="1:21" ht="22.5" customHeight="1">
      <c r="A18" s="58" t="s">
        <v>183</v>
      </c>
      <c r="B18" s="193"/>
      <c r="C18" s="193"/>
      <c r="D18" s="193"/>
      <c r="E18" s="193"/>
      <c r="F18" s="193"/>
      <c r="G18" s="193"/>
      <c r="H18" s="193"/>
      <c r="I18" s="193"/>
      <c r="J18" s="193"/>
      <c r="K18" s="193"/>
      <c r="L18" s="193"/>
      <c r="M18" s="193"/>
      <c r="N18" s="193"/>
      <c r="O18" s="193"/>
      <c r="P18" s="193"/>
      <c r="Q18" s="193"/>
      <c r="R18" s="193"/>
      <c r="S18" s="193"/>
      <c r="T18" s="194"/>
      <c r="U18" s="190"/>
    </row>
    <row r="19" spans="1:21" ht="91.5" customHeight="1" thickBot="1">
      <c r="A19" s="59"/>
      <c r="B19" s="195"/>
      <c r="C19" s="195"/>
      <c r="D19" s="195"/>
      <c r="E19" s="195"/>
      <c r="F19" s="195"/>
      <c r="G19" s="195"/>
      <c r="H19" s="195"/>
      <c r="I19" s="195"/>
      <c r="J19" s="195"/>
      <c r="K19" s="195"/>
      <c r="L19" s="195"/>
      <c r="M19" s="195"/>
      <c r="N19" s="195"/>
      <c r="O19" s="195"/>
      <c r="P19" s="195"/>
      <c r="Q19" s="195"/>
      <c r="R19" s="195"/>
      <c r="S19" s="195"/>
      <c r="T19" s="196"/>
      <c r="U19" s="190"/>
    </row>
    <row r="20" spans="1:21" ht="28.5" customHeight="1" thickBot="1">
      <c r="A20" s="199" t="s">
        <v>30</v>
      </c>
      <c r="B20" s="200"/>
      <c r="C20" s="200"/>
      <c r="D20" s="200"/>
      <c r="E20" s="200"/>
      <c r="F20" s="200"/>
      <c r="G20" s="200"/>
      <c r="H20" s="200"/>
      <c r="I20" s="201"/>
      <c r="J20" s="16">
        <f ca="1">LOOKUP(9^9,Février!J:J)-SUM(B35,E35,H35,K35,N35,Q35)+T35-SUM(B17,E17,H17,K17,N17,Q17)+T17-HLOOKUP(2,budget,2,FALSE)</f>
        <v>0</v>
      </c>
      <c r="K20" s="63"/>
      <c r="L20" s="63"/>
      <c r="M20" s="63"/>
      <c r="N20" s="63"/>
      <c r="O20" s="63"/>
      <c r="P20" s="63"/>
      <c r="Q20" s="63"/>
      <c r="R20" s="63"/>
      <c r="S20" s="63"/>
      <c r="T20" s="64"/>
      <c r="U20" s="190"/>
    </row>
    <row r="21" spans="1:21" ht="28.5" customHeight="1" thickBot="1">
      <c r="A21" s="202" t="s">
        <v>54</v>
      </c>
      <c r="B21" s="203"/>
      <c r="C21" s="203"/>
      <c r="D21" s="203"/>
      <c r="E21" s="203"/>
      <c r="F21" s="203"/>
      <c r="G21" s="203"/>
      <c r="H21" s="203"/>
      <c r="I21" s="203"/>
      <c r="J21" s="203"/>
      <c r="K21" s="203"/>
      <c r="L21" s="203"/>
      <c r="M21" s="203"/>
      <c r="N21" s="203"/>
      <c r="O21" s="203"/>
      <c r="P21" s="203"/>
      <c r="Q21" s="203"/>
      <c r="R21" s="204"/>
      <c r="S21" s="205" t="s">
        <v>26</v>
      </c>
      <c r="T21" s="206"/>
      <c r="U21" s="190"/>
    </row>
    <row r="22" spans="1:21" ht="25.5" customHeight="1" thickBot="1">
      <c r="A22" s="17" t="s">
        <v>18</v>
      </c>
      <c r="B22" s="207">
        <v>700</v>
      </c>
      <c r="C22" s="208"/>
      <c r="D22" s="17" t="s">
        <v>155</v>
      </c>
      <c r="E22" s="207">
        <v>200</v>
      </c>
      <c r="F22" s="208"/>
      <c r="G22" s="17" t="s">
        <v>20</v>
      </c>
      <c r="H22" s="207">
        <v>150</v>
      </c>
      <c r="I22" s="208"/>
      <c r="J22" s="17" t="s">
        <v>21</v>
      </c>
      <c r="K22" s="207">
        <v>65</v>
      </c>
      <c r="L22" s="208"/>
      <c r="M22" s="17" t="s">
        <v>22</v>
      </c>
      <c r="N22" s="207">
        <v>0</v>
      </c>
      <c r="O22" s="208"/>
      <c r="P22" s="17"/>
      <c r="Q22" s="207"/>
      <c r="R22" s="208"/>
      <c r="S22" s="18" t="s">
        <v>27</v>
      </c>
      <c r="T22" s="19">
        <f>SUM(T24:T34)</f>
        <v>0</v>
      </c>
      <c r="U22" s="190"/>
    </row>
    <row r="23" spans="1:21" ht="25.5" customHeight="1" thickBot="1">
      <c r="A23" s="20" t="s">
        <v>19</v>
      </c>
      <c r="B23" s="209">
        <f>B22-C35</f>
        <v>660</v>
      </c>
      <c r="C23" s="210"/>
      <c r="D23" s="21" t="s">
        <v>19</v>
      </c>
      <c r="E23" s="197">
        <f>E22-F35</f>
        <v>200</v>
      </c>
      <c r="F23" s="198"/>
      <c r="G23" s="21" t="s">
        <v>19</v>
      </c>
      <c r="H23" s="197">
        <f>H22-I35</f>
        <v>150</v>
      </c>
      <c r="I23" s="198"/>
      <c r="J23" s="21" t="s">
        <v>19</v>
      </c>
      <c r="K23" s="197">
        <f>K22-L35</f>
        <v>65</v>
      </c>
      <c r="L23" s="198"/>
      <c r="M23" s="21" t="s">
        <v>19</v>
      </c>
      <c r="N23" s="197">
        <f>N22-O35</f>
        <v>0</v>
      </c>
      <c r="O23" s="198"/>
      <c r="P23" s="21" t="s">
        <v>19</v>
      </c>
      <c r="Q23" s="197">
        <f>Q22-R35</f>
        <v>0</v>
      </c>
      <c r="R23" s="198"/>
      <c r="S23" s="22" t="s">
        <v>24</v>
      </c>
      <c r="T23" s="8" t="s">
        <v>23</v>
      </c>
      <c r="U23" s="190"/>
    </row>
    <row r="24" spans="1:21" ht="25.5" customHeight="1" thickBot="1">
      <c r="A24" s="22" t="s">
        <v>24</v>
      </c>
      <c r="B24" s="23" t="s">
        <v>69</v>
      </c>
      <c r="C24" s="8" t="s">
        <v>28</v>
      </c>
      <c r="D24" s="22" t="s">
        <v>24</v>
      </c>
      <c r="E24" s="23" t="s">
        <v>69</v>
      </c>
      <c r="F24" s="8" t="s">
        <v>28</v>
      </c>
      <c r="G24" s="22" t="s">
        <v>24</v>
      </c>
      <c r="H24" s="23" t="s">
        <v>69</v>
      </c>
      <c r="I24" s="8" t="s">
        <v>28</v>
      </c>
      <c r="J24" s="22" t="s">
        <v>24</v>
      </c>
      <c r="K24" s="23" t="s">
        <v>69</v>
      </c>
      <c r="L24" s="8" t="s">
        <v>28</v>
      </c>
      <c r="M24" s="22" t="s">
        <v>24</v>
      </c>
      <c r="N24" s="23" t="s">
        <v>69</v>
      </c>
      <c r="O24" s="8" t="s">
        <v>28</v>
      </c>
      <c r="P24" s="22" t="s">
        <v>24</v>
      </c>
      <c r="Q24" s="23" t="s">
        <v>69</v>
      </c>
      <c r="R24" s="8" t="s">
        <v>28</v>
      </c>
      <c r="S24" s="142"/>
      <c r="T24" s="10"/>
      <c r="U24" s="190"/>
    </row>
    <row r="25" spans="1:21" ht="25.5" customHeight="1">
      <c r="A25" s="138"/>
      <c r="B25" s="15"/>
      <c r="C25" s="10"/>
      <c r="D25" s="138"/>
      <c r="E25" s="15"/>
      <c r="F25" s="10"/>
      <c r="G25" s="138"/>
      <c r="H25" s="15"/>
      <c r="I25" s="10"/>
      <c r="J25" s="138"/>
      <c r="K25" s="15"/>
      <c r="L25" s="10"/>
      <c r="M25" s="138"/>
      <c r="N25" s="15"/>
      <c r="O25" s="10"/>
      <c r="P25" s="138"/>
      <c r="Q25" s="15"/>
      <c r="R25" s="10"/>
      <c r="S25" s="142"/>
      <c r="T25" s="10"/>
      <c r="U25" s="190"/>
    </row>
    <row r="26" spans="1:21" ht="25.5" customHeight="1">
      <c r="A26" s="139"/>
      <c r="B26" s="13"/>
      <c r="C26" s="11"/>
      <c r="D26" s="139"/>
      <c r="E26" s="146"/>
      <c r="F26" s="11"/>
      <c r="G26" s="139"/>
      <c r="H26" s="13"/>
      <c r="I26" s="11"/>
      <c r="J26" s="139"/>
      <c r="K26" s="148"/>
      <c r="L26" s="11"/>
      <c r="M26" s="139"/>
      <c r="N26" s="146"/>
      <c r="O26" s="11"/>
      <c r="P26" s="139"/>
      <c r="Q26" s="13"/>
      <c r="R26" s="11"/>
      <c r="S26" s="140"/>
      <c r="T26" s="11"/>
      <c r="U26" s="190"/>
    </row>
    <row r="27" spans="1:21" ht="25.5" customHeight="1">
      <c r="A27" s="139"/>
      <c r="B27" s="146"/>
      <c r="C27" s="11"/>
      <c r="D27" s="139"/>
      <c r="E27" s="13"/>
      <c r="F27" s="11"/>
      <c r="G27" s="139"/>
      <c r="H27" s="13"/>
      <c r="I27" s="11"/>
      <c r="J27" s="139"/>
      <c r="K27" s="148"/>
      <c r="L27" s="11"/>
      <c r="M27" s="139"/>
      <c r="N27" s="146"/>
      <c r="O27" s="11"/>
      <c r="P27" s="139"/>
      <c r="Q27" s="13"/>
      <c r="R27" s="11"/>
      <c r="S27" s="144"/>
      <c r="T27" s="145"/>
      <c r="U27" s="190"/>
    </row>
    <row r="28" spans="1:21" ht="25.5" customHeight="1">
      <c r="A28" s="139"/>
      <c r="B28" s="146"/>
      <c r="C28" s="11"/>
      <c r="D28" s="139"/>
      <c r="E28" s="146"/>
      <c r="F28" s="11"/>
      <c r="G28" s="139"/>
      <c r="H28" s="13"/>
      <c r="I28" s="11"/>
      <c r="J28" s="139"/>
      <c r="K28" s="13"/>
      <c r="L28" s="11"/>
      <c r="M28" s="139"/>
      <c r="N28" s="13"/>
      <c r="O28" s="11"/>
      <c r="P28" s="139"/>
      <c r="Q28" s="13"/>
      <c r="R28" s="11"/>
      <c r="S28" s="140"/>
      <c r="T28" s="11"/>
      <c r="U28" s="190"/>
    </row>
    <row r="29" spans="1:21" ht="25.5" customHeight="1">
      <c r="A29" s="139"/>
      <c r="B29" s="13"/>
      <c r="C29" s="11"/>
      <c r="D29" s="139"/>
      <c r="E29" s="13"/>
      <c r="F29" s="11"/>
      <c r="G29" s="139"/>
      <c r="H29" s="13"/>
      <c r="I29" s="11"/>
      <c r="J29" s="139"/>
      <c r="K29" s="13"/>
      <c r="L29" s="11"/>
      <c r="M29" s="139"/>
      <c r="N29" s="13"/>
      <c r="O29" s="11"/>
      <c r="P29" s="139"/>
      <c r="Q29" s="13"/>
      <c r="R29" s="11"/>
      <c r="S29" s="144"/>
      <c r="T29" s="145"/>
      <c r="U29" s="190"/>
    </row>
    <row r="30" spans="1:21" ht="25.5" customHeight="1">
      <c r="A30" s="139"/>
      <c r="B30" s="13"/>
      <c r="C30" s="11"/>
      <c r="D30" s="139"/>
      <c r="E30" s="13"/>
      <c r="F30" s="11"/>
      <c r="G30" s="139"/>
      <c r="H30" s="13"/>
      <c r="I30" s="11"/>
      <c r="J30" s="139"/>
      <c r="K30" s="13"/>
      <c r="L30" s="11"/>
      <c r="M30" s="139"/>
      <c r="N30" s="13"/>
      <c r="O30" s="11"/>
      <c r="P30" s="139"/>
      <c r="Q30" s="13"/>
      <c r="R30" s="11"/>
      <c r="S30" s="140"/>
      <c r="T30" s="11"/>
      <c r="U30" s="190"/>
    </row>
    <row r="31" spans="1:21" ht="25.5" customHeight="1">
      <c r="A31" s="140"/>
      <c r="B31" s="13"/>
      <c r="C31" s="11"/>
      <c r="D31" s="140"/>
      <c r="E31" s="13"/>
      <c r="F31" s="11"/>
      <c r="G31" s="140"/>
      <c r="H31" s="13"/>
      <c r="I31" s="11"/>
      <c r="J31" s="140"/>
      <c r="K31" s="13"/>
      <c r="L31" s="11"/>
      <c r="M31" s="140"/>
      <c r="N31" s="13"/>
      <c r="O31" s="11"/>
      <c r="P31" s="140"/>
      <c r="Q31" s="13"/>
      <c r="R31" s="11"/>
      <c r="S31" s="140"/>
      <c r="T31" s="11"/>
      <c r="U31" s="190"/>
    </row>
    <row r="32" spans="1:21" ht="25.5" customHeight="1">
      <c r="A32" s="140"/>
      <c r="B32" s="13"/>
      <c r="C32" s="11"/>
      <c r="D32" s="140"/>
      <c r="E32" s="13"/>
      <c r="F32" s="11"/>
      <c r="G32" s="140"/>
      <c r="H32" s="13"/>
      <c r="I32" s="11"/>
      <c r="J32" s="140"/>
      <c r="K32" s="13"/>
      <c r="L32" s="11"/>
      <c r="M32" s="140"/>
      <c r="N32" s="13"/>
      <c r="O32" s="11"/>
      <c r="P32" s="140"/>
      <c r="Q32" s="13"/>
      <c r="R32" s="11"/>
      <c r="S32" s="140"/>
      <c r="T32" s="11"/>
      <c r="U32" s="190"/>
    </row>
    <row r="33" spans="1:21" ht="25.5" customHeight="1">
      <c r="A33" s="140"/>
      <c r="B33" s="13"/>
      <c r="C33" s="11"/>
      <c r="D33" s="140"/>
      <c r="E33" s="13"/>
      <c r="F33" s="11"/>
      <c r="G33" s="140"/>
      <c r="H33" s="13"/>
      <c r="I33" s="11"/>
      <c r="J33" s="140"/>
      <c r="K33" s="13"/>
      <c r="L33" s="11"/>
      <c r="M33" s="140"/>
      <c r="N33" s="13"/>
      <c r="O33" s="11"/>
      <c r="P33" s="140"/>
      <c r="Q33" s="13"/>
      <c r="R33" s="11"/>
      <c r="S33" s="140"/>
      <c r="T33" s="11"/>
      <c r="U33" s="190"/>
    </row>
    <row r="34" spans="1:21" ht="25.5" customHeight="1" thickBot="1">
      <c r="A34" s="141"/>
      <c r="B34" s="14"/>
      <c r="C34" s="12">
        <v>40</v>
      </c>
      <c r="D34" s="141"/>
      <c r="E34" s="14"/>
      <c r="F34" s="12"/>
      <c r="G34" s="141"/>
      <c r="H34" s="14"/>
      <c r="I34" s="12"/>
      <c r="J34" s="141"/>
      <c r="K34" s="14"/>
      <c r="L34" s="12"/>
      <c r="M34" s="141"/>
      <c r="N34" s="14"/>
      <c r="O34" s="12"/>
      <c r="P34" s="141"/>
      <c r="Q34" s="14"/>
      <c r="R34" s="12"/>
      <c r="S34" s="143"/>
      <c r="T34" s="27"/>
      <c r="U34" s="190"/>
    </row>
    <row r="35" spans="1:21" ht="25.5" customHeight="1" thickBot="1">
      <c r="A35" s="26" t="str">
        <f>"Total "&amp;A22</f>
        <v>Total Achats divers</v>
      </c>
      <c r="B35" s="25">
        <f>SUM(B25:B34)</f>
        <v>0</v>
      </c>
      <c r="C35" s="24">
        <f t="array" ref="C35">SUMPRODUCT((IF(B25:B34=0,C25:C34,B25:B34))*1)</f>
        <v>40</v>
      </c>
      <c r="D35" s="26" t="str">
        <f t="shared" ref="D35" si="5">"Total "&amp;D22</f>
        <v>Total Habillement</v>
      </c>
      <c r="E35" s="25">
        <f>SUM(E25:E34)</f>
        <v>0</v>
      </c>
      <c r="F35" s="24">
        <f t="array" ref="F35">SUMPRODUCT((IF(E25:E34=0,F25:F34,E25:E34))*1)</f>
        <v>0</v>
      </c>
      <c r="G35" s="26" t="str">
        <f t="shared" ref="G35" si="6">"Total "&amp;G22</f>
        <v>Total Divers</v>
      </c>
      <c r="H35" s="25">
        <f>SUM(H25:H34)</f>
        <v>0</v>
      </c>
      <c r="I35" s="24">
        <f t="array" ref="I35">SUMPRODUCT((IF(H25:H34=0,I25:I34,H25:H34))*1)</f>
        <v>0</v>
      </c>
      <c r="J35" s="26" t="str">
        <f t="shared" ref="J35" si="7">"Total "&amp;J22</f>
        <v>Total Cantine</v>
      </c>
      <c r="K35" s="25">
        <f>SUM(K25:K34)</f>
        <v>0</v>
      </c>
      <c r="L35" s="24">
        <f t="array" ref="L35">SUMPRODUCT((IF(K25:K34=0,L25:L34,K25:K34))*1)</f>
        <v>0</v>
      </c>
      <c r="M35" s="26" t="str">
        <f t="shared" ref="M35" si="8">"Total "&amp;M22</f>
        <v>Total Extra</v>
      </c>
      <c r="N35" s="25">
        <f>SUM(N25:N34)</f>
        <v>0</v>
      </c>
      <c r="O35" s="24">
        <f t="array" ref="O35">SUMPRODUCT((IF(N25:N34=0,O25:O34,N25:N34))*1)</f>
        <v>0</v>
      </c>
      <c r="P35" s="26" t="str">
        <f t="shared" ref="P35" si="9">"Total "&amp;P22</f>
        <v xml:space="preserve">Total </v>
      </c>
      <c r="Q35" s="25">
        <f>SUM(Q25:Q34)</f>
        <v>0</v>
      </c>
      <c r="R35" s="24">
        <f t="array" ref="R35">SUMPRODUCT((IF(Q25:Q34=0,R25:R34,Q25:Q34))*1)</f>
        <v>0</v>
      </c>
      <c r="S35" s="26" t="s">
        <v>209</v>
      </c>
      <c r="T35" s="128">
        <f>T22</f>
        <v>0</v>
      </c>
      <c r="U35" s="190"/>
    </row>
    <row r="36" spans="1:21" ht="22.5" customHeight="1">
      <c r="A36" s="58" t="s">
        <v>183</v>
      </c>
      <c r="B36" s="193"/>
      <c r="C36" s="193"/>
      <c r="D36" s="193"/>
      <c r="E36" s="193"/>
      <c r="F36" s="193"/>
      <c r="G36" s="193"/>
      <c r="H36" s="193"/>
      <c r="I36" s="193"/>
      <c r="J36" s="193"/>
      <c r="K36" s="193"/>
      <c r="L36" s="193"/>
      <c r="M36" s="193"/>
      <c r="N36" s="193"/>
      <c r="O36" s="193"/>
      <c r="P36" s="193"/>
      <c r="Q36" s="193"/>
      <c r="R36" s="193"/>
      <c r="S36" s="193"/>
      <c r="T36" s="194"/>
      <c r="U36" s="190"/>
    </row>
    <row r="37" spans="1:21" ht="91.5" customHeight="1" thickBot="1">
      <c r="A37" s="59"/>
      <c r="B37" s="195"/>
      <c r="C37" s="195"/>
      <c r="D37" s="195"/>
      <c r="E37" s="195"/>
      <c r="F37" s="195"/>
      <c r="G37" s="195"/>
      <c r="H37" s="195"/>
      <c r="I37" s="195"/>
      <c r="J37" s="195"/>
      <c r="K37" s="195"/>
      <c r="L37" s="195"/>
      <c r="M37" s="195"/>
      <c r="N37" s="195"/>
      <c r="O37" s="195"/>
      <c r="P37" s="195"/>
      <c r="Q37" s="195"/>
      <c r="R37" s="195"/>
      <c r="S37" s="195"/>
      <c r="T37" s="196"/>
      <c r="U37" s="190"/>
    </row>
    <row r="38" spans="1:21" ht="28.5" customHeight="1" thickBot="1">
      <c r="A38" s="199" t="s">
        <v>32</v>
      </c>
      <c r="B38" s="200"/>
      <c r="C38" s="200"/>
      <c r="D38" s="200"/>
      <c r="E38" s="200"/>
      <c r="F38" s="200"/>
      <c r="G38" s="200"/>
      <c r="H38" s="200"/>
      <c r="I38" s="201"/>
      <c r="J38" s="16">
        <f ca="1">LOOKUP(9^9,Mars!J:J)-SUM(B53,E53,H53,K53,N53,Q53)+T53-SUM(B35,E35,H35,K35,N35,Q35)+T35-SUM(B17,E17,H17,K17,N17,Q17)+T17-HLOOKUP(3,budget,2,FALSE)</f>
        <v>0</v>
      </c>
      <c r="K38" s="63"/>
      <c r="L38" s="63"/>
      <c r="M38" s="63"/>
      <c r="N38" s="63"/>
      <c r="O38" s="63"/>
      <c r="P38" s="63"/>
      <c r="Q38" s="63"/>
      <c r="R38" s="63"/>
      <c r="S38" s="63"/>
      <c r="T38" s="64"/>
      <c r="U38" s="190"/>
    </row>
    <row r="39" spans="1:21" ht="28.5" customHeight="1" thickBot="1">
      <c r="A39" s="202" t="s">
        <v>55</v>
      </c>
      <c r="B39" s="203"/>
      <c r="C39" s="203"/>
      <c r="D39" s="203"/>
      <c r="E39" s="203"/>
      <c r="F39" s="203"/>
      <c r="G39" s="203"/>
      <c r="H39" s="203"/>
      <c r="I39" s="203"/>
      <c r="J39" s="203"/>
      <c r="K39" s="203"/>
      <c r="L39" s="203"/>
      <c r="M39" s="203"/>
      <c r="N39" s="203"/>
      <c r="O39" s="203"/>
      <c r="P39" s="203"/>
      <c r="Q39" s="203"/>
      <c r="R39" s="204"/>
      <c r="S39" s="205" t="s">
        <v>26</v>
      </c>
      <c r="T39" s="206"/>
      <c r="U39" s="190"/>
    </row>
    <row r="40" spans="1:21" ht="25.5" customHeight="1" thickBot="1">
      <c r="A40" s="17" t="s">
        <v>18</v>
      </c>
      <c r="B40" s="207">
        <v>700</v>
      </c>
      <c r="C40" s="208"/>
      <c r="D40" s="17" t="s">
        <v>155</v>
      </c>
      <c r="E40" s="207">
        <v>200</v>
      </c>
      <c r="F40" s="208"/>
      <c r="G40" s="17" t="s">
        <v>20</v>
      </c>
      <c r="H40" s="207">
        <v>150</v>
      </c>
      <c r="I40" s="208"/>
      <c r="J40" s="17" t="s">
        <v>21</v>
      </c>
      <c r="K40" s="207">
        <v>120</v>
      </c>
      <c r="L40" s="208"/>
      <c r="M40" s="17" t="s">
        <v>22</v>
      </c>
      <c r="N40" s="207">
        <v>0</v>
      </c>
      <c r="O40" s="208"/>
      <c r="P40" s="17"/>
      <c r="Q40" s="207"/>
      <c r="R40" s="208"/>
      <c r="S40" s="18" t="s">
        <v>27</v>
      </c>
      <c r="T40" s="19">
        <f>SUM(T42:T52)</f>
        <v>0</v>
      </c>
      <c r="U40" s="190"/>
    </row>
    <row r="41" spans="1:21" ht="25.5" customHeight="1" thickBot="1">
      <c r="A41" s="20" t="s">
        <v>19</v>
      </c>
      <c r="B41" s="197">
        <f>B40-C53</f>
        <v>700</v>
      </c>
      <c r="C41" s="198"/>
      <c r="D41" s="21" t="s">
        <v>19</v>
      </c>
      <c r="E41" s="197">
        <f>E40-F53</f>
        <v>200</v>
      </c>
      <c r="F41" s="198"/>
      <c r="G41" s="21" t="s">
        <v>19</v>
      </c>
      <c r="H41" s="197">
        <f>H40-I53</f>
        <v>150</v>
      </c>
      <c r="I41" s="198"/>
      <c r="J41" s="21" t="s">
        <v>19</v>
      </c>
      <c r="K41" s="197">
        <f>K40-L53</f>
        <v>120</v>
      </c>
      <c r="L41" s="198"/>
      <c r="M41" s="21" t="s">
        <v>19</v>
      </c>
      <c r="N41" s="197">
        <f>N40-O53</f>
        <v>0</v>
      </c>
      <c r="O41" s="198"/>
      <c r="P41" s="21" t="s">
        <v>19</v>
      </c>
      <c r="Q41" s="197">
        <f>Q40-R53</f>
        <v>0</v>
      </c>
      <c r="R41" s="198"/>
      <c r="S41" s="22" t="s">
        <v>24</v>
      </c>
      <c r="T41" s="8" t="s">
        <v>23</v>
      </c>
      <c r="U41" s="190"/>
    </row>
    <row r="42" spans="1:21" ht="25.5" customHeight="1" thickBot="1">
      <c r="A42" s="22" t="s">
        <v>24</v>
      </c>
      <c r="B42" s="23" t="s">
        <v>69</v>
      </c>
      <c r="C42" s="8" t="s">
        <v>28</v>
      </c>
      <c r="D42" s="22" t="s">
        <v>24</v>
      </c>
      <c r="E42" s="23" t="s">
        <v>69</v>
      </c>
      <c r="F42" s="8" t="s">
        <v>28</v>
      </c>
      <c r="G42" s="22" t="s">
        <v>24</v>
      </c>
      <c r="H42" s="23" t="s">
        <v>69</v>
      </c>
      <c r="I42" s="8" t="s">
        <v>28</v>
      </c>
      <c r="J42" s="22" t="s">
        <v>24</v>
      </c>
      <c r="K42" s="23" t="s">
        <v>69</v>
      </c>
      <c r="L42" s="8" t="s">
        <v>28</v>
      </c>
      <c r="M42" s="22" t="s">
        <v>24</v>
      </c>
      <c r="N42" s="23" t="s">
        <v>69</v>
      </c>
      <c r="O42" s="8" t="s">
        <v>28</v>
      </c>
      <c r="P42" s="22" t="s">
        <v>24</v>
      </c>
      <c r="Q42" s="23" t="s">
        <v>69</v>
      </c>
      <c r="R42" s="8" t="s">
        <v>28</v>
      </c>
      <c r="S42" s="142"/>
      <c r="T42" s="10"/>
      <c r="U42" s="190"/>
    </row>
    <row r="43" spans="1:21" ht="25.5" customHeight="1">
      <c r="A43" s="138"/>
      <c r="B43" s="153"/>
      <c r="C43" s="10"/>
      <c r="D43" s="150"/>
      <c r="E43" s="15"/>
      <c r="F43" s="10"/>
      <c r="G43" s="138"/>
      <c r="H43" s="15"/>
      <c r="I43" s="10"/>
      <c r="J43" s="138"/>
      <c r="K43" s="147"/>
      <c r="L43" s="10"/>
      <c r="M43" s="150"/>
      <c r="N43" s="15"/>
      <c r="O43" s="10"/>
      <c r="P43" s="138"/>
      <c r="Q43" s="15"/>
      <c r="R43" s="10"/>
      <c r="S43" s="144"/>
      <c r="T43" s="145"/>
      <c r="U43" s="190"/>
    </row>
    <row r="44" spans="1:21" ht="25.5" customHeight="1">
      <c r="A44" s="149"/>
      <c r="B44" s="13"/>
      <c r="C44" s="11"/>
      <c r="D44" s="139"/>
      <c r="E44" s="148"/>
      <c r="F44" s="11"/>
      <c r="G44" s="149"/>
      <c r="H44" s="13"/>
      <c r="I44" s="11"/>
      <c r="J44" s="139"/>
      <c r="K44" s="13"/>
      <c r="L44" s="11"/>
      <c r="M44" s="139"/>
      <c r="N44" s="148"/>
      <c r="O44" s="11"/>
      <c r="P44" s="139"/>
      <c r="Q44" s="13"/>
      <c r="R44" s="11"/>
      <c r="S44" s="140"/>
      <c r="T44" s="11"/>
      <c r="U44" s="190"/>
    </row>
    <row r="45" spans="1:21" ht="25.5" customHeight="1">
      <c r="A45" s="149"/>
      <c r="B45" s="13"/>
      <c r="C45" s="11"/>
      <c r="D45" s="149"/>
      <c r="E45" s="13"/>
      <c r="F45" s="11"/>
      <c r="G45" s="139"/>
      <c r="H45" s="13"/>
      <c r="I45" s="11"/>
      <c r="J45" s="139"/>
      <c r="K45" s="13"/>
      <c r="L45" s="11"/>
      <c r="M45" s="139"/>
      <c r="N45" s="148"/>
      <c r="O45" s="11"/>
      <c r="P45" s="139"/>
      <c r="Q45" s="13"/>
      <c r="R45" s="11"/>
      <c r="S45" s="151"/>
      <c r="T45" s="152"/>
      <c r="U45" s="190"/>
    </row>
    <row r="46" spans="1:21" ht="25.5" customHeight="1">
      <c r="A46" s="149"/>
      <c r="B46" s="13"/>
      <c r="C46" s="11"/>
      <c r="D46" s="149"/>
      <c r="E46" s="13"/>
      <c r="F46" s="11"/>
      <c r="G46" s="139"/>
      <c r="H46" s="148"/>
      <c r="I46" s="11"/>
      <c r="J46" s="139"/>
      <c r="K46" s="13"/>
      <c r="L46" s="11"/>
      <c r="M46" s="149"/>
      <c r="N46" s="13"/>
      <c r="O46" s="11"/>
      <c r="P46" s="139"/>
      <c r="Q46" s="13"/>
      <c r="R46" s="11"/>
      <c r="S46" s="144"/>
      <c r="T46" s="145"/>
      <c r="U46" s="190"/>
    </row>
    <row r="47" spans="1:21" ht="25.5" customHeight="1">
      <c r="A47" s="139"/>
      <c r="B47" s="146"/>
      <c r="C47" s="11"/>
      <c r="D47" s="149"/>
      <c r="E47" s="13"/>
      <c r="F47" s="11"/>
      <c r="G47" s="149"/>
      <c r="H47" s="13"/>
      <c r="I47" s="11"/>
      <c r="J47" s="139"/>
      <c r="K47" s="13"/>
      <c r="L47" s="11"/>
      <c r="M47" s="149"/>
      <c r="N47" s="13"/>
      <c r="O47" s="11"/>
      <c r="P47" s="139"/>
      <c r="Q47" s="13"/>
      <c r="R47" s="11"/>
      <c r="S47" s="140"/>
      <c r="T47" s="11"/>
      <c r="U47" s="190"/>
    </row>
    <row r="48" spans="1:21" ht="25.5" customHeight="1">
      <c r="A48" s="139"/>
      <c r="B48" s="148"/>
      <c r="C48" s="11"/>
      <c r="D48" s="139"/>
      <c r="E48" s="13"/>
      <c r="F48" s="11"/>
      <c r="G48" s="139"/>
      <c r="H48" s="13"/>
      <c r="I48" s="11"/>
      <c r="J48" s="139"/>
      <c r="K48" s="13"/>
      <c r="L48" s="11"/>
      <c r="M48" s="139"/>
      <c r="N48" s="13"/>
      <c r="O48" s="11"/>
      <c r="P48" s="139"/>
      <c r="Q48" s="13"/>
      <c r="R48" s="11"/>
      <c r="S48" s="140"/>
      <c r="T48" s="11"/>
      <c r="U48" s="190"/>
    </row>
    <row r="49" spans="1:21" ht="25.5" customHeight="1">
      <c r="A49" s="140"/>
      <c r="B49" s="148"/>
      <c r="C49" s="11"/>
      <c r="D49" s="140"/>
      <c r="E49" s="13"/>
      <c r="F49" s="11"/>
      <c r="G49" s="140"/>
      <c r="H49" s="13"/>
      <c r="I49" s="11"/>
      <c r="J49" s="140"/>
      <c r="K49" s="13"/>
      <c r="L49" s="11"/>
      <c r="M49" s="140"/>
      <c r="N49" s="13"/>
      <c r="O49" s="11"/>
      <c r="P49" s="140"/>
      <c r="Q49" s="13"/>
      <c r="R49" s="11"/>
      <c r="S49" s="140"/>
      <c r="T49" s="11"/>
      <c r="U49" s="190"/>
    </row>
    <row r="50" spans="1:21" ht="25.5" customHeight="1">
      <c r="A50" s="140"/>
      <c r="B50" s="13"/>
      <c r="C50" s="11"/>
      <c r="D50" s="140"/>
      <c r="E50" s="13"/>
      <c r="F50" s="11"/>
      <c r="G50" s="140"/>
      <c r="H50" s="13"/>
      <c r="I50" s="11"/>
      <c r="J50" s="140"/>
      <c r="K50" s="13"/>
      <c r="L50" s="11"/>
      <c r="M50" s="140"/>
      <c r="N50" s="13"/>
      <c r="O50" s="11"/>
      <c r="P50" s="140"/>
      <c r="Q50" s="13"/>
      <c r="R50" s="11"/>
      <c r="S50" s="140"/>
      <c r="T50" s="11"/>
      <c r="U50" s="190"/>
    </row>
    <row r="51" spans="1:21" ht="25.5" customHeight="1">
      <c r="A51" s="140"/>
      <c r="B51" s="13"/>
      <c r="C51" s="11"/>
      <c r="D51" s="140"/>
      <c r="E51" s="13"/>
      <c r="F51" s="11"/>
      <c r="G51" s="140"/>
      <c r="H51" s="13"/>
      <c r="I51" s="11"/>
      <c r="J51" s="140"/>
      <c r="K51" s="13"/>
      <c r="L51" s="11"/>
      <c r="M51" s="140"/>
      <c r="N51" s="13"/>
      <c r="O51" s="11"/>
      <c r="P51" s="140"/>
      <c r="Q51" s="13"/>
      <c r="R51" s="11"/>
      <c r="S51" s="140"/>
      <c r="T51" s="11"/>
      <c r="U51" s="190"/>
    </row>
    <row r="52" spans="1:21" ht="25.5" customHeight="1" thickBot="1">
      <c r="A52" s="141"/>
      <c r="B52" s="14"/>
      <c r="C52" s="12"/>
      <c r="D52" s="141"/>
      <c r="E52" s="14"/>
      <c r="F52" s="12"/>
      <c r="G52" s="141"/>
      <c r="H52" s="14"/>
      <c r="I52" s="12"/>
      <c r="J52" s="141"/>
      <c r="K52" s="14"/>
      <c r="L52" s="12"/>
      <c r="M52" s="141"/>
      <c r="N52" s="14"/>
      <c r="O52" s="12"/>
      <c r="P52" s="141"/>
      <c r="Q52" s="14"/>
      <c r="R52" s="12"/>
      <c r="S52" s="143"/>
      <c r="T52" s="27"/>
      <c r="U52" s="190"/>
    </row>
    <row r="53" spans="1:21" ht="25.5" customHeight="1" thickBot="1">
      <c r="A53" s="26" t="str">
        <f>"Total "&amp;A40</f>
        <v>Total Achats divers</v>
      </c>
      <c r="B53" s="25">
        <f>SUM(B43:B52)</f>
        <v>0</v>
      </c>
      <c r="C53" s="24">
        <f t="array" ref="C53">SUMPRODUCT((IF(B43:B52=0,C43:C52,B43:B52))*1)</f>
        <v>0</v>
      </c>
      <c r="D53" s="26" t="str">
        <f t="shared" ref="D53" si="10">"Total "&amp;D40</f>
        <v>Total Habillement</v>
      </c>
      <c r="E53" s="25">
        <f>SUM(E43:E52)</f>
        <v>0</v>
      </c>
      <c r="F53" s="24">
        <f t="array" ref="F53">SUMPRODUCT((IF(E43:E52=0,F43:F52,E43:E52))*1)</f>
        <v>0</v>
      </c>
      <c r="G53" s="26" t="str">
        <f t="shared" ref="G53" si="11">"Total "&amp;G40</f>
        <v>Total Divers</v>
      </c>
      <c r="H53" s="25">
        <f>SUM(H43:H52)</f>
        <v>0</v>
      </c>
      <c r="I53" s="24">
        <f t="array" ref="I53">SUMPRODUCT((IF(H43:H52=0,I43:I52,H43:H52))*1)</f>
        <v>0</v>
      </c>
      <c r="J53" s="26" t="str">
        <f t="shared" ref="J53" si="12">"Total "&amp;J40</f>
        <v>Total Cantine</v>
      </c>
      <c r="K53" s="25">
        <f>SUM(K43:K52)</f>
        <v>0</v>
      </c>
      <c r="L53" s="24">
        <f t="array" ref="L53">SUMPRODUCT((IF(K43:K52=0,L43:L52,K43:K52))*1)</f>
        <v>0</v>
      </c>
      <c r="M53" s="26" t="str">
        <f t="shared" ref="M53" si="13">"Total "&amp;M40</f>
        <v>Total Extra</v>
      </c>
      <c r="N53" s="25">
        <f>SUM(N43:N52)</f>
        <v>0</v>
      </c>
      <c r="O53" s="24">
        <f t="array" ref="O53">SUMPRODUCT((IF(N43:N52=0,O43:O52,N43:N52))*1)</f>
        <v>0</v>
      </c>
      <c r="P53" s="26" t="str">
        <f t="shared" ref="P53" si="14">"Total "&amp;P40</f>
        <v xml:space="preserve">Total </v>
      </c>
      <c r="Q53" s="25">
        <f>SUM(Q43:Q52)</f>
        <v>0</v>
      </c>
      <c r="R53" s="24">
        <f t="array" ref="R53">SUMPRODUCT((IF(Q43:Q52=0,R43:R52,Q43:Q52))*1)</f>
        <v>0</v>
      </c>
      <c r="S53" s="26" t="s">
        <v>209</v>
      </c>
      <c r="T53" s="128">
        <f>T40</f>
        <v>0</v>
      </c>
      <c r="U53" s="190"/>
    </row>
    <row r="54" spans="1:21" ht="22.5" customHeight="1">
      <c r="A54" s="58" t="s">
        <v>183</v>
      </c>
      <c r="B54" s="193"/>
      <c r="C54" s="193"/>
      <c r="D54" s="193"/>
      <c r="E54" s="193"/>
      <c r="F54" s="193"/>
      <c r="G54" s="193"/>
      <c r="H54" s="193"/>
      <c r="I54" s="193"/>
      <c r="J54" s="193"/>
      <c r="K54" s="193"/>
      <c r="L54" s="193"/>
      <c r="M54" s="193"/>
      <c r="N54" s="193"/>
      <c r="O54" s="193"/>
      <c r="P54" s="193"/>
      <c r="Q54" s="193"/>
      <c r="R54" s="193"/>
      <c r="S54" s="193"/>
      <c r="T54" s="194"/>
      <c r="U54" s="190"/>
    </row>
    <row r="55" spans="1:21" ht="91.5" customHeight="1" thickBot="1">
      <c r="A55" s="59"/>
      <c r="B55" s="195"/>
      <c r="C55" s="195"/>
      <c r="D55" s="195"/>
      <c r="E55" s="195"/>
      <c r="F55" s="195"/>
      <c r="G55" s="195"/>
      <c r="H55" s="195"/>
      <c r="I55" s="195"/>
      <c r="J55" s="195"/>
      <c r="K55" s="195"/>
      <c r="L55" s="195"/>
      <c r="M55" s="195"/>
      <c r="N55" s="195"/>
      <c r="O55" s="195"/>
      <c r="P55" s="195"/>
      <c r="Q55" s="195"/>
      <c r="R55" s="195"/>
      <c r="S55" s="195"/>
      <c r="T55" s="196"/>
      <c r="U55" s="190"/>
    </row>
    <row r="56" spans="1:21" ht="28.5" customHeight="1" thickBot="1">
      <c r="A56" s="199" t="s">
        <v>33</v>
      </c>
      <c r="B56" s="200"/>
      <c r="C56" s="200"/>
      <c r="D56" s="200"/>
      <c r="E56" s="200"/>
      <c r="F56" s="200"/>
      <c r="G56" s="200"/>
      <c r="H56" s="200"/>
      <c r="I56" s="201"/>
      <c r="J56" s="16">
        <f ca="1">LOOKUP(9^9,Avril!J:J)-SUM(B71,E71,H71,K71,N71,Q71)+T71-SUM(B53,E53,H53,K53,N53,Q53)+T53-SUM(B35,E35,H35,K35,N35,Q35)+T35-SUM(B17,E17,H17,K17,N17,Q17)+T17-HLOOKUP(4,budget,2,FALSE)</f>
        <v>50</v>
      </c>
      <c r="K56" s="63"/>
      <c r="L56" s="63"/>
      <c r="M56" s="63"/>
      <c r="N56" s="63"/>
      <c r="O56" s="63"/>
      <c r="P56" s="63"/>
      <c r="Q56" s="63"/>
      <c r="R56" s="63"/>
      <c r="S56" s="63"/>
      <c r="T56" s="64"/>
      <c r="U56" s="190"/>
    </row>
    <row r="57" spans="1:21" ht="28.5" customHeight="1" thickBot="1">
      <c r="A57" s="202" t="s">
        <v>56</v>
      </c>
      <c r="B57" s="203"/>
      <c r="C57" s="203"/>
      <c r="D57" s="203"/>
      <c r="E57" s="203"/>
      <c r="F57" s="203"/>
      <c r="G57" s="203"/>
      <c r="H57" s="203"/>
      <c r="I57" s="203"/>
      <c r="J57" s="203"/>
      <c r="K57" s="203"/>
      <c r="L57" s="203"/>
      <c r="M57" s="203"/>
      <c r="N57" s="203"/>
      <c r="O57" s="203"/>
      <c r="P57" s="203"/>
      <c r="Q57" s="203"/>
      <c r="R57" s="204"/>
      <c r="S57" s="205" t="s">
        <v>26</v>
      </c>
      <c r="T57" s="206"/>
      <c r="U57" s="190"/>
    </row>
    <row r="58" spans="1:21" ht="25.5" customHeight="1" thickBot="1">
      <c r="A58" s="17" t="s">
        <v>18</v>
      </c>
      <c r="B58" s="207">
        <v>700</v>
      </c>
      <c r="C58" s="208"/>
      <c r="D58" s="17" t="s">
        <v>155</v>
      </c>
      <c r="E58" s="207">
        <v>200</v>
      </c>
      <c r="F58" s="208"/>
      <c r="G58" s="17" t="s">
        <v>20</v>
      </c>
      <c r="H58" s="207">
        <v>150</v>
      </c>
      <c r="I58" s="208"/>
      <c r="J58" s="17" t="s">
        <v>21</v>
      </c>
      <c r="K58" s="207">
        <v>120</v>
      </c>
      <c r="L58" s="208"/>
      <c r="M58" s="17" t="s">
        <v>22</v>
      </c>
      <c r="N58" s="207">
        <v>0</v>
      </c>
      <c r="O58" s="208"/>
      <c r="P58" s="17"/>
      <c r="Q58" s="207"/>
      <c r="R58" s="208"/>
      <c r="S58" s="18" t="s">
        <v>27</v>
      </c>
      <c r="T58" s="19">
        <f>SUM(T60:T70)</f>
        <v>0</v>
      </c>
      <c r="U58" s="190"/>
    </row>
    <row r="59" spans="1:21" ht="25.5" customHeight="1" thickBot="1">
      <c r="A59" s="20" t="s">
        <v>19</v>
      </c>
      <c r="B59" s="209">
        <f>B58-C71</f>
        <v>700</v>
      </c>
      <c r="C59" s="210"/>
      <c r="D59" s="21" t="s">
        <v>19</v>
      </c>
      <c r="E59" s="197">
        <f>E58-F71</f>
        <v>200</v>
      </c>
      <c r="F59" s="198"/>
      <c r="G59" s="21" t="s">
        <v>19</v>
      </c>
      <c r="H59" s="197">
        <f>H58-I71</f>
        <v>150</v>
      </c>
      <c r="I59" s="198"/>
      <c r="J59" s="21" t="s">
        <v>19</v>
      </c>
      <c r="K59" s="197">
        <f>K58-L71</f>
        <v>120</v>
      </c>
      <c r="L59" s="198"/>
      <c r="M59" s="21" t="s">
        <v>19</v>
      </c>
      <c r="N59" s="197">
        <f>N58-O71</f>
        <v>0</v>
      </c>
      <c r="O59" s="198"/>
      <c r="P59" s="21" t="s">
        <v>19</v>
      </c>
      <c r="Q59" s="197">
        <f>Q58-R71</f>
        <v>0</v>
      </c>
      <c r="R59" s="198"/>
      <c r="S59" s="22" t="s">
        <v>24</v>
      </c>
      <c r="T59" s="8" t="s">
        <v>23</v>
      </c>
      <c r="U59" s="190"/>
    </row>
    <row r="60" spans="1:21" ht="25.5" customHeight="1" thickBot="1">
      <c r="A60" s="22" t="s">
        <v>24</v>
      </c>
      <c r="B60" s="23" t="s">
        <v>69</v>
      </c>
      <c r="C60" s="8" t="s">
        <v>28</v>
      </c>
      <c r="D60" s="22" t="s">
        <v>24</v>
      </c>
      <c r="E60" s="23" t="s">
        <v>69</v>
      </c>
      <c r="F60" s="8" t="s">
        <v>28</v>
      </c>
      <c r="G60" s="22" t="s">
        <v>24</v>
      </c>
      <c r="H60" s="23" t="s">
        <v>69</v>
      </c>
      <c r="I60" s="8" t="s">
        <v>28</v>
      </c>
      <c r="J60" s="22" t="s">
        <v>24</v>
      </c>
      <c r="K60" s="23" t="s">
        <v>69</v>
      </c>
      <c r="L60" s="8" t="s">
        <v>28</v>
      </c>
      <c r="M60" s="22" t="s">
        <v>24</v>
      </c>
      <c r="N60" s="23" t="s">
        <v>69</v>
      </c>
      <c r="O60" s="8" t="s">
        <v>28</v>
      </c>
      <c r="P60" s="22" t="s">
        <v>24</v>
      </c>
      <c r="Q60" s="23" t="s">
        <v>69</v>
      </c>
      <c r="R60" s="8" t="s">
        <v>28</v>
      </c>
      <c r="S60" s="142"/>
      <c r="T60" s="10"/>
      <c r="U60" s="190"/>
    </row>
    <row r="61" spans="1:21" ht="25.5" customHeight="1">
      <c r="A61" s="138"/>
      <c r="B61" s="15"/>
      <c r="C61" s="10"/>
      <c r="D61" s="138"/>
      <c r="E61" s="15"/>
      <c r="F61" s="10"/>
      <c r="G61" s="138"/>
      <c r="H61" s="15"/>
      <c r="I61" s="10"/>
      <c r="J61" s="138"/>
      <c r="K61" s="15"/>
      <c r="L61" s="10"/>
      <c r="M61" s="138"/>
      <c r="N61" s="15"/>
      <c r="O61" s="10"/>
      <c r="P61" s="138"/>
      <c r="Q61" s="15"/>
      <c r="R61" s="10"/>
      <c r="S61" s="142"/>
      <c r="T61" s="10"/>
      <c r="U61" s="190"/>
    </row>
    <row r="62" spans="1:21" ht="25.5" customHeight="1">
      <c r="A62" s="139"/>
      <c r="B62" s="13"/>
      <c r="C62" s="11"/>
      <c r="D62" s="139"/>
      <c r="E62" s="13"/>
      <c r="F62" s="11"/>
      <c r="G62" s="139"/>
      <c r="H62" s="13"/>
      <c r="I62" s="11"/>
      <c r="J62" s="138"/>
      <c r="K62" s="15"/>
      <c r="L62" s="11"/>
      <c r="M62" s="139"/>
      <c r="N62" s="13"/>
      <c r="O62" s="11"/>
      <c r="P62" s="139"/>
      <c r="Q62" s="13"/>
      <c r="R62" s="11"/>
      <c r="S62" s="140"/>
      <c r="T62" s="11"/>
      <c r="U62" s="190"/>
    </row>
    <row r="63" spans="1:21" ht="25.5" customHeight="1">
      <c r="A63" s="139"/>
      <c r="B63" s="13"/>
      <c r="C63" s="11"/>
      <c r="D63" s="139"/>
      <c r="E63" s="13"/>
      <c r="F63" s="11"/>
      <c r="G63" s="139"/>
      <c r="H63" s="13"/>
      <c r="I63" s="11"/>
      <c r="J63" s="139"/>
      <c r="K63" s="13"/>
      <c r="L63" s="11"/>
      <c r="M63" s="139"/>
      <c r="N63" s="13"/>
      <c r="O63" s="11"/>
      <c r="P63" s="139"/>
      <c r="Q63" s="13"/>
      <c r="R63" s="11"/>
      <c r="S63" s="140"/>
      <c r="T63" s="11"/>
      <c r="U63" s="190"/>
    </row>
    <row r="64" spans="1:21" ht="25.5" customHeight="1">
      <c r="A64" s="139"/>
      <c r="B64" s="13"/>
      <c r="C64" s="11"/>
      <c r="D64" s="139"/>
      <c r="E64" s="13"/>
      <c r="F64" s="11"/>
      <c r="G64" s="139"/>
      <c r="H64" s="13"/>
      <c r="I64" s="11"/>
      <c r="J64" s="139"/>
      <c r="K64" s="13"/>
      <c r="L64" s="11"/>
      <c r="M64" s="139"/>
      <c r="N64" s="13"/>
      <c r="O64" s="11"/>
      <c r="P64" s="139"/>
      <c r="Q64" s="13"/>
      <c r="R64" s="11"/>
      <c r="S64" s="140"/>
      <c r="T64" s="11"/>
      <c r="U64" s="190"/>
    </row>
    <row r="65" spans="1:21" ht="25.5" customHeight="1">
      <c r="A65" s="139"/>
      <c r="B65" s="13"/>
      <c r="C65" s="11"/>
      <c r="D65" s="139"/>
      <c r="E65" s="13"/>
      <c r="F65" s="11"/>
      <c r="G65" s="139"/>
      <c r="H65" s="13"/>
      <c r="I65" s="11"/>
      <c r="J65" s="139"/>
      <c r="K65" s="13"/>
      <c r="L65" s="11"/>
      <c r="M65" s="139"/>
      <c r="N65" s="13"/>
      <c r="O65" s="11"/>
      <c r="P65" s="139"/>
      <c r="Q65" s="13"/>
      <c r="R65" s="11"/>
      <c r="S65" s="140"/>
      <c r="T65" s="11"/>
      <c r="U65" s="190"/>
    </row>
    <row r="66" spans="1:21" ht="25.5" customHeight="1">
      <c r="A66" s="139"/>
      <c r="B66" s="13"/>
      <c r="C66" s="11"/>
      <c r="D66" s="139"/>
      <c r="E66" s="13"/>
      <c r="F66" s="11"/>
      <c r="G66" s="139"/>
      <c r="H66" s="13"/>
      <c r="I66" s="11"/>
      <c r="J66" s="139"/>
      <c r="K66" s="13"/>
      <c r="L66" s="11"/>
      <c r="M66" s="139"/>
      <c r="N66" s="13"/>
      <c r="O66" s="11"/>
      <c r="P66" s="139"/>
      <c r="Q66" s="13"/>
      <c r="R66" s="11"/>
      <c r="S66" s="140"/>
      <c r="T66" s="11"/>
      <c r="U66" s="190"/>
    </row>
    <row r="67" spans="1:21" ht="25.5" customHeight="1">
      <c r="A67" s="140"/>
      <c r="B67" s="13"/>
      <c r="C67" s="11"/>
      <c r="D67" s="140"/>
      <c r="E67" s="13"/>
      <c r="F67" s="11"/>
      <c r="G67" s="140"/>
      <c r="H67" s="13"/>
      <c r="I67" s="11"/>
      <c r="J67" s="140"/>
      <c r="K67" s="13"/>
      <c r="L67" s="11"/>
      <c r="M67" s="140"/>
      <c r="N67" s="13"/>
      <c r="O67" s="11"/>
      <c r="P67" s="140"/>
      <c r="Q67" s="13"/>
      <c r="R67" s="11"/>
      <c r="S67" s="140"/>
      <c r="T67" s="11"/>
      <c r="U67" s="190"/>
    </row>
    <row r="68" spans="1:21" ht="25.5" customHeight="1">
      <c r="A68" s="140"/>
      <c r="B68" s="13"/>
      <c r="C68" s="11"/>
      <c r="D68" s="140"/>
      <c r="E68" s="13"/>
      <c r="F68" s="11"/>
      <c r="G68" s="140"/>
      <c r="H68" s="13"/>
      <c r="I68" s="11"/>
      <c r="J68" s="140"/>
      <c r="K68" s="13"/>
      <c r="L68" s="11"/>
      <c r="M68" s="140"/>
      <c r="N68" s="13"/>
      <c r="O68" s="11"/>
      <c r="P68" s="140"/>
      <c r="Q68" s="13"/>
      <c r="R68" s="11"/>
      <c r="S68" s="140"/>
      <c r="T68" s="11"/>
      <c r="U68" s="190"/>
    </row>
    <row r="69" spans="1:21" ht="25.5" customHeight="1">
      <c r="A69" s="140"/>
      <c r="B69" s="13"/>
      <c r="C69" s="11"/>
      <c r="D69" s="140"/>
      <c r="E69" s="13"/>
      <c r="F69" s="11"/>
      <c r="G69" s="140"/>
      <c r="H69" s="13"/>
      <c r="I69" s="11"/>
      <c r="J69" s="140"/>
      <c r="K69" s="13"/>
      <c r="L69" s="11"/>
      <c r="M69" s="140"/>
      <c r="N69" s="13"/>
      <c r="O69" s="11"/>
      <c r="P69" s="140"/>
      <c r="Q69" s="13"/>
      <c r="R69" s="11"/>
      <c r="S69" s="140"/>
      <c r="T69" s="11"/>
      <c r="U69" s="190"/>
    </row>
    <row r="70" spans="1:21" ht="25.5" customHeight="1" thickBot="1">
      <c r="A70" s="141"/>
      <c r="B70" s="14"/>
      <c r="C70" s="12"/>
      <c r="D70" s="141"/>
      <c r="E70" s="14"/>
      <c r="F70" s="12"/>
      <c r="G70" s="141"/>
      <c r="H70" s="14"/>
      <c r="I70" s="12"/>
      <c r="J70" s="141"/>
      <c r="K70" s="14"/>
      <c r="L70" s="12"/>
      <c r="M70" s="141"/>
      <c r="N70" s="14"/>
      <c r="O70" s="12"/>
      <c r="P70" s="141"/>
      <c r="Q70" s="14"/>
      <c r="R70" s="12"/>
      <c r="S70" s="143"/>
      <c r="T70" s="27"/>
      <c r="U70" s="190"/>
    </row>
    <row r="71" spans="1:21" ht="25.5" customHeight="1" thickBot="1">
      <c r="A71" s="26" t="str">
        <f>"Total "&amp;A58</f>
        <v>Total Achats divers</v>
      </c>
      <c r="B71" s="25">
        <f>SUM(B61:B70)</f>
        <v>0</v>
      </c>
      <c r="C71" s="24">
        <f t="array" ref="C71">SUMPRODUCT((IF(B61:B70=0,C61:C70,B61:B70))*1)</f>
        <v>0</v>
      </c>
      <c r="D71" s="26" t="str">
        <f t="shared" ref="D71" si="15">"Total "&amp;D58</f>
        <v>Total Habillement</v>
      </c>
      <c r="E71" s="25">
        <f>SUM(E61:E70)</f>
        <v>0</v>
      </c>
      <c r="F71" s="24">
        <f t="array" ref="F71">SUMPRODUCT((IF(E61:E70=0,F61:F70,E61:E70))*1)</f>
        <v>0</v>
      </c>
      <c r="G71" s="26" t="str">
        <f t="shared" ref="G71" si="16">"Total "&amp;G58</f>
        <v>Total Divers</v>
      </c>
      <c r="H71" s="25">
        <f>SUM(H61:H70)</f>
        <v>0</v>
      </c>
      <c r="I71" s="24">
        <f t="array" ref="I71">SUMPRODUCT((IF(H61:H70=0,I61:I70,H61:H70))*1)</f>
        <v>0</v>
      </c>
      <c r="J71" s="26" t="str">
        <f t="shared" ref="J71" si="17">"Total "&amp;J58</f>
        <v>Total Cantine</v>
      </c>
      <c r="K71" s="25">
        <f>SUM(K61:K70)</f>
        <v>0</v>
      </c>
      <c r="L71" s="24">
        <f t="array" ref="L71">SUMPRODUCT((IF(K61:K70=0,L61:L70,K61:K70))*1)</f>
        <v>0</v>
      </c>
      <c r="M71" s="26" t="str">
        <f t="shared" ref="M71" si="18">"Total "&amp;M58</f>
        <v>Total Extra</v>
      </c>
      <c r="N71" s="25">
        <f>SUM(N61:N70)</f>
        <v>0</v>
      </c>
      <c r="O71" s="24">
        <f t="array" ref="O71">SUMPRODUCT((IF(N61:N70=0,O61:O70,N61:N70))*1)</f>
        <v>0</v>
      </c>
      <c r="P71" s="26" t="str">
        <f t="shared" ref="P71" si="19">"Total "&amp;P58</f>
        <v xml:space="preserve">Total </v>
      </c>
      <c r="Q71" s="25">
        <f>SUM(Q61:Q70)</f>
        <v>0</v>
      </c>
      <c r="R71" s="24">
        <f t="array" ref="R71">SUMPRODUCT((IF(Q61:Q70=0,R61:R70,Q61:Q70))*1)</f>
        <v>0</v>
      </c>
      <c r="S71" s="26" t="s">
        <v>209</v>
      </c>
      <c r="T71" s="128">
        <f>T58</f>
        <v>0</v>
      </c>
      <c r="U71" s="190"/>
    </row>
    <row r="72" spans="1:21" ht="22.5" customHeight="1">
      <c r="A72" s="58" t="s">
        <v>183</v>
      </c>
      <c r="B72" s="193"/>
      <c r="C72" s="193"/>
      <c r="D72" s="193"/>
      <c r="E72" s="193"/>
      <c r="F72" s="193"/>
      <c r="G72" s="193"/>
      <c r="H72" s="193"/>
      <c r="I72" s="193"/>
      <c r="J72" s="193"/>
      <c r="K72" s="193"/>
      <c r="L72" s="193"/>
      <c r="M72" s="193"/>
      <c r="N72" s="193"/>
      <c r="O72" s="193"/>
      <c r="P72" s="193"/>
      <c r="Q72" s="193"/>
      <c r="R72" s="193"/>
      <c r="S72" s="193"/>
      <c r="T72" s="194"/>
      <c r="U72" s="190"/>
    </row>
    <row r="73" spans="1:21" ht="91.5" customHeight="1" thickBot="1">
      <c r="A73" s="59"/>
      <c r="B73" s="195"/>
      <c r="C73" s="195"/>
      <c r="D73" s="195"/>
      <c r="E73" s="195"/>
      <c r="F73" s="195"/>
      <c r="G73" s="195"/>
      <c r="H73" s="195"/>
      <c r="I73" s="195"/>
      <c r="J73" s="195"/>
      <c r="K73" s="195"/>
      <c r="L73" s="195"/>
      <c r="M73" s="195"/>
      <c r="N73" s="195"/>
      <c r="O73" s="195"/>
      <c r="P73" s="195"/>
      <c r="Q73" s="195"/>
      <c r="R73" s="195"/>
      <c r="S73" s="195"/>
      <c r="T73" s="196"/>
      <c r="U73" s="190"/>
    </row>
    <row r="74" spans="1:21" ht="28.5" customHeight="1" thickBot="1">
      <c r="A74" s="199" t="s">
        <v>34</v>
      </c>
      <c r="B74" s="200"/>
      <c r="C74" s="200"/>
      <c r="D74" s="200"/>
      <c r="E74" s="200"/>
      <c r="F74" s="200"/>
      <c r="G74" s="200"/>
      <c r="H74" s="200"/>
      <c r="I74" s="201"/>
      <c r="J74" s="16">
        <f ca="1">LOOKUP(9^9,Mai!J:J)-SUM(B89,E89,H89,K89,N89,Q89)+T89-SUM(B71,E71,H71,K71,N71,Q71)+T71-SUM(B53,E53,H53,K53,N53,Q53)+T53-SUM(B35,E35,H35,K35,N35,Q35)+T35-SUM(B17,E17,H17,K17,N17,Q17)+T17-HLOOKUP(5,budget,2,FALSE)</f>
        <v>50</v>
      </c>
      <c r="K74" s="63"/>
      <c r="L74" s="63"/>
      <c r="M74" s="63"/>
      <c r="N74" s="63"/>
      <c r="O74" s="63"/>
      <c r="P74" s="63"/>
      <c r="Q74" s="63"/>
      <c r="R74" s="63"/>
      <c r="S74" s="63"/>
      <c r="T74" s="64"/>
      <c r="U74" s="190"/>
    </row>
    <row r="75" spans="1:21" ht="28.5" customHeight="1" thickBot="1">
      <c r="A75" s="202" t="s">
        <v>57</v>
      </c>
      <c r="B75" s="203"/>
      <c r="C75" s="203"/>
      <c r="D75" s="203"/>
      <c r="E75" s="203"/>
      <c r="F75" s="203"/>
      <c r="G75" s="203"/>
      <c r="H75" s="203"/>
      <c r="I75" s="203"/>
      <c r="J75" s="203"/>
      <c r="K75" s="203"/>
      <c r="L75" s="203"/>
      <c r="M75" s="203"/>
      <c r="N75" s="203"/>
      <c r="O75" s="203"/>
      <c r="P75" s="203"/>
      <c r="Q75" s="203"/>
      <c r="R75" s="204"/>
      <c r="S75" s="205" t="s">
        <v>26</v>
      </c>
      <c r="T75" s="206"/>
      <c r="U75" s="190"/>
    </row>
    <row r="76" spans="1:21" ht="25.5" customHeight="1" thickBot="1">
      <c r="A76" s="17" t="s">
        <v>18</v>
      </c>
      <c r="B76" s="207">
        <v>700</v>
      </c>
      <c r="C76" s="208"/>
      <c r="D76" s="17" t="s">
        <v>155</v>
      </c>
      <c r="E76" s="207">
        <v>200</v>
      </c>
      <c r="F76" s="208"/>
      <c r="G76" s="17" t="s">
        <v>20</v>
      </c>
      <c r="H76" s="207">
        <v>150</v>
      </c>
      <c r="I76" s="208"/>
      <c r="J76" s="17" t="s">
        <v>21</v>
      </c>
      <c r="K76" s="207">
        <v>120</v>
      </c>
      <c r="L76" s="208"/>
      <c r="M76" s="17" t="s">
        <v>22</v>
      </c>
      <c r="N76" s="207">
        <v>0</v>
      </c>
      <c r="O76" s="208"/>
      <c r="P76" s="17"/>
      <c r="Q76" s="207"/>
      <c r="R76" s="208"/>
      <c r="S76" s="18" t="s">
        <v>27</v>
      </c>
      <c r="T76" s="19">
        <f>SUM(T78:T88)</f>
        <v>0</v>
      </c>
      <c r="U76" s="190"/>
    </row>
    <row r="77" spans="1:21" ht="25.5" customHeight="1" thickBot="1">
      <c r="A77" s="20" t="s">
        <v>19</v>
      </c>
      <c r="B77" s="209">
        <f>B76-C89</f>
        <v>700</v>
      </c>
      <c r="C77" s="210"/>
      <c r="D77" s="21" t="s">
        <v>19</v>
      </c>
      <c r="E77" s="197">
        <f>E76-F89</f>
        <v>200</v>
      </c>
      <c r="F77" s="198"/>
      <c r="G77" s="21" t="s">
        <v>19</v>
      </c>
      <c r="H77" s="197">
        <f>H76-I89</f>
        <v>150</v>
      </c>
      <c r="I77" s="198"/>
      <c r="J77" s="21" t="s">
        <v>19</v>
      </c>
      <c r="K77" s="197">
        <f>K76-L89</f>
        <v>120</v>
      </c>
      <c r="L77" s="198"/>
      <c r="M77" s="21" t="s">
        <v>19</v>
      </c>
      <c r="N77" s="197">
        <f>N76-O89</f>
        <v>0</v>
      </c>
      <c r="O77" s="198"/>
      <c r="P77" s="21" t="s">
        <v>19</v>
      </c>
      <c r="Q77" s="197">
        <f>Q76-R89</f>
        <v>0</v>
      </c>
      <c r="R77" s="198"/>
      <c r="S77" s="22" t="s">
        <v>24</v>
      </c>
      <c r="T77" s="8" t="s">
        <v>23</v>
      </c>
      <c r="U77" s="190"/>
    </row>
    <row r="78" spans="1:21" ht="25.5" customHeight="1" thickBot="1">
      <c r="A78" s="22" t="s">
        <v>24</v>
      </c>
      <c r="B78" s="23" t="s">
        <v>69</v>
      </c>
      <c r="C78" s="8" t="s">
        <v>28</v>
      </c>
      <c r="D78" s="22" t="s">
        <v>24</v>
      </c>
      <c r="E78" s="23" t="s">
        <v>69</v>
      </c>
      <c r="F78" s="8" t="s">
        <v>28</v>
      </c>
      <c r="G78" s="22" t="s">
        <v>24</v>
      </c>
      <c r="H78" s="23" t="s">
        <v>69</v>
      </c>
      <c r="I78" s="8" t="s">
        <v>28</v>
      </c>
      <c r="J78" s="22" t="s">
        <v>24</v>
      </c>
      <c r="K78" s="23" t="s">
        <v>69</v>
      </c>
      <c r="L78" s="8" t="s">
        <v>28</v>
      </c>
      <c r="M78" s="22" t="s">
        <v>24</v>
      </c>
      <c r="N78" s="23" t="s">
        <v>69</v>
      </c>
      <c r="O78" s="8" t="s">
        <v>28</v>
      </c>
      <c r="P78" s="22" t="s">
        <v>24</v>
      </c>
      <c r="Q78" s="23" t="s">
        <v>69</v>
      </c>
      <c r="R78" s="8" t="s">
        <v>28</v>
      </c>
      <c r="S78" s="142"/>
      <c r="T78" s="10"/>
      <c r="U78" s="190"/>
    </row>
    <row r="79" spans="1:21" ht="25.5" customHeight="1">
      <c r="A79" s="138"/>
      <c r="B79" s="15"/>
      <c r="C79" s="10"/>
      <c r="D79" s="138"/>
      <c r="E79" s="15"/>
      <c r="F79" s="10"/>
      <c r="G79" s="138"/>
      <c r="H79" s="15"/>
      <c r="I79" s="10"/>
      <c r="J79" s="138"/>
      <c r="K79" s="15"/>
      <c r="L79" s="10"/>
      <c r="M79" s="138"/>
      <c r="N79" s="15"/>
      <c r="O79" s="10"/>
      <c r="P79" s="138"/>
      <c r="Q79" s="15"/>
      <c r="R79" s="10"/>
      <c r="S79" s="142"/>
      <c r="T79" s="10"/>
      <c r="U79" s="190"/>
    </row>
    <row r="80" spans="1:21" ht="25.5" customHeight="1">
      <c r="A80" s="139"/>
      <c r="B80" s="13"/>
      <c r="C80" s="11"/>
      <c r="D80" s="139"/>
      <c r="E80" s="13"/>
      <c r="F80" s="11"/>
      <c r="G80" s="139"/>
      <c r="H80" s="13"/>
      <c r="I80" s="11"/>
      <c r="J80" s="139"/>
      <c r="K80" s="13"/>
      <c r="L80" s="11"/>
      <c r="M80" s="139"/>
      <c r="N80" s="13"/>
      <c r="O80" s="11"/>
      <c r="P80" s="139"/>
      <c r="Q80" s="13"/>
      <c r="R80" s="11"/>
      <c r="S80" s="140"/>
      <c r="T80" s="11"/>
      <c r="U80" s="190"/>
    </row>
    <row r="81" spans="1:21" ht="25.5" customHeight="1">
      <c r="A81" s="139"/>
      <c r="B81" s="13"/>
      <c r="C81" s="11"/>
      <c r="D81" s="139"/>
      <c r="E81" s="13"/>
      <c r="F81" s="11"/>
      <c r="G81" s="139"/>
      <c r="H81" s="13"/>
      <c r="I81" s="11"/>
      <c r="J81" s="139"/>
      <c r="K81" s="13"/>
      <c r="L81" s="11"/>
      <c r="M81" s="139"/>
      <c r="N81" s="13"/>
      <c r="O81" s="11"/>
      <c r="P81" s="139"/>
      <c r="Q81" s="13"/>
      <c r="R81" s="11"/>
      <c r="S81" s="140"/>
      <c r="T81" s="11"/>
      <c r="U81" s="190"/>
    </row>
    <row r="82" spans="1:21" ht="25.5" customHeight="1">
      <c r="A82" s="139"/>
      <c r="B82" s="13"/>
      <c r="C82" s="11"/>
      <c r="D82" s="139"/>
      <c r="E82" s="13"/>
      <c r="F82" s="11"/>
      <c r="G82" s="139"/>
      <c r="H82" s="13"/>
      <c r="I82" s="11"/>
      <c r="J82" s="139"/>
      <c r="K82" s="13"/>
      <c r="L82" s="11"/>
      <c r="M82" s="139"/>
      <c r="N82" s="13"/>
      <c r="O82" s="11"/>
      <c r="P82" s="139"/>
      <c r="Q82" s="13"/>
      <c r="R82" s="11"/>
      <c r="S82" s="140"/>
      <c r="T82" s="11"/>
      <c r="U82" s="190"/>
    </row>
    <row r="83" spans="1:21" ht="25.5" customHeight="1">
      <c r="A83" s="139"/>
      <c r="B83" s="13"/>
      <c r="C83" s="11"/>
      <c r="D83" s="139"/>
      <c r="E83" s="13"/>
      <c r="F83" s="11"/>
      <c r="G83" s="139"/>
      <c r="H83" s="13"/>
      <c r="I83" s="11"/>
      <c r="J83" s="139"/>
      <c r="K83" s="13"/>
      <c r="L83" s="11"/>
      <c r="M83" s="139"/>
      <c r="N83" s="13"/>
      <c r="O83" s="11"/>
      <c r="P83" s="139"/>
      <c r="Q83" s="13"/>
      <c r="R83" s="11"/>
      <c r="S83" s="140"/>
      <c r="T83" s="11"/>
      <c r="U83" s="190"/>
    </row>
    <row r="84" spans="1:21" ht="25.5" customHeight="1">
      <c r="A84" s="139"/>
      <c r="B84" s="13"/>
      <c r="C84" s="11"/>
      <c r="D84" s="139"/>
      <c r="E84" s="13"/>
      <c r="F84" s="11"/>
      <c r="G84" s="139"/>
      <c r="H84" s="13"/>
      <c r="I84" s="11"/>
      <c r="J84" s="139"/>
      <c r="K84" s="13"/>
      <c r="L84" s="11"/>
      <c r="M84" s="139"/>
      <c r="N84" s="13"/>
      <c r="O84" s="11"/>
      <c r="P84" s="139"/>
      <c r="Q84" s="13"/>
      <c r="R84" s="11"/>
      <c r="S84" s="140"/>
      <c r="T84" s="11"/>
      <c r="U84" s="190"/>
    </row>
    <row r="85" spans="1:21" ht="25.5" customHeight="1">
      <c r="A85" s="140"/>
      <c r="B85" s="13"/>
      <c r="C85" s="11"/>
      <c r="D85" s="140"/>
      <c r="E85" s="13"/>
      <c r="F85" s="11"/>
      <c r="G85" s="140"/>
      <c r="H85" s="13"/>
      <c r="I85" s="11"/>
      <c r="J85" s="140"/>
      <c r="K85" s="13"/>
      <c r="L85" s="11"/>
      <c r="M85" s="140"/>
      <c r="N85" s="13"/>
      <c r="O85" s="11"/>
      <c r="P85" s="140"/>
      <c r="Q85" s="13"/>
      <c r="R85" s="11"/>
      <c r="S85" s="140"/>
      <c r="T85" s="11"/>
      <c r="U85" s="190"/>
    </row>
    <row r="86" spans="1:21" ht="25.5" customHeight="1">
      <c r="A86" s="140"/>
      <c r="B86" s="13"/>
      <c r="C86" s="11"/>
      <c r="D86" s="140"/>
      <c r="E86" s="13"/>
      <c r="F86" s="11"/>
      <c r="G86" s="140"/>
      <c r="H86" s="13"/>
      <c r="I86" s="11"/>
      <c r="J86" s="140"/>
      <c r="K86" s="13"/>
      <c r="L86" s="11"/>
      <c r="M86" s="140"/>
      <c r="N86" s="13"/>
      <c r="O86" s="11"/>
      <c r="P86" s="140"/>
      <c r="Q86" s="13"/>
      <c r="R86" s="11"/>
      <c r="S86" s="140"/>
      <c r="T86" s="11"/>
      <c r="U86" s="190"/>
    </row>
    <row r="87" spans="1:21" ht="25.5" customHeight="1">
      <c r="A87" s="140"/>
      <c r="B87" s="13"/>
      <c r="C87" s="11"/>
      <c r="D87" s="140"/>
      <c r="E87" s="13"/>
      <c r="F87" s="11"/>
      <c r="G87" s="140"/>
      <c r="H87" s="13"/>
      <c r="I87" s="11"/>
      <c r="J87" s="140"/>
      <c r="K87" s="13"/>
      <c r="L87" s="11"/>
      <c r="M87" s="140"/>
      <c r="N87" s="13"/>
      <c r="O87" s="11"/>
      <c r="P87" s="140"/>
      <c r="Q87" s="13"/>
      <c r="R87" s="11"/>
      <c r="S87" s="140"/>
      <c r="T87" s="11"/>
      <c r="U87" s="190"/>
    </row>
    <row r="88" spans="1:21" ht="25.5" customHeight="1" thickBot="1">
      <c r="A88" s="141"/>
      <c r="B88" s="14"/>
      <c r="C88" s="12"/>
      <c r="D88" s="141"/>
      <c r="E88" s="14"/>
      <c r="F88" s="12"/>
      <c r="G88" s="141"/>
      <c r="H88" s="14"/>
      <c r="I88" s="12"/>
      <c r="J88" s="141"/>
      <c r="K88" s="14"/>
      <c r="L88" s="12"/>
      <c r="M88" s="141"/>
      <c r="N88" s="14"/>
      <c r="O88" s="12"/>
      <c r="P88" s="141"/>
      <c r="Q88" s="14"/>
      <c r="R88" s="12"/>
      <c r="S88" s="143"/>
      <c r="T88" s="27"/>
      <c r="U88" s="190"/>
    </row>
    <row r="89" spans="1:21" ht="25.5" customHeight="1" thickBot="1">
      <c r="A89" s="26" t="str">
        <f>"Total "&amp;A76</f>
        <v>Total Achats divers</v>
      </c>
      <c r="B89" s="25">
        <f>SUM(B79:B88)</f>
        <v>0</v>
      </c>
      <c r="C89" s="24">
        <f t="array" ref="C89">SUMPRODUCT((IF(B79:B88=0,C79:C88,B79:B88))*1)</f>
        <v>0</v>
      </c>
      <c r="D89" s="26" t="str">
        <f t="shared" ref="D89" si="20">"Total "&amp;D76</f>
        <v>Total Habillement</v>
      </c>
      <c r="E89" s="25">
        <f>SUM(E79:E88)</f>
        <v>0</v>
      </c>
      <c r="F89" s="24">
        <f t="array" ref="F89">SUMPRODUCT((IF(E79:E88=0,F79:F88,E79:E88))*1)</f>
        <v>0</v>
      </c>
      <c r="G89" s="26" t="str">
        <f t="shared" ref="G89" si="21">"Total "&amp;G76</f>
        <v>Total Divers</v>
      </c>
      <c r="H89" s="25">
        <f>SUM(H79:H88)</f>
        <v>0</v>
      </c>
      <c r="I89" s="24">
        <f t="array" ref="I89">SUMPRODUCT((IF(H79:H88=0,I79:I88,H79:H88))*1)</f>
        <v>0</v>
      </c>
      <c r="J89" s="26" t="str">
        <f t="shared" ref="J89" si="22">"Total "&amp;J76</f>
        <v>Total Cantine</v>
      </c>
      <c r="K89" s="25">
        <f>SUM(K79:K88)</f>
        <v>0</v>
      </c>
      <c r="L89" s="24">
        <f t="array" ref="L89">SUMPRODUCT((IF(K79:K88=0,L79:L88,K79:K88))*1)</f>
        <v>0</v>
      </c>
      <c r="M89" s="26" t="str">
        <f t="shared" ref="M89" si="23">"Total "&amp;M76</f>
        <v>Total Extra</v>
      </c>
      <c r="N89" s="25">
        <f>SUM(N79:N88)</f>
        <v>0</v>
      </c>
      <c r="O89" s="24">
        <f t="array" ref="O89">SUMPRODUCT((IF(N79:N88=0,O79:O88,N79:N88))*1)</f>
        <v>0</v>
      </c>
      <c r="P89" s="26" t="str">
        <f t="shared" ref="P89" si="24">"Total "&amp;P76</f>
        <v xml:space="preserve">Total </v>
      </c>
      <c r="Q89" s="25">
        <f>SUM(Q79:Q88)</f>
        <v>0</v>
      </c>
      <c r="R89" s="24">
        <f t="array" ref="R89">SUMPRODUCT((IF(Q79:Q88=0,R79:R88,Q79:Q88))*1)</f>
        <v>0</v>
      </c>
      <c r="S89" s="26" t="s">
        <v>209</v>
      </c>
      <c r="T89" s="128">
        <f>T76</f>
        <v>0</v>
      </c>
      <c r="U89" s="190"/>
    </row>
    <row r="90" spans="1:21" ht="22.5" customHeight="1">
      <c r="A90" s="58" t="s">
        <v>183</v>
      </c>
      <c r="B90" s="193"/>
      <c r="C90" s="193"/>
      <c r="D90" s="193"/>
      <c r="E90" s="193"/>
      <c r="F90" s="193"/>
      <c r="G90" s="193"/>
      <c r="H90" s="193"/>
      <c r="I90" s="193"/>
      <c r="J90" s="193"/>
      <c r="K90" s="193"/>
      <c r="L90" s="193"/>
      <c r="M90" s="193"/>
      <c r="N90" s="193"/>
      <c r="O90" s="193"/>
      <c r="P90" s="193"/>
      <c r="Q90" s="193"/>
      <c r="R90" s="193"/>
      <c r="S90" s="193"/>
      <c r="T90" s="194"/>
      <c r="U90" s="190"/>
    </row>
    <row r="91" spans="1:21" ht="91.5" customHeight="1" thickBot="1">
      <c r="A91" s="59"/>
      <c r="B91" s="195"/>
      <c r="C91" s="195"/>
      <c r="D91" s="195"/>
      <c r="E91" s="195"/>
      <c r="F91" s="195"/>
      <c r="G91" s="195"/>
      <c r="H91" s="195"/>
      <c r="I91" s="195"/>
      <c r="J91" s="195"/>
      <c r="K91" s="195"/>
      <c r="L91" s="195"/>
      <c r="M91" s="195"/>
      <c r="N91" s="195"/>
      <c r="O91" s="195"/>
      <c r="P91" s="195"/>
      <c r="Q91" s="195"/>
      <c r="R91" s="195"/>
      <c r="S91" s="195"/>
      <c r="T91" s="196"/>
      <c r="U91" s="190"/>
    </row>
    <row r="92" spans="1:21" ht="28.5" customHeight="1" thickBot="1">
      <c r="A92" s="199" t="s">
        <v>35</v>
      </c>
      <c r="B92" s="200"/>
      <c r="C92" s="200"/>
      <c r="D92" s="200"/>
      <c r="E92" s="200"/>
      <c r="F92" s="200"/>
      <c r="G92" s="200"/>
      <c r="H92" s="200"/>
      <c r="I92" s="201"/>
      <c r="J92" s="16">
        <f ca="1">LOOKUP(9^9,Juin!J:J)-SUM(B107,E107,H107,K107,N107,Q107)+T107-SUM(B89,E89,H89,K89,N89,Q89)+T89-SUM(B71,E71,H71,K71,N71,Q71)+T71-SUM(B53,E53,H53,K53,N53,Q53)+T53-SUM(B35,E35,H35,K35,N35,Q35)+T35-SUM(B17,E17,H17,K17,N17,Q17)+T17-HLOOKUP(6,budget,2,FALSE)</f>
        <v>50</v>
      </c>
      <c r="K92" s="63"/>
      <c r="L92" s="63"/>
      <c r="M92" s="63"/>
      <c r="N92" s="63"/>
      <c r="O92" s="63"/>
      <c r="P92" s="63"/>
      <c r="Q92" s="63"/>
      <c r="R92" s="63"/>
      <c r="S92" s="63"/>
      <c r="T92" s="64"/>
      <c r="U92" s="190"/>
    </row>
    <row r="93" spans="1:21" ht="28.5" customHeight="1" thickBot="1">
      <c r="A93" s="202" t="s">
        <v>58</v>
      </c>
      <c r="B93" s="203"/>
      <c r="C93" s="203"/>
      <c r="D93" s="203"/>
      <c r="E93" s="203"/>
      <c r="F93" s="203"/>
      <c r="G93" s="203"/>
      <c r="H93" s="203"/>
      <c r="I93" s="203"/>
      <c r="J93" s="203"/>
      <c r="K93" s="203"/>
      <c r="L93" s="203"/>
      <c r="M93" s="203"/>
      <c r="N93" s="203"/>
      <c r="O93" s="203"/>
      <c r="P93" s="203"/>
      <c r="Q93" s="203"/>
      <c r="R93" s="204"/>
      <c r="S93" s="205" t="s">
        <v>26</v>
      </c>
      <c r="T93" s="206"/>
      <c r="U93" s="190"/>
    </row>
    <row r="94" spans="1:21" ht="25.5" customHeight="1" thickBot="1">
      <c r="A94" s="17" t="s">
        <v>18</v>
      </c>
      <c r="B94" s="207">
        <v>700</v>
      </c>
      <c r="C94" s="208"/>
      <c r="D94" s="17" t="s">
        <v>155</v>
      </c>
      <c r="E94" s="207">
        <v>200</v>
      </c>
      <c r="F94" s="208"/>
      <c r="G94" s="17" t="s">
        <v>20</v>
      </c>
      <c r="H94" s="207">
        <v>150</v>
      </c>
      <c r="I94" s="208"/>
      <c r="J94" s="17" t="s">
        <v>21</v>
      </c>
      <c r="K94" s="207">
        <v>120</v>
      </c>
      <c r="L94" s="208"/>
      <c r="M94" s="17" t="s">
        <v>22</v>
      </c>
      <c r="N94" s="207">
        <v>0</v>
      </c>
      <c r="O94" s="208"/>
      <c r="P94" s="17"/>
      <c r="Q94" s="207"/>
      <c r="R94" s="208"/>
      <c r="S94" s="18" t="s">
        <v>27</v>
      </c>
      <c r="T94" s="19">
        <f>SUM(T96:T106)</f>
        <v>0</v>
      </c>
      <c r="U94" s="190"/>
    </row>
    <row r="95" spans="1:21" ht="25.5" customHeight="1" thickBot="1">
      <c r="A95" s="20" t="s">
        <v>19</v>
      </c>
      <c r="B95" s="209">
        <f>B94-C107</f>
        <v>700</v>
      </c>
      <c r="C95" s="210"/>
      <c r="D95" s="21" t="s">
        <v>19</v>
      </c>
      <c r="E95" s="197">
        <f>E94-F107</f>
        <v>200</v>
      </c>
      <c r="F95" s="198"/>
      <c r="G95" s="21" t="s">
        <v>19</v>
      </c>
      <c r="H95" s="197">
        <f>H94-I107</f>
        <v>150</v>
      </c>
      <c r="I95" s="198"/>
      <c r="J95" s="21" t="s">
        <v>19</v>
      </c>
      <c r="K95" s="197">
        <f>K94-L107</f>
        <v>120</v>
      </c>
      <c r="L95" s="198"/>
      <c r="M95" s="21" t="s">
        <v>19</v>
      </c>
      <c r="N95" s="197">
        <f>N94-O107</f>
        <v>0</v>
      </c>
      <c r="O95" s="198"/>
      <c r="P95" s="21" t="s">
        <v>19</v>
      </c>
      <c r="Q95" s="197">
        <f>Q94-R107</f>
        <v>0</v>
      </c>
      <c r="R95" s="198"/>
      <c r="S95" s="22" t="s">
        <v>24</v>
      </c>
      <c r="T95" s="8" t="s">
        <v>23</v>
      </c>
      <c r="U95" s="190"/>
    </row>
    <row r="96" spans="1:21" ht="25.5" customHeight="1" thickBot="1">
      <c r="A96" s="22" t="s">
        <v>24</v>
      </c>
      <c r="B96" s="23" t="s">
        <v>69</v>
      </c>
      <c r="C96" s="8" t="s">
        <v>28</v>
      </c>
      <c r="D96" s="22" t="s">
        <v>24</v>
      </c>
      <c r="E96" s="23" t="s">
        <v>69</v>
      </c>
      <c r="F96" s="8" t="s">
        <v>28</v>
      </c>
      <c r="G96" s="22" t="s">
        <v>24</v>
      </c>
      <c r="H96" s="23" t="s">
        <v>69</v>
      </c>
      <c r="I96" s="8" t="s">
        <v>28</v>
      </c>
      <c r="J96" s="22" t="s">
        <v>24</v>
      </c>
      <c r="K96" s="23" t="s">
        <v>69</v>
      </c>
      <c r="L96" s="8" t="s">
        <v>28</v>
      </c>
      <c r="M96" s="22" t="s">
        <v>24</v>
      </c>
      <c r="N96" s="23" t="s">
        <v>69</v>
      </c>
      <c r="O96" s="8" t="s">
        <v>28</v>
      </c>
      <c r="P96" s="22" t="s">
        <v>24</v>
      </c>
      <c r="Q96" s="23" t="s">
        <v>69</v>
      </c>
      <c r="R96" s="8" t="s">
        <v>28</v>
      </c>
      <c r="S96" s="142"/>
      <c r="T96" s="10"/>
      <c r="U96" s="190"/>
    </row>
    <row r="97" spans="1:21" ht="25.5" customHeight="1">
      <c r="A97" s="138"/>
      <c r="B97" s="15"/>
      <c r="C97" s="10"/>
      <c r="D97" s="138"/>
      <c r="E97" s="15"/>
      <c r="F97" s="10"/>
      <c r="G97" s="138"/>
      <c r="H97" s="15"/>
      <c r="I97" s="10"/>
      <c r="J97" s="138"/>
      <c r="K97" s="15"/>
      <c r="L97" s="10"/>
      <c r="M97" s="138"/>
      <c r="N97" s="15"/>
      <c r="O97" s="10"/>
      <c r="P97" s="138"/>
      <c r="Q97" s="15"/>
      <c r="R97" s="10"/>
      <c r="S97" s="142"/>
      <c r="T97" s="10"/>
      <c r="U97" s="190"/>
    </row>
    <row r="98" spans="1:21" ht="25.5" customHeight="1">
      <c r="A98" s="139"/>
      <c r="B98" s="13"/>
      <c r="C98" s="11"/>
      <c r="D98" s="139"/>
      <c r="E98" s="13"/>
      <c r="F98" s="11"/>
      <c r="G98" s="139"/>
      <c r="H98" s="13"/>
      <c r="I98" s="11"/>
      <c r="J98" s="139"/>
      <c r="K98" s="13"/>
      <c r="L98" s="11"/>
      <c r="M98" s="139"/>
      <c r="N98" s="13"/>
      <c r="O98" s="11"/>
      <c r="P98" s="139"/>
      <c r="Q98" s="13"/>
      <c r="R98" s="11"/>
      <c r="S98" s="140"/>
      <c r="T98" s="11"/>
      <c r="U98" s="190"/>
    </row>
    <row r="99" spans="1:21" ht="25.5" customHeight="1">
      <c r="A99" s="139"/>
      <c r="B99" s="13"/>
      <c r="C99" s="11"/>
      <c r="D99" s="139"/>
      <c r="E99" s="13"/>
      <c r="F99" s="11"/>
      <c r="G99" s="139"/>
      <c r="H99" s="13"/>
      <c r="I99" s="11"/>
      <c r="J99" s="139"/>
      <c r="K99" s="13"/>
      <c r="L99" s="11"/>
      <c r="M99" s="139"/>
      <c r="N99" s="13"/>
      <c r="O99" s="11"/>
      <c r="P99" s="139"/>
      <c r="Q99" s="13"/>
      <c r="R99" s="11"/>
      <c r="S99" s="140"/>
      <c r="T99" s="11"/>
      <c r="U99" s="190"/>
    </row>
    <row r="100" spans="1:21" ht="25.5" customHeight="1">
      <c r="A100" s="139"/>
      <c r="B100" s="13"/>
      <c r="C100" s="11"/>
      <c r="D100" s="139"/>
      <c r="E100" s="13"/>
      <c r="F100" s="11"/>
      <c r="G100" s="139"/>
      <c r="H100" s="13"/>
      <c r="I100" s="11"/>
      <c r="J100" s="139"/>
      <c r="K100" s="13"/>
      <c r="L100" s="11"/>
      <c r="M100" s="139"/>
      <c r="N100" s="13"/>
      <c r="O100" s="11"/>
      <c r="P100" s="139"/>
      <c r="Q100" s="13"/>
      <c r="R100" s="11"/>
      <c r="S100" s="140"/>
      <c r="T100" s="11"/>
      <c r="U100" s="190"/>
    </row>
    <row r="101" spans="1:21" ht="25.5" customHeight="1">
      <c r="A101" s="139"/>
      <c r="B101" s="13"/>
      <c r="C101" s="11"/>
      <c r="D101" s="139"/>
      <c r="E101" s="13"/>
      <c r="F101" s="11"/>
      <c r="G101" s="139"/>
      <c r="H101" s="13"/>
      <c r="I101" s="11"/>
      <c r="J101" s="139"/>
      <c r="K101" s="13"/>
      <c r="L101" s="11"/>
      <c r="M101" s="139"/>
      <c r="N101" s="13"/>
      <c r="O101" s="11"/>
      <c r="P101" s="139"/>
      <c r="Q101" s="13"/>
      <c r="R101" s="11"/>
      <c r="S101" s="140"/>
      <c r="T101" s="11"/>
      <c r="U101" s="190"/>
    </row>
    <row r="102" spans="1:21" ht="25.5" customHeight="1">
      <c r="A102" s="139"/>
      <c r="B102" s="13"/>
      <c r="C102" s="11"/>
      <c r="D102" s="139"/>
      <c r="E102" s="13"/>
      <c r="F102" s="11"/>
      <c r="G102" s="139"/>
      <c r="H102" s="13"/>
      <c r="I102" s="11"/>
      <c r="J102" s="139"/>
      <c r="K102" s="13"/>
      <c r="L102" s="11"/>
      <c r="M102" s="139"/>
      <c r="N102" s="13"/>
      <c r="O102" s="11"/>
      <c r="P102" s="139"/>
      <c r="Q102" s="13"/>
      <c r="R102" s="11"/>
      <c r="S102" s="140"/>
      <c r="T102" s="11"/>
      <c r="U102" s="190"/>
    </row>
    <row r="103" spans="1:21" ht="25.5" customHeight="1">
      <c r="A103" s="140"/>
      <c r="B103" s="13"/>
      <c r="C103" s="11"/>
      <c r="D103" s="140"/>
      <c r="E103" s="13"/>
      <c r="F103" s="11"/>
      <c r="G103" s="140"/>
      <c r="H103" s="13"/>
      <c r="I103" s="11"/>
      <c r="J103" s="140"/>
      <c r="K103" s="13"/>
      <c r="L103" s="11"/>
      <c r="M103" s="140"/>
      <c r="N103" s="13"/>
      <c r="O103" s="11"/>
      <c r="P103" s="140"/>
      <c r="Q103" s="13"/>
      <c r="R103" s="11"/>
      <c r="S103" s="140"/>
      <c r="T103" s="11"/>
      <c r="U103" s="190"/>
    </row>
    <row r="104" spans="1:21" ht="25.5" customHeight="1">
      <c r="A104" s="140"/>
      <c r="B104" s="13"/>
      <c r="C104" s="11"/>
      <c r="D104" s="140"/>
      <c r="E104" s="13"/>
      <c r="F104" s="11"/>
      <c r="G104" s="140"/>
      <c r="H104" s="13"/>
      <c r="I104" s="11"/>
      <c r="J104" s="140"/>
      <c r="K104" s="13"/>
      <c r="L104" s="11"/>
      <c r="M104" s="140"/>
      <c r="N104" s="13"/>
      <c r="O104" s="11"/>
      <c r="P104" s="140"/>
      <c r="Q104" s="13"/>
      <c r="R104" s="11"/>
      <c r="S104" s="140"/>
      <c r="T104" s="11"/>
      <c r="U104" s="190"/>
    </row>
    <row r="105" spans="1:21" ht="25.5" customHeight="1">
      <c r="A105" s="140"/>
      <c r="B105" s="13"/>
      <c r="C105" s="11"/>
      <c r="D105" s="140"/>
      <c r="E105" s="13"/>
      <c r="F105" s="11"/>
      <c r="G105" s="140"/>
      <c r="H105" s="13"/>
      <c r="I105" s="11"/>
      <c r="J105" s="140"/>
      <c r="K105" s="13"/>
      <c r="L105" s="11"/>
      <c r="M105" s="140"/>
      <c r="N105" s="13"/>
      <c r="O105" s="11"/>
      <c r="P105" s="140"/>
      <c r="Q105" s="13"/>
      <c r="R105" s="11"/>
      <c r="S105" s="140"/>
      <c r="T105" s="11"/>
      <c r="U105" s="190"/>
    </row>
    <row r="106" spans="1:21" ht="25.5" customHeight="1" thickBot="1">
      <c r="A106" s="141"/>
      <c r="B106" s="14"/>
      <c r="C106" s="12"/>
      <c r="D106" s="141"/>
      <c r="E106" s="14"/>
      <c r="F106" s="12"/>
      <c r="G106" s="141"/>
      <c r="H106" s="14"/>
      <c r="I106" s="12"/>
      <c r="J106" s="141"/>
      <c r="K106" s="14"/>
      <c r="L106" s="12"/>
      <c r="M106" s="141"/>
      <c r="N106" s="14"/>
      <c r="O106" s="12"/>
      <c r="P106" s="141"/>
      <c r="Q106" s="14"/>
      <c r="R106" s="12"/>
      <c r="S106" s="143"/>
      <c r="T106" s="27"/>
      <c r="U106" s="190"/>
    </row>
    <row r="107" spans="1:21" ht="25.5" customHeight="1" thickBot="1">
      <c r="A107" s="26" t="str">
        <f>"Total "&amp;A94</f>
        <v>Total Achats divers</v>
      </c>
      <c r="B107" s="25">
        <f>SUM(B97:B106)</f>
        <v>0</v>
      </c>
      <c r="C107" s="24">
        <f t="array" ref="C107">SUMPRODUCT((IF(B97:B106=0,C97:C106,B97:B106))*1)</f>
        <v>0</v>
      </c>
      <c r="D107" s="26" t="str">
        <f t="shared" ref="D107" si="25">"Total "&amp;D94</f>
        <v>Total Habillement</v>
      </c>
      <c r="E107" s="25">
        <f>SUM(E97:E106)</f>
        <v>0</v>
      </c>
      <c r="F107" s="24">
        <f t="array" ref="F107">SUMPRODUCT((IF(E97:E106=0,F97:F106,E97:E106))*1)</f>
        <v>0</v>
      </c>
      <c r="G107" s="26" t="str">
        <f t="shared" ref="G107" si="26">"Total "&amp;G94</f>
        <v>Total Divers</v>
      </c>
      <c r="H107" s="25">
        <f>SUM(H97:H106)</f>
        <v>0</v>
      </c>
      <c r="I107" s="24">
        <f t="array" ref="I107">SUMPRODUCT((IF(H97:H106=0,I97:I106,H97:H106))*1)</f>
        <v>0</v>
      </c>
      <c r="J107" s="26" t="str">
        <f t="shared" ref="J107" si="27">"Total "&amp;J94</f>
        <v>Total Cantine</v>
      </c>
      <c r="K107" s="25">
        <f>SUM(K97:K106)</f>
        <v>0</v>
      </c>
      <c r="L107" s="24">
        <f t="array" ref="L107">SUMPRODUCT((IF(K97:K106=0,L97:L106,K97:K106))*1)</f>
        <v>0</v>
      </c>
      <c r="M107" s="26" t="str">
        <f t="shared" ref="M107" si="28">"Total "&amp;M94</f>
        <v>Total Extra</v>
      </c>
      <c r="N107" s="25">
        <f>SUM(N97:N106)</f>
        <v>0</v>
      </c>
      <c r="O107" s="24">
        <f t="array" ref="O107">SUMPRODUCT((IF(N97:N106=0,O97:O106,N97:N106))*1)</f>
        <v>0</v>
      </c>
      <c r="P107" s="26" t="str">
        <f t="shared" ref="P107" si="29">"Total "&amp;P94</f>
        <v xml:space="preserve">Total </v>
      </c>
      <c r="Q107" s="25">
        <f>SUM(Q97:Q106)</f>
        <v>0</v>
      </c>
      <c r="R107" s="24">
        <f t="array" ref="R107">SUMPRODUCT((IF(Q97:Q106=0,R97:R106,Q97:Q106))*1)</f>
        <v>0</v>
      </c>
      <c r="S107" s="26" t="s">
        <v>209</v>
      </c>
      <c r="T107" s="128">
        <f>T94</f>
        <v>0</v>
      </c>
      <c r="U107" s="190"/>
    </row>
    <row r="108" spans="1:21" ht="22.5" customHeight="1">
      <c r="A108" s="58" t="s">
        <v>183</v>
      </c>
      <c r="B108" s="193"/>
      <c r="C108" s="193"/>
      <c r="D108" s="193"/>
      <c r="E108" s="193"/>
      <c r="F108" s="193"/>
      <c r="G108" s="193"/>
      <c r="H108" s="193"/>
      <c r="I108" s="193"/>
      <c r="J108" s="193"/>
      <c r="K108" s="193"/>
      <c r="L108" s="193"/>
      <c r="M108" s="193"/>
      <c r="N108" s="193"/>
      <c r="O108" s="193"/>
      <c r="P108" s="193"/>
      <c r="Q108" s="193"/>
      <c r="R108" s="193"/>
      <c r="S108" s="193"/>
      <c r="T108" s="194"/>
      <c r="U108" s="190"/>
    </row>
    <row r="109" spans="1:21" ht="91.5" customHeight="1" thickBot="1">
      <c r="A109" s="59"/>
      <c r="B109" s="195"/>
      <c r="C109" s="195"/>
      <c r="D109" s="195"/>
      <c r="E109" s="195"/>
      <c r="F109" s="195"/>
      <c r="G109" s="195"/>
      <c r="H109" s="195"/>
      <c r="I109" s="195"/>
      <c r="J109" s="195"/>
      <c r="K109" s="195"/>
      <c r="L109" s="195"/>
      <c r="M109" s="195"/>
      <c r="N109" s="195"/>
      <c r="O109" s="195"/>
      <c r="P109" s="195"/>
      <c r="Q109" s="195"/>
      <c r="R109" s="195"/>
      <c r="S109" s="195"/>
      <c r="T109" s="196"/>
      <c r="U109" s="190"/>
    </row>
    <row r="110" spans="1:21" ht="28.5" customHeight="1" thickBot="1">
      <c r="A110" s="199" t="s">
        <v>36</v>
      </c>
      <c r="B110" s="200"/>
      <c r="C110" s="200"/>
      <c r="D110" s="200"/>
      <c r="E110" s="200"/>
      <c r="F110" s="200"/>
      <c r="G110" s="200"/>
      <c r="H110" s="200"/>
      <c r="I110" s="201"/>
      <c r="J110" s="16">
        <f ca="1">LOOKUP(9^9,Juillet!J:J)-SUM(B125,E125,H125,K125,N125,Q125)+T125-SUM(B107,E107,H107,K107,N107,Q107)+T107-SUM(B89,E89,H89,K89,N89,Q89)+T89-SUM(B71,E71,H71,K71,N71,Q71)+T71-SUM(B53,E53,H53,K53,N53,Q53)+T53-SUM(B35,E35,H35,K35,N35,Q35)+T35-SUM(B17,E17,H17,K17,N17,Q17)+T17-HLOOKUP(7,budget,2,FALSE)</f>
        <v>50</v>
      </c>
      <c r="K110" s="63"/>
      <c r="L110" s="63"/>
      <c r="M110" s="63"/>
      <c r="N110" s="63"/>
      <c r="O110" s="63"/>
      <c r="P110" s="63"/>
      <c r="Q110" s="63"/>
      <c r="R110" s="63"/>
      <c r="S110" s="63"/>
      <c r="T110" s="64"/>
      <c r="U110" s="190"/>
    </row>
    <row r="111" spans="1:21" ht="28.5" customHeight="1" thickBot="1">
      <c r="A111" s="202" t="s">
        <v>59</v>
      </c>
      <c r="B111" s="203"/>
      <c r="C111" s="203"/>
      <c r="D111" s="203"/>
      <c r="E111" s="203"/>
      <c r="F111" s="203"/>
      <c r="G111" s="203"/>
      <c r="H111" s="203"/>
      <c r="I111" s="203"/>
      <c r="J111" s="203"/>
      <c r="K111" s="203"/>
      <c r="L111" s="203"/>
      <c r="M111" s="203"/>
      <c r="N111" s="203"/>
      <c r="O111" s="203"/>
      <c r="P111" s="203"/>
      <c r="Q111" s="203"/>
      <c r="R111" s="204"/>
      <c r="S111" s="205" t="s">
        <v>26</v>
      </c>
      <c r="T111" s="206"/>
      <c r="U111" s="190"/>
    </row>
    <row r="112" spans="1:21" ht="25.5" customHeight="1" thickBot="1">
      <c r="A112" s="17" t="s">
        <v>18</v>
      </c>
      <c r="B112" s="207">
        <v>700</v>
      </c>
      <c r="C112" s="208"/>
      <c r="D112" s="17" t="s">
        <v>155</v>
      </c>
      <c r="E112" s="207">
        <v>200</v>
      </c>
      <c r="F112" s="208"/>
      <c r="G112" s="17" t="s">
        <v>20</v>
      </c>
      <c r="H112" s="207">
        <v>150</v>
      </c>
      <c r="I112" s="208"/>
      <c r="J112" s="17" t="s">
        <v>21</v>
      </c>
      <c r="K112" s="207">
        <v>120</v>
      </c>
      <c r="L112" s="208"/>
      <c r="M112" s="17" t="s">
        <v>22</v>
      </c>
      <c r="N112" s="207">
        <v>0</v>
      </c>
      <c r="O112" s="208"/>
      <c r="P112" s="17"/>
      <c r="Q112" s="207"/>
      <c r="R112" s="208"/>
      <c r="S112" s="18" t="s">
        <v>27</v>
      </c>
      <c r="T112" s="19">
        <f>SUM(T114:T124)</f>
        <v>0</v>
      </c>
      <c r="U112" s="190"/>
    </row>
    <row r="113" spans="1:21" ht="25.5" customHeight="1" thickBot="1">
      <c r="A113" s="20" t="s">
        <v>19</v>
      </c>
      <c r="B113" s="209">
        <f>B112-C125</f>
        <v>700</v>
      </c>
      <c r="C113" s="210"/>
      <c r="D113" s="21" t="s">
        <v>19</v>
      </c>
      <c r="E113" s="197">
        <f>E112-F125</f>
        <v>200</v>
      </c>
      <c r="F113" s="198"/>
      <c r="G113" s="21" t="s">
        <v>19</v>
      </c>
      <c r="H113" s="197">
        <f>H112-I125</f>
        <v>150</v>
      </c>
      <c r="I113" s="198"/>
      <c r="J113" s="21" t="s">
        <v>19</v>
      </c>
      <c r="K113" s="197">
        <f>K112-L125</f>
        <v>120</v>
      </c>
      <c r="L113" s="198"/>
      <c r="M113" s="21" t="s">
        <v>19</v>
      </c>
      <c r="N113" s="197">
        <f>N112-O125</f>
        <v>0</v>
      </c>
      <c r="O113" s="198"/>
      <c r="P113" s="21" t="s">
        <v>19</v>
      </c>
      <c r="Q113" s="197">
        <f>Q112-R125</f>
        <v>0</v>
      </c>
      <c r="R113" s="198"/>
      <c r="S113" s="22" t="s">
        <v>24</v>
      </c>
      <c r="T113" s="8" t="s">
        <v>23</v>
      </c>
      <c r="U113" s="190"/>
    </row>
    <row r="114" spans="1:21" ht="25.5" customHeight="1" thickBot="1">
      <c r="A114" s="22" t="s">
        <v>24</v>
      </c>
      <c r="B114" s="23" t="s">
        <v>69</v>
      </c>
      <c r="C114" s="8" t="s">
        <v>28</v>
      </c>
      <c r="D114" s="22" t="s">
        <v>24</v>
      </c>
      <c r="E114" s="23" t="s">
        <v>69</v>
      </c>
      <c r="F114" s="8" t="s">
        <v>28</v>
      </c>
      <c r="G114" s="22" t="s">
        <v>24</v>
      </c>
      <c r="H114" s="23" t="s">
        <v>69</v>
      </c>
      <c r="I114" s="8" t="s">
        <v>28</v>
      </c>
      <c r="J114" s="22" t="s">
        <v>24</v>
      </c>
      <c r="K114" s="23" t="s">
        <v>69</v>
      </c>
      <c r="L114" s="8" t="s">
        <v>28</v>
      </c>
      <c r="M114" s="22" t="s">
        <v>24</v>
      </c>
      <c r="N114" s="23" t="s">
        <v>69</v>
      </c>
      <c r="O114" s="8" t="s">
        <v>28</v>
      </c>
      <c r="P114" s="22" t="s">
        <v>24</v>
      </c>
      <c r="Q114" s="23" t="s">
        <v>69</v>
      </c>
      <c r="R114" s="8" t="s">
        <v>28</v>
      </c>
      <c r="S114" s="142"/>
      <c r="T114" s="10"/>
      <c r="U114" s="190"/>
    </row>
    <row r="115" spans="1:21" ht="25.5" customHeight="1">
      <c r="A115" s="138"/>
      <c r="B115" s="15"/>
      <c r="C115" s="10"/>
      <c r="D115" s="138"/>
      <c r="E115" s="15"/>
      <c r="F115" s="10"/>
      <c r="G115" s="138"/>
      <c r="H115" s="15"/>
      <c r="I115" s="10"/>
      <c r="J115" s="138"/>
      <c r="K115" s="15"/>
      <c r="L115" s="10"/>
      <c r="M115" s="138"/>
      <c r="N115" s="15"/>
      <c r="O115" s="10"/>
      <c r="P115" s="138"/>
      <c r="Q115" s="15"/>
      <c r="R115" s="10"/>
      <c r="S115" s="142"/>
      <c r="T115" s="10"/>
      <c r="U115" s="190"/>
    </row>
    <row r="116" spans="1:21" ht="25.5" customHeight="1">
      <c r="A116" s="139"/>
      <c r="B116" s="13"/>
      <c r="C116" s="11"/>
      <c r="D116" s="139"/>
      <c r="E116" s="13"/>
      <c r="F116" s="11"/>
      <c r="G116" s="139"/>
      <c r="H116" s="13"/>
      <c r="I116" s="11"/>
      <c r="J116" s="139"/>
      <c r="K116" s="13"/>
      <c r="L116" s="11"/>
      <c r="M116" s="139"/>
      <c r="N116" s="13"/>
      <c r="O116" s="11"/>
      <c r="P116" s="139"/>
      <c r="Q116" s="13"/>
      <c r="R116" s="11"/>
      <c r="S116" s="140"/>
      <c r="T116" s="11"/>
      <c r="U116" s="190"/>
    </row>
    <row r="117" spans="1:21" ht="25.5" customHeight="1">
      <c r="A117" s="139"/>
      <c r="B117" s="13"/>
      <c r="C117" s="11"/>
      <c r="D117" s="139"/>
      <c r="E117" s="13"/>
      <c r="F117" s="11"/>
      <c r="G117" s="139"/>
      <c r="H117" s="13"/>
      <c r="I117" s="11"/>
      <c r="J117" s="139"/>
      <c r="K117" s="13"/>
      <c r="L117" s="11"/>
      <c r="M117" s="139"/>
      <c r="N117" s="13"/>
      <c r="O117" s="11"/>
      <c r="P117" s="139"/>
      <c r="Q117" s="13"/>
      <c r="R117" s="11"/>
      <c r="S117" s="140"/>
      <c r="T117" s="11"/>
      <c r="U117" s="190"/>
    </row>
    <row r="118" spans="1:21" ht="25.5" customHeight="1">
      <c r="A118" s="139"/>
      <c r="B118" s="13"/>
      <c r="C118" s="11"/>
      <c r="D118" s="139"/>
      <c r="E118" s="13"/>
      <c r="F118" s="11"/>
      <c r="G118" s="139"/>
      <c r="H118" s="13"/>
      <c r="I118" s="11"/>
      <c r="J118" s="139"/>
      <c r="K118" s="13"/>
      <c r="L118" s="11"/>
      <c r="M118" s="139"/>
      <c r="N118" s="13"/>
      <c r="O118" s="11"/>
      <c r="P118" s="139"/>
      <c r="Q118" s="13"/>
      <c r="R118" s="11"/>
      <c r="S118" s="140"/>
      <c r="T118" s="11"/>
      <c r="U118" s="190"/>
    </row>
    <row r="119" spans="1:21" ht="25.5" customHeight="1">
      <c r="A119" s="139"/>
      <c r="B119" s="13"/>
      <c r="C119" s="11"/>
      <c r="D119" s="139"/>
      <c r="E119" s="13"/>
      <c r="F119" s="11"/>
      <c r="G119" s="139"/>
      <c r="H119" s="13"/>
      <c r="I119" s="11"/>
      <c r="J119" s="139"/>
      <c r="K119" s="13"/>
      <c r="L119" s="11"/>
      <c r="M119" s="139"/>
      <c r="N119" s="13"/>
      <c r="O119" s="11"/>
      <c r="P119" s="139"/>
      <c r="Q119" s="13"/>
      <c r="R119" s="11"/>
      <c r="S119" s="140"/>
      <c r="T119" s="11"/>
      <c r="U119" s="190"/>
    </row>
    <row r="120" spans="1:21" ht="25.5" customHeight="1">
      <c r="A120" s="139"/>
      <c r="B120" s="13"/>
      <c r="C120" s="11"/>
      <c r="D120" s="139"/>
      <c r="E120" s="13"/>
      <c r="F120" s="11"/>
      <c r="G120" s="139"/>
      <c r="H120" s="13"/>
      <c r="I120" s="11"/>
      <c r="J120" s="139"/>
      <c r="K120" s="13"/>
      <c r="L120" s="11"/>
      <c r="M120" s="139"/>
      <c r="N120" s="13"/>
      <c r="O120" s="11"/>
      <c r="P120" s="139"/>
      <c r="Q120" s="13"/>
      <c r="R120" s="11"/>
      <c r="S120" s="140"/>
      <c r="T120" s="11"/>
      <c r="U120" s="190"/>
    </row>
    <row r="121" spans="1:21" ht="25.5" customHeight="1">
      <c r="A121" s="140"/>
      <c r="B121" s="13"/>
      <c r="C121" s="11"/>
      <c r="D121" s="140"/>
      <c r="E121" s="13"/>
      <c r="F121" s="11"/>
      <c r="G121" s="140"/>
      <c r="H121" s="13"/>
      <c r="I121" s="11"/>
      <c r="J121" s="140"/>
      <c r="K121" s="13"/>
      <c r="L121" s="11"/>
      <c r="M121" s="140"/>
      <c r="N121" s="13"/>
      <c r="O121" s="11"/>
      <c r="P121" s="140"/>
      <c r="Q121" s="13"/>
      <c r="R121" s="11"/>
      <c r="S121" s="140"/>
      <c r="T121" s="11"/>
      <c r="U121" s="190"/>
    </row>
    <row r="122" spans="1:21" ht="25.5" customHeight="1">
      <c r="A122" s="140"/>
      <c r="B122" s="13"/>
      <c r="C122" s="11"/>
      <c r="D122" s="140"/>
      <c r="E122" s="13"/>
      <c r="F122" s="11"/>
      <c r="G122" s="140"/>
      <c r="H122" s="13"/>
      <c r="I122" s="11"/>
      <c r="J122" s="140"/>
      <c r="K122" s="13"/>
      <c r="L122" s="11"/>
      <c r="M122" s="140"/>
      <c r="N122" s="13"/>
      <c r="O122" s="11"/>
      <c r="P122" s="140"/>
      <c r="Q122" s="13"/>
      <c r="R122" s="11"/>
      <c r="S122" s="140"/>
      <c r="T122" s="11"/>
      <c r="U122" s="190"/>
    </row>
    <row r="123" spans="1:21" ht="25.5" customHeight="1">
      <c r="A123" s="140"/>
      <c r="B123" s="13"/>
      <c r="C123" s="11"/>
      <c r="D123" s="140"/>
      <c r="E123" s="13"/>
      <c r="F123" s="11"/>
      <c r="G123" s="140"/>
      <c r="H123" s="13"/>
      <c r="I123" s="11"/>
      <c r="J123" s="140"/>
      <c r="K123" s="13"/>
      <c r="L123" s="11"/>
      <c r="M123" s="140"/>
      <c r="N123" s="13"/>
      <c r="O123" s="11"/>
      <c r="P123" s="140"/>
      <c r="Q123" s="13"/>
      <c r="R123" s="11"/>
      <c r="S123" s="140"/>
      <c r="T123" s="11"/>
      <c r="U123" s="190"/>
    </row>
    <row r="124" spans="1:21" ht="25.5" customHeight="1" thickBot="1">
      <c r="A124" s="141"/>
      <c r="B124" s="14"/>
      <c r="C124" s="12"/>
      <c r="D124" s="141"/>
      <c r="E124" s="14"/>
      <c r="F124" s="12"/>
      <c r="G124" s="141"/>
      <c r="H124" s="14"/>
      <c r="I124" s="12"/>
      <c r="J124" s="141"/>
      <c r="K124" s="14"/>
      <c r="L124" s="12"/>
      <c r="M124" s="141"/>
      <c r="N124" s="14"/>
      <c r="O124" s="12"/>
      <c r="P124" s="141"/>
      <c r="Q124" s="14"/>
      <c r="R124" s="12"/>
      <c r="S124" s="143"/>
      <c r="T124" s="27"/>
      <c r="U124" s="190"/>
    </row>
    <row r="125" spans="1:21" ht="25.5" customHeight="1" thickBot="1">
      <c r="A125" s="26" t="str">
        <f>"Total "&amp;A112</f>
        <v>Total Achats divers</v>
      </c>
      <c r="B125" s="25">
        <f>SUM(B115:B124)</f>
        <v>0</v>
      </c>
      <c r="C125" s="24">
        <f t="array" ref="C125">SUMPRODUCT((IF(B115:B124=0,C115:C124,B115:B124))*1)</f>
        <v>0</v>
      </c>
      <c r="D125" s="26" t="str">
        <f t="shared" ref="D125" si="30">"Total "&amp;D112</f>
        <v>Total Habillement</v>
      </c>
      <c r="E125" s="25">
        <f>SUM(E115:E124)</f>
        <v>0</v>
      </c>
      <c r="F125" s="24">
        <f t="array" ref="F125">SUMPRODUCT((IF(E115:E124=0,F115:F124,E115:E124))*1)</f>
        <v>0</v>
      </c>
      <c r="G125" s="26" t="str">
        <f t="shared" ref="G125" si="31">"Total "&amp;G112</f>
        <v>Total Divers</v>
      </c>
      <c r="H125" s="25">
        <f>SUM(H115:H124)</f>
        <v>0</v>
      </c>
      <c r="I125" s="24">
        <f t="array" ref="I125">SUMPRODUCT((IF(H115:H124=0,I115:I124,H115:H124))*1)</f>
        <v>0</v>
      </c>
      <c r="J125" s="26" t="str">
        <f t="shared" ref="J125" si="32">"Total "&amp;J112</f>
        <v>Total Cantine</v>
      </c>
      <c r="K125" s="25">
        <f>SUM(K115:K124)</f>
        <v>0</v>
      </c>
      <c r="L125" s="24">
        <f t="array" ref="L125">SUMPRODUCT((IF(K115:K124=0,L115:L124,K115:K124))*1)</f>
        <v>0</v>
      </c>
      <c r="M125" s="26" t="str">
        <f t="shared" ref="M125" si="33">"Total "&amp;M112</f>
        <v>Total Extra</v>
      </c>
      <c r="N125" s="25">
        <f>SUM(N115:N124)</f>
        <v>0</v>
      </c>
      <c r="O125" s="24">
        <f t="array" ref="O125">SUMPRODUCT((IF(N115:N124=0,O115:O124,N115:N124))*1)</f>
        <v>0</v>
      </c>
      <c r="P125" s="26" t="str">
        <f t="shared" ref="P125" si="34">"Total "&amp;P112</f>
        <v xml:space="preserve">Total </v>
      </c>
      <c r="Q125" s="25">
        <f>SUM(Q115:Q124)</f>
        <v>0</v>
      </c>
      <c r="R125" s="24">
        <f t="array" ref="R125">SUMPRODUCT((IF(Q115:Q124=0,R115:R124,Q115:Q124))*1)</f>
        <v>0</v>
      </c>
      <c r="S125" s="26" t="s">
        <v>209</v>
      </c>
      <c r="T125" s="128">
        <f>T112</f>
        <v>0</v>
      </c>
      <c r="U125" s="190"/>
    </row>
    <row r="126" spans="1:21" ht="22.5" customHeight="1">
      <c r="A126" s="58" t="s">
        <v>183</v>
      </c>
      <c r="B126" s="193"/>
      <c r="C126" s="193"/>
      <c r="D126" s="193"/>
      <c r="E126" s="193"/>
      <c r="F126" s="193"/>
      <c r="G126" s="193"/>
      <c r="H126" s="193"/>
      <c r="I126" s="193"/>
      <c r="J126" s="193"/>
      <c r="K126" s="193"/>
      <c r="L126" s="193"/>
      <c r="M126" s="193"/>
      <c r="N126" s="193"/>
      <c r="O126" s="193"/>
      <c r="P126" s="193"/>
      <c r="Q126" s="193"/>
      <c r="R126" s="193"/>
      <c r="S126" s="193"/>
      <c r="T126" s="194"/>
      <c r="U126" s="190"/>
    </row>
    <row r="127" spans="1:21" ht="91.5" customHeight="1" thickBot="1">
      <c r="A127" s="59"/>
      <c r="B127" s="195"/>
      <c r="C127" s="195"/>
      <c r="D127" s="195"/>
      <c r="E127" s="195"/>
      <c r="F127" s="195"/>
      <c r="G127" s="195"/>
      <c r="H127" s="195"/>
      <c r="I127" s="195"/>
      <c r="J127" s="195"/>
      <c r="K127" s="195"/>
      <c r="L127" s="195"/>
      <c r="M127" s="195"/>
      <c r="N127" s="195"/>
      <c r="O127" s="195"/>
      <c r="P127" s="195"/>
      <c r="Q127" s="195"/>
      <c r="R127" s="195"/>
      <c r="S127" s="195"/>
      <c r="T127" s="196"/>
      <c r="U127" s="190"/>
    </row>
    <row r="128" spans="1:21" ht="28.5" customHeight="1" thickBot="1">
      <c r="A128" s="199" t="s">
        <v>37</v>
      </c>
      <c r="B128" s="200"/>
      <c r="C128" s="200"/>
      <c r="D128" s="200"/>
      <c r="E128" s="200"/>
      <c r="F128" s="200"/>
      <c r="G128" s="200"/>
      <c r="H128" s="200"/>
      <c r="I128" s="201"/>
      <c r="J128" s="16">
        <f ca="1">LOOKUP(9^9,Août!J:J)-SUM(B143,E143,H143,K143,N143,Q143)+T143-SUM(B125,E125,H125,K125,N125,Q125)+T125-SUM(B107,E107,H107,K107,N107,Q107)+T107-SUM(B89,E89,H89,K89,N89,Q89)+T89-SUM(B71,E71,H71,K71,N71,Q71)+T71-SUM(B53,E53,H53,K53,N53,Q53)+T53-SUM(B35,E35,H35,K35,N35,Q35)+T35-SUM(B17,E17,H17,K17,N17,Q17)+T17-HLOOKUP(8,budget,2,FALSE)</f>
        <v>50</v>
      </c>
      <c r="K128" s="63"/>
      <c r="L128" s="63"/>
      <c r="M128" s="63"/>
      <c r="N128" s="63"/>
      <c r="O128" s="63"/>
      <c r="P128" s="63"/>
      <c r="Q128" s="63"/>
      <c r="R128" s="63"/>
      <c r="S128" s="63"/>
      <c r="T128" s="64"/>
      <c r="U128" s="190"/>
    </row>
    <row r="129" spans="1:21" ht="28.5" customHeight="1" thickBot="1">
      <c r="A129" s="202" t="s">
        <v>60</v>
      </c>
      <c r="B129" s="203"/>
      <c r="C129" s="203"/>
      <c r="D129" s="203"/>
      <c r="E129" s="203"/>
      <c r="F129" s="203"/>
      <c r="G129" s="203"/>
      <c r="H129" s="203"/>
      <c r="I129" s="203"/>
      <c r="J129" s="203"/>
      <c r="K129" s="203"/>
      <c r="L129" s="203"/>
      <c r="M129" s="203"/>
      <c r="N129" s="203"/>
      <c r="O129" s="203"/>
      <c r="P129" s="203"/>
      <c r="Q129" s="203"/>
      <c r="R129" s="204"/>
      <c r="S129" s="205" t="s">
        <v>26</v>
      </c>
      <c r="T129" s="206"/>
      <c r="U129" s="190"/>
    </row>
    <row r="130" spans="1:21" ht="25.5" customHeight="1" thickBot="1">
      <c r="A130" s="17" t="s">
        <v>18</v>
      </c>
      <c r="B130" s="207">
        <v>700</v>
      </c>
      <c r="C130" s="208"/>
      <c r="D130" s="17" t="s">
        <v>155</v>
      </c>
      <c r="E130" s="207">
        <v>200</v>
      </c>
      <c r="F130" s="208"/>
      <c r="G130" s="17" t="s">
        <v>20</v>
      </c>
      <c r="H130" s="207">
        <v>150</v>
      </c>
      <c r="I130" s="208"/>
      <c r="J130" s="17" t="s">
        <v>21</v>
      </c>
      <c r="K130" s="207">
        <v>120</v>
      </c>
      <c r="L130" s="208"/>
      <c r="M130" s="17" t="s">
        <v>22</v>
      </c>
      <c r="N130" s="207">
        <v>0</v>
      </c>
      <c r="O130" s="208"/>
      <c r="P130" s="17"/>
      <c r="Q130" s="207"/>
      <c r="R130" s="208"/>
      <c r="S130" s="18" t="s">
        <v>27</v>
      </c>
      <c r="T130" s="19">
        <f>SUM(T132:T142)</f>
        <v>0</v>
      </c>
      <c r="U130" s="190"/>
    </row>
    <row r="131" spans="1:21" ht="25.5" customHeight="1" thickBot="1">
      <c r="A131" s="20" t="s">
        <v>19</v>
      </c>
      <c r="B131" s="209">
        <f>B130-C143</f>
        <v>700</v>
      </c>
      <c r="C131" s="210"/>
      <c r="D131" s="21" t="s">
        <v>19</v>
      </c>
      <c r="E131" s="197">
        <f>E130-F143</f>
        <v>200</v>
      </c>
      <c r="F131" s="198"/>
      <c r="G131" s="21" t="s">
        <v>19</v>
      </c>
      <c r="H131" s="197">
        <f>H130-I143</f>
        <v>150</v>
      </c>
      <c r="I131" s="198"/>
      <c r="J131" s="21" t="s">
        <v>19</v>
      </c>
      <c r="K131" s="197">
        <f>K130-L143</f>
        <v>120</v>
      </c>
      <c r="L131" s="198"/>
      <c r="M131" s="21" t="s">
        <v>19</v>
      </c>
      <c r="N131" s="197">
        <f>N130-O143</f>
        <v>0</v>
      </c>
      <c r="O131" s="198"/>
      <c r="P131" s="21" t="s">
        <v>19</v>
      </c>
      <c r="Q131" s="197">
        <f>Q130-R143</f>
        <v>0</v>
      </c>
      <c r="R131" s="198"/>
      <c r="S131" s="22" t="s">
        <v>24</v>
      </c>
      <c r="T131" s="8" t="s">
        <v>23</v>
      </c>
      <c r="U131" s="190"/>
    </row>
    <row r="132" spans="1:21" ht="25.5" customHeight="1" thickBot="1">
      <c r="A132" s="22" t="s">
        <v>24</v>
      </c>
      <c r="B132" s="23" t="s">
        <v>69</v>
      </c>
      <c r="C132" s="8" t="s">
        <v>28</v>
      </c>
      <c r="D132" s="22" t="s">
        <v>24</v>
      </c>
      <c r="E132" s="23" t="s">
        <v>69</v>
      </c>
      <c r="F132" s="8" t="s">
        <v>28</v>
      </c>
      <c r="G132" s="22" t="s">
        <v>24</v>
      </c>
      <c r="H132" s="23" t="s">
        <v>69</v>
      </c>
      <c r="I132" s="8" t="s">
        <v>28</v>
      </c>
      <c r="J132" s="22" t="s">
        <v>24</v>
      </c>
      <c r="K132" s="23" t="s">
        <v>69</v>
      </c>
      <c r="L132" s="8" t="s">
        <v>28</v>
      </c>
      <c r="M132" s="22" t="s">
        <v>24</v>
      </c>
      <c r="N132" s="23" t="s">
        <v>69</v>
      </c>
      <c r="O132" s="8" t="s">
        <v>28</v>
      </c>
      <c r="P132" s="22" t="s">
        <v>24</v>
      </c>
      <c r="Q132" s="23" t="s">
        <v>69</v>
      </c>
      <c r="R132" s="8" t="s">
        <v>28</v>
      </c>
      <c r="S132" s="142"/>
      <c r="T132" s="10"/>
      <c r="U132" s="190"/>
    </row>
    <row r="133" spans="1:21" ht="25.5" customHeight="1">
      <c r="A133" s="138"/>
      <c r="B133" s="15"/>
      <c r="C133" s="10"/>
      <c r="D133" s="138"/>
      <c r="E133" s="15"/>
      <c r="F133" s="10"/>
      <c r="G133" s="138"/>
      <c r="H133" s="15"/>
      <c r="I133" s="10"/>
      <c r="J133" s="138"/>
      <c r="K133" s="15"/>
      <c r="L133" s="10"/>
      <c r="M133" s="138"/>
      <c r="N133" s="15"/>
      <c r="O133" s="10"/>
      <c r="P133" s="138"/>
      <c r="Q133" s="15"/>
      <c r="R133" s="10"/>
      <c r="S133" s="142"/>
      <c r="T133" s="10"/>
      <c r="U133" s="190"/>
    </row>
    <row r="134" spans="1:21" ht="25.5" customHeight="1">
      <c r="A134" s="139"/>
      <c r="B134" s="13"/>
      <c r="C134" s="11"/>
      <c r="D134" s="139"/>
      <c r="E134" s="13"/>
      <c r="F134" s="11"/>
      <c r="G134" s="139"/>
      <c r="H134" s="13"/>
      <c r="I134" s="11"/>
      <c r="J134" s="139"/>
      <c r="K134" s="13"/>
      <c r="L134" s="11"/>
      <c r="M134" s="139"/>
      <c r="N134" s="13"/>
      <c r="O134" s="11"/>
      <c r="P134" s="139"/>
      <c r="Q134" s="13"/>
      <c r="R134" s="11"/>
      <c r="S134" s="140"/>
      <c r="T134" s="11"/>
      <c r="U134" s="190"/>
    </row>
    <row r="135" spans="1:21" ht="25.5" customHeight="1">
      <c r="A135" s="139"/>
      <c r="B135" s="13"/>
      <c r="C135" s="11"/>
      <c r="D135" s="139"/>
      <c r="E135" s="13"/>
      <c r="F135" s="11"/>
      <c r="G135" s="139"/>
      <c r="H135" s="13"/>
      <c r="I135" s="11"/>
      <c r="J135" s="139"/>
      <c r="K135" s="13"/>
      <c r="L135" s="11"/>
      <c r="M135" s="139"/>
      <c r="N135" s="13"/>
      <c r="O135" s="11"/>
      <c r="P135" s="139"/>
      <c r="Q135" s="13"/>
      <c r="R135" s="11"/>
      <c r="S135" s="140"/>
      <c r="T135" s="11"/>
      <c r="U135" s="190"/>
    </row>
    <row r="136" spans="1:21" ht="25.5" customHeight="1">
      <c r="A136" s="139"/>
      <c r="B136" s="13"/>
      <c r="C136" s="11"/>
      <c r="D136" s="139"/>
      <c r="E136" s="13"/>
      <c r="F136" s="11"/>
      <c r="G136" s="139"/>
      <c r="H136" s="13"/>
      <c r="I136" s="11"/>
      <c r="J136" s="139"/>
      <c r="K136" s="13"/>
      <c r="L136" s="11"/>
      <c r="M136" s="139"/>
      <c r="N136" s="13"/>
      <c r="O136" s="11"/>
      <c r="P136" s="139"/>
      <c r="Q136" s="13"/>
      <c r="R136" s="11"/>
      <c r="S136" s="140"/>
      <c r="T136" s="11"/>
      <c r="U136" s="190"/>
    </row>
    <row r="137" spans="1:21" ht="25.5" customHeight="1">
      <c r="A137" s="139"/>
      <c r="B137" s="13"/>
      <c r="C137" s="11"/>
      <c r="D137" s="139"/>
      <c r="E137" s="13"/>
      <c r="F137" s="11"/>
      <c r="G137" s="139"/>
      <c r="H137" s="13"/>
      <c r="I137" s="11"/>
      <c r="J137" s="139"/>
      <c r="K137" s="13"/>
      <c r="L137" s="11"/>
      <c r="M137" s="139"/>
      <c r="N137" s="13"/>
      <c r="O137" s="11"/>
      <c r="P137" s="139"/>
      <c r="Q137" s="13"/>
      <c r="R137" s="11"/>
      <c r="S137" s="140"/>
      <c r="T137" s="11"/>
      <c r="U137" s="190"/>
    </row>
    <row r="138" spans="1:21" ht="25.5" customHeight="1">
      <c r="A138" s="139"/>
      <c r="B138" s="13"/>
      <c r="C138" s="11"/>
      <c r="D138" s="139"/>
      <c r="E138" s="13"/>
      <c r="F138" s="11"/>
      <c r="G138" s="139"/>
      <c r="H138" s="13"/>
      <c r="I138" s="11"/>
      <c r="J138" s="139"/>
      <c r="K138" s="13"/>
      <c r="L138" s="11"/>
      <c r="M138" s="139"/>
      <c r="N138" s="13"/>
      <c r="O138" s="11"/>
      <c r="P138" s="139"/>
      <c r="Q138" s="13"/>
      <c r="R138" s="11"/>
      <c r="S138" s="140"/>
      <c r="T138" s="11"/>
      <c r="U138" s="190"/>
    </row>
    <row r="139" spans="1:21" ht="25.5" customHeight="1">
      <c r="A139" s="140"/>
      <c r="B139" s="13"/>
      <c r="C139" s="11"/>
      <c r="D139" s="140"/>
      <c r="E139" s="13"/>
      <c r="F139" s="11"/>
      <c r="G139" s="140"/>
      <c r="H139" s="13"/>
      <c r="I139" s="11"/>
      <c r="J139" s="140"/>
      <c r="K139" s="13"/>
      <c r="L139" s="11"/>
      <c r="M139" s="140"/>
      <c r="N139" s="13"/>
      <c r="O139" s="11"/>
      <c r="P139" s="140"/>
      <c r="Q139" s="13"/>
      <c r="R139" s="11"/>
      <c r="S139" s="140"/>
      <c r="T139" s="11"/>
      <c r="U139" s="190"/>
    </row>
    <row r="140" spans="1:21" ht="25.5" customHeight="1">
      <c r="A140" s="140"/>
      <c r="B140" s="13"/>
      <c r="C140" s="11"/>
      <c r="D140" s="140"/>
      <c r="E140" s="13"/>
      <c r="F140" s="11"/>
      <c r="G140" s="140"/>
      <c r="H140" s="13"/>
      <c r="I140" s="11"/>
      <c r="J140" s="140"/>
      <c r="K140" s="13"/>
      <c r="L140" s="11"/>
      <c r="M140" s="140"/>
      <c r="N140" s="13"/>
      <c r="O140" s="11"/>
      <c r="P140" s="140"/>
      <c r="Q140" s="13"/>
      <c r="R140" s="11"/>
      <c r="S140" s="140"/>
      <c r="T140" s="11"/>
      <c r="U140" s="190"/>
    </row>
    <row r="141" spans="1:21" ht="25.5" customHeight="1">
      <c r="A141" s="140"/>
      <c r="B141" s="13"/>
      <c r="C141" s="11"/>
      <c r="D141" s="140"/>
      <c r="E141" s="13"/>
      <c r="F141" s="11"/>
      <c r="G141" s="140"/>
      <c r="H141" s="13"/>
      <c r="I141" s="11"/>
      <c r="J141" s="140"/>
      <c r="K141" s="13"/>
      <c r="L141" s="11"/>
      <c r="M141" s="140"/>
      <c r="N141" s="13"/>
      <c r="O141" s="11"/>
      <c r="P141" s="140"/>
      <c r="Q141" s="13"/>
      <c r="R141" s="11"/>
      <c r="S141" s="140"/>
      <c r="T141" s="11"/>
      <c r="U141" s="190"/>
    </row>
    <row r="142" spans="1:21" ht="25.5" customHeight="1" thickBot="1">
      <c r="A142" s="141"/>
      <c r="B142" s="14"/>
      <c r="C142" s="12"/>
      <c r="D142" s="141"/>
      <c r="E142" s="14"/>
      <c r="F142" s="12"/>
      <c r="G142" s="141"/>
      <c r="H142" s="14"/>
      <c r="I142" s="12"/>
      <c r="J142" s="141"/>
      <c r="K142" s="14"/>
      <c r="L142" s="12"/>
      <c r="M142" s="141"/>
      <c r="N142" s="14"/>
      <c r="O142" s="12"/>
      <c r="P142" s="141"/>
      <c r="Q142" s="14"/>
      <c r="R142" s="12"/>
      <c r="S142" s="143"/>
      <c r="T142" s="27"/>
      <c r="U142" s="190"/>
    </row>
    <row r="143" spans="1:21" ht="25.5" customHeight="1" thickBot="1">
      <c r="A143" s="26" t="str">
        <f>"Total "&amp;A130</f>
        <v>Total Achats divers</v>
      </c>
      <c r="B143" s="25">
        <f>SUM(B133:B142)</f>
        <v>0</v>
      </c>
      <c r="C143" s="24">
        <f t="array" ref="C143">SUMPRODUCT((IF(B133:B142=0,C133:C142,B133:B142))*1)</f>
        <v>0</v>
      </c>
      <c r="D143" s="26" t="str">
        <f t="shared" ref="D143" si="35">"Total "&amp;D130</f>
        <v>Total Habillement</v>
      </c>
      <c r="E143" s="25">
        <f>SUM(E133:E142)</f>
        <v>0</v>
      </c>
      <c r="F143" s="24">
        <f t="array" ref="F143">SUMPRODUCT((IF(E133:E142=0,F133:F142,E133:E142))*1)</f>
        <v>0</v>
      </c>
      <c r="G143" s="26" t="str">
        <f t="shared" ref="G143" si="36">"Total "&amp;G130</f>
        <v>Total Divers</v>
      </c>
      <c r="H143" s="25">
        <f>SUM(H133:H142)</f>
        <v>0</v>
      </c>
      <c r="I143" s="24">
        <f t="array" ref="I143">SUMPRODUCT((IF(H133:H142=0,I133:I142,H133:H142))*1)</f>
        <v>0</v>
      </c>
      <c r="J143" s="26" t="str">
        <f t="shared" ref="J143" si="37">"Total "&amp;J130</f>
        <v>Total Cantine</v>
      </c>
      <c r="K143" s="25">
        <f>SUM(K133:K142)</f>
        <v>0</v>
      </c>
      <c r="L143" s="24">
        <f t="array" ref="L143">SUMPRODUCT((IF(K133:K142=0,L133:L142,K133:K142))*1)</f>
        <v>0</v>
      </c>
      <c r="M143" s="26" t="str">
        <f t="shared" ref="M143" si="38">"Total "&amp;M130</f>
        <v>Total Extra</v>
      </c>
      <c r="N143" s="25">
        <f>SUM(N133:N142)</f>
        <v>0</v>
      </c>
      <c r="O143" s="24">
        <f t="array" ref="O143">SUMPRODUCT((IF(N133:N142=0,O133:O142,N133:N142))*1)</f>
        <v>0</v>
      </c>
      <c r="P143" s="26" t="str">
        <f t="shared" ref="P143" si="39">"Total "&amp;P130</f>
        <v xml:space="preserve">Total </v>
      </c>
      <c r="Q143" s="25">
        <f>SUM(Q133:Q142)</f>
        <v>0</v>
      </c>
      <c r="R143" s="24">
        <f t="array" ref="R143">SUMPRODUCT((IF(Q133:Q142=0,R133:R142,Q133:Q142))*1)</f>
        <v>0</v>
      </c>
      <c r="S143" s="26" t="s">
        <v>209</v>
      </c>
      <c r="T143" s="128">
        <f>T130</f>
        <v>0</v>
      </c>
      <c r="U143" s="190"/>
    </row>
    <row r="144" spans="1:21" ht="22.5" customHeight="1">
      <c r="A144" s="58" t="s">
        <v>183</v>
      </c>
      <c r="B144" s="193"/>
      <c r="C144" s="193"/>
      <c r="D144" s="193"/>
      <c r="E144" s="193"/>
      <c r="F144" s="193"/>
      <c r="G144" s="193"/>
      <c r="H144" s="193"/>
      <c r="I144" s="193"/>
      <c r="J144" s="193"/>
      <c r="K144" s="193"/>
      <c r="L144" s="193"/>
      <c r="M144" s="193"/>
      <c r="N144" s="193"/>
      <c r="O144" s="193"/>
      <c r="P144" s="193"/>
      <c r="Q144" s="193"/>
      <c r="R144" s="193"/>
      <c r="S144" s="193"/>
      <c r="T144" s="194"/>
      <c r="U144" s="190"/>
    </row>
    <row r="145" spans="1:21" ht="91.5" customHeight="1" thickBot="1">
      <c r="A145" s="59"/>
      <c r="B145" s="195"/>
      <c r="C145" s="195"/>
      <c r="D145" s="195"/>
      <c r="E145" s="195"/>
      <c r="F145" s="195"/>
      <c r="G145" s="195"/>
      <c r="H145" s="195"/>
      <c r="I145" s="195"/>
      <c r="J145" s="195"/>
      <c r="K145" s="195"/>
      <c r="L145" s="195"/>
      <c r="M145" s="195"/>
      <c r="N145" s="195"/>
      <c r="O145" s="195"/>
      <c r="P145" s="195"/>
      <c r="Q145" s="195"/>
      <c r="R145" s="195"/>
      <c r="S145" s="195"/>
      <c r="T145" s="196"/>
      <c r="U145" s="190"/>
    </row>
    <row r="146" spans="1:21" ht="28.5" customHeight="1" thickBot="1">
      <c r="A146" s="199" t="s">
        <v>38</v>
      </c>
      <c r="B146" s="200"/>
      <c r="C146" s="200"/>
      <c r="D146" s="200"/>
      <c r="E146" s="200"/>
      <c r="F146" s="200"/>
      <c r="G146" s="200"/>
      <c r="H146" s="200"/>
      <c r="I146" s="201"/>
      <c r="J146" s="16">
        <f ca="1">LOOKUP(9^9,Septembre!J:J)-SUM(B161,E161,H161,K161,N161,Q161)+T161-SUM(B143,E143,H143,K143,N143,Q143)+T143-SUM(B125,E125,H125,K125,N125,Q125)+T125-SUM(B107,E107,H107,K107,N107,Q107)+T107-SUM(B89,E89,H89,K89,N89,Q89)+T89-SUM(B71,E71,H71,K71,N71,Q71)+T71-SUM(B53,E53,H53,K53,N53,Q53)+T53-SUM(B35,E35,H35,K35,N35,Q35)+T35-SUM(B17,E17,H17,K17,N17,Q17)+T17-HLOOKUP(9,budget,2,FALSE)</f>
        <v>50</v>
      </c>
      <c r="K146" s="63"/>
      <c r="L146" s="63"/>
      <c r="M146" s="63"/>
      <c r="N146" s="63"/>
      <c r="O146" s="63"/>
      <c r="P146" s="63"/>
      <c r="Q146" s="63"/>
      <c r="R146" s="63"/>
      <c r="S146" s="63"/>
      <c r="T146" s="64"/>
      <c r="U146" s="190"/>
    </row>
    <row r="147" spans="1:21" ht="28.5" customHeight="1" thickBot="1">
      <c r="A147" s="202" t="s">
        <v>61</v>
      </c>
      <c r="B147" s="203"/>
      <c r="C147" s="203"/>
      <c r="D147" s="203"/>
      <c r="E147" s="203"/>
      <c r="F147" s="203"/>
      <c r="G147" s="203"/>
      <c r="H147" s="203"/>
      <c r="I147" s="203"/>
      <c r="J147" s="203"/>
      <c r="K147" s="203"/>
      <c r="L147" s="203"/>
      <c r="M147" s="203"/>
      <c r="N147" s="203"/>
      <c r="O147" s="203"/>
      <c r="P147" s="203"/>
      <c r="Q147" s="203"/>
      <c r="R147" s="204"/>
      <c r="S147" s="205" t="s">
        <v>26</v>
      </c>
      <c r="T147" s="206"/>
      <c r="U147" s="190"/>
    </row>
    <row r="148" spans="1:21" ht="25.5" customHeight="1" thickBot="1">
      <c r="A148" s="17" t="s">
        <v>18</v>
      </c>
      <c r="B148" s="207">
        <v>700</v>
      </c>
      <c r="C148" s="208"/>
      <c r="D148" s="17" t="s">
        <v>155</v>
      </c>
      <c r="E148" s="207">
        <v>200</v>
      </c>
      <c r="F148" s="208"/>
      <c r="G148" s="17" t="s">
        <v>20</v>
      </c>
      <c r="H148" s="207">
        <v>150</v>
      </c>
      <c r="I148" s="208"/>
      <c r="J148" s="17" t="s">
        <v>21</v>
      </c>
      <c r="K148" s="207">
        <v>120</v>
      </c>
      <c r="L148" s="208"/>
      <c r="M148" s="17" t="s">
        <v>22</v>
      </c>
      <c r="N148" s="207">
        <v>0</v>
      </c>
      <c r="O148" s="208"/>
      <c r="P148" s="17"/>
      <c r="Q148" s="207"/>
      <c r="R148" s="208"/>
      <c r="S148" s="18" t="s">
        <v>27</v>
      </c>
      <c r="T148" s="19">
        <f>SUM(T150:T160)</f>
        <v>0</v>
      </c>
      <c r="U148" s="190"/>
    </row>
    <row r="149" spans="1:21" ht="25.5" customHeight="1" thickBot="1">
      <c r="A149" s="20" t="s">
        <v>19</v>
      </c>
      <c r="B149" s="209">
        <f>B148-C161</f>
        <v>700</v>
      </c>
      <c r="C149" s="210"/>
      <c r="D149" s="21" t="s">
        <v>19</v>
      </c>
      <c r="E149" s="197">
        <f>E148-F161</f>
        <v>200</v>
      </c>
      <c r="F149" s="198"/>
      <c r="G149" s="21" t="s">
        <v>19</v>
      </c>
      <c r="H149" s="197">
        <f>H148-I161</f>
        <v>150</v>
      </c>
      <c r="I149" s="198"/>
      <c r="J149" s="21" t="s">
        <v>19</v>
      </c>
      <c r="K149" s="197">
        <f>K148-L161</f>
        <v>120</v>
      </c>
      <c r="L149" s="198"/>
      <c r="M149" s="21" t="s">
        <v>19</v>
      </c>
      <c r="N149" s="197">
        <f>N148-O161</f>
        <v>0</v>
      </c>
      <c r="O149" s="198"/>
      <c r="P149" s="21" t="s">
        <v>19</v>
      </c>
      <c r="Q149" s="197">
        <f>Q148-R161</f>
        <v>0</v>
      </c>
      <c r="R149" s="198"/>
      <c r="S149" s="22" t="s">
        <v>24</v>
      </c>
      <c r="T149" s="8" t="s">
        <v>23</v>
      </c>
      <c r="U149" s="190"/>
    </row>
    <row r="150" spans="1:21" ht="25.5" customHeight="1" thickBot="1">
      <c r="A150" s="22" t="s">
        <v>24</v>
      </c>
      <c r="B150" s="23" t="s">
        <v>69</v>
      </c>
      <c r="C150" s="8" t="s">
        <v>28</v>
      </c>
      <c r="D150" s="22" t="s">
        <v>24</v>
      </c>
      <c r="E150" s="23" t="s">
        <v>69</v>
      </c>
      <c r="F150" s="8" t="s">
        <v>28</v>
      </c>
      <c r="G150" s="22" t="s">
        <v>24</v>
      </c>
      <c r="H150" s="23" t="s">
        <v>69</v>
      </c>
      <c r="I150" s="8" t="s">
        <v>28</v>
      </c>
      <c r="J150" s="22" t="s">
        <v>24</v>
      </c>
      <c r="K150" s="23" t="s">
        <v>69</v>
      </c>
      <c r="L150" s="8" t="s">
        <v>28</v>
      </c>
      <c r="M150" s="22" t="s">
        <v>24</v>
      </c>
      <c r="N150" s="23" t="s">
        <v>69</v>
      </c>
      <c r="O150" s="8" t="s">
        <v>28</v>
      </c>
      <c r="P150" s="22" t="s">
        <v>24</v>
      </c>
      <c r="Q150" s="23" t="s">
        <v>69</v>
      </c>
      <c r="R150" s="8" t="s">
        <v>28</v>
      </c>
      <c r="S150" s="142"/>
      <c r="T150" s="10"/>
      <c r="U150" s="190"/>
    </row>
    <row r="151" spans="1:21" ht="25.5" customHeight="1">
      <c r="A151" s="138"/>
      <c r="B151" s="15"/>
      <c r="C151" s="10"/>
      <c r="D151" s="138"/>
      <c r="E151" s="15"/>
      <c r="F151" s="10"/>
      <c r="G151" s="138"/>
      <c r="H151" s="15"/>
      <c r="I151" s="10"/>
      <c r="J151" s="138"/>
      <c r="K151" s="15"/>
      <c r="L151" s="10"/>
      <c r="M151" s="138"/>
      <c r="N151" s="15"/>
      <c r="O151" s="10"/>
      <c r="P151" s="138"/>
      <c r="Q151" s="15"/>
      <c r="R151" s="10"/>
      <c r="S151" s="142"/>
      <c r="T151" s="10"/>
      <c r="U151" s="190"/>
    </row>
    <row r="152" spans="1:21" ht="25.5" customHeight="1">
      <c r="A152" s="139"/>
      <c r="B152" s="13"/>
      <c r="C152" s="11"/>
      <c r="D152" s="139"/>
      <c r="E152" s="13"/>
      <c r="F152" s="11"/>
      <c r="G152" s="139"/>
      <c r="H152" s="13"/>
      <c r="I152" s="11"/>
      <c r="J152" s="139"/>
      <c r="K152" s="13"/>
      <c r="L152" s="11"/>
      <c r="M152" s="139"/>
      <c r="N152" s="13"/>
      <c r="O152" s="11"/>
      <c r="P152" s="139"/>
      <c r="Q152" s="13"/>
      <c r="R152" s="11"/>
      <c r="S152" s="140"/>
      <c r="T152" s="11"/>
      <c r="U152" s="190"/>
    </row>
    <row r="153" spans="1:21" ht="25.5" customHeight="1">
      <c r="A153" s="139"/>
      <c r="B153" s="13"/>
      <c r="C153" s="11"/>
      <c r="D153" s="139"/>
      <c r="E153" s="13"/>
      <c r="F153" s="11"/>
      <c r="G153" s="139"/>
      <c r="H153" s="13"/>
      <c r="I153" s="11"/>
      <c r="J153" s="139"/>
      <c r="K153" s="13"/>
      <c r="L153" s="11"/>
      <c r="M153" s="139"/>
      <c r="N153" s="13"/>
      <c r="O153" s="11"/>
      <c r="P153" s="139"/>
      <c r="Q153" s="13"/>
      <c r="R153" s="11"/>
      <c r="S153" s="140"/>
      <c r="T153" s="11"/>
      <c r="U153" s="190"/>
    </row>
    <row r="154" spans="1:21" ht="25.5" customHeight="1">
      <c r="A154" s="139"/>
      <c r="B154" s="13"/>
      <c r="C154" s="11"/>
      <c r="D154" s="139"/>
      <c r="E154" s="13"/>
      <c r="F154" s="11"/>
      <c r="G154" s="139"/>
      <c r="H154" s="13"/>
      <c r="I154" s="11"/>
      <c r="J154" s="139"/>
      <c r="K154" s="13"/>
      <c r="L154" s="11"/>
      <c r="M154" s="139"/>
      <c r="N154" s="13"/>
      <c r="O154" s="11"/>
      <c r="P154" s="139"/>
      <c r="Q154" s="13"/>
      <c r="R154" s="11"/>
      <c r="S154" s="140"/>
      <c r="T154" s="11"/>
      <c r="U154" s="190"/>
    </row>
    <row r="155" spans="1:21" ht="25.5" customHeight="1">
      <c r="A155" s="139"/>
      <c r="B155" s="13"/>
      <c r="C155" s="11"/>
      <c r="D155" s="139"/>
      <c r="E155" s="13"/>
      <c r="F155" s="11"/>
      <c r="G155" s="139"/>
      <c r="H155" s="13"/>
      <c r="I155" s="11"/>
      <c r="J155" s="139"/>
      <c r="K155" s="13"/>
      <c r="L155" s="11"/>
      <c r="M155" s="139"/>
      <c r="N155" s="13"/>
      <c r="O155" s="11"/>
      <c r="P155" s="139"/>
      <c r="Q155" s="13"/>
      <c r="R155" s="11"/>
      <c r="S155" s="140"/>
      <c r="T155" s="11"/>
      <c r="U155" s="190"/>
    </row>
    <row r="156" spans="1:21" ht="25.5" customHeight="1">
      <c r="A156" s="139"/>
      <c r="B156" s="13"/>
      <c r="C156" s="11"/>
      <c r="D156" s="139"/>
      <c r="E156" s="13"/>
      <c r="F156" s="11"/>
      <c r="G156" s="139"/>
      <c r="H156" s="13"/>
      <c r="I156" s="11"/>
      <c r="J156" s="139"/>
      <c r="K156" s="13"/>
      <c r="L156" s="11"/>
      <c r="M156" s="139"/>
      <c r="N156" s="13"/>
      <c r="O156" s="11"/>
      <c r="P156" s="139"/>
      <c r="Q156" s="13"/>
      <c r="R156" s="11"/>
      <c r="S156" s="140"/>
      <c r="T156" s="11"/>
      <c r="U156" s="190"/>
    </row>
    <row r="157" spans="1:21" ht="25.5" customHeight="1">
      <c r="A157" s="140"/>
      <c r="B157" s="13"/>
      <c r="C157" s="11"/>
      <c r="D157" s="140"/>
      <c r="E157" s="13"/>
      <c r="F157" s="11"/>
      <c r="G157" s="140"/>
      <c r="H157" s="13"/>
      <c r="I157" s="11"/>
      <c r="J157" s="140"/>
      <c r="K157" s="13"/>
      <c r="L157" s="11"/>
      <c r="M157" s="140"/>
      <c r="N157" s="13"/>
      <c r="O157" s="11"/>
      <c r="P157" s="140"/>
      <c r="Q157" s="13"/>
      <c r="R157" s="11"/>
      <c r="S157" s="140"/>
      <c r="T157" s="11"/>
      <c r="U157" s="190"/>
    </row>
    <row r="158" spans="1:21" ht="25.5" customHeight="1">
      <c r="A158" s="140"/>
      <c r="B158" s="13"/>
      <c r="C158" s="11"/>
      <c r="D158" s="140"/>
      <c r="E158" s="13"/>
      <c r="F158" s="11"/>
      <c r="G158" s="140"/>
      <c r="H158" s="13"/>
      <c r="I158" s="11"/>
      <c r="J158" s="140"/>
      <c r="K158" s="13"/>
      <c r="L158" s="11"/>
      <c r="M158" s="140"/>
      <c r="N158" s="13"/>
      <c r="O158" s="11"/>
      <c r="P158" s="140"/>
      <c r="Q158" s="13"/>
      <c r="R158" s="11"/>
      <c r="S158" s="140"/>
      <c r="T158" s="11"/>
      <c r="U158" s="190"/>
    </row>
    <row r="159" spans="1:21" ht="25.5" customHeight="1">
      <c r="A159" s="140"/>
      <c r="B159" s="13"/>
      <c r="C159" s="11"/>
      <c r="D159" s="140"/>
      <c r="E159" s="13"/>
      <c r="F159" s="11"/>
      <c r="G159" s="140"/>
      <c r="H159" s="13"/>
      <c r="I159" s="11"/>
      <c r="J159" s="140"/>
      <c r="K159" s="13"/>
      <c r="L159" s="11"/>
      <c r="M159" s="140"/>
      <c r="N159" s="13"/>
      <c r="O159" s="11"/>
      <c r="P159" s="140"/>
      <c r="Q159" s="13"/>
      <c r="R159" s="11"/>
      <c r="S159" s="140"/>
      <c r="T159" s="11"/>
      <c r="U159" s="190"/>
    </row>
    <row r="160" spans="1:21" ht="25.5" customHeight="1" thickBot="1">
      <c r="A160" s="141"/>
      <c r="B160" s="14"/>
      <c r="C160" s="12"/>
      <c r="D160" s="141"/>
      <c r="E160" s="14"/>
      <c r="F160" s="12"/>
      <c r="G160" s="141"/>
      <c r="H160" s="14"/>
      <c r="I160" s="12"/>
      <c r="J160" s="141"/>
      <c r="K160" s="14"/>
      <c r="L160" s="12"/>
      <c r="M160" s="141"/>
      <c r="N160" s="14"/>
      <c r="O160" s="12"/>
      <c r="P160" s="141"/>
      <c r="Q160" s="14"/>
      <c r="R160" s="12"/>
      <c r="S160" s="143"/>
      <c r="T160" s="27"/>
      <c r="U160" s="190"/>
    </row>
    <row r="161" spans="1:21" ht="25.5" customHeight="1" thickBot="1">
      <c r="A161" s="26" t="str">
        <f>"Total "&amp;A148</f>
        <v>Total Achats divers</v>
      </c>
      <c r="B161" s="25">
        <f>SUM(B151:B160)</f>
        <v>0</v>
      </c>
      <c r="C161" s="24">
        <f t="array" ref="C161">SUMPRODUCT((IF(B151:B160=0,C151:C160,B151:B160))*1)</f>
        <v>0</v>
      </c>
      <c r="D161" s="26" t="str">
        <f t="shared" ref="D161" si="40">"Total "&amp;D148</f>
        <v>Total Habillement</v>
      </c>
      <c r="E161" s="25">
        <f>SUM(E151:E160)</f>
        <v>0</v>
      </c>
      <c r="F161" s="24">
        <f t="array" ref="F161">SUMPRODUCT((IF(E151:E160=0,F151:F160,E151:E160))*1)</f>
        <v>0</v>
      </c>
      <c r="G161" s="26" t="str">
        <f t="shared" ref="G161" si="41">"Total "&amp;G148</f>
        <v>Total Divers</v>
      </c>
      <c r="H161" s="25">
        <f>SUM(H151:H160)</f>
        <v>0</v>
      </c>
      <c r="I161" s="24">
        <f t="array" ref="I161">SUMPRODUCT((IF(H151:H160=0,I151:I160,H151:H160))*1)</f>
        <v>0</v>
      </c>
      <c r="J161" s="26" t="str">
        <f t="shared" ref="J161" si="42">"Total "&amp;J148</f>
        <v>Total Cantine</v>
      </c>
      <c r="K161" s="25">
        <f>SUM(K151:K160)</f>
        <v>0</v>
      </c>
      <c r="L161" s="24">
        <f t="array" ref="L161">SUMPRODUCT((IF(K151:K160=0,L151:L160,K151:K160))*1)</f>
        <v>0</v>
      </c>
      <c r="M161" s="26" t="str">
        <f t="shared" ref="M161" si="43">"Total "&amp;M148</f>
        <v>Total Extra</v>
      </c>
      <c r="N161" s="25">
        <f>SUM(N151:N160)</f>
        <v>0</v>
      </c>
      <c r="O161" s="24">
        <f t="array" ref="O161">SUMPRODUCT((IF(N151:N160=0,O151:O160,N151:N160))*1)</f>
        <v>0</v>
      </c>
      <c r="P161" s="26" t="str">
        <f t="shared" ref="P161" si="44">"Total "&amp;P148</f>
        <v xml:space="preserve">Total </v>
      </c>
      <c r="Q161" s="25">
        <f>SUM(Q151:Q160)</f>
        <v>0</v>
      </c>
      <c r="R161" s="24">
        <f t="array" ref="R161">SUMPRODUCT((IF(Q151:Q160=0,R151:R160,Q151:Q160))*1)</f>
        <v>0</v>
      </c>
      <c r="S161" s="26" t="s">
        <v>209</v>
      </c>
      <c r="T161" s="128">
        <f>T148</f>
        <v>0</v>
      </c>
      <c r="U161" s="190"/>
    </row>
    <row r="162" spans="1:21" ht="22.5" customHeight="1">
      <c r="A162" s="58" t="s">
        <v>183</v>
      </c>
      <c r="B162" s="193"/>
      <c r="C162" s="193"/>
      <c r="D162" s="193"/>
      <c r="E162" s="193"/>
      <c r="F162" s="193"/>
      <c r="G162" s="193"/>
      <c r="H162" s="193"/>
      <c r="I162" s="193"/>
      <c r="J162" s="193"/>
      <c r="K162" s="193"/>
      <c r="L162" s="193"/>
      <c r="M162" s="193"/>
      <c r="N162" s="193"/>
      <c r="O162" s="193"/>
      <c r="P162" s="193"/>
      <c r="Q162" s="193"/>
      <c r="R162" s="193"/>
      <c r="S162" s="193"/>
      <c r="T162" s="194"/>
      <c r="U162" s="190"/>
    </row>
    <row r="163" spans="1:21" ht="91.5" customHeight="1" thickBot="1">
      <c r="A163" s="59"/>
      <c r="B163" s="195"/>
      <c r="C163" s="195"/>
      <c r="D163" s="195"/>
      <c r="E163" s="195"/>
      <c r="F163" s="195"/>
      <c r="G163" s="195"/>
      <c r="H163" s="195"/>
      <c r="I163" s="195"/>
      <c r="J163" s="195"/>
      <c r="K163" s="195"/>
      <c r="L163" s="195"/>
      <c r="M163" s="195"/>
      <c r="N163" s="195"/>
      <c r="O163" s="195"/>
      <c r="P163" s="195"/>
      <c r="Q163" s="195"/>
      <c r="R163" s="195"/>
      <c r="S163" s="195"/>
      <c r="T163" s="196"/>
      <c r="U163" s="190"/>
    </row>
    <row r="164" spans="1:21" ht="28.5" customHeight="1" thickBot="1">
      <c r="A164" s="199" t="s">
        <v>39</v>
      </c>
      <c r="B164" s="200"/>
      <c r="C164" s="200"/>
      <c r="D164" s="200"/>
      <c r="E164" s="200"/>
      <c r="F164" s="200"/>
      <c r="G164" s="200"/>
      <c r="H164" s="200"/>
      <c r="I164" s="201"/>
      <c r="J164" s="16">
        <f ca="1">LOOKUP(9^9,Octobre!J:J)-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(10,budget,2,FALSE)</f>
        <v>50</v>
      </c>
      <c r="K164" s="63"/>
      <c r="L164" s="63"/>
      <c r="M164" s="63"/>
      <c r="N164" s="63"/>
      <c r="O164" s="63"/>
      <c r="P164" s="63"/>
      <c r="Q164" s="63"/>
      <c r="R164" s="63"/>
      <c r="S164" s="63"/>
      <c r="T164" s="64"/>
      <c r="U164" s="190"/>
    </row>
    <row r="165" spans="1:21" ht="28.5" customHeight="1" thickBot="1">
      <c r="A165" s="202" t="s">
        <v>62</v>
      </c>
      <c r="B165" s="203"/>
      <c r="C165" s="203"/>
      <c r="D165" s="203"/>
      <c r="E165" s="203"/>
      <c r="F165" s="203"/>
      <c r="G165" s="203"/>
      <c r="H165" s="203"/>
      <c r="I165" s="203"/>
      <c r="J165" s="203"/>
      <c r="K165" s="203"/>
      <c r="L165" s="203"/>
      <c r="M165" s="203"/>
      <c r="N165" s="203"/>
      <c r="O165" s="203"/>
      <c r="P165" s="203"/>
      <c r="Q165" s="203"/>
      <c r="R165" s="204"/>
      <c r="S165" s="205" t="s">
        <v>26</v>
      </c>
      <c r="T165" s="206"/>
      <c r="U165" s="190"/>
    </row>
    <row r="166" spans="1:21" ht="25.5" customHeight="1" thickBot="1">
      <c r="A166" s="17" t="s">
        <v>18</v>
      </c>
      <c r="B166" s="207">
        <v>700</v>
      </c>
      <c r="C166" s="208"/>
      <c r="D166" s="17" t="s">
        <v>155</v>
      </c>
      <c r="E166" s="207">
        <v>200</v>
      </c>
      <c r="F166" s="208"/>
      <c r="G166" s="17" t="s">
        <v>20</v>
      </c>
      <c r="H166" s="207">
        <v>150</v>
      </c>
      <c r="I166" s="208"/>
      <c r="J166" s="17" t="s">
        <v>21</v>
      </c>
      <c r="K166" s="207">
        <v>120</v>
      </c>
      <c r="L166" s="208"/>
      <c r="M166" s="17" t="s">
        <v>22</v>
      </c>
      <c r="N166" s="207">
        <v>0</v>
      </c>
      <c r="O166" s="208"/>
      <c r="P166" s="17"/>
      <c r="Q166" s="207"/>
      <c r="R166" s="208"/>
      <c r="S166" s="18" t="s">
        <v>27</v>
      </c>
      <c r="T166" s="19">
        <f>SUM(T168:T178)</f>
        <v>0</v>
      </c>
      <c r="U166" s="190"/>
    </row>
    <row r="167" spans="1:21" ht="25.5" customHeight="1" thickBot="1">
      <c r="A167" s="20" t="s">
        <v>19</v>
      </c>
      <c r="B167" s="209">
        <f>B166-C179</f>
        <v>700</v>
      </c>
      <c r="C167" s="210"/>
      <c r="D167" s="21" t="s">
        <v>19</v>
      </c>
      <c r="E167" s="197">
        <f>E166-F179</f>
        <v>200</v>
      </c>
      <c r="F167" s="198"/>
      <c r="G167" s="21" t="s">
        <v>19</v>
      </c>
      <c r="H167" s="197">
        <f>H166-I179</f>
        <v>150</v>
      </c>
      <c r="I167" s="198"/>
      <c r="J167" s="21" t="s">
        <v>19</v>
      </c>
      <c r="K167" s="197">
        <f>K166-L179</f>
        <v>120</v>
      </c>
      <c r="L167" s="198"/>
      <c r="M167" s="21" t="s">
        <v>19</v>
      </c>
      <c r="N167" s="197">
        <f>N166-O179</f>
        <v>0</v>
      </c>
      <c r="O167" s="198"/>
      <c r="P167" s="21" t="s">
        <v>19</v>
      </c>
      <c r="Q167" s="197">
        <f>Q166-R179</f>
        <v>0</v>
      </c>
      <c r="R167" s="198"/>
      <c r="S167" s="22" t="s">
        <v>24</v>
      </c>
      <c r="T167" s="8" t="s">
        <v>23</v>
      </c>
      <c r="U167" s="190"/>
    </row>
    <row r="168" spans="1:21" ht="25.5" customHeight="1" thickBot="1">
      <c r="A168" s="22" t="s">
        <v>24</v>
      </c>
      <c r="B168" s="23" t="s">
        <v>69</v>
      </c>
      <c r="C168" s="8" t="s">
        <v>28</v>
      </c>
      <c r="D168" s="22" t="s">
        <v>24</v>
      </c>
      <c r="E168" s="23" t="s">
        <v>69</v>
      </c>
      <c r="F168" s="8" t="s">
        <v>28</v>
      </c>
      <c r="G168" s="22" t="s">
        <v>24</v>
      </c>
      <c r="H168" s="23" t="s">
        <v>69</v>
      </c>
      <c r="I168" s="8" t="s">
        <v>28</v>
      </c>
      <c r="J168" s="22" t="s">
        <v>24</v>
      </c>
      <c r="K168" s="23" t="s">
        <v>69</v>
      </c>
      <c r="L168" s="8" t="s">
        <v>28</v>
      </c>
      <c r="M168" s="22" t="s">
        <v>24</v>
      </c>
      <c r="N168" s="23" t="s">
        <v>69</v>
      </c>
      <c r="O168" s="8" t="s">
        <v>28</v>
      </c>
      <c r="P168" s="22" t="s">
        <v>24</v>
      </c>
      <c r="Q168" s="23" t="s">
        <v>69</v>
      </c>
      <c r="R168" s="8" t="s">
        <v>28</v>
      </c>
      <c r="S168" s="142"/>
      <c r="T168" s="10"/>
      <c r="U168" s="190"/>
    </row>
    <row r="169" spans="1:21" ht="25.5" customHeight="1">
      <c r="A169" s="138"/>
      <c r="B169" s="15"/>
      <c r="C169" s="10"/>
      <c r="D169" s="138"/>
      <c r="E169" s="15"/>
      <c r="F169" s="10"/>
      <c r="G169" s="138"/>
      <c r="H169" s="15"/>
      <c r="I169" s="10"/>
      <c r="J169" s="138"/>
      <c r="K169" s="15"/>
      <c r="L169" s="10"/>
      <c r="M169" s="138"/>
      <c r="N169" s="15"/>
      <c r="O169" s="10"/>
      <c r="P169" s="138"/>
      <c r="Q169" s="15"/>
      <c r="R169" s="10"/>
      <c r="S169" s="142"/>
      <c r="T169" s="10"/>
      <c r="U169" s="190"/>
    </row>
    <row r="170" spans="1:21" ht="25.5" customHeight="1">
      <c r="A170" s="139"/>
      <c r="B170" s="13"/>
      <c r="C170" s="11"/>
      <c r="D170" s="139"/>
      <c r="E170" s="13"/>
      <c r="F170" s="11"/>
      <c r="G170" s="139"/>
      <c r="H170" s="13"/>
      <c r="I170" s="11"/>
      <c r="J170" s="139"/>
      <c r="K170" s="13"/>
      <c r="L170" s="11"/>
      <c r="M170" s="139"/>
      <c r="N170" s="13"/>
      <c r="O170" s="11"/>
      <c r="P170" s="139"/>
      <c r="Q170" s="13"/>
      <c r="R170" s="11"/>
      <c r="S170" s="140"/>
      <c r="T170" s="11"/>
      <c r="U170" s="190"/>
    </row>
    <row r="171" spans="1:21" ht="25.5" customHeight="1">
      <c r="A171" s="139"/>
      <c r="B171" s="13"/>
      <c r="C171" s="11"/>
      <c r="D171" s="139"/>
      <c r="E171" s="13"/>
      <c r="F171" s="11"/>
      <c r="G171" s="139"/>
      <c r="H171" s="13"/>
      <c r="I171" s="11"/>
      <c r="J171" s="139"/>
      <c r="K171" s="13"/>
      <c r="L171" s="11"/>
      <c r="M171" s="139"/>
      <c r="N171" s="13"/>
      <c r="O171" s="11"/>
      <c r="P171" s="139"/>
      <c r="Q171" s="13"/>
      <c r="R171" s="11"/>
      <c r="S171" s="140"/>
      <c r="T171" s="11"/>
      <c r="U171" s="190"/>
    </row>
    <row r="172" spans="1:21" ht="25.5" customHeight="1">
      <c r="A172" s="139"/>
      <c r="B172" s="13"/>
      <c r="C172" s="11"/>
      <c r="D172" s="139"/>
      <c r="E172" s="13"/>
      <c r="F172" s="11"/>
      <c r="G172" s="139"/>
      <c r="H172" s="13"/>
      <c r="I172" s="11"/>
      <c r="J172" s="139"/>
      <c r="K172" s="13"/>
      <c r="L172" s="11"/>
      <c r="M172" s="139"/>
      <c r="N172" s="13"/>
      <c r="O172" s="11"/>
      <c r="P172" s="139"/>
      <c r="Q172" s="13"/>
      <c r="R172" s="11"/>
      <c r="S172" s="140"/>
      <c r="T172" s="11"/>
      <c r="U172" s="190"/>
    </row>
    <row r="173" spans="1:21" ht="25.5" customHeight="1">
      <c r="A173" s="139"/>
      <c r="B173" s="13"/>
      <c r="C173" s="11"/>
      <c r="D173" s="139"/>
      <c r="E173" s="13"/>
      <c r="F173" s="11"/>
      <c r="G173" s="139"/>
      <c r="H173" s="13"/>
      <c r="I173" s="11"/>
      <c r="J173" s="139"/>
      <c r="K173" s="13"/>
      <c r="L173" s="11"/>
      <c r="M173" s="139"/>
      <c r="N173" s="13"/>
      <c r="O173" s="11"/>
      <c r="P173" s="139"/>
      <c r="Q173" s="13"/>
      <c r="R173" s="11"/>
      <c r="S173" s="140"/>
      <c r="T173" s="11"/>
      <c r="U173" s="190"/>
    </row>
    <row r="174" spans="1:21" ht="25.5" customHeight="1">
      <c r="A174" s="139"/>
      <c r="B174" s="13"/>
      <c r="C174" s="11"/>
      <c r="D174" s="139"/>
      <c r="E174" s="13"/>
      <c r="F174" s="11"/>
      <c r="G174" s="139"/>
      <c r="H174" s="13"/>
      <c r="I174" s="11"/>
      <c r="J174" s="139"/>
      <c r="K174" s="13"/>
      <c r="L174" s="11"/>
      <c r="M174" s="139"/>
      <c r="N174" s="13"/>
      <c r="O174" s="11"/>
      <c r="P174" s="139"/>
      <c r="Q174" s="13"/>
      <c r="R174" s="11"/>
      <c r="S174" s="140"/>
      <c r="T174" s="11"/>
      <c r="U174" s="190"/>
    </row>
    <row r="175" spans="1:21" ht="25.5" customHeight="1">
      <c r="A175" s="140"/>
      <c r="B175" s="13"/>
      <c r="C175" s="11"/>
      <c r="D175" s="140"/>
      <c r="E175" s="13"/>
      <c r="F175" s="11"/>
      <c r="G175" s="140"/>
      <c r="H175" s="13"/>
      <c r="I175" s="11"/>
      <c r="J175" s="140"/>
      <c r="K175" s="13"/>
      <c r="L175" s="11"/>
      <c r="M175" s="140"/>
      <c r="N175" s="13"/>
      <c r="O175" s="11"/>
      <c r="P175" s="140"/>
      <c r="Q175" s="13"/>
      <c r="R175" s="11"/>
      <c r="S175" s="140"/>
      <c r="T175" s="11"/>
      <c r="U175" s="190"/>
    </row>
    <row r="176" spans="1:21" ht="25.5" customHeight="1">
      <c r="A176" s="140"/>
      <c r="B176" s="13"/>
      <c r="C176" s="11"/>
      <c r="D176" s="140"/>
      <c r="E176" s="13"/>
      <c r="F176" s="11"/>
      <c r="G176" s="140"/>
      <c r="H176" s="13"/>
      <c r="I176" s="11"/>
      <c r="J176" s="140"/>
      <c r="K176" s="13"/>
      <c r="L176" s="11"/>
      <c r="M176" s="140"/>
      <c r="N176" s="13"/>
      <c r="O176" s="11"/>
      <c r="P176" s="140"/>
      <c r="Q176" s="13"/>
      <c r="R176" s="11"/>
      <c r="S176" s="140"/>
      <c r="T176" s="11"/>
      <c r="U176" s="190"/>
    </row>
    <row r="177" spans="1:21" ht="25.5" customHeight="1">
      <c r="A177" s="140"/>
      <c r="B177" s="13"/>
      <c r="C177" s="11"/>
      <c r="D177" s="140"/>
      <c r="E177" s="13"/>
      <c r="F177" s="11"/>
      <c r="G177" s="140"/>
      <c r="H177" s="13"/>
      <c r="I177" s="11"/>
      <c r="J177" s="140"/>
      <c r="K177" s="13"/>
      <c r="L177" s="11"/>
      <c r="M177" s="140"/>
      <c r="N177" s="13"/>
      <c r="O177" s="11"/>
      <c r="P177" s="140"/>
      <c r="Q177" s="13"/>
      <c r="R177" s="11"/>
      <c r="S177" s="140"/>
      <c r="T177" s="11"/>
      <c r="U177" s="190"/>
    </row>
    <row r="178" spans="1:21" ht="25.5" customHeight="1" thickBot="1">
      <c r="A178" s="141"/>
      <c r="B178" s="14"/>
      <c r="C178" s="12"/>
      <c r="D178" s="141"/>
      <c r="E178" s="14"/>
      <c r="F178" s="12"/>
      <c r="G178" s="141"/>
      <c r="H178" s="14"/>
      <c r="I178" s="12"/>
      <c r="J178" s="141"/>
      <c r="K178" s="14"/>
      <c r="L178" s="12"/>
      <c r="M178" s="141"/>
      <c r="N178" s="14"/>
      <c r="O178" s="12"/>
      <c r="P178" s="141"/>
      <c r="Q178" s="14"/>
      <c r="R178" s="12"/>
      <c r="S178" s="143"/>
      <c r="T178" s="27"/>
      <c r="U178" s="190"/>
    </row>
    <row r="179" spans="1:21" ht="25.5" customHeight="1" thickBot="1">
      <c r="A179" s="26" t="str">
        <f>"Total "&amp;A166</f>
        <v>Total Achats divers</v>
      </c>
      <c r="B179" s="25">
        <f>SUM(B169:B178)</f>
        <v>0</v>
      </c>
      <c r="C179" s="24">
        <f t="array" ref="C179">SUMPRODUCT((IF(B169:B178=0,C169:C178,B169:B178))*1)</f>
        <v>0</v>
      </c>
      <c r="D179" s="26" t="str">
        <f t="shared" ref="D179" si="45">"Total "&amp;D166</f>
        <v>Total Habillement</v>
      </c>
      <c r="E179" s="25">
        <f>SUM(E169:E178)</f>
        <v>0</v>
      </c>
      <c r="F179" s="24">
        <f t="array" ref="F179">SUMPRODUCT((IF(E169:E178=0,F169:F178,E169:E178))*1)</f>
        <v>0</v>
      </c>
      <c r="G179" s="26" t="str">
        <f t="shared" ref="G179" si="46">"Total "&amp;G166</f>
        <v>Total Divers</v>
      </c>
      <c r="H179" s="25">
        <f>SUM(H169:H178)</f>
        <v>0</v>
      </c>
      <c r="I179" s="24">
        <f t="array" ref="I179">SUMPRODUCT((IF(H169:H178=0,I169:I178,H169:H178))*1)</f>
        <v>0</v>
      </c>
      <c r="J179" s="26" t="str">
        <f t="shared" ref="J179" si="47">"Total "&amp;J166</f>
        <v>Total Cantine</v>
      </c>
      <c r="K179" s="25">
        <f>SUM(K169:K178)</f>
        <v>0</v>
      </c>
      <c r="L179" s="24">
        <f t="array" ref="L179">SUMPRODUCT((IF(K169:K178=0,L169:L178,K169:K178))*1)</f>
        <v>0</v>
      </c>
      <c r="M179" s="26" t="str">
        <f t="shared" ref="M179" si="48">"Total "&amp;M166</f>
        <v>Total Extra</v>
      </c>
      <c r="N179" s="25">
        <f>SUM(N169:N178)</f>
        <v>0</v>
      </c>
      <c r="O179" s="24">
        <f t="array" ref="O179">SUMPRODUCT((IF(N169:N178=0,O169:O178,N169:N178))*1)</f>
        <v>0</v>
      </c>
      <c r="P179" s="26" t="str">
        <f t="shared" ref="P179" si="49">"Total "&amp;P166</f>
        <v xml:space="preserve">Total </v>
      </c>
      <c r="Q179" s="25">
        <f>SUM(Q169:Q178)</f>
        <v>0</v>
      </c>
      <c r="R179" s="24">
        <f t="array" ref="R179">SUMPRODUCT((IF(Q169:Q178=0,R169:R178,Q169:Q178))*1)</f>
        <v>0</v>
      </c>
      <c r="S179" s="26" t="s">
        <v>209</v>
      </c>
      <c r="T179" s="128">
        <f>T166</f>
        <v>0</v>
      </c>
      <c r="U179" s="190"/>
    </row>
    <row r="180" spans="1:21" ht="22.5" customHeight="1">
      <c r="A180" s="58" t="s">
        <v>183</v>
      </c>
      <c r="B180" s="193"/>
      <c r="C180" s="193"/>
      <c r="D180" s="193"/>
      <c r="E180" s="193"/>
      <c r="F180" s="193"/>
      <c r="G180" s="193"/>
      <c r="H180" s="193"/>
      <c r="I180" s="193"/>
      <c r="J180" s="193"/>
      <c r="K180" s="193"/>
      <c r="L180" s="193"/>
      <c r="M180" s="193"/>
      <c r="N180" s="193"/>
      <c r="O180" s="193"/>
      <c r="P180" s="193"/>
      <c r="Q180" s="193"/>
      <c r="R180" s="193"/>
      <c r="S180" s="193"/>
      <c r="T180" s="194"/>
      <c r="U180" s="190"/>
    </row>
    <row r="181" spans="1:21" ht="91.5" customHeight="1" thickBot="1">
      <c r="A181" s="59"/>
      <c r="B181" s="195"/>
      <c r="C181" s="195"/>
      <c r="D181" s="195"/>
      <c r="E181" s="195"/>
      <c r="F181" s="195"/>
      <c r="G181" s="195"/>
      <c r="H181" s="195"/>
      <c r="I181" s="195"/>
      <c r="J181" s="195"/>
      <c r="K181" s="195"/>
      <c r="L181" s="195"/>
      <c r="M181" s="195"/>
      <c r="N181" s="195"/>
      <c r="O181" s="195"/>
      <c r="P181" s="195"/>
      <c r="Q181" s="195"/>
      <c r="R181" s="195"/>
      <c r="S181" s="195"/>
      <c r="T181" s="196"/>
      <c r="U181" s="190"/>
    </row>
    <row r="182" spans="1:21" ht="28.5" customHeight="1" thickBot="1">
      <c r="A182" s="199" t="s">
        <v>40</v>
      </c>
      <c r="B182" s="200"/>
      <c r="C182" s="200"/>
      <c r="D182" s="200"/>
      <c r="E182" s="200"/>
      <c r="F182" s="200"/>
      <c r="G182" s="200"/>
      <c r="H182" s="200"/>
      <c r="I182" s="201"/>
      <c r="J182" s="16">
        <f ca="1">LOOKUP(9^9,Novembre!J:J)-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(11,budget,2,FALSE)</f>
        <v>50</v>
      </c>
      <c r="K182" s="63"/>
      <c r="L182" s="63"/>
      <c r="M182" s="63"/>
      <c r="N182" s="63"/>
      <c r="O182" s="63"/>
      <c r="P182" s="63"/>
      <c r="Q182" s="63"/>
      <c r="R182" s="63"/>
      <c r="S182" s="63"/>
      <c r="T182" s="64"/>
      <c r="U182" s="190"/>
    </row>
    <row r="183" spans="1:21" ht="28.5" customHeight="1" thickBot="1">
      <c r="A183" s="202" t="s">
        <v>63</v>
      </c>
      <c r="B183" s="203"/>
      <c r="C183" s="203"/>
      <c r="D183" s="203"/>
      <c r="E183" s="203"/>
      <c r="F183" s="203"/>
      <c r="G183" s="203"/>
      <c r="H183" s="203"/>
      <c r="I183" s="203"/>
      <c r="J183" s="203"/>
      <c r="K183" s="203"/>
      <c r="L183" s="203"/>
      <c r="M183" s="203"/>
      <c r="N183" s="203"/>
      <c r="O183" s="203"/>
      <c r="P183" s="203"/>
      <c r="Q183" s="203"/>
      <c r="R183" s="204"/>
      <c r="S183" s="205" t="s">
        <v>26</v>
      </c>
      <c r="T183" s="206"/>
      <c r="U183" s="190"/>
    </row>
    <row r="184" spans="1:21" ht="25.5" customHeight="1" thickBot="1">
      <c r="A184" s="17" t="s">
        <v>18</v>
      </c>
      <c r="B184" s="207">
        <v>700</v>
      </c>
      <c r="C184" s="208"/>
      <c r="D184" s="17" t="s">
        <v>155</v>
      </c>
      <c r="E184" s="207">
        <v>200</v>
      </c>
      <c r="F184" s="208"/>
      <c r="G184" s="17" t="s">
        <v>20</v>
      </c>
      <c r="H184" s="207">
        <v>150</v>
      </c>
      <c r="I184" s="208"/>
      <c r="J184" s="17" t="s">
        <v>21</v>
      </c>
      <c r="K184" s="207">
        <v>120</v>
      </c>
      <c r="L184" s="208"/>
      <c r="M184" s="17" t="s">
        <v>22</v>
      </c>
      <c r="N184" s="207">
        <v>0</v>
      </c>
      <c r="O184" s="208"/>
      <c r="P184" s="17"/>
      <c r="Q184" s="207"/>
      <c r="R184" s="208"/>
      <c r="S184" s="18" t="s">
        <v>27</v>
      </c>
      <c r="T184" s="19">
        <f>SUM(T186:T196)</f>
        <v>0</v>
      </c>
      <c r="U184" s="190"/>
    </row>
    <row r="185" spans="1:21" ht="25.5" customHeight="1" thickBot="1">
      <c r="A185" s="20" t="s">
        <v>19</v>
      </c>
      <c r="B185" s="209">
        <f>B184-C197</f>
        <v>700</v>
      </c>
      <c r="C185" s="210"/>
      <c r="D185" s="21" t="s">
        <v>19</v>
      </c>
      <c r="E185" s="197">
        <f>E184-F197</f>
        <v>200</v>
      </c>
      <c r="F185" s="198"/>
      <c r="G185" s="21" t="s">
        <v>19</v>
      </c>
      <c r="H185" s="197">
        <f>H184-I197</f>
        <v>150</v>
      </c>
      <c r="I185" s="198"/>
      <c r="J185" s="21" t="s">
        <v>19</v>
      </c>
      <c r="K185" s="197">
        <f>K184-L197</f>
        <v>120</v>
      </c>
      <c r="L185" s="198"/>
      <c r="M185" s="21" t="s">
        <v>19</v>
      </c>
      <c r="N185" s="197">
        <f>N184-O197</f>
        <v>0</v>
      </c>
      <c r="O185" s="198"/>
      <c r="P185" s="21" t="s">
        <v>19</v>
      </c>
      <c r="Q185" s="197">
        <f>Q184-R197</f>
        <v>0</v>
      </c>
      <c r="R185" s="198"/>
      <c r="S185" s="22" t="s">
        <v>24</v>
      </c>
      <c r="T185" s="8" t="s">
        <v>23</v>
      </c>
      <c r="U185" s="190"/>
    </row>
    <row r="186" spans="1:21" ht="25.5" customHeight="1" thickBot="1">
      <c r="A186" s="22" t="s">
        <v>24</v>
      </c>
      <c r="B186" s="23" t="s">
        <v>69</v>
      </c>
      <c r="C186" s="8" t="s">
        <v>28</v>
      </c>
      <c r="D186" s="22" t="s">
        <v>24</v>
      </c>
      <c r="E186" s="23" t="s">
        <v>69</v>
      </c>
      <c r="F186" s="8" t="s">
        <v>28</v>
      </c>
      <c r="G186" s="22" t="s">
        <v>24</v>
      </c>
      <c r="H186" s="23" t="s">
        <v>69</v>
      </c>
      <c r="I186" s="8" t="s">
        <v>28</v>
      </c>
      <c r="J186" s="22" t="s">
        <v>24</v>
      </c>
      <c r="K186" s="23" t="s">
        <v>69</v>
      </c>
      <c r="L186" s="8" t="s">
        <v>28</v>
      </c>
      <c r="M186" s="22" t="s">
        <v>24</v>
      </c>
      <c r="N186" s="23" t="s">
        <v>69</v>
      </c>
      <c r="O186" s="8" t="s">
        <v>28</v>
      </c>
      <c r="P186" s="22" t="s">
        <v>24</v>
      </c>
      <c r="Q186" s="23" t="s">
        <v>69</v>
      </c>
      <c r="R186" s="8" t="s">
        <v>28</v>
      </c>
      <c r="S186" s="142"/>
      <c r="T186" s="10"/>
      <c r="U186" s="190"/>
    </row>
    <row r="187" spans="1:21" ht="25.5" customHeight="1">
      <c r="A187" s="138"/>
      <c r="B187" s="15"/>
      <c r="C187" s="10"/>
      <c r="D187" s="138"/>
      <c r="E187" s="15"/>
      <c r="F187" s="10"/>
      <c r="G187" s="138"/>
      <c r="H187" s="15"/>
      <c r="I187" s="10"/>
      <c r="J187" s="138"/>
      <c r="K187" s="15"/>
      <c r="L187" s="10"/>
      <c r="M187" s="138"/>
      <c r="N187" s="15"/>
      <c r="O187" s="10"/>
      <c r="P187" s="138"/>
      <c r="Q187" s="15"/>
      <c r="R187" s="10"/>
      <c r="S187" s="142"/>
      <c r="T187" s="10"/>
      <c r="U187" s="190"/>
    </row>
    <row r="188" spans="1:21" ht="25.5" customHeight="1">
      <c r="A188" s="139"/>
      <c r="B188" s="13"/>
      <c r="C188" s="11"/>
      <c r="D188" s="139"/>
      <c r="E188" s="13"/>
      <c r="F188" s="11"/>
      <c r="G188" s="139"/>
      <c r="H188" s="13"/>
      <c r="I188" s="11"/>
      <c r="J188" s="139"/>
      <c r="K188" s="13"/>
      <c r="L188" s="11"/>
      <c r="M188" s="139"/>
      <c r="N188" s="13"/>
      <c r="O188" s="11"/>
      <c r="P188" s="139"/>
      <c r="Q188" s="13"/>
      <c r="R188" s="11"/>
      <c r="S188" s="140"/>
      <c r="T188" s="11"/>
      <c r="U188" s="190"/>
    </row>
    <row r="189" spans="1:21" ht="25.5" customHeight="1">
      <c r="A189" s="139"/>
      <c r="B189" s="13"/>
      <c r="C189" s="11"/>
      <c r="D189" s="139"/>
      <c r="E189" s="13"/>
      <c r="F189" s="11"/>
      <c r="G189" s="139"/>
      <c r="H189" s="13"/>
      <c r="I189" s="11"/>
      <c r="J189" s="139"/>
      <c r="K189" s="13"/>
      <c r="L189" s="11"/>
      <c r="M189" s="139"/>
      <c r="N189" s="13"/>
      <c r="O189" s="11"/>
      <c r="P189" s="139"/>
      <c r="Q189" s="13"/>
      <c r="R189" s="11"/>
      <c r="S189" s="140"/>
      <c r="T189" s="11"/>
      <c r="U189" s="190"/>
    </row>
    <row r="190" spans="1:21" ht="25.5" customHeight="1">
      <c r="A190" s="139"/>
      <c r="B190" s="13"/>
      <c r="C190" s="11"/>
      <c r="D190" s="139"/>
      <c r="E190" s="13"/>
      <c r="F190" s="11"/>
      <c r="G190" s="139"/>
      <c r="H190" s="13"/>
      <c r="I190" s="11"/>
      <c r="J190" s="139"/>
      <c r="K190" s="13"/>
      <c r="L190" s="11"/>
      <c r="M190" s="139"/>
      <c r="N190" s="13"/>
      <c r="O190" s="11"/>
      <c r="P190" s="139"/>
      <c r="Q190" s="13"/>
      <c r="R190" s="11"/>
      <c r="S190" s="140"/>
      <c r="T190" s="11"/>
      <c r="U190" s="190"/>
    </row>
    <row r="191" spans="1:21" ht="25.5" customHeight="1">
      <c r="A191" s="139"/>
      <c r="B191" s="13"/>
      <c r="C191" s="11"/>
      <c r="D191" s="139"/>
      <c r="E191" s="13"/>
      <c r="F191" s="11"/>
      <c r="G191" s="139"/>
      <c r="H191" s="13"/>
      <c r="I191" s="11"/>
      <c r="J191" s="139"/>
      <c r="K191" s="13"/>
      <c r="L191" s="11"/>
      <c r="M191" s="139"/>
      <c r="N191" s="13"/>
      <c r="O191" s="11"/>
      <c r="P191" s="139"/>
      <c r="Q191" s="13"/>
      <c r="R191" s="11"/>
      <c r="S191" s="140"/>
      <c r="T191" s="11"/>
      <c r="U191" s="190"/>
    </row>
    <row r="192" spans="1:21" ht="25.5" customHeight="1">
      <c r="A192" s="139"/>
      <c r="B192" s="13"/>
      <c r="C192" s="11"/>
      <c r="D192" s="139"/>
      <c r="E192" s="13"/>
      <c r="F192" s="11"/>
      <c r="G192" s="139"/>
      <c r="H192" s="13"/>
      <c r="I192" s="11"/>
      <c r="J192" s="139"/>
      <c r="K192" s="13"/>
      <c r="L192" s="11"/>
      <c r="M192" s="139"/>
      <c r="N192" s="13"/>
      <c r="O192" s="11"/>
      <c r="P192" s="139"/>
      <c r="Q192" s="13"/>
      <c r="R192" s="11"/>
      <c r="S192" s="140"/>
      <c r="T192" s="11"/>
      <c r="U192" s="190"/>
    </row>
    <row r="193" spans="1:21" ht="25.5" customHeight="1">
      <c r="A193" s="140"/>
      <c r="B193" s="13"/>
      <c r="C193" s="11"/>
      <c r="D193" s="140"/>
      <c r="E193" s="13"/>
      <c r="F193" s="11"/>
      <c r="G193" s="140"/>
      <c r="H193" s="13"/>
      <c r="I193" s="11"/>
      <c r="J193" s="140"/>
      <c r="K193" s="13"/>
      <c r="L193" s="11"/>
      <c r="M193" s="140"/>
      <c r="N193" s="13"/>
      <c r="O193" s="11"/>
      <c r="P193" s="140"/>
      <c r="Q193" s="13"/>
      <c r="R193" s="11"/>
      <c r="S193" s="140"/>
      <c r="T193" s="11"/>
      <c r="U193" s="190"/>
    </row>
    <row r="194" spans="1:21" ht="25.5" customHeight="1">
      <c r="A194" s="140"/>
      <c r="B194" s="13"/>
      <c r="C194" s="11"/>
      <c r="D194" s="140"/>
      <c r="E194" s="13"/>
      <c r="F194" s="11"/>
      <c r="G194" s="140"/>
      <c r="H194" s="13"/>
      <c r="I194" s="11"/>
      <c r="J194" s="140"/>
      <c r="K194" s="13"/>
      <c r="L194" s="11"/>
      <c r="M194" s="140"/>
      <c r="N194" s="13"/>
      <c r="O194" s="11"/>
      <c r="P194" s="140"/>
      <c r="Q194" s="13"/>
      <c r="R194" s="11"/>
      <c r="S194" s="140"/>
      <c r="T194" s="11"/>
      <c r="U194" s="190"/>
    </row>
    <row r="195" spans="1:21" ht="25.5" customHeight="1">
      <c r="A195" s="140"/>
      <c r="B195" s="13"/>
      <c r="C195" s="11"/>
      <c r="D195" s="140"/>
      <c r="E195" s="13"/>
      <c r="F195" s="11"/>
      <c r="G195" s="140"/>
      <c r="H195" s="13"/>
      <c r="I195" s="11"/>
      <c r="J195" s="140"/>
      <c r="K195" s="13"/>
      <c r="L195" s="11"/>
      <c r="M195" s="140"/>
      <c r="N195" s="13"/>
      <c r="O195" s="11"/>
      <c r="P195" s="140"/>
      <c r="Q195" s="13"/>
      <c r="R195" s="11"/>
      <c r="S195" s="140"/>
      <c r="T195" s="11"/>
      <c r="U195" s="190"/>
    </row>
    <row r="196" spans="1:21" ht="25.5" customHeight="1" thickBot="1">
      <c r="A196" s="141"/>
      <c r="B196" s="14"/>
      <c r="C196" s="12"/>
      <c r="D196" s="141"/>
      <c r="E196" s="14"/>
      <c r="F196" s="12"/>
      <c r="G196" s="141"/>
      <c r="H196" s="14"/>
      <c r="I196" s="12"/>
      <c r="J196" s="141"/>
      <c r="K196" s="14"/>
      <c r="L196" s="12"/>
      <c r="M196" s="141"/>
      <c r="N196" s="14"/>
      <c r="O196" s="12"/>
      <c r="P196" s="141"/>
      <c r="Q196" s="14"/>
      <c r="R196" s="12"/>
      <c r="S196" s="143"/>
      <c r="T196" s="27"/>
      <c r="U196" s="190"/>
    </row>
    <row r="197" spans="1:21" ht="25.5" customHeight="1" thickBot="1">
      <c r="A197" s="26" t="str">
        <f>"Total "&amp;A184</f>
        <v>Total Achats divers</v>
      </c>
      <c r="B197" s="25">
        <f>SUM(B187:B196)</f>
        <v>0</v>
      </c>
      <c r="C197" s="24">
        <f t="array" ref="C197">SUMPRODUCT((IF(B187:B196=0,C187:C196,B187:B196))*1)</f>
        <v>0</v>
      </c>
      <c r="D197" s="26" t="str">
        <f t="shared" ref="D197" si="50">"Total "&amp;D184</f>
        <v>Total Habillement</v>
      </c>
      <c r="E197" s="25">
        <f>SUM(E187:E196)</f>
        <v>0</v>
      </c>
      <c r="F197" s="24">
        <f t="array" ref="F197">SUMPRODUCT((IF(E187:E196=0,F187:F196,E187:E196))*1)</f>
        <v>0</v>
      </c>
      <c r="G197" s="26" t="str">
        <f t="shared" ref="G197" si="51">"Total "&amp;G184</f>
        <v>Total Divers</v>
      </c>
      <c r="H197" s="25">
        <f>SUM(H187:H196)</f>
        <v>0</v>
      </c>
      <c r="I197" s="24">
        <f t="array" ref="I197">SUMPRODUCT((IF(H187:H196=0,I187:I196,H187:H196))*1)</f>
        <v>0</v>
      </c>
      <c r="J197" s="26" t="str">
        <f t="shared" ref="J197" si="52">"Total "&amp;J184</f>
        <v>Total Cantine</v>
      </c>
      <c r="K197" s="25">
        <f>SUM(K187:K196)</f>
        <v>0</v>
      </c>
      <c r="L197" s="24">
        <f t="array" ref="L197">SUMPRODUCT((IF(K187:K196=0,L187:L196,K187:K196))*1)</f>
        <v>0</v>
      </c>
      <c r="M197" s="26" t="str">
        <f t="shared" ref="M197" si="53">"Total "&amp;M184</f>
        <v>Total Extra</v>
      </c>
      <c r="N197" s="25">
        <f>SUM(N187:N196)</f>
        <v>0</v>
      </c>
      <c r="O197" s="24">
        <f t="array" ref="O197">SUMPRODUCT((IF(N187:N196=0,O187:O196,N187:N196))*1)</f>
        <v>0</v>
      </c>
      <c r="P197" s="26" t="str">
        <f t="shared" ref="P197" si="54">"Total "&amp;P184</f>
        <v xml:space="preserve">Total </v>
      </c>
      <c r="Q197" s="25">
        <f>SUM(Q187:Q196)</f>
        <v>0</v>
      </c>
      <c r="R197" s="24">
        <f t="array" ref="R197">SUMPRODUCT((IF(Q187:Q196=0,R187:R196,Q187:Q196))*1)</f>
        <v>0</v>
      </c>
      <c r="S197" s="26" t="s">
        <v>209</v>
      </c>
      <c r="T197" s="128">
        <f>T184</f>
        <v>0</v>
      </c>
      <c r="U197" s="190"/>
    </row>
    <row r="198" spans="1:21" ht="22.5" customHeight="1">
      <c r="A198" s="58" t="s">
        <v>183</v>
      </c>
      <c r="B198" s="193"/>
      <c r="C198" s="193"/>
      <c r="D198" s="193"/>
      <c r="E198" s="193"/>
      <c r="F198" s="193"/>
      <c r="G198" s="193"/>
      <c r="H198" s="193"/>
      <c r="I198" s="193"/>
      <c r="J198" s="193"/>
      <c r="K198" s="193"/>
      <c r="L198" s="193"/>
      <c r="M198" s="193"/>
      <c r="N198" s="193"/>
      <c r="O198" s="193"/>
      <c r="P198" s="193"/>
      <c r="Q198" s="193"/>
      <c r="R198" s="193"/>
      <c r="S198" s="193"/>
      <c r="T198" s="194"/>
      <c r="U198" s="190"/>
    </row>
    <row r="199" spans="1:21" ht="91.5" customHeight="1" thickBot="1">
      <c r="A199" s="59"/>
      <c r="B199" s="195"/>
      <c r="C199" s="195"/>
      <c r="D199" s="195"/>
      <c r="E199" s="195"/>
      <c r="F199" s="195"/>
      <c r="G199" s="195"/>
      <c r="H199" s="195"/>
      <c r="I199" s="195"/>
      <c r="J199" s="195"/>
      <c r="K199" s="195"/>
      <c r="L199" s="195"/>
      <c r="M199" s="195"/>
      <c r="N199" s="195"/>
      <c r="O199" s="195"/>
      <c r="P199" s="195"/>
      <c r="Q199" s="195"/>
      <c r="R199" s="195"/>
      <c r="S199" s="195"/>
      <c r="T199" s="196"/>
      <c r="U199" s="190"/>
    </row>
    <row r="200" spans="1:21" ht="28.5" customHeight="1" thickBot="1">
      <c r="A200" s="199" t="s">
        <v>41</v>
      </c>
      <c r="B200" s="200"/>
      <c r="C200" s="200"/>
      <c r="D200" s="200"/>
      <c r="E200" s="200"/>
      <c r="F200" s="200"/>
      <c r="G200" s="200"/>
      <c r="H200" s="200"/>
      <c r="I200" s="201"/>
      <c r="J200" s="16">
        <f ca="1">LOOKUP(9^9,Décembre!J:J)-SUM(B215,E215,H215,K215,N215,Q215)+T215-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(12,budget,2,FALSE)</f>
        <v>50</v>
      </c>
      <c r="K200" s="63"/>
      <c r="L200" s="63"/>
      <c r="M200" s="63"/>
      <c r="N200" s="63"/>
      <c r="O200" s="63"/>
      <c r="P200" s="63"/>
      <c r="Q200" s="63"/>
      <c r="R200" s="63"/>
      <c r="S200" s="63"/>
      <c r="T200" s="64"/>
      <c r="U200" s="190"/>
    </row>
    <row r="201" spans="1:21" ht="28.5" customHeight="1" thickBot="1">
      <c r="A201" s="202" t="s">
        <v>64</v>
      </c>
      <c r="B201" s="203"/>
      <c r="C201" s="203"/>
      <c r="D201" s="203"/>
      <c r="E201" s="203"/>
      <c r="F201" s="203"/>
      <c r="G201" s="203"/>
      <c r="H201" s="203"/>
      <c r="I201" s="203"/>
      <c r="J201" s="203"/>
      <c r="K201" s="203"/>
      <c r="L201" s="203"/>
      <c r="M201" s="203"/>
      <c r="N201" s="203"/>
      <c r="O201" s="203"/>
      <c r="P201" s="203"/>
      <c r="Q201" s="203"/>
      <c r="R201" s="204"/>
      <c r="S201" s="205" t="s">
        <v>26</v>
      </c>
      <c r="T201" s="206"/>
      <c r="U201" s="190"/>
    </row>
    <row r="202" spans="1:21" ht="25.5" customHeight="1" thickBot="1">
      <c r="A202" s="17" t="s">
        <v>18</v>
      </c>
      <c r="B202" s="207">
        <v>700</v>
      </c>
      <c r="C202" s="208"/>
      <c r="D202" s="17" t="s">
        <v>155</v>
      </c>
      <c r="E202" s="207">
        <v>200</v>
      </c>
      <c r="F202" s="208"/>
      <c r="G202" s="17" t="s">
        <v>20</v>
      </c>
      <c r="H202" s="207">
        <v>150</v>
      </c>
      <c r="I202" s="208"/>
      <c r="J202" s="17" t="s">
        <v>21</v>
      </c>
      <c r="K202" s="207">
        <v>120</v>
      </c>
      <c r="L202" s="208"/>
      <c r="M202" s="17" t="s">
        <v>22</v>
      </c>
      <c r="N202" s="207">
        <v>0</v>
      </c>
      <c r="O202" s="208"/>
      <c r="P202" s="17"/>
      <c r="Q202" s="207"/>
      <c r="R202" s="208"/>
      <c r="S202" s="18" t="s">
        <v>27</v>
      </c>
      <c r="T202" s="19">
        <f>SUM(T204:T214)</f>
        <v>0</v>
      </c>
      <c r="U202" s="190"/>
    </row>
    <row r="203" spans="1:21" ht="25.5" customHeight="1" thickBot="1">
      <c r="A203" s="20" t="s">
        <v>19</v>
      </c>
      <c r="B203" s="209">
        <f>B202-C215</f>
        <v>700</v>
      </c>
      <c r="C203" s="210"/>
      <c r="D203" s="21" t="s">
        <v>19</v>
      </c>
      <c r="E203" s="197">
        <f>E202-F215</f>
        <v>200</v>
      </c>
      <c r="F203" s="198"/>
      <c r="G203" s="21" t="s">
        <v>19</v>
      </c>
      <c r="H203" s="197">
        <f>H202-I215</f>
        <v>150</v>
      </c>
      <c r="I203" s="198"/>
      <c r="J203" s="21" t="s">
        <v>19</v>
      </c>
      <c r="K203" s="197">
        <f>K202-L215</f>
        <v>120</v>
      </c>
      <c r="L203" s="198"/>
      <c r="M203" s="21" t="s">
        <v>19</v>
      </c>
      <c r="N203" s="197">
        <f>N202-O215</f>
        <v>0</v>
      </c>
      <c r="O203" s="198"/>
      <c r="P203" s="21" t="s">
        <v>19</v>
      </c>
      <c r="Q203" s="197">
        <f>Q202-R215</f>
        <v>0</v>
      </c>
      <c r="R203" s="198"/>
      <c r="S203" s="22" t="s">
        <v>24</v>
      </c>
      <c r="T203" s="8" t="s">
        <v>23</v>
      </c>
      <c r="U203" s="190"/>
    </row>
    <row r="204" spans="1:21" ht="25.5" customHeight="1" thickBot="1">
      <c r="A204" s="22" t="s">
        <v>24</v>
      </c>
      <c r="B204" s="23" t="s">
        <v>69</v>
      </c>
      <c r="C204" s="8" t="s">
        <v>28</v>
      </c>
      <c r="D204" s="22" t="s">
        <v>24</v>
      </c>
      <c r="E204" s="23" t="s">
        <v>69</v>
      </c>
      <c r="F204" s="8" t="s">
        <v>28</v>
      </c>
      <c r="G204" s="22" t="s">
        <v>24</v>
      </c>
      <c r="H204" s="23" t="s">
        <v>69</v>
      </c>
      <c r="I204" s="8" t="s">
        <v>28</v>
      </c>
      <c r="J204" s="22" t="s">
        <v>24</v>
      </c>
      <c r="K204" s="23" t="s">
        <v>69</v>
      </c>
      <c r="L204" s="8" t="s">
        <v>28</v>
      </c>
      <c r="M204" s="22" t="s">
        <v>24</v>
      </c>
      <c r="N204" s="23" t="s">
        <v>69</v>
      </c>
      <c r="O204" s="8" t="s">
        <v>28</v>
      </c>
      <c r="P204" s="22" t="s">
        <v>24</v>
      </c>
      <c r="Q204" s="23" t="s">
        <v>69</v>
      </c>
      <c r="R204" s="8" t="s">
        <v>28</v>
      </c>
      <c r="S204" s="142"/>
      <c r="T204" s="10"/>
      <c r="U204" s="190"/>
    </row>
    <row r="205" spans="1:21" ht="25.5" customHeight="1">
      <c r="A205" s="138"/>
      <c r="B205" s="15"/>
      <c r="C205" s="10"/>
      <c r="D205" s="138"/>
      <c r="E205" s="15"/>
      <c r="F205" s="10"/>
      <c r="G205" s="138"/>
      <c r="H205" s="15"/>
      <c r="I205" s="10"/>
      <c r="J205" s="138"/>
      <c r="K205" s="15"/>
      <c r="L205" s="10"/>
      <c r="M205" s="138"/>
      <c r="N205" s="15"/>
      <c r="O205" s="10"/>
      <c r="P205" s="138"/>
      <c r="Q205" s="15"/>
      <c r="R205" s="10"/>
      <c r="S205" s="142"/>
      <c r="T205" s="10"/>
      <c r="U205" s="190"/>
    </row>
    <row r="206" spans="1:21" ht="25.5" customHeight="1">
      <c r="A206" s="139"/>
      <c r="B206" s="13"/>
      <c r="C206" s="11"/>
      <c r="D206" s="139"/>
      <c r="E206" s="13"/>
      <c r="F206" s="11"/>
      <c r="G206" s="139"/>
      <c r="H206" s="13"/>
      <c r="I206" s="11"/>
      <c r="J206" s="139"/>
      <c r="K206" s="13"/>
      <c r="L206" s="11"/>
      <c r="M206" s="139"/>
      <c r="N206" s="13"/>
      <c r="O206" s="11"/>
      <c r="P206" s="139"/>
      <c r="Q206" s="13"/>
      <c r="R206" s="11"/>
      <c r="S206" s="140"/>
      <c r="T206" s="11"/>
      <c r="U206" s="190"/>
    </row>
    <row r="207" spans="1:21" ht="25.5" customHeight="1">
      <c r="A207" s="139"/>
      <c r="B207" s="13"/>
      <c r="C207" s="11"/>
      <c r="D207" s="139"/>
      <c r="E207" s="13"/>
      <c r="F207" s="11"/>
      <c r="G207" s="139"/>
      <c r="H207" s="13"/>
      <c r="I207" s="11"/>
      <c r="J207" s="139"/>
      <c r="K207" s="13"/>
      <c r="L207" s="11"/>
      <c r="M207" s="139"/>
      <c r="N207" s="13"/>
      <c r="O207" s="11"/>
      <c r="P207" s="139"/>
      <c r="Q207" s="13"/>
      <c r="R207" s="11"/>
      <c r="S207" s="140"/>
      <c r="T207" s="11"/>
      <c r="U207" s="190"/>
    </row>
    <row r="208" spans="1:21" ht="25.5" customHeight="1">
      <c r="A208" s="139"/>
      <c r="B208" s="13"/>
      <c r="C208" s="11"/>
      <c r="D208" s="139"/>
      <c r="E208" s="13"/>
      <c r="F208" s="11"/>
      <c r="G208" s="139"/>
      <c r="H208" s="13"/>
      <c r="I208" s="11"/>
      <c r="J208" s="139"/>
      <c r="K208" s="13"/>
      <c r="L208" s="11"/>
      <c r="M208" s="139"/>
      <c r="N208" s="13"/>
      <c r="O208" s="11"/>
      <c r="P208" s="139"/>
      <c r="Q208" s="13"/>
      <c r="R208" s="11"/>
      <c r="S208" s="140"/>
      <c r="T208" s="11"/>
      <c r="U208" s="190"/>
    </row>
    <row r="209" spans="1:21" ht="25.5" customHeight="1">
      <c r="A209" s="139"/>
      <c r="B209" s="13"/>
      <c r="C209" s="11"/>
      <c r="D209" s="139"/>
      <c r="E209" s="13"/>
      <c r="F209" s="11"/>
      <c r="G209" s="139"/>
      <c r="H209" s="13"/>
      <c r="I209" s="11"/>
      <c r="J209" s="139"/>
      <c r="K209" s="13"/>
      <c r="L209" s="11"/>
      <c r="M209" s="139"/>
      <c r="N209" s="13"/>
      <c r="O209" s="11"/>
      <c r="P209" s="139"/>
      <c r="Q209" s="13"/>
      <c r="R209" s="11"/>
      <c r="S209" s="140"/>
      <c r="T209" s="11"/>
      <c r="U209" s="190"/>
    </row>
    <row r="210" spans="1:21" ht="25.5" customHeight="1">
      <c r="A210" s="139"/>
      <c r="B210" s="13"/>
      <c r="C210" s="11"/>
      <c r="D210" s="139"/>
      <c r="E210" s="13"/>
      <c r="F210" s="11"/>
      <c r="G210" s="139"/>
      <c r="H210" s="13"/>
      <c r="I210" s="11"/>
      <c r="J210" s="139"/>
      <c r="K210" s="13"/>
      <c r="L210" s="11"/>
      <c r="M210" s="139"/>
      <c r="N210" s="13"/>
      <c r="O210" s="11"/>
      <c r="P210" s="139"/>
      <c r="Q210" s="13"/>
      <c r="R210" s="11"/>
      <c r="S210" s="140"/>
      <c r="T210" s="11"/>
      <c r="U210" s="190"/>
    </row>
    <row r="211" spans="1:21" ht="25.5" customHeight="1">
      <c r="A211" s="140"/>
      <c r="B211" s="13"/>
      <c r="C211" s="11"/>
      <c r="D211" s="140"/>
      <c r="E211" s="13"/>
      <c r="F211" s="11"/>
      <c r="G211" s="140"/>
      <c r="H211" s="13"/>
      <c r="I211" s="11"/>
      <c r="J211" s="140"/>
      <c r="K211" s="13"/>
      <c r="L211" s="11"/>
      <c r="M211" s="140"/>
      <c r="N211" s="13"/>
      <c r="O211" s="11"/>
      <c r="P211" s="140"/>
      <c r="Q211" s="13"/>
      <c r="R211" s="11"/>
      <c r="S211" s="140"/>
      <c r="T211" s="11"/>
      <c r="U211" s="190"/>
    </row>
    <row r="212" spans="1:21" ht="25.5" customHeight="1">
      <c r="A212" s="140"/>
      <c r="B212" s="13"/>
      <c r="C212" s="11"/>
      <c r="D212" s="140"/>
      <c r="E212" s="13"/>
      <c r="F212" s="11"/>
      <c r="G212" s="140"/>
      <c r="H212" s="13"/>
      <c r="I212" s="11"/>
      <c r="J212" s="140"/>
      <c r="K212" s="13"/>
      <c r="L212" s="11"/>
      <c r="M212" s="140"/>
      <c r="N212" s="13"/>
      <c r="O212" s="11"/>
      <c r="P212" s="140"/>
      <c r="Q212" s="13"/>
      <c r="R212" s="11"/>
      <c r="S212" s="140"/>
      <c r="T212" s="11"/>
      <c r="U212" s="190"/>
    </row>
    <row r="213" spans="1:21" ht="25.5" customHeight="1">
      <c r="A213" s="140"/>
      <c r="B213" s="13"/>
      <c r="C213" s="11"/>
      <c r="D213" s="140"/>
      <c r="E213" s="13"/>
      <c r="F213" s="11"/>
      <c r="G213" s="140"/>
      <c r="H213" s="13"/>
      <c r="I213" s="11"/>
      <c r="J213" s="140"/>
      <c r="K213" s="13"/>
      <c r="L213" s="11"/>
      <c r="M213" s="140"/>
      <c r="N213" s="13"/>
      <c r="O213" s="11"/>
      <c r="P213" s="140"/>
      <c r="Q213" s="13"/>
      <c r="R213" s="11"/>
      <c r="S213" s="140"/>
      <c r="T213" s="11"/>
      <c r="U213" s="190"/>
    </row>
    <row r="214" spans="1:21" ht="25.5" customHeight="1" thickBot="1">
      <c r="A214" s="141"/>
      <c r="B214" s="14"/>
      <c r="C214" s="12"/>
      <c r="D214" s="141"/>
      <c r="E214" s="14"/>
      <c r="F214" s="12"/>
      <c r="G214" s="141"/>
      <c r="H214" s="14"/>
      <c r="I214" s="12"/>
      <c r="J214" s="141"/>
      <c r="K214" s="14"/>
      <c r="L214" s="12"/>
      <c r="M214" s="141"/>
      <c r="N214" s="14"/>
      <c r="O214" s="12"/>
      <c r="P214" s="141"/>
      <c r="Q214" s="14"/>
      <c r="R214" s="12"/>
      <c r="S214" s="143"/>
      <c r="T214" s="27"/>
      <c r="U214" s="190"/>
    </row>
    <row r="215" spans="1:21" ht="25.5" customHeight="1" thickBot="1">
      <c r="A215" s="26" t="str">
        <f>"Total "&amp;A202</f>
        <v>Total Achats divers</v>
      </c>
      <c r="B215" s="25">
        <f>SUM(B205:B214)</f>
        <v>0</v>
      </c>
      <c r="C215" s="24">
        <f t="array" ref="C215">SUMPRODUCT((IF(B205:B214=0,C205:C214,B205:B214))*1)</f>
        <v>0</v>
      </c>
      <c r="D215" s="26" t="str">
        <f t="shared" ref="D215" si="55">"Total "&amp;D202</f>
        <v>Total Habillement</v>
      </c>
      <c r="E215" s="25">
        <f>SUM(E205:E214)</f>
        <v>0</v>
      </c>
      <c r="F215" s="24">
        <f t="array" ref="F215">SUMPRODUCT((IF(E205:E214=0,F205:F214,E205:E214))*1)</f>
        <v>0</v>
      </c>
      <c r="G215" s="26" t="str">
        <f t="shared" ref="G215" si="56">"Total "&amp;G202</f>
        <v>Total Divers</v>
      </c>
      <c r="H215" s="25">
        <f>SUM(H205:H214)</f>
        <v>0</v>
      </c>
      <c r="I215" s="24">
        <f t="array" ref="I215">SUMPRODUCT((IF(H205:H214=0,I205:I214,H205:H214))*1)</f>
        <v>0</v>
      </c>
      <c r="J215" s="26" t="str">
        <f t="shared" ref="J215" si="57">"Total "&amp;J202</f>
        <v>Total Cantine</v>
      </c>
      <c r="K215" s="25">
        <f>SUM(K205:K214)</f>
        <v>0</v>
      </c>
      <c r="L215" s="24">
        <f t="array" ref="L215">SUMPRODUCT((IF(K205:K214=0,L205:L214,K205:K214))*1)</f>
        <v>0</v>
      </c>
      <c r="M215" s="26" t="str">
        <f t="shared" ref="M215" si="58">"Total "&amp;M202</f>
        <v>Total Extra</v>
      </c>
      <c r="N215" s="25">
        <f>SUM(N205:N214)</f>
        <v>0</v>
      </c>
      <c r="O215" s="24">
        <f t="array" ref="O215">SUMPRODUCT((IF(N205:N214=0,O205:O214,N205:N214))*1)</f>
        <v>0</v>
      </c>
      <c r="P215" s="26" t="str">
        <f t="shared" ref="P215" si="59">"Total "&amp;P202</f>
        <v xml:space="preserve">Total </v>
      </c>
      <c r="Q215" s="25">
        <f>SUM(Q205:Q214)</f>
        <v>0</v>
      </c>
      <c r="R215" s="24">
        <f t="array" ref="R215">SUMPRODUCT((IF(Q205:Q214=0,R205:R214,Q205:Q214))*1)</f>
        <v>0</v>
      </c>
      <c r="S215" s="26" t="s">
        <v>209</v>
      </c>
      <c r="T215" s="128">
        <f>T202</f>
        <v>0</v>
      </c>
      <c r="U215" s="190"/>
    </row>
    <row r="216" spans="1:21" ht="22.5" customHeight="1">
      <c r="A216" s="58" t="s">
        <v>183</v>
      </c>
      <c r="B216" s="193"/>
      <c r="C216" s="193"/>
      <c r="D216" s="193"/>
      <c r="E216" s="193"/>
      <c r="F216" s="193"/>
      <c r="G216" s="193"/>
      <c r="H216" s="193"/>
      <c r="I216" s="193"/>
      <c r="J216" s="193"/>
      <c r="K216" s="193"/>
      <c r="L216" s="193"/>
      <c r="M216" s="193"/>
      <c r="N216" s="193"/>
      <c r="O216" s="193"/>
      <c r="P216" s="193"/>
      <c r="Q216" s="193"/>
      <c r="R216" s="193"/>
      <c r="S216" s="193"/>
      <c r="T216" s="194"/>
      <c r="U216" s="190"/>
    </row>
    <row r="217" spans="1:21" ht="91.5" customHeight="1" thickBot="1">
      <c r="A217" s="59"/>
      <c r="B217" s="195"/>
      <c r="C217" s="195"/>
      <c r="D217" s="195"/>
      <c r="E217" s="195"/>
      <c r="F217" s="195"/>
      <c r="G217" s="195"/>
      <c r="H217" s="195"/>
      <c r="I217" s="195"/>
      <c r="J217" s="195"/>
      <c r="K217" s="195"/>
      <c r="L217" s="195"/>
      <c r="M217" s="195"/>
      <c r="N217" s="195"/>
      <c r="O217" s="195"/>
      <c r="P217" s="195"/>
      <c r="Q217" s="195"/>
      <c r="R217" s="195"/>
      <c r="S217" s="195"/>
      <c r="T217" s="196"/>
      <c r="U217" s="190"/>
    </row>
  </sheetData>
  <mergeCells count="205">
    <mergeCell ref="A2:I2"/>
    <mergeCell ref="A110:I110"/>
    <mergeCell ref="A111:R111"/>
    <mergeCell ref="S111:T111"/>
    <mergeCell ref="N5:O5"/>
    <mergeCell ref="Q5:R5"/>
    <mergeCell ref="S165:T165"/>
    <mergeCell ref="N59:O59"/>
    <mergeCell ref="Q59:R59"/>
    <mergeCell ref="A74:I74"/>
    <mergeCell ref="A75:R75"/>
    <mergeCell ref="S75:T75"/>
    <mergeCell ref="B76:C76"/>
    <mergeCell ref="B95:C95"/>
    <mergeCell ref="E95:F95"/>
    <mergeCell ref="H95:I95"/>
    <mergeCell ref="K95:L95"/>
    <mergeCell ref="N95:O95"/>
    <mergeCell ref="Q95:R95"/>
    <mergeCell ref="S21:T21"/>
    <mergeCell ref="B23:C23"/>
    <mergeCell ref="E23:F23"/>
    <mergeCell ref="H23:I23"/>
    <mergeCell ref="K23:L23"/>
    <mergeCell ref="B5:C5"/>
    <mergeCell ref="E4:F4"/>
    <mergeCell ref="H4:I4"/>
    <mergeCell ref="K4:L4"/>
    <mergeCell ref="N4:O4"/>
    <mergeCell ref="Q4:R4"/>
    <mergeCell ref="E5:F5"/>
    <mergeCell ref="H5:I5"/>
    <mergeCell ref="K5:L5"/>
    <mergeCell ref="E40:F40"/>
    <mergeCell ref="H40:I40"/>
    <mergeCell ref="K40:L40"/>
    <mergeCell ref="N40:O40"/>
    <mergeCell ref="Q40:R40"/>
    <mergeCell ref="A3:R3"/>
    <mergeCell ref="A20:I20"/>
    <mergeCell ref="A21:R21"/>
    <mergeCell ref="B22:C22"/>
    <mergeCell ref="E22:F22"/>
    <mergeCell ref="H22:I22"/>
    <mergeCell ref="K22:L22"/>
    <mergeCell ref="N22:O22"/>
    <mergeCell ref="Q22:R22"/>
    <mergeCell ref="B40:C40"/>
    <mergeCell ref="N23:O23"/>
    <mergeCell ref="Q23:R23"/>
    <mergeCell ref="A38:I38"/>
    <mergeCell ref="A39:R39"/>
    <mergeCell ref="B18:T19"/>
    <mergeCell ref="B36:T37"/>
    <mergeCell ref="S39:T39"/>
    <mergeCell ref="S3:T3"/>
    <mergeCell ref="B4:C4"/>
    <mergeCell ref="E76:F76"/>
    <mergeCell ref="H76:I76"/>
    <mergeCell ref="K76:L76"/>
    <mergeCell ref="N76:O76"/>
    <mergeCell ref="Q76:R76"/>
    <mergeCell ref="Q41:R41"/>
    <mergeCell ref="A56:I56"/>
    <mergeCell ref="A57:R57"/>
    <mergeCell ref="S57:T57"/>
    <mergeCell ref="B58:C58"/>
    <mergeCell ref="E58:F58"/>
    <mergeCell ref="H58:I58"/>
    <mergeCell ref="K58:L58"/>
    <mergeCell ref="N58:O58"/>
    <mergeCell ref="Q58:R58"/>
    <mergeCell ref="B41:C41"/>
    <mergeCell ref="E41:F41"/>
    <mergeCell ref="H41:I41"/>
    <mergeCell ref="K41:L41"/>
    <mergeCell ref="N41:O41"/>
    <mergeCell ref="B59:C59"/>
    <mergeCell ref="E59:F59"/>
    <mergeCell ref="H59:I59"/>
    <mergeCell ref="K59:L59"/>
    <mergeCell ref="Q77:R77"/>
    <mergeCell ref="A92:I92"/>
    <mergeCell ref="A93:R93"/>
    <mergeCell ref="S93:T93"/>
    <mergeCell ref="B94:C94"/>
    <mergeCell ref="E94:F94"/>
    <mergeCell ref="H94:I94"/>
    <mergeCell ref="K94:L94"/>
    <mergeCell ref="N94:O94"/>
    <mergeCell ref="Q94:R94"/>
    <mergeCell ref="B77:C77"/>
    <mergeCell ref="E77:F77"/>
    <mergeCell ref="H77:I77"/>
    <mergeCell ref="K77:L77"/>
    <mergeCell ref="N77:O77"/>
    <mergeCell ref="Q112:R112"/>
    <mergeCell ref="B113:C113"/>
    <mergeCell ref="E113:F113"/>
    <mergeCell ref="H113:I113"/>
    <mergeCell ref="K113:L113"/>
    <mergeCell ref="N113:O113"/>
    <mergeCell ref="Q113:R113"/>
    <mergeCell ref="B112:C112"/>
    <mergeCell ref="E112:F112"/>
    <mergeCell ref="H112:I112"/>
    <mergeCell ref="K112:L112"/>
    <mergeCell ref="N112:O112"/>
    <mergeCell ref="A128:I128"/>
    <mergeCell ref="A129:R129"/>
    <mergeCell ref="S129:T129"/>
    <mergeCell ref="B130:C130"/>
    <mergeCell ref="E130:F130"/>
    <mergeCell ref="H130:I130"/>
    <mergeCell ref="K130:L130"/>
    <mergeCell ref="N130:O130"/>
    <mergeCell ref="Q130:R130"/>
    <mergeCell ref="A164:I164"/>
    <mergeCell ref="A165:R165"/>
    <mergeCell ref="B166:C166"/>
    <mergeCell ref="E166:F166"/>
    <mergeCell ref="H166:I166"/>
    <mergeCell ref="K166:L166"/>
    <mergeCell ref="N166:O166"/>
    <mergeCell ref="Q166:R166"/>
    <mergeCell ref="B149:C149"/>
    <mergeCell ref="E149:F149"/>
    <mergeCell ref="H149:I149"/>
    <mergeCell ref="K149:L149"/>
    <mergeCell ref="N149:O149"/>
    <mergeCell ref="Q167:R167"/>
    <mergeCell ref="A182:I182"/>
    <mergeCell ref="A183:R183"/>
    <mergeCell ref="S183:T183"/>
    <mergeCell ref="B184:C184"/>
    <mergeCell ref="E184:F184"/>
    <mergeCell ref="H184:I184"/>
    <mergeCell ref="K184:L184"/>
    <mergeCell ref="N184:O184"/>
    <mergeCell ref="Q184:R184"/>
    <mergeCell ref="B167:C167"/>
    <mergeCell ref="E167:F167"/>
    <mergeCell ref="H167:I167"/>
    <mergeCell ref="K167:L167"/>
    <mergeCell ref="N167:O167"/>
    <mergeCell ref="B180:T181"/>
    <mergeCell ref="B198:T199"/>
    <mergeCell ref="B216:T217"/>
    <mergeCell ref="Q203:R203"/>
    <mergeCell ref="B203:C203"/>
    <mergeCell ref="E203:F203"/>
    <mergeCell ref="H203:I203"/>
    <mergeCell ref="K203:L203"/>
    <mergeCell ref="N203:O203"/>
    <mergeCell ref="Q185:R185"/>
    <mergeCell ref="A200:I200"/>
    <mergeCell ref="A201:R201"/>
    <mergeCell ref="S201:T201"/>
    <mergeCell ref="B202:C202"/>
    <mergeCell ref="E202:F202"/>
    <mergeCell ref="H202:I202"/>
    <mergeCell ref="K202:L202"/>
    <mergeCell ref="N202:O202"/>
    <mergeCell ref="Q202:R202"/>
    <mergeCell ref="B185:C185"/>
    <mergeCell ref="E185:F185"/>
    <mergeCell ref="H185:I185"/>
    <mergeCell ref="K185:L185"/>
    <mergeCell ref="N185:O185"/>
    <mergeCell ref="S147:T147"/>
    <mergeCell ref="B148:C148"/>
    <mergeCell ref="E148:F148"/>
    <mergeCell ref="H148:I148"/>
    <mergeCell ref="K148:L148"/>
    <mergeCell ref="N148:O148"/>
    <mergeCell ref="Q148:R148"/>
    <mergeCell ref="B131:C131"/>
    <mergeCell ref="E131:F131"/>
    <mergeCell ref="H131:I131"/>
    <mergeCell ref="K131:L131"/>
    <mergeCell ref="N131:O131"/>
    <mergeCell ref="U164:U181"/>
    <mergeCell ref="U182:U199"/>
    <mergeCell ref="U200:U217"/>
    <mergeCell ref="G1:T1"/>
    <mergeCell ref="U2:U19"/>
    <mergeCell ref="U20:U37"/>
    <mergeCell ref="U38:U55"/>
    <mergeCell ref="U56:U73"/>
    <mergeCell ref="U74:U91"/>
    <mergeCell ref="U92:U109"/>
    <mergeCell ref="U110:U127"/>
    <mergeCell ref="U128:U145"/>
    <mergeCell ref="U146:U163"/>
    <mergeCell ref="B54:T55"/>
    <mergeCell ref="B72:T73"/>
    <mergeCell ref="B90:T91"/>
    <mergeCell ref="B108:T109"/>
    <mergeCell ref="B126:T127"/>
    <mergeCell ref="B144:T145"/>
    <mergeCell ref="B162:T163"/>
    <mergeCell ref="Q149:R149"/>
    <mergeCell ref="Q131:R131"/>
    <mergeCell ref="A146:I146"/>
    <mergeCell ref="A147:R147"/>
  </mergeCells>
  <pageMargins left="0.7" right="0.7" top="0.75" bottom="0.75" header="0.3" footer="0.3"/>
  <pageSetup paperSize="9" orientation="portrait" horizontalDpi="4294967293" vertic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AA41"/>
  <sheetViews>
    <sheetView showGridLines="0" showZeros="0" topLeftCell="A3" zoomScaleNormal="100" workbookViewId="0">
      <pane ySplit="1" topLeftCell="A4" activePane="bottomLeft" state="frozen"/>
      <selection activeCell="A3" sqref="A3"/>
      <selection pane="bottomLeft" activeCell="A4" sqref="A4:O5"/>
    </sheetView>
  </sheetViews>
  <sheetFormatPr baseColWidth="10" defaultColWidth="0" defaultRowHeight="12.75"/>
  <cols>
    <col min="1" max="2" width="37.140625" style="29" customWidth="1"/>
    <col min="3" max="3" width="14" style="30" customWidth="1"/>
    <col min="4" max="15" width="11.140625" style="29" customWidth="1"/>
    <col min="16" max="16384" width="11.42578125" style="29" hidden="1"/>
  </cols>
  <sheetData>
    <row r="1" spans="1:27" hidden="1">
      <c r="P1" s="36">
        <v>1</v>
      </c>
      <c r="Q1" s="36">
        <v>2</v>
      </c>
      <c r="R1" s="36">
        <v>3</v>
      </c>
      <c r="S1" s="36">
        <v>4</v>
      </c>
      <c r="T1" s="36">
        <v>5</v>
      </c>
      <c r="U1" s="36">
        <v>6</v>
      </c>
      <c r="V1" s="36">
        <v>7</v>
      </c>
      <c r="W1" s="36">
        <v>8</v>
      </c>
      <c r="X1" s="36">
        <v>9</v>
      </c>
      <c r="Y1" s="36">
        <v>10</v>
      </c>
      <c r="Z1" s="36">
        <v>11</v>
      </c>
      <c r="AA1" s="36">
        <v>12</v>
      </c>
    </row>
    <row r="2" spans="1:27" hidden="1">
      <c r="A2" s="80"/>
      <c r="B2" s="80"/>
      <c r="C2" s="81"/>
      <c r="D2" s="80"/>
      <c r="E2" s="80"/>
      <c r="F2" s="80"/>
      <c r="G2" s="80"/>
      <c r="H2" s="80"/>
      <c r="I2" s="80"/>
      <c r="J2" s="80"/>
      <c r="K2" s="80"/>
      <c r="L2" s="80"/>
      <c r="M2" s="80"/>
      <c r="N2" s="80"/>
      <c r="O2" s="80"/>
      <c r="P2" s="37">
        <f ca="1">SUM(INDIRECT("P4:P"&amp;COUNTA($A:$A)+3))</f>
        <v>0</v>
      </c>
      <c r="Q2" s="37">
        <f ca="1">SUM(INDIRECT("Q4:Q"&amp;COUNTA($A:$A)+3))</f>
        <v>0</v>
      </c>
      <c r="R2" s="37">
        <f ca="1">SUM(INDIRECT("R4:R"&amp;COUNTA($A:$A)+3))</f>
        <v>0</v>
      </c>
      <c r="S2" s="37">
        <f ca="1">SUM(INDIRECT("S4:S"&amp;COUNTA($A:$A)+3))</f>
        <v>0</v>
      </c>
      <c r="T2" s="37">
        <f ca="1">SUM(INDIRECT("T4:T"&amp;COUNTA($A:$A)+3))</f>
        <v>0</v>
      </c>
      <c r="U2" s="37">
        <f ca="1">SUM(INDIRECT("U4:U"&amp;COUNTA($A:$A)+3))</f>
        <v>0</v>
      </c>
      <c r="V2" s="37">
        <f ca="1">SUM(INDIRECT("V4:V"&amp;COUNTA($A:$A)+3))</f>
        <v>0</v>
      </c>
      <c r="W2" s="37">
        <f ca="1">SUM(INDIRECT("W4:W"&amp;COUNTA($A:$A)+3))</f>
        <v>0</v>
      </c>
      <c r="X2" s="37">
        <f ca="1">SUM(INDIRECT("X4:X"&amp;COUNTA($A:$A)+3))</f>
        <v>0</v>
      </c>
      <c r="Y2" s="37">
        <f ca="1">SUM(INDIRECT("Y4:Y"&amp;COUNTA($A:$A)+3))</f>
        <v>0</v>
      </c>
      <c r="Z2" s="37">
        <f ca="1">SUM(INDIRECT("Z4:Z"&amp;COUNTA($A:$A)+3))</f>
        <v>0</v>
      </c>
      <c r="AA2" s="37">
        <f ca="1">SUM(INDIRECT("AA4:AA"&amp;COUNTA($A:$A)+3))</f>
        <v>0</v>
      </c>
    </row>
    <row r="3" spans="1:27" s="28" customFormat="1" ht="40.5" customHeight="1">
      <c r="A3" s="106" t="s">
        <v>72</v>
      </c>
      <c r="B3" s="82" t="s">
        <v>1</v>
      </c>
      <c r="C3" s="83" t="s">
        <v>67</v>
      </c>
      <c r="D3" s="82" t="s">
        <v>42</v>
      </c>
      <c r="E3" s="82" t="s">
        <v>43</v>
      </c>
      <c r="F3" s="82" t="s">
        <v>44</v>
      </c>
      <c r="G3" s="82" t="s">
        <v>29</v>
      </c>
      <c r="H3" s="82" t="s">
        <v>45</v>
      </c>
      <c r="I3" s="82" t="s">
        <v>46</v>
      </c>
      <c r="J3" s="82" t="s">
        <v>47</v>
      </c>
      <c r="K3" s="82" t="s">
        <v>48</v>
      </c>
      <c r="L3" s="82" t="s">
        <v>49</v>
      </c>
      <c r="M3" s="82" t="s">
        <v>50</v>
      </c>
      <c r="N3" s="82" t="s">
        <v>51</v>
      </c>
      <c r="O3" s="84" t="s">
        <v>52</v>
      </c>
      <c r="P3" s="105" t="s">
        <v>193</v>
      </c>
      <c r="Q3" s="105" t="s">
        <v>194</v>
      </c>
      <c r="R3" s="105" t="s">
        <v>195</v>
      </c>
      <c r="S3" s="105" t="s">
        <v>196</v>
      </c>
      <c r="T3" s="105" t="s">
        <v>197</v>
      </c>
      <c r="U3" s="105" t="s">
        <v>198</v>
      </c>
      <c r="V3" s="105" t="s">
        <v>199</v>
      </c>
      <c r="W3" s="105" t="s">
        <v>200</v>
      </c>
      <c r="X3" s="105" t="s">
        <v>201</v>
      </c>
      <c r="Y3" s="105" t="s">
        <v>202</v>
      </c>
      <c r="Z3" s="105" t="s">
        <v>203</v>
      </c>
      <c r="AA3" s="105" t="s">
        <v>204</v>
      </c>
    </row>
    <row r="4" spans="1:27" ht="15.75" customHeight="1">
      <c r="A4" s="85"/>
      <c r="B4" s="86"/>
      <c r="C4" s="87"/>
      <c r="D4" s="88"/>
      <c r="E4" s="88"/>
      <c r="F4" s="88"/>
      <c r="G4" s="88"/>
      <c r="H4" s="88"/>
      <c r="I4" s="88"/>
      <c r="J4" s="88"/>
      <c r="K4" s="88"/>
      <c r="L4" s="88"/>
      <c r="M4" s="88"/>
      <c r="N4" s="88"/>
      <c r="O4" s="89"/>
      <c r="P4" s="104">
        <f t="shared" ref="P4:P41" ca="1" si="0">IF(D4-SUMPRODUCT((LP_1=$A4)*(LS_1=$B4)*(D_1))&lt;0,0,D4-SUMPRODUCT((LP_1=$A4)*(LS_1=$B4)*(D_1)))</f>
        <v>0</v>
      </c>
      <c r="Q4" s="104">
        <f t="shared" ref="Q4:Q41" ca="1" si="1">IF(P4-SUMPRODUCT((LP_2=$A4)*(LS_2=$B4)*(D_2))&lt;0,0,P4-SUMPRODUCT((LP_2=$A4)*(LS_2=$B4)*(D_2))+E4)</f>
        <v>0</v>
      </c>
      <c r="R4" s="104">
        <f t="shared" ref="R4:R41" ca="1" si="2">IF(Q4-SUMPRODUCT((LP_3=$A4)*(LS_3=$B4)*(D_3))&lt;0,0,Q4-SUMPRODUCT((LP_3=$A4)*(LS_3=$B4)*(D_3))+F4)</f>
        <v>0</v>
      </c>
      <c r="S4" s="104">
        <f t="shared" ref="S4:S41" ca="1" si="3">IF(R4-SUMPRODUCT((LP_4=$A4)*(LS_4=$B4)*(D_4))&lt;0,0,R4-SUMPRODUCT((LP_4=$A4)*(LS_4=$B4)*(D_4))+G4)</f>
        <v>0</v>
      </c>
      <c r="T4" s="104">
        <f t="shared" ref="T4:T41" ca="1" si="4">IF(S4-SUMPRODUCT((LP_5=$A4)*(LS_5=$B4)*(D_5))&lt;0,0,S4-SUMPRODUCT((LP_5=$A4)*(LS_5=$B4)*(D_5))+H4)</f>
        <v>0</v>
      </c>
      <c r="U4" s="104">
        <f t="shared" ref="U4:U41" ca="1" si="5">IF(T4-SUMPRODUCT((LP_6=$A4)*(LS_6=$B4)*(D_6))&lt;0,0,T4-SUMPRODUCT((LP_6=$A4)*(LS_6=$B4)*(D_6))+I4)</f>
        <v>0</v>
      </c>
      <c r="V4" s="104">
        <f ca="1">IF(U4-SUMPRODUCT((LP_7=$A4)*(LS_7=$B4)*(D_7))&lt;0,0,U4-SUMPRODUCT((LP_7=$A4)*(LS_7=$B4)*(D_7))+J4)</f>
        <v>0</v>
      </c>
      <c r="W4" s="104">
        <f ca="1">IF(V4-SUMPRODUCT((LP_8=$A4)*(LS_8=$B4)*(D_8))&lt;0,0,V4-SUMPRODUCT((LP_8=$A4)*(LS_8=$B4)*(D_8))+K4)</f>
        <v>0</v>
      </c>
      <c r="X4" s="104">
        <f t="shared" ref="X4:X41" ca="1" si="6">IF(W4-SUMPRODUCT((LP_9=$A4)*(LS_9=$B4)*(D_9))&lt;0,0,W4-SUMPRODUCT((LP_9=$A4)*(LS_9=$B4)*(D_9))+L4)</f>
        <v>0</v>
      </c>
      <c r="Y4" s="104">
        <f t="shared" ref="Y4:Y41" ca="1" si="7">IF(X4-SUMPRODUCT((LP_10=$A4)*(LS_10=$B4)*(D_10))&lt;0,0,X4-SUMPRODUCT((LP_10=$A4)*(LS_10=$B4)*(D_10))+M4)</f>
        <v>0</v>
      </c>
      <c r="Z4" s="104">
        <f t="shared" ref="Z4:Z41" ca="1" si="8">IF(Y4-SUMPRODUCT((LP_11=$A4)*(LS_11=$B4)*(D_11))&lt;0,0,Y4-SUMPRODUCT((LP_11=$A4)*(LS_11=$B4)*(D_11))+N4)</f>
        <v>0</v>
      </c>
      <c r="AA4" s="104">
        <f t="shared" ref="AA4:AA41" ca="1" si="9">IF(Z4-SUMPRODUCT((LP_12=$A4)*(LS_12=$B4)*(D_12))&lt;0,0,Z4-SUMPRODUCT((LP_12=$A4)*(LS_12=$B4)*(D_12))+O4)</f>
        <v>0</v>
      </c>
    </row>
    <row r="5" spans="1:27" ht="15.75" customHeight="1">
      <c r="A5" s="85"/>
      <c r="B5" s="86"/>
      <c r="C5" s="87"/>
      <c r="D5" s="88"/>
      <c r="E5" s="88"/>
      <c r="F5" s="88"/>
      <c r="G5" s="88"/>
      <c r="H5" s="88"/>
      <c r="I5" s="88"/>
      <c r="J5" s="88"/>
      <c r="K5" s="88"/>
      <c r="L5" s="88"/>
      <c r="M5" s="88"/>
      <c r="N5" s="88"/>
      <c r="O5" s="89"/>
      <c r="P5" s="103">
        <f t="shared" ca="1" si="0"/>
        <v>0</v>
      </c>
      <c r="Q5" s="103">
        <f t="shared" ca="1" si="1"/>
        <v>0</v>
      </c>
      <c r="R5" s="103">
        <f t="shared" ca="1" si="2"/>
        <v>0</v>
      </c>
      <c r="S5" s="103">
        <f t="shared" ca="1" si="3"/>
        <v>0</v>
      </c>
      <c r="T5" s="103">
        <f t="shared" ca="1" si="4"/>
        <v>0</v>
      </c>
      <c r="U5" s="103">
        <f t="shared" ca="1" si="5"/>
        <v>0</v>
      </c>
      <c r="V5" s="103">
        <f t="shared" ref="V5:V41" ca="1" si="10">IF(U5-SUMPRODUCT((LP_7=$A5)*(LS_7=$B5)*(D_7))&lt;0,0,U5-SUMPRODUCT((LP_7=$A5)*(LS_7=$B5)*(D_7))+J5)</f>
        <v>0</v>
      </c>
      <c r="W5" s="103">
        <f t="shared" ref="W5:W41" ca="1" si="11">IF(V5-SUMPRODUCT((LP_8=$A5)*(LS_8=$B5)*(D_8))&lt;0,0,V5-SUMPRODUCT((LP_8=$A5)*(LS_8=$B5)*(D_8))+K5)</f>
        <v>0</v>
      </c>
      <c r="X5" s="103">
        <f t="shared" ca="1" si="6"/>
        <v>0</v>
      </c>
      <c r="Y5" s="103">
        <f t="shared" ca="1" si="7"/>
        <v>0</v>
      </c>
      <c r="Z5" s="103">
        <f t="shared" ca="1" si="8"/>
        <v>0</v>
      </c>
      <c r="AA5" s="103">
        <f t="shared" ca="1" si="9"/>
        <v>0</v>
      </c>
    </row>
    <row r="6" spans="1:27" ht="15.75" customHeight="1">
      <c r="A6" s="85"/>
      <c r="B6" s="86"/>
      <c r="C6" s="87"/>
      <c r="D6" s="88"/>
      <c r="E6" s="88"/>
      <c r="F6" s="88"/>
      <c r="G6" s="88"/>
      <c r="H6" s="88"/>
      <c r="I6" s="88"/>
      <c r="J6" s="88"/>
      <c r="K6" s="88"/>
      <c r="L6" s="88"/>
      <c r="M6" s="88"/>
      <c r="N6" s="88"/>
      <c r="O6" s="89"/>
      <c r="P6" s="103">
        <f t="shared" ca="1" si="0"/>
        <v>0</v>
      </c>
      <c r="Q6" s="103">
        <f t="shared" ca="1" si="1"/>
        <v>0</v>
      </c>
      <c r="R6" s="103">
        <f t="shared" ca="1" si="2"/>
        <v>0</v>
      </c>
      <c r="S6" s="103">
        <f t="shared" ca="1" si="3"/>
        <v>0</v>
      </c>
      <c r="T6" s="103">
        <f t="shared" ca="1" si="4"/>
        <v>0</v>
      </c>
      <c r="U6" s="103">
        <f t="shared" ca="1" si="5"/>
        <v>0</v>
      </c>
      <c r="V6" s="103">
        <f t="shared" ca="1" si="10"/>
        <v>0</v>
      </c>
      <c r="W6" s="103">
        <f t="shared" ca="1" si="11"/>
        <v>0</v>
      </c>
      <c r="X6" s="103">
        <f t="shared" ca="1" si="6"/>
        <v>0</v>
      </c>
      <c r="Y6" s="103">
        <f t="shared" ca="1" si="7"/>
        <v>0</v>
      </c>
      <c r="Z6" s="103">
        <f t="shared" ca="1" si="8"/>
        <v>0</v>
      </c>
      <c r="AA6" s="103">
        <f t="shared" ca="1" si="9"/>
        <v>0</v>
      </c>
    </row>
    <row r="7" spans="1:27" ht="15.75" customHeight="1">
      <c r="A7" s="85"/>
      <c r="B7" s="86"/>
      <c r="C7" s="87"/>
      <c r="D7" s="88"/>
      <c r="E7" s="88"/>
      <c r="F7" s="88"/>
      <c r="G7" s="88"/>
      <c r="H7" s="88"/>
      <c r="I7" s="88"/>
      <c r="J7" s="88"/>
      <c r="K7" s="88"/>
      <c r="L7" s="88"/>
      <c r="M7" s="88"/>
      <c r="N7" s="88"/>
      <c r="O7" s="89"/>
      <c r="P7" s="103">
        <f t="shared" ca="1" si="0"/>
        <v>0</v>
      </c>
      <c r="Q7" s="103">
        <f t="shared" ca="1" si="1"/>
        <v>0</v>
      </c>
      <c r="R7" s="103">
        <f t="shared" ca="1" si="2"/>
        <v>0</v>
      </c>
      <c r="S7" s="103">
        <f t="shared" ca="1" si="3"/>
        <v>0</v>
      </c>
      <c r="T7" s="103">
        <f t="shared" ca="1" si="4"/>
        <v>0</v>
      </c>
      <c r="U7" s="103">
        <f t="shared" ca="1" si="5"/>
        <v>0</v>
      </c>
      <c r="V7" s="103">
        <f t="shared" ca="1" si="10"/>
        <v>0</v>
      </c>
      <c r="W7" s="103">
        <f t="shared" ca="1" si="11"/>
        <v>0</v>
      </c>
      <c r="X7" s="103">
        <f t="shared" ca="1" si="6"/>
        <v>0</v>
      </c>
      <c r="Y7" s="103">
        <f t="shared" ca="1" si="7"/>
        <v>0</v>
      </c>
      <c r="Z7" s="103">
        <f t="shared" ca="1" si="8"/>
        <v>0</v>
      </c>
      <c r="AA7" s="103">
        <f t="shared" ca="1" si="9"/>
        <v>0</v>
      </c>
    </row>
    <row r="8" spans="1:27" ht="15.75" customHeight="1">
      <c r="A8" s="85"/>
      <c r="B8" s="86"/>
      <c r="C8" s="87">
        <f>SUM(Tableau1414[[#This Row],[Janvier]:[Décembre]])</f>
        <v>0</v>
      </c>
      <c r="D8" s="88"/>
      <c r="E8" s="88"/>
      <c r="F8" s="88"/>
      <c r="G8" s="88"/>
      <c r="H8" s="88"/>
      <c r="I8" s="88"/>
      <c r="J8" s="88"/>
      <c r="K8" s="88"/>
      <c r="L8" s="88"/>
      <c r="M8" s="88"/>
      <c r="N8" s="88"/>
      <c r="O8" s="89"/>
      <c r="P8" s="103">
        <f t="shared" ca="1" si="0"/>
        <v>0</v>
      </c>
      <c r="Q8" s="103">
        <f t="shared" ca="1" si="1"/>
        <v>0</v>
      </c>
      <c r="R8" s="103">
        <f t="shared" ca="1" si="2"/>
        <v>0</v>
      </c>
      <c r="S8" s="103">
        <f t="shared" ca="1" si="3"/>
        <v>0</v>
      </c>
      <c r="T8" s="103">
        <f t="shared" ca="1" si="4"/>
        <v>0</v>
      </c>
      <c r="U8" s="103">
        <f t="shared" ca="1" si="5"/>
        <v>0</v>
      </c>
      <c r="V8" s="103">
        <f t="shared" ca="1" si="10"/>
        <v>0</v>
      </c>
      <c r="W8" s="103">
        <f t="shared" ca="1" si="11"/>
        <v>0</v>
      </c>
      <c r="X8" s="103">
        <f t="shared" ca="1" si="6"/>
        <v>0</v>
      </c>
      <c r="Y8" s="103">
        <f t="shared" ca="1" si="7"/>
        <v>0</v>
      </c>
      <c r="Z8" s="103">
        <f t="shared" ca="1" si="8"/>
        <v>0</v>
      </c>
      <c r="AA8" s="103">
        <f t="shared" ca="1" si="9"/>
        <v>0</v>
      </c>
    </row>
    <row r="9" spans="1:27" ht="15.75" customHeight="1">
      <c r="A9" s="85"/>
      <c r="B9" s="86"/>
      <c r="C9" s="87">
        <f>SUM(Tableau1414[[#This Row],[Janvier]:[Décembre]])</f>
        <v>0</v>
      </c>
      <c r="D9" s="88"/>
      <c r="E9" s="88"/>
      <c r="F9" s="88"/>
      <c r="G9" s="88"/>
      <c r="H9" s="88"/>
      <c r="I9" s="88"/>
      <c r="J9" s="88"/>
      <c r="K9" s="88"/>
      <c r="L9" s="88"/>
      <c r="M9" s="88"/>
      <c r="N9" s="88"/>
      <c r="O9" s="89"/>
      <c r="P9" s="103">
        <f t="shared" ca="1" si="0"/>
        <v>0</v>
      </c>
      <c r="Q9" s="103">
        <f t="shared" ca="1" si="1"/>
        <v>0</v>
      </c>
      <c r="R9" s="103">
        <f t="shared" ca="1" si="2"/>
        <v>0</v>
      </c>
      <c r="S9" s="103">
        <f t="shared" ca="1" si="3"/>
        <v>0</v>
      </c>
      <c r="T9" s="103">
        <f t="shared" ca="1" si="4"/>
        <v>0</v>
      </c>
      <c r="U9" s="103">
        <f t="shared" ca="1" si="5"/>
        <v>0</v>
      </c>
      <c r="V9" s="103">
        <f t="shared" ca="1" si="10"/>
        <v>0</v>
      </c>
      <c r="W9" s="103">
        <f t="shared" ca="1" si="11"/>
        <v>0</v>
      </c>
      <c r="X9" s="103">
        <f t="shared" ca="1" si="6"/>
        <v>0</v>
      </c>
      <c r="Y9" s="103">
        <f t="shared" ca="1" si="7"/>
        <v>0</v>
      </c>
      <c r="Z9" s="103">
        <f t="shared" ca="1" si="8"/>
        <v>0</v>
      </c>
      <c r="AA9" s="103">
        <f t="shared" ca="1" si="9"/>
        <v>0</v>
      </c>
    </row>
    <row r="10" spans="1:27" ht="15.75" customHeight="1">
      <c r="A10" s="85"/>
      <c r="B10" s="86"/>
      <c r="C10" s="87">
        <f>SUM(Tableau1414[[#This Row],[Janvier]:[Décembre]])</f>
        <v>0</v>
      </c>
      <c r="D10" s="88"/>
      <c r="E10" s="88"/>
      <c r="F10" s="88"/>
      <c r="G10" s="88"/>
      <c r="H10" s="88"/>
      <c r="I10" s="88"/>
      <c r="J10" s="88"/>
      <c r="K10" s="88"/>
      <c r="L10" s="88"/>
      <c r="M10" s="88"/>
      <c r="N10" s="88"/>
      <c r="O10" s="89"/>
      <c r="P10" s="103">
        <f t="shared" ca="1" si="0"/>
        <v>0</v>
      </c>
      <c r="Q10" s="103">
        <f t="shared" ca="1" si="1"/>
        <v>0</v>
      </c>
      <c r="R10" s="103">
        <f t="shared" ca="1" si="2"/>
        <v>0</v>
      </c>
      <c r="S10" s="103">
        <f t="shared" ca="1" si="3"/>
        <v>0</v>
      </c>
      <c r="T10" s="103">
        <f t="shared" ca="1" si="4"/>
        <v>0</v>
      </c>
      <c r="U10" s="103">
        <f t="shared" ca="1" si="5"/>
        <v>0</v>
      </c>
      <c r="V10" s="103">
        <f t="shared" ca="1" si="10"/>
        <v>0</v>
      </c>
      <c r="W10" s="103">
        <f t="shared" ca="1" si="11"/>
        <v>0</v>
      </c>
      <c r="X10" s="103">
        <f t="shared" ca="1" si="6"/>
        <v>0</v>
      </c>
      <c r="Y10" s="103">
        <f t="shared" ca="1" si="7"/>
        <v>0</v>
      </c>
      <c r="Z10" s="103">
        <f t="shared" ca="1" si="8"/>
        <v>0</v>
      </c>
      <c r="AA10" s="103">
        <f t="shared" ca="1" si="9"/>
        <v>0</v>
      </c>
    </row>
    <row r="11" spans="1:27" ht="15.75" customHeight="1">
      <c r="A11" s="85"/>
      <c r="B11" s="86"/>
      <c r="C11" s="87">
        <f>SUM(Tableau1414[[#This Row],[Janvier]:[Décembre]])</f>
        <v>0</v>
      </c>
      <c r="D11" s="88"/>
      <c r="E11" s="88"/>
      <c r="F11" s="88"/>
      <c r="G11" s="88"/>
      <c r="H11" s="88"/>
      <c r="I11" s="88"/>
      <c r="J11" s="88"/>
      <c r="K11" s="88"/>
      <c r="L11" s="88"/>
      <c r="M11" s="88"/>
      <c r="N11" s="88"/>
      <c r="O11" s="89"/>
      <c r="P11" s="103">
        <f t="shared" ca="1" si="0"/>
        <v>0</v>
      </c>
      <c r="Q11" s="103">
        <f t="shared" ca="1" si="1"/>
        <v>0</v>
      </c>
      <c r="R11" s="103">
        <f t="shared" ca="1" si="2"/>
        <v>0</v>
      </c>
      <c r="S11" s="103">
        <f t="shared" ca="1" si="3"/>
        <v>0</v>
      </c>
      <c r="T11" s="103">
        <f t="shared" ca="1" si="4"/>
        <v>0</v>
      </c>
      <c r="U11" s="103">
        <f t="shared" ca="1" si="5"/>
        <v>0</v>
      </c>
      <c r="V11" s="103">
        <f t="shared" ca="1" si="10"/>
        <v>0</v>
      </c>
      <c r="W11" s="103">
        <f t="shared" ca="1" si="11"/>
        <v>0</v>
      </c>
      <c r="X11" s="103">
        <f t="shared" ca="1" si="6"/>
        <v>0</v>
      </c>
      <c r="Y11" s="103">
        <f t="shared" ca="1" si="7"/>
        <v>0</v>
      </c>
      <c r="Z11" s="103">
        <f t="shared" ca="1" si="8"/>
        <v>0</v>
      </c>
      <c r="AA11" s="103">
        <f t="shared" ca="1" si="9"/>
        <v>0</v>
      </c>
    </row>
    <row r="12" spans="1:27" ht="15.75" customHeight="1">
      <c r="A12" s="85"/>
      <c r="B12" s="86"/>
      <c r="C12" s="87">
        <f>SUM(Tableau1414[[#This Row],[Janvier]:[Décembre]])</f>
        <v>0</v>
      </c>
      <c r="D12" s="88"/>
      <c r="E12" s="88"/>
      <c r="F12" s="88"/>
      <c r="G12" s="88"/>
      <c r="H12" s="88"/>
      <c r="I12" s="88"/>
      <c r="J12" s="88"/>
      <c r="K12" s="88"/>
      <c r="L12" s="88"/>
      <c r="M12" s="88"/>
      <c r="N12" s="88"/>
      <c r="O12" s="89"/>
      <c r="P12" s="103">
        <f t="shared" ca="1" si="0"/>
        <v>0</v>
      </c>
      <c r="Q12" s="103">
        <f t="shared" ca="1" si="1"/>
        <v>0</v>
      </c>
      <c r="R12" s="103">
        <f t="shared" ca="1" si="2"/>
        <v>0</v>
      </c>
      <c r="S12" s="103">
        <f t="shared" ca="1" si="3"/>
        <v>0</v>
      </c>
      <c r="T12" s="103">
        <f t="shared" ca="1" si="4"/>
        <v>0</v>
      </c>
      <c r="U12" s="103">
        <f t="shared" ca="1" si="5"/>
        <v>0</v>
      </c>
      <c r="V12" s="103">
        <f t="shared" ca="1" si="10"/>
        <v>0</v>
      </c>
      <c r="W12" s="103">
        <f t="shared" ca="1" si="11"/>
        <v>0</v>
      </c>
      <c r="X12" s="103">
        <f t="shared" ca="1" si="6"/>
        <v>0</v>
      </c>
      <c r="Y12" s="103">
        <f t="shared" ca="1" si="7"/>
        <v>0</v>
      </c>
      <c r="Z12" s="103">
        <f t="shared" ca="1" si="8"/>
        <v>0</v>
      </c>
      <c r="AA12" s="103">
        <f t="shared" ca="1" si="9"/>
        <v>0</v>
      </c>
    </row>
    <row r="13" spans="1:27" ht="15.75" customHeight="1">
      <c r="A13" s="85"/>
      <c r="B13" s="86"/>
      <c r="C13" s="87">
        <f>SUM(Tableau1414[[#This Row],[Janvier]:[Décembre]])</f>
        <v>0</v>
      </c>
      <c r="D13" s="88"/>
      <c r="E13" s="88"/>
      <c r="F13" s="88"/>
      <c r="G13" s="88"/>
      <c r="H13" s="88"/>
      <c r="I13" s="88"/>
      <c r="J13" s="88"/>
      <c r="K13" s="88"/>
      <c r="L13" s="88"/>
      <c r="M13" s="88"/>
      <c r="N13" s="88"/>
      <c r="O13" s="89"/>
      <c r="P13" s="103">
        <f t="shared" ca="1" si="0"/>
        <v>0</v>
      </c>
      <c r="Q13" s="103">
        <f t="shared" ca="1" si="1"/>
        <v>0</v>
      </c>
      <c r="R13" s="103">
        <f t="shared" ca="1" si="2"/>
        <v>0</v>
      </c>
      <c r="S13" s="103">
        <f t="shared" ca="1" si="3"/>
        <v>0</v>
      </c>
      <c r="T13" s="103">
        <f t="shared" ca="1" si="4"/>
        <v>0</v>
      </c>
      <c r="U13" s="103">
        <f t="shared" ca="1" si="5"/>
        <v>0</v>
      </c>
      <c r="V13" s="103">
        <f t="shared" ca="1" si="10"/>
        <v>0</v>
      </c>
      <c r="W13" s="103">
        <f t="shared" ca="1" si="11"/>
        <v>0</v>
      </c>
      <c r="X13" s="103">
        <f t="shared" ca="1" si="6"/>
        <v>0</v>
      </c>
      <c r="Y13" s="103">
        <f t="shared" ca="1" si="7"/>
        <v>0</v>
      </c>
      <c r="Z13" s="103">
        <f t="shared" ca="1" si="8"/>
        <v>0</v>
      </c>
      <c r="AA13" s="103">
        <f t="shared" ca="1" si="9"/>
        <v>0</v>
      </c>
    </row>
    <row r="14" spans="1:27" ht="15.75" customHeight="1">
      <c r="A14" s="85"/>
      <c r="B14" s="86"/>
      <c r="C14" s="87">
        <f>SUM(Tableau1414[[#This Row],[Janvier]:[Décembre]])</f>
        <v>0</v>
      </c>
      <c r="D14" s="88"/>
      <c r="E14" s="88"/>
      <c r="F14" s="88"/>
      <c r="G14" s="88"/>
      <c r="H14" s="88"/>
      <c r="I14" s="88"/>
      <c r="J14" s="88"/>
      <c r="K14" s="88"/>
      <c r="L14" s="88"/>
      <c r="M14" s="88"/>
      <c r="N14" s="88"/>
      <c r="O14" s="89"/>
      <c r="P14" s="103">
        <f t="shared" ca="1" si="0"/>
        <v>0</v>
      </c>
      <c r="Q14" s="103">
        <f t="shared" ca="1" si="1"/>
        <v>0</v>
      </c>
      <c r="R14" s="103">
        <f t="shared" ca="1" si="2"/>
        <v>0</v>
      </c>
      <c r="S14" s="103">
        <f t="shared" ca="1" si="3"/>
        <v>0</v>
      </c>
      <c r="T14" s="103">
        <f t="shared" ca="1" si="4"/>
        <v>0</v>
      </c>
      <c r="U14" s="103">
        <f t="shared" ca="1" si="5"/>
        <v>0</v>
      </c>
      <c r="V14" s="103">
        <f t="shared" ca="1" si="10"/>
        <v>0</v>
      </c>
      <c r="W14" s="103">
        <f t="shared" ca="1" si="11"/>
        <v>0</v>
      </c>
      <c r="X14" s="103">
        <f t="shared" ca="1" si="6"/>
        <v>0</v>
      </c>
      <c r="Y14" s="103">
        <f t="shared" ca="1" si="7"/>
        <v>0</v>
      </c>
      <c r="Z14" s="103">
        <f t="shared" ca="1" si="8"/>
        <v>0</v>
      </c>
      <c r="AA14" s="103">
        <f t="shared" ca="1" si="9"/>
        <v>0</v>
      </c>
    </row>
    <row r="15" spans="1:27" ht="15.75" customHeight="1">
      <c r="A15" s="85"/>
      <c r="B15" s="86"/>
      <c r="C15" s="87">
        <f>SUM(Tableau1414[[#This Row],[Janvier]:[Décembre]])</f>
        <v>0</v>
      </c>
      <c r="D15" s="88"/>
      <c r="E15" s="88"/>
      <c r="F15" s="88"/>
      <c r="G15" s="88"/>
      <c r="H15" s="88"/>
      <c r="I15" s="88"/>
      <c r="J15" s="88"/>
      <c r="K15" s="88"/>
      <c r="L15" s="88"/>
      <c r="M15" s="88"/>
      <c r="N15" s="88"/>
      <c r="O15" s="89"/>
      <c r="P15" s="103">
        <f t="shared" ca="1" si="0"/>
        <v>0</v>
      </c>
      <c r="Q15" s="103">
        <f t="shared" ca="1" si="1"/>
        <v>0</v>
      </c>
      <c r="R15" s="103">
        <f t="shared" ca="1" si="2"/>
        <v>0</v>
      </c>
      <c r="S15" s="103">
        <f t="shared" ca="1" si="3"/>
        <v>0</v>
      </c>
      <c r="T15" s="103">
        <f t="shared" ca="1" si="4"/>
        <v>0</v>
      </c>
      <c r="U15" s="103">
        <f t="shared" ca="1" si="5"/>
        <v>0</v>
      </c>
      <c r="V15" s="103">
        <f t="shared" ca="1" si="10"/>
        <v>0</v>
      </c>
      <c r="W15" s="103">
        <f t="shared" ca="1" si="11"/>
        <v>0</v>
      </c>
      <c r="X15" s="103">
        <f t="shared" ca="1" si="6"/>
        <v>0</v>
      </c>
      <c r="Y15" s="103">
        <f t="shared" ca="1" si="7"/>
        <v>0</v>
      </c>
      <c r="Z15" s="103">
        <f t="shared" ca="1" si="8"/>
        <v>0</v>
      </c>
      <c r="AA15" s="103">
        <f t="shared" ca="1" si="9"/>
        <v>0</v>
      </c>
    </row>
    <row r="16" spans="1:27" ht="15.75" customHeight="1">
      <c r="A16" s="85"/>
      <c r="B16" s="86"/>
      <c r="C16" s="87">
        <f>SUM(Tableau1414[[#This Row],[Janvier]:[Décembre]])</f>
        <v>0</v>
      </c>
      <c r="D16" s="88"/>
      <c r="E16" s="88"/>
      <c r="F16" s="88"/>
      <c r="G16" s="88"/>
      <c r="H16" s="88"/>
      <c r="I16" s="88"/>
      <c r="J16" s="88"/>
      <c r="K16" s="88"/>
      <c r="L16" s="88"/>
      <c r="M16" s="88"/>
      <c r="N16" s="88"/>
      <c r="O16" s="89"/>
      <c r="P16" s="103">
        <f t="shared" ca="1" si="0"/>
        <v>0</v>
      </c>
      <c r="Q16" s="103">
        <f t="shared" ca="1" si="1"/>
        <v>0</v>
      </c>
      <c r="R16" s="103">
        <f t="shared" ca="1" si="2"/>
        <v>0</v>
      </c>
      <c r="S16" s="103">
        <f t="shared" ca="1" si="3"/>
        <v>0</v>
      </c>
      <c r="T16" s="103">
        <f t="shared" ca="1" si="4"/>
        <v>0</v>
      </c>
      <c r="U16" s="103">
        <f t="shared" ca="1" si="5"/>
        <v>0</v>
      </c>
      <c r="V16" s="103">
        <f t="shared" ca="1" si="10"/>
        <v>0</v>
      </c>
      <c r="W16" s="103">
        <f t="shared" ca="1" si="11"/>
        <v>0</v>
      </c>
      <c r="X16" s="103">
        <f t="shared" ca="1" si="6"/>
        <v>0</v>
      </c>
      <c r="Y16" s="103">
        <f t="shared" ca="1" si="7"/>
        <v>0</v>
      </c>
      <c r="Z16" s="103">
        <f t="shared" ca="1" si="8"/>
        <v>0</v>
      </c>
      <c r="AA16" s="103">
        <f t="shared" ca="1" si="9"/>
        <v>0</v>
      </c>
    </row>
    <row r="17" spans="1:27" ht="15.75" customHeight="1">
      <c r="A17" s="85"/>
      <c r="B17" s="86"/>
      <c r="C17" s="87">
        <f>SUM(Tableau1414[[#This Row],[Janvier]:[Décembre]])</f>
        <v>0</v>
      </c>
      <c r="D17" s="88"/>
      <c r="E17" s="88"/>
      <c r="F17" s="88"/>
      <c r="G17" s="88"/>
      <c r="H17" s="88"/>
      <c r="I17" s="88"/>
      <c r="J17" s="88"/>
      <c r="K17" s="88"/>
      <c r="L17" s="88"/>
      <c r="M17" s="88"/>
      <c r="N17" s="88"/>
      <c r="O17" s="89"/>
      <c r="P17" s="103">
        <f t="shared" ca="1" si="0"/>
        <v>0</v>
      </c>
      <c r="Q17" s="103">
        <f t="shared" ca="1" si="1"/>
        <v>0</v>
      </c>
      <c r="R17" s="103">
        <f t="shared" ca="1" si="2"/>
        <v>0</v>
      </c>
      <c r="S17" s="103">
        <f t="shared" ca="1" si="3"/>
        <v>0</v>
      </c>
      <c r="T17" s="103">
        <f t="shared" ca="1" si="4"/>
        <v>0</v>
      </c>
      <c r="U17" s="103">
        <f t="shared" ca="1" si="5"/>
        <v>0</v>
      </c>
      <c r="V17" s="103">
        <f t="shared" ca="1" si="10"/>
        <v>0</v>
      </c>
      <c r="W17" s="103">
        <f t="shared" ca="1" si="11"/>
        <v>0</v>
      </c>
      <c r="X17" s="103">
        <f t="shared" ca="1" si="6"/>
        <v>0</v>
      </c>
      <c r="Y17" s="103">
        <f t="shared" ca="1" si="7"/>
        <v>0</v>
      </c>
      <c r="Z17" s="103">
        <f t="shared" ca="1" si="8"/>
        <v>0</v>
      </c>
      <c r="AA17" s="103">
        <f t="shared" ca="1" si="9"/>
        <v>0</v>
      </c>
    </row>
    <row r="18" spans="1:27" ht="15.75" customHeight="1">
      <c r="A18" s="85"/>
      <c r="B18" s="86"/>
      <c r="C18" s="87">
        <f>SUM(Tableau1414[[#This Row],[Janvier]:[Décembre]])</f>
        <v>0</v>
      </c>
      <c r="D18" s="88"/>
      <c r="E18" s="88"/>
      <c r="F18" s="88"/>
      <c r="G18" s="88"/>
      <c r="H18" s="88"/>
      <c r="I18" s="88"/>
      <c r="J18" s="88"/>
      <c r="K18" s="88"/>
      <c r="L18" s="88"/>
      <c r="M18" s="88"/>
      <c r="N18" s="88"/>
      <c r="O18" s="89"/>
      <c r="P18" s="103">
        <f t="shared" ca="1" si="0"/>
        <v>0</v>
      </c>
      <c r="Q18" s="103">
        <f t="shared" ca="1" si="1"/>
        <v>0</v>
      </c>
      <c r="R18" s="103">
        <f t="shared" ca="1" si="2"/>
        <v>0</v>
      </c>
      <c r="S18" s="103">
        <f t="shared" ca="1" si="3"/>
        <v>0</v>
      </c>
      <c r="T18" s="103">
        <f t="shared" ca="1" si="4"/>
        <v>0</v>
      </c>
      <c r="U18" s="103">
        <f t="shared" ca="1" si="5"/>
        <v>0</v>
      </c>
      <c r="V18" s="103">
        <f t="shared" ca="1" si="10"/>
        <v>0</v>
      </c>
      <c r="W18" s="103">
        <f t="shared" ca="1" si="11"/>
        <v>0</v>
      </c>
      <c r="X18" s="103">
        <f t="shared" ca="1" si="6"/>
        <v>0</v>
      </c>
      <c r="Y18" s="103">
        <f t="shared" ca="1" si="7"/>
        <v>0</v>
      </c>
      <c r="Z18" s="103">
        <f t="shared" ca="1" si="8"/>
        <v>0</v>
      </c>
      <c r="AA18" s="103">
        <f t="shared" ca="1" si="9"/>
        <v>0</v>
      </c>
    </row>
    <row r="19" spans="1:27" ht="15.75" customHeight="1">
      <c r="A19" s="85"/>
      <c r="B19" s="86"/>
      <c r="C19" s="87">
        <f>SUM(Tableau1414[[#This Row],[Janvier]:[Décembre]])</f>
        <v>0</v>
      </c>
      <c r="D19" s="88"/>
      <c r="E19" s="88"/>
      <c r="F19" s="88"/>
      <c r="G19" s="88"/>
      <c r="H19" s="88"/>
      <c r="I19" s="88"/>
      <c r="J19" s="88"/>
      <c r="K19" s="88"/>
      <c r="L19" s="88"/>
      <c r="M19" s="88"/>
      <c r="N19" s="88"/>
      <c r="O19" s="89"/>
      <c r="P19" s="103">
        <f t="shared" ca="1" si="0"/>
        <v>0</v>
      </c>
      <c r="Q19" s="103">
        <f t="shared" ca="1" si="1"/>
        <v>0</v>
      </c>
      <c r="R19" s="103">
        <f t="shared" ca="1" si="2"/>
        <v>0</v>
      </c>
      <c r="S19" s="103">
        <f t="shared" ca="1" si="3"/>
        <v>0</v>
      </c>
      <c r="T19" s="103">
        <f t="shared" ca="1" si="4"/>
        <v>0</v>
      </c>
      <c r="U19" s="103">
        <f t="shared" ca="1" si="5"/>
        <v>0</v>
      </c>
      <c r="V19" s="103">
        <f t="shared" ca="1" si="10"/>
        <v>0</v>
      </c>
      <c r="W19" s="103">
        <f t="shared" ca="1" si="11"/>
        <v>0</v>
      </c>
      <c r="X19" s="103">
        <f t="shared" ca="1" si="6"/>
        <v>0</v>
      </c>
      <c r="Y19" s="103">
        <f t="shared" ca="1" si="7"/>
        <v>0</v>
      </c>
      <c r="Z19" s="103">
        <f t="shared" ca="1" si="8"/>
        <v>0</v>
      </c>
      <c r="AA19" s="103">
        <f t="shared" ca="1" si="9"/>
        <v>0</v>
      </c>
    </row>
    <row r="20" spans="1:27" ht="15.75" customHeight="1">
      <c r="A20" s="90"/>
      <c r="B20" s="91"/>
      <c r="C20" s="87">
        <f>SUM(Tableau1414[[#This Row],[Janvier]:[Décembre]])</f>
        <v>0</v>
      </c>
      <c r="D20" s="92"/>
      <c r="E20" s="92"/>
      <c r="F20" s="92"/>
      <c r="G20" s="92"/>
      <c r="H20" s="92"/>
      <c r="I20" s="92"/>
      <c r="J20" s="92"/>
      <c r="K20" s="92"/>
      <c r="L20" s="92"/>
      <c r="M20" s="92"/>
      <c r="N20" s="92"/>
      <c r="O20" s="93"/>
      <c r="P20" s="103">
        <f t="shared" ca="1" si="0"/>
        <v>0</v>
      </c>
      <c r="Q20" s="103">
        <f t="shared" ca="1" si="1"/>
        <v>0</v>
      </c>
      <c r="R20" s="103">
        <f t="shared" ref="R20:R29" ca="1" si="12">IF(Q20-SUMPRODUCT((LP_3=$A20)*(LS_3=$B20)*(D_3))&lt;0,0,Q20-SUMPRODUCT((LP_3=$A20)*(LS_3=$B20)*(D_3))+F20)</f>
        <v>0</v>
      </c>
      <c r="S20" s="103">
        <f t="shared" ref="S20:S29" ca="1" si="13">IF(R20-SUMPRODUCT((LP_4=$A20)*(LS_4=$B20)*(D_4))&lt;0,0,R20-SUMPRODUCT((LP_4=$A20)*(LS_4=$B20)*(D_4))+G20)</f>
        <v>0</v>
      </c>
      <c r="T20" s="103">
        <f t="shared" ref="T20:T29" ca="1" si="14">IF(S20-SUMPRODUCT((LP_5=$A20)*(LS_5=$B20)*(D_5))&lt;0,0,S20-SUMPRODUCT((LP_5=$A20)*(LS_5=$B20)*(D_5))+H20)</f>
        <v>0</v>
      </c>
      <c r="U20" s="103">
        <f t="shared" ref="U20:U29" ca="1" si="15">IF(T20-SUMPRODUCT((LP_6=$A20)*(LS_6=$B20)*(D_6))&lt;0,0,T20-SUMPRODUCT((LP_6=$A20)*(LS_6=$B20)*(D_6))+I20)</f>
        <v>0</v>
      </c>
      <c r="V20" s="103">
        <f t="shared" ref="V20:V29" ca="1" si="16">IF(U20-SUMPRODUCT((LP_7=$A20)*(LS_7=$B20)*(D_7))&lt;0,0,U20-SUMPRODUCT((LP_7=$A20)*(LS_7=$B20)*(D_7))+J20)</f>
        <v>0</v>
      </c>
      <c r="W20" s="103">
        <f t="shared" ca="1" si="11"/>
        <v>0</v>
      </c>
      <c r="X20" s="103">
        <f t="shared" ref="X20:X29" ca="1" si="17">IF(W20-SUMPRODUCT((LP_9=$A20)*(LS_9=$B20)*(D_9))&lt;0,0,W20-SUMPRODUCT((LP_9=$A20)*(LS_9=$B20)*(D_9))+L20)</f>
        <v>0</v>
      </c>
      <c r="Y20" s="103">
        <f t="shared" ref="Y20:Y29" ca="1" si="18">IF(X20-SUMPRODUCT((LP_10=$A20)*(LS_10=$B20)*(D_10))&lt;0,0,X20-SUMPRODUCT((LP_10=$A20)*(LS_10=$B20)*(D_10))+M20)</f>
        <v>0</v>
      </c>
      <c r="Z20" s="103">
        <f t="shared" ref="Z20:Z29" ca="1" si="19">IF(Y20-SUMPRODUCT((LP_11=$A20)*(LS_11=$B20)*(D_11))&lt;0,0,Y20-SUMPRODUCT((LP_11=$A20)*(LS_11=$B20)*(D_11))+N20)</f>
        <v>0</v>
      </c>
      <c r="AA20" s="103">
        <f t="shared" ref="AA20:AA29" ca="1" si="20">IF(Z20-SUMPRODUCT((LP_12=$A20)*(LS_12=$B20)*(D_12))&lt;0,0,Z20-SUMPRODUCT((LP_12=$A20)*(LS_12=$B20)*(D_12))+O20)</f>
        <v>0</v>
      </c>
    </row>
    <row r="21" spans="1:27" ht="15.75" customHeight="1">
      <c r="A21" s="90"/>
      <c r="B21" s="91"/>
      <c r="C21" s="87">
        <f>SUM(Tableau1414[[#This Row],[Janvier]:[Décembre]])</f>
        <v>0</v>
      </c>
      <c r="D21" s="92"/>
      <c r="E21" s="92"/>
      <c r="F21" s="92"/>
      <c r="G21" s="92"/>
      <c r="H21" s="92"/>
      <c r="I21" s="92"/>
      <c r="J21" s="92"/>
      <c r="K21" s="92"/>
      <c r="L21" s="92"/>
      <c r="M21" s="92"/>
      <c r="N21" s="92"/>
      <c r="O21" s="93"/>
      <c r="P21" s="103">
        <f t="shared" ca="1" si="0"/>
        <v>0</v>
      </c>
      <c r="Q21" s="103">
        <f t="shared" ca="1" si="1"/>
        <v>0</v>
      </c>
      <c r="R21" s="103">
        <f t="shared" ca="1" si="12"/>
        <v>0</v>
      </c>
      <c r="S21" s="103">
        <f t="shared" ca="1" si="13"/>
        <v>0</v>
      </c>
      <c r="T21" s="103">
        <f t="shared" ca="1" si="14"/>
        <v>0</v>
      </c>
      <c r="U21" s="103">
        <f t="shared" ca="1" si="15"/>
        <v>0</v>
      </c>
      <c r="V21" s="103">
        <f t="shared" ca="1" si="16"/>
        <v>0</v>
      </c>
      <c r="W21" s="103">
        <f t="shared" ca="1" si="11"/>
        <v>0</v>
      </c>
      <c r="X21" s="103">
        <f t="shared" ca="1" si="17"/>
        <v>0</v>
      </c>
      <c r="Y21" s="103">
        <f t="shared" ca="1" si="18"/>
        <v>0</v>
      </c>
      <c r="Z21" s="103">
        <f t="shared" ca="1" si="19"/>
        <v>0</v>
      </c>
      <c r="AA21" s="103">
        <f t="shared" ca="1" si="20"/>
        <v>0</v>
      </c>
    </row>
    <row r="22" spans="1:27" ht="15.75" customHeight="1">
      <c r="A22" s="90"/>
      <c r="B22" s="91"/>
      <c r="C22" s="87">
        <f>SUM(Tableau1414[[#This Row],[Janvier]:[Décembre]])</f>
        <v>0</v>
      </c>
      <c r="D22" s="92"/>
      <c r="E22" s="92"/>
      <c r="F22" s="92"/>
      <c r="G22" s="92"/>
      <c r="H22" s="92"/>
      <c r="I22" s="92"/>
      <c r="J22" s="92"/>
      <c r="K22" s="92"/>
      <c r="L22" s="92"/>
      <c r="M22" s="92"/>
      <c r="N22" s="92"/>
      <c r="O22" s="93"/>
      <c r="P22" s="103">
        <f t="shared" ca="1" si="0"/>
        <v>0</v>
      </c>
      <c r="Q22" s="103">
        <f t="shared" ca="1" si="1"/>
        <v>0</v>
      </c>
      <c r="R22" s="103">
        <f t="shared" ca="1" si="12"/>
        <v>0</v>
      </c>
      <c r="S22" s="103">
        <f t="shared" ca="1" si="13"/>
        <v>0</v>
      </c>
      <c r="T22" s="103">
        <f t="shared" ca="1" si="14"/>
        <v>0</v>
      </c>
      <c r="U22" s="103">
        <f t="shared" ca="1" si="15"/>
        <v>0</v>
      </c>
      <c r="V22" s="103">
        <f t="shared" ca="1" si="16"/>
        <v>0</v>
      </c>
      <c r="W22" s="103">
        <f t="shared" ca="1" si="11"/>
        <v>0</v>
      </c>
      <c r="X22" s="103">
        <f t="shared" ca="1" si="17"/>
        <v>0</v>
      </c>
      <c r="Y22" s="103">
        <f t="shared" ca="1" si="18"/>
        <v>0</v>
      </c>
      <c r="Z22" s="103">
        <f t="shared" ca="1" si="19"/>
        <v>0</v>
      </c>
      <c r="AA22" s="103">
        <f t="shared" ca="1" si="20"/>
        <v>0</v>
      </c>
    </row>
    <row r="23" spans="1:27" ht="15.75" customHeight="1">
      <c r="A23" s="90"/>
      <c r="B23" s="91"/>
      <c r="C23" s="87">
        <f>SUM(Tableau1414[[#This Row],[Janvier]:[Décembre]])</f>
        <v>0</v>
      </c>
      <c r="D23" s="92"/>
      <c r="E23" s="92"/>
      <c r="F23" s="92"/>
      <c r="G23" s="92"/>
      <c r="H23" s="92"/>
      <c r="I23" s="92"/>
      <c r="J23" s="92"/>
      <c r="K23" s="92"/>
      <c r="L23" s="92"/>
      <c r="M23" s="92"/>
      <c r="N23" s="92"/>
      <c r="O23" s="93"/>
      <c r="P23" s="103">
        <f t="shared" ca="1" si="0"/>
        <v>0</v>
      </c>
      <c r="Q23" s="103">
        <f t="shared" ca="1" si="1"/>
        <v>0</v>
      </c>
      <c r="R23" s="103">
        <f t="shared" ca="1" si="12"/>
        <v>0</v>
      </c>
      <c r="S23" s="103">
        <f t="shared" ca="1" si="13"/>
        <v>0</v>
      </c>
      <c r="T23" s="103">
        <f t="shared" ca="1" si="14"/>
        <v>0</v>
      </c>
      <c r="U23" s="103">
        <f t="shared" ca="1" si="15"/>
        <v>0</v>
      </c>
      <c r="V23" s="103">
        <f t="shared" ca="1" si="16"/>
        <v>0</v>
      </c>
      <c r="W23" s="103">
        <f t="shared" ca="1" si="11"/>
        <v>0</v>
      </c>
      <c r="X23" s="103">
        <f t="shared" ca="1" si="17"/>
        <v>0</v>
      </c>
      <c r="Y23" s="103">
        <f t="shared" ca="1" si="18"/>
        <v>0</v>
      </c>
      <c r="Z23" s="103">
        <f t="shared" ca="1" si="19"/>
        <v>0</v>
      </c>
      <c r="AA23" s="103">
        <f t="shared" ca="1" si="20"/>
        <v>0</v>
      </c>
    </row>
    <row r="24" spans="1:27" ht="15.75" customHeight="1">
      <c r="A24" s="90"/>
      <c r="B24" s="91"/>
      <c r="C24" s="87">
        <f>SUM(Tableau1414[[#This Row],[Janvier]:[Décembre]])</f>
        <v>0</v>
      </c>
      <c r="D24" s="92"/>
      <c r="E24" s="92"/>
      <c r="F24" s="92"/>
      <c r="G24" s="92"/>
      <c r="H24" s="92"/>
      <c r="I24" s="92"/>
      <c r="J24" s="92"/>
      <c r="K24" s="92"/>
      <c r="L24" s="92"/>
      <c r="M24" s="92"/>
      <c r="N24" s="92"/>
      <c r="O24" s="93"/>
      <c r="P24" s="103">
        <f t="shared" ca="1" si="0"/>
        <v>0</v>
      </c>
      <c r="Q24" s="103">
        <f t="shared" ca="1" si="1"/>
        <v>0</v>
      </c>
      <c r="R24" s="103">
        <f t="shared" ca="1" si="12"/>
        <v>0</v>
      </c>
      <c r="S24" s="103">
        <f t="shared" ca="1" si="13"/>
        <v>0</v>
      </c>
      <c r="T24" s="103">
        <f t="shared" ca="1" si="14"/>
        <v>0</v>
      </c>
      <c r="U24" s="103">
        <f t="shared" ca="1" si="15"/>
        <v>0</v>
      </c>
      <c r="V24" s="103">
        <f t="shared" ca="1" si="16"/>
        <v>0</v>
      </c>
      <c r="W24" s="103">
        <f t="shared" ca="1" si="11"/>
        <v>0</v>
      </c>
      <c r="X24" s="103">
        <f t="shared" ca="1" si="17"/>
        <v>0</v>
      </c>
      <c r="Y24" s="103">
        <f t="shared" ca="1" si="18"/>
        <v>0</v>
      </c>
      <c r="Z24" s="103">
        <f t="shared" ca="1" si="19"/>
        <v>0</v>
      </c>
      <c r="AA24" s="103">
        <f t="shared" ca="1" si="20"/>
        <v>0</v>
      </c>
    </row>
    <row r="25" spans="1:27" ht="15.75" customHeight="1">
      <c r="A25" s="90"/>
      <c r="B25" s="91"/>
      <c r="C25" s="87">
        <f>SUM(Tableau1414[[#This Row],[Janvier]:[Décembre]])</f>
        <v>0</v>
      </c>
      <c r="D25" s="92"/>
      <c r="E25" s="92"/>
      <c r="F25" s="92"/>
      <c r="G25" s="92"/>
      <c r="H25" s="92"/>
      <c r="I25" s="92"/>
      <c r="J25" s="92"/>
      <c r="K25" s="92"/>
      <c r="L25" s="92"/>
      <c r="M25" s="92"/>
      <c r="N25" s="92"/>
      <c r="O25" s="93"/>
      <c r="P25" s="103">
        <f t="shared" ca="1" si="0"/>
        <v>0</v>
      </c>
      <c r="Q25" s="103">
        <f t="shared" ca="1" si="1"/>
        <v>0</v>
      </c>
      <c r="R25" s="103">
        <f t="shared" ca="1" si="12"/>
        <v>0</v>
      </c>
      <c r="S25" s="103">
        <f t="shared" ca="1" si="13"/>
        <v>0</v>
      </c>
      <c r="T25" s="103">
        <f t="shared" ca="1" si="14"/>
        <v>0</v>
      </c>
      <c r="U25" s="103">
        <f t="shared" ca="1" si="15"/>
        <v>0</v>
      </c>
      <c r="V25" s="103">
        <f t="shared" ca="1" si="16"/>
        <v>0</v>
      </c>
      <c r="W25" s="103">
        <f t="shared" ca="1" si="11"/>
        <v>0</v>
      </c>
      <c r="X25" s="103">
        <f t="shared" ca="1" si="17"/>
        <v>0</v>
      </c>
      <c r="Y25" s="103">
        <f t="shared" ca="1" si="18"/>
        <v>0</v>
      </c>
      <c r="Z25" s="103">
        <f t="shared" ca="1" si="19"/>
        <v>0</v>
      </c>
      <c r="AA25" s="103">
        <f t="shared" ca="1" si="20"/>
        <v>0</v>
      </c>
    </row>
    <row r="26" spans="1:27" ht="15.75" customHeight="1">
      <c r="A26" s="90"/>
      <c r="B26" s="91"/>
      <c r="C26" s="87">
        <f>SUM(Tableau1414[[#This Row],[Janvier]:[Décembre]])</f>
        <v>0</v>
      </c>
      <c r="D26" s="92"/>
      <c r="E26" s="92"/>
      <c r="F26" s="92"/>
      <c r="G26" s="92"/>
      <c r="H26" s="92"/>
      <c r="I26" s="92"/>
      <c r="J26" s="92"/>
      <c r="K26" s="92"/>
      <c r="L26" s="92"/>
      <c r="M26" s="92"/>
      <c r="N26" s="92"/>
      <c r="O26" s="93"/>
      <c r="P26" s="103">
        <f t="shared" ca="1" si="0"/>
        <v>0</v>
      </c>
      <c r="Q26" s="103">
        <f t="shared" ca="1" si="1"/>
        <v>0</v>
      </c>
      <c r="R26" s="103">
        <f t="shared" ca="1" si="12"/>
        <v>0</v>
      </c>
      <c r="S26" s="103">
        <f t="shared" ca="1" si="13"/>
        <v>0</v>
      </c>
      <c r="T26" s="103">
        <f t="shared" ca="1" si="14"/>
        <v>0</v>
      </c>
      <c r="U26" s="103">
        <f t="shared" ca="1" si="15"/>
        <v>0</v>
      </c>
      <c r="V26" s="103">
        <f t="shared" ca="1" si="16"/>
        <v>0</v>
      </c>
      <c r="W26" s="103">
        <f t="shared" ca="1" si="11"/>
        <v>0</v>
      </c>
      <c r="X26" s="103">
        <f t="shared" ca="1" si="17"/>
        <v>0</v>
      </c>
      <c r="Y26" s="103">
        <f t="shared" ca="1" si="18"/>
        <v>0</v>
      </c>
      <c r="Z26" s="103">
        <f t="shared" ca="1" si="19"/>
        <v>0</v>
      </c>
      <c r="AA26" s="103">
        <f t="shared" ca="1" si="20"/>
        <v>0</v>
      </c>
    </row>
    <row r="27" spans="1:27" ht="15.75" customHeight="1">
      <c r="A27" s="90"/>
      <c r="B27" s="91"/>
      <c r="C27" s="87">
        <f>SUM(Tableau1414[[#This Row],[Janvier]:[Décembre]])</f>
        <v>0</v>
      </c>
      <c r="D27" s="92"/>
      <c r="E27" s="92"/>
      <c r="F27" s="92"/>
      <c r="G27" s="92"/>
      <c r="H27" s="92"/>
      <c r="I27" s="92"/>
      <c r="J27" s="92"/>
      <c r="K27" s="92"/>
      <c r="L27" s="92"/>
      <c r="M27" s="92"/>
      <c r="N27" s="92"/>
      <c r="O27" s="93"/>
      <c r="P27" s="103">
        <f t="shared" ca="1" si="0"/>
        <v>0</v>
      </c>
      <c r="Q27" s="103">
        <f t="shared" ca="1" si="1"/>
        <v>0</v>
      </c>
      <c r="R27" s="103">
        <f t="shared" ca="1" si="12"/>
        <v>0</v>
      </c>
      <c r="S27" s="103">
        <f t="shared" ca="1" si="13"/>
        <v>0</v>
      </c>
      <c r="T27" s="103">
        <f t="shared" ca="1" si="14"/>
        <v>0</v>
      </c>
      <c r="U27" s="103">
        <f t="shared" ca="1" si="15"/>
        <v>0</v>
      </c>
      <c r="V27" s="103">
        <f t="shared" ca="1" si="16"/>
        <v>0</v>
      </c>
      <c r="W27" s="103">
        <f t="shared" ca="1" si="11"/>
        <v>0</v>
      </c>
      <c r="X27" s="103">
        <f t="shared" ca="1" si="17"/>
        <v>0</v>
      </c>
      <c r="Y27" s="103">
        <f t="shared" ca="1" si="18"/>
        <v>0</v>
      </c>
      <c r="Z27" s="103">
        <f t="shared" ca="1" si="19"/>
        <v>0</v>
      </c>
      <c r="AA27" s="103">
        <f t="shared" ca="1" si="20"/>
        <v>0</v>
      </c>
    </row>
    <row r="28" spans="1:27" ht="15.75" customHeight="1">
      <c r="A28" s="90"/>
      <c r="B28" s="91"/>
      <c r="C28" s="87">
        <f>SUM(Tableau1414[[#This Row],[Janvier]:[Décembre]])</f>
        <v>0</v>
      </c>
      <c r="D28" s="92"/>
      <c r="E28" s="92"/>
      <c r="F28" s="92"/>
      <c r="G28" s="92"/>
      <c r="H28" s="92"/>
      <c r="I28" s="92"/>
      <c r="J28" s="92"/>
      <c r="K28" s="92"/>
      <c r="L28" s="92"/>
      <c r="M28" s="92"/>
      <c r="N28" s="92"/>
      <c r="O28" s="93"/>
      <c r="P28" s="103">
        <f t="shared" ca="1" si="0"/>
        <v>0</v>
      </c>
      <c r="Q28" s="103">
        <f t="shared" ca="1" si="1"/>
        <v>0</v>
      </c>
      <c r="R28" s="103">
        <f t="shared" ca="1" si="12"/>
        <v>0</v>
      </c>
      <c r="S28" s="103">
        <f t="shared" ca="1" si="13"/>
        <v>0</v>
      </c>
      <c r="T28" s="103">
        <f t="shared" ca="1" si="14"/>
        <v>0</v>
      </c>
      <c r="U28" s="103">
        <f t="shared" ca="1" si="15"/>
        <v>0</v>
      </c>
      <c r="V28" s="103">
        <f t="shared" ca="1" si="16"/>
        <v>0</v>
      </c>
      <c r="W28" s="103">
        <f t="shared" ca="1" si="11"/>
        <v>0</v>
      </c>
      <c r="X28" s="103">
        <f t="shared" ca="1" si="17"/>
        <v>0</v>
      </c>
      <c r="Y28" s="103">
        <f t="shared" ca="1" si="18"/>
        <v>0</v>
      </c>
      <c r="Z28" s="103">
        <f t="shared" ca="1" si="19"/>
        <v>0</v>
      </c>
      <c r="AA28" s="103">
        <f t="shared" ca="1" si="20"/>
        <v>0</v>
      </c>
    </row>
    <row r="29" spans="1:27" ht="15.75" customHeight="1">
      <c r="A29" s="90"/>
      <c r="B29" s="91"/>
      <c r="C29" s="87">
        <f>SUM(Tableau1414[[#This Row],[Janvier]:[Décembre]])</f>
        <v>0</v>
      </c>
      <c r="D29" s="92"/>
      <c r="E29" s="92"/>
      <c r="F29" s="92"/>
      <c r="G29" s="92"/>
      <c r="H29" s="92"/>
      <c r="I29" s="92"/>
      <c r="J29" s="92"/>
      <c r="K29" s="92"/>
      <c r="L29" s="92"/>
      <c r="M29" s="92"/>
      <c r="N29" s="92"/>
      <c r="O29" s="93"/>
      <c r="P29" s="103">
        <f t="shared" ca="1" si="0"/>
        <v>0</v>
      </c>
      <c r="Q29" s="103">
        <f t="shared" ca="1" si="1"/>
        <v>0</v>
      </c>
      <c r="R29" s="103">
        <f t="shared" ca="1" si="12"/>
        <v>0</v>
      </c>
      <c r="S29" s="103">
        <f t="shared" ca="1" si="13"/>
        <v>0</v>
      </c>
      <c r="T29" s="103">
        <f t="shared" ca="1" si="14"/>
        <v>0</v>
      </c>
      <c r="U29" s="103">
        <f t="shared" ca="1" si="15"/>
        <v>0</v>
      </c>
      <c r="V29" s="103">
        <f t="shared" ca="1" si="16"/>
        <v>0</v>
      </c>
      <c r="W29" s="103">
        <f t="shared" ca="1" si="11"/>
        <v>0</v>
      </c>
      <c r="X29" s="103">
        <f t="shared" ca="1" si="17"/>
        <v>0</v>
      </c>
      <c r="Y29" s="103">
        <f t="shared" ca="1" si="18"/>
        <v>0</v>
      </c>
      <c r="Z29" s="103">
        <f t="shared" ca="1" si="19"/>
        <v>0</v>
      </c>
      <c r="AA29" s="103">
        <f t="shared" ca="1" si="20"/>
        <v>0</v>
      </c>
    </row>
    <row r="30" spans="1:27" ht="15.75" customHeight="1">
      <c r="A30" s="85"/>
      <c r="B30" s="86"/>
      <c r="C30" s="87">
        <f>SUM(Tableau1414[[#This Row],[Janvier]:[Décembre]])</f>
        <v>0</v>
      </c>
      <c r="D30" s="88"/>
      <c r="E30" s="88"/>
      <c r="F30" s="88"/>
      <c r="G30" s="88"/>
      <c r="H30" s="88"/>
      <c r="I30" s="88"/>
      <c r="J30" s="88"/>
      <c r="K30" s="88"/>
      <c r="L30" s="88"/>
      <c r="M30" s="88"/>
      <c r="N30" s="88"/>
      <c r="O30" s="89"/>
      <c r="P30" s="103">
        <f t="shared" ca="1" si="0"/>
        <v>0</v>
      </c>
      <c r="Q30" s="103">
        <f t="shared" ca="1" si="1"/>
        <v>0</v>
      </c>
      <c r="R30" s="103">
        <f t="shared" ca="1" si="2"/>
        <v>0</v>
      </c>
      <c r="S30" s="103">
        <f t="shared" ca="1" si="3"/>
        <v>0</v>
      </c>
      <c r="T30" s="103">
        <f t="shared" ca="1" si="4"/>
        <v>0</v>
      </c>
      <c r="U30" s="103">
        <f t="shared" ca="1" si="5"/>
        <v>0</v>
      </c>
      <c r="V30" s="103">
        <f t="shared" ca="1" si="10"/>
        <v>0</v>
      </c>
      <c r="W30" s="103">
        <f t="shared" ca="1" si="11"/>
        <v>0</v>
      </c>
      <c r="X30" s="103">
        <f t="shared" ca="1" si="6"/>
        <v>0</v>
      </c>
      <c r="Y30" s="103">
        <f t="shared" ca="1" si="7"/>
        <v>0</v>
      </c>
      <c r="Z30" s="103">
        <f t="shared" ca="1" si="8"/>
        <v>0</v>
      </c>
      <c r="AA30" s="103">
        <f t="shared" ca="1" si="9"/>
        <v>0</v>
      </c>
    </row>
    <row r="31" spans="1:27" ht="15.75" customHeight="1">
      <c r="A31" s="85"/>
      <c r="B31" s="86"/>
      <c r="C31" s="87">
        <f>SUM(Tableau1414[[#This Row],[Janvier]:[Décembre]])</f>
        <v>0</v>
      </c>
      <c r="D31" s="88"/>
      <c r="E31" s="88"/>
      <c r="F31" s="88"/>
      <c r="G31" s="88"/>
      <c r="H31" s="88"/>
      <c r="I31" s="88"/>
      <c r="J31" s="88"/>
      <c r="K31" s="88"/>
      <c r="L31" s="88"/>
      <c r="M31" s="88"/>
      <c r="N31" s="88"/>
      <c r="O31" s="89"/>
      <c r="P31" s="103">
        <f t="shared" ca="1" si="0"/>
        <v>0</v>
      </c>
      <c r="Q31" s="103">
        <f t="shared" ca="1" si="1"/>
        <v>0</v>
      </c>
      <c r="R31" s="103">
        <f t="shared" ca="1" si="2"/>
        <v>0</v>
      </c>
      <c r="S31" s="103">
        <f t="shared" ca="1" si="3"/>
        <v>0</v>
      </c>
      <c r="T31" s="103">
        <f t="shared" ca="1" si="4"/>
        <v>0</v>
      </c>
      <c r="U31" s="103">
        <f t="shared" ca="1" si="5"/>
        <v>0</v>
      </c>
      <c r="V31" s="103">
        <f t="shared" ca="1" si="10"/>
        <v>0</v>
      </c>
      <c r="W31" s="103">
        <f t="shared" ca="1" si="11"/>
        <v>0</v>
      </c>
      <c r="X31" s="103">
        <f t="shared" ca="1" si="6"/>
        <v>0</v>
      </c>
      <c r="Y31" s="103">
        <f t="shared" ca="1" si="7"/>
        <v>0</v>
      </c>
      <c r="Z31" s="103">
        <f t="shared" ca="1" si="8"/>
        <v>0</v>
      </c>
      <c r="AA31" s="103">
        <f t="shared" ca="1" si="9"/>
        <v>0</v>
      </c>
    </row>
    <row r="32" spans="1:27" ht="15.75" customHeight="1">
      <c r="A32" s="85"/>
      <c r="B32" s="86"/>
      <c r="C32" s="87">
        <f>SUM(Tableau1414[[#This Row],[Janvier]:[Décembre]])</f>
        <v>0</v>
      </c>
      <c r="D32" s="88"/>
      <c r="E32" s="88"/>
      <c r="F32" s="88"/>
      <c r="G32" s="88"/>
      <c r="H32" s="88"/>
      <c r="I32" s="88"/>
      <c r="J32" s="88"/>
      <c r="K32" s="88"/>
      <c r="L32" s="88"/>
      <c r="M32" s="88"/>
      <c r="N32" s="88"/>
      <c r="O32" s="89"/>
      <c r="P32" s="103">
        <f t="shared" ca="1" si="0"/>
        <v>0</v>
      </c>
      <c r="Q32" s="103">
        <f t="shared" ca="1" si="1"/>
        <v>0</v>
      </c>
      <c r="R32" s="103">
        <f t="shared" ca="1" si="2"/>
        <v>0</v>
      </c>
      <c r="S32" s="103">
        <f t="shared" ca="1" si="3"/>
        <v>0</v>
      </c>
      <c r="T32" s="103">
        <f t="shared" ca="1" si="4"/>
        <v>0</v>
      </c>
      <c r="U32" s="103">
        <f t="shared" ca="1" si="5"/>
        <v>0</v>
      </c>
      <c r="V32" s="103">
        <f t="shared" ca="1" si="10"/>
        <v>0</v>
      </c>
      <c r="W32" s="103">
        <f t="shared" ca="1" si="11"/>
        <v>0</v>
      </c>
      <c r="X32" s="103">
        <f t="shared" ca="1" si="6"/>
        <v>0</v>
      </c>
      <c r="Y32" s="103">
        <f t="shared" ca="1" si="7"/>
        <v>0</v>
      </c>
      <c r="Z32" s="103">
        <f t="shared" ca="1" si="8"/>
        <v>0</v>
      </c>
      <c r="AA32" s="103">
        <f t="shared" ca="1" si="9"/>
        <v>0</v>
      </c>
    </row>
    <row r="33" spans="1:27" ht="15.75" customHeight="1">
      <c r="A33" s="85"/>
      <c r="B33" s="86"/>
      <c r="C33" s="87">
        <f>SUM(Tableau1414[[#This Row],[Janvier]:[Décembre]])</f>
        <v>0</v>
      </c>
      <c r="D33" s="88"/>
      <c r="E33" s="88"/>
      <c r="F33" s="88"/>
      <c r="G33" s="88"/>
      <c r="H33" s="88"/>
      <c r="I33" s="88"/>
      <c r="J33" s="88"/>
      <c r="K33" s="88"/>
      <c r="L33" s="88"/>
      <c r="M33" s="88"/>
      <c r="N33" s="88"/>
      <c r="O33" s="89"/>
      <c r="P33" s="103">
        <f t="shared" ca="1" si="0"/>
        <v>0</v>
      </c>
      <c r="Q33" s="103">
        <f t="shared" ca="1" si="1"/>
        <v>0</v>
      </c>
      <c r="R33" s="103">
        <f t="shared" ca="1" si="2"/>
        <v>0</v>
      </c>
      <c r="S33" s="103">
        <f t="shared" ca="1" si="3"/>
        <v>0</v>
      </c>
      <c r="T33" s="103">
        <f t="shared" ca="1" si="4"/>
        <v>0</v>
      </c>
      <c r="U33" s="103">
        <f t="shared" ca="1" si="5"/>
        <v>0</v>
      </c>
      <c r="V33" s="103">
        <f t="shared" ca="1" si="10"/>
        <v>0</v>
      </c>
      <c r="W33" s="103">
        <f t="shared" ca="1" si="11"/>
        <v>0</v>
      </c>
      <c r="X33" s="103">
        <f t="shared" ca="1" si="6"/>
        <v>0</v>
      </c>
      <c r="Y33" s="103">
        <f t="shared" ca="1" si="7"/>
        <v>0</v>
      </c>
      <c r="Z33" s="103">
        <f t="shared" ca="1" si="8"/>
        <v>0</v>
      </c>
      <c r="AA33" s="103">
        <f t="shared" ca="1" si="9"/>
        <v>0</v>
      </c>
    </row>
    <row r="34" spans="1:27" ht="15.75" customHeight="1">
      <c r="A34" s="85"/>
      <c r="B34" s="86"/>
      <c r="C34" s="87">
        <f>SUM(Tableau1414[[#This Row],[Janvier]:[Décembre]])</f>
        <v>0</v>
      </c>
      <c r="D34" s="88"/>
      <c r="E34" s="88"/>
      <c r="F34" s="88"/>
      <c r="G34" s="88"/>
      <c r="H34" s="88"/>
      <c r="I34" s="88"/>
      <c r="J34" s="88"/>
      <c r="K34" s="88"/>
      <c r="L34" s="88"/>
      <c r="M34" s="88"/>
      <c r="N34" s="88"/>
      <c r="O34" s="89"/>
      <c r="P34" s="103">
        <f t="shared" ca="1" si="0"/>
        <v>0</v>
      </c>
      <c r="Q34" s="103">
        <f t="shared" ca="1" si="1"/>
        <v>0</v>
      </c>
      <c r="R34" s="103">
        <f t="shared" ca="1" si="2"/>
        <v>0</v>
      </c>
      <c r="S34" s="103">
        <f t="shared" ca="1" si="3"/>
        <v>0</v>
      </c>
      <c r="T34" s="103">
        <f t="shared" ca="1" si="4"/>
        <v>0</v>
      </c>
      <c r="U34" s="103">
        <f t="shared" ca="1" si="5"/>
        <v>0</v>
      </c>
      <c r="V34" s="103">
        <f t="shared" ca="1" si="10"/>
        <v>0</v>
      </c>
      <c r="W34" s="103">
        <f t="shared" ca="1" si="11"/>
        <v>0</v>
      </c>
      <c r="X34" s="103">
        <f t="shared" ca="1" si="6"/>
        <v>0</v>
      </c>
      <c r="Y34" s="103">
        <f t="shared" ca="1" si="7"/>
        <v>0</v>
      </c>
      <c r="Z34" s="103">
        <f t="shared" ca="1" si="8"/>
        <v>0</v>
      </c>
      <c r="AA34" s="103">
        <f t="shared" ca="1" si="9"/>
        <v>0</v>
      </c>
    </row>
    <row r="35" spans="1:27" ht="15.75" customHeight="1">
      <c r="A35" s="85"/>
      <c r="B35" s="86"/>
      <c r="C35" s="87">
        <f>SUM(Tableau1414[[#This Row],[Janvier]:[Décembre]])</f>
        <v>0</v>
      </c>
      <c r="D35" s="88"/>
      <c r="E35" s="88"/>
      <c r="F35" s="88"/>
      <c r="G35" s="88"/>
      <c r="H35" s="88"/>
      <c r="I35" s="88"/>
      <c r="J35" s="88"/>
      <c r="K35" s="88"/>
      <c r="L35" s="88"/>
      <c r="M35" s="88"/>
      <c r="N35" s="88"/>
      <c r="O35" s="89"/>
      <c r="P35" s="103">
        <f t="shared" ca="1" si="0"/>
        <v>0</v>
      </c>
      <c r="Q35" s="103">
        <f t="shared" ca="1" si="1"/>
        <v>0</v>
      </c>
      <c r="R35" s="103">
        <f t="shared" ca="1" si="2"/>
        <v>0</v>
      </c>
      <c r="S35" s="103">
        <f t="shared" ca="1" si="3"/>
        <v>0</v>
      </c>
      <c r="T35" s="103">
        <f t="shared" ca="1" si="4"/>
        <v>0</v>
      </c>
      <c r="U35" s="103">
        <f t="shared" ca="1" si="5"/>
        <v>0</v>
      </c>
      <c r="V35" s="103">
        <f t="shared" ca="1" si="10"/>
        <v>0</v>
      </c>
      <c r="W35" s="103">
        <f t="shared" ca="1" si="11"/>
        <v>0</v>
      </c>
      <c r="X35" s="103">
        <f t="shared" ca="1" si="6"/>
        <v>0</v>
      </c>
      <c r="Y35" s="103">
        <f t="shared" ca="1" si="7"/>
        <v>0</v>
      </c>
      <c r="Z35" s="103">
        <f t="shared" ca="1" si="8"/>
        <v>0</v>
      </c>
      <c r="AA35" s="103">
        <f t="shared" ca="1" si="9"/>
        <v>0</v>
      </c>
    </row>
    <row r="36" spans="1:27" ht="15.75" customHeight="1">
      <c r="A36" s="85"/>
      <c r="B36" s="86"/>
      <c r="C36" s="87">
        <f>SUM(Tableau1414[[#This Row],[Janvier]:[Décembre]])</f>
        <v>0</v>
      </c>
      <c r="D36" s="88"/>
      <c r="E36" s="88"/>
      <c r="F36" s="88"/>
      <c r="G36" s="88"/>
      <c r="H36" s="88"/>
      <c r="I36" s="88"/>
      <c r="J36" s="88"/>
      <c r="K36" s="88"/>
      <c r="L36" s="88"/>
      <c r="M36" s="88"/>
      <c r="N36" s="88"/>
      <c r="O36" s="89"/>
      <c r="P36" s="103">
        <f t="shared" ca="1" si="0"/>
        <v>0</v>
      </c>
      <c r="Q36" s="103">
        <f t="shared" ca="1" si="1"/>
        <v>0</v>
      </c>
      <c r="R36" s="103">
        <f t="shared" ca="1" si="2"/>
        <v>0</v>
      </c>
      <c r="S36" s="103">
        <f t="shared" ca="1" si="3"/>
        <v>0</v>
      </c>
      <c r="T36" s="103">
        <f t="shared" ca="1" si="4"/>
        <v>0</v>
      </c>
      <c r="U36" s="103">
        <f t="shared" ca="1" si="5"/>
        <v>0</v>
      </c>
      <c r="V36" s="103">
        <f t="shared" ca="1" si="10"/>
        <v>0</v>
      </c>
      <c r="W36" s="103">
        <f t="shared" ca="1" si="11"/>
        <v>0</v>
      </c>
      <c r="X36" s="103">
        <f t="shared" ca="1" si="6"/>
        <v>0</v>
      </c>
      <c r="Y36" s="103">
        <f t="shared" ca="1" si="7"/>
        <v>0</v>
      </c>
      <c r="Z36" s="103">
        <f t="shared" ca="1" si="8"/>
        <v>0</v>
      </c>
      <c r="AA36" s="103">
        <f t="shared" ca="1" si="9"/>
        <v>0</v>
      </c>
    </row>
    <row r="37" spans="1:27" ht="15.75" customHeight="1">
      <c r="A37" s="85"/>
      <c r="B37" s="86"/>
      <c r="C37" s="87">
        <f>SUM(Tableau1414[[#This Row],[Janvier]:[Décembre]])</f>
        <v>0</v>
      </c>
      <c r="D37" s="88"/>
      <c r="E37" s="88"/>
      <c r="F37" s="88"/>
      <c r="G37" s="88"/>
      <c r="H37" s="88"/>
      <c r="I37" s="88"/>
      <c r="J37" s="88"/>
      <c r="K37" s="88"/>
      <c r="L37" s="88"/>
      <c r="M37" s="88"/>
      <c r="N37" s="88"/>
      <c r="O37" s="89"/>
      <c r="P37" s="103">
        <f t="shared" ca="1" si="0"/>
        <v>0</v>
      </c>
      <c r="Q37" s="103">
        <f t="shared" ca="1" si="1"/>
        <v>0</v>
      </c>
      <c r="R37" s="103">
        <f t="shared" ca="1" si="2"/>
        <v>0</v>
      </c>
      <c r="S37" s="103">
        <f t="shared" ca="1" si="3"/>
        <v>0</v>
      </c>
      <c r="T37" s="103">
        <f t="shared" ca="1" si="4"/>
        <v>0</v>
      </c>
      <c r="U37" s="103">
        <f t="shared" ca="1" si="5"/>
        <v>0</v>
      </c>
      <c r="V37" s="103">
        <f t="shared" ca="1" si="10"/>
        <v>0</v>
      </c>
      <c r="W37" s="103">
        <f t="shared" ca="1" si="11"/>
        <v>0</v>
      </c>
      <c r="X37" s="103">
        <f t="shared" ca="1" si="6"/>
        <v>0</v>
      </c>
      <c r="Y37" s="103">
        <f t="shared" ca="1" si="7"/>
        <v>0</v>
      </c>
      <c r="Z37" s="103">
        <f t="shared" ca="1" si="8"/>
        <v>0</v>
      </c>
      <c r="AA37" s="103">
        <f t="shared" ca="1" si="9"/>
        <v>0</v>
      </c>
    </row>
    <row r="38" spans="1:27" ht="15.75" customHeight="1">
      <c r="A38" s="85"/>
      <c r="B38" s="86"/>
      <c r="C38" s="87">
        <f>SUM(Tableau1414[[#This Row],[Janvier]:[Décembre]])</f>
        <v>0</v>
      </c>
      <c r="D38" s="88"/>
      <c r="E38" s="88"/>
      <c r="F38" s="88"/>
      <c r="G38" s="88"/>
      <c r="H38" s="88"/>
      <c r="I38" s="88"/>
      <c r="J38" s="88"/>
      <c r="K38" s="88"/>
      <c r="L38" s="88"/>
      <c r="M38" s="88"/>
      <c r="N38" s="88"/>
      <c r="O38" s="89"/>
      <c r="P38" s="103">
        <f t="shared" ca="1" si="0"/>
        <v>0</v>
      </c>
      <c r="Q38" s="103">
        <f t="shared" ca="1" si="1"/>
        <v>0</v>
      </c>
      <c r="R38" s="103">
        <f t="shared" ca="1" si="2"/>
        <v>0</v>
      </c>
      <c r="S38" s="103">
        <f t="shared" ca="1" si="3"/>
        <v>0</v>
      </c>
      <c r="T38" s="103">
        <f t="shared" ca="1" si="4"/>
        <v>0</v>
      </c>
      <c r="U38" s="103">
        <f t="shared" ca="1" si="5"/>
        <v>0</v>
      </c>
      <c r="V38" s="103">
        <f t="shared" ca="1" si="10"/>
        <v>0</v>
      </c>
      <c r="W38" s="103">
        <f t="shared" ca="1" si="11"/>
        <v>0</v>
      </c>
      <c r="X38" s="103">
        <f t="shared" ca="1" si="6"/>
        <v>0</v>
      </c>
      <c r="Y38" s="103">
        <f t="shared" ca="1" si="7"/>
        <v>0</v>
      </c>
      <c r="Z38" s="103">
        <f t="shared" ca="1" si="8"/>
        <v>0</v>
      </c>
      <c r="AA38" s="103">
        <f t="shared" ca="1" si="9"/>
        <v>0</v>
      </c>
    </row>
    <row r="39" spans="1:27" ht="15.75" customHeight="1">
      <c r="A39" s="85"/>
      <c r="B39" s="86"/>
      <c r="C39" s="87">
        <f>SUM(Tableau1414[[#This Row],[Janvier]:[Décembre]])</f>
        <v>0</v>
      </c>
      <c r="D39" s="88"/>
      <c r="E39" s="88"/>
      <c r="F39" s="88"/>
      <c r="G39" s="88"/>
      <c r="H39" s="88"/>
      <c r="I39" s="88"/>
      <c r="J39" s="88"/>
      <c r="K39" s="88"/>
      <c r="L39" s="88"/>
      <c r="M39" s="88"/>
      <c r="N39" s="88"/>
      <c r="O39" s="89"/>
      <c r="P39" s="103">
        <f t="shared" ca="1" si="0"/>
        <v>0</v>
      </c>
      <c r="Q39" s="103">
        <f t="shared" ca="1" si="1"/>
        <v>0</v>
      </c>
      <c r="R39" s="103">
        <f t="shared" ca="1" si="2"/>
        <v>0</v>
      </c>
      <c r="S39" s="103">
        <f t="shared" ca="1" si="3"/>
        <v>0</v>
      </c>
      <c r="T39" s="103">
        <f t="shared" ca="1" si="4"/>
        <v>0</v>
      </c>
      <c r="U39" s="103">
        <f t="shared" ca="1" si="5"/>
        <v>0</v>
      </c>
      <c r="V39" s="103">
        <f t="shared" ca="1" si="10"/>
        <v>0</v>
      </c>
      <c r="W39" s="103">
        <f t="shared" ca="1" si="11"/>
        <v>0</v>
      </c>
      <c r="X39" s="103">
        <f t="shared" ca="1" si="6"/>
        <v>0</v>
      </c>
      <c r="Y39" s="103">
        <f t="shared" ca="1" si="7"/>
        <v>0</v>
      </c>
      <c r="Z39" s="103">
        <f t="shared" ca="1" si="8"/>
        <v>0</v>
      </c>
      <c r="AA39" s="103">
        <f t="shared" ca="1" si="9"/>
        <v>0</v>
      </c>
    </row>
    <row r="40" spans="1:27" ht="15.75" customHeight="1">
      <c r="A40" s="85"/>
      <c r="B40" s="86"/>
      <c r="C40" s="87">
        <f>SUM(Tableau1414[[#This Row],[Janvier]:[Décembre]])</f>
        <v>0</v>
      </c>
      <c r="D40" s="88"/>
      <c r="E40" s="88"/>
      <c r="F40" s="88"/>
      <c r="G40" s="88"/>
      <c r="H40" s="88"/>
      <c r="I40" s="88"/>
      <c r="J40" s="88"/>
      <c r="K40" s="88"/>
      <c r="L40" s="88"/>
      <c r="M40" s="88"/>
      <c r="N40" s="88"/>
      <c r="O40" s="89"/>
      <c r="P40" s="103">
        <f t="shared" ca="1" si="0"/>
        <v>0</v>
      </c>
      <c r="Q40" s="103">
        <f t="shared" ca="1" si="1"/>
        <v>0</v>
      </c>
      <c r="R40" s="103">
        <f t="shared" ca="1" si="2"/>
        <v>0</v>
      </c>
      <c r="S40" s="103">
        <f t="shared" ca="1" si="3"/>
        <v>0</v>
      </c>
      <c r="T40" s="103">
        <f t="shared" ca="1" si="4"/>
        <v>0</v>
      </c>
      <c r="U40" s="103">
        <f t="shared" ca="1" si="5"/>
        <v>0</v>
      </c>
      <c r="V40" s="103">
        <f t="shared" ca="1" si="10"/>
        <v>0</v>
      </c>
      <c r="W40" s="103">
        <f t="shared" ca="1" si="11"/>
        <v>0</v>
      </c>
      <c r="X40" s="103">
        <f t="shared" ca="1" si="6"/>
        <v>0</v>
      </c>
      <c r="Y40" s="103">
        <f t="shared" ca="1" si="7"/>
        <v>0</v>
      </c>
      <c r="Z40" s="103">
        <f t="shared" ca="1" si="8"/>
        <v>0</v>
      </c>
      <c r="AA40" s="103">
        <f t="shared" ca="1" si="9"/>
        <v>0</v>
      </c>
    </row>
    <row r="41" spans="1:27" ht="15.75" customHeight="1">
      <c r="A41" s="85"/>
      <c r="B41" s="86"/>
      <c r="C41" s="87">
        <f>SUM(Tableau1414[[#This Row],[Janvier]:[Décembre]])</f>
        <v>0</v>
      </c>
      <c r="D41" s="88"/>
      <c r="E41" s="88"/>
      <c r="F41" s="88"/>
      <c r="G41" s="88"/>
      <c r="H41" s="88"/>
      <c r="I41" s="88"/>
      <c r="J41" s="88"/>
      <c r="K41" s="88"/>
      <c r="L41" s="88"/>
      <c r="M41" s="88"/>
      <c r="N41" s="88"/>
      <c r="O41" s="89"/>
      <c r="P41" s="103">
        <f t="shared" ca="1" si="0"/>
        <v>0</v>
      </c>
      <c r="Q41" s="103">
        <f t="shared" ca="1" si="1"/>
        <v>0</v>
      </c>
      <c r="R41" s="103">
        <f t="shared" ca="1" si="2"/>
        <v>0</v>
      </c>
      <c r="S41" s="103">
        <f t="shared" ca="1" si="3"/>
        <v>0</v>
      </c>
      <c r="T41" s="103">
        <f t="shared" ca="1" si="4"/>
        <v>0</v>
      </c>
      <c r="U41" s="103">
        <f t="shared" ca="1" si="5"/>
        <v>0</v>
      </c>
      <c r="V41" s="103">
        <f t="shared" ca="1" si="10"/>
        <v>0</v>
      </c>
      <c r="W41" s="103">
        <f t="shared" ca="1" si="11"/>
        <v>0</v>
      </c>
      <c r="X41" s="103">
        <f t="shared" ca="1" si="6"/>
        <v>0</v>
      </c>
      <c r="Y41" s="103">
        <f t="shared" ca="1" si="7"/>
        <v>0</v>
      </c>
      <c r="Z41" s="103">
        <f t="shared" ca="1" si="8"/>
        <v>0</v>
      </c>
      <c r="AA41" s="103">
        <f t="shared" ca="1" si="9"/>
        <v>0</v>
      </c>
    </row>
  </sheetData>
  <sheetProtection sort="0" autoFilter="0"/>
  <dataValidations count="2">
    <dataValidation type="list" allowBlank="1" showInputMessage="1" showErrorMessage="1" sqref="A4:A41">
      <formula1>choix1</formula1>
    </dataValidation>
    <dataValidation type="list" allowBlank="1" showInputMessage="1" showErrorMessage="1" sqref="B4:B41">
      <formula1>OFFSET(choix2,MATCH(A4,choix1,0)-1,1,,COUNTA(OFFSET(choix2,MATCH(A4,choix1,0)-1,0))-1)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rgb="FF7030A0"/>
    <pageSetUpPr fitToPage="1"/>
  </sheetPr>
  <dimension ref="A1:K15"/>
  <sheetViews>
    <sheetView showGridLines="0" tabSelected="1" zoomScaleNormal="100" workbookViewId="0">
      <pane ySplit="3" topLeftCell="A4" activePane="bottomLeft" state="frozen"/>
      <selection pane="bottomLeft" activeCell="A15" sqref="A15"/>
    </sheetView>
  </sheetViews>
  <sheetFormatPr baseColWidth="10" defaultColWidth="0" defaultRowHeight="15"/>
  <cols>
    <col min="1" max="1" width="11.42578125" style="133" customWidth="1"/>
    <col min="2" max="4" width="41.42578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4" t="str">
        <f ca="1">"Suivi des opérations du compte "&amp;MID(CELL("nomfichier",$A$1),FIND("]",CELL("nomfichier",$A$1))+1,100)</f>
        <v>Suivi des opérations du compte Livret</v>
      </c>
      <c r="B1" s="185"/>
      <c r="C1" s="185"/>
      <c r="D1" s="185"/>
      <c r="E1" s="185"/>
      <c r="F1" s="185"/>
      <c r="G1" s="185"/>
      <c r="H1" s="185"/>
      <c r="I1" s="137"/>
      <c r="J1" s="61"/>
      <c r="K1" s="61"/>
    </row>
    <row r="2" spans="1:11" ht="48.75" customHeight="1">
      <c r="A2" s="181" t="str">
        <f ca="1">"Aujourd'hui, nous sommes le "&amp;TEXT(TODAY(),"jjjj jj mmmm aaaa")&amp;", le solde du compte "&amp;MID(CELL("nomfichier",$A$1),FIND("]",CELL("nomfichier",$A$1))+1,100)&amp;" est de "&amp;TEXT(LOOKUP(9^9,J:J),"# ##0,00")&amp;" €,
et il était de "&amp;TEXT(LOOKUP(9^9,K:K),"# ##0,00")&amp;" € au dernier relevé papier."</f>
        <v>Aujourd'hui, nous sommes le jeudi 16 avril 2015, le solde du compte Livret est de 32 491,00 €,
et il était de 0,00 € au dernier relevé papier.</v>
      </c>
      <c r="B2" s="182"/>
      <c r="C2" s="182"/>
      <c r="D2" s="182"/>
      <c r="E2" s="182"/>
      <c r="F2" s="182"/>
      <c r="G2" s="182"/>
      <c r="H2" s="182"/>
      <c r="I2" s="134" t="s">
        <v>218</v>
      </c>
      <c r="J2" s="135">
        <v>0</v>
      </c>
      <c r="K2" s="60"/>
    </row>
    <row r="3" spans="1:11" s="121" customFormat="1" ht="28.5" customHeight="1">
      <c r="A3" s="131" t="s">
        <v>16</v>
      </c>
      <c r="B3" s="118" t="s">
        <v>0</v>
      </c>
      <c r="C3" s="118" t="s">
        <v>1</v>
      </c>
      <c r="D3" s="118" t="s">
        <v>2</v>
      </c>
      <c r="E3" s="118" t="s">
        <v>8</v>
      </c>
      <c r="F3" s="118" t="s">
        <v>17</v>
      </c>
      <c r="G3" s="125" t="s">
        <v>214</v>
      </c>
      <c r="H3" s="118" t="s">
        <v>3</v>
      </c>
      <c r="I3" s="118" t="s">
        <v>4</v>
      </c>
      <c r="J3" s="119" t="s">
        <v>70</v>
      </c>
      <c r="K3" s="120" t="s">
        <v>71</v>
      </c>
    </row>
    <row r="4" spans="1:11">
      <c r="A4" s="132">
        <v>41640</v>
      </c>
      <c r="B4" s="4" t="s">
        <v>217</v>
      </c>
      <c r="C4" s="4" t="s">
        <v>14</v>
      </c>
      <c r="D4" s="4"/>
      <c r="E4" s="3" t="s">
        <v>15</v>
      </c>
      <c r="F4" s="3"/>
      <c r="G4" s="124" t="s">
        <v>214</v>
      </c>
      <c r="H4" s="6"/>
      <c r="I4" s="6"/>
      <c r="J4" s="7">
        <f t="shared" ref="J4:J13" ca="1" si="0">IF(ISNUMBER(INDIRECT("J"&amp;ROW()-1)),INDIRECT("J"&amp;ROW()-1)+INDIRECT("H"&amp;ROW())-INDIRECT("I"&amp;ROW()),$J$2)</f>
        <v>0</v>
      </c>
      <c r="K4" s="7">
        <f t="shared" ref="K4:K13" ca="1" si="1">IF(ISNUMBER(INDIRECT("K"&amp;ROW()-1)),IF(INDIRECT("G"&amp;ROW())&lt;&gt;"",INDIRECT("K"&amp;ROW()-1)+INDIRECT("H"&amp;ROW())-INDIRECT("I"&amp;ROW()),INDIRECT("K"&amp;ROW()-1)),$J$2)</f>
        <v>0</v>
      </c>
    </row>
    <row r="5" spans="1:11">
      <c r="A5" s="175">
        <v>42096</v>
      </c>
      <c r="B5" s="176" t="s">
        <v>215</v>
      </c>
      <c r="C5" s="176" t="s">
        <v>216</v>
      </c>
      <c r="D5" s="176"/>
      <c r="E5" s="177" t="s">
        <v>10</v>
      </c>
      <c r="F5" s="177"/>
      <c r="G5" s="178"/>
      <c r="H5" s="179"/>
      <c r="I5" s="179">
        <v>200</v>
      </c>
      <c r="J5" s="117">
        <f t="shared" ca="1" si="0"/>
        <v>-200</v>
      </c>
      <c r="K5" s="117">
        <f t="shared" ca="1" si="1"/>
        <v>0</v>
      </c>
    </row>
    <row r="6" spans="1:11">
      <c r="A6" s="175">
        <v>42097</v>
      </c>
      <c r="B6" s="176" t="s">
        <v>215</v>
      </c>
      <c r="C6" s="176" t="s">
        <v>216</v>
      </c>
      <c r="D6" s="176"/>
      <c r="E6" s="177" t="s">
        <v>10</v>
      </c>
      <c r="F6" s="177"/>
      <c r="G6" s="178"/>
      <c r="H6" s="179"/>
      <c r="I6" s="179">
        <v>100</v>
      </c>
      <c r="J6" s="117">
        <f t="shared" ca="1" si="0"/>
        <v>-300</v>
      </c>
      <c r="K6" s="117">
        <f t="shared" ca="1" si="1"/>
        <v>0</v>
      </c>
    </row>
    <row r="7" spans="1:11">
      <c r="A7" s="175">
        <v>42098</v>
      </c>
      <c r="B7" s="176" t="s">
        <v>215</v>
      </c>
      <c r="C7" s="176" t="s">
        <v>216</v>
      </c>
      <c r="D7" s="176" t="s">
        <v>462</v>
      </c>
      <c r="E7" s="177" t="s">
        <v>9</v>
      </c>
      <c r="F7" s="177"/>
      <c r="G7" s="178"/>
      <c r="H7" s="179">
        <v>100</v>
      </c>
      <c r="I7" s="179"/>
      <c r="J7" s="117">
        <f t="shared" ca="1" si="0"/>
        <v>-200</v>
      </c>
      <c r="K7" s="117">
        <f t="shared" ca="1" si="1"/>
        <v>0</v>
      </c>
    </row>
    <row r="8" spans="1:11">
      <c r="A8" s="175">
        <v>42099</v>
      </c>
      <c r="B8" s="176" t="s">
        <v>215</v>
      </c>
      <c r="C8" s="176" t="s">
        <v>216</v>
      </c>
      <c r="D8" s="176"/>
      <c r="E8" s="177" t="s">
        <v>10</v>
      </c>
      <c r="F8" s="177"/>
      <c r="G8" s="178"/>
      <c r="H8" s="179"/>
      <c r="I8" s="179">
        <v>100</v>
      </c>
      <c r="J8" s="117">
        <f t="shared" ca="1" si="0"/>
        <v>-300</v>
      </c>
      <c r="K8" s="117">
        <f t="shared" ca="1" si="1"/>
        <v>0</v>
      </c>
    </row>
    <row r="9" spans="1:11">
      <c r="A9" s="175">
        <v>42100</v>
      </c>
      <c r="B9" s="176" t="s">
        <v>215</v>
      </c>
      <c r="C9" s="176" t="s">
        <v>216</v>
      </c>
      <c r="D9" s="176"/>
      <c r="E9" s="177" t="s">
        <v>9</v>
      </c>
      <c r="F9" s="177"/>
      <c r="G9" s="178"/>
      <c r="H9" s="179">
        <v>300</v>
      </c>
      <c r="I9" s="179"/>
      <c r="J9" s="117">
        <f t="shared" ca="1" si="0"/>
        <v>0</v>
      </c>
      <c r="K9" s="117">
        <f t="shared" ca="1" si="1"/>
        <v>0</v>
      </c>
    </row>
    <row r="10" spans="1:11">
      <c r="A10" s="175">
        <v>42101</v>
      </c>
      <c r="B10" s="176" t="s">
        <v>215</v>
      </c>
      <c r="C10" s="176" t="s">
        <v>216</v>
      </c>
      <c r="D10" s="176"/>
      <c r="E10" s="177" t="s">
        <v>10</v>
      </c>
      <c r="F10" s="177"/>
      <c r="G10" s="178"/>
      <c r="H10" s="179"/>
      <c r="I10" s="179">
        <v>200</v>
      </c>
      <c r="J10" s="117">
        <f t="shared" ca="1" si="0"/>
        <v>-200</v>
      </c>
      <c r="K10" s="117">
        <f t="shared" ca="1" si="1"/>
        <v>0</v>
      </c>
    </row>
    <row r="11" spans="1:11">
      <c r="A11" s="175">
        <v>42102</v>
      </c>
      <c r="B11" s="176" t="s">
        <v>215</v>
      </c>
      <c r="C11" s="176" t="s">
        <v>216</v>
      </c>
      <c r="D11" s="176"/>
      <c r="E11" s="177" t="s">
        <v>9</v>
      </c>
      <c r="F11" s="177"/>
      <c r="G11" s="178"/>
      <c r="H11" s="179">
        <v>150</v>
      </c>
      <c r="I11" s="179"/>
      <c r="J11" s="117">
        <f t="shared" ca="1" si="0"/>
        <v>-50</v>
      </c>
      <c r="K11" s="117">
        <f t="shared" ca="1" si="1"/>
        <v>0</v>
      </c>
    </row>
    <row r="12" spans="1:11">
      <c r="A12" s="175">
        <v>42103</v>
      </c>
      <c r="B12" s="176" t="s">
        <v>215</v>
      </c>
      <c r="C12" s="176" t="s">
        <v>216</v>
      </c>
      <c r="D12" s="176" t="s">
        <v>463</v>
      </c>
      <c r="E12" s="177" t="s">
        <v>10</v>
      </c>
      <c r="F12" s="177"/>
      <c r="G12" s="178"/>
      <c r="H12" s="179"/>
      <c r="I12" s="179">
        <v>250</v>
      </c>
      <c r="J12" s="117">
        <f t="shared" ca="1" si="0"/>
        <v>-300</v>
      </c>
      <c r="K12" s="117">
        <f t="shared" ca="1" si="1"/>
        <v>0</v>
      </c>
    </row>
    <row r="13" spans="1:11">
      <c r="A13" s="175">
        <v>42104</v>
      </c>
      <c r="B13" s="176" t="s">
        <v>215</v>
      </c>
      <c r="C13" s="176" t="s">
        <v>216</v>
      </c>
      <c r="D13" s="176" t="s">
        <v>462</v>
      </c>
      <c r="E13" s="177" t="s">
        <v>9</v>
      </c>
      <c r="F13" s="177"/>
      <c r="G13" s="178"/>
      <c r="H13" s="179">
        <v>250</v>
      </c>
      <c r="I13" s="179"/>
      <c r="J13" s="117">
        <f t="shared" ca="1" si="0"/>
        <v>-50</v>
      </c>
      <c r="K13" s="117">
        <f t="shared" ca="1" si="1"/>
        <v>0</v>
      </c>
    </row>
    <row r="14" spans="1:11">
      <c r="A14" s="175">
        <v>42106</v>
      </c>
      <c r="B14" s="176" t="s">
        <v>215</v>
      </c>
      <c r="C14" s="176" t="s">
        <v>216</v>
      </c>
      <c r="D14" s="176"/>
      <c r="E14" s="177" t="s">
        <v>9</v>
      </c>
      <c r="F14" s="177"/>
      <c r="G14" s="178"/>
      <c r="H14" s="179">
        <v>32541</v>
      </c>
      <c r="I14" s="179"/>
      <c r="J14" s="117">
        <f ca="1">IF(ISNUMBER(INDIRECT("J"&amp;ROW()-1)),INDIRECT("J"&amp;ROW()-1)+INDIRECT("H"&amp;ROW())-INDIRECT("I"&amp;ROW()),$J$2)</f>
        <v>32491</v>
      </c>
      <c r="K14" s="117">
        <f ca="1">IF(ISNUMBER(INDIRECT("K"&amp;ROW()-1)),IF(INDIRECT("G"&amp;ROW())&lt;&gt;"",INDIRECT("K"&amp;ROW()-1)+INDIRECT("H"&amp;ROW())-INDIRECT("I"&amp;ROW()),INDIRECT("K"&amp;ROW()-1)),$J$2)</f>
        <v>0</v>
      </c>
    </row>
    <row r="15" spans="1:11">
      <c r="A15" s="175"/>
      <c r="B15" s="176"/>
      <c r="C15" s="176"/>
      <c r="D15" s="176"/>
      <c r="E15" s="177"/>
      <c r="F15" s="177"/>
      <c r="G15" s="178"/>
      <c r="H15" s="179"/>
      <c r="I15" s="179"/>
      <c r="J15" s="117">
        <f ca="1">IF(ISNUMBER(INDIRECT("J"&amp;ROW()-1)),INDIRECT("J"&amp;ROW()-1)+INDIRECT("H"&amp;ROW())-INDIRECT("I"&amp;ROW()),$J$2)</f>
        <v>32491</v>
      </c>
      <c r="K15" s="117">
        <f ca="1">IF(ISNUMBER(INDIRECT("K"&amp;ROW()-1)),IF(INDIRECT("G"&amp;ROW())&lt;&gt;"",INDIRECT("K"&amp;ROW()-1)+INDIRECT("H"&amp;ROW())-INDIRECT("I"&amp;ROW()),INDIRECT("K"&amp;ROW()-1)),$J$2)</f>
        <v>0</v>
      </c>
    </row>
  </sheetData>
  <mergeCells count="2">
    <mergeCell ref="A2:H2"/>
    <mergeCell ref="A1:H1"/>
  </mergeCells>
  <dataValidations count="3">
    <dataValidation type="list" allowBlank="1" showInputMessage="1" showErrorMessage="1" sqref="E4:E15">
      <formula1>type</formula1>
    </dataValidation>
    <dataValidation type="list" allowBlank="1" showInputMessage="1" showErrorMessage="1" sqref="B4:B15">
      <formula1>choix1</formula1>
    </dataValidation>
    <dataValidation type="list" allowBlank="1" showInputMessage="1" showErrorMessage="1" sqref="C4:C15">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Q50"/>
  <sheetViews>
    <sheetView showGridLines="0" zoomScaleNormal="100" workbookViewId="0">
      <pane xSplit="5" ySplit="1" topLeftCell="F2" activePane="bottomRight" state="frozen"/>
      <selection pane="topRight" activeCell="F1" sqref="F1"/>
      <selection pane="bottomLeft" activeCell="A2" sqref="A2"/>
      <selection pane="bottomRight" activeCell="A2" sqref="A2:Q18"/>
    </sheetView>
  </sheetViews>
  <sheetFormatPr baseColWidth="10" defaultColWidth="0" defaultRowHeight="12.75"/>
  <cols>
    <col min="1" max="2" width="31.85546875" style="29" customWidth="1"/>
    <col min="3" max="3" width="11.42578125" style="30" customWidth="1"/>
    <col min="4" max="5" width="10.7109375" style="30" customWidth="1"/>
    <col min="6" max="17" width="10.42578125" style="29" customWidth="1"/>
    <col min="18" max="16384" width="11.42578125" style="29" hidden="1"/>
  </cols>
  <sheetData>
    <row r="1" spans="1:17" s="28" customFormat="1" ht="40.5" customHeight="1">
      <c r="A1" s="38" t="s">
        <v>72</v>
      </c>
      <c r="B1" s="43" t="s">
        <v>1</v>
      </c>
      <c r="C1" s="43" t="s">
        <v>53</v>
      </c>
      <c r="D1" s="43" t="s">
        <v>65</v>
      </c>
      <c r="E1" s="39" t="s">
        <v>16</v>
      </c>
      <c r="F1" s="43" t="s">
        <v>42</v>
      </c>
      <c r="G1" s="43" t="s">
        <v>43</v>
      </c>
      <c r="H1" s="43" t="s">
        <v>44</v>
      </c>
      <c r="I1" s="43" t="s">
        <v>29</v>
      </c>
      <c r="J1" s="43" t="s">
        <v>45</v>
      </c>
      <c r="K1" s="43" t="s">
        <v>46</v>
      </c>
      <c r="L1" s="43" t="s">
        <v>47</v>
      </c>
      <c r="M1" s="43" t="s">
        <v>48</v>
      </c>
      <c r="N1" s="43" t="s">
        <v>49</v>
      </c>
      <c r="O1" s="43" t="s">
        <v>50</v>
      </c>
      <c r="P1" s="43" t="s">
        <v>51</v>
      </c>
      <c r="Q1" s="44" t="s">
        <v>52</v>
      </c>
    </row>
    <row r="2" spans="1:17" ht="15.75" customHeight="1">
      <c r="A2" s="45"/>
      <c r="B2" s="46"/>
      <c r="C2" s="47"/>
      <c r="D2" s="47"/>
      <c r="E2" s="127"/>
      <c r="F2" s="55"/>
      <c r="G2" s="55"/>
      <c r="H2" s="55"/>
      <c r="I2" s="55"/>
      <c r="J2" s="55"/>
      <c r="K2" s="55"/>
      <c r="L2" s="55"/>
      <c r="M2" s="55"/>
      <c r="N2" s="55"/>
      <c r="O2" s="55"/>
      <c r="P2" s="55"/>
      <c r="Q2" s="57"/>
    </row>
    <row r="3" spans="1:17" ht="15.75" customHeight="1">
      <c r="A3" s="45"/>
      <c r="B3" s="46"/>
      <c r="C3" s="47"/>
      <c r="D3" s="47"/>
      <c r="E3" s="127"/>
      <c r="F3" s="55"/>
      <c r="G3" s="55"/>
      <c r="H3" s="55"/>
      <c r="I3" s="55"/>
      <c r="J3" s="55"/>
      <c r="K3" s="55"/>
      <c r="L3" s="55"/>
      <c r="M3" s="55"/>
      <c r="N3" s="55"/>
      <c r="O3" s="55"/>
      <c r="P3" s="55"/>
      <c r="Q3" s="57"/>
    </row>
    <row r="4" spans="1:17" ht="15.75" customHeight="1">
      <c r="A4" s="45"/>
      <c r="B4" s="46"/>
      <c r="C4" s="47"/>
      <c r="D4" s="47"/>
      <c r="E4" s="127"/>
      <c r="F4" s="55"/>
      <c r="G4" s="55"/>
      <c r="H4" s="55"/>
      <c r="I4" s="55"/>
      <c r="J4" s="55"/>
      <c r="K4" s="55"/>
      <c r="L4" s="55"/>
      <c r="M4" s="55"/>
      <c r="N4" s="55"/>
      <c r="O4" s="55"/>
      <c r="P4" s="55"/>
      <c r="Q4" s="57"/>
    </row>
    <row r="5" spans="1:17" ht="15.75" customHeight="1">
      <c r="A5" s="45"/>
      <c r="B5" s="46"/>
      <c r="C5" s="47"/>
      <c r="D5" s="47"/>
      <c r="E5" s="127"/>
      <c r="F5" s="55"/>
      <c r="G5" s="55"/>
      <c r="H5" s="55"/>
      <c r="I5" s="55"/>
      <c r="J5" s="55"/>
      <c r="K5" s="55"/>
      <c r="L5" s="55"/>
      <c r="M5" s="55"/>
      <c r="N5" s="55"/>
      <c r="O5" s="55"/>
      <c r="P5" s="55"/>
      <c r="Q5" s="57"/>
    </row>
    <row r="6" spans="1:17" ht="15.75" customHeight="1">
      <c r="A6" s="45"/>
      <c r="B6" s="46"/>
      <c r="C6" s="47"/>
      <c r="D6" s="47"/>
      <c r="E6" s="127"/>
      <c r="F6" s="55"/>
      <c r="G6" s="55"/>
      <c r="H6" s="55"/>
      <c r="I6" s="55"/>
      <c r="J6" s="55"/>
      <c r="K6" s="55"/>
      <c r="L6" s="55"/>
      <c r="M6" s="55"/>
      <c r="N6" s="55"/>
      <c r="O6" s="55"/>
      <c r="P6" s="55"/>
      <c r="Q6" s="57"/>
    </row>
    <row r="7" spans="1:17" ht="15.75" customHeight="1">
      <c r="A7" s="45"/>
      <c r="B7" s="46"/>
      <c r="C7" s="47"/>
      <c r="D7" s="47"/>
      <c r="E7" s="127"/>
      <c r="F7" s="55"/>
      <c r="G7" s="55"/>
      <c r="H7" s="55"/>
      <c r="I7" s="55"/>
      <c r="J7" s="55"/>
      <c r="K7" s="55"/>
      <c r="L7" s="55"/>
      <c r="M7" s="55"/>
      <c r="N7" s="55"/>
      <c r="O7" s="55"/>
      <c r="P7" s="55"/>
      <c r="Q7" s="57"/>
    </row>
    <row r="8" spans="1:17" ht="15.75" customHeight="1">
      <c r="A8" s="45"/>
      <c r="B8" s="46"/>
      <c r="C8" s="47"/>
      <c r="D8" s="47"/>
      <c r="E8" s="127"/>
      <c r="F8" s="48"/>
      <c r="G8" s="48"/>
      <c r="H8" s="48"/>
      <c r="I8" s="48"/>
      <c r="J8" s="48"/>
      <c r="K8" s="48"/>
      <c r="L8" s="48"/>
      <c r="M8" s="48"/>
      <c r="N8" s="48"/>
      <c r="O8" s="48"/>
      <c r="P8" s="48"/>
      <c r="Q8" s="49"/>
    </row>
    <row r="9" spans="1:17" ht="15.75" customHeight="1">
      <c r="A9" s="45"/>
      <c r="B9" s="46"/>
      <c r="C9" s="47"/>
      <c r="D9" s="47"/>
      <c r="E9" s="127"/>
      <c r="F9" s="55"/>
      <c r="G9" s="55"/>
      <c r="H9" s="55"/>
      <c r="I9" s="55"/>
      <c r="J9" s="55"/>
      <c r="K9" s="55"/>
      <c r="L9" s="55"/>
      <c r="M9" s="55"/>
      <c r="N9" s="55"/>
      <c r="O9" s="55"/>
      <c r="P9" s="55"/>
      <c r="Q9" s="57"/>
    </row>
    <row r="10" spans="1:17" ht="15.75" customHeight="1">
      <c r="A10" s="45"/>
      <c r="B10" s="46"/>
      <c r="C10" s="47"/>
      <c r="D10" s="47"/>
      <c r="E10" s="127"/>
      <c r="F10" s="55"/>
      <c r="G10" s="55"/>
      <c r="H10" s="55"/>
      <c r="I10" s="55"/>
      <c r="J10" s="55"/>
      <c r="K10" s="55"/>
      <c r="L10" s="55"/>
      <c r="M10" s="55"/>
      <c r="N10" s="55"/>
      <c r="O10" s="55"/>
      <c r="P10" s="55"/>
      <c r="Q10" s="57"/>
    </row>
    <row r="11" spans="1:17" ht="15.75" customHeight="1">
      <c r="A11" s="45"/>
      <c r="B11" s="46"/>
      <c r="C11" s="47"/>
      <c r="D11" s="47"/>
      <c r="E11" s="127"/>
      <c r="F11" s="55"/>
      <c r="G11" s="55"/>
      <c r="H11" s="55"/>
      <c r="I11" s="55"/>
      <c r="J11" s="55"/>
      <c r="K11" s="55"/>
      <c r="L11" s="55"/>
      <c r="M11" s="55"/>
      <c r="N11" s="55"/>
      <c r="O11" s="55"/>
      <c r="P11" s="55"/>
      <c r="Q11" s="57"/>
    </row>
    <row r="12" spans="1:17" ht="15.75" customHeight="1">
      <c r="A12" s="45"/>
      <c r="B12" s="46"/>
      <c r="C12" s="47"/>
      <c r="D12" s="47"/>
      <c r="E12" s="127"/>
      <c r="F12" s="55"/>
      <c r="G12" s="55"/>
      <c r="H12" s="55"/>
      <c r="I12" s="56"/>
      <c r="J12" s="55"/>
      <c r="K12" s="55"/>
      <c r="L12" s="55"/>
      <c r="M12" s="55"/>
      <c r="N12" s="55"/>
      <c r="O12" s="55"/>
      <c r="P12" s="55"/>
      <c r="Q12" s="57"/>
    </row>
    <row r="13" spans="1:17" ht="15.75" customHeight="1">
      <c r="A13" s="45"/>
      <c r="B13" s="46"/>
      <c r="C13" s="47"/>
      <c r="D13" s="47"/>
      <c r="E13" s="127"/>
      <c r="F13" s="55"/>
      <c r="G13" s="55"/>
      <c r="H13" s="55"/>
      <c r="I13" s="55"/>
      <c r="J13" s="55"/>
      <c r="K13" s="55"/>
      <c r="L13" s="55"/>
      <c r="M13" s="55"/>
      <c r="N13" s="55"/>
      <c r="O13" s="55"/>
      <c r="P13" s="55"/>
      <c r="Q13" s="57"/>
    </row>
    <row r="14" spans="1:17" ht="15.75" customHeight="1">
      <c r="A14" s="45"/>
      <c r="B14" s="46"/>
      <c r="C14" s="47"/>
      <c r="D14" s="47"/>
      <c r="E14" s="127"/>
      <c r="F14" s="55"/>
      <c r="G14" s="55"/>
      <c r="H14" s="55"/>
      <c r="I14" s="55"/>
      <c r="J14" s="55"/>
      <c r="K14" s="55"/>
      <c r="L14" s="55"/>
      <c r="M14" s="55"/>
      <c r="N14" s="55"/>
      <c r="O14" s="55"/>
      <c r="P14" s="55"/>
      <c r="Q14" s="57"/>
    </row>
    <row r="15" spans="1:17" ht="15.75" customHeight="1">
      <c r="A15" s="45"/>
      <c r="B15" s="46"/>
      <c r="C15" s="47"/>
      <c r="D15" s="47"/>
      <c r="E15" s="127"/>
      <c r="F15" s="55"/>
      <c r="G15" s="55"/>
      <c r="H15" s="55"/>
      <c r="I15" s="55"/>
      <c r="J15" s="55"/>
      <c r="K15" s="55"/>
      <c r="L15" s="55"/>
      <c r="M15" s="55"/>
      <c r="N15" s="55"/>
      <c r="O15" s="55"/>
      <c r="P15" s="55"/>
      <c r="Q15" s="57"/>
    </row>
    <row r="16" spans="1:17" ht="15.75" customHeight="1">
      <c r="A16" s="45"/>
      <c r="B16" s="46"/>
      <c r="C16" s="47"/>
      <c r="D16" s="47"/>
      <c r="E16" s="127"/>
      <c r="F16" s="55"/>
      <c r="G16" s="55"/>
      <c r="H16" s="55"/>
      <c r="I16" s="55"/>
      <c r="J16" s="55"/>
      <c r="K16" s="55"/>
      <c r="L16" s="55"/>
      <c r="M16" s="55"/>
      <c r="N16" s="55"/>
      <c r="O16" s="55"/>
      <c r="P16" s="55"/>
      <c r="Q16" s="57"/>
    </row>
    <row r="17" spans="1:17" ht="15.75" customHeight="1">
      <c r="A17" s="45"/>
      <c r="B17" s="46"/>
      <c r="C17" s="47"/>
      <c r="D17" s="47"/>
      <c r="E17" s="127"/>
      <c r="F17" s="55"/>
      <c r="G17" s="55"/>
      <c r="H17" s="55"/>
      <c r="I17" s="55"/>
      <c r="J17" s="55"/>
      <c r="K17" s="55"/>
      <c r="L17" s="55"/>
      <c r="M17" s="55"/>
      <c r="N17" s="55"/>
      <c r="O17" s="55"/>
      <c r="P17" s="55"/>
      <c r="Q17" s="57"/>
    </row>
    <row r="18" spans="1:17" ht="15.75" customHeight="1">
      <c r="A18" s="45"/>
      <c r="B18" s="46"/>
      <c r="C18" s="47"/>
      <c r="D18" s="47"/>
      <c r="E18" s="127"/>
      <c r="F18" s="55"/>
      <c r="G18" s="55"/>
      <c r="H18" s="55"/>
      <c r="I18" s="55"/>
      <c r="J18" s="55"/>
      <c r="K18" s="55"/>
      <c r="L18" s="55"/>
      <c r="M18" s="55"/>
      <c r="N18" s="55"/>
      <c r="O18" s="55"/>
      <c r="P18" s="55"/>
      <c r="Q18" s="57"/>
    </row>
    <row r="19" spans="1:17" ht="15.75" customHeight="1">
      <c r="A19" s="45"/>
      <c r="B19" s="46"/>
      <c r="C19" s="47"/>
      <c r="D19" s="47"/>
      <c r="E19" s="127"/>
      <c r="F19" s="55"/>
      <c r="G19" s="55"/>
      <c r="H19" s="55"/>
      <c r="I19" s="55"/>
      <c r="J19" s="55"/>
      <c r="K19" s="55"/>
      <c r="L19" s="55"/>
      <c r="M19" s="55"/>
      <c r="N19" s="55"/>
      <c r="O19" s="55"/>
      <c r="P19" s="55"/>
      <c r="Q19" s="57"/>
    </row>
    <row r="20" spans="1:17" ht="15.75" customHeight="1">
      <c r="A20" s="45"/>
      <c r="B20" s="46"/>
      <c r="C20" s="47"/>
      <c r="D20" s="47"/>
      <c r="E20" s="127"/>
      <c r="F20" s="55"/>
      <c r="G20" s="55"/>
      <c r="H20" s="55"/>
      <c r="I20" s="55"/>
      <c r="J20" s="55"/>
      <c r="K20" s="55"/>
      <c r="L20" s="55"/>
      <c r="M20" s="55"/>
      <c r="N20" s="55"/>
      <c r="O20" s="55"/>
      <c r="P20" s="55"/>
      <c r="Q20" s="57"/>
    </row>
    <row r="21" spans="1:17" ht="15.75" customHeight="1">
      <c r="A21" s="45"/>
      <c r="B21" s="46"/>
      <c r="C21" s="47"/>
      <c r="D21" s="47"/>
      <c r="E21" s="127"/>
      <c r="F21" s="55"/>
      <c r="G21" s="55"/>
      <c r="H21" s="55"/>
      <c r="I21" s="55"/>
      <c r="J21" s="55"/>
      <c r="K21" s="55"/>
      <c r="L21" s="55"/>
      <c r="M21" s="55"/>
      <c r="N21" s="55"/>
      <c r="O21" s="55"/>
      <c r="P21" s="55"/>
      <c r="Q21" s="57"/>
    </row>
    <row r="22" spans="1:17" ht="15.75" customHeight="1">
      <c r="A22" s="45"/>
      <c r="B22" s="46"/>
      <c r="C22" s="47"/>
      <c r="D22" s="47"/>
      <c r="E22" s="127"/>
      <c r="F22" s="55"/>
      <c r="G22" s="55"/>
      <c r="H22" s="55"/>
      <c r="I22" s="55"/>
      <c r="J22" s="55"/>
      <c r="K22" s="55"/>
      <c r="L22" s="55"/>
      <c r="M22" s="55"/>
      <c r="N22" s="55"/>
      <c r="O22" s="55"/>
      <c r="P22" s="55"/>
      <c r="Q22" s="57"/>
    </row>
    <row r="23" spans="1:17" ht="15.75" customHeight="1">
      <c r="A23" s="45"/>
      <c r="B23" s="46"/>
      <c r="C23" s="47"/>
      <c r="D23" s="47"/>
      <c r="E23" s="127"/>
      <c r="F23" s="55"/>
      <c r="G23" s="55"/>
      <c r="H23" s="55"/>
      <c r="I23" s="55"/>
      <c r="J23" s="55"/>
      <c r="K23" s="55"/>
      <c r="L23" s="55"/>
      <c r="M23" s="55"/>
      <c r="N23" s="55"/>
      <c r="O23" s="55"/>
      <c r="P23" s="55"/>
      <c r="Q23" s="57"/>
    </row>
    <row r="24" spans="1:17" ht="15.75" customHeight="1">
      <c r="A24" s="45"/>
      <c r="B24" s="46"/>
      <c r="C24" s="47"/>
      <c r="D24" s="47"/>
      <c r="E24" s="127"/>
      <c r="F24" s="55"/>
      <c r="G24" s="55"/>
      <c r="H24" s="55"/>
      <c r="I24" s="55"/>
      <c r="J24" s="55"/>
      <c r="K24" s="55"/>
      <c r="L24" s="55"/>
      <c r="M24" s="55"/>
      <c r="N24" s="55"/>
      <c r="O24" s="55"/>
      <c r="P24" s="55"/>
      <c r="Q24" s="57"/>
    </row>
    <row r="25" spans="1:17" ht="15.75" customHeight="1">
      <c r="A25" s="45"/>
      <c r="B25" s="46"/>
      <c r="C25" s="47"/>
      <c r="D25" s="47"/>
      <c r="E25" s="127"/>
      <c r="F25" s="55"/>
      <c r="G25" s="55"/>
      <c r="H25" s="55"/>
      <c r="I25" s="55"/>
      <c r="J25" s="55"/>
      <c r="K25" s="55"/>
      <c r="L25" s="55"/>
      <c r="M25" s="55"/>
      <c r="N25" s="55"/>
      <c r="O25" s="55"/>
      <c r="P25" s="55"/>
      <c r="Q25" s="57"/>
    </row>
    <row r="26" spans="1:17" ht="15.75" customHeight="1">
      <c r="A26" s="45"/>
      <c r="B26" s="46"/>
      <c r="C26" s="47"/>
      <c r="D26" s="47"/>
      <c r="E26" s="127"/>
      <c r="F26" s="55"/>
      <c r="G26" s="55"/>
      <c r="H26" s="55"/>
      <c r="I26" s="55"/>
      <c r="J26" s="55"/>
      <c r="K26" s="55"/>
      <c r="L26" s="55"/>
      <c r="M26" s="55"/>
      <c r="N26" s="55"/>
      <c r="O26" s="55"/>
      <c r="P26" s="55"/>
      <c r="Q26" s="57"/>
    </row>
    <row r="27" spans="1:17" ht="15.75" customHeight="1">
      <c r="A27" s="45"/>
      <c r="B27" s="46"/>
      <c r="C27" s="47"/>
      <c r="D27" s="47"/>
      <c r="E27" s="127"/>
      <c r="F27" s="55"/>
      <c r="G27" s="55"/>
      <c r="H27" s="55"/>
      <c r="I27" s="55"/>
      <c r="J27" s="55"/>
      <c r="K27" s="55"/>
      <c r="L27" s="55"/>
      <c r="M27" s="55"/>
      <c r="N27" s="55"/>
      <c r="O27" s="55"/>
      <c r="P27" s="55"/>
      <c r="Q27" s="57"/>
    </row>
    <row r="28" spans="1:17" ht="15.75" customHeight="1">
      <c r="A28" s="45"/>
      <c r="B28" s="46"/>
      <c r="C28" s="47"/>
      <c r="D28" s="47"/>
      <c r="E28" s="127"/>
      <c r="F28" s="55"/>
      <c r="G28" s="55"/>
      <c r="H28" s="55"/>
      <c r="I28" s="55"/>
      <c r="J28" s="55"/>
      <c r="K28" s="55"/>
      <c r="L28" s="55"/>
      <c r="M28" s="55"/>
      <c r="N28" s="55"/>
      <c r="O28" s="55"/>
      <c r="P28" s="55"/>
      <c r="Q28" s="57"/>
    </row>
    <row r="29" spans="1:17" ht="15.75" customHeight="1">
      <c r="A29" s="45"/>
      <c r="B29" s="46"/>
      <c r="C29" s="47"/>
      <c r="D29" s="47"/>
      <c r="E29" s="127"/>
      <c r="F29" s="55"/>
      <c r="G29" s="55"/>
      <c r="H29" s="55"/>
      <c r="I29" s="55"/>
      <c r="J29" s="55"/>
      <c r="K29" s="55"/>
      <c r="L29" s="55"/>
      <c r="M29" s="55"/>
      <c r="N29" s="55"/>
      <c r="O29" s="55"/>
      <c r="P29" s="55"/>
      <c r="Q29" s="57"/>
    </row>
    <row r="30" spans="1:17" ht="15.75" customHeight="1">
      <c r="A30" s="45"/>
      <c r="B30" s="46"/>
      <c r="C30" s="47"/>
      <c r="D30" s="47"/>
      <c r="E30" s="127"/>
      <c r="F30" s="55"/>
      <c r="G30" s="55"/>
      <c r="H30" s="55"/>
      <c r="I30" s="55"/>
      <c r="J30" s="55"/>
      <c r="K30" s="55"/>
      <c r="L30" s="55"/>
      <c r="M30" s="55"/>
      <c r="N30" s="55"/>
      <c r="O30" s="55"/>
      <c r="P30" s="55"/>
      <c r="Q30" s="57"/>
    </row>
    <row r="31" spans="1:17" ht="15.75" customHeight="1">
      <c r="A31" s="67"/>
      <c r="B31" s="69"/>
      <c r="C31" s="71"/>
      <c r="D31" s="71"/>
      <c r="E31" s="71"/>
      <c r="F31" s="69"/>
      <c r="G31" s="69"/>
      <c r="H31" s="69"/>
      <c r="I31" s="69"/>
      <c r="J31" s="69"/>
      <c r="K31" s="69"/>
      <c r="L31" s="69"/>
      <c r="M31" s="69"/>
      <c r="N31" s="69"/>
      <c r="O31" s="69"/>
      <c r="P31" s="69"/>
      <c r="Q31" s="73"/>
    </row>
    <row r="32" spans="1:17" ht="15.75" customHeight="1">
      <c r="A32" s="67"/>
      <c r="B32" s="69"/>
      <c r="C32" s="71"/>
      <c r="D32" s="71"/>
      <c r="E32" s="71"/>
      <c r="F32" s="69"/>
      <c r="G32" s="69"/>
      <c r="H32" s="69"/>
      <c r="I32" s="69"/>
      <c r="J32" s="69"/>
      <c r="K32" s="69"/>
      <c r="L32" s="69"/>
      <c r="M32" s="69"/>
      <c r="N32" s="69"/>
      <c r="O32" s="69"/>
      <c r="P32" s="69"/>
      <c r="Q32" s="73"/>
    </row>
    <row r="33" spans="1:17" ht="15.75" customHeight="1">
      <c r="A33" s="67"/>
      <c r="B33" s="69"/>
      <c r="C33" s="71"/>
      <c r="D33" s="71"/>
      <c r="E33" s="71"/>
      <c r="F33" s="69"/>
      <c r="G33" s="69"/>
      <c r="H33" s="69"/>
      <c r="I33" s="69"/>
      <c r="J33" s="69"/>
      <c r="K33" s="69"/>
      <c r="L33" s="69"/>
      <c r="M33" s="69"/>
      <c r="N33" s="69"/>
      <c r="O33" s="69"/>
      <c r="P33" s="69"/>
      <c r="Q33" s="73"/>
    </row>
    <row r="34" spans="1:17" ht="15.75" customHeight="1">
      <c r="A34" s="67"/>
      <c r="B34" s="69"/>
      <c r="C34" s="71"/>
      <c r="D34" s="71"/>
      <c r="E34" s="71"/>
      <c r="F34" s="69"/>
      <c r="G34" s="69"/>
      <c r="H34" s="69"/>
      <c r="I34" s="69"/>
      <c r="J34" s="69"/>
      <c r="K34" s="69"/>
      <c r="L34" s="69"/>
      <c r="M34" s="69"/>
      <c r="N34" s="69"/>
      <c r="O34" s="69"/>
      <c r="P34" s="69"/>
      <c r="Q34" s="73"/>
    </row>
    <row r="35" spans="1:17" ht="15.75" customHeight="1">
      <c r="A35" s="67"/>
      <c r="B35" s="69"/>
      <c r="C35" s="71"/>
      <c r="D35" s="71"/>
      <c r="E35" s="71"/>
      <c r="F35" s="69"/>
      <c r="G35" s="69"/>
      <c r="H35" s="69"/>
      <c r="I35" s="69"/>
      <c r="J35" s="69"/>
      <c r="K35" s="69"/>
      <c r="L35" s="69"/>
      <c r="M35" s="69"/>
      <c r="N35" s="69"/>
      <c r="O35" s="69"/>
      <c r="P35" s="69"/>
      <c r="Q35" s="73"/>
    </row>
    <row r="36" spans="1:17" ht="15.75" customHeight="1">
      <c r="A36" s="68"/>
      <c r="B36" s="70"/>
      <c r="C36" s="72"/>
      <c r="D36" s="71"/>
      <c r="E36" s="71"/>
      <c r="F36" s="70"/>
      <c r="G36" s="70"/>
      <c r="H36" s="70"/>
      <c r="I36" s="70"/>
      <c r="J36" s="70"/>
      <c r="K36" s="70"/>
      <c r="L36" s="70"/>
      <c r="M36" s="70"/>
      <c r="N36" s="70"/>
      <c r="O36" s="70"/>
      <c r="P36" s="70"/>
      <c r="Q36" s="74"/>
    </row>
    <row r="37" spans="1:17" ht="15.75" customHeight="1">
      <c r="A37" s="68"/>
      <c r="B37" s="70"/>
      <c r="C37" s="72"/>
      <c r="D37" s="71"/>
      <c r="E37" s="71"/>
      <c r="F37" s="70"/>
      <c r="G37" s="70"/>
      <c r="H37" s="70"/>
      <c r="I37" s="70"/>
      <c r="J37" s="70"/>
      <c r="K37" s="70"/>
      <c r="L37" s="70"/>
      <c r="M37" s="70"/>
      <c r="N37" s="70"/>
      <c r="O37" s="70"/>
      <c r="P37" s="70"/>
      <c r="Q37" s="74"/>
    </row>
    <row r="38" spans="1:17" ht="15.75" customHeight="1">
      <c r="A38" s="68"/>
      <c r="B38" s="70"/>
      <c r="C38" s="72"/>
      <c r="D38" s="71"/>
      <c r="E38" s="71"/>
      <c r="F38" s="70"/>
      <c r="G38" s="70"/>
      <c r="H38" s="70"/>
      <c r="I38" s="70"/>
      <c r="J38" s="70"/>
      <c r="K38" s="70"/>
      <c r="L38" s="70"/>
      <c r="M38" s="70"/>
      <c r="N38" s="70"/>
      <c r="O38" s="70"/>
      <c r="P38" s="70"/>
      <c r="Q38" s="74"/>
    </row>
    <row r="39" spans="1:17" ht="15.75" customHeight="1">
      <c r="A39" s="68"/>
      <c r="B39" s="70"/>
      <c r="C39" s="72"/>
      <c r="D39" s="71"/>
      <c r="E39" s="71"/>
      <c r="F39" s="70"/>
      <c r="G39" s="70"/>
      <c r="H39" s="70"/>
      <c r="I39" s="70"/>
      <c r="J39" s="70"/>
      <c r="K39" s="70"/>
      <c r="L39" s="70"/>
      <c r="M39" s="70"/>
      <c r="N39" s="70"/>
      <c r="O39" s="70"/>
      <c r="P39" s="70"/>
      <c r="Q39" s="74"/>
    </row>
    <row r="40" spans="1:17" ht="15.75" customHeight="1">
      <c r="A40" s="68"/>
      <c r="B40" s="70"/>
      <c r="C40" s="72"/>
      <c r="D40" s="71"/>
      <c r="E40" s="71"/>
      <c r="F40" s="70"/>
      <c r="G40" s="70"/>
      <c r="H40" s="70"/>
      <c r="I40" s="70"/>
      <c r="J40" s="70"/>
      <c r="K40" s="70"/>
      <c r="L40" s="70"/>
      <c r="M40" s="70"/>
      <c r="N40" s="70"/>
      <c r="O40" s="70"/>
      <c r="P40" s="70"/>
      <c r="Q40" s="74"/>
    </row>
    <row r="41" spans="1:17" ht="15.75" customHeight="1">
      <c r="A41" s="68"/>
      <c r="B41" s="70"/>
      <c r="C41" s="72"/>
      <c r="D41" s="71"/>
      <c r="E41" s="71"/>
      <c r="F41" s="70"/>
      <c r="G41" s="70"/>
      <c r="H41" s="70"/>
      <c r="I41" s="70"/>
      <c r="J41" s="70"/>
      <c r="K41" s="70"/>
      <c r="L41" s="70"/>
      <c r="M41" s="70"/>
      <c r="N41" s="70"/>
      <c r="O41" s="70"/>
      <c r="P41" s="70"/>
      <c r="Q41" s="74"/>
    </row>
    <row r="42" spans="1:17" ht="15.75" customHeight="1">
      <c r="A42" s="68"/>
      <c r="B42" s="70"/>
      <c r="C42" s="72"/>
      <c r="D42" s="71"/>
      <c r="E42" s="71"/>
      <c r="F42" s="70"/>
      <c r="G42" s="70"/>
      <c r="H42" s="70"/>
      <c r="I42" s="70"/>
      <c r="J42" s="70"/>
      <c r="K42" s="70"/>
      <c r="L42" s="70"/>
      <c r="M42" s="70"/>
      <c r="N42" s="70"/>
      <c r="O42" s="70"/>
      <c r="P42" s="70"/>
      <c r="Q42" s="74"/>
    </row>
    <row r="43" spans="1:17" ht="15.75" customHeight="1">
      <c r="A43" s="68"/>
      <c r="B43" s="70"/>
      <c r="C43" s="72"/>
      <c r="D43" s="71"/>
      <c r="E43" s="71"/>
      <c r="F43" s="70"/>
      <c r="G43" s="70"/>
      <c r="H43" s="70"/>
      <c r="I43" s="70"/>
      <c r="J43" s="70"/>
      <c r="K43" s="70"/>
      <c r="L43" s="70"/>
      <c r="M43" s="70"/>
      <c r="N43" s="70"/>
      <c r="O43" s="70"/>
      <c r="P43" s="70"/>
      <c r="Q43" s="74"/>
    </row>
    <row r="44" spans="1:17" ht="15.75" customHeight="1">
      <c r="A44" s="68"/>
      <c r="B44" s="70"/>
      <c r="C44" s="72"/>
      <c r="D44" s="71"/>
      <c r="E44" s="71"/>
      <c r="F44" s="70"/>
      <c r="G44" s="70"/>
      <c r="H44" s="70"/>
      <c r="I44" s="70"/>
      <c r="J44" s="70"/>
      <c r="K44" s="70"/>
      <c r="L44" s="70"/>
      <c r="M44" s="70"/>
      <c r="N44" s="70"/>
      <c r="O44" s="70"/>
      <c r="P44" s="70"/>
      <c r="Q44" s="74"/>
    </row>
    <row r="45" spans="1:17" ht="15.75" customHeight="1">
      <c r="A45" s="68"/>
      <c r="B45" s="70"/>
      <c r="C45" s="72"/>
      <c r="D45" s="71"/>
      <c r="E45" s="71"/>
      <c r="F45" s="70"/>
      <c r="G45" s="70"/>
      <c r="H45" s="70"/>
      <c r="I45" s="70"/>
      <c r="J45" s="70"/>
      <c r="K45" s="70"/>
      <c r="L45" s="70"/>
      <c r="M45" s="70"/>
      <c r="N45" s="70"/>
      <c r="O45" s="70"/>
      <c r="P45" s="70"/>
      <c r="Q45" s="74"/>
    </row>
    <row r="46" spans="1:17" ht="15.75" customHeight="1">
      <c r="A46" s="68"/>
      <c r="B46" s="70"/>
      <c r="C46" s="72"/>
      <c r="D46" s="71"/>
      <c r="E46" s="71"/>
      <c r="F46" s="70"/>
      <c r="G46" s="70"/>
      <c r="H46" s="70"/>
      <c r="I46" s="70"/>
      <c r="J46" s="70"/>
      <c r="K46" s="70"/>
      <c r="L46" s="70"/>
      <c r="M46" s="70"/>
      <c r="N46" s="70"/>
      <c r="O46" s="70"/>
      <c r="P46" s="70"/>
      <c r="Q46" s="74"/>
    </row>
    <row r="47" spans="1:17" ht="15.75" customHeight="1">
      <c r="A47" s="68"/>
      <c r="B47" s="70"/>
      <c r="C47" s="72"/>
      <c r="D47" s="71"/>
      <c r="E47" s="71"/>
      <c r="F47" s="70"/>
      <c r="G47" s="70"/>
      <c r="H47" s="70"/>
      <c r="I47" s="70"/>
      <c r="J47" s="70"/>
      <c r="K47" s="70"/>
      <c r="L47" s="70"/>
      <c r="M47" s="70"/>
      <c r="N47" s="70"/>
      <c r="O47" s="70"/>
      <c r="P47" s="70"/>
      <c r="Q47" s="74"/>
    </row>
    <row r="48" spans="1:17" ht="15.75" customHeight="1">
      <c r="A48" s="68"/>
      <c r="B48" s="70"/>
      <c r="C48" s="72"/>
      <c r="D48" s="71"/>
      <c r="E48" s="71"/>
      <c r="F48" s="70"/>
      <c r="G48" s="70"/>
      <c r="H48" s="70"/>
      <c r="I48" s="70"/>
      <c r="J48" s="70"/>
      <c r="K48" s="70"/>
      <c r="L48" s="70"/>
      <c r="M48" s="70"/>
      <c r="N48" s="70"/>
      <c r="O48" s="70"/>
      <c r="P48" s="70"/>
      <c r="Q48" s="74"/>
    </row>
    <row r="49" spans="1:17" ht="15.75" customHeight="1">
      <c r="A49" s="68"/>
      <c r="B49" s="70"/>
      <c r="C49" s="72"/>
      <c r="D49" s="71"/>
      <c r="E49" s="71"/>
      <c r="F49" s="70"/>
      <c r="G49" s="70"/>
      <c r="H49" s="70"/>
      <c r="I49" s="70"/>
      <c r="J49" s="70"/>
      <c r="K49" s="70"/>
      <c r="L49" s="70"/>
      <c r="M49" s="70"/>
      <c r="N49" s="70"/>
      <c r="O49" s="70"/>
      <c r="P49" s="70"/>
      <c r="Q49" s="74"/>
    </row>
    <row r="50" spans="1:17" ht="15.75" customHeight="1">
      <c r="A50" s="75"/>
      <c r="B50" s="76"/>
      <c r="C50" s="77"/>
      <c r="D50" s="78"/>
      <c r="E50" s="78"/>
      <c r="F50" s="76"/>
      <c r="G50" s="76"/>
      <c r="H50" s="76"/>
      <c r="I50" s="76"/>
      <c r="J50" s="76"/>
      <c r="K50" s="76"/>
      <c r="L50" s="76"/>
      <c r="M50" s="76"/>
      <c r="N50" s="76"/>
      <c r="O50" s="76"/>
      <c r="P50" s="76"/>
      <c r="Q50" s="79"/>
    </row>
  </sheetData>
  <dataValidations count="5">
    <dataValidation type="list" allowBlank="1" showInputMessage="1" showErrorMessage="1" sqref="C2:C50 D31:D35">
      <formula1>type</formula1>
    </dataValidation>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 type="list" allowBlank="1" showInputMessage="1" showErrorMessage="1" sqref="D2:D30">
      <formula1>"Crédit,Débit"</formula1>
    </dataValidation>
    <dataValidation type="list" allowBlank="1" showInputMessage="1" showErrorMessage="1" sqref="E2:E50">
      <formula1>"1,2,3,4,5,6,7,8,9,10,11,12,13,14,15,16,17,18,19,20,21,22,23,24,25,26,27,28,29,30,31"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O50"/>
  <sheetViews>
    <sheetView showGridLines="0" showZeros="0" zoomScaleNormal="100" workbookViewId="0">
      <pane ySplit="1" topLeftCell="A2" activePane="bottomLeft" state="frozen"/>
      <selection pane="bottomLeft" activeCell="A2" sqref="A2:B2"/>
    </sheetView>
  </sheetViews>
  <sheetFormatPr baseColWidth="10" defaultColWidth="0" defaultRowHeight="15"/>
  <cols>
    <col min="1" max="2" width="37.140625" style="1" customWidth="1"/>
    <col min="3" max="3" width="14" style="1" customWidth="1"/>
    <col min="4" max="15" width="11.140625" style="1" customWidth="1"/>
    <col min="16" max="16384" width="11.42578125" style="1" hidden="1"/>
  </cols>
  <sheetData>
    <row r="1" spans="1:15" ht="40.5" customHeight="1">
      <c r="A1" s="38" t="s">
        <v>72</v>
      </c>
      <c r="B1" s="39" t="s">
        <v>1</v>
      </c>
      <c r="C1" s="39" t="s">
        <v>73</v>
      </c>
      <c r="D1" s="39" t="s">
        <v>42</v>
      </c>
      <c r="E1" s="39" t="s">
        <v>43</v>
      </c>
      <c r="F1" s="39" t="s">
        <v>44</v>
      </c>
      <c r="G1" s="39" t="s">
        <v>29</v>
      </c>
      <c r="H1" s="39" t="s">
        <v>45</v>
      </c>
      <c r="I1" s="39" t="s">
        <v>46</v>
      </c>
      <c r="J1" s="39" t="s">
        <v>47</v>
      </c>
      <c r="K1" s="39" t="s">
        <v>48</v>
      </c>
      <c r="L1" s="39" t="s">
        <v>49</v>
      </c>
      <c r="M1" s="39" t="s">
        <v>50</v>
      </c>
      <c r="N1" s="39" t="s">
        <v>51</v>
      </c>
      <c r="O1" s="40" t="s">
        <v>52</v>
      </c>
    </row>
    <row r="2" spans="1:15" ht="15.75" customHeight="1">
      <c r="A2" s="97"/>
      <c r="B2" s="98"/>
      <c r="C2" s="41">
        <f ca="1">SUM(D2:O2)</f>
        <v>0</v>
      </c>
      <c r="D2" s="41">
        <f t="shared" ref="D2:D33" ca="1" si="0">IF(AND($A2&lt;&gt;"",$B2&lt;&gt;""),SUMPRODUCT((LP_1=$A2)*(LS_1=$B2)*(C_1-D_1)),IF($A2&lt;&gt;"",SUMPRODUCT((LP_1=$A2)*(C_1-D_1)),SUMPRODUCT((LS_1=$B2)*(C_1-D_1))))</f>
        <v>0</v>
      </c>
      <c r="E2" s="41">
        <f ca="1">IF(AND($A2&lt;&gt;"",$B2&lt;&gt;""),SUMPRODUCT((LP_2=$A2)*(LS_2=$B2)*(C_2-D_2)),IF($A2&lt;&gt;"",SUMPRODUCT((LP_2=$A2)*(C_2-D_2)),SUMPRODUCT((LS_2=$B2)*(C_2-D_2))))</f>
        <v>0</v>
      </c>
      <c r="F2" s="41">
        <f t="shared" ref="F2:F33" ca="1" si="1">IF(AND($A2&lt;&gt;"",$B2&lt;&gt;""),SUMPRODUCT((LP_3=$A2)*(LS_3=$B2)*(C_3-D_3)),IF($A2&lt;&gt;"",SUMPRODUCT((LP_3=$A2)*(C_3-D_3)),SUMPRODUCT((LS_3=$B2)*(C_3-D_3))))</f>
        <v>0</v>
      </c>
      <c r="G2" s="41">
        <f t="shared" ref="G2:G33" ca="1" si="2">IF(AND($A2&lt;&gt;"",$B2&lt;&gt;""),SUMPRODUCT((LP_4=$A2)*(LS_4=$B2)*(C_4-D_4)),IF($A2&lt;&gt;"",SUMPRODUCT((LP_4=$A2)*(C_4-D_4)),SUMPRODUCT((LS_4=$B2)*(C_4-D_4))))</f>
        <v>0</v>
      </c>
      <c r="H2" s="41">
        <f t="shared" ref="H2:H33" ca="1" si="3">IF(AND($A2&lt;&gt;"",$B2&lt;&gt;""),SUMPRODUCT((LP_5=$A2)*(LS_5=$B2)*(C_5-D_5)),IF($A2&lt;&gt;"",SUMPRODUCT((LP_5=$A2)*(C_5-D_5)),SUMPRODUCT((LS_5=$B2)*(C_5-D_5))))</f>
        <v>0</v>
      </c>
      <c r="I2" s="41">
        <f t="shared" ref="I2:I33" ca="1" si="4">IF(AND($A2&lt;&gt;"",$B2&lt;&gt;""),SUMPRODUCT((LP_6=$A2)*(LS_6=$B2)*(C_6-D_6)),IF($A2&lt;&gt;"",SUMPRODUCT((LP_6=$A2)*(C_6-D_6)),SUMPRODUCT((LS_6=$B2)*(C_6-D_6))))</f>
        <v>0</v>
      </c>
      <c r="J2" s="41">
        <f t="shared" ref="J2:J33" ca="1" si="5">IF(AND($A2&lt;&gt;"",$B2&lt;&gt;""),SUMPRODUCT((LP_7=$A2)*(LS_7=$B2)*(C_7-D_7)),IF($A2&lt;&gt;"",SUMPRODUCT((LP_7=$A2)*(C_7-D_7)),SUMPRODUCT((LS_7=$B2)*(C_7-D_7))))</f>
        <v>0</v>
      </c>
      <c r="K2" s="41">
        <f t="shared" ref="K2:K33" ca="1" si="6">IF(AND($A2&lt;&gt;"",$B2&lt;&gt;""),SUMPRODUCT((LP_8=$A2)*(LS_8=$B2)*(C_8-D_8)),IF($A2&lt;&gt;"",SUMPRODUCT((LP_8=$A2)*(C_8-D_8)),SUMPRODUCT((LS_8=$B2)*(C_8-D_8))))</f>
        <v>0</v>
      </c>
      <c r="L2" s="41">
        <f t="shared" ref="L2:L33" ca="1" si="7">IF(AND($A2&lt;&gt;"",$B2&lt;&gt;""),SUMPRODUCT((LP_9=$A2)*(LS_9=$B2)*(C_9-D_9)),IF($A2&lt;&gt;"",SUMPRODUCT((LP_9=$A2)*(C_9-D_9)),SUMPRODUCT((LS_9=$B2)*(C_9-D_9))))</f>
        <v>0</v>
      </c>
      <c r="M2" s="41">
        <f t="shared" ref="M2:M33" ca="1" si="8">IF(AND($A2&lt;&gt;"",$B2&lt;&gt;""),SUMPRODUCT((LP_10=$A2)*(LS_10=$B2)*(C_10-D_10)),IF($A2&lt;&gt;"",SUMPRODUCT((LP_10=$A2)*(C_10-D_10)),SUMPRODUCT((LS_10=$B2)*(C_10-D_10))))</f>
        <v>0</v>
      </c>
      <c r="N2" s="41">
        <f t="shared" ref="N2:N33" ca="1" si="9">IF(AND($A2&lt;&gt;"",$B2&lt;&gt;""),SUMPRODUCT((LP_11=$A2)*(LS_11=$B2)*(C_11-D_11)),IF($A2&lt;&gt;"",SUMPRODUCT((LP_11=$A2)*(C_11-D_11)),SUMPRODUCT((LS_11=$B2)*(C_11-D_11))))</f>
        <v>0</v>
      </c>
      <c r="O2" s="41">
        <f t="shared" ref="O2:O33" ca="1" si="10">IF(AND($A2&lt;&gt;"",$B2&lt;&gt;""),SUMPRODUCT((LP_12=$A2)*(LS_12=$B2)*(C_12-D_12)),IF($A2&lt;&gt;"",SUMPRODUCT((LP_12=$A2)*(C_12-D_12)),SUMPRODUCT((LS_12=$B2)*(C_12-D_12))))</f>
        <v>0</v>
      </c>
    </row>
    <row r="3" spans="1:15" ht="15.75" customHeight="1">
      <c r="A3" s="97"/>
      <c r="B3" s="98"/>
      <c r="C3" s="41">
        <f t="shared" ref="C3:C30" ca="1" si="11">SUM(D3:O3)</f>
        <v>0</v>
      </c>
      <c r="D3" s="41">
        <f t="shared" ca="1" si="0"/>
        <v>0</v>
      </c>
      <c r="E3" s="41">
        <f t="shared" ref="E3:E33" ca="1" si="12">IF(AND($A3&lt;&gt;"",$B3&lt;&gt;""),SUMPRODUCT((LP_2=$A3)*(LS_2=$B3)*(C_2-D_2)),IF($A3&lt;&gt;"",SUMPRODUCT((LP_2=$A3)*(C_2-D_2)),SUMPRODUCT((LS_2=$B3)*(C_2-D_2))))</f>
        <v>0</v>
      </c>
      <c r="F3" s="41">
        <f t="shared" ca="1" si="1"/>
        <v>0</v>
      </c>
      <c r="G3" s="41">
        <f t="shared" ca="1" si="2"/>
        <v>0</v>
      </c>
      <c r="H3" s="41">
        <f t="shared" ca="1" si="3"/>
        <v>0</v>
      </c>
      <c r="I3" s="41">
        <f t="shared" ca="1" si="4"/>
        <v>0</v>
      </c>
      <c r="J3" s="41">
        <f t="shared" ca="1" si="5"/>
        <v>0</v>
      </c>
      <c r="K3" s="41">
        <f t="shared" ca="1" si="6"/>
        <v>0</v>
      </c>
      <c r="L3" s="41">
        <f t="shared" ca="1" si="7"/>
        <v>0</v>
      </c>
      <c r="M3" s="41">
        <f t="shared" ca="1" si="8"/>
        <v>0</v>
      </c>
      <c r="N3" s="41">
        <f t="shared" ca="1" si="9"/>
        <v>0</v>
      </c>
      <c r="O3" s="41">
        <f t="shared" ca="1" si="10"/>
        <v>0</v>
      </c>
    </row>
    <row r="4" spans="1:15" ht="15.75" customHeight="1">
      <c r="A4" s="97"/>
      <c r="B4" s="98"/>
      <c r="C4" s="41">
        <f t="shared" ca="1" si="11"/>
        <v>0</v>
      </c>
      <c r="D4" s="41">
        <f t="shared" ca="1" si="0"/>
        <v>0</v>
      </c>
      <c r="E4" s="41">
        <f t="shared" ca="1" si="12"/>
        <v>0</v>
      </c>
      <c r="F4" s="41">
        <f t="shared" ca="1" si="1"/>
        <v>0</v>
      </c>
      <c r="G4" s="41">
        <f t="shared" ca="1" si="2"/>
        <v>0</v>
      </c>
      <c r="H4" s="41">
        <f t="shared" ca="1" si="3"/>
        <v>0</v>
      </c>
      <c r="I4" s="41">
        <f t="shared" ca="1" si="4"/>
        <v>0</v>
      </c>
      <c r="J4" s="41">
        <f t="shared" ca="1" si="5"/>
        <v>0</v>
      </c>
      <c r="K4" s="41">
        <f t="shared" ca="1" si="6"/>
        <v>0</v>
      </c>
      <c r="L4" s="41">
        <f t="shared" ca="1" si="7"/>
        <v>0</v>
      </c>
      <c r="M4" s="41">
        <f t="shared" ca="1" si="8"/>
        <v>0</v>
      </c>
      <c r="N4" s="41">
        <f t="shared" ca="1" si="9"/>
        <v>0</v>
      </c>
      <c r="O4" s="41">
        <f t="shared" ca="1" si="10"/>
        <v>0</v>
      </c>
    </row>
    <row r="5" spans="1:15" ht="15.75" customHeight="1">
      <c r="A5" s="97"/>
      <c r="B5" s="98"/>
      <c r="C5" s="41">
        <f t="shared" ca="1" si="11"/>
        <v>0</v>
      </c>
      <c r="D5" s="41">
        <f t="shared" ca="1" si="0"/>
        <v>0</v>
      </c>
      <c r="E5" s="41">
        <f t="shared" ca="1" si="12"/>
        <v>0</v>
      </c>
      <c r="F5" s="41">
        <f t="shared" ca="1" si="1"/>
        <v>0</v>
      </c>
      <c r="G5" s="41">
        <f t="shared" ca="1" si="2"/>
        <v>0</v>
      </c>
      <c r="H5" s="41">
        <f t="shared" ca="1" si="3"/>
        <v>0</v>
      </c>
      <c r="I5" s="41">
        <f t="shared" ca="1" si="4"/>
        <v>0</v>
      </c>
      <c r="J5" s="41">
        <f t="shared" ca="1" si="5"/>
        <v>0</v>
      </c>
      <c r="K5" s="41">
        <f t="shared" ca="1" si="6"/>
        <v>0</v>
      </c>
      <c r="L5" s="41">
        <f t="shared" ca="1" si="7"/>
        <v>0</v>
      </c>
      <c r="M5" s="41">
        <f t="shared" ca="1" si="8"/>
        <v>0</v>
      </c>
      <c r="N5" s="41">
        <f t="shared" ca="1" si="9"/>
        <v>0</v>
      </c>
      <c r="O5" s="41">
        <f t="shared" ca="1" si="10"/>
        <v>0</v>
      </c>
    </row>
    <row r="6" spans="1:15" ht="15.75" customHeight="1">
      <c r="A6" s="97"/>
      <c r="B6" s="98"/>
      <c r="C6" s="41">
        <f t="shared" ca="1" si="11"/>
        <v>0</v>
      </c>
      <c r="D6" s="41">
        <f t="shared" ca="1" si="0"/>
        <v>0</v>
      </c>
      <c r="E6" s="41">
        <f t="shared" ca="1" si="12"/>
        <v>0</v>
      </c>
      <c r="F6" s="41">
        <f t="shared" ca="1" si="1"/>
        <v>0</v>
      </c>
      <c r="G6" s="41">
        <f t="shared" ca="1" si="2"/>
        <v>0</v>
      </c>
      <c r="H6" s="41">
        <f t="shared" ca="1" si="3"/>
        <v>0</v>
      </c>
      <c r="I6" s="41">
        <f t="shared" ca="1" si="4"/>
        <v>0</v>
      </c>
      <c r="J6" s="41">
        <f t="shared" ca="1" si="5"/>
        <v>0</v>
      </c>
      <c r="K6" s="41">
        <f t="shared" ca="1" si="6"/>
        <v>0</v>
      </c>
      <c r="L6" s="41">
        <f t="shared" ca="1" si="7"/>
        <v>0</v>
      </c>
      <c r="M6" s="41">
        <f t="shared" ca="1" si="8"/>
        <v>0</v>
      </c>
      <c r="N6" s="41">
        <f t="shared" ca="1" si="9"/>
        <v>0</v>
      </c>
      <c r="O6" s="41">
        <f t="shared" ca="1" si="10"/>
        <v>0</v>
      </c>
    </row>
    <row r="7" spans="1:15" ht="15.75" customHeight="1">
      <c r="A7" s="97"/>
      <c r="B7" s="98"/>
      <c r="C7" s="41">
        <f t="shared" ca="1" si="11"/>
        <v>0</v>
      </c>
      <c r="D7" s="41">
        <f t="shared" ca="1" si="0"/>
        <v>0</v>
      </c>
      <c r="E7" s="41">
        <f t="shared" ca="1" si="12"/>
        <v>0</v>
      </c>
      <c r="F7" s="41">
        <f t="shared" ca="1" si="1"/>
        <v>0</v>
      </c>
      <c r="G7" s="41">
        <f t="shared" ca="1" si="2"/>
        <v>0</v>
      </c>
      <c r="H7" s="41">
        <f t="shared" ca="1" si="3"/>
        <v>0</v>
      </c>
      <c r="I7" s="41">
        <f t="shared" ca="1" si="4"/>
        <v>0</v>
      </c>
      <c r="J7" s="41">
        <f t="shared" ca="1" si="5"/>
        <v>0</v>
      </c>
      <c r="K7" s="41">
        <f t="shared" ca="1" si="6"/>
        <v>0</v>
      </c>
      <c r="L7" s="41">
        <f t="shared" ca="1" si="7"/>
        <v>0</v>
      </c>
      <c r="M7" s="41">
        <f t="shared" ca="1" si="8"/>
        <v>0</v>
      </c>
      <c r="N7" s="41">
        <f t="shared" ca="1" si="9"/>
        <v>0</v>
      </c>
      <c r="O7" s="41">
        <f t="shared" ca="1" si="10"/>
        <v>0</v>
      </c>
    </row>
    <row r="8" spans="1:15" ht="15.75" customHeight="1">
      <c r="A8" s="97"/>
      <c r="B8" s="98"/>
      <c r="C8" s="41">
        <f t="shared" ca="1" si="11"/>
        <v>0</v>
      </c>
      <c r="D8" s="41">
        <f t="shared" ca="1" si="0"/>
        <v>0</v>
      </c>
      <c r="E8" s="41">
        <f t="shared" ca="1" si="12"/>
        <v>0</v>
      </c>
      <c r="F8" s="41">
        <f t="shared" ca="1" si="1"/>
        <v>0</v>
      </c>
      <c r="G8" s="41">
        <f t="shared" ca="1" si="2"/>
        <v>0</v>
      </c>
      <c r="H8" s="41">
        <f t="shared" ca="1" si="3"/>
        <v>0</v>
      </c>
      <c r="I8" s="41">
        <f t="shared" ca="1" si="4"/>
        <v>0</v>
      </c>
      <c r="J8" s="41">
        <f t="shared" ca="1" si="5"/>
        <v>0</v>
      </c>
      <c r="K8" s="41">
        <f t="shared" ca="1" si="6"/>
        <v>0</v>
      </c>
      <c r="L8" s="41">
        <f t="shared" ca="1" si="7"/>
        <v>0</v>
      </c>
      <c r="M8" s="41">
        <f t="shared" ca="1" si="8"/>
        <v>0</v>
      </c>
      <c r="N8" s="41">
        <f t="shared" ca="1" si="9"/>
        <v>0</v>
      </c>
      <c r="O8" s="41">
        <f t="shared" ca="1" si="10"/>
        <v>0</v>
      </c>
    </row>
    <row r="9" spans="1:15" ht="15.75" customHeight="1">
      <c r="A9" s="97"/>
      <c r="B9" s="98"/>
      <c r="C9" s="41">
        <f t="shared" ca="1" si="11"/>
        <v>0</v>
      </c>
      <c r="D9" s="41">
        <f t="shared" ca="1" si="0"/>
        <v>0</v>
      </c>
      <c r="E9" s="41">
        <f t="shared" ca="1" si="12"/>
        <v>0</v>
      </c>
      <c r="F9" s="41">
        <f t="shared" ca="1" si="1"/>
        <v>0</v>
      </c>
      <c r="G9" s="41">
        <f t="shared" ca="1" si="2"/>
        <v>0</v>
      </c>
      <c r="H9" s="41">
        <f t="shared" ca="1" si="3"/>
        <v>0</v>
      </c>
      <c r="I9" s="41">
        <f t="shared" ca="1" si="4"/>
        <v>0</v>
      </c>
      <c r="J9" s="41">
        <f t="shared" ca="1" si="5"/>
        <v>0</v>
      </c>
      <c r="K9" s="41">
        <f t="shared" ca="1" si="6"/>
        <v>0</v>
      </c>
      <c r="L9" s="41">
        <f t="shared" ca="1" si="7"/>
        <v>0</v>
      </c>
      <c r="M9" s="41">
        <f t="shared" ca="1" si="8"/>
        <v>0</v>
      </c>
      <c r="N9" s="41">
        <f t="shared" ca="1" si="9"/>
        <v>0</v>
      </c>
      <c r="O9" s="41">
        <f t="shared" ca="1" si="10"/>
        <v>0</v>
      </c>
    </row>
    <row r="10" spans="1:15" ht="15.75" customHeight="1">
      <c r="A10" s="97"/>
      <c r="B10" s="98"/>
      <c r="C10" s="41">
        <f t="shared" ca="1" si="11"/>
        <v>0</v>
      </c>
      <c r="D10" s="41">
        <f t="shared" ca="1" si="0"/>
        <v>0</v>
      </c>
      <c r="E10" s="41">
        <f t="shared" ca="1" si="12"/>
        <v>0</v>
      </c>
      <c r="F10" s="41">
        <f t="shared" ca="1" si="1"/>
        <v>0</v>
      </c>
      <c r="G10" s="41">
        <f t="shared" ca="1" si="2"/>
        <v>0</v>
      </c>
      <c r="H10" s="41">
        <f t="shared" ca="1" si="3"/>
        <v>0</v>
      </c>
      <c r="I10" s="41">
        <f t="shared" ca="1" si="4"/>
        <v>0</v>
      </c>
      <c r="J10" s="41">
        <f t="shared" ca="1" si="5"/>
        <v>0</v>
      </c>
      <c r="K10" s="41">
        <f t="shared" ca="1" si="6"/>
        <v>0</v>
      </c>
      <c r="L10" s="41">
        <f t="shared" ca="1" si="7"/>
        <v>0</v>
      </c>
      <c r="M10" s="41">
        <f t="shared" ca="1" si="8"/>
        <v>0</v>
      </c>
      <c r="N10" s="41">
        <f t="shared" ca="1" si="9"/>
        <v>0</v>
      </c>
      <c r="O10" s="41">
        <f t="shared" ca="1" si="10"/>
        <v>0</v>
      </c>
    </row>
    <row r="11" spans="1:15" ht="15.75" customHeight="1">
      <c r="A11" s="97"/>
      <c r="B11" s="98"/>
      <c r="C11" s="41">
        <f t="shared" ca="1" si="11"/>
        <v>0</v>
      </c>
      <c r="D11" s="41">
        <f t="shared" ca="1" si="0"/>
        <v>0</v>
      </c>
      <c r="E11" s="41">
        <f t="shared" ca="1" si="12"/>
        <v>0</v>
      </c>
      <c r="F11" s="41">
        <f t="shared" ca="1" si="1"/>
        <v>0</v>
      </c>
      <c r="G11" s="41">
        <f t="shared" ca="1" si="2"/>
        <v>0</v>
      </c>
      <c r="H11" s="41">
        <f t="shared" ca="1" si="3"/>
        <v>0</v>
      </c>
      <c r="I11" s="41">
        <f t="shared" ca="1" si="4"/>
        <v>0</v>
      </c>
      <c r="J11" s="41">
        <f t="shared" ca="1" si="5"/>
        <v>0</v>
      </c>
      <c r="K11" s="41">
        <f t="shared" ca="1" si="6"/>
        <v>0</v>
      </c>
      <c r="L11" s="41">
        <f t="shared" ca="1" si="7"/>
        <v>0</v>
      </c>
      <c r="M11" s="41">
        <f t="shared" ca="1" si="8"/>
        <v>0</v>
      </c>
      <c r="N11" s="41">
        <f t="shared" ca="1" si="9"/>
        <v>0</v>
      </c>
      <c r="O11" s="41">
        <f t="shared" ca="1" si="10"/>
        <v>0</v>
      </c>
    </row>
    <row r="12" spans="1:15" ht="15.75" customHeight="1">
      <c r="A12" s="97"/>
      <c r="B12" s="98"/>
      <c r="C12" s="41">
        <f t="shared" ca="1" si="11"/>
        <v>0</v>
      </c>
      <c r="D12" s="41">
        <f t="shared" ca="1" si="0"/>
        <v>0</v>
      </c>
      <c r="E12" s="41">
        <f t="shared" ca="1" si="12"/>
        <v>0</v>
      </c>
      <c r="F12" s="41">
        <f t="shared" ca="1" si="1"/>
        <v>0</v>
      </c>
      <c r="G12" s="41">
        <f t="shared" ca="1" si="2"/>
        <v>0</v>
      </c>
      <c r="H12" s="41">
        <f t="shared" ca="1" si="3"/>
        <v>0</v>
      </c>
      <c r="I12" s="41">
        <f t="shared" ca="1" si="4"/>
        <v>0</v>
      </c>
      <c r="J12" s="41">
        <f t="shared" ca="1" si="5"/>
        <v>0</v>
      </c>
      <c r="K12" s="41">
        <f t="shared" ca="1" si="6"/>
        <v>0</v>
      </c>
      <c r="L12" s="41">
        <f t="shared" ca="1" si="7"/>
        <v>0</v>
      </c>
      <c r="M12" s="41">
        <f t="shared" ca="1" si="8"/>
        <v>0</v>
      </c>
      <c r="N12" s="41">
        <f t="shared" ca="1" si="9"/>
        <v>0</v>
      </c>
      <c r="O12" s="41">
        <f t="shared" ca="1" si="10"/>
        <v>0</v>
      </c>
    </row>
    <row r="13" spans="1:15" ht="15.75" customHeight="1">
      <c r="A13" s="97"/>
      <c r="B13" s="98"/>
      <c r="C13" s="41">
        <f t="shared" ca="1" si="11"/>
        <v>0</v>
      </c>
      <c r="D13" s="41">
        <f t="shared" ca="1" si="0"/>
        <v>0</v>
      </c>
      <c r="E13" s="41">
        <f t="shared" ca="1" si="12"/>
        <v>0</v>
      </c>
      <c r="F13" s="41">
        <f t="shared" ca="1" si="1"/>
        <v>0</v>
      </c>
      <c r="G13" s="41">
        <f t="shared" ca="1" si="2"/>
        <v>0</v>
      </c>
      <c r="H13" s="41">
        <f t="shared" ca="1" si="3"/>
        <v>0</v>
      </c>
      <c r="I13" s="41">
        <f t="shared" ca="1" si="4"/>
        <v>0</v>
      </c>
      <c r="J13" s="41">
        <f t="shared" ca="1" si="5"/>
        <v>0</v>
      </c>
      <c r="K13" s="41">
        <f t="shared" ca="1" si="6"/>
        <v>0</v>
      </c>
      <c r="L13" s="41">
        <f t="shared" ca="1" si="7"/>
        <v>0</v>
      </c>
      <c r="M13" s="41">
        <f t="shared" ca="1" si="8"/>
        <v>0</v>
      </c>
      <c r="N13" s="41">
        <f t="shared" ca="1" si="9"/>
        <v>0</v>
      </c>
      <c r="O13" s="41">
        <f t="shared" ca="1" si="10"/>
        <v>0</v>
      </c>
    </row>
    <row r="14" spans="1:15" ht="15.75" customHeight="1">
      <c r="A14" s="97"/>
      <c r="B14" s="98"/>
      <c r="C14" s="41">
        <f t="shared" ca="1" si="11"/>
        <v>0</v>
      </c>
      <c r="D14" s="41">
        <f t="shared" ca="1" si="0"/>
        <v>0</v>
      </c>
      <c r="E14" s="41">
        <f t="shared" ca="1" si="12"/>
        <v>0</v>
      </c>
      <c r="F14" s="41">
        <f t="shared" ca="1" si="1"/>
        <v>0</v>
      </c>
      <c r="G14" s="41">
        <f t="shared" ca="1" si="2"/>
        <v>0</v>
      </c>
      <c r="H14" s="41">
        <f t="shared" ca="1" si="3"/>
        <v>0</v>
      </c>
      <c r="I14" s="41">
        <f t="shared" ca="1" si="4"/>
        <v>0</v>
      </c>
      <c r="J14" s="41">
        <f t="shared" ca="1" si="5"/>
        <v>0</v>
      </c>
      <c r="K14" s="41">
        <f t="shared" ca="1" si="6"/>
        <v>0</v>
      </c>
      <c r="L14" s="41">
        <f t="shared" ca="1" si="7"/>
        <v>0</v>
      </c>
      <c r="M14" s="41">
        <f t="shared" ca="1" si="8"/>
        <v>0</v>
      </c>
      <c r="N14" s="41">
        <f t="shared" ca="1" si="9"/>
        <v>0</v>
      </c>
      <c r="O14" s="41">
        <f t="shared" ca="1" si="10"/>
        <v>0</v>
      </c>
    </row>
    <row r="15" spans="1:15" ht="15.75" customHeight="1">
      <c r="A15" s="97"/>
      <c r="B15" s="98"/>
      <c r="C15" s="41">
        <f t="shared" ca="1" si="11"/>
        <v>0</v>
      </c>
      <c r="D15" s="41">
        <f t="shared" ca="1" si="0"/>
        <v>0</v>
      </c>
      <c r="E15" s="41">
        <f t="shared" ca="1" si="12"/>
        <v>0</v>
      </c>
      <c r="F15" s="41">
        <f t="shared" ca="1" si="1"/>
        <v>0</v>
      </c>
      <c r="G15" s="41">
        <f t="shared" ca="1" si="2"/>
        <v>0</v>
      </c>
      <c r="H15" s="41">
        <f t="shared" ca="1" si="3"/>
        <v>0</v>
      </c>
      <c r="I15" s="41">
        <f t="shared" ca="1" si="4"/>
        <v>0</v>
      </c>
      <c r="J15" s="41">
        <f t="shared" ca="1" si="5"/>
        <v>0</v>
      </c>
      <c r="K15" s="41">
        <f t="shared" ca="1" si="6"/>
        <v>0</v>
      </c>
      <c r="L15" s="41">
        <f t="shared" ca="1" si="7"/>
        <v>0</v>
      </c>
      <c r="M15" s="41">
        <f t="shared" ca="1" si="8"/>
        <v>0</v>
      </c>
      <c r="N15" s="41">
        <f t="shared" ca="1" si="9"/>
        <v>0</v>
      </c>
      <c r="O15" s="41">
        <f t="shared" ca="1" si="10"/>
        <v>0</v>
      </c>
    </row>
    <row r="16" spans="1:15" ht="15.75" customHeight="1">
      <c r="A16" s="97"/>
      <c r="B16" s="98"/>
      <c r="C16" s="41">
        <f t="shared" ca="1" si="11"/>
        <v>0</v>
      </c>
      <c r="D16" s="41">
        <f t="shared" ca="1" si="0"/>
        <v>0</v>
      </c>
      <c r="E16" s="41">
        <f t="shared" ca="1" si="12"/>
        <v>0</v>
      </c>
      <c r="F16" s="41">
        <f t="shared" ca="1" si="1"/>
        <v>0</v>
      </c>
      <c r="G16" s="41">
        <f t="shared" ca="1" si="2"/>
        <v>0</v>
      </c>
      <c r="H16" s="41">
        <f t="shared" ca="1" si="3"/>
        <v>0</v>
      </c>
      <c r="I16" s="41">
        <f t="shared" ca="1" si="4"/>
        <v>0</v>
      </c>
      <c r="J16" s="41">
        <f t="shared" ca="1" si="5"/>
        <v>0</v>
      </c>
      <c r="K16" s="41">
        <f t="shared" ca="1" si="6"/>
        <v>0</v>
      </c>
      <c r="L16" s="41">
        <f t="shared" ca="1" si="7"/>
        <v>0</v>
      </c>
      <c r="M16" s="41">
        <f t="shared" ca="1" si="8"/>
        <v>0</v>
      </c>
      <c r="N16" s="41">
        <f t="shared" ca="1" si="9"/>
        <v>0</v>
      </c>
      <c r="O16" s="41">
        <f t="shared" ca="1" si="10"/>
        <v>0</v>
      </c>
    </row>
    <row r="17" spans="1:15" ht="15.75" customHeight="1">
      <c r="A17" s="97"/>
      <c r="B17" s="98"/>
      <c r="C17" s="41">
        <f t="shared" ca="1" si="11"/>
        <v>0</v>
      </c>
      <c r="D17" s="41">
        <f t="shared" ca="1" si="0"/>
        <v>0</v>
      </c>
      <c r="E17" s="41">
        <f t="shared" ca="1" si="12"/>
        <v>0</v>
      </c>
      <c r="F17" s="41">
        <f t="shared" ca="1" si="1"/>
        <v>0</v>
      </c>
      <c r="G17" s="41">
        <f t="shared" ca="1" si="2"/>
        <v>0</v>
      </c>
      <c r="H17" s="41">
        <f t="shared" ca="1" si="3"/>
        <v>0</v>
      </c>
      <c r="I17" s="41">
        <f t="shared" ca="1" si="4"/>
        <v>0</v>
      </c>
      <c r="J17" s="41">
        <f t="shared" ca="1" si="5"/>
        <v>0</v>
      </c>
      <c r="K17" s="41">
        <f t="shared" ca="1" si="6"/>
        <v>0</v>
      </c>
      <c r="L17" s="41">
        <f t="shared" ca="1" si="7"/>
        <v>0</v>
      </c>
      <c r="M17" s="41">
        <f t="shared" ca="1" si="8"/>
        <v>0</v>
      </c>
      <c r="N17" s="41">
        <f t="shared" ca="1" si="9"/>
        <v>0</v>
      </c>
      <c r="O17" s="41">
        <f t="shared" ca="1" si="10"/>
        <v>0</v>
      </c>
    </row>
    <row r="18" spans="1:15" ht="15.75" customHeight="1">
      <c r="A18" s="97"/>
      <c r="B18" s="98"/>
      <c r="C18" s="41">
        <f t="shared" ca="1" si="11"/>
        <v>0</v>
      </c>
      <c r="D18" s="41">
        <f t="shared" ca="1" si="0"/>
        <v>0</v>
      </c>
      <c r="E18" s="41">
        <f t="shared" ca="1" si="12"/>
        <v>0</v>
      </c>
      <c r="F18" s="41">
        <f t="shared" ca="1" si="1"/>
        <v>0</v>
      </c>
      <c r="G18" s="41">
        <f t="shared" ca="1" si="2"/>
        <v>0</v>
      </c>
      <c r="H18" s="41">
        <f t="shared" ca="1" si="3"/>
        <v>0</v>
      </c>
      <c r="I18" s="41">
        <f t="shared" ca="1" si="4"/>
        <v>0</v>
      </c>
      <c r="J18" s="41">
        <f t="shared" ca="1" si="5"/>
        <v>0</v>
      </c>
      <c r="K18" s="41">
        <f t="shared" ca="1" si="6"/>
        <v>0</v>
      </c>
      <c r="L18" s="41">
        <f t="shared" ca="1" si="7"/>
        <v>0</v>
      </c>
      <c r="M18" s="41">
        <f t="shared" ca="1" si="8"/>
        <v>0</v>
      </c>
      <c r="N18" s="41">
        <f t="shared" ca="1" si="9"/>
        <v>0</v>
      </c>
      <c r="O18" s="41">
        <f t="shared" ca="1" si="10"/>
        <v>0</v>
      </c>
    </row>
    <row r="19" spans="1:15" ht="15.75" customHeight="1">
      <c r="A19" s="97"/>
      <c r="B19" s="98"/>
      <c r="C19" s="41">
        <f t="shared" ca="1" si="11"/>
        <v>0</v>
      </c>
      <c r="D19" s="41">
        <f t="shared" ca="1" si="0"/>
        <v>0</v>
      </c>
      <c r="E19" s="41">
        <f t="shared" ca="1" si="12"/>
        <v>0</v>
      </c>
      <c r="F19" s="41">
        <f t="shared" ca="1" si="1"/>
        <v>0</v>
      </c>
      <c r="G19" s="41">
        <f t="shared" ca="1" si="2"/>
        <v>0</v>
      </c>
      <c r="H19" s="41">
        <f t="shared" ca="1" si="3"/>
        <v>0</v>
      </c>
      <c r="I19" s="41">
        <f t="shared" ca="1" si="4"/>
        <v>0</v>
      </c>
      <c r="J19" s="41">
        <f t="shared" ca="1" si="5"/>
        <v>0</v>
      </c>
      <c r="K19" s="41">
        <f t="shared" ca="1" si="6"/>
        <v>0</v>
      </c>
      <c r="L19" s="41">
        <f t="shared" ca="1" si="7"/>
        <v>0</v>
      </c>
      <c r="M19" s="41">
        <f t="shared" ca="1" si="8"/>
        <v>0</v>
      </c>
      <c r="N19" s="41">
        <f t="shared" ca="1" si="9"/>
        <v>0</v>
      </c>
      <c r="O19" s="41">
        <f t="shared" ca="1" si="10"/>
        <v>0</v>
      </c>
    </row>
    <row r="20" spans="1:15" ht="15.75" customHeight="1">
      <c r="A20" s="97"/>
      <c r="B20" s="98"/>
      <c r="C20" s="41">
        <f t="shared" ca="1" si="11"/>
        <v>0</v>
      </c>
      <c r="D20" s="41">
        <f t="shared" ca="1" si="0"/>
        <v>0</v>
      </c>
      <c r="E20" s="41">
        <f t="shared" ca="1" si="12"/>
        <v>0</v>
      </c>
      <c r="F20" s="41">
        <f t="shared" ca="1" si="1"/>
        <v>0</v>
      </c>
      <c r="G20" s="41">
        <f t="shared" ca="1" si="2"/>
        <v>0</v>
      </c>
      <c r="H20" s="41">
        <f t="shared" ca="1" si="3"/>
        <v>0</v>
      </c>
      <c r="I20" s="41">
        <f t="shared" ca="1" si="4"/>
        <v>0</v>
      </c>
      <c r="J20" s="41">
        <f t="shared" ca="1" si="5"/>
        <v>0</v>
      </c>
      <c r="K20" s="41">
        <f t="shared" ca="1" si="6"/>
        <v>0</v>
      </c>
      <c r="L20" s="41">
        <f t="shared" ca="1" si="7"/>
        <v>0</v>
      </c>
      <c r="M20" s="41">
        <f t="shared" ca="1" si="8"/>
        <v>0</v>
      </c>
      <c r="N20" s="41">
        <f t="shared" ca="1" si="9"/>
        <v>0</v>
      </c>
      <c r="O20" s="41">
        <f t="shared" ca="1" si="10"/>
        <v>0</v>
      </c>
    </row>
    <row r="21" spans="1:15" ht="15.75" customHeight="1">
      <c r="A21" s="97"/>
      <c r="B21" s="98"/>
      <c r="C21" s="41">
        <f t="shared" ca="1" si="11"/>
        <v>0</v>
      </c>
      <c r="D21" s="41">
        <f t="shared" ca="1" si="0"/>
        <v>0</v>
      </c>
      <c r="E21" s="41">
        <f t="shared" ca="1" si="12"/>
        <v>0</v>
      </c>
      <c r="F21" s="41">
        <f t="shared" ca="1" si="1"/>
        <v>0</v>
      </c>
      <c r="G21" s="41">
        <f t="shared" ca="1" si="2"/>
        <v>0</v>
      </c>
      <c r="H21" s="41">
        <f t="shared" ca="1" si="3"/>
        <v>0</v>
      </c>
      <c r="I21" s="41">
        <f t="shared" ca="1" si="4"/>
        <v>0</v>
      </c>
      <c r="J21" s="41">
        <f t="shared" ca="1" si="5"/>
        <v>0</v>
      </c>
      <c r="K21" s="41">
        <f t="shared" ca="1" si="6"/>
        <v>0</v>
      </c>
      <c r="L21" s="41">
        <f t="shared" ca="1" si="7"/>
        <v>0</v>
      </c>
      <c r="M21" s="41">
        <f t="shared" ca="1" si="8"/>
        <v>0</v>
      </c>
      <c r="N21" s="41">
        <f t="shared" ca="1" si="9"/>
        <v>0</v>
      </c>
      <c r="O21" s="41">
        <f t="shared" ca="1" si="10"/>
        <v>0</v>
      </c>
    </row>
    <row r="22" spans="1:15" ht="15.75" customHeight="1">
      <c r="A22" s="97"/>
      <c r="B22" s="98"/>
      <c r="C22" s="41">
        <f t="shared" ca="1" si="11"/>
        <v>0</v>
      </c>
      <c r="D22" s="41">
        <f t="shared" ca="1" si="0"/>
        <v>0</v>
      </c>
      <c r="E22" s="41">
        <f t="shared" ca="1" si="12"/>
        <v>0</v>
      </c>
      <c r="F22" s="41">
        <f t="shared" ca="1" si="1"/>
        <v>0</v>
      </c>
      <c r="G22" s="41">
        <f t="shared" ca="1" si="2"/>
        <v>0</v>
      </c>
      <c r="H22" s="41">
        <f t="shared" ca="1" si="3"/>
        <v>0</v>
      </c>
      <c r="I22" s="41">
        <f t="shared" ca="1" si="4"/>
        <v>0</v>
      </c>
      <c r="J22" s="41">
        <f t="shared" ca="1" si="5"/>
        <v>0</v>
      </c>
      <c r="K22" s="41">
        <f t="shared" ca="1" si="6"/>
        <v>0</v>
      </c>
      <c r="L22" s="41">
        <f t="shared" ca="1" si="7"/>
        <v>0</v>
      </c>
      <c r="M22" s="41">
        <f t="shared" ca="1" si="8"/>
        <v>0</v>
      </c>
      <c r="N22" s="41">
        <f t="shared" ca="1" si="9"/>
        <v>0</v>
      </c>
      <c r="O22" s="41">
        <f t="shared" ca="1" si="10"/>
        <v>0</v>
      </c>
    </row>
    <row r="23" spans="1:15" ht="15.75" customHeight="1">
      <c r="A23" s="97"/>
      <c r="B23" s="98"/>
      <c r="C23" s="41">
        <f t="shared" ca="1" si="11"/>
        <v>0</v>
      </c>
      <c r="D23" s="41">
        <f t="shared" ca="1" si="0"/>
        <v>0</v>
      </c>
      <c r="E23" s="41">
        <f t="shared" ca="1" si="12"/>
        <v>0</v>
      </c>
      <c r="F23" s="41">
        <f t="shared" ca="1" si="1"/>
        <v>0</v>
      </c>
      <c r="G23" s="41">
        <f t="shared" ca="1" si="2"/>
        <v>0</v>
      </c>
      <c r="H23" s="41">
        <f t="shared" ca="1" si="3"/>
        <v>0</v>
      </c>
      <c r="I23" s="41">
        <f t="shared" ca="1" si="4"/>
        <v>0</v>
      </c>
      <c r="J23" s="41">
        <f t="shared" ca="1" si="5"/>
        <v>0</v>
      </c>
      <c r="K23" s="41">
        <f t="shared" ca="1" si="6"/>
        <v>0</v>
      </c>
      <c r="L23" s="41">
        <f t="shared" ca="1" si="7"/>
        <v>0</v>
      </c>
      <c r="M23" s="41">
        <f t="shared" ca="1" si="8"/>
        <v>0</v>
      </c>
      <c r="N23" s="41">
        <f t="shared" ca="1" si="9"/>
        <v>0</v>
      </c>
      <c r="O23" s="41">
        <f t="shared" ca="1" si="10"/>
        <v>0</v>
      </c>
    </row>
    <row r="24" spans="1:15" ht="15.75" customHeight="1">
      <c r="A24" s="97"/>
      <c r="B24" s="98"/>
      <c r="C24" s="41">
        <f t="shared" ca="1" si="11"/>
        <v>0</v>
      </c>
      <c r="D24" s="41">
        <f t="shared" ca="1" si="0"/>
        <v>0</v>
      </c>
      <c r="E24" s="41">
        <f t="shared" ca="1" si="12"/>
        <v>0</v>
      </c>
      <c r="F24" s="41">
        <f t="shared" ca="1" si="1"/>
        <v>0</v>
      </c>
      <c r="G24" s="41">
        <f t="shared" ca="1" si="2"/>
        <v>0</v>
      </c>
      <c r="H24" s="41">
        <f t="shared" ca="1" si="3"/>
        <v>0</v>
      </c>
      <c r="I24" s="41">
        <f t="shared" ca="1" si="4"/>
        <v>0</v>
      </c>
      <c r="J24" s="41">
        <f t="shared" ca="1" si="5"/>
        <v>0</v>
      </c>
      <c r="K24" s="41">
        <f t="shared" ca="1" si="6"/>
        <v>0</v>
      </c>
      <c r="L24" s="41">
        <f t="shared" ca="1" si="7"/>
        <v>0</v>
      </c>
      <c r="M24" s="41">
        <f t="shared" ca="1" si="8"/>
        <v>0</v>
      </c>
      <c r="N24" s="41">
        <f t="shared" ca="1" si="9"/>
        <v>0</v>
      </c>
      <c r="O24" s="41">
        <f t="shared" ca="1" si="10"/>
        <v>0</v>
      </c>
    </row>
    <row r="25" spans="1:15" ht="15.75" customHeight="1">
      <c r="A25" s="97"/>
      <c r="B25" s="98"/>
      <c r="C25" s="41">
        <f t="shared" ca="1" si="11"/>
        <v>0</v>
      </c>
      <c r="D25" s="41">
        <f t="shared" ca="1" si="0"/>
        <v>0</v>
      </c>
      <c r="E25" s="41">
        <f t="shared" ca="1" si="12"/>
        <v>0</v>
      </c>
      <c r="F25" s="41">
        <f t="shared" ca="1" si="1"/>
        <v>0</v>
      </c>
      <c r="G25" s="41">
        <f t="shared" ca="1" si="2"/>
        <v>0</v>
      </c>
      <c r="H25" s="41">
        <f t="shared" ca="1" si="3"/>
        <v>0</v>
      </c>
      <c r="I25" s="41">
        <f t="shared" ca="1" si="4"/>
        <v>0</v>
      </c>
      <c r="J25" s="41">
        <f t="shared" ca="1" si="5"/>
        <v>0</v>
      </c>
      <c r="K25" s="41">
        <f t="shared" ca="1" si="6"/>
        <v>0</v>
      </c>
      <c r="L25" s="41">
        <f t="shared" ca="1" si="7"/>
        <v>0</v>
      </c>
      <c r="M25" s="41">
        <f t="shared" ca="1" si="8"/>
        <v>0</v>
      </c>
      <c r="N25" s="41">
        <f t="shared" ca="1" si="9"/>
        <v>0</v>
      </c>
      <c r="O25" s="41">
        <f t="shared" ca="1" si="10"/>
        <v>0</v>
      </c>
    </row>
    <row r="26" spans="1:15" ht="15.75" customHeight="1">
      <c r="A26" s="97"/>
      <c r="B26" s="98"/>
      <c r="C26" s="41">
        <f t="shared" ca="1" si="11"/>
        <v>0</v>
      </c>
      <c r="D26" s="41">
        <f t="shared" ca="1" si="0"/>
        <v>0</v>
      </c>
      <c r="E26" s="41">
        <f t="shared" ca="1" si="12"/>
        <v>0</v>
      </c>
      <c r="F26" s="41">
        <f t="shared" ca="1" si="1"/>
        <v>0</v>
      </c>
      <c r="G26" s="41">
        <f t="shared" ca="1" si="2"/>
        <v>0</v>
      </c>
      <c r="H26" s="41">
        <f t="shared" ca="1" si="3"/>
        <v>0</v>
      </c>
      <c r="I26" s="41">
        <f t="shared" ca="1" si="4"/>
        <v>0</v>
      </c>
      <c r="J26" s="41">
        <f t="shared" ca="1" si="5"/>
        <v>0</v>
      </c>
      <c r="K26" s="41">
        <f t="shared" ca="1" si="6"/>
        <v>0</v>
      </c>
      <c r="L26" s="41">
        <f t="shared" ca="1" si="7"/>
        <v>0</v>
      </c>
      <c r="M26" s="41">
        <f t="shared" ca="1" si="8"/>
        <v>0</v>
      </c>
      <c r="N26" s="41">
        <f t="shared" ca="1" si="9"/>
        <v>0</v>
      </c>
      <c r="O26" s="41">
        <f t="shared" ca="1" si="10"/>
        <v>0</v>
      </c>
    </row>
    <row r="27" spans="1:15" ht="15.75" customHeight="1">
      <c r="A27" s="97"/>
      <c r="B27" s="98"/>
      <c r="C27" s="41">
        <f t="shared" ca="1" si="11"/>
        <v>0</v>
      </c>
      <c r="D27" s="41">
        <f t="shared" ca="1" si="0"/>
        <v>0</v>
      </c>
      <c r="E27" s="41">
        <f t="shared" ca="1" si="12"/>
        <v>0</v>
      </c>
      <c r="F27" s="41">
        <f t="shared" ca="1" si="1"/>
        <v>0</v>
      </c>
      <c r="G27" s="41">
        <f t="shared" ca="1" si="2"/>
        <v>0</v>
      </c>
      <c r="H27" s="41">
        <f t="shared" ca="1" si="3"/>
        <v>0</v>
      </c>
      <c r="I27" s="41">
        <f t="shared" ca="1" si="4"/>
        <v>0</v>
      </c>
      <c r="J27" s="41">
        <f t="shared" ca="1" si="5"/>
        <v>0</v>
      </c>
      <c r="K27" s="41">
        <f t="shared" ca="1" si="6"/>
        <v>0</v>
      </c>
      <c r="L27" s="41">
        <f t="shared" ca="1" si="7"/>
        <v>0</v>
      </c>
      <c r="M27" s="41">
        <f t="shared" ca="1" si="8"/>
        <v>0</v>
      </c>
      <c r="N27" s="41">
        <f t="shared" ca="1" si="9"/>
        <v>0</v>
      </c>
      <c r="O27" s="41">
        <f t="shared" ca="1" si="10"/>
        <v>0</v>
      </c>
    </row>
    <row r="28" spans="1:15" ht="15.75" customHeight="1">
      <c r="A28" s="97"/>
      <c r="B28" s="98"/>
      <c r="C28" s="41">
        <f t="shared" ca="1" si="11"/>
        <v>0</v>
      </c>
      <c r="D28" s="41">
        <f t="shared" ca="1" si="0"/>
        <v>0</v>
      </c>
      <c r="E28" s="41">
        <f t="shared" ca="1" si="12"/>
        <v>0</v>
      </c>
      <c r="F28" s="41">
        <f t="shared" ca="1" si="1"/>
        <v>0</v>
      </c>
      <c r="G28" s="41">
        <f t="shared" ca="1" si="2"/>
        <v>0</v>
      </c>
      <c r="H28" s="41">
        <f t="shared" ca="1" si="3"/>
        <v>0</v>
      </c>
      <c r="I28" s="41">
        <f t="shared" ca="1" si="4"/>
        <v>0</v>
      </c>
      <c r="J28" s="41">
        <f t="shared" ca="1" si="5"/>
        <v>0</v>
      </c>
      <c r="K28" s="41">
        <f t="shared" ca="1" si="6"/>
        <v>0</v>
      </c>
      <c r="L28" s="41">
        <f t="shared" ca="1" si="7"/>
        <v>0</v>
      </c>
      <c r="M28" s="41">
        <f t="shared" ca="1" si="8"/>
        <v>0</v>
      </c>
      <c r="N28" s="41">
        <f t="shared" ca="1" si="9"/>
        <v>0</v>
      </c>
      <c r="O28" s="41">
        <f t="shared" ca="1" si="10"/>
        <v>0</v>
      </c>
    </row>
    <row r="29" spans="1:15" ht="15.75" customHeight="1">
      <c r="A29" s="97"/>
      <c r="B29" s="98"/>
      <c r="C29" s="41">
        <f t="shared" ca="1" si="11"/>
        <v>0</v>
      </c>
      <c r="D29" s="41">
        <f t="shared" ca="1" si="0"/>
        <v>0</v>
      </c>
      <c r="E29" s="41">
        <f t="shared" ca="1" si="12"/>
        <v>0</v>
      </c>
      <c r="F29" s="41">
        <f t="shared" ca="1" si="1"/>
        <v>0</v>
      </c>
      <c r="G29" s="41">
        <f t="shared" ca="1" si="2"/>
        <v>0</v>
      </c>
      <c r="H29" s="41">
        <f t="shared" ca="1" si="3"/>
        <v>0</v>
      </c>
      <c r="I29" s="41">
        <f t="shared" ca="1" si="4"/>
        <v>0</v>
      </c>
      <c r="J29" s="41">
        <f t="shared" ca="1" si="5"/>
        <v>0</v>
      </c>
      <c r="K29" s="41">
        <f t="shared" ca="1" si="6"/>
        <v>0</v>
      </c>
      <c r="L29" s="41">
        <f t="shared" ca="1" si="7"/>
        <v>0</v>
      </c>
      <c r="M29" s="41">
        <f t="shared" ca="1" si="8"/>
        <v>0</v>
      </c>
      <c r="N29" s="41">
        <f t="shared" ca="1" si="9"/>
        <v>0</v>
      </c>
      <c r="O29" s="41">
        <f t="shared" ca="1" si="10"/>
        <v>0</v>
      </c>
    </row>
    <row r="30" spans="1:15" ht="15.75" customHeight="1">
      <c r="A30" s="99"/>
      <c r="B30" s="100"/>
      <c r="C30" s="42">
        <f t="shared" ca="1" si="11"/>
        <v>0</v>
      </c>
      <c r="D30" s="41">
        <f t="shared" ca="1" si="0"/>
        <v>0</v>
      </c>
      <c r="E30" s="41">
        <f t="shared" ca="1" si="12"/>
        <v>0</v>
      </c>
      <c r="F30" s="41">
        <f t="shared" ca="1" si="1"/>
        <v>0</v>
      </c>
      <c r="G30" s="41">
        <f t="shared" ca="1" si="2"/>
        <v>0</v>
      </c>
      <c r="H30" s="41">
        <f t="shared" ca="1" si="3"/>
        <v>0</v>
      </c>
      <c r="I30" s="41">
        <f t="shared" ca="1" si="4"/>
        <v>0</v>
      </c>
      <c r="J30" s="41">
        <f t="shared" ca="1" si="5"/>
        <v>0</v>
      </c>
      <c r="K30" s="41">
        <f t="shared" ca="1" si="6"/>
        <v>0</v>
      </c>
      <c r="L30" s="41">
        <f t="shared" ca="1" si="7"/>
        <v>0</v>
      </c>
      <c r="M30" s="41">
        <f t="shared" ca="1" si="8"/>
        <v>0</v>
      </c>
      <c r="N30" s="41">
        <f t="shared" ca="1" si="9"/>
        <v>0</v>
      </c>
      <c r="O30" s="41">
        <f t="shared" ca="1" si="10"/>
        <v>0</v>
      </c>
    </row>
    <row r="31" spans="1:15" ht="15.75" customHeight="1">
      <c r="A31" s="97"/>
      <c r="B31" s="101"/>
      <c r="C31" s="94">
        <f t="shared" ref="C31:C50" ca="1" si="13">SUM(D31:O31)</f>
        <v>0</v>
      </c>
      <c r="D31" s="41">
        <f t="shared" ca="1" si="0"/>
        <v>0</v>
      </c>
      <c r="E31" s="41">
        <f t="shared" ca="1" si="12"/>
        <v>0</v>
      </c>
      <c r="F31" s="94">
        <f t="shared" ca="1" si="1"/>
        <v>0</v>
      </c>
      <c r="G31" s="94">
        <f t="shared" ca="1" si="2"/>
        <v>0</v>
      </c>
      <c r="H31" s="94">
        <f t="shared" ca="1" si="3"/>
        <v>0</v>
      </c>
      <c r="I31" s="41">
        <f t="shared" ca="1" si="4"/>
        <v>0</v>
      </c>
      <c r="J31" s="94">
        <f t="shared" ca="1" si="5"/>
        <v>0</v>
      </c>
      <c r="K31" s="94">
        <f t="shared" ca="1" si="6"/>
        <v>0</v>
      </c>
      <c r="L31" s="94">
        <f t="shared" ca="1" si="7"/>
        <v>0</v>
      </c>
      <c r="M31" s="94">
        <f t="shared" ca="1" si="8"/>
        <v>0</v>
      </c>
      <c r="N31" s="94">
        <f t="shared" ca="1" si="9"/>
        <v>0</v>
      </c>
      <c r="O31" s="95">
        <f t="shared" ca="1" si="10"/>
        <v>0</v>
      </c>
    </row>
    <row r="32" spans="1:15" ht="15.75" customHeight="1">
      <c r="A32" s="97"/>
      <c r="B32" s="101"/>
      <c r="C32" s="94">
        <f t="shared" ca="1" si="13"/>
        <v>0</v>
      </c>
      <c r="D32" s="41">
        <f t="shared" ca="1" si="0"/>
        <v>0</v>
      </c>
      <c r="E32" s="41">
        <f t="shared" ca="1" si="12"/>
        <v>0</v>
      </c>
      <c r="F32" s="94">
        <f t="shared" ca="1" si="1"/>
        <v>0</v>
      </c>
      <c r="G32" s="94">
        <f t="shared" ca="1" si="2"/>
        <v>0</v>
      </c>
      <c r="H32" s="94">
        <f t="shared" ca="1" si="3"/>
        <v>0</v>
      </c>
      <c r="I32" s="41">
        <f t="shared" ca="1" si="4"/>
        <v>0</v>
      </c>
      <c r="J32" s="94">
        <f t="shared" ca="1" si="5"/>
        <v>0</v>
      </c>
      <c r="K32" s="94">
        <f t="shared" ca="1" si="6"/>
        <v>0</v>
      </c>
      <c r="L32" s="94">
        <f t="shared" ca="1" si="7"/>
        <v>0</v>
      </c>
      <c r="M32" s="94">
        <f t="shared" ca="1" si="8"/>
        <v>0</v>
      </c>
      <c r="N32" s="94">
        <f t="shared" ca="1" si="9"/>
        <v>0</v>
      </c>
      <c r="O32" s="95">
        <f t="shared" ca="1" si="10"/>
        <v>0</v>
      </c>
    </row>
    <row r="33" spans="1:15" ht="15.75" customHeight="1">
      <c r="A33" s="97"/>
      <c r="B33" s="101"/>
      <c r="C33" s="94">
        <f t="shared" ca="1" si="13"/>
        <v>0</v>
      </c>
      <c r="D33" s="41">
        <f t="shared" ca="1" si="0"/>
        <v>0</v>
      </c>
      <c r="E33" s="41">
        <f t="shared" ca="1" si="12"/>
        <v>0</v>
      </c>
      <c r="F33" s="94">
        <f t="shared" ca="1" si="1"/>
        <v>0</v>
      </c>
      <c r="G33" s="94">
        <f t="shared" ca="1" si="2"/>
        <v>0</v>
      </c>
      <c r="H33" s="94">
        <f t="shared" ca="1" si="3"/>
        <v>0</v>
      </c>
      <c r="I33" s="41">
        <f t="shared" ca="1" si="4"/>
        <v>0</v>
      </c>
      <c r="J33" s="94">
        <f t="shared" ca="1" si="5"/>
        <v>0</v>
      </c>
      <c r="K33" s="94">
        <f t="shared" ca="1" si="6"/>
        <v>0</v>
      </c>
      <c r="L33" s="94">
        <f t="shared" ca="1" si="7"/>
        <v>0</v>
      </c>
      <c r="M33" s="94">
        <f t="shared" ca="1" si="8"/>
        <v>0</v>
      </c>
      <c r="N33" s="94">
        <f t="shared" ca="1" si="9"/>
        <v>0</v>
      </c>
      <c r="O33" s="95">
        <f t="shared" ca="1" si="10"/>
        <v>0</v>
      </c>
    </row>
    <row r="34" spans="1:15" ht="15.75" customHeight="1">
      <c r="A34" s="97"/>
      <c r="B34" s="101"/>
      <c r="C34" s="94">
        <f t="shared" ca="1" si="13"/>
        <v>0</v>
      </c>
      <c r="D34" s="41">
        <f t="shared" ref="D34:D50" ca="1" si="14">IF(AND($A34&lt;&gt;"",$B34&lt;&gt;""),SUMPRODUCT((LP_1=$A34)*(LS_1=$B34)*(C_1-D_1)),IF($A34&lt;&gt;"",SUMPRODUCT((LP_1=$A34)*(C_1-D_1)),SUMPRODUCT((LS_1=$B34)*(C_1-D_1))))</f>
        <v>0</v>
      </c>
      <c r="E34" s="41">
        <f t="shared" ref="E34:E50" ca="1" si="15">IF(AND($A34&lt;&gt;"",$B34&lt;&gt;""),SUMPRODUCT((LP_2=$A34)*(LS_2=$B34)*(C_2-D_2)),IF($A34&lt;&gt;"",SUMPRODUCT((LP_2=$A34)*(C_2-D_2)),SUMPRODUCT((LS_2=$B34)*(C_2-D_2))))</f>
        <v>0</v>
      </c>
      <c r="F34" s="94">
        <f t="shared" ref="F34:F50" ca="1" si="16">IF(AND($A34&lt;&gt;"",$B34&lt;&gt;""),SUMPRODUCT((LP_3=$A34)*(LS_3=$B34)*(C_3-D_3)),IF($A34&lt;&gt;"",SUMPRODUCT((LP_3=$A34)*(C_3-D_3)),SUMPRODUCT((LS_3=$B34)*(C_3-D_3))))</f>
        <v>0</v>
      </c>
      <c r="G34" s="94">
        <f t="shared" ref="G34:G50" ca="1" si="17">IF(AND($A34&lt;&gt;"",$B34&lt;&gt;""),SUMPRODUCT((LP_4=$A34)*(LS_4=$B34)*(C_4-D_4)),IF($A34&lt;&gt;"",SUMPRODUCT((LP_4=$A34)*(C_4-D_4)),SUMPRODUCT((LS_4=$B34)*(C_4-D_4))))</f>
        <v>0</v>
      </c>
      <c r="H34" s="94">
        <f t="shared" ref="H34:H50" ca="1" si="18">IF(AND($A34&lt;&gt;"",$B34&lt;&gt;""),SUMPRODUCT((LP_5=$A34)*(LS_5=$B34)*(C_5-D_5)),IF($A34&lt;&gt;"",SUMPRODUCT((LP_5=$A34)*(C_5-D_5)),SUMPRODUCT((LS_5=$B34)*(C_5-D_5))))</f>
        <v>0</v>
      </c>
      <c r="I34" s="41">
        <f t="shared" ref="I34:I50" ca="1" si="19">IF(AND($A34&lt;&gt;"",$B34&lt;&gt;""),SUMPRODUCT((LP_6=$A34)*(LS_6=$B34)*(C_6-D_6)),IF($A34&lt;&gt;"",SUMPRODUCT((LP_6=$A34)*(C_6-D_6)),SUMPRODUCT((LS_6=$B34)*(C_6-D_6))))</f>
        <v>0</v>
      </c>
      <c r="J34" s="94">
        <f t="shared" ref="J34:J50" ca="1" si="20">IF(AND($A34&lt;&gt;"",$B34&lt;&gt;""),SUMPRODUCT((LP_7=$A34)*(LS_7=$B34)*(C_7-D_7)),IF($A34&lt;&gt;"",SUMPRODUCT((LP_7=$A34)*(C_7-D_7)),SUMPRODUCT((LS_7=$B34)*(C_7-D_7))))</f>
        <v>0</v>
      </c>
      <c r="K34" s="94">
        <f t="shared" ref="K34:K50" ca="1" si="21">IF(AND($A34&lt;&gt;"",$B34&lt;&gt;""),SUMPRODUCT((LP_8=$A34)*(LS_8=$B34)*(C_8-D_8)),IF($A34&lt;&gt;"",SUMPRODUCT((LP_8=$A34)*(C_8-D_8)),SUMPRODUCT((LS_8=$B34)*(C_8-D_8))))</f>
        <v>0</v>
      </c>
      <c r="L34" s="94">
        <f t="shared" ref="L34:L50" ca="1" si="22">IF(AND($A34&lt;&gt;"",$B34&lt;&gt;""),SUMPRODUCT((LP_9=$A34)*(LS_9=$B34)*(C_9-D_9)),IF($A34&lt;&gt;"",SUMPRODUCT((LP_9=$A34)*(C_9-D_9)),SUMPRODUCT((LS_9=$B34)*(C_9-D_9))))</f>
        <v>0</v>
      </c>
      <c r="M34" s="94">
        <f t="shared" ref="M34:M50" ca="1" si="23">IF(AND($A34&lt;&gt;"",$B34&lt;&gt;""),SUMPRODUCT((LP_10=$A34)*(LS_10=$B34)*(C_10-D_10)),IF($A34&lt;&gt;"",SUMPRODUCT((LP_10=$A34)*(C_10-D_10)),SUMPRODUCT((LS_10=$B34)*(C_10-D_10))))</f>
        <v>0</v>
      </c>
      <c r="N34" s="94">
        <f t="shared" ref="N34:N50" ca="1" si="24">IF(AND($A34&lt;&gt;"",$B34&lt;&gt;""),SUMPRODUCT((LP_11=$A34)*(LS_11=$B34)*(C_11-D_11)),IF($A34&lt;&gt;"",SUMPRODUCT((LP_11=$A34)*(C_11-D_11)),SUMPRODUCT((LS_11=$B34)*(C_11-D_11))))</f>
        <v>0</v>
      </c>
      <c r="O34" s="95">
        <f t="shared" ref="O34:O50" ca="1" si="25">IF(AND($A34&lt;&gt;"",$B34&lt;&gt;""),SUMPRODUCT((LP_12=$A34)*(LS_12=$B34)*(C_12-D_12)),IF($A34&lt;&gt;"",SUMPRODUCT((LP_12=$A34)*(C_12-D_12)),SUMPRODUCT((LS_12=$B34)*(C_12-D_12))))</f>
        <v>0</v>
      </c>
    </row>
    <row r="35" spans="1:15" ht="15.75" customHeight="1">
      <c r="A35" s="97"/>
      <c r="B35" s="101"/>
      <c r="C35" s="94">
        <f t="shared" ca="1" si="13"/>
        <v>0</v>
      </c>
      <c r="D35" s="41">
        <f t="shared" ca="1" si="14"/>
        <v>0</v>
      </c>
      <c r="E35" s="41">
        <f t="shared" ca="1" si="15"/>
        <v>0</v>
      </c>
      <c r="F35" s="94">
        <f t="shared" ca="1" si="16"/>
        <v>0</v>
      </c>
      <c r="G35" s="94">
        <f t="shared" ca="1" si="17"/>
        <v>0</v>
      </c>
      <c r="H35" s="94">
        <f t="shared" ca="1" si="18"/>
        <v>0</v>
      </c>
      <c r="I35" s="41">
        <f t="shared" ca="1" si="19"/>
        <v>0</v>
      </c>
      <c r="J35" s="94">
        <f t="shared" ca="1" si="20"/>
        <v>0</v>
      </c>
      <c r="K35" s="94">
        <f t="shared" ca="1" si="21"/>
        <v>0</v>
      </c>
      <c r="L35" s="94">
        <f t="shared" ca="1" si="22"/>
        <v>0</v>
      </c>
      <c r="M35" s="94">
        <f t="shared" ca="1" si="23"/>
        <v>0</v>
      </c>
      <c r="N35" s="94">
        <f t="shared" ca="1" si="24"/>
        <v>0</v>
      </c>
      <c r="O35" s="95">
        <f t="shared" ca="1" si="25"/>
        <v>0</v>
      </c>
    </row>
    <row r="36" spans="1:15" ht="15.75" customHeight="1">
      <c r="A36" s="97"/>
      <c r="B36" s="101"/>
      <c r="C36" s="94">
        <f t="shared" ca="1" si="13"/>
        <v>0</v>
      </c>
      <c r="D36" s="41">
        <f t="shared" ca="1" si="14"/>
        <v>0</v>
      </c>
      <c r="E36" s="41">
        <f t="shared" ca="1" si="15"/>
        <v>0</v>
      </c>
      <c r="F36" s="94">
        <f t="shared" ca="1" si="16"/>
        <v>0</v>
      </c>
      <c r="G36" s="94">
        <f t="shared" ca="1" si="17"/>
        <v>0</v>
      </c>
      <c r="H36" s="94">
        <f t="shared" ca="1" si="18"/>
        <v>0</v>
      </c>
      <c r="I36" s="41">
        <f t="shared" ca="1" si="19"/>
        <v>0</v>
      </c>
      <c r="J36" s="94">
        <f t="shared" ca="1" si="20"/>
        <v>0</v>
      </c>
      <c r="K36" s="94">
        <f t="shared" ca="1" si="21"/>
        <v>0</v>
      </c>
      <c r="L36" s="94">
        <f t="shared" ca="1" si="22"/>
        <v>0</v>
      </c>
      <c r="M36" s="94">
        <f t="shared" ca="1" si="23"/>
        <v>0</v>
      </c>
      <c r="N36" s="94">
        <f t="shared" ca="1" si="24"/>
        <v>0</v>
      </c>
      <c r="O36" s="95">
        <f t="shared" ca="1" si="25"/>
        <v>0</v>
      </c>
    </row>
    <row r="37" spans="1:15" ht="15.75" customHeight="1">
      <c r="A37" s="97"/>
      <c r="B37" s="101"/>
      <c r="C37" s="94">
        <f t="shared" ca="1" si="13"/>
        <v>0</v>
      </c>
      <c r="D37" s="41">
        <f t="shared" ca="1" si="14"/>
        <v>0</v>
      </c>
      <c r="E37" s="41">
        <f t="shared" ca="1" si="15"/>
        <v>0</v>
      </c>
      <c r="F37" s="94">
        <f t="shared" ca="1" si="16"/>
        <v>0</v>
      </c>
      <c r="G37" s="94">
        <f t="shared" ca="1" si="17"/>
        <v>0</v>
      </c>
      <c r="H37" s="94">
        <f t="shared" ca="1" si="18"/>
        <v>0</v>
      </c>
      <c r="I37" s="41">
        <f t="shared" ca="1" si="19"/>
        <v>0</v>
      </c>
      <c r="J37" s="94">
        <f t="shared" ca="1" si="20"/>
        <v>0</v>
      </c>
      <c r="K37" s="94">
        <f t="shared" ca="1" si="21"/>
        <v>0</v>
      </c>
      <c r="L37" s="94">
        <f t="shared" ca="1" si="22"/>
        <v>0</v>
      </c>
      <c r="M37" s="94">
        <f t="shared" ca="1" si="23"/>
        <v>0</v>
      </c>
      <c r="N37" s="94">
        <f t="shared" ca="1" si="24"/>
        <v>0</v>
      </c>
      <c r="O37" s="95">
        <f t="shared" ca="1" si="25"/>
        <v>0</v>
      </c>
    </row>
    <row r="38" spans="1:15" ht="15.75" customHeight="1">
      <c r="A38" s="97"/>
      <c r="B38" s="101"/>
      <c r="C38" s="94">
        <f t="shared" ca="1" si="13"/>
        <v>0</v>
      </c>
      <c r="D38" s="41">
        <f t="shared" ca="1" si="14"/>
        <v>0</v>
      </c>
      <c r="E38" s="41">
        <f t="shared" ca="1" si="15"/>
        <v>0</v>
      </c>
      <c r="F38" s="94">
        <f t="shared" ca="1" si="16"/>
        <v>0</v>
      </c>
      <c r="G38" s="94">
        <f t="shared" ca="1" si="17"/>
        <v>0</v>
      </c>
      <c r="H38" s="94">
        <f t="shared" ca="1" si="18"/>
        <v>0</v>
      </c>
      <c r="I38" s="41">
        <f t="shared" ca="1" si="19"/>
        <v>0</v>
      </c>
      <c r="J38" s="94">
        <f t="shared" ca="1" si="20"/>
        <v>0</v>
      </c>
      <c r="K38" s="94">
        <f t="shared" ca="1" si="21"/>
        <v>0</v>
      </c>
      <c r="L38" s="94">
        <f t="shared" ca="1" si="22"/>
        <v>0</v>
      </c>
      <c r="M38" s="94">
        <f t="shared" ca="1" si="23"/>
        <v>0</v>
      </c>
      <c r="N38" s="94">
        <f t="shared" ca="1" si="24"/>
        <v>0</v>
      </c>
      <c r="O38" s="95">
        <f t="shared" ca="1" si="25"/>
        <v>0</v>
      </c>
    </row>
    <row r="39" spans="1:15" ht="15.75" customHeight="1">
      <c r="A39" s="97"/>
      <c r="B39" s="101"/>
      <c r="C39" s="94">
        <f t="shared" ca="1" si="13"/>
        <v>0</v>
      </c>
      <c r="D39" s="41">
        <f t="shared" ca="1" si="14"/>
        <v>0</v>
      </c>
      <c r="E39" s="41">
        <f t="shared" ca="1" si="15"/>
        <v>0</v>
      </c>
      <c r="F39" s="94">
        <f t="shared" ca="1" si="16"/>
        <v>0</v>
      </c>
      <c r="G39" s="94">
        <f t="shared" ca="1" si="17"/>
        <v>0</v>
      </c>
      <c r="H39" s="94">
        <f t="shared" ca="1" si="18"/>
        <v>0</v>
      </c>
      <c r="I39" s="41">
        <f t="shared" ca="1" si="19"/>
        <v>0</v>
      </c>
      <c r="J39" s="94">
        <f t="shared" ca="1" si="20"/>
        <v>0</v>
      </c>
      <c r="K39" s="94">
        <f t="shared" ca="1" si="21"/>
        <v>0</v>
      </c>
      <c r="L39" s="94">
        <f t="shared" ca="1" si="22"/>
        <v>0</v>
      </c>
      <c r="M39" s="94">
        <f t="shared" ca="1" si="23"/>
        <v>0</v>
      </c>
      <c r="N39" s="94">
        <f t="shared" ca="1" si="24"/>
        <v>0</v>
      </c>
      <c r="O39" s="95">
        <f t="shared" ca="1" si="25"/>
        <v>0</v>
      </c>
    </row>
    <row r="40" spans="1:15" ht="15.75" customHeight="1">
      <c r="A40" s="97"/>
      <c r="B40" s="101"/>
      <c r="C40" s="94">
        <f t="shared" ca="1" si="13"/>
        <v>0</v>
      </c>
      <c r="D40" s="41">
        <f t="shared" ca="1" si="14"/>
        <v>0</v>
      </c>
      <c r="E40" s="41">
        <f t="shared" ca="1" si="15"/>
        <v>0</v>
      </c>
      <c r="F40" s="94">
        <f t="shared" ca="1" si="16"/>
        <v>0</v>
      </c>
      <c r="G40" s="94">
        <f t="shared" ca="1" si="17"/>
        <v>0</v>
      </c>
      <c r="H40" s="94">
        <f t="shared" ca="1" si="18"/>
        <v>0</v>
      </c>
      <c r="I40" s="41">
        <f t="shared" ca="1" si="19"/>
        <v>0</v>
      </c>
      <c r="J40" s="94">
        <f t="shared" ca="1" si="20"/>
        <v>0</v>
      </c>
      <c r="K40" s="94">
        <f t="shared" ca="1" si="21"/>
        <v>0</v>
      </c>
      <c r="L40" s="94">
        <f t="shared" ca="1" si="22"/>
        <v>0</v>
      </c>
      <c r="M40" s="94">
        <f t="shared" ca="1" si="23"/>
        <v>0</v>
      </c>
      <c r="N40" s="94">
        <f t="shared" ca="1" si="24"/>
        <v>0</v>
      </c>
      <c r="O40" s="95">
        <f t="shared" ca="1" si="25"/>
        <v>0</v>
      </c>
    </row>
    <row r="41" spans="1:15" ht="15.75" customHeight="1">
      <c r="A41" s="97"/>
      <c r="B41" s="101"/>
      <c r="C41" s="94">
        <f t="shared" ca="1" si="13"/>
        <v>0</v>
      </c>
      <c r="D41" s="41">
        <f t="shared" ca="1" si="14"/>
        <v>0</v>
      </c>
      <c r="E41" s="41">
        <f t="shared" ca="1" si="15"/>
        <v>0</v>
      </c>
      <c r="F41" s="94">
        <f t="shared" ca="1" si="16"/>
        <v>0</v>
      </c>
      <c r="G41" s="94">
        <f t="shared" ca="1" si="17"/>
        <v>0</v>
      </c>
      <c r="H41" s="94">
        <f t="shared" ca="1" si="18"/>
        <v>0</v>
      </c>
      <c r="I41" s="41">
        <f t="shared" ca="1" si="19"/>
        <v>0</v>
      </c>
      <c r="J41" s="94">
        <f t="shared" ca="1" si="20"/>
        <v>0</v>
      </c>
      <c r="K41" s="94">
        <f t="shared" ca="1" si="21"/>
        <v>0</v>
      </c>
      <c r="L41" s="94">
        <f t="shared" ca="1" si="22"/>
        <v>0</v>
      </c>
      <c r="M41" s="94">
        <f t="shared" ca="1" si="23"/>
        <v>0</v>
      </c>
      <c r="N41" s="94">
        <f t="shared" ca="1" si="24"/>
        <v>0</v>
      </c>
      <c r="O41" s="95">
        <f t="shared" ca="1" si="25"/>
        <v>0</v>
      </c>
    </row>
    <row r="42" spans="1:15" ht="15.75" customHeight="1">
      <c r="A42" s="97"/>
      <c r="B42" s="101"/>
      <c r="C42" s="94">
        <f t="shared" ca="1" si="13"/>
        <v>0</v>
      </c>
      <c r="D42" s="41">
        <f t="shared" ca="1" si="14"/>
        <v>0</v>
      </c>
      <c r="E42" s="41">
        <f t="shared" ca="1" si="15"/>
        <v>0</v>
      </c>
      <c r="F42" s="94">
        <f t="shared" ca="1" si="16"/>
        <v>0</v>
      </c>
      <c r="G42" s="94">
        <f t="shared" ca="1" si="17"/>
        <v>0</v>
      </c>
      <c r="H42" s="94">
        <f t="shared" ca="1" si="18"/>
        <v>0</v>
      </c>
      <c r="I42" s="41">
        <f t="shared" ca="1" si="19"/>
        <v>0</v>
      </c>
      <c r="J42" s="94">
        <f t="shared" ca="1" si="20"/>
        <v>0</v>
      </c>
      <c r="K42" s="94">
        <f t="shared" ca="1" si="21"/>
        <v>0</v>
      </c>
      <c r="L42" s="94">
        <f t="shared" ca="1" si="22"/>
        <v>0</v>
      </c>
      <c r="M42" s="94">
        <f t="shared" ca="1" si="23"/>
        <v>0</v>
      </c>
      <c r="N42" s="94">
        <f t="shared" ca="1" si="24"/>
        <v>0</v>
      </c>
      <c r="O42" s="95">
        <f t="shared" ca="1" si="25"/>
        <v>0</v>
      </c>
    </row>
    <row r="43" spans="1:15" ht="15.75" customHeight="1">
      <c r="A43" s="97"/>
      <c r="B43" s="101"/>
      <c r="C43" s="94">
        <f t="shared" ca="1" si="13"/>
        <v>0</v>
      </c>
      <c r="D43" s="41">
        <f t="shared" ca="1" si="14"/>
        <v>0</v>
      </c>
      <c r="E43" s="41">
        <f t="shared" ca="1" si="15"/>
        <v>0</v>
      </c>
      <c r="F43" s="94">
        <f t="shared" ca="1" si="16"/>
        <v>0</v>
      </c>
      <c r="G43" s="94">
        <f t="shared" ca="1" si="17"/>
        <v>0</v>
      </c>
      <c r="H43" s="94">
        <f t="shared" ca="1" si="18"/>
        <v>0</v>
      </c>
      <c r="I43" s="41">
        <f t="shared" ca="1" si="19"/>
        <v>0</v>
      </c>
      <c r="J43" s="94">
        <f t="shared" ca="1" si="20"/>
        <v>0</v>
      </c>
      <c r="K43" s="94">
        <f t="shared" ca="1" si="21"/>
        <v>0</v>
      </c>
      <c r="L43" s="94">
        <f t="shared" ca="1" si="22"/>
        <v>0</v>
      </c>
      <c r="M43" s="94">
        <f t="shared" ca="1" si="23"/>
        <v>0</v>
      </c>
      <c r="N43" s="94">
        <f t="shared" ca="1" si="24"/>
        <v>0</v>
      </c>
      <c r="O43" s="95">
        <f t="shared" ca="1" si="25"/>
        <v>0</v>
      </c>
    </row>
    <row r="44" spans="1:15" ht="15.75" customHeight="1">
      <c r="A44" s="97"/>
      <c r="B44" s="101"/>
      <c r="C44" s="94">
        <f t="shared" ca="1" si="13"/>
        <v>0</v>
      </c>
      <c r="D44" s="41">
        <f t="shared" ca="1" si="14"/>
        <v>0</v>
      </c>
      <c r="E44" s="41">
        <f t="shared" ca="1" si="15"/>
        <v>0</v>
      </c>
      <c r="F44" s="94">
        <f t="shared" ca="1" si="16"/>
        <v>0</v>
      </c>
      <c r="G44" s="94">
        <f t="shared" ca="1" si="17"/>
        <v>0</v>
      </c>
      <c r="H44" s="94">
        <f t="shared" ca="1" si="18"/>
        <v>0</v>
      </c>
      <c r="I44" s="41">
        <f t="shared" ca="1" si="19"/>
        <v>0</v>
      </c>
      <c r="J44" s="94">
        <f t="shared" ca="1" si="20"/>
        <v>0</v>
      </c>
      <c r="K44" s="94">
        <f t="shared" ca="1" si="21"/>
        <v>0</v>
      </c>
      <c r="L44" s="94">
        <f t="shared" ca="1" si="22"/>
        <v>0</v>
      </c>
      <c r="M44" s="94">
        <f t="shared" ca="1" si="23"/>
        <v>0</v>
      </c>
      <c r="N44" s="94">
        <f t="shared" ca="1" si="24"/>
        <v>0</v>
      </c>
      <c r="O44" s="95">
        <f t="shared" ca="1" si="25"/>
        <v>0</v>
      </c>
    </row>
    <row r="45" spans="1:15" ht="15.75" customHeight="1">
      <c r="A45" s="97"/>
      <c r="B45" s="101"/>
      <c r="C45" s="94">
        <f t="shared" ca="1" si="13"/>
        <v>0</v>
      </c>
      <c r="D45" s="41">
        <f t="shared" ca="1" si="14"/>
        <v>0</v>
      </c>
      <c r="E45" s="41">
        <f t="shared" ca="1" si="15"/>
        <v>0</v>
      </c>
      <c r="F45" s="94">
        <f t="shared" ca="1" si="16"/>
        <v>0</v>
      </c>
      <c r="G45" s="94">
        <f t="shared" ca="1" si="17"/>
        <v>0</v>
      </c>
      <c r="H45" s="94">
        <f t="shared" ca="1" si="18"/>
        <v>0</v>
      </c>
      <c r="I45" s="41">
        <f t="shared" ca="1" si="19"/>
        <v>0</v>
      </c>
      <c r="J45" s="94">
        <f t="shared" ca="1" si="20"/>
        <v>0</v>
      </c>
      <c r="K45" s="94">
        <f t="shared" ca="1" si="21"/>
        <v>0</v>
      </c>
      <c r="L45" s="94">
        <f t="shared" ca="1" si="22"/>
        <v>0</v>
      </c>
      <c r="M45" s="94">
        <f t="shared" ca="1" si="23"/>
        <v>0</v>
      </c>
      <c r="N45" s="94">
        <f t="shared" ca="1" si="24"/>
        <v>0</v>
      </c>
      <c r="O45" s="95">
        <f t="shared" ca="1" si="25"/>
        <v>0</v>
      </c>
    </row>
    <row r="46" spans="1:15" ht="15.75" customHeight="1">
      <c r="A46" s="97"/>
      <c r="B46" s="101"/>
      <c r="C46" s="94">
        <f t="shared" ca="1" si="13"/>
        <v>0</v>
      </c>
      <c r="D46" s="41">
        <f t="shared" ca="1" si="14"/>
        <v>0</v>
      </c>
      <c r="E46" s="41">
        <f t="shared" ca="1" si="15"/>
        <v>0</v>
      </c>
      <c r="F46" s="94">
        <f t="shared" ca="1" si="16"/>
        <v>0</v>
      </c>
      <c r="G46" s="94">
        <f t="shared" ca="1" si="17"/>
        <v>0</v>
      </c>
      <c r="H46" s="94">
        <f t="shared" ca="1" si="18"/>
        <v>0</v>
      </c>
      <c r="I46" s="41">
        <f t="shared" ca="1" si="19"/>
        <v>0</v>
      </c>
      <c r="J46" s="94">
        <f t="shared" ca="1" si="20"/>
        <v>0</v>
      </c>
      <c r="K46" s="94">
        <f t="shared" ca="1" si="21"/>
        <v>0</v>
      </c>
      <c r="L46" s="94">
        <f t="shared" ca="1" si="22"/>
        <v>0</v>
      </c>
      <c r="M46" s="94">
        <f t="shared" ca="1" si="23"/>
        <v>0</v>
      </c>
      <c r="N46" s="94">
        <f t="shared" ca="1" si="24"/>
        <v>0</v>
      </c>
      <c r="O46" s="95">
        <f t="shared" ca="1" si="25"/>
        <v>0</v>
      </c>
    </row>
    <row r="47" spans="1:15" ht="15.75" customHeight="1">
      <c r="A47" s="97"/>
      <c r="B47" s="101"/>
      <c r="C47" s="94">
        <f t="shared" ca="1" si="13"/>
        <v>0</v>
      </c>
      <c r="D47" s="41">
        <f t="shared" ca="1" si="14"/>
        <v>0</v>
      </c>
      <c r="E47" s="41">
        <f t="shared" ca="1" si="15"/>
        <v>0</v>
      </c>
      <c r="F47" s="94">
        <f t="shared" ca="1" si="16"/>
        <v>0</v>
      </c>
      <c r="G47" s="94">
        <f t="shared" ca="1" si="17"/>
        <v>0</v>
      </c>
      <c r="H47" s="94">
        <f t="shared" ca="1" si="18"/>
        <v>0</v>
      </c>
      <c r="I47" s="41">
        <f t="shared" ca="1" si="19"/>
        <v>0</v>
      </c>
      <c r="J47" s="94">
        <f t="shared" ca="1" si="20"/>
        <v>0</v>
      </c>
      <c r="K47" s="94">
        <f t="shared" ca="1" si="21"/>
        <v>0</v>
      </c>
      <c r="L47" s="94">
        <f t="shared" ca="1" si="22"/>
        <v>0</v>
      </c>
      <c r="M47" s="94">
        <f t="shared" ca="1" si="23"/>
        <v>0</v>
      </c>
      <c r="N47" s="94">
        <f t="shared" ca="1" si="24"/>
        <v>0</v>
      </c>
      <c r="O47" s="95">
        <f t="shared" ca="1" si="25"/>
        <v>0</v>
      </c>
    </row>
    <row r="48" spans="1:15" ht="15.75" customHeight="1">
      <c r="A48" s="97"/>
      <c r="B48" s="101"/>
      <c r="C48" s="94">
        <f t="shared" ca="1" si="13"/>
        <v>0</v>
      </c>
      <c r="D48" s="41">
        <f t="shared" ca="1" si="14"/>
        <v>0</v>
      </c>
      <c r="E48" s="41">
        <f t="shared" ca="1" si="15"/>
        <v>0</v>
      </c>
      <c r="F48" s="94">
        <f t="shared" ca="1" si="16"/>
        <v>0</v>
      </c>
      <c r="G48" s="94">
        <f t="shared" ca="1" si="17"/>
        <v>0</v>
      </c>
      <c r="H48" s="94">
        <f t="shared" ca="1" si="18"/>
        <v>0</v>
      </c>
      <c r="I48" s="41">
        <f t="shared" ca="1" si="19"/>
        <v>0</v>
      </c>
      <c r="J48" s="94">
        <f t="shared" ca="1" si="20"/>
        <v>0</v>
      </c>
      <c r="K48" s="94">
        <f t="shared" ca="1" si="21"/>
        <v>0</v>
      </c>
      <c r="L48" s="94">
        <f t="shared" ca="1" si="22"/>
        <v>0</v>
      </c>
      <c r="M48" s="94">
        <f t="shared" ca="1" si="23"/>
        <v>0</v>
      </c>
      <c r="N48" s="94">
        <f t="shared" ca="1" si="24"/>
        <v>0</v>
      </c>
      <c r="O48" s="95">
        <f t="shared" ca="1" si="25"/>
        <v>0</v>
      </c>
    </row>
    <row r="49" spans="1:15" ht="15.75" customHeight="1">
      <c r="A49" s="97"/>
      <c r="B49" s="101"/>
      <c r="C49" s="94">
        <f t="shared" ca="1" si="13"/>
        <v>0</v>
      </c>
      <c r="D49" s="41">
        <f t="shared" ca="1" si="14"/>
        <v>0</v>
      </c>
      <c r="E49" s="41">
        <f t="shared" ca="1" si="15"/>
        <v>0</v>
      </c>
      <c r="F49" s="94">
        <f t="shared" ca="1" si="16"/>
        <v>0</v>
      </c>
      <c r="G49" s="94">
        <f t="shared" ca="1" si="17"/>
        <v>0</v>
      </c>
      <c r="H49" s="94">
        <f t="shared" ca="1" si="18"/>
        <v>0</v>
      </c>
      <c r="I49" s="41">
        <f t="shared" ca="1" si="19"/>
        <v>0</v>
      </c>
      <c r="J49" s="94">
        <f t="shared" ca="1" si="20"/>
        <v>0</v>
      </c>
      <c r="K49" s="94">
        <f t="shared" ca="1" si="21"/>
        <v>0</v>
      </c>
      <c r="L49" s="94">
        <f t="shared" ca="1" si="22"/>
        <v>0</v>
      </c>
      <c r="M49" s="94">
        <f t="shared" ca="1" si="23"/>
        <v>0</v>
      </c>
      <c r="N49" s="94">
        <f t="shared" ca="1" si="24"/>
        <v>0</v>
      </c>
      <c r="O49" s="95">
        <f t="shared" ca="1" si="25"/>
        <v>0</v>
      </c>
    </row>
    <row r="50" spans="1:15" ht="15.75" customHeight="1">
      <c r="A50" s="99"/>
      <c r="B50" s="100"/>
      <c r="C50" s="42">
        <f t="shared" ca="1" si="13"/>
        <v>0</v>
      </c>
      <c r="D50" s="41">
        <f t="shared" ca="1" si="14"/>
        <v>0</v>
      </c>
      <c r="E50" s="41">
        <f t="shared" ca="1" si="15"/>
        <v>0</v>
      </c>
      <c r="F50" s="42">
        <f t="shared" ca="1" si="16"/>
        <v>0</v>
      </c>
      <c r="G50" s="42">
        <f t="shared" ca="1" si="17"/>
        <v>0</v>
      </c>
      <c r="H50" s="42">
        <f t="shared" ca="1" si="18"/>
        <v>0</v>
      </c>
      <c r="I50" s="41">
        <f t="shared" ca="1" si="19"/>
        <v>0</v>
      </c>
      <c r="J50" s="42">
        <f t="shared" ca="1" si="20"/>
        <v>0</v>
      </c>
      <c r="K50" s="42">
        <f t="shared" ca="1" si="21"/>
        <v>0</v>
      </c>
      <c r="L50" s="42">
        <f t="shared" ca="1" si="22"/>
        <v>0</v>
      </c>
      <c r="M50" s="42">
        <f t="shared" ca="1" si="23"/>
        <v>0</v>
      </c>
      <c r="N50" s="42">
        <f t="shared" ca="1" si="24"/>
        <v>0</v>
      </c>
      <c r="O50" s="96">
        <f t="shared" ca="1" si="25"/>
        <v>0</v>
      </c>
    </row>
  </sheetData>
  <sheetProtection sort="0" autoFilter="0"/>
  <dataValidations count="2">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s>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O201"/>
  <sheetViews>
    <sheetView showGridLines="0" showZeros="0" zoomScaleNormal="100" workbookViewId="0">
      <pane ySplit="1" topLeftCell="A2" activePane="bottomLeft" state="frozen"/>
      <selection pane="bottomLeft" activeCell="O201" sqref="O201"/>
    </sheetView>
  </sheetViews>
  <sheetFormatPr baseColWidth="10" defaultColWidth="0" defaultRowHeight="15"/>
  <cols>
    <col min="1" max="2" width="37.140625" style="1" customWidth="1"/>
    <col min="3" max="3" width="12.85546875" style="111" customWidth="1"/>
    <col min="4" max="15" width="11.140625" style="1" customWidth="1"/>
    <col min="16" max="16384" width="11.42578125" style="1" hidden="1"/>
  </cols>
  <sheetData>
    <row r="1" spans="1:15" ht="40.5" customHeight="1">
      <c r="A1" s="38" t="s">
        <v>72</v>
      </c>
      <c r="B1" s="39" t="s">
        <v>1</v>
      </c>
      <c r="C1" s="108" t="s">
        <v>209</v>
      </c>
      <c r="D1" s="39" t="s">
        <v>42</v>
      </c>
      <c r="E1" s="39" t="s">
        <v>43</v>
      </c>
      <c r="F1" s="39" t="s">
        <v>44</v>
      </c>
      <c r="G1" s="39" t="s">
        <v>29</v>
      </c>
      <c r="H1" s="39" t="s">
        <v>45</v>
      </c>
      <c r="I1" s="39" t="s">
        <v>46</v>
      </c>
      <c r="J1" s="39" t="s">
        <v>47</v>
      </c>
      <c r="K1" s="39" t="s">
        <v>48</v>
      </c>
      <c r="L1" s="39" t="s">
        <v>49</v>
      </c>
      <c r="M1" s="39" t="s">
        <v>50</v>
      </c>
      <c r="N1" s="39" t="s">
        <v>51</v>
      </c>
      <c r="O1" s="40" t="s">
        <v>52</v>
      </c>
    </row>
    <row r="2" spans="1:15" ht="15.75" hidden="1" customHeight="1">
      <c r="A2" s="97" t="s">
        <v>217</v>
      </c>
      <c r="B2" s="98" t="s">
        <v>14</v>
      </c>
      <c r="C2" s="109">
        <f ca="1">SUM(INDIRECT("D"&amp;ROW()):INDIRECT("O"&amp;ROW()))</f>
        <v>0</v>
      </c>
      <c r="D2" s="41">
        <f t="shared" ref="D2" ca="1" si="0">IF(AND($A2&lt;&gt;"",$B2&lt;&gt;""),SUMPRODUCT((LP_1=$A2)*(LS_1=$B2)*(C_1-D_1)),IF($A2&lt;&gt;"",SUMPRODUCT((LP_1=$A2)*(C_1-D_1)),SUMPRODUCT((LS_1=$B2)*(C_1-D_1))))</f>
        <v>0</v>
      </c>
      <c r="E2" s="41">
        <f t="shared" ref="E2" ca="1" si="1">IF(AND($A2&lt;&gt;"",$B2&lt;&gt;""),SUMPRODUCT((LP_2=$A2)*(LS_2=$B2)*(C_2-D_2)),IF($A2&lt;&gt;"",SUMPRODUCT((LP_2=$A2)*(C_2-D_2)),SUMPRODUCT((LS_2=$B2)*(C_2-D_2))))</f>
        <v>0</v>
      </c>
      <c r="F2" s="41">
        <f t="shared" ref="F2" ca="1" si="2">IF(AND($A2&lt;&gt;"",$B2&lt;&gt;""),SUMPRODUCT((LP_3=$A2)*(LS_3=$B2)*(C_3-D_3)),IF($A2&lt;&gt;"",SUMPRODUCT((LP_3=$A2)*(C_3-D_3)),SUMPRODUCT((LS_3=$B2)*(C_3-D_3))))</f>
        <v>0</v>
      </c>
      <c r="G2" s="41">
        <f t="shared" ref="G2" ca="1" si="3">IF(AND($A2&lt;&gt;"",$B2&lt;&gt;""),SUMPRODUCT((LP_4=$A2)*(LS_4=$B2)*(C_4-D_4)),IF($A2&lt;&gt;"",SUMPRODUCT((LP_4=$A2)*(C_4-D_4)),SUMPRODUCT((LS_4=$B2)*(C_4-D_4))))</f>
        <v>0</v>
      </c>
      <c r="H2" s="41">
        <f t="shared" ref="H2" ca="1" si="4">IF(AND($A2&lt;&gt;"",$B2&lt;&gt;""),SUMPRODUCT((LP_5=$A2)*(LS_5=$B2)*(C_5-D_5)),IF($A2&lt;&gt;"",SUMPRODUCT((LP_5=$A2)*(C_5-D_5)),SUMPRODUCT((LS_5=$B2)*(C_5-D_5))))</f>
        <v>0</v>
      </c>
      <c r="I2" s="41">
        <f t="shared" ref="I2" ca="1" si="5">IF(AND($A2&lt;&gt;"",$B2&lt;&gt;""),SUMPRODUCT((LP_6=$A2)*(LS_6=$B2)*(C_6-D_6)),IF($A2&lt;&gt;"",SUMPRODUCT((LP_6=$A2)*(C_6-D_6)),SUMPRODUCT((LS_6=$B2)*(C_6-D_6))))</f>
        <v>0</v>
      </c>
      <c r="J2" s="41">
        <f t="shared" ref="J2" ca="1" si="6">IF(AND($A2&lt;&gt;"",$B2&lt;&gt;""),SUMPRODUCT((LP_7=$A2)*(LS_7=$B2)*(C_7-D_7)),IF($A2&lt;&gt;"",SUMPRODUCT((LP_7=$A2)*(C_7-D_7)),SUMPRODUCT((LS_7=$B2)*(C_7-D_7))))</f>
        <v>0</v>
      </c>
      <c r="K2" s="41">
        <f t="shared" ref="K2" ca="1" si="7">IF(AND($A2&lt;&gt;"",$B2&lt;&gt;""),SUMPRODUCT((LP_8=$A2)*(LS_8=$B2)*(C_8-D_8)),IF($A2&lt;&gt;"",SUMPRODUCT((LP_8=$A2)*(C_8-D_8)),SUMPRODUCT((LS_8=$B2)*(C_8-D_8))))</f>
        <v>0</v>
      </c>
      <c r="L2" s="41">
        <f t="shared" ref="L2" ca="1" si="8">IF(AND($A2&lt;&gt;"",$B2&lt;&gt;""),SUMPRODUCT((LP_9=$A2)*(LS_9=$B2)*(C_9-D_9)),IF($A2&lt;&gt;"",SUMPRODUCT((LP_9=$A2)*(C_9-D_9)),SUMPRODUCT((LS_2=$B2)*(C_9-D_9))))</f>
        <v>0</v>
      </c>
      <c r="M2" s="41">
        <f t="shared" ref="M2" ca="1" si="9">IF(AND($A2&lt;&gt;"",$B2&lt;&gt;""),SUMPRODUCT((LP_10=$A2)*(LS_10=$B2)*(C_10-D_10)),IF($A2&lt;&gt;"",SUMPRODUCT((LP_10=$A2)*(C_10-D_10)),SUMPRODUCT((LS_10=$B2)*(C_10-D_10))))</f>
        <v>0</v>
      </c>
      <c r="N2" s="41">
        <f t="shared" ref="N2" ca="1" si="10">IF(AND($A2&lt;&gt;"",$B2&lt;&gt;""),SUMPRODUCT((LP_11=$A2)*(LS_11=$B2)*(C_11-D_11)),IF($A2&lt;&gt;"",SUMPRODUCT((LP_11=$A2)*(C_11-D_11)),SUMPRODUCT((LS_11=$B2)*(C_11-D_11))))</f>
        <v>0</v>
      </c>
      <c r="O2" s="41">
        <f t="shared" ref="O2" ca="1" si="11">IF(AND($A2&lt;&gt;"",$B2&lt;&gt;""),SUMPRODUCT((LP_12=$A2)*(LS_12=$B2)*(C_12-D_12)),IF($A2&lt;&gt;"",SUMPRODUCT((LP_12=$A2)*(C_12-D_12)),SUMPRODUCT((LS_12=$B2)*(C_12-D_12))))</f>
        <v>0</v>
      </c>
    </row>
    <row r="3" spans="1:15" hidden="1">
      <c r="A3" s="99" t="s">
        <v>215</v>
      </c>
      <c r="B3" s="100" t="s">
        <v>216</v>
      </c>
      <c r="C3" s="110">
        <f ca="1">SUM(INDIRECT("D"&amp;ROW()):INDIRECT("O"&amp;ROW()))</f>
        <v>0</v>
      </c>
      <c r="D3" s="42">
        <f t="shared" ref="D3:D34" ca="1" si="12">IF(AND($A3&lt;&gt;"",$B3&lt;&gt;""),SUMPRODUCT((LP_1=$A3)*(LS_1=$B3)*(C_1-D_1)),IF($A3&lt;&gt;"",SUMPRODUCT((LP_1=$A3)*(C_1-D_1)),SUMPRODUCT((LS_1=$B3)*(C_1-D_1))))</f>
        <v>0</v>
      </c>
      <c r="E3" s="42">
        <f t="shared" ref="E3:E34" ca="1" si="13">IF(AND($A3&lt;&gt;"",$B3&lt;&gt;""),SUMPRODUCT((LP_2=$A3)*(LS_2=$B3)*(C_2-D_2)),IF($A3&lt;&gt;"",SUMPRODUCT((LP_2=$A3)*(C_2-D_2)),SUMPRODUCT((LS_2=$B3)*(C_2-D_2))))</f>
        <v>0</v>
      </c>
      <c r="F3" s="42">
        <f t="shared" ref="F3:F34" ca="1" si="14">IF(AND($A3&lt;&gt;"",$B3&lt;&gt;""),SUMPRODUCT((LP_3=$A3)*(LS_3=$B3)*(C_3-D_3)),IF($A3&lt;&gt;"",SUMPRODUCT((LP_3=$A3)*(C_3-D_3)),SUMPRODUCT((LS_3=$B3)*(C_3-D_3))))</f>
        <v>0</v>
      </c>
      <c r="G3" s="42">
        <f t="shared" ref="G3:G34" ca="1" si="15">IF(AND($A3&lt;&gt;"",$B3&lt;&gt;""),SUMPRODUCT((LP_4=$A3)*(LS_4=$B3)*(C_4-D_4)),IF($A3&lt;&gt;"",SUMPRODUCT((LP_4=$A3)*(C_4-D_4)),SUMPRODUCT((LS_4=$B3)*(C_4-D_4))))</f>
        <v>0</v>
      </c>
      <c r="H3" s="42">
        <f t="shared" ref="H3:H34" ca="1" si="16">IF(AND($A3&lt;&gt;"",$B3&lt;&gt;""),SUMPRODUCT((LP_5=$A3)*(LS_5=$B3)*(C_5-D_5)),IF($A3&lt;&gt;"",SUMPRODUCT((LP_5=$A3)*(C_5-D_5)),SUMPRODUCT((LS_5=$B3)*(C_5-D_5))))</f>
        <v>0</v>
      </c>
      <c r="I3" s="42">
        <f t="shared" ref="I3:I34" ca="1" si="17">IF(AND($A3&lt;&gt;"",$B3&lt;&gt;""),SUMPRODUCT((LP_6=$A3)*(LS_6=$B3)*(C_6-D_6)),IF($A3&lt;&gt;"",SUMPRODUCT((LP_6=$A3)*(C_6-D_6)),SUMPRODUCT((LS_6=$B3)*(C_6-D_6))))</f>
        <v>0</v>
      </c>
      <c r="J3" s="42">
        <f t="shared" ref="J3:J34" ca="1" si="18">IF(AND($A3&lt;&gt;"",$B3&lt;&gt;""),SUMPRODUCT((LP_7=$A3)*(LS_7=$B3)*(C_7-D_7)),IF($A3&lt;&gt;"",SUMPRODUCT((LP_7=$A3)*(C_7-D_7)),SUMPRODUCT((LS_7=$B3)*(C_7-D_7))))</f>
        <v>0</v>
      </c>
      <c r="K3" s="42">
        <f t="shared" ref="K3:K34" ca="1" si="19">IF(AND($A3&lt;&gt;"",$B3&lt;&gt;""),SUMPRODUCT((LP_8=$A3)*(LS_8=$B3)*(C_8-D_8)),IF($A3&lt;&gt;"",SUMPRODUCT((LP_8=$A3)*(C_8-D_8)),SUMPRODUCT((LS_8=$B3)*(C_8-D_8))))</f>
        <v>0</v>
      </c>
      <c r="L3" s="42">
        <f t="shared" ref="L3:L34" ca="1" si="20">IF(AND($A3&lt;&gt;"",$B3&lt;&gt;""),SUMPRODUCT((LP_9=$A3)*(LS_9=$B3)*(C_9-D_9)),IF($A3&lt;&gt;"",SUMPRODUCT((LP_9=$A3)*(C_9-D_9)),SUMPRODUCT((LS_2=$B3)*(C_9-D_9))))</f>
        <v>0</v>
      </c>
      <c r="M3" s="42">
        <f t="shared" ref="M3:M34" ca="1" si="21">IF(AND($A3&lt;&gt;"",$B3&lt;&gt;""),SUMPRODUCT((LP_10=$A3)*(LS_10=$B3)*(C_10-D_10)),IF($A3&lt;&gt;"",SUMPRODUCT((LP_10=$A3)*(C_10-D_10)),SUMPRODUCT((LS_10=$B3)*(C_10-D_10))))</f>
        <v>0</v>
      </c>
      <c r="N3" s="42">
        <f t="shared" ref="N3:N34" ca="1" si="22">IF(AND($A3&lt;&gt;"",$B3&lt;&gt;""),SUMPRODUCT((LP_11=$A3)*(LS_11=$B3)*(C_11-D_11)),IF($A3&lt;&gt;"",SUMPRODUCT((LP_11=$A3)*(C_11-D_11)),SUMPRODUCT((LS_11=$B3)*(C_11-D_11))))</f>
        <v>0</v>
      </c>
      <c r="O3" s="96">
        <f t="shared" ref="O3:O34" ca="1" si="23">IF(AND($A3&lt;&gt;"",$B3&lt;&gt;""),SUMPRODUCT((LP_12=$A3)*(LS_12=$B3)*(C_12-D_12)),IF($A3&lt;&gt;"",SUMPRODUCT((LP_12=$A3)*(C_12-D_12)),SUMPRODUCT((LS_12=$B3)*(C_12-D_12))))</f>
        <v>0</v>
      </c>
    </row>
    <row r="4" spans="1:15">
      <c r="A4" s="99" t="s">
        <v>215</v>
      </c>
      <c r="B4" s="100" t="s">
        <v>224</v>
      </c>
      <c r="C4" s="110">
        <f ca="1">SUM(INDIRECT("D"&amp;ROW()):INDIRECT("O"&amp;ROW()))</f>
        <v>0</v>
      </c>
      <c r="D4" s="42">
        <f t="shared" ca="1" si="12"/>
        <v>0</v>
      </c>
      <c r="E4" s="42">
        <f t="shared" ca="1" si="13"/>
        <v>0</v>
      </c>
      <c r="F4" s="42">
        <f t="shared" ca="1" si="14"/>
        <v>0</v>
      </c>
      <c r="G4" s="42">
        <f t="shared" ca="1" si="15"/>
        <v>0</v>
      </c>
      <c r="H4" s="42">
        <f t="shared" ca="1" si="16"/>
        <v>0</v>
      </c>
      <c r="I4" s="42">
        <f t="shared" ca="1" si="17"/>
        <v>0</v>
      </c>
      <c r="J4" s="42">
        <f t="shared" ca="1" si="18"/>
        <v>0</v>
      </c>
      <c r="K4" s="42">
        <f t="shared" ca="1" si="19"/>
        <v>0</v>
      </c>
      <c r="L4" s="42">
        <f t="shared" ca="1" si="20"/>
        <v>0</v>
      </c>
      <c r="M4" s="42">
        <f t="shared" ca="1" si="21"/>
        <v>0</v>
      </c>
      <c r="N4" s="42">
        <f t="shared" ca="1" si="22"/>
        <v>0</v>
      </c>
      <c r="O4" s="96">
        <f t="shared" ca="1" si="23"/>
        <v>0</v>
      </c>
    </row>
    <row r="5" spans="1:15">
      <c r="A5" s="99" t="s">
        <v>215</v>
      </c>
      <c r="B5" s="100" t="s">
        <v>226</v>
      </c>
      <c r="C5" s="110">
        <f ca="1">SUM(INDIRECT("D"&amp;ROW()):INDIRECT("O"&amp;ROW()))</f>
        <v>0</v>
      </c>
      <c r="D5" s="42">
        <f t="shared" ca="1" si="12"/>
        <v>0</v>
      </c>
      <c r="E5" s="42">
        <f t="shared" ca="1" si="13"/>
        <v>0</v>
      </c>
      <c r="F5" s="42">
        <f t="shared" ca="1" si="14"/>
        <v>0</v>
      </c>
      <c r="G5" s="42">
        <f t="shared" ca="1" si="15"/>
        <v>0</v>
      </c>
      <c r="H5" s="42">
        <f t="shared" ca="1" si="16"/>
        <v>0</v>
      </c>
      <c r="I5" s="42">
        <f t="shared" ca="1" si="17"/>
        <v>0</v>
      </c>
      <c r="J5" s="42">
        <f t="shared" ca="1" si="18"/>
        <v>0</v>
      </c>
      <c r="K5" s="42">
        <f t="shared" ca="1" si="19"/>
        <v>0</v>
      </c>
      <c r="L5" s="42">
        <f t="shared" ca="1" si="20"/>
        <v>0</v>
      </c>
      <c r="M5" s="42">
        <f t="shared" ca="1" si="21"/>
        <v>0</v>
      </c>
      <c r="N5" s="42">
        <f t="shared" ca="1" si="22"/>
        <v>0</v>
      </c>
      <c r="O5" s="96">
        <f t="shared" ca="1" si="23"/>
        <v>0</v>
      </c>
    </row>
    <row r="6" spans="1:15" hidden="1">
      <c r="A6" s="99" t="s">
        <v>215</v>
      </c>
      <c r="B6" s="100" t="s">
        <v>225</v>
      </c>
      <c r="C6" s="110">
        <f ca="1">SUM(INDIRECT("D"&amp;ROW()):INDIRECT("O"&amp;ROW()))</f>
        <v>0</v>
      </c>
      <c r="D6" s="42">
        <f t="shared" ca="1" si="12"/>
        <v>0</v>
      </c>
      <c r="E6" s="42">
        <f t="shared" ca="1" si="13"/>
        <v>0</v>
      </c>
      <c r="F6" s="42">
        <f t="shared" ca="1" si="14"/>
        <v>0</v>
      </c>
      <c r="G6" s="42">
        <f t="shared" ca="1" si="15"/>
        <v>0</v>
      </c>
      <c r="H6" s="42">
        <f t="shared" ca="1" si="16"/>
        <v>0</v>
      </c>
      <c r="I6" s="42">
        <f t="shared" ca="1" si="17"/>
        <v>0</v>
      </c>
      <c r="J6" s="42">
        <f t="shared" ca="1" si="18"/>
        <v>0</v>
      </c>
      <c r="K6" s="42">
        <f t="shared" ca="1" si="19"/>
        <v>0</v>
      </c>
      <c r="L6" s="42">
        <f t="shared" ca="1" si="20"/>
        <v>0</v>
      </c>
      <c r="M6" s="42">
        <f t="shared" ca="1" si="21"/>
        <v>0</v>
      </c>
      <c r="N6" s="42">
        <f t="shared" ca="1" si="22"/>
        <v>0</v>
      </c>
      <c r="O6" s="96">
        <f t="shared" ca="1" si="23"/>
        <v>0</v>
      </c>
    </row>
    <row r="7" spans="1:15" hidden="1">
      <c r="A7" s="99" t="s">
        <v>215</v>
      </c>
      <c r="B7" s="100" t="s">
        <v>252</v>
      </c>
      <c r="C7" s="110">
        <f ca="1">SUM(INDIRECT("D"&amp;ROW()):INDIRECT("O"&amp;ROW()))</f>
        <v>0</v>
      </c>
      <c r="D7" s="42">
        <f t="shared" ca="1" si="12"/>
        <v>0</v>
      </c>
      <c r="E7" s="42">
        <f t="shared" ca="1" si="13"/>
        <v>0</v>
      </c>
      <c r="F7" s="42">
        <f t="shared" ca="1" si="14"/>
        <v>0</v>
      </c>
      <c r="G7" s="42">
        <f t="shared" ca="1" si="15"/>
        <v>0</v>
      </c>
      <c r="H7" s="42">
        <f t="shared" ca="1" si="16"/>
        <v>0</v>
      </c>
      <c r="I7" s="42">
        <f t="shared" ca="1" si="17"/>
        <v>0</v>
      </c>
      <c r="J7" s="42">
        <f t="shared" ca="1" si="18"/>
        <v>0</v>
      </c>
      <c r="K7" s="42">
        <f t="shared" ca="1" si="19"/>
        <v>0</v>
      </c>
      <c r="L7" s="42">
        <f t="shared" ca="1" si="20"/>
        <v>0</v>
      </c>
      <c r="M7" s="42">
        <f t="shared" ca="1" si="21"/>
        <v>0</v>
      </c>
      <c r="N7" s="42">
        <f t="shared" ca="1" si="22"/>
        <v>0</v>
      </c>
      <c r="O7" s="96">
        <f t="shared" ca="1" si="23"/>
        <v>0</v>
      </c>
    </row>
    <row r="8" spans="1:15" hidden="1">
      <c r="A8" s="99" t="s">
        <v>215</v>
      </c>
      <c r="B8" s="100" t="s">
        <v>253</v>
      </c>
      <c r="C8" s="110">
        <f ca="1">SUM(INDIRECT("D"&amp;ROW()):INDIRECT("O"&amp;ROW()))</f>
        <v>0</v>
      </c>
      <c r="D8" s="42">
        <f t="shared" ca="1" si="12"/>
        <v>0</v>
      </c>
      <c r="E8" s="42">
        <f t="shared" ca="1" si="13"/>
        <v>0</v>
      </c>
      <c r="F8" s="42">
        <f t="shared" ca="1" si="14"/>
        <v>0</v>
      </c>
      <c r="G8" s="42">
        <f t="shared" ca="1" si="15"/>
        <v>0</v>
      </c>
      <c r="H8" s="42">
        <f t="shared" ca="1" si="16"/>
        <v>0</v>
      </c>
      <c r="I8" s="42">
        <f t="shared" ca="1" si="17"/>
        <v>0</v>
      </c>
      <c r="J8" s="42">
        <f t="shared" ca="1" si="18"/>
        <v>0</v>
      </c>
      <c r="K8" s="42">
        <f t="shared" ca="1" si="19"/>
        <v>0</v>
      </c>
      <c r="L8" s="42">
        <f t="shared" ca="1" si="20"/>
        <v>0</v>
      </c>
      <c r="M8" s="42">
        <f t="shared" ca="1" si="21"/>
        <v>0</v>
      </c>
      <c r="N8" s="42">
        <f t="shared" ca="1" si="22"/>
        <v>0</v>
      </c>
      <c r="O8" s="96">
        <f t="shared" ca="1" si="23"/>
        <v>0</v>
      </c>
    </row>
    <row r="9" spans="1:15">
      <c r="A9" s="99" t="s">
        <v>18</v>
      </c>
      <c r="B9" s="100" t="s">
        <v>123</v>
      </c>
      <c r="C9" s="110">
        <f ca="1">SUM(INDIRECT("D"&amp;ROW()):INDIRECT("O"&amp;ROW()))</f>
        <v>0</v>
      </c>
      <c r="D9" s="42">
        <f t="shared" ca="1" si="12"/>
        <v>0</v>
      </c>
      <c r="E9" s="42">
        <f t="shared" ca="1" si="13"/>
        <v>0</v>
      </c>
      <c r="F9" s="42">
        <f t="shared" ca="1" si="14"/>
        <v>0</v>
      </c>
      <c r="G9" s="42">
        <f t="shared" ca="1" si="15"/>
        <v>0</v>
      </c>
      <c r="H9" s="42">
        <f t="shared" ca="1" si="16"/>
        <v>0</v>
      </c>
      <c r="I9" s="42">
        <f t="shared" ca="1" si="17"/>
        <v>0</v>
      </c>
      <c r="J9" s="42">
        <f t="shared" ca="1" si="18"/>
        <v>0</v>
      </c>
      <c r="K9" s="42">
        <f t="shared" ca="1" si="19"/>
        <v>0</v>
      </c>
      <c r="L9" s="42">
        <f t="shared" ca="1" si="20"/>
        <v>0</v>
      </c>
      <c r="M9" s="42">
        <f t="shared" ca="1" si="21"/>
        <v>0</v>
      </c>
      <c r="N9" s="42">
        <f t="shared" ca="1" si="22"/>
        <v>0</v>
      </c>
      <c r="O9" s="96">
        <f t="shared" ca="1" si="23"/>
        <v>0</v>
      </c>
    </row>
    <row r="10" spans="1:15" hidden="1">
      <c r="A10" s="99" t="s">
        <v>18</v>
      </c>
      <c r="B10" s="100" t="s">
        <v>124</v>
      </c>
      <c r="C10" s="110">
        <f ca="1">SUM(INDIRECT("D"&amp;ROW()):INDIRECT("O"&amp;ROW()))</f>
        <v>0</v>
      </c>
      <c r="D10" s="42">
        <f t="shared" ca="1" si="12"/>
        <v>0</v>
      </c>
      <c r="E10" s="42">
        <f t="shared" ca="1" si="13"/>
        <v>0</v>
      </c>
      <c r="F10" s="42">
        <f t="shared" ca="1" si="14"/>
        <v>0</v>
      </c>
      <c r="G10" s="42">
        <f t="shared" ca="1" si="15"/>
        <v>0</v>
      </c>
      <c r="H10" s="42">
        <f t="shared" ca="1" si="16"/>
        <v>0</v>
      </c>
      <c r="I10" s="42">
        <f t="shared" ca="1" si="17"/>
        <v>0</v>
      </c>
      <c r="J10" s="42">
        <f t="shared" ca="1" si="18"/>
        <v>0</v>
      </c>
      <c r="K10" s="42">
        <f t="shared" ca="1" si="19"/>
        <v>0</v>
      </c>
      <c r="L10" s="42">
        <f t="shared" ca="1" si="20"/>
        <v>0</v>
      </c>
      <c r="M10" s="42">
        <f t="shared" ca="1" si="21"/>
        <v>0</v>
      </c>
      <c r="N10" s="42">
        <f t="shared" ca="1" si="22"/>
        <v>0</v>
      </c>
      <c r="O10" s="96">
        <f t="shared" ca="1" si="23"/>
        <v>0</v>
      </c>
    </row>
    <row r="11" spans="1:15" hidden="1">
      <c r="A11" s="99" t="s">
        <v>18</v>
      </c>
      <c r="B11" s="100" t="s">
        <v>118</v>
      </c>
      <c r="C11" s="110">
        <f ca="1">SUM(INDIRECT("D"&amp;ROW()):INDIRECT("O"&amp;ROW()))</f>
        <v>0</v>
      </c>
      <c r="D11" s="42">
        <f t="shared" ca="1" si="12"/>
        <v>0</v>
      </c>
      <c r="E11" s="42">
        <f t="shared" ca="1" si="13"/>
        <v>0</v>
      </c>
      <c r="F11" s="42">
        <f t="shared" ca="1" si="14"/>
        <v>0</v>
      </c>
      <c r="G11" s="42">
        <f t="shared" ca="1" si="15"/>
        <v>0</v>
      </c>
      <c r="H11" s="42">
        <f t="shared" ca="1" si="16"/>
        <v>0</v>
      </c>
      <c r="I11" s="42">
        <f t="shared" ca="1" si="17"/>
        <v>0</v>
      </c>
      <c r="J11" s="42">
        <f t="shared" ca="1" si="18"/>
        <v>0</v>
      </c>
      <c r="K11" s="42">
        <f t="shared" ca="1" si="19"/>
        <v>0</v>
      </c>
      <c r="L11" s="42">
        <f t="shared" ca="1" si="20"/>
        <v>0</v>
      </c>
      <c r="M11" s="42">
        <f t="shared" ca="1" si="21"/>
        <v>0</v>
      </c>
      <c r="N11" s="42">
        <f t="shared" ca="1" si="22"/>
        <v>0</v>
      </c>
      <c r="O11" s="96">
        <f t="shared" ca="1" si="23"/>
        <v>0</v>
      </c>
    </row>
    <row r="12" spans="1:15">
      <c r="A12" s="99" t="s">
        <v>18</v>
      </c>
      <c r="B12" s="100" t="s">
        <v>119</v>
      </c>
      <c r="C12" s="110">
        <f ca="1">SUM(INDIRECT("D"&amp;ROW()):INDIRECT("O"&amp;ROW()))</f>
        <v>0</v>
      </c>
      <c r="D12" s="42">
        <f t="shared" ca="1" si="12"/>
        <v>0</v>
      </c>
      <c r="E12" s="42">
        <f t="shared" ca="1" si="13"/>
        <v>0</v>
      </c>
      <c r="F12" s="42">
        <f t="shared" ca="1" si="14"/>
        <v>0</v>
      </c>
      <c r="G12" s="42">
        <f t="shared" ca="1" si="15"/>
        <v>0</v>
      </c>
      <c r="H12" s="42">
        <f t="shared" ca="1" si="16"/>
        <v>0</v>
      </c>
      <c r="I12" s="42">
        <f t="shared" ca="1" si="17"/>
        <v>0</v>
      </c>
      <c r="J12" s="42">
        <f t="shared" ca="1" si="18"/>
        <v>0</v>
      </c>
      <c r="K12" s="42">
        <f t="shared" ca="1" si="19"/>
        <v>0</v>
      </c>
      <c r="L12" s="42">
        <f t="shared" ca="1" si="20"/>
        <v>0</v>
      </c>
      <c r="M12" s="42">
        <f t="shared" ca="1" si="21"/>
        <v>0</v>
      </c>
      <c r="N12" s="42">
        <f t="shared" ca="1" si="22"/>
        <v>0</v>
      </c>
      <c r="O12" s="96">
        <f t="shared" ca="1" si="23"/>
        <v>0</v>
      </c>
    </row>
    <row r="13" spans="1:15" hidden="1">
      <c r="A13" s="99" t="s">
        <v>18</v>
      </c>
      <c r="B13" s="100" t="s">
        <v>120</v>
      </c>
      <c r="C13" s="110">
        <f ca="1">SUM(INDIRECT("D"&amp;ROW()):INDIRECT("O"&amp;ROW()))</f>
        <v>0</v>
      </c>
      <c r="D13" s="42">
        <f t="shared" ca="1" si="12"/>
        <v>0</v>
      </c>
      <c r="E13" s="42">
        <f t="shared" ca="1" si="13"/>
        <v>0</v>
      </c>
      <c r="F13" s="42">
        <f t="shared" ca="1" si="14"/>
        <v>0</v>
      </c>
      <c r="G13" s="42">
        <f t="shared" ca="1" si="15"/>
        <v>0</v>
      </c>
      <c r="H13" s="42">
        <f t="shared" ca="1" si="16"/>
        <v>0</v>
      </c>
      <c r="I13" s="42">
        <f t="shared" ca="1" si="17"/>
        <v>0</v>
      </c>
      <c r="J13" s="42">
        <f t="shared" ca="1" si="18"/>
        <v>0</v>
      </c>
      <c r="K13" s="42">
        <f t="shared" ca="1" si="19"/>
        <v>0</v>
      </c>
      <c r="L13" s="42">
        <f t="shared" ca="1" si="20"/>
        <v>0</v>
      </c>
      <c r="M13" s="42">
        <f t="shared" ca="1" si="21"/>
        <v>0</v>
      </c>
      <c r="N13" s="42">
        <f t="shared" ca="1" si="22"/>
        <v>0</v>
      </c>
      <c r="O13" s="96">
        <f t="shared" ca="1" si="23"/>
        <v>0</v>
      </c>
    </row>
    <row r="14" spans="1:15" hidden="1">
      <c r="A14" s="99" t="s">
        <v>18</v>
      </c>
      <c r="B14" s="100" t="s">
        <v>121</v>
      </c>
      <c r="C14" s="110">
        <f ca="1">SUM(INDIRECT("D"&amp;ROW()):INDIRECT("O"&amp;ROW()))</f>
        <v>0</v>
      </c>
      <c r="D14" s="42">
        <f t="shared" ca="1" si="12"/>
        <v>0</v>
      </c>
      <c r="E14" s="42">
        <f t="shared" ca="1" si="13"/>
        <v>0</v>
      </c>
      <c r="F14" s="42">
        <f t="shared" ca="1" si="14"/>
        <v>0</v>
      </c>
      <c r="G14" s="42">
        <f t="shared" ca="1" si="15"/>
        <v>0</v>
      </c>
      <c r="H14" s="42">
        <f t="shared" ca="1" si="16"/>
        <v>0</v>
      </c>
      <c r="I14" s="42">
        <f t="shared" ca="1" si="17"/>
        <v>0</v>
      </c>
      <c r="J14" s="42">
        <f t="shared" ca="1" si="18"/>
        <v>0</v>
      </c>
      <c r="K14" s="42">
        <f t="shared" ca="1" si="19"/>
        <v>0</v>
      </c>
      <c r="L14" s="42">
        <f t="shared" ca="1" si="20"/>
        <v>0</v>
      </c>
      <c r="M14" s="42">
        <f t="shared" ca="1" si="21"/>
        <v>0</v>
      </c>
      <c r="N14" s="42">
        <f t="shared" ca="1" si="22"/>
        <v>0</v>
      </c>
      <c r="O14" s="96">
        <f t="shared" ca="1" si="23"/>
        <v>0</v>
      </c>
    </row>
    <row r="15" spans="1:15">
      <c r="A15" s="99" t="s">
        <v>18</v>
      </c>
      <c r="B15" s="100" t="s">
        <v>122</v>
      </c>
      <c r="C15" s="110">
        <f ca="1">SUM(INDIRECT("D"&amp;ROW()):INDIRECT("O"&amp;ROW()))</f>
        <v>0</v>
      </c>
      <c r="D15" s="42">
        <f t="shared" ca="1" si="12"/>
        <v>0</v>
      </c>
      <c r="E15" s="42">
        <f t="shared" ca="1" si="13"/>
        <v>0</v>
      </c>
      <c r="F15" s="42">
        <f t="shared" ca="1" si="14"/>
        <v>0</v>
      </c>
      <c r="G15" s="42">
        <f t="shared" ca="1" si="15"/>
        <v>0</v>
      </c>
      <c r="H15" s="42">
        <f t="shared" ca="1" si="16"/>
        <v>0</v>
      </c>
      <c r="I15" s="42">
        <f t="shared" ca="1" si="17"/>
        <v>0</v>
      </c>
      <c r="J15" s="42">
        <f t="shared" ca="1" si="18"/>
        <v>0</v>
      </c>
      <c r="K15" s="42">
        <f t="shared" ca="1" si="19"/>
        <v>0</v>
      </c>
      <c r="L15" s="42">
        <f t="shared" ca="1" si="20"/>
        <v>0</v>
      </c>
      <c r="M15" s="42">
        <f t="shared" ca="1" si="21"/>
        <v>0</v>
      </c>
      <c r="N15" s="42">
        <f t="shared" ca="1" si="22"/>
        <v>0</v>
      </c>
      <c r="O15" s="96">
        <f t="shared" ca="1" si="23"/>
        <v>0</v>
      </c>
    </row>
    <row r="16" spans="1:15" hidden="1">
      <c r="A16" s="99" t="s">
        <v>18</v>
      </c>
      <c r="B16" s="100" t="s">
        <v>179</v>
      </c>
      <c r="C16" s="110">
        <f ca="1">SUM(INDIRECT("D"&amp;ROW()):INDIRECT("O"&amp;ROW()))</f>
        <v>0</v>
      </c>
      <c r="D16" s="42">
        <f t="shared" ca="1" si="12"/>
        <v>0</v>
      </c>
      <c r="E16" s="42">
        <f t="shared" ca="1" si="13"/>
        <v>0</v>
      </c>
      <c r="F16" s="42">
        <f t="shared" ca="1" si="14"/>
        <v>0</v>
      </c>
      <c r="G16" s="42">
        <f t="shared" ca="1" si="15"/>
        <v>0</v>
      </c>
      <c r="H16" s="42">
        <f t="shared" ca="1" si="16"/>
        <v>0</v>
      </c>
      <c r="I16" s="42">
        <f t="shared" ca="1" si="17"/>
        <v>0</v>
      </c>
      <c r="J16" s="42">
        <f t="shared" ca="1" si="18"/>
        <v>0</v>
      </c>
      <c r="K16" s="42">
        <f t="shared" ca="1" si="19"/>
        <v>0</v>
      </c>
      <c r="L16" s="42">
        <f t="shared" ca="1" si="20"/>
        <v>0</v>
      </c>
      <c r="M16" s="42">
        <f t="shared" ca="1" si="21"/>
        <v>0</v>
      </c>
      <c r="N16" s="42">
        <f t="shared" ca="1" si="22"/>
        <v>0</v>
      </c>
      <c r="O16" s="96">
        <f t="shared" ca="1" si="23"/>
        <v>0</v>
      </c>
    </row>
    <row r="17" spans="1:15" hidden="1">
      <c r="A17" s="99" t="s">
        <v>18</v>
      </c>
      <c r="B17" s="100" t="s">
        <v>180</v>
      </c>
      <c r="C17" s="110">
        <f ca="1">SUM(INDIRECT("D"&amp;ROW()):INDIRECT("O"&amp;ROW()))</f>
        <v>0</v>
      </c>
      <c r="D17" s="42">
        <f t="shared" ca="1" si="12"/>
        <v>0</v>
      </c>
      <c r="E17" s="42">
        <f t="shared" ca="1" si="13"/>
        <v>0</v>
      </c>
      <c r="F17" s="42">
        <f t="shared" ca="1" si="14"/>
        <v>0</v>
      </c>
      <c r="G17" s="42">
        <f t="shared" ca="1" si="15"/>
        <v>0</v>
      </c>
      <c r="H17" s="42">
        <f t="shared" ca="1" si="16"/>
        <v>0</v>
      </c>
      <c r="I17" s="42">
        <f t="shared" ca="1" si="17"/>
        <v>0</v>
      </c>
      <c r="J17" s="42">
        <f t="shared" ca="1" si="18"/>
        <v>0</v>
      </c>
      <c r="K17" s="42">
        <f t="shared" ca="1" si="19"/>
        <v>0</v>
      </c>
      <c r="L17" s="42">
        <f t="shared" ca="1" si="20"/>
        <v>0</v>
      </c>
      <c r="M17" s="42">
        <f t="shared" ca="1" si="21"/>
        <v>0</v>
      </c>
      <c r="N17" s="42">
        <f t="shared" ca="1" si="22"/>
        <v>0</v>
      </c>
      <c r="O17" s="96">
        <f t="shared" ca="1" si="23"/>
        <v>0</v>
      </c>
    </row>
    <row r="18" spans="1:15" hidden="1">
      <c r="A18" s="99" t="s">
        <v>18</v>
      </c>
      <c r="B18" s="100" t="s">
        <v>114</v>
      </c>
      <c r="C18" s="110">
        <f ca="1">SUM(INDIRECT("D"&amp;ROW()):INDIRECT("O"&amp;ROW()))</f>
        <v>0</v>
      </c>
      <c r="D18" s="42">
        <f t="shared" ca="1" si="12"/>
        <v>0</v>
      </c>
      <c r="E18" s="42">
        <f t="shared" ca="1" si="13"/>
        <v>0</v>
      </c>
      <c r="F18" s="42">
        <f t="shared" ca="1" si="14"/>
        <v>0</v>
      </c>
      <c r="G18" s="42">
        <f t="shared" ca="1" si="15"/>
        <v>0</v>
      </c>
      <c r="H18" s="42">
        <f t="shared" ca="1" si="16"/>
        <v>0</v>
      </c>
      <c r="I18" s="42">
        <f t="shared" ca="1" si="17"/>
        <v>0</v>
      </c>
      <c r="J18" s="42">
        <f t="shared" ca="1" si="18"/>
        <v>0</v>
      </c>
      <c r="K18" s="42">
        <f t="shared" ca="1" si="19"/>
        <v>0</v>
      </c>
      <c r="L18" s="42">
        <f t="shared" ca="1" si="20"/>
        <v>0</v>
      </c>
      <c r="M18" s="42">
        <f t="shared" ca="1" si="21"/>
        <v>0</v>
      </c>
      <c r="N18" s="42">
        <f t="shared" ca="1" si="22"/>
        <v>0</v>
      </c>
      <c r="O18" s="96">
        <f t="shared" ca="1" si="23"/>
        <v>0</v>
      </c>
    </row>
    <row r="19" spans="1:15" hidden="1">
      <c r="A19" s="99" t="s">
        <v>125</v>
      </c>
      <c r="B19" s="100" t="s">
        <v>126</v>
      </c>
      <c r="C19" s="110">
        <f ca="1">SUM(INDIRECT("D"&amp;ROW()):INDIRECT("O"&amp;ROW()))</f>
        <v>0</v>
      </c>
      <c r="D19" s="42">
        <f t="shared" ca="1" si="12"/>
        <v>0</v>
      </c>
      <c r="E19" s="42">
        <f t="shared" ca="1" si="13"/>
        <v>0</v>
      </c>
      <c r="F19" s="42">
        <f t="shared" ca="1" si="14"/>
        <v>0</v>
      </c>
      <c r="G19" s="42">
        <f t="shared" ca="1" si="15"/>
        <v>0</v>
      </c>
      <c r="H19" s="42">
        <f t="shared" ca="1" si="16"/>
        <v>0</v>
      </c>
      <c r="I19" s="42">
        <f t="shared" ca="1" si="17"/>
        <v>0</v>
      </c>
      <c r="J19" s="42">
        <f t="shared" ca="1" si="18"/>
        <v>0</v>
      </c>
      <c r="K19" s="42">
        <f t="shared" ca="1" si="19"/>
        <v>0</v>
      </c>
      <c r="L19" s="42">
        <f t="shared" ca="1" si="20"/>
        <v>0</v>
      </c>
      <c r="M19" s="42">
        <f t="shared" ca="1" si="21"/>
        <v>0</v>
      </c>
      <c r="N19" s="42">
        <f t="shared" ca="1" si="22"/>
        <v>0</v>
      </c>
      <c r="O19" s="96">
        <f t="shared" ca="1" si="23"/>
        <v>0</v>
      </c>
    </row>
    <row r="20" spans="1:15">
      <c r="A20" s="99" t="s">
        <v>125</v>
      </c>
      <c r="B20" s="100" t="s">
        <v>127</v>
      </c>
      <c r="C20" s="110">
        <f ca="1">SUM(INDIRECT("D"&amp;ROW()):INDIRECT("O"&amp;ROW()))</f>
        <v>0</v>
      </c>
      <c r="D20" s="42">
        <f t="shared" ca="1" si="12"/>
        <v>0</v>
      </c>
      <c r="E20" s="42">
        <f t="shared" ca="1" si="13"/>
        <v>0</v>
      </c>
      <c r="F20" s="42">
        <f t="shared" ca="1" si="14"/>
        <v>0</v>
      </c>
      <c r="G20" s="42">
        <f t="shared" ca="1" si="15"/>
        <v>0</v>
      </c>
      <c r="H20" s="42">
        <f t="shared" ca="1" si="16"/>
        <v>0</v>
      </c>
      <c r="I20" s="42">
        <f t="shared" ca="1" si="17"/>
        <v>0</v>
      </c>
      <c r="J20" s="42">
        <f t="shared" ca="1" si="18"/>
        <v>0</v>
      </c>
      <c r="K20" s="42">
        <f t="shared" ca="1" si="19"/>
        <v>0</v>
      </c>
      <c r="L20" s="42">
        <f t="shared" ca="1" si="20"/>
        <v>0</v>
      </c>
      <c r="M20" s="42">
        <f t="shared" ca="1" si="21"/>
        <v>0</v>
      </c>
      <c r="N20" s="42">
        <f t="shared" ca="1" si="22"/>
        <v>0</v>
      </c>
      <c r="O20" s="96">
        <f t="shared" ca="1" si="23"/>
        <v>0</v>
      </c>
    </row>
    <row r="21" spans="1:15" hidden="1">
      <c r="A21" s="99" t="s">
        <v>125</v>
      </c>
      <c r="B21" s="100" t="s">
        <v>128</v>
      </c>
      <c r="C21" s="110">
        <f ca="1">SUM(INDIRECT("D"&amp;ROW()):INDIRECT("O"&amp;ROW()))</f>
        <v>0</v>
      </c>
      <c r="D21" s="42">
        <f t="shared" ca="1" si="12"/>
        <v>0</v>
      </c>
      <c r="E21" s="42">
        <f t="shared" ca="1" si="13"/>
        <v>0</v>
      </c>
      <c r="F21" s="42">
        <f t="shared" ca="1" si="14"/>
        <v>0</v>
      </c>
      <c r="G21" s="42">
        <f t="shared" ca="1" si="15"/>
        <v>0</v>
      </c>
      <c r="H21" s="42">
        <f t="shared" ca="1" si="16"/>
        <v>0</v>
      </c>
      <c r="I21" s="42">
        <f t="shared" ca="1" si="17"/>
        <v>0</v>
      </c>
      <c r="J21" s="42">
        <f t="shared" ca="1" si="18"/>
        <v>0</v>
      </c>
      <c r="K21" s="42">
        <f t="shared" ca="1" si="19"/>
        <v>0</v>
      </c>
      <c r="L21" s="42">
        <f t="shared" ca="1" si="20"/>
        <v>0</v>
      </c>
      <c r="M21" s="42">
        <f t="shared" ca="1" si="21"/>
        <v>0</v>
      </c>
      <c r="N21" s="42">
        <f t="shared" ca="1" si="22"/>
        <v>0</v>
      </c>
      <c r="O21" s="96">
        <f t="shared" ca="1" si="23"/>
        <v>0</v>
      </c>
    </row>
    <row r="22" spans="1:15" hidden="1">
      <c r="A22" s="99" t="s">
        <v>125</v>
      </c>
      <c r="B22" s="100" t="s">
        <v>129</v>
      </c>
      <c r="C22" s="110">
        <f ca="1">SUM(INDIRECT("D"&amp;ROW()):INDIRECT("O"&amp;ROW()))</f>
        <v>0</v>
      </c>
      <c r="D22" s="42">
        <f t="shared" ca="1" si="12"/>
        <v>0</v>
      </c>
      <c r="E22" s="42">
        <f t="shared" ca="1" si="13"/>
        <v>0</v>
      </c>
      <c r="F22" s="42">
        <f t="shared" ca="1" si="14"/>
        <v>0</v>
      </c>
      <c r="G22" s="42">
        <f t="shared" ca="1" si="15"/>
        <v>0</v>
      </c>
      <c r="H22" s="42">
        <f t="shared" ca="1" si="16"/>
        <v>0</v>
      </c>
      <c r="I22" s="42">
        <f t="shared" ca="1" si="17"/>
        <v>0</v>
      </c>
      <c r="J22" s="42">
        <f t="shared" ca="1" si="18"/>
        <v>0</v>
      </c>
      <c r="K22" s="42">
        <f t="shared" ca="1" si="19"/>
        <v>0</v>
      </c>
      <c r="L22" s="42">
        <f t="shared" ca="1" si="20"/>
        <v>0</v>
      </c>
      <c r="M22" s="42">
        <f t="shared" ca="1" si="21"/>
        <v>0</v>
      </c>
      <c r="N22" s="42">
        <f t="shared" ca="1" si="22"/>
        <v>0</v>
      </c>
      <c r="O22" s="96">
        <f t="shared" ca="1" si="23"/>
        <v>0</v>
      </c>
    </row>
    <row r="23" spans="1:15" hidden="1">
      <c r="A23" s="99" t="s">
        <v>125</v>
      </c>
      <c r="B23" s="100" t="s">
        <v>130</v>
      </c>
      <c r="C23" s="110">
        <f ca="1">SUM(INDIRECT("D"&amp;ROW()):INDIRECT("O"&amp;ROW()))</f>
        <v>0</v>
      </c>
      <c r="D23" s="42">
        <f t="shared" ca="1" si="12"/>
        <v>0</v>
      </c>
      <c r="E23" s="42">
        <f t="shared" ca="1" si="13"/>
        <v>0</v>
      </c>
      <c r="F23" s="42">
        <f t="shared" ca="1" si="14"/>
        <v>0</v>
      </c>
      <c r="G23" s="42">
        <f t="shared" ca="1" si="15"/>
        <v>0</v>
      </c>
      <c r="H23" s="42">
        <f t="shared" ca="1" si="16"/>
        <v>0</v>
      </c>
      <c r="I23" s="42">
        <f t="shared" ca="1" si="17"/>
        <v>0</v>
      </c>
      <c r="J23" s="42">
        <f t="shared" ca="1" si="18"/>
        <v>0</v>
      </c>
      <c r="K23" s="42">
        <f t="shared" ca="1" si="19"/>
        <v>0</v>
      </c>
      <c r="L23" s="42">
        <f t="shared" ca="1" si="20"/>
        <v>0</v>
      </c>
      <c r="M23" s="42">
        <f t="shared" ca="1" si="21"/>
        <v>0</v>
      </c>
      <c r="N23" s="42">
        <f t="shared" ca="1" si="22"/>
        <v>0</v>
      </c>
      <c r="O23" s="96">
        <f t="shared" ca="1" si="23"/>
        <v>0</v>
      </c>
    </row>
    <row r="24" spans="1:15" hidden="1">
      <c r="A24" s="99" t="s">
        <v>125</v>
      </c>
      <c r="B24" s="100" t="s">
        <v>131</v>
      </c>
      <c r="C24" s="110">
        <f ca="1">SUM(INDIRECT("D"&amp;ROW()):INDIRECT("O"&amp;ROW()))</f>
        <v>0</v>
      </c>
      <c r="D24" s="42">
        <f t="shared" ca="1" si="12"/>
        <v>0</v>
      </c>
      <c r="E24" s="42">
        <f t="shared" ca="1" si="13"/>
        <v>0</v>
      </c>
      <c r="F24" s="42">
        <f t="shared" ca="1" si="14"/>
        <v>0</v>
      </c>
      <c r="G24" s="42">
        <f t="shared" ca="1" si="15"/>
        <v>0</v>
      </c>
      <c r="H24" s="42">
        <f t="shared" ca="1" si="16"/>
        <v>0</v>
      </c>
      <c r="I24" s="42">
        <f t="shared" ca="1" si="17"/>
        <v>0</v>
      </c>
      <c r="J24" s="42">
        <f t="shared" ca="1" si="18"/>
        <v>0</v>
      </c>
      <c r="K24" s="42">
        <f t="shared" ca="1" si="19"/>
        <v>0</v>
      </c>
      <c r="L24" s="42">
        <f t="shared" ca="1" si="20"/>
        <v>0</v>
      </c>
      <c r="M24" s="42">
        <f t="shared" ca="1" si="21"/>
        <v>0</v>
      </c>
      <c r="N24" s="42">
        <f t="shared" ca="1" si="22"/>
        <v>0</v>
      </c>
      <c r="O24" s="96">
        <f t="shared" ca="1" si="23"/>
        <v>0</v>
      </c>
    </row>
    <row r="25" spans="1:15" hidden="1">
      <c r="A25" s="99" t="s">
        <v>125</v>
      </c>
      <c r="B25" s="100" t="s">
        <v>132</v>
      </c>
      <c r="C25" s="110">
        <f ca="1">SUM(INDIRECT("D"&amp;ROW()):INDIRECT("O"&amp;ROW()))</f>
        <v>0</v>
      </c>
      <c r="D25" s="42">
        <f t="shared" ca="1" si="12"/>
        <v>0</v>
      </c>
      <c r="E25" s="42">
        <f t="shared" ca="1" si="13"/>
        <v>0</v>
      </c>
      <c r="F25" s="42">
        <f t="shared" ca="1" si="14"/>
        <v>0</v>
      </c>
      <c r="G25" s="42">
        <f t="shared" ca="1" si="15"/>
        <v>0</v>
      </c>
      <c r="H25" s="42">
        <f t="shared" ca="1" si="16"/>
        <v>0</v>
      </c>
      <c r="I25" s="42">
        <f t="shared" ca="1" si="17"/>
        <v>0</v>
      </c>
      <c r="J25" s="42">
        <f t="shared" ca="1" si="18"/>
        <v>0</v>
      </c>
      <c r="K25" s="42">
        <f t="shared" ca="1" si="19"/>
        <v>0</v>
      </c>
      <c r="L25" s="42">
        <f t="shared" ca="1" si="20"/>
        <v>0</v>
      </c>
      <c r="M25" s="42">
        <f t="shared" ca="1" si="21"/>
        <v>0</v>
      </c>
      <c r="N25" s="42">
        <f t="shared" ca="1" si="22"/>
        <v>0</v>
      </c>
      <c r="O25" s="96">
        <f t="shared" ca="1" si="23"/>
        <v>0</v>
      </c>
    </row>
    <row r="26" spans="1:15">
      <c r="A26" s="99" t="s">
        <v>125</v>
      </c>
      <c r="B26" s="100" t="s">
        <v>133</v>
      </c>
      <c r="C26" s="110">
        <f ca="1">SUM(INDIRECT("D"&amp;ROW()):INDIRECT("O"&amp;ROW()))</f>
        <v>0</v>
      </c>
      <c r="D26" s="42">
        <f t="shared" ca="1" si="12"/>
        <v>0</v>
      </c>
      <c r="E26" s="42">
        <f t="shared" ca="1" si="13"/>
        <v>0</v>
      </c>
      <c r="F26" s="42">
        <f t="shared" ca="1" si="14"/>
        <v>0</v>
      </c>
      <c r="G26" s="42">
        <f t="shared" ca="1" si="15"/>
        <v>0</v>
      </c>
      <c r="H26" s="42">
        <f t="shared" ca="1" si="16"/>
        <v>0</v>
      </c>
      <c r="I26" s="42">
        <f t="shared" ca="1" si="17"/>
        <v>0</v>
      </c>
      <c r="J26" s="42">
        <f t="shared" ca="1" si="18"/>
        <v>0</v>
      </c>
      <c r="K26" s="42">
        <f t="shared" ca="1" si="19"/>
        <v>0</v>
      </c>
      <c r="L26" s="42">
        <f t="shared" ca="1" si="20"/>
        <v>0</v>
      </c>
      <c r="M26" s="42">
        <f t="shared" ca="1" si="21"/>
        <v>0</v>
      </c>
      <c r="N26" s="42">
        <f t="shared" ca="1" si="22"/>
        <v>0</v>
      </c>
      <c r="O26" s="96">
        <f t="shared" ca="1" si="23"/>
        <v>0</v>
      </c>
    </row>
    <row r="27" spans="1:15" hidden="1">
      <c r="A27" s="99" t="s">
        <v>125</v>
      </c>
      <c r="B27" s="100" t="s">
        <v>181</v>
      </c>
      <c r="C27" s="110">
        <f ca="1">SUM(INDIRECT("D"&amp;ROW()):INDIRECT("O"&amp;ROW()))</f>
        <v>0</v>
      </c>
      <c r="D27" s="42">
        <f t="shared" ca="1" si="12"/>
        <v>0</v>
      </c>
      <c r="E27" s="42">
        <f t="shared" ca="1" si="13"/>
        <v>0</v>
      </c>
      <c r="F27" s="42">
        <f t="shared" ca="1" si="14"/>
        <v>0</v>
      </c>
      <c r="G27" s="42">
        <f t="shared" ca="1" si="15"/>
        <v>0</v>
      </c>
      <c r="H27" s="42">
        <f t="shared" ca="1" si="16"/>
        <v>0</v>
      </c>
      <c r="I27" s="42">
        <f t="shared" ca="1" si="17"/>
        <v>0</v>
      </c>
      <c r="J27" s="42">
        <f t="shared" ca="1" si="18"/>
        <v>0</v>
      </c>
      <c r="K27" s="42">
        <f t="shared" ca="1" si="19"/>
        <v>0</v>
      </c>
      <c r="L27" s="42">
        <f t="shared" ca="1" si="20"/>
        <v>0</v>
      </c>
      <c r="M27" s="42">
        <f t="shared" ca="1" si="21"/>
        <v>0</v>
      </c>
      <c r="N27" s="42">
        <f t="shared" ca="1" si="22"/>
        <v>0</v>
      </c>
      <c r="O27" s="96">
        <f t="shared" ca="1" si="23"/>
        <v>0</v>
      </c>
    </row>
    <row r="28" spans="1:15">
      <c r="A28" s="99" t="s">
        <v>125</v>
      </c>
      <c r="B28" s="100" t="s">
        <v>134</v>
      </c>
      <c r="C28" s="110">
        <f ca="1">SUM(INDIRECT("D"&amp;ROW()):INDIRECT("O"&amp;ROW()))</f>
        <v>0</v>
      </c>
      <c r="D28" s="42">
        <f t="shared" ca="1" si="12"/>
        <v>0</v>
      </c>
      <c r="E28" s="42">
        <f t="shared" ca="1" si="13"/>
        <v>0</v>
      </c>
      <c r="F28" s="42">
        <f t="shared" ca="1" si="14"/>
        <v>0</v>
      </c>
      <c r="G28" s="42">
        <f t="shared" ca="1" si="15"/>
        <v>0</v>
      </c>
      <c r="H28" s="42">
        <f t="shared" ca="1" si="16"/>
        <v>0</v>
      </c>
      <c r="I28" s="42">
        <f t="shared" ca="1" si="17"/>
        <v>0</v>
      </c>
      <c r="J28" s="42">
        <f t="shared" ca="1" si="18"/>
        <v>0</v>
      </c>
      <c r="K28" s="42">
        <f t="shared" ca="1" si="19"/>
        <v>0</v>
      </c>
      <c r="L28" s="42">
        <f t="shared" ca="1" si="20"/>
        <v>0</v>
      </c>
      <c r="M28" s="42">
        <f t="shared" ca="1" si="21"/>
        <v>0</v>
      </c>
      <c r="N28" s="42">
        <f t="shared" ca="1" si="22"/>
        <v>0</v>
      </c>
      <c r="O28" s="96">
        <f t="shared" ca="1" si="23"/>
        <v>0</v>
      </c>
    </row>
    <row r="29" spans="1:15">
      <c r="A29" s="99" t="s">
        <v>125</v>
      </c>
      <c r="B29" s="100" t="s">
        <v>237</v>
      </c>
      <c r="C29" s="110">
        <f ca="1">SUM(INDIRECT("D"&amp;ROW()):INDIRECT("O"&amp;ROW()))</f>
        <v>0</v>
      </c>
      <c r="D29" s="42">
        <f t="shared" ca="1" si="12"/>
        <v>0</v>
      </c>
      <c r="E29" s="42">
        <f t="shared" ca="1" si="13"/>
        <v>0</v>
      </c>
      <c r="F29" s="42">
        <f t="shared" ca="1" si="14"/>
        <v>0</v>
      </c>
      <c r="G29" s="42">
        <f t="shared" ca="1" si="15"/>
        <v>0</v>
      </c>
      <c r="H29" s="42">
        <f t="shared" ca="1" si="16"/>
        <v>0</v>
      </c>
      <c r="I29" s="42">
        <f t="shared" ca="1" si="17"/>
        <v>0</v>
      </c>
      <c r="J29" s="42">
        <f t="shared" ca="1" si="18"/>
        <v>0</v>
      </c>
      <c r="K29" s="42">
        <f t="shared" ca="1" si="19"/>
        <v>0</v>
      </c>
      <c r="L29" s="42">
        <f t="shared" ca="1" si="20"/>
        <v>0</v>
      </c>
      <c r="M29" s="42">
        <f t="shared" ca="1" si="21"/>
        <v>0</v>
      </c>
      <c r="N29" s="42">
        <f t="shared" ca="1" si="22"/>
        <v>0</v>
      </c>
      <c r="O29" s="96">
        <f t="shared" ca="1" si="23"/>
        <v>0</v>
      </c>
    </row>
    <row r="30" spans="1:15">
      <c r="A30" s="99" t="s">
        <v>125</v>
      </c>
      <c r="B30" s="100" t="s">
        <v>118</v>
      </c>
      <c r="C30" s="110">
        <f ca="1">SUM(INDIRECT("D"&amp;ROW()):INDIRECT("O"&amp;ROW()))</f>
        <v>0</v>
      </c>
      <c r="D30" s="42">
        <f t="shared" ca="1" si="12"/>
        <v>0</v>
      </c>
      <c r="E30" s="42">
        <f t="shared" ca="1" si="13"/>
        <v>0</v>
      </c>
      <c r="F30" s="42">
        <f t="shared" ca="1" si="14"/>
        <v>0</v>
      </c>
      <c r="G30" s="42">
        <f t="shared" ca="1" si="15"/>
        <v>0</v>
      </c>
      <c r="H30" s="42">
        <f t="shared" ca="1" si="16"/>
        <v>0</v>
      </c>
      <c r="I30" s="42">
        <f t="shared" ca="1" si="17"/>
        <v>0</v>
      </c>
      <c r="J30" s="42">
        <f t="shared" ca="1" si="18"/>
        <v>0</v>
      </c>
      <c r="K30" s="42">
        <f t="shared" ca="1" si="19"/>
        <v>0</v>
      </c>
      <c r="L30" s="42">
        <f t="shared" ca="1" si="20"/>
        <v>0</v>
      </c>
      <c r="M30" s="42">
        <f t="shared" ca="1" si="21"/>
        <v>0</v>
      </c>
      <c r="N30" s="42">
        <f t="shared" ca="1" si="22"/>
        <v>0</v>
      </c>
      <c r="O30" s="96">
        <f t="shared" ca="1" si="23"/>
        <v>0</v>
      </c>
    </row>
    <row r="31" spans="1:15" hidden="1">
      <c r="A31" s="99" t="s">
        <v>125</v>
      </c>
      <c r="B31" s="100" t="s">
        <v>119</v>
      </c>
      <c r="C31" s="110">
        <f ca="1">SUM(INDIRECT("D"&amp;ROW()):INDIRECT("O"&amp;ROW()))</f>
        <v>0</v>
      </c>
      <c r="D31" s="42">
        <f t="shared" ca="1" si="12"/>
        <v>0</v>
      </c>
      <c r="E31" s="42">
        <f t="shared" ca="1" si="13"/>
        <v>0</v>
      </c>
      <c r="F31" s="42">
        <f t="shared" ca="1" si="14"/>
        <v>0</v>
      </c>
      <c r="G31" s="42">
        <f t="shared" ca="1" si="15"/>
        <v>0</v>
      </c>
      <c r="H31" s="42">
        <f t="shared" ca="1" si="16"/>
        <v>0</v>
      </c>
      <c r="I31" s="42">
        <f t="shared" ca="1" si="17"/>
        <v>0</v>
      </c>
      <c r="J31" s="42">
        <f t="shared" ca="1" si="18"/>
        <v>0</v>
      </c>
      <c r="K31" s="42">
        <f t="shared" ca="1" si="19"/>
        <v>0</v>
      </c>
      <c r="L31" s="42">
        <f t="shared" ca="1" si="20"/>
        <v>0</v>
      </c>
      <c r="M31" s="42">
        <f t="shared" ca="1" si="21"/>
        <v>0</v>
      </c>
      <c r="N31" s="42">
        <f t="shared" ca="1" si="22"/>
        <v>0</v>
      </c>
      <c r="O31" s="96">
        <f t="shared" ca="1" si="23"/>
        <v>0</v>
      </c>
    </row>
    <row r="32" spans="1:15">
      <c r="A32" s="99" t="s">
        <v>125</v>
      </c>
      <c r="B32" s="100" t="s">
        <v>114</v>
      </c>
      <c r="C32" s="110">
        <f ca="1">SUM(INDIRECT("D"&amp;ROW()):INDIRECT("O"&amp;ROW()))</f>
        <v>0</v>
      </c>
      <c r="D32" s="42">
        <f t="shared" ca="1" si="12"/>
        <v>0</v>
      </c>
      <c r="E32" s="42">
        <f t="shared" ca="1" si="13"/>
        <v>0</v>
      </c>
      <c r="F32" s="42">
        <f t="shared" ca="1" si="14"/>
        <v>0</v>
      </c>
      <c r="G32" s="42">
        <f t="shared" ca="1" si="15"/>
        <v>0</v>
      </c>
      <c r="H32" s="42">
        <f t="shared" ca="1" si="16"/>
        <v>0</v>
      </c>
      <c r="I32" s="42">
        <f t="shared" ca="1" si="17"/>
        <v>0</v>
      </c>
      <c r="J32" s="42">
        <f t="shared" ca="1" si="18"/>
        <v>0</v>
      </c>
      <c r="K32" s="42">
        <f t="shared" ca="1" si="19"/>
        <v>0</v>
      </c>
      <c r="L32" s="42">
        <f t="shared" ca="1" si="20"/>
        <v>0</v>
      </c>
      <c r="M32" s="42">
        <f t="shared" ca="1" si="21"/>
        <v>0</v>
      </c>
      <c r="N32" s="42">
        <f t="shared" ca="1" si="22"/>
        <v>0</v>
      </c>
      <c r="O32" s="96">
        <f t="shared" ca="1" si="23"/>
        <v>0</v>
      </c>
    </row>
    <row r="33" spans="1:15" hidden="1">
      <c r="A33" s="99" t="s">
        <v>82</v>
      </c>
      <c r="B33" s="100" t="s">
        <v>90</v>
      </c>
      <c r="C33" s="110">
        <f ca="1">SUM(INDIRECT("D"&amp;ROW()):INDIRECT("O"&amp;ROW()))</f>
        <v>0</v>
      </c>
      <c r="D33" s="42">
        <f t="shared" ca="1" si="12"/>
        <v>0</v>
      </c>
      <c r="E33" s="42">
        <f t="shared" ca="1" si="13"/>
        <v>0</v>
      </c>
      <c r="F33" s="42">
        <f t="shared" ca="1" si="14"/>
        <v>0</v>
      </c>
      <c r="G33" s="42">
        <f t="shared" ca="1" si="15"/>
        <v>0</v>
      </c>
      <c r="H33" s="42">
        <f t="shared" ca="1" si="16"/>
        <v>0</v>
      </c>
      <c r="I33" s="42">
        <f t="shared" ca="1" si="17"/>
        <v>0</v>
      </c>
      <c r="J33" s="42">
        <f t="shared" ca="1" si="18"/>
        <v>0</v>
      </c>
      <c r="K33" s="42">
        <f t="shared" ca="1" si="19"/>
        <v>0</v>
      </c>
      <c r="L33" s="42">
        <f t="shared" ca="1" si="20"/>
        <v>0</v>
      </c>
      <c r="M33" s="42">
        <f t="shared" ca="1" si="21"/>
        <v>0</v>
      </c>
      <c r="N33" s="42">
        <f t="shared" ca="1" si="22"/>
        <v>0</v>
      </c>
      <c r="O33" s="96">
        <f t="shared" ca="1" si="23"/>
        <v>0</v>
      </c>
    </row>
    <row r="34" spans="1:15" hidden="1">
      <c r="A34" s="99" t="s">
        <v>82</v>
      </c>
      <c r="B34" s="100" t="s">
        <v>91</v>
      </c>
      <c r="C34" s="110">
        <f ca="1">SUM(INDIRECT("D"&amp;ROW()):INDIRECT("O"&amp;ROW()))</f>
        <v>0</v>
      </c>
      <c r="D34" s="42">
        <f t="shared" ca="1" si="12"/>
        <v>0</v>
      </c>
      <c r="E34" s="42">
        <f t="shared" ca="1" si="13"/>
        <v>0</v>
      </c>
      <c r="F34" s="42">
        <f t="shared" ca="1" si="14"/>
        <v>0</v>
      </c>
      <c r="G34" s="42">
        <f t="shared" ca="1" si="15"/>
        <v>0</v>
      </c>
      <c r="H34" s="42">
        <f t="shared" ca="1" si="16"/>
        <v>0</v>
      </c>
      <c r="I34" s="42">
        <f t="shared" ca="1" si="17"/>
        <v>0</v>
      </c>
      <c r="J34" s="42">
        <f t="shared" ca="1" si="18"/>
        <v>0</v>
      </c>
      <c r="K34" s="42">
        <f t="shared" ca="1" si="19"/>
        <v>0</v>
      </c>
      <c r="L34" s="42">
        <f t="shared" ca="1" si="20"/>
        <v>0</v>
      </c>
      <c r="M34" s="42">
        <f t="shared" ca="1" si="21"/>
        <v>0</v>
      </c>
      <c r="N34" s="42">
        <f t="shared" ca="1" si="22"/>
        <v>0</v>
      </c>
      <c r="O34" s="96">
        <f t="shared" ca="1" si="23"/>
        <v>0</v>
      </c>
    </row>
    <row r="35" spans="1:15" hidden="1">
      <c r="A35" s="99" t="s">
        <v>82</v>
      </c>
      <c r="B35" s="100" t="s">
        <v>92</v>
      </c>
      <c r="C35" s="110">
        <f ca="1">SUM(INDIRECT("D"&amp;ROW()):INDIRECT("O"&amp;ROW()))</f>
        <v>0</v>
      </c>
      <c r="D35" s="42">
        <f t="shared" ref="D35:D66" ca="1" si="24">IF(AND($A35&lt;&gt;"",$B35&lt;&gt;""),SUMPRODUCT((LP_1=$A35)*(LS_1=$B35)*(C_1-D_1)),IF($A35&lt;&gt;"",SUMPRODUCT((LP_1=$A35)*(C_1-D_1)),SUMPRODUCT((LS_1=$B35)*(C_1-D_1))))</f>
        <v>0</v>
      </c>
      <c r="E35" s="42">
        <f t="shared" ref="E35:E66" ca="1" si="25">IF(AND($A35&lt;&gt;"",$B35&lt;&gt;""),SUMPRODUCT((LP_2=$A35)*(LS_2=$B35)*(C_2-D_2)),IF($A35&lt;&gt;"",SUMPRODUCT((LP_2=$A35)*(C_2-D_2)),SUMPRODUCT((LS_2=$B35)*(C_2-D_2))))</f>
        <v>0</v>
      </c>
      <c r="F35" s="42">
        <f t="shared" ref="F35:F66" ca="1" si="26">IF(AND($A35&lt;&gt;"",$B35&lt;&gt;""),SUMPRODUCT((LP_3=$A35)*(LS_3=$B35)*(C_3-D_3)),IF($A35&lt;&gt;"",SUMPRODUCT((LP_3=$A35)*(C_3-D_3)),SUMPRODUCT((LS_3=$B35)*(C_3-D_3))))</f>
        <v>0</v>
      </c>
      <c r="G35" s="42">
        <f t="shared" ref="G35:G66" ca="1" si="27">IF(AND($A35&lt;&gt;"",$B35&lt;&gt;""),SUMPRODUCT((LP_4=$A35)*(LS_4=$B35)*(C_4-D_4)),IF($A35&lt;&gt;"",SUMPRODUCT((LP_4=$A35)*(C_4-D_4)),SUMPRODUCT((LS_4=$B35)*(C_4-D_4))))</f>
        <v>0</v>
      </c>
      <c r="H35" s="42">
        <f t="shared" ref="H35:H66" ca="1" si="28">IF(AND($A35&lt;&gt;"",$B35&lt;&gt;""),SUMPRODUCT((LP_5=$A35)*(LS_5=$B35)*(C_5-D_5)),IF($A35&lt;&gt;"",SUMPRODUCT((LP_5=$A35)*(C_5-D_5)),SUMPRODUCT((LS_5=$B35)*(C_5-D_5))))</f>
        <v>0</v>
      </c>
      <c r="I35" s="42">
        <f t="shared" ref="I35:I66" ca="1" si="29">IF(AND($A35&lt;&gt;"",$B35&lt;&gt;""),SUMPRODUCT((LP_6=$A35)*(LS_6=$B35)*(C_6-D_6)),IF($A35&lt;&gt;"",SUMPRODUCT((LP_6=$A35)*(C_6-D_6)),SUMPRODUCT((LS_6=$B35)*(C_6-D_6))))</f>
        <v>0</v>
      </c>
      <c r="J35" s="42">
        <f t="shared" ref="J35:J66" ca="1" si="30">IF(AND($A35&lt;&gt;"",$B35&lt;&gt;""),SUMPRODUCT((LP_7=$A35)*(LS_7=$B35)*(C_7-D_7)),IF($A35&lt;&gt;"",SUMPRODUCT((LP_7=$A35)*(C_7-D_7)),SUMPRODUCT((LS_7=$B35)*(C_7-D_7))))</f>
        <v>0</v>
      </c>
      <c r="K35" s="42">
        <f t="shared" ref="K35:K66" ca="1" si="31">IF(AND($A35&lt;&gt;"",$B35&lt;&gt;""),SUMPRODUCT((LP_8=$A35)*(LS_8=$B35)*(C_8-D_8)),IF($A35&lt;&gt;"",SUMPRODUCT((LP_8=$A35)*(C_8-D_8)),SUMPRODUCT((LS_8=$B35)*(C_8-D_8))))</f>
        <v>0</v>
      </c>
      <c r="L35" s="42">
        <f t="shared" ref="L35:L66" ca="1" si="32">IF(AND($A35&lt;&gt;"",$B35&lt;&gt;""),SUMPRODUCT((LP_9=$A35)*(LS_9=$B35)*(C_9-D_9)),IF($A35&lt;&gt;"",SUMPRODUCT((LP_9=$A35)*(C_9-D_9)),SUMPRODUCT((LS_2=$B35)*(C_9-D_9))))</f>
        <v>0</v>
      </c>
      <c r="M35" s="42">
        <f t="shared" ref="M35:M66" ca="1" si="33">IF(AND($A35&lt;&gt;"",$B35&lt;&gt;""),SUMPRODUCT((LP_10=$A35)*(LS_10=$B35)*(C_10-D_10)),IF($A35&lt;&gt;"",SUMPRODUCT((LP_10=$A35)*(C_10-D_10)),SUMPRODUCT((LS_10=$B35)*(C_10-D_10))))</f>
        <v>0</v>
      </c>
      <c r="N35" s="42">
        <f t="shared" ref="N35:N66" ca="1" si="34">IF(AND($A35&lt;&gt;"",$B35&lt;&gt;""),SUMPRODUCT((LP_11=$A35)*(LS_11=$B35)*(C_11-D_11)),IF($A35&lt;&gt;"",SUMPRODUCT((LP_11=$A35)*(C_11-D_11)),SUMPRODUCT((LS_11=$B35)*(C_11-D_11))))</f>
        <v>0</v>
      </c>
      <c r="O35" s="96">
        <f t="shared" ref="O35:O66" ca="1" si="35">IF(AND($A35&lt;&gt;"",$B35&lt;&gt;""),SUMPRODUCT((LP_12=$A35)*(LS_12=$B35)*(C_12-D_12)),IF($A35&lt;&gt;"",SUMPRODUCT((LP_12=$A35)*(C_12-D_12)),SUMPRODUCT((LS_12=$B35)*(C_12-D_12))))</f>
        <v>0</v>
      </c>
    </row>
    <row r="36" spans="1:15" hidden="1">
      <c r="A36" s="99" t="s">
        <v>82</v>
      </c>
      <c r="B36" s="100" t="s">
        <v>135</v>
      </c>
      <c r="C36" s="110">
        <f ca="1">SUM(INDIRECT("D"&amp;ROW()):INDIRECT("O"&amp;ROW()))</f>
        <v>0</v>
      </c>
      <c r="D36" s="42">
        <f t="shared" ca="1" si="24"/>
        <v>0</v>
      </c>
      <c r="E36" s="42">
        <f t="shared" ca="1" si="25"/>
        <v>0</v>
      </c>
      <c r="F36" s="42">
        <f t="shared" ca="1" si="26"/>
        <v>0</v>
      </c>
      <c r="G36" s="42">
        <f t="shared" ca="1" si="27"/>
        <v>0</v>
      </c>
      <c r="H36" s="42">
        <f t="shared" ca="1" si="28"/>
        <v>0</v>
      </c>
      <c r="I36" s="42">
        <f t="shared" ca="1" si="29"/>
        <v>0</v>
      </c>
      <c r="J36" s="42">
        <f t="shared" ca="1" si="30"/>
        <v>0</v>
      </c>
      <c r="K36" s="42">
        <f t="shared" ca="1" si="31"/>
        <v>0</v>
      </c>
      <c r="L36" s="42">
        <f t="shared" ca="1" si="32"/>
        <v>0</v>
      </c>
      <c r="M36" s="42">
        <f t="shared" ca="1" si="33"/>
        <v>0</v>
      </c>
      <c r="N36" s="42">
        <f t="shared" ca="1" si="34"/>
        <v>0</v>
      </c>
      <c r="O36" s="96">
        <f t="shared" ca="1" si="35"/>
        <v>0</v>
      </c>
    </row>
    <row r="37" spans="1:15" hidden="1">
      <c r="A37" s="99" t="s">
        <v>82</v>
      </c>
      <c r="B37" s="100" t="s">
        <v>136</v>
      </c>
      <c r="C37" s="110">
        <f ca="1">SUM(INDIRECT("D"&amp;ROW()):INDIRECT("O"&amp;ROW()))</f>
        <v>0</v>
      </c>
      <c r="D37" s="42">
        <f t="shared" ca="1" si="24"/>
        <v>0</v>
      </c>
      <c r="E37" s="42">
        <f t="shared" ca="1" si="25"/>
        <v>0</v>
      </c>
      <c r="F37" s="42">
        <f t="shared" ca="1" si="26"/>
        <v>0</v>
      </c>
      <c r="G37" s="42">
        <f t="shared" ca="1" si="27"/>
        <v>0</v>
      </c>
      <c r="H37" s="42">
        <f t="shared" ca="1" si="28"/>
        <v>0</v>
      </c>
      <c r="I37" s="42">
        <f t="shared" ca="1" si="29"/>
        <v>0</v>
      </c>
      <c r="J37" s="42">
        <f t="shared" ca="1" si="30"/>
        <v>0</v>
      </c>
      <c r="K37" s="42">
        <f t="shared" ca="1" si="31"/>
        <v>0</v>
      </c>
      <c r="L37" s="42">
        <f t="shared" ca="1" si="32"/>
        <v>0</v>
      </c>
      <c r="M37" s="42">
        <f t="shared" ca="1" si="33"/>
        <v>0</v>
      </c>
      <c r="N37" s="42">
        <f t="shared" ca="1" si="34"/>
        <v>0</v>
      </c>
      <c r="O37" s="96">
        <f t="shared" ca="1" si="35"/>
        <v>0</v>
      </c>
    </row>
    <row r="38" spans="1:15" hidden="1">
      <c r="A38" s="99" t="s">
        <v>82</v>
      </c>
      <c r="B38" s="100" t="s">
        <v>137</v>
      </c>
      <c r="C38" s="110">
        <f ca="1">SUM(INDIRECT("D"&amp;ROW()):INDIRECT("O"&amp;ROW()))</f>
        <v>0</v>
      </c>
      <c r="D38" s="42">
        <f t="shared" ca="1" si="24"/>
        <v>0</v>
      </c>
      <c r="E38" s="42">
        <f t="shared" ca="1" si="25"/>
        <v>0</v>
      </c>
      <c r="F38" s="42">
        <f t="shared" ca="1" si="26"/>
        <v>0</v>
      </c>
      <c r="G38" s="42">
        <f t="shared" ca="1" si="27"/>
        <v>0</v>
      </c>
      <c r="H38" s="42">
        <f t="shared" ca="1" si="28"/>
        <v>0</v>
      </c>
      <c r="I38" s="42">
        <f t="shared" ca="1" si="29"/>
        <v>0</v>
      </c>
      <c r="J38" s="42">
        <f t="shared" ca="1" si="30"/>
        <v>0</v>
      </c>
      <c r="K38" s="42">
        <f t="shared" ca="1" si="31"/>
        <v>0</v>
      </c>
      <c r="L38" s="42">
        <f t="shared" ca="1" si="32"/>
        <v>0</v>
      </c>
      <c r="M38" s="42">
        <f t="shared" ca="1" si="33"/>
        <v>0</v>
      </c>
      <c r="N38" s="42">
        <f t="shared" ca="1" si="34"/>
        <v>0</v>
      </c>
      <c r="O38" s="96">
        <f t="shared" ca="1" si="35"/>
        <v>0</v>
      </c>
    </row>
    <row r="39" spans="1:15" hidden="1">
      <c r="A39" s="99" t="s">
        <v>82</v>
      </c>
      <c r="B39" s="100" t="s">
        <v>114</v>
      </c>
      <c r="C39" s="110">
        <f ca="1">SUM(INDIRECT("D"&amp;ROW()):INDIRECT("O"&amp;ROW()))</f>
        <v>0</v>
      </c>
      <c r="D39" s="42">
        <f t="shared" ca="1" si="24"/>
        <v>0</v>
      </c>
      <c r="E39" s="42">
        <f t="shared" ca="1" si="25"/>
        <v>0</v>
      </c>
      <c r="F39" s="42">
        <f t="shared" ca="1" si="26"/>
        <v>0</v>
      </c>
      <c r="G39" s="42">
        <f t="shared" ca="1" si="27"/>
        <v>0</v>
      </c>
      <c r="H39" s="42">
        <f t="shared" ca="1" si="28"/>
        <v>0</v>
      </c>
      <c r="I39" s="42">
        <f t="shared" ca="1" si="29"/>
        <v>0</v>
      </c>
      <c r="J39" s="42">
        <f t="shared" ca="1" si="30"/>
        <v>0</v>
      </c>
      <c r="K39" s="42">
        <f t="shared" ca="1" si="31"/>
        <v>0</v>
      </c>
      <c r="L39" s="42">
        <f t="shared" ca="1" si="32"/>
        <v>0</v>
      </c>
      <c r="M39" s="42">
        <f t="shared" ca="1" si="33"/>
        <v>0</v>
      </c>
      <c r="N39" s="42">
        <f t="shared" ca="1" si="34"/>
        <v>0</v>
      </c>
      <c r="O39" s="96">
        <f t="shared" ca="1" si="35"/>
        <v>0</v>
      </c>
    </row>
    <row r="40" spans="1:15" hidden="1">
      <c r="A40" s="99" t="s">
        <v>83</v>
      </c>
      <c r="B40" s="100" t="s">
        <v>90</v>
      </c>
      <c r="C40" s="110">
        <f ca="1">SUM(INDIRECT("D"&amp;ROW()):INDIRECT("O"&amp;ROW()))</f>
        <v>0</v>
      </c>
      <c r="D40" s="42">
        <f t="shared" ca="1" si="24"/>
        <v>0</v>
      </c>
      <c r="E40" s="42">
        <f t="shared" ca="1" si="25"/>
        <v>0</v>
      </c>
      <c r="F40" s="42">
        <f t="shared" ca="1" si="26"/>
        <v>0</v>
      </c>
      <c r="G40" s="42">
        <f t="shared" ca="1" si="27"/>
        <v>0</v>
      </c>
      <c r="H40" s="42">
        <f t="shared" ca="1" si="28"/>
        <v>0</v>
      </c>
      <c r="I40" s="42">
        <f t="shared" ca="1" si="29"/>
        <v>0</v>
      </c>
      <c r="J40" s="42">
        <f t="shared" ca="1" si="30"/>
        <v>0</v>
      </c>
      <c r="K40" s="42">
        <f t="shared" ca="1" si="31"/>
        <v>0</v>
      </c>
      <c r="L40" s="42">
        <f t="shared" ca="1" si="32"/>
        <v>0</v>
      </c>
      <c r="M40" s="42">
        <f t="shared" ca="1" si="33"/>
        <v>0</v>
      </c>
      <c r="N40" s="42">
        <f t="shared" ca="1" si="34"/>
        <v>0</v>
      </c>
      <c r="O40" s="96">
        <f t="shared" ca="1" si="35"/>
        <v>0</v>
      </c>
    </row>
    <row r="41" spans="1:15" hidden="1">
      <c r="A41" s="99" t="s">
        <v>83</v>
      </c>
      <c r="B41" s="100" t="s">
        <v>91</v>
      </c>
      <c r="C41" s="110">
        <f ca="1">SUM(INDIRECT("D"&amp;ROW()):INDIRECT("O"&amp;ROW()))</f>
        <v>0</v>
      </c>
      <c r="D41" s="42">
        <f t="shared" ca="1" si="24"/>
        <v>0</v>
      </c>
      <c r="E41" s="42">
        <f t="shared" ca="1" si="25"/>
        <v>0</v>
      </c>
      <c r="F41" s="42">
        <f t="shared" ca="1" si="26"/>
        <v>0</v>
      </c>
      <c r="G41" s="42">
        <f t="shared" ca="1" si="27"/>
        <v>0</v>
      </c>
      <c r="H41" s="42">
        <f t="shared" ca="1" si="28"/>
        <v>0</v>
      </c>
      <c r="I41" s="42">
        <f t="shared" ca="1" si="29"/>
        <v>0</v>
      </c>
      <c r="J41" s="42">
        <f t="shared" ca="1" si="30"/>
        <v>0</v>
      </c>
      <c r="K41" s="42">
        <f t="shared" ca="1" si="31"/>
        <v>0</v>
      </c>
      <c r="L41" s="42">
        <f t="shared" ca="1" si="32"/>
        <v>0</v>
      </c>
      <c r="M41" s="42">
        <f t="shared" ca="1" si="33"/>
        <v>0</v>
      </c>
      <c r="N41" s="42">
        <f t="shared" ca="1" si="34"/>
        <v>0</v>
      </c>
      <c r="O41" s="96">
        <f t="shared" ca="1" si="35"/>
        <v>0</v>
      </c>
    </row>
    <row r="42" spans="1:15" hidden="1">
      <c r="A42" s="99" t="s">
        <v>83</v>
      </c>
      <c r="B42" s="100" t="s">
        <v>92</v>
      </c>
      <c r="C42" s="110">
        <f ca="1">SUM(INDIRECT("D"&amp;ROW()):INDIRECT("O"&amp;ROW()))</f>
        <v>0</v>
      </c>
      <c r="D42" s="42">
        <f t="shared" ca="1" si="24"/>
        <v>0</v>
      </c>
      <c r="E42" s="42">
        <f t="shared" ca="1" si="25"/>
        <v>0</v>
      </c>
      <c r="F42" s="42">
        <f t="shared" ca="1" si="26"/>
        <v>0</v>
      </c>
      <c r="G42" s="42">
        <f t="shared" ca="1" si="27"/>
        <v>0</v>
      </c>
      <c r="H42" s="42">
        <f t="shared" ca="1" si="28"/>
        <v>0</v>
      </c>
      <c r="I42" s="42">
        <f t="shared" ca="1" si="29"/>
        <v>0</v>
      </c>
      <c r="J42" s="42">
        <f t="shared" ca="1" si="30"/>
        <v>0</v>
      </c>
      <c r="K42" s="42">
        <f t="shared" ca="1" si="31"/>
        <v>0</v>
      </c>
      <c r="L42" s="42">
        <f t="shared" ca="1" si="32"/>
        <v>0</v>
      </c>
      <c r="M42" s="42">
        <f t="shared" ca="1" si="33"/>
        <v>0</v>
      </c>
      <c r="N42" s="42">
        <f t="shared" ca="1" si="34"/>
        <v>0</v>
      </c>
      <c r="O42" s="96">
        <f t="shared" ca="1" si="35"/>
        <v>0</v>
      </c>
    </row>
    <row r="43" spans="1:15" hidden="1">
      <c r="A43" s="99" t="s">
        <v>83</v>
      </c>
      <c r="B43" s="100" t="s">
        <v>135</v>
      </c>
      <c r="C43" s="110">
        <f ca="1">SUM(INDIRECT("D"&amp;ROW()):INDIRECT("O"&amp;ROW()))</f>
        <v>0</v>
      </c>
      <c r="D43" s="42">
        <f t="shared" ca="1" si="24"/>
        <v>0</v>
      </c>
      <c r="E43" s="42">
        <f t="shared" ca="1" si="25"/>
        <v>0</v>
      </c>
      <c r="F43" s="42">
        <f t="shared" ca="1" si="26"/>
        <v>0</v>
      </c>
      <c r="G43" s="42">
        <f t="shared" ca="1" si="27"/>
        <v>0</v>
      </c>
      <c r="H43" s="42">
        <f t="shared" ca="1" si="28"/>
        <v>0</v>
      </c>
      <c r="I43" s="42">
        <f t="shared" ca="1" si="29"/>
        <v>0</v>
      </c>
      <c r="J43" s="42">
        <f t="shared" ca="1" si="30"/>
        <v>0</v>
      </c>
      <c r="K43" s="42">
        <f t="shared" ca="1" si="31"/>
        <v>0</v>
      </c>
      <c r="L43" s="42">
        <f t="shared" ca="1" si="32"/>
        <v>0</v>
      </c>
      <c r="M43" s="42">
        <f t="shared" ca="1" si="33"/>
        <v>0</v>
      </c>
      <c r="N43" s="42">
        <f t="shared" ca="1" si="34"/>
        <v>0</v>
      </c>
      <c r="O43" s="96">
        <f t="shared" ca="1" si="35"/>
        <v>0</v>
      </c>
    </row>
    <row r="44" spans="1:15" hidden="1">
      <c r="A44" s="99" t="s">
        <v>83</v>
      </c>
      <c r="B44" s="100" t="s">
        <v>136</v>
      </c>
      <c r="C44" s="110">
        <f ca="1">SUM(INDIRECT("D"&amp;ROW()):INDIRECT("O"&amp;ROW()))</f>
        <v>0</v>
      </c>
      <c r="D44" s="42">
        <f t="shared" ca="1" si="24"/>
        <v>0</v>
      </c>
      <c r="E44" s="42">
        <f t="shared" ca="1" si="25"/>
        <v>0</v>
      </c>
      <c r="F44" s="42">
        <f t="shared" ca="1" si="26"/>
        <v>0</v>
      </c>
      <c r="G44" s="42">
        <f t="shared" ca="1" si="27"/>
        <v>0</v>
      </c>
      <c r="H44" s="42">
        <f t="shared" ca="1" si="28"/>
        <v>0</v>
      </c>
      <c r="I44" s="42">
        <f t="shared" ca="1" si="29"/>
        <v>0</v>
      </c>
      <c r="J44" s="42">
        <f t="shared" ca="1" si="30"/>
        <v>0</v>
      </c>
      <c r="K44" s="42">
        <f t="shared" ca="1" si="31"/>
        <v>0</v>
      </c>
      <c r="L44" s="42">
        <f t="shared" ca="1" si="32"/>
        <v>0</v>
      </c>
      <c r="M44" s="42">
        <f t="shared" ca="1" si="33"/>
        <v>0</v>
      </c>
      <c r="N44" s="42">
        <f t="shared" ca="1" si="34"/>
        <v>0</v>
      </c>
      <c r="O44" s="96">
        <f t="shared" ca="1" si="35"/>
        <v>0</v>
      </c>
    </row>
    <row r="45" spans="1:15" hidden="1">
      <c r="A45" s="99" t="s">
        <v>83</v>
      </c>
      <c r="B45" s="100" t="s">
        <v>137</v>
      </c>
      <c r="C45" s="110">
        <f ca="1">SUM(INDIRECT("D"&amp;ROW()):INDIRECT("O"&amp;ROW()))</f>
        <v>0</v>
      </c>
      <c r="D45" s="42">
        <f t="shared" ca="1" si="24"/>
        <v>0</v>
      </c>
      <c r="E45" s="42">
        <f t="shared" ca="1" si="25"/>
        <v>0</v>
      </c>
      <c r="F45" s="42">
        <f t="shared" ca="1" si="26"/>
        <v>0</v>
      </c>
      <c r="G45" s="42">
        <f t="shared" ca="1" si="27"/>
        <v>0</v>
      </c>
      <c r="H45" s="42">
        <f t="shared" ca="1" si="28"/>
        <v>0</v>
      </c>
      <c r="I45" s="42">
        <f t="shared" ca="1" si="29"/>
        <v>0</v>
      </c>
      <c r="J45" s="42">
        <f t="shared" ca="1" si="30"/>
        <v>0</v>
      </c>
      <c r="K45" s="42">
        <f t="shared" ca="1" si="31"/>
        <v>0</v>
      </c>
      <c r="L45" s="42">
        <f t="shared" ca="1" si="32"/>
        <v>0</v>
      </c>
      <c r="M45" s="42">
        <f t="shared" ca="1" si="33"/>
        <v>0</v>
      </c>
      <c r="N45" s="42">
        <f t="shared" ca="1" si="34"/>
        <v>0</v>
      </c>
      <c r="O45" s="96">
        <f t="shared" ca="1" si="35"/>
        <v>0</v>
      </c>
    </row>
    <row r="46" spans="1:15">
      <c r="A46" s="99" t="s">
        <v>83</v>
      </c>
      <c r="B46" s="100" t="s">
        <v>89</v>
      </c>
      <c r="C46" s="110">
        <f ca="1">SUM(INDIRECT("D"&amp;ROW()):INDIRECT("O"&amp;ROW()))</f>
        <v>0</v>
      </c>
      <c r="D46" s="42">
        <f t="shared" ca="1" si="24"/>
        <v>0</v>
      </c>
      <c r="E46" s="42">
        <f t="shared" ca="1" si="25"/>
        <v>0</v>
      </c>
      <c r="F46" s="42">
        <f t="shared" ca="1" si="26"/>
        <v>0</v>
      </c>
      <c r="G46" s="42">
        <f t="shared" ca="1" si="27"/>
        <v>0</v>
      </c>
      <c r="H46" s="42">
        <f t="shared" ca="1" si="28"/>
        <v>0</v>
      </c>
      <c r="I46" s="42">
        <f t="shared" ca="1" si="29"/>
        <v>0</v>
      </c>
      <c r="J46" s="42">
        <f t="shared" ca="1" si="30"/>
        <v>0</v>
      </c>
      <c r="K46" s="42">
        <f t="shared" ca="1" si="31"/>
        <v>0</v>
      </c>
      <c r="L46" s="42">
        <f t="shared" ca="1" si="32"/>
        <v>0</v>
      </c>
      <c r="M46" s="42">
        <f t="shared" ca="1" si="33"/>
        <v>0</v>
      </c>
      <c r="N46" s="42">
        <f t="shared" ca="1" si="34"/>
        <v>0</v>
      </c>
      <c r="O46" s="96">
        <f t="shared" ca="1" si="35"/>
        <v>0</v>
      </c>
    </row>
    <row r="47" spans="1:15" hidden="1">
      <c r="A47" s="99" t="s">
        <v>83</v>
      </c>
      <c r="B47" s="100" t="s">
        <v>238</v>
      </c>
      <c r="C47" s="110">
        <f ca="1">SUM(INDIRECT("D"&amp;ROW()):INDIRECT("O"&amp;ROW()))</f>
        <v>0</v>
      </c>
      <c r="D47" s="42">
        <f t="shared" ca="1" si="24"/>
        <v>0</v>
      </c>
      <c r="E47" s="42">
        <f t="shared" ca="1" si="25"/>
        <v>0</v>
      </c>
      <c r="F47" s="42">
        <f t="shared" ca="1" si="26"/>
        <v>0</v>
      </c>
      <c r="G47" s="42">
        <f t="shared" ca="1" si="27"/>
        <v>0</v>
      </c>
      <c r="H47" s="42">
        <f t="shared" ca="1" si="28"/>
        <v>0</v>
      </c>
      <c r="I47" s="42">
        <f t="shared" ca="1" si="29"/>
        <v>0</v>
      </c>
      <c r="J47" s="42">
        <f t="shared" ca="1" si="30"/>
        <v>0</v>
      </c>
      <c r="K47" s="42">
        <f t="shared" ca="1" si="31"/>
        <v>0</v>
      </c>
      <c r="L47" s="42">
        <f t="shared" ca="1" si="32"/>
        <v>0</v>
      </c>
      <c r="M47" s="42">
        <f t="shared" ca="1" si="33"/>
        <v>0</v>
      </c>
      <c r="N47" s="42">
        <f t="shared" ca="1" si="34"/>
        <v>0</v>
      </c>
      <c r="O47" s="96">
        <f t="shared" ca="1" si="35"/>
        <v>0</v>
      </c>
    </row>
    <row r="48" spans="1:15" hidden="1">
      <c r="A48" s="99" t="s">
        <v>83</v>
      </c>
      <c r="B48" s="100" t="s">
        <v>239</v>
      </c>
      <c r="C48" s="110">
        <f ca="1">SUM(INDIRECT("D"&amp;ROW()):INDIRECT("O"&amp;ROW()))</f>
        <v>0</v>
      </c>
      <c r="D48" s="42">
        <f t="shared" ca="1" si="24"/>
        <v>0</v>
      </c>
      <c r="E48" s="42">
        <f t="shared" ca="1" si="25"/>
        <v>0</v>
      </c>
      <c r="F48" s="42">
        <f t="shared" ca="1" si="26"/>
        <v>0</v>
      </c>
      <c r="G48" s="42">
        <f t="shared" ca="1" si="27"/>
        <v>0</v>
      </c>
      <c r="H48" s="42">
        <f t="shared" ca="1" si="28"/>
        <v>0</v>
      </c>
      <c r="I48" s="42">
        <f t="shared" ca="1" si="29"/>
        <v>0</v>
      </c>
      <c r="J48" s="42">
        <f t="shared" ca="1" si="30"/>
        <v>0</v>
      </c>
      <c r="K48" s="42">
        <f t="shared" ca="1" si="31"/>
        <v>0</v>
      </c>
      <c r="L48" s="42">
        <f t="shared" ca="1" si="32"/>
        <v>0</v>
      </c>
      <c r="M48" s="42">
        <f t="shared" ca="1" si="33"/>
        <v>0</v>
      </c>
      <c r="N48" s="42">
        <f t="shared" ca="1" si="34"/>
        <v>0</v>
      </c>
      <c r="O48" s="96">
        <f t="shared" ca="1" si="35"/>
        <v>0</v>
      </c>
    </row>
    <row r="49" spans="1:15" hidden="1">
      <c r="A49" s="99" t="s">
        <v>83</v>
      </c>
      <c r="B49" s="100" t="s">
        <v>114</v>
      </c>
      <c r="C49" s="110">
        <f ca="1">SUM(INDIRECT("D"&amp;ROW()):INDIRECT("O"&amp;ROW()))</f>
        <v>0</v>
      </c>
      <c r="D49" s="42">
        <f t="shared" ca="1" si="24"/>
        <v>0</v>
      </c>
      <c r="E49" s="42">
        <f t="shared" ca="1" si="25"/>
        <v>0</v>
      </c>
      <c r="F49" s="42">
        <f t="shared" ca="1" si="26"/>
        <v>0</v>
      </c>
      <c r="G49" s="42">
        <f t="shared" ca="1" si="27"/>
        <v>0</v>
      </c>
      <c r="H49" s="42">
        <f t="shared" ca="1" si="28"/>
        <v>0</v>
      </c>
      <c r="I49" s="42">
        <f t="shared" ca="1" si="29"/>
        <v>0</v>
      </c>
      <c r="J49" s="42">
        <f t="shared" ca="1" si="30"/>
        <v>0</v>
      </c>
      <c r="K49" s="42">
        <f t="shared" ca="1" si="31"/>
        <v>0</v>
      </c>
      <c r="L49" s="42">
        <f t="shared" ca="1" si="32"/>
        <v>0</v>
      </c>
      <c r="M49" s="42">
        <f t="shared" ca="1" si="33"/>
        <v>0</v>
      </c>
      <c r="N49" s="42">
        <f t="shared" ca="1" si="34"/>
        <v>0</v>
      </c>
      <c r="O49" s="96">
        <f t="shared" ca="1" si="35"/>
        <v>0</v>
      </c>
    </row>
    <row r="50" spans="1:15">
      <c r="A50" s="99" t="s">
        <v>138</v>
      </c>
      <c r="B50" s="100" t="s">
        <v>187</v>
      </c>
      <c r="C50" s="110">
        <f ca="1">SUM(INDIRECT("D"&amp;ROW()):INDIRECT("O"&amp;ROW()))</f>
        <v>0</v>
      </c>
      <c r="D50" s="42">
        <f t="shared" ca="1" si="24"/>
        <v>0</v>
      </c>
      <c r="E50" s="42">
        <f t="shared" ca="1" si="25"/>
        <v>0</v>
      </c>
      <c r="F50" s="42">
        <f t="shared" ca="1" si="26"/>
        <v>0</v>
      </c>
      <c r="G50" s="42">
        <f t="shared" ca="1" si="27"/>
        <v>0</v>
      </c>
      <c r="H50" s="42">
        <f t="shared" ca="1" si="28"/>
        <v>0</v>
      </c>
      <c r="I50" s="42">
        <f t="shared" ca="1" si="29"/>
        <v>0</v>
      </c>
      <c r="J50" s="42">
        <f t="shared" ca="1" si="30"/>
        <v>0</v>
      </c>
      <c r="K50" s="42">
        <f t="shared" ca="1" si="31"/>
        <v>0</v>
      </c>
      <c r="L50" s="42">
        <f t="shared" ca="1" si="32"/>
        <v>0</v>
      </c>
      <c r="M50" s="42">
        <f t="shared" ca="1" si="33"/>
        <v>0</v>
      </c>
      <c r="N50" s="42">
        <f t="shared" ca="1" si="34"/>
        <v>0</v>
      </c>
      <c r="O50" s="96">
        <f t="shared" ca="1" si="35"/>
        <v>0</v>
      </c>
    </row>
    <row r="51" spans="1:15">
      <c r="A51" s="99" t="s">
        <v>138</v>
      </c>
      <c r="B51" s="100" t="s">
        <v>188</v>
      </c>
      <c r="C51" s="110">
        <f ca="1">SUM(INDIRECT("D"&amp;ROW()):INDIRECT("O"&amp;ROW()))</f>
        <v>0</v>
      </c>
      <c r="D51" s="42">
        <f t="shared" ca="1" si="24"/>
        <v>0</v>
      </c>
      <c r="E51" s="42">
        <f t="shared" ca="1" si="25"/>
        <v>0</v>
      </c>
      <c r="F51" s="42">
        <f t="shared" ca="1" si="26"/>
        <v>0</v>
      </c>
      <c r="G51" s="42">
        <f t="shared" ca="1" si="27"/>
        <v>0</v>
      </c>
      <c r="H51" s="42">
        <f t="shared" ca="1" si="28"/>
        <v>0</v>
      </c>
      <c r="I51" s="42">
        <f t="shared" ca="1" si="29"/>
        <v>0</v>
      </c>
      <c r="J51" s="42">
        <f t="shared" ca="1" si="30"/>
        <v>0</v>
      </c>
      <c r="K51" s="42">
        <f t="shared" ca="1" si="31"/>
        <v>0</v>
      </c>
      <c r="L51" s="42">
        <f t="shared" ca="1" si="32"/>
        <v>0</v>
      </c>
      <c r="M51" s="42">
        <f t="shared" ca="1" si="33"/>
        <v>0</v>
      </c>
      <c r="N51" s="42">
        <f t="shared" ca="1" si="34"/>
        <v>0</v>
      </c>
      <c r="O51" s="96">
        <f t="shared" ca="1" si="35"/>
        <v>0</v>
      </c>
    </row>
    <row r="52" spans="1:15" hidden="1">
      <c r="A52" s="99" t="s">
        <v>138</v>
      </c>
      <c r="B52" s="100" t="s">
        <v>114</v>
      </c>
      <c r="C52" s="110">
        <f ca="1">SUM(INDIRECT("D"&amp;ROW()):INDIRECT("O"&amp;ROW()))</f>
        <v>0</v>
      </c>
      <c r="D52" s="42">
        <f t="shared" ca="1" si="24"/>
        <v>0</v>
      </c>
      <c r="E52" s="42">
        <f t="shared" ca="1" si="25"/>
        <v>0</v>
      </c>
      <c r="F52" s="42">
        <f t="shared" ca="1" si="26"/>
        <v>0</v>
      </c>
      <c r="G52" s="42">
        <f t="shared" ca="1" si="27"/>
        <v>0</v>
      </c>
      <c r="H52" s="42">
        <f t="shared" ca="1" si="28"/>
        <v>0</v>
      </c>
      <c r="I52" s="42">
        <f t="shared" ca="1" si="29"/>
        <v>0</v>
      </c>
      <c r="J52" s="42">
        <f t="shared" ca="1" si="30"/>
        <v>0</v>
      </c>
      <c r="K52" s="42">
        <f t="shared" ca="1" si="31"/>
        <v>0</v>
      </c>
      <c r="L52" s="42">
        <f t="shared" ca="1" si="32"/>
        <v>0</v>
      </c>
      <c r="M52" s="42">
        <f t="shared" ca="1" si="33"/>
        <v>0</v>
      </c>
      <c r="N52" s="42">
        <f t="shared" ca="1" si="34"/>
        <v>0</v>
      </c>
      <c r="O52" s="96">
        <f t="shared" ca="1" si="35"/>
        <v>0</v>
      </c>
    </row>
    <row r="53" spans="1:15" hidden="1">
      <c r="A53" s="99" t="s">
        <v>176</v>
      </c>
      <c r="B53" s="100" t="s">
        <v>91</v>
      </c>
      <c r="C53" s="110">
        <f ca="1">SUM(INDIRECT("D"&amp;ROW()):INDIRECT("O"&amp;ROW()))</f>
        <v>0</v>
      </c>
      <c r="D53" s="42">
        <f t="shared" ca="1" si="24"/>
        <v>0</v>
      </c>
      <c r="E53" s="42">
        <f t="shared" ca="1" si="25"/>
        <v>0</v>
      </c>
      <c r="F53" s="42">
        <f t="shared" ca="1" si="26"/>
        <v>0</v>
      </c>
      <c r="G53" s="42">
        <f t="shared" ca="1" si="27"/>
        <v>0</v>
      </c>
      <c r="H53" s="42">
        <f t="shared" ca="1" si="28"/>
        <v>0</v>
      </c>
      <c r="I53" s="42">
        <f t="shared" ca="1" si="29"/>
        <v>0</v>
      </c>
      <c r="J53" s="42">
        <f t="shared" ca="1" si="30"/>
        <v>0</v>
      </c>
      <c r="K53" s="42">
        <f t="shared" ca="1" si="31"/>
        <v>0</v>
      </c>
      <c r="L53" s="42">
        <f t="shared" ca="1" si="32"/>
        <v>0</v>
      </c>
      <c r="M53" s="42">
        <f t="shared" ca="1" si="33"/>
        <v>0</v>
      </c>
      <c r="N53" s="42">
        <f t="shared" ca="1" si="34"/>
        <v>0</v>
      </c>
      <c r="O53" s="96">
        <f t="shared" ca="1" si="35"/>
        <v>0</v>
      </c>
    </row>
    <row r="54" spans="1:15" hidden="1">
      <c r="A54" s="99" t="s">
        <v>176</v>
      </c>
      <c r="B54" s="100" t="s">
        <v>92</v>
      </c>
      <c r="C54" s="110">
        <f ca="1">SUM(INDIRECT("D"&amp;ROW()):INDIRECT("O"&amp;ROW()))</f>
        <v>0</v>
      </c>
      <c r="D54" s="42">
        <f t="shared" ca="1" si="24"/>
        <v>0</v>
      </c>
      <c r="E54" s="42">
        <f t="shared" ca="1" si="25"/>
        <v>0</v>
      </c>
      <c r="F54" s="42">
        <f t="shared" ca="1" si="26"/>
        <v>0</v>
      </c>
      <c r="G54" s="42">
        <f t="shared" ca="1" si="27"/>
        <v>0</v>
      </c>
      <c r="H54" s="42">
        <f t="shared" ca="1" si="28"/>
        <v>0</v>
      </c>
      <c r="I54" s="42">
        <f t="shared" ca="1" si="29"/>
        <v>0</v>
      </c>
      <c r="J54" s="42">
        <f t="shared" ca="1" si="30"/>
        <v>0</v>
      </c>
      <c r="K54" s="42">
        <f t="shared" ca="1" si="31"/>
        <v>0</v>
      </c>
      <c r="L54" s="42">
        <f t="shared" ca="1" si="32"/>
        <v>0</v>
      </c>
      <c r="M54" s="42">
        <f t="shared" ca="1" si="33"/>
        <v>0</v>
      </c>
      <c r="N54" s="42">
        <f t="shared" ca="1" si="34"/>
        <v>0</v>
      </c>
      <c r="O54" s="96">
        <f t="shared" ca="1" si="35"/>
        <v>0</v>
      </c>
    </row>
    <row r="55" spans="1:15" hidden="1">
      <c r="A55" s="99" t="s">
        <v>176</v>
      </c>
      <c r="B55" s="100" t="s">
        <v>90</v>
      </c>
      <c r="C55" s="110">
        <f ca="1">SUM(INDIRECT("D"&amp;ROW()):INDIRECT("O"&amp;ROW()))</f>
        <v>0</v>
      </c>
      <c r="D55" s="42">
        <f t="shared" ca="1" si="24"/>
        <v>0</v>
      </c>
      <c r="E55" s="42">
        <f t="shared" ca="1" si="25"/>
        <v>0</v>
      </c>
      <c r="F55" s="42">
        <f t="shared" ca="1" si="26"/>
        <v>0</v>
      </c>
      <c r="G55" s="42">
        <f t="shared" ca="1" si="27"/>
        <v>0</v>
      </c>
      <c r="H55" s="42">
        <f t="shared" ca="1" si="28"/>
        <v>0</v>
      </c>
      <c r="I55" s="42">
        <f t="shared" ca="1" si="29"/>
        <v>0</v>
      </c>
      <c r="J55" s="42">
        <f t="shared" ca="1" si="30"/>
        <v>0</v>
      </c>
      <c r="K55" s="42">
        <f t="shared" ca="1" si="31"/>
        <v>0</v>
      </c>
      <c r="L55" s="42">
        <f t="shared" ca="1" si="32"/>
        <v>0</v>
      </c>
      <c r="M55" s="42">
        <f t="shared" ca="1" si="33"/>
        <v>0</v>
      </c>
      <c r="N55" s="42">
        <f t="shared" ca="1" si="34"/>
        <v>0</v>
      </c>
      <c r="O55" s="96">
        <f t="shared" ca="1" si="35"/>
        <v>0</v>
      </c>
    </row>
    <row r="56" spans="1:15" hidden="1">
      <c r="A56" s="99" t="s">
        <v>176</v>
      </c>
      <c r="B56" s="100" t="s">
        <v>135</v>
      </c>
      <c r="C56" s="110">
        <f ca="1">SUM(INDIRECT("D"&amp;ROW()):INDIRECT("O"&amp;ROW()))</f>
        <v>0</v>
      </c>
      <c r="D56" s="42">
        <f t="shared" ca="1" si="24"/>
        <v>0</v>
      </c>
      <c r="E56" s="42">
        <f t="shared" ca="1" si="25"/>
        <v>0</v>
      </c>
      <c r="F56" s="42">
        <f t="shared" ca="1" si="26"/>
        <v>0</v>
      </c>
      <c r="G56" s="42">
        <f t="shared" ca="1" si="27"/>
        <v>0</v>
      </c>
      <c r="H56" s="42">
        <f t="shared" ca="1" si="28"/>
        <v>0</v>
      </c>
      <c r="I56" s="42">
        <f t="shared" ca="1" si="29"/>
        <v>0</v>
      </c>
      <c r="J56" s="42">
        <f t="shared" ca="1" si="30"/>
        <v>0</v>
      </c>
      <c r="K56" s="42">
        <f t="shared" ca="1" si="31"/>
        <v>0</v>
      </c>
      <c r="L56" s="42">
        <f t="shared" ca="1" si="32"/>
        <v>0</v>
      </c>
      <c r="M56" s="42">
        <f t="shared" ca="1" si="33"/>
        <v>0</v>
      </c>
      <c r="N56" s="42">
        <f t="shared" ca="1" si="34"/>
        <v>0</v>
      </c>
      <c r="O56" s="96">
        <f t="shared" ca="1" si="35"/>
        <v>0</v>
      </c>
    </row>
    <row r="57" spans="1:15" hidden="1">
      <c r="A57" s="99" t="s">
        <v>176</v>
      </c>
      <c r="B57" s="100" t="s">
        <v>177</v>
      </c>
      <c r="C57" s="110">
        <f ca="1">SUM(INDIRECT("D"&amp;ROW()):INDIRECT("O"&amp;ROW()))</f>
        <v>0</v>
      </c>
      <c r="D57" s="42">
        <f t="shared" ca="1" si="24"/>
        <v>0</v>
      </c>
      <c r="E57" s="42">
        <f t="shared" ca="1" si="25"/>
        <v>0</v>
      </c>
      <c r="F57" s="42">
        <f t="shared" ca="1" si="26"/>
        <v>0</v>
      </c>
      <c r="G57" s="42">
        <f t="shared" ca="1" si="27"/>
        <v>0</v>
      </c>
      <c r="H57" s="42">
        <f t="shared" ca="1" si="28"/>
        <v>0</v>
      </c>
      <c r="I57" s="42">
        <f t="shared" ca="1" si="29"/>
        <v>0</v>
      </c>
      <c r="J57" s="42">
        <f t="shared" ca="1" si="30"/>
        <v>0</v>
      </c>
      <c r="K57" s="42">
        <f t="shared" ca="1" si="31"/>
        <v>0</v>
      </c>
      <c r="L57" s="42">
        <f t="shared" ca="1" si="32"/>
        <v>0</v>
      </c>
      <c r="M57" s="42">
        <f t="shared" ca="1" si="33"/>
        <v>0</v>
      </c>
      <c r="N57" s="42">
        <f t="shared" ca="1" si="34"/>
        <v>0</v>
      </c>
      <c r="O57" s="96">
        <f t="shared" ca="1" si="35"/>
        <v>0</v>
      </c>
    </row>
    <row r="58" spans="1:15" hidden="1">
      <c r="A58" s="99" t="s">
        <v>176</v>
      </c>
      <c r="B58" s="100" t="s">
        <v>114</v>
      </c>
      <c r="C58" s="110">
        <f ca="1">SUM(INDIRECT("D"&amp;ROW()):INDIRECT("O"&amp;ROW()))</f>
        <v>0</v>
      </c>
      <c r="D58" s="42">
        <f t="shared" ca="1" si="24"/>
        <v>0</v>
      </c>
      <c r="E58" s="42">
        <f t="shared" ca="1" si="25"/>
        <v>0</v>
      </c>
      <c r="F58" s="42">
        <f t="shared" ca="1" si="26"/>
        <v>0</v>
      </c>
      <c r="G58" s="42">
        <f t="shared" ca="1" si="27"/>
        <v>0</v>
      </c>
      <c r="H58" s="42">
        <f t="shared" ca="1" si="28"/>
        <v>0</v>
      </c>
      <c r="I58" s="42">
        <f t="shared" ca="1" si="29"/>
        <v>0</v>
      </c>
      <c r="J58" s="42">
        <f t="shared" ca="1" si="30"/>
        <v>0</v>
      </c>
      <c r="K58" s="42">
        <f t="shared" ca="1" si="31"/>
        <v>0</v>
      </c>
      <c r="L58" s="42">
        <f t="shared" ca="1" si="32"/>
        <v>0</v>
      </c>
      <c r="M58" s="42">
        <f t="shared" ca="1" si="33"/>
        <v>0</v>
      </c>
      <c r="N58" s="42">
        <f t="shared" ca="1" si="34"/>
        <v>0</v>
      </c>
      <c r="O58" s="96">
        <f t="shared" ca="1" si="35"/>
        <v>0</v>
      </c>
    </row>
    <row r="59" spans="1:15" hidden="1">
      <c r="A59" s="99" t="s">
        <v>166</v>
      </c>
      <c r="B59" s="100" t="s">
        <v>167</v>
      </c>
      <c r="C59" s="110">
        <f ca="1">SUM(INDIRECT("D"&amp;ROW()):INDIRECT("O"&amp;ROW()))</f>
        <v>0</v>
      </c>
      <c r="D59" s="42">
        <f t="shared" ca="1" si="24"/>
        <v>0</v>
      </c>
      <c r="E59" s="42">
        <f t="shared" ca="1" si="25"/>
        <v>0</v>
      </c>
      <c r="F59" s="42">
        <f t="shared" ca="1" si="26"/>
        <v>0</v>
      </c>
      <c r="G59" s="42">
        <f t="shared" ca="1" si="27"/>
        <v>0</v>
      </c>
      <c r="H59" s="42">
        <f t="shared" ca="1" si="28"/>
        <v>0</v>
      </c>
      <c r="I59" s="42">
        <f t="shared" ca="1" si="29"/>
        <v>0</v>
      </c>
      <c r="J59" s="42">
        <f t="shared" ca="1" si="30"/>
        <v>0</v>
      </c>
      <c r="K59" s="42">
        <f t="shared" ca="1" si="31"/>
        <v>0</v>
      </c>
      <c r="L59" s="42">
        <f t="shared" ca="1" si="32"/>
        <v>0</v>
      </c>
      <c r="M59" s="42">
        <f t="shared" ca="1" si="33"/>
        <v>0</v>
      </c>
      <c r="N59" s="42">
        <f t="shared" ca="1" si="34"/>
        <v>0</v>
      </c>
      <c r="O59" s="96">
        <f t="shared" ca="1" si="35"/>
        <v>0</v>
      </c>
    </row>
    <row r="60" spans="1:15" hidden="1">
      <c r="A60" s="99" t="s">
        <v>166</v>
      </c>
      <c r="B60" s="100" t="s">
        <v>168</v>
      </c>
      <c r="C60" s="110">
        <f ca="1">SUM(INDIRECT("D"&amp;ROW()):INDIRECT("O"&amp;ROW()))</f>
        <v>0</v>
      </c>
      <c r="D60" s="42">
        <f t="shared" ca="1" si="24"/>
        <v>0</v>
      </c>
      <c r="E60" s="42">
        <f t="shared" ca="1" si="25"/>
        <v>0</v>
      </c>
      <c r="F60" s="42">
        <f t="shared" ca="1" si="26"/>
        <v>0</v>
      </c>
      <c r="G60" s="42">
        <f t="shared" ca="1" si="27"/>
        <v>0</v>
      </c>
      <c r="H60" s="42">
        <f t="shared" ca="1" si="28"/>
        <v>0</v>
      </c>
      <c r="I60" s="42">
        <f t="shared" ca="1" si="29"/>
        <v>0</v>
      </c>
      <c r="J60" s="42">
        <f t="shared" ca="1" si="30"/>
        <v>0</v>
      </c>
      <c r="K60" s="42">
        <f t="shared" ca="1" si="31"/>
        <v>0</v>
      </c>
      <c r="L60" s="42">
        <f t="shared" ca="1" si="32"/>
        <v>0</v>
      </c>
      <c r="M60" s="42">
        <f t="shared" ca="1" si="33"/>
        <v>0</v>
      </c>
      <c r="N60" s="42">
        <f t="shared" ca="1" si="34"/>
        <v>0</v>
      </c>
      <c r="O60" s="96">
        <f t="shared" ca="1" si="35"/>
        <v>0</v>
      </c>
    </row>
    <row r="61" spans="1:15" hidden="1">
      <c r="A61" s="99" t="s">
        <v>166</v>
      </c>
      <c r="B61" s="100" t="s">
        <v>169</v>
      </c>
      <c r="C61" s="110">
        <f ca="1">SUM(INDIRECT("D"&amp;ROW()):INDIRECT("O"&amp;ROW()))</f>
        <v>0</v>
      </c>
      <c r="D61" s="42">
        <f t="shared" ca="1" si="24"/>
        <v>0</v>
      </c>
      <c r="E61" s="42">
        <f t="shared" ca="1" si="25"/>
        <v>0</v>
      </c>
      <c r="F61" s="42">
        <f t="shared" ca="1" si="26"/>
        <v>0</v>
      </c>
      <c r="G61" s="42">
        <f t="shared" ca="1" si="27"/>
        <v>0</v>
      </c>
      <c r="H61" s="42">
        <f t="shared" ca="1" si="28"/>
        <v>0</v>
      </c>
      <c r="I61" s="42">
        <f t="shared" ca="1" si="29"/>
        <v>0</v>
      </c>
      <c r="J61" s="42">
        <f t="shared" ca="1" si="30"/>
        <v>0</v>
      </c>
      <c r="K61" s="42">
        <f t="shared" ca="1" si="31"/>
        <v>0</v>
      </c>
      <c r="L61" s="42">
        <f t="shared" ca="1" si="32"/>
        <v>0</v>
      </c>
      <c r="M61" s="42">
        <f t="shared" ca="1" si="33"/>
        <v>0</v>
      </c>
      <c r="N61" s="42">
        <f t="shared" ca="1" si="34"/>
        <v>0</v>
      </c>
      <c r="O61" s="96">
        <f t="shared" ca="1" si="35"/>
        <v>0</v>
      </c>
    </row>
    <row r="62" spans="1:15" hidden="1">
      <c r="A62" s="99" t="s">
        <v>166</v>
      </c>
      <c r="B62" s="100" t="s">
        <v>170</v>
      </c>
      <c r="C62" s="110">
        <f ca="1">SUM(INDIRECT("D"&amp;ROW()):INDIRECT("O"&amp;ROW()))</f>
        <v>0</v>
      </c>
      <c r="D62" s="42">
        <f t="shared" ca="1" si="24"/>
        <v>0</v>
      </c>
      <c r="E62" s="42">
        <f t="shared" ca="1" si="25"/>
        <v>0</v>
      </c>
      <c r="F62" s="42">
        <f t="shared" ca="1" si="26"/>
        <v>0</v>
      </c>
      <c r="G62" s="42">
        <f t="shared" ca="1" si="27"/>
        <v>0</v>
      </c>
      <c r="H62" s="42">
        <f t="shared" ca="1" si="28"/>
        <v>0</v>
      </c>
      <c r="I62" s="42">
        <f t="shared" ca="1" si="29"/>
        <v>0</v>
      </c>
      <c r="J62" s="42">
        <f t="shared" ca="1" si="30"/>
        <v>0</v>
      </c>
      <c r="K62" s="42">
        <f t="shared" ca="1" si="31"/>
        <v>0</v>
      </c>
      <c r="L62" s="42">
        <f t="shared" ca="1" si="32"/>
        <v>0</v>
      </c>
      <c r="M62" s="42">
        <f t="shared" ca="1" si="33"/>
        <v>0</v>
      </c>
      <c r="N62" s="42">
        <f t="shared" ca="1" si="34"/>
        <v>0</v>
      </c>
      <c r="O62" s="96">
        <f t="shared" ca="1" si="35"/>
        <v>0</v>
      </c>
    </row>
    <row r="63" spans="1:15" hidden="1">
      <c r="A63" s="99" t="s">
        <v>166</v>
      </c>
      <c r="B63" s="100" t="s">
        <v>119</v>
      </c>
      <c r="C63" s="110">
        <f ca="1">SUM(INDIRECT("D"&amp;ROW()):INDIRECT("O"&amp;ROW()))</f>
        <v>0</v>
      </c>
      <c r="D63" s="42">
        <f t="shared" ca="1" si="24"/>
        <v>0</v>
      </c>
      <c r="E63" s="42">
        <f t="shared" ca="1" si="25"/>
        <v>0</v>
      </c>
      <c r="F63" s="42">
        <f t="shared" ca="1" si="26"/>
        <v>0</v>
      </c>
      <c r="G63" s="42">
        <f t="shared" ca="1" si="27"/>
        <v>0</v>
      </c>
      <c r="H63" s="42">
        <f t="shared" ca="1" si="28"/>
        <v>0</v>
      </c>
      <c r="I63" s="42">
        <f t="shared" ca="1" si="29"/>
        <v>0</v>
      </c>
      <c r="J63" s="42">
        <f t="shared" ca="1" si="30"/>
        <v>0</v>
      </c>
      <c r="K63" s="42">
        <f t="shared" ca="1" si="31"/>
        <v>0</v>
      </c>
      <c r="L63" s="42">
        <f t="shared" ca="1" si="32"/>
        <v>0</v>
      </c>
      <c r="M63" s="42">
        <f t="shared" ca="1" si="33"/>
        <v>0</v>
      </c>
      <c r="N63" s="42">
        <f t="shared" ca="1" si="34"/>
        <v>0</v>
      </c>
      <c r="O63" s="96">
        <f t="shared" ca="1" si="35"/>
        <v>0</v>
      </c>
    </row>
    <row r="64" spans="1:15" hidden="1">
      <c r="A64" s="99" t="s">
        <v>166</v>
      </c>
      <c r="B64" s="100" t="s">
        <v>118</v>
      </c>
      <c r="C64" s="110">
        <f ca="1">SUM(INDIRECT("D"&amp;ROW()):INDIRECT("O"&amp;ROW()))</f>
        <v>0</v>
      </c>
      <c r="D64" s="42">
        <f t="shared" ca="1" si="24"/>
        <v>0</v>
      </c>
      <c r="E64" s="42">
        <f t="shared" ca="1" si="25"/>
        <v>0</v>
      </c>
      <c r="F64" s="42">
        <f t="shared" ca="1" si="26"/>
        <v>0</v>
      </c>
      <c r="G64" s="42">
        <f t="shared" ca="1" si="27"/>
        <v>0</v>
      </c>
      <c r="H64" s="42">
        <f t="shared" ca="1" si="28"/>
        <v>0</v>
      </c>
      <c r="I64" s="42">
        <f t="shared" ca="1" si="29"/>
        <v>0</v>
      </c>
      <c r="J64" s="42">
        <f t="shared" ca="1" si="30"/>
        <v>0</v>
      </c>
      <c r="K64" s="42">
        <f t="shared" ca="1" si="31"/>
        <v>0</v>
      </c>
      <c r="L64" s="42">
        <f t="shared" ca="1" si="32"/>
        <v>0</v>
      </c>
      <c r="M64" s="42">
        <f t="shared" ca="1" si="33"/>
        <v>0</v>
      </c>
      <c r="N64" s="42">
        <f t="shared" ca="1" si="34"/>
        <v>0</v>
      </c>
      <c r="O64" s="96">
        <f t="shared" ca="1" si="35"/>
        <v>0</v>
      </c>
    </row>
    <row r="65" spans="1:15" hidden="1">
      <c r="A65" s="99" t="s">
        <v>166</v>
      </c>
      <c r="B65" s="100" t="s">
        <v>182</v>
      </c>
      <c r="C65" s="110">
        <f ca="1">SUM(INDIRECT("D"&amp;ROW()):INDIRECT("O"&amp;ROW()))</f>
        <v>0</v>
      </c>
      <c r="D65" s="42">
        <f t="shared" ca="1" si="24"/>
        <v>0</v>
      </c>
      <c r="E65" s="42">
        <f t="shared" ca="1" si="25"/>
        <v>0</v>
      </c>
      <c r="F65" s="42">
        <f t="shared" ca="1" si="26"/>
        <v>0</v>
      </c>
      <c r="G65" s="42">
        <f t="shared" ca="1" si="27"/>
        <v>0</v>
      </c>
      <c r="H65" s="42">
        <f t="shared" ca="1" si="28"/>
        <v>0</v>
      </c>
      <c r="I65" s="42">
        <f t="shared" ca="1" si="29"/>
        <v>0</v>
      </c>
      <c r="J65" s="42">
        <f t="shared" ca="1" si="30"/>
        <v>0</v>
      </c>
      <c r="K65" s="42">
        <f t="shared" ca="1" si="31"/>
        <v>0</v>
      </c>
      <c r="L65" s="42">
        <f t="shared" ca="1" si="32"/>
        <v>0</v>
      </c>
      <c r="M65" s="42">
        <f t="shared" ca="1" si="33"/>
        <v>0</v>
      </c>
      <c r="N65" s="42">
        <f t="shared" ca="1" si="34"/>
        <v>0</v>
      </c>
      <c r="O65" s="96">
        <f t="shared" ca="1" si="35"/>
        <v>0</v>
      </c>
    </row>
    <row r="66" spans="1:15" hidden="1">
      <c r="A66" s="99" t="s">
        <v>166</v>
      </c>
      <c r="B66" s="100" t="s">
        <v>121</v>
      </c>
      <c r="C66" s="110">
        <f ca="1">SUM(INDIRECT("D"&amp;ROW()):INDIRECT("O"&amp;ROW()))</f>
        <v>0</v>
      </c>
      <c r="D66" s="42">
        <f t="shared" ca="1" si="24"/>
        <v>0</v>
      </c>
      <c r="E66" s="42">
        <f t="shared" ca="1" si="25"/>
        <v>0</v>
      </c>
      <c r="F66" s="42">
        <f t="shared" ca="1" si="26"/>
        <v>0</v>
      </c>
      <c r="G66" s="42">
        <f t="shared" ca="1" si="27"/>
        <v>0</v>
      </c>
      <c r="H66" s="42">
        <f t="shared" ca="1" si="28"/>
        <v>0</v>
      </c>
      <c r="I66" s="42">
        <f t="shared" ca="1" si="29"/>
        <v>0</v>
      </c>
      <c r="J66" s="42">
        <f t="shared" ca="1" si="30"/>
        <v>0</v>
      </c>
      <c r="K66" s="42">
        <f t="shared" ca="1" si="31"/>
        <v>0</v>
      </c>
      <c r="L66" s="42">
        <f t="shared" ca="1" si="32"/>
        <v>0</v>
      </c>
      <c r="M66" s="42">
        <f t="shared" ca="1" si="33"/>
        <v>0</v>
      </c>
      <c r="N66" s="42">
        <f t="shared" ca="1" si="34"/>
        <v>0</v>
      </c>
      <c r="O66" s="96">
        <f t="shared" ca="1" si="35"/>
        <v>0</v>
      </c>
    </row>
    <row r="67" spans="1:15" hidden="1">
      <c r="A67" s="99" t="s">
        <v>166</v>
      </c>
      <c r="B67" s="100" t="s">
        <v>114</v>
      </c>
      <c r="C67" s="110">
        <f ca="1">SUM(INDIRECT("D"&amp;ROW()):INDIRECT("O"&amp;ROW()))</f>
        <v>0</v>
      </c>
      <c r="D67" s="42">
        <f t="shared" ref="D67:D98" ca="1" si="36">IF(AND($A67&lt;&gt;"",$B67&lt;&gt;""),SUMPRODUCT((LP_1=$A67)*(LS_1=$B67)*(C_1-D_1)),IF($A67&lt;&gt;"",SUMPRODUCT((LP_1=$A67)*(C_1-D_1)),SUMPRODUCT((LS_1=$B67)*(C_1-D_1))))</f>
        <v>0</v>
      </c>
      <c r="E67" s="42">
        <f t="shared" ref="E67:E98" ca="1" si="37">IF(AND($A67&lt;&gt;"",$B67&lt;&gt;""),SUMPRODUCT((LP_2=$A67)*(LS_2=$B67)*(C_2-D_2)),IF($A67&lt;&gt;"",SUMPRODUCT((LP_2=$A67)*(C_2-D_2)),SUMPRODUCT((LS_2=$B67)*(C_2-D_2))))</f>
        <v>0</v>
      </c>
      <c r="F67" s="42">
        <f t="shared" ref="F67:F98" ca="1" si="38">IF(AND($A67&lt;&gt;"",$B67&lt;&gt;""),SUMPRODUCT((LP_3=$A67)*(LS_3=$B67)*(C_3-D_3)),IF($A67&lt;&gt;"",SUMPRODUCT((LP_3=$A67)*(C_3-D_3)),SUMPRODUCT((LS_3=$B67)*(C_3-D_3))))</f>
        <v>0</v>
      </c>
      <c r="G67" s="42">
        <f t="shared" ref="G67:G98" ca="1" si="39">IF(AND($A67&lt;&gt;"",$B67&lt;&gt;""),SUMPRODUCT((LP_4=$A67)*(LS_4=$B67)*(C_4-D_4)),IF($A67&lt;&gt;"",SUMPRODUCT((LP_4=$A67)*(C_4-D_4)),SUMPRODUCT((LS_4=$B67)*(C_4-D_4))))</f>
        <v>0</v>
      </c>
      <c r="H67" s="42">
        <f t="shared" ref="H67:H98" ca="1" si="40">IF(AND($A67&lt;&gt;"",$B67&lt;&gt;""),SUMPRODUCT((LP_5=$A67)*(LS_5=$B67)*(C_5-D_5)),IF($A67&lt;&gt;"",SUMPRODUCT((LP_5=$A67)*(C_5-D_5)),SUMPRODUCT((LS_5=$B67)*(C_5-D_5))))</f>
        <v>0</v>
      </c>
      <c r="I67" s="42">
        <f t="shared" ref="I67:I98" ca="1" si="41">IF(AND($A67&lt;&gt;"",$B67&lt;&gt;""),SUMPRODUCT((LP_6=$A67)*(LS_6=$B67)*(C_6-D_6)),IF($A67&lt;&gt;"",SUMPRODUCT((LP_6=$A67)*(C_6-D_6)),SUMPRODUCT((LS_6=$B67)*(C_6-D_6))))</f>
        <v>0</v>
      </c>
      <c r="J67" s="42">
        <f t="shared" ref="J67:J98" ca="1" si="42">IF(AND($A67&lt;&gt;"",$B67&lt;&gt;""),SUMPRODUCT((LP_7=$A67)*(LS_7=$B67)*(C_7-D_7)),IF($A67&lt;&gt;"",SUMPRODUCT((LP_7=$A67)*(C_7-D_7)),SUMPRODUCT((LS_7=$B67)*(C_7-D_7))))</f>
        <v>0</v>
      </c>
      <c r="K67" s="42">
        <f t="shared" ref="K67:K98" ca="1" si="43">IF(AND($A67&lt;&gt;"",$B67&lt;&gt;""),SUMPRODUCT((LP_8=$A67)*(LS_8=$B67)*(C_8-D_8)),IF($A67&lt;&gt;"",SUMPRODUCT((LP_8=$A67)*(C_8-D_8)),SUMPRODUCT((LS_8=$B67)*(C_8-D_8))))</f>
        <v>0</v>
      </c>
      <c r="L67" s="42">
        <f t="shared" ref="L67:L98" ca="1" si="44">IF(AND($A67&lt;&gt;"",$B67&lt;&gt;""),SUMPRODUCT((LP_9=$A67)*(LS_9=$B67)*(C_9-D_9)),IF($A67&lt;&gt;"",SUMPRODUCT((LP_9=$A67)*(C_9-D_9)),SUMPRODUCT((LS_2=$B67)*(C_9-D_9))))</f>
        <v>0</v>
      </c>
      <c r="M67" s="42">
        <f t="shared" ref="M67:M98" ca="1" si="45">IF(AND($A67&lt;&gt;"",$B67&lt;&gt;""),SUMPRODUCT((LP_10=$A67)*(LS_10=$B67)*(C_10-D_10)),IF($A67&lt;&gt;"",SUMPRODUCT((LP_10=$A67)*(C_10-D_10)),SUMPRODUCT((LS_10=$B67)*(C_10-D_10))))</f>
        <v>0</v>
      </c>
      <c r="N67" s="42">
        <f t="shared" ref="N67:N98" ca="1" si="46">IF(AND($A67&lt;&gt;"",$B67&lt;&gt;""),SUMPRODUCT((LP_11=$A67)*(LS_11=$B67)*(C_11-D_11)),IF($A67&lt;&gt;"",SUMPRODUCT((LP_11=$A67)*(C_11-D_11)),SUMPRODUCT((LS_11=$B67)*(C_11-D_11))))</f>
        <v>0</v>
      </c>
      <c r="O67" s="96">
        <f t="shared" ref="O67:O98" ca="1" si="47">IF(AND($A67&lt;&gt;"",$B67&lt;&gt;""),SUMPRODUCT((LP_12=$A67)*(LS_12=$B67)*(C_12-D_12)),IF($A67&lt;&gt;"",SUMPRODUCT((LP_12=$A67)*(C_12-D_12)),SUMPRODUCT((LS_12=$B67)*(C_12-D_12))))</f>
        <v>0</v>
      </c>
    </row>
    <row r="68" spans="1:15" hidden="1">
      <c r="A68" s="99" t="s">
        <v>85</v>
      </c>
      <c r="B68" s="100" t="s">
        <v>189</v>
      </c>
      <c r="C68" s="110">
        <f ca="1">SUM(INDIRECT("D"&amp;ROW()):INDIRECT("O"&amp;ROW()))</f>
        <v>0</v>
      </c>
      <c r="D68" s="42">
        <f t="shared" ca="1" si="36"/>
        <v>0</v>
      </c>
      <c r="E68" s="42">
        <f t="shared" ca="1" si="37"/>
        <v>0</v>
      </c>
      <c r="F68" s="42">
        <f t="shared" ca="1" si="38"/>
        <v>0</v>
      </c>
      <c r="G68" s="42">
        <f t="shared" ca="1" si="39"/>
        <v>0</v>
      </c>
      <c r="H68" s="42">
        <f t="shared" ca="1" si="40"/>
        <v>0</v>
      </c>
      <c r="I68" s="42">
        <f t="shared" ca="1" si="41"/>
        <v>0</v>
      </c>
      <c r="J68" s="42">
        <f t="shared" ca="1" si="42"/>
        <v>0</v>
      </c>
      <c r="K68" s="42">
        <f t="shared" ca="1" si="43"/>
        <v>0</v>
      </c>
      <c r="L68" s="42">
        <f t="shared" ca="1" si="44"/>
        <v>0</v>
      </c>
      <c r="M68" s="42">
        <f t="shared" ca="1" si="45"/>
        <v>0</v>
      </c>
      <c r="N68" s="42">
        <f t="shared" ca="1" si="46"/>
        <v>0</v>
      </c>
      <c r="O68" s="96">
        <f t="shared" ca="1" si="47"/>
        <v>0</v>
      </c>
    </row>
    <row r="69" spans="1:15" hidden="1">
      <c r="A69" s="99" t="s">
        <v>85</v>
      </c>
      <c r="B69" s="100" t="s">
        <v>86</v>
      </c>
      <c r="C69" s="110">
        <f ca="1">SUM(INDIRECT("D"&amp;ROW()):INDIRECT("O"&amp;ROW()))</f>
        <v>0</v>
      </c>
      <c r="D69" s="42">
        <f t="shared" ca="1" si="36"/>
        <v>0</v>
      </c>
      <c r="E69" s="42">
        <f t="shared" ca="1" si="37"/>
        <v>0</v>
      </c>
      <c r="F69" s="42">
        <f t="shared" ca="1" si="38"/>
        <v>0</v>
      </c>
      <c r="G69" s="42">
        <f t="shared" ca="1" si="39"/>
        <v>0</v>
      </c>
      <c r="H69" s="42">
        <f t="shared" ca="1" si="40"/>
        <v>0</v>
      </c>
      <c r="I69" s="42">
        <f t="shared" ca="1" si="41"/>
        <v>0</v>
      </c>
      <c r="J69" s="42">
        <f t="shared" ca="1" si="42"/>
        <v>0</v>
      </c>
      <c r="K69" s="42">
        <f t="shared" ca="1" si="43"/>
        <v>0</v>
      </c>
      <c r="L69" s="42">
        <f t="shared" ca="1" si="44"/>
        <v>0</v>
      </c>
      <c r="M69" s="42">
        <f t="shared" ca="1" si="45"/>
        <v>0</v>
      </c>
      <c r="N69" s="42">
        <f t="shared" ca="1" si="46"/>
        <v>0</v>
      </c>
      <c r="O69" s="96">
        <f t="shared" ca="1" si="47"/>
        <v>0</v>
      </c>
    </row>
    <row r="70" spans="1:15" hidden="1">
      <c r="A70" s="99" t="s">
        <v>85</v>
      </c>
      <c r="B70" s="100" t="s">
        <v>190</v>
      </c>
      <c r="C70" s="110">
        <f ca="1">SUM(INDIRECT("D"&amp;ROW()):INDIRECT("O"&amp;ROW()))</f>
        <v>0</v>
      </c>
      <c r="D70" s="42">
        <f t="shared" ca="1" si="36"/>
        <v>0</v>
      </c>
      <c r="E70" s="42">
        <f t="shared" ca="1" si="37"/>
        <v>0</v>
      </c>
      <c r="F70" s="42">
        <f t="shared" ca="1" si="38"/>
        <v>0</v>
      </c>
      <c r="G70" s="42">
        <f t="shared" ca="1" si="39"/>
        <v>0</v>
      </c>
      <c r="H70" s="42">
        <f t="shared" ca="1" si="40"/>
        <v>0</v>
      </c>
      <c r="I70" s="42">
        <f t="shared" ca="1" si="41"/>
        <v>0</v>
      </c>
      <c r="J70" s="42">
        <f t="shared" ca="1" si="42"/>
        <v>0</v>
      </c>
      <c r="K70" s="42">
        <f t="shared" ca="1" si="43"/>
        <v>0</v>
      </c>
      <c r="L70" s="42">
        <f t="shared" ca="1" si="44"/>
        <v>0</v>
      </c>
      <c r="M70" s="42">
        <f t="shared" ca="1" si="45"/>
        <v>0</v>
      </c>
      <c r="N70" s="42">
        <f t="shared" ca="1" si="46"/>
        <v>0</v>
      </c>
      <c r="O70" s="96">
        <f t="shared" ca="1" si="47"/>
        <v>0</v>
      </c>
    </row>
    <row r="71" spans="1:15" hidden="1">
      <c r="A71" s="99" t="s">
        <v>85</v>
      </c>
      <c r="B71" s="100" t="s">
        <v>87</v>
      </c>
      <c r="C71" s="110">
        <f ca="1">SUM(INDIRECT("D"&amp;ROW()):INDIRECT("O"&amp;ROW()))</f>
        <v>0</v>
      </c>
      <c r="D71" s="42">
        <f t="shared" ca="1" si="36"/>
        <v>0</v>
      </c>
      <c r="E71" s="42">
        <f t="shared" ca="1" si="37"/>
        <v>0</v>
      </c>
      <c r="F71" s="42">
        <f t="shared" ca="1" si="38"/>
        <v>0</v>
      </c>
      <c r="G71" s="42">
        <f t="shared" ca="1" si="39"/>
        <v>0</v>
      </c>
      <c r="H71" s="42">
        <f t="shared" ca="1" si="40"/>
        <v>0</v>
      </c>
      <c r="I71" s="42">
        <f t="shared" ca="1" si="41"/>
        <v>0</v>
      </c>
      <c r="J71" s="42">
        <f t="shared" ca="1" si="42"/>
        <v>0</v>
      </c>
      <c r="K71" s="42">
        <f t="shared" ca="1" si="43"/>
        <v>0</v>
      </c>
      <c r="L71" s="42">
        <f t="shared" ca="1" si="44"/>
        <v>0</v>
      </c>
      <c r="M71" s="42">
        <f t="shared" ca="1" si="45"/>
        <v>0</v>
      </c>
      <c r="N71" s="42">
        <f t="shared" ca="1" si="46"/>
        <v>0</v>
      </c>
      <c r="O71" s="96">
        <f t="shared" ca="1" si="47"/>
        <v>0</v>
      </c>
    </row>
    <row r="72" spans="1:15" hidden="1">
      <c r="A72" s="99" t="s">
        <v>85</v>
      </c>
      <c r="B72" s="100" t="s">
        <v>88</v>
      </c>
      <c r="C72" s="110">
        <f ca="1">SUM(INDIRECT("D"&amp;ROW()):INDIRECT("O"&amp;ROW()))</f>
        <v>0</v>
      </c>
      <c r="D72" s="42">
        <f t="shared" ca="1" si="36"/>
        <v>0</v>
      </c>
      <c r="E72" s="42">
        <f t="shared" ca="1" si="37"/>
        <v>0</v>
      </c>
      <c r="F72" s="42">
        <f t="shared" ca="1" si="38"/>
        <v>0</v>
      </c>
      <c r="G72" s="42">
        <f t="shared" ca="1" si="39"/>
        <v>0</v>
      </c>
      <c r="H72" s="42">
        <f t="shared" ca="1" si="40"/>
        <v>0</v>
      </c>
      <c r="I72" s="42">
        <f t="shared" ca="1" si="41"/>
        <v>0</v>
      </c>
      <c r="J72" s="42">
        <f t="shared" ca="1" si="42"/>
        <v>0</v>
      </c>
      <c r="K72" s="42">
        <f t="shared" ca="1" si="43"/>
        <v>0</v>
      </c>
      <c r="L72" s="42">
        <f t="shared" ca="1" si="44"/>
        <v>0</v>
      </c>
      <c r="M72" s="42">
        <f t="shared" ca="1" si="45"/>
        <v>0</v>
      </c>
      <c r="N72" s="42">
        <f t="shared" ca="1" si="46"/>
        <v>0</v>
      </c>
      <c r="O72" s="96">
        <f t="shared" ca="1" si="47"/>
        <v>0</v>
      </c>
    </row>
    <row r="73" spans="1:15" hidden="1">
      <c r="A73" s="99" t="s">
        <v>85</v>
      </c>
      <c r="B73" s="100" t="s">
        <v>191</v>
      </c>
      <c r="C73" s="110">
        <f ca="1">SUM(INDIRECT("D"&amp;ROW()):INDIRECT("O"&amp;ROW()))</f>
        <v>0</v>
      </c>
      <c r="D73" s="42">
        <f t="shared" ca="1" si="36"/>
        <v>0</v>
      </c>
      <c r="E73" s="42">
        <f t="shared" ca="1" si="37"/>
        <v>0</v>
      </c>
      <c r="F73" s="42">
        <f t="shared" ca="1" si="38"/>
        <v>0</v>
      </c>
      <c r="G73" s="42">
        <f t="shared" ca="1" si="39"/>
        <v>0</v>
      </c>
      <c r="H73" s="42">
        <f t="shared" ca="1" si="40"/>
        <v>0</v>
      </c>
      <c r="I73" s="42">
        <f t="shared" ca="1" si="41"/>
        <v>0</v>
      </c>
      <c r="J73" s="42">
        <f t="shared" ca="1" si="42"/>
        <v>0</v>
      </c>
      <c r="K73" s="42">
        <f t="shared" ca="1" si="43"/>
        <v>0</v>
      </c>
      <c r="L73" s="42">
        <f t="shared" ca="1" si="44"/>
        <v>0</v>
      </c>
      <c r="M73" s="42">
        <f t="shared" ca="1" si="45"/>
        <v>0</v>
      </c>
      <c r="N73" s="42">
        <f t="shared" ca="1" si="46"/>
        <v>0</v>
      </c>
      <c r="O73" s="96">
        <f t="shared" ca="1" si="47"/>
        <v>0</v>
      </c>
    </row>
    <row r="74" spans="1:15" hidden="1">
      <c r="A74" s="99" t="s">
        <v>85</v>
      </c>
      <c r="B74" s="100" t="s">
        <v>108</v>
      </c>
      <c r="C74" s="110">
        <f ca="1">SUM(INDIRECT("D"&amp;ROW()):INDIRECT("O"&amp;ROW()))</f>
        <v>0</v>
      </c>
      <c r="D74" s="42">
        <f t="shared" ca="1" si="36"/>
        <v>0</v>
      </c>
      <c r="E74" s="42">
        <f t="shared" ca="1" si="37"/>
        <v>0</v>
      </c>
      <c r="F74" s="42">
        <f t="shared" ca="1" si="38"/>
        <v>0</v>
      </c>
      <c r="G74" s="42">
        <f t="shared" ca="1" si="39"/>
        <v>0</v>
      </c>
      <c r="H74" s="42">
        <f t="shared" ca="1" si="40"/>
        <v>0</v>
      </c>
      <c r="I74" s="42">
        <f t="shared" ca="1" si="41"/>
        <v>0</v>
      </c>
      <c r="J74" s="42">
        <f t="shared" ca="1" si="42"/>
        <v>0</v>
      </c>
      <c r="K74" s="42">
        <f t="shared" ca="1" si="43"/>
        <v>0</v>
      </c>
      <c r="L74" s="42">
        <f t="shared" ca="1" si="44"/>
        <v>0</v>
      </c>
      <c r="M74" s="42">
        <f t="shared" ca="1" si="45"/>
        <v>0</v>
      </c>
      <c r="N74" s="42">
        <f t="shared" ca="1" si="46"/>
        <v>0</v>
      </c>
      <c r="O74" s="96">
        <f t="shared" ca="1" si="47"/>
        <v>0</v>
      </c>
    </row>
    <row r="75" spans="1:15" hidden="1">
      <c r="A75" s="99" t="s">
        <v>85</v>
      </c>
      <c r="B75" s="100" t="s">
        <v>109</v>
      </c>
      <c r="C75" s="110">
        <f ca="1">SUM(INDIRECT("D"&amp;ROW()):INDIRECT("O"&amp;ROW()))</f>
        <v>0</v>
      </c>
      <c r="D75" s="42">
        <f t="shared" ca="1" si="36"/>
        <v>0</v>
      </c>
      <c r="E75" s="42">
        <f t="shared" ca="1" si="37"/>
        <v>0</v>
      </c>
      <c r="F75" s="42">
        <f t="shared" ca="1" si="38"/>
        <v>0</v>
      </c>
      <c r="G75" s="42">
        <f t="shared" ca="1" si="39"/>
        <v>0</v>
      </c>
      <c r="H75" s="42">
        <f t="shared" ca="1" si="40"/>
        <v>0</v>
      </c>
      <c r="I75" s="42">
        <f t="shared" ca="1" si="41"/>
        <v>0</v>
      </c>
      <c r="J75" s="42">
        <f t="shared" ca="1" si="42"/>
        <v>0</v>
      </c>
      <c r="K75" s="42">
        <f t="shared" ca="1" si="43"/>
        <v>0</v>
      </c>
      <c r="L75" s="42">
        <f t="shared" ca="1" si="44"/>
        <v>0</v>
      </c>
      <c r="M75" s="42">
        <f t="shared" ca="1" si="45"/>
        <v>0</v>
      </c>
      <c r="N75" s="42">
        <f t="shared" ca="1" si="46"/>
        <v>0</v>
      </c>
      <c r="O75" s="96">
        <f t="shared" ca="1" si="47"/>
        <v>0</v>
      </c>
    </row>
    <row r="76" spans="1:15" hidden="1">
      <c r="A76" s="99" t="s">
        <v>85</v>
      </c>
      <c r="B76" s="100" t="s">
        <v>110</v>
      </c>
      <c r="C76" s="110">
        <f ca="1">SUM(INDIRECT("D"&amp;ROW()):INDIRECT("O"&amp;ROW()))</f>
        <v>0</v>
      </c>
      <c r="D76" s="42">
        <f t="shared" ca="1" si="36"/>
        <v>0</v>
      </c>
      <c r="E76" s="42">
        <f t="shared" ca="1" si="37"/>
        <v>0</v>
      </c>
      <c r="F76" s="42">
        <f t="shared" ca="1" si="38"/>
        <v>0</v>
      </c>
      <c r="G76" s="42">
        <f t="shared" ca="1" si="39"/>
        <v>0</v>
      </c>
      <c r="H76" s="42">
        <f t="shared" ca="1" si="40"/>
        <v>0</v>
      </c>
      <c r="I76" s="42">
        <f t="shared" ca="1" si="41"/>
        <v>0</v>
      </c>
      <c r="J76" s="42">
        <f t="shared" ca="1" si="42"/>
        <v>0</v>
      </c>
      <c r="K76" s="42">
        <f t="shared" ca="1" si="43"/>
        <v>0</v>
      </c>
      <c r="L76" s="42">
        <f t="shared" ca="1" si="44"/>
        <v>0</v>
      </c>
      <c r="M76" s="42">
        <f t="shared" ca="1" si="45"/>
        <v>0</v>
      </c>
      <c r="N76" s="42">
        <f t="shared" ca="1" si="46"/>
        <v>0</v>
      </c>
      <c r="O76" s="96">
        <f t="shared" ca="1" si="47"/>
        <v>0</v>
      </c>
    </row>
    <row r="77" spans="1:15" hidden="1">
      <c r="A77" s="99" t="s">
        <v>85</v>
      </c>
      <c r="B77" s="100" t="s">
        <v>111</v>
      </c>
      <c r="C77" s="110">
        <f ca="1">SUM(INDIRECT("D"&amp;ROW()):INDIRECT("O"&amp;ROW()))</f>
        <v>0</v>
      </c>
      <c r="D77" s="42">
        <f t="shared" ca="1" si="36"/>
        <v>0</v>
      </c>
      <c r="E77" s="42">
        <f t="shared" ca="1" si="37"/>
        <v>0</v>
      </c>
      <c r="F77" s="42">
        <f t="shared" ca="1" si="38"/>
        <v>0</v>
      </c>
      <c r="G77" s="42">
        <f t="shared" ca="1" si="39"/>
        <v>0</v>
      </c>
      <c r="H77" s="42">
        <f t="shared" ca="1" si="40"/>
        <v>0</v>
      </c>
      <c r="I77" s="42">
        <f t="shared" ca="1" si="41"/>
        <v>0</v>
      </c>
      <c r="J77" s="42">
        <f t="shared" ca="1" si="42"/>
        <v>0</v>
      </c>
      <c r="K77" s="42">
        <f t="shared" ca="1" si="43"/>
        <v>0</v>
      </c>
      <c r="L77" s="42">
        <f t="shared" ca="1" si="44"/>
        <v>0</v>
      </c>
      <c r="M77" s="42">
        <f t="shared" ca="1" si="45"/>
        <v>0</v>
      </c>
      <c r="N77" s="42">
        <f t="shared" ca="1" si="46"/>
        <v>0</v>
      </c>
      <c r="O77" s="96">
        <f t="shared" ca="1" si="47"/>
        <v>0</v>
      </c>
    </row>
    <row r="78" spans="1:15" hidden="1">
      <c r="A78" s="99" t="s">
        <v>85</v>
      </c>
      <c r="B78" s="100" t="s">
        <v>112</v>
      </c>
      <c r="C78" s="110">
        <f ca="1">SUM(INDIRECT("D"&amp;ROW()):INDIRECT("O"&amp;ROW()))</f>
        <v>0</v>
      </c>
      <c r="D78" s="42">
        <f t="shared" ca="1" si="36"/>
        <v>0</v>
      </c>
      <c r="E78" s="42">
        <f t="shared" ca="1" si="37"/>
        <v>0</v>
      </c>
      <c r="F78" s="42">
        <f t="shared" ca="1" si="38"/>
        <v>0</v>
      </c>
      <c r="G78" s="42">
        <f t="shared" ca="1" si="39"/>
        <v>0</v>
      </c>
      <c r="H78" s="42">
        <f t="shared" ca="1" si="40"/>
        <v>0</v>
      </c>
      <c r="I78" s="42">
        <f t="shared" ca="1" si="41"/>
        <v>0</v>
      </c>
      <c r="J78" s="42">
        <f t="shared" ca="1" si="42"/>
        <v>0</v>
      </c>
      <c r="K78" s="42">
        <f t="shared" ca="1" si="43"/>
        <v>0</v>
      </c>
      <c r="L78" s="42">
        <f t="shared" ca="1" si="44"/>
        <v>0</v>
      </c>
      <c r="M78" s="42">
        <f t="shared" ca="1" si="45"/>
        <v>0</v>
      </c>
      <c r="N78" s="42">
        <f t="shared" ca="1" si="46"/>
        <v>0</v>
      </c>
      <c r="O78" s="96">
        <f t="shared" ca="1" si="47"/>
        <v>0</v>
      </c>
    </row>
    <row r="79" spans="1:15" hidden="1">
      <c r="A79" s="99" t="s">
        <v>85</v>
      </c>
      <c r="B79" s="100" t="s">
        <v>113</v>
      </c>
      <c r="C79" s="110">
        <f ca="1">SUM(INDIRECT("D"&amp;ROW()):INDIRECT("O"&amp;ROW()))</f>
        <v>0</v>
      </c>
      <c r="D79" s="42">
        <f t="shared" ca="1" si="36"/>
        <v>0</v>
      </c>
      <c r="E79" s="42">
        <f t="shared" ca="1" si="37"/>
        <v>0</v>
      </c>
      <c r="F79" s="42">
        <f t="shared" ca="1" si="38"/>
        <v>0</v>
      </c>
      <c r="G79" s="42">
        <f t="shared" ca="1" si="39"/>
        <v>0</v>
      </c>
      <c r="H79" s="42">
        <f t="shared" ca="1" si="40"/>
        <v>0</v>
      </c>
      <c r="I79" s="42">
        <f t="shared" ca="1" si="41"/>
        <v>0</v>
      </c>
      <c r="J79" s="42">
        <f t="shared" ca="1" si="42"/>
        <v>0</v>
      </c>
      <c r="K79" s="42">
        <f t="shared" ca="1" si="43"/>
        <v>0</v>
      </c>
      <c r="L79" s="42">
        <f t="shared" ca="1" si="44"/>
        <v>0</v>
      </c>
      <c r="M79" s="42">
        <f t="shared" ca="1" si="45"/>
        <v>0</v>
      </c>
      <c r="N79" s="42">
        <f t="shared" ca="1" si="46"/>
        <v>0</v>
      </c>
      <c r="O79" s="96">
        <f t="shared" ca="1" si="47"/>
        <v>0</v>
      </c>
    </row>
    <row r="80" spans="1:15" hidden="1">
      <c r="A80" s="99" t="s">
        <v>85</v>
      </c>
      <c r="B80" s="100" t="s">
        <v>178</v>
      </c>
      <c r="C80" s="110">
        <f ca="1">SUM(INDIRECT("D"&amp;ROW()):INDIRECT("O"&amp;ROW()))</f>
        <v>0</v>
      </c>
      <c r="D80" s="42">
        <f t="shared" ca="1" si="36"/>
        <v>0</v>
      </c>
      <c r="E80" s="42">
        <f t="shared" ca="1" si="37"/>
        <v>0</v>
      </c>
      <c r="F80" s="42">
        <f t="shared" ca="1" si="38"/>
        <v>0</v>
      </c>
      <c r="G80" s="42">
        <f t="shared" ca="1" si="39"/>
        <v>0</v>
      </c>
      <c r="H80" s="42">
        <f t="shared" ca="1" si="40"/>
        <v>0</v>
      </c>
      <c r="I80" s="42">
        <f t="shared" ca="1" si="41"/>
        <v>0</v>
      </c>
      <c r="J80" s="42">
        <f t="shared" ca="1" si="42"/>
        <v>0</v>
      </c>
      <c r="K80" s="42">
        <f t="shared" ca="1" si="43"/>
        <v>0</v>
      </c>
      <c r="L80" s="42">
        <f t="shared" ca="1" si="44"/>
        <v>0</v>
      </c>
      <c r="M80" s="42">
        <f t="shared" ca="1" si="45"/>
        <v>0</v>
      </c>
      <c r="N80" s="42">
        <f t="shared" ca="1" si="46"/>
        <v>0</v>
      </c>
      <c r="O80" s="96">
        <f t="shared" ca="1" si="47"/>
        <v>0</v>
      </c>
    </row>
    <row r="81" spans="1:15" hidden="1">
      <c r="A81" s="99" t="s">
        <v>85</v>
      </c>
      <c r="B81" s="100" t="s">
        <v>114</v>
      </c>
      <c r="C81" s="110">
        <f ca="1">SUM(INDIRECT("D"&amp;ROW()):INDIRECT("O"&amp;ROW()))</f>
        <v>0</v>
      </c>
      <c r="D81" s="42">
        <f t="shared" ca="1" si="36"/>
        <v>0</v>
      </c>
      <c r="E81" s="42">
        <f t="shared" ca="1" si="37"/>
        <v>0</v>
      </c>
      <c r="F81" s="42">
        <f t="shared" ca="1" si="38"/>
        <v>0</v>
      </c>
      <c r="G81" s="42">
        <f t="shared" ca="1" si="39"/>
        <v>0</v>
      </c>
      <c r="H81" s="42">
        <f t="shared" ca="1" si="40"/>
        <v>0</v>
      </c>
      <c r="I81" s="42">
        <f t="shared" ca="1" si="41"/>
        <v>0</v>
      </c>
      <c r="J81" s="42">
        <f t="shared" ca="1" si="42"/>
        <v>0</v>
      </c>
      <c r="K81" s="42">
        <f t="shared" ca="1" si="43"/>
        <v>0</v>
      </c>
      <c r="L81" s="42">
        <f t="shared" ca="1" si="44"/>
        <v>0</v>
      </c>
      <c r="M81" s="42">
        <f t="shared" ca="1" si="45"/>
        <v>0</v>
      </c>
      <c r="N81" s="42">
        <f t="shared" ca="1" si="46"/>
        <v>0</v>
      </c>
      <c r="O81" s="96">
        <f t="shared" ca="1" si="47"/>
        <v>0</v>
      </c>
    </row>
    <row r="82" spans="1:15">
      <c r="A82" s="99" t="s">
        <v>115</v>
      </c>
      <c r="B82" s="100" t="s">
        <v>116</v>
      </c>
      <c r="C82" s="110">
        <f ca="1">SUM(INDIRECT("D"&amp;ROW()):INDIRECT("O"&amp;ROW()))</f>
        <v>0</v>
      </c>
      <c r="D82" s="42">
        <f t="shared" ca="1" si="36"/>
        <v>0</v>
      </c>
      <c r="E82" s="42">
        <f t="shared" ca="1" si="37"/>
        <v>0</v>
      </c>
      <c r="F82" s="42">
        <f t="shared" ca="1" si="38"/>
        <v>0</v>
      </c>
      <c r="G82" s="42">
        <f t="shared" ca="1" si="39"/>
        <v>0</v>
      </c>
      <c r="H82" s="42">
        <f t="shared" ca="1" si="40"/>
        <v>0</v>
      </c>
      <c r="I82" s="42">
        <f t="shared" ca="1" si="41"/>
        <v>0</v>
      </c>
      <c r="J82" s="42">
        <f t="shared" ca="1" si="42"/>
        <v>0</v>
      </c>
      <c r="K82" s="42">
        <f t="shared" ca="1" si="43"/>
        <v>0</v>
      </c>
      <c r="L82" s="42">
        <f t="shared" ca="1" si="44"/>
        <v>0</v>
      </c>
      <c r="M82" s="42">
        <f t="shared" ca="1" si="45"/>
        <v>0</v>
      </c>
      <c r="N82" s="42">
        <f t="shared" ca="1" si="46"/>
        <v>0</v>
      </c>
      <c r="O82" s="96">
        <f t="shared" ca="1" si="47"/>
        <v>0</v>
      </c>
    </row>
    <row r="83" spans="1:15" hidden="1">
      <c r="A83" s="99" t="s">
        <v>115</v>
      </c>
      <c r="B83" s="100" t="s">
        <v>114</v>
      </c>
      <c r="C83" s="110">
        <f ca="1">SUM(INDIRECT("D"&amp;ROW()):INDIRECT("O"&amp;ROW()))</f>
        <v>0</v>
      </c>
      <c r="D83" s="42">
        <f t="shared" ca="1" si="36"/>
        <v>0</v>
      </c>
      <c r="E83" s="42">
        <f t="shared" ca="1" si="37"/>
        <v>0</v>
      </c>
      <c r="F83" s="42">
        <f t="shared" ca="1" si="38"/>
        <v>0</v>
      </c>
      <c r="G83" s="42">
        <f t="shared" ca="1" si="39"/>
        <v>0</v>
      </c>
      <c r="H83" s="42">
        <f t="shared" ca="1" si="40"/>
        <v>0</v>
      </c>
      <c r="I83" s="42">
        <f t="shared" ca="1" si="41"/>
        <v>0</v>
      </c>
      <c r="J83" s="42">
        <f t="shared" ca="1" si="42"/>
        <v>0</v>
      </c>
      <c r="K83" s="42">
        <f t="shared" ca="1" si="43"/>
        <v>0</v>
      </c>
      <c r="L83" s="42">
        <f t="shared" ca="1" si="44"/>
        <v>0</v>
      </c>
      <c r="M83" s="42">
        <f t="shared" ca="1" si="45"/>
        <v>0</v>
      </c>
      <c r="N83" s="42">
        <f t="shared" ca="1" si="46"/>
        <v>0</v>
      </c>
      <c r="O83" s="96">
        <f t="shared" ca="1" si="47"/>
        <v>0</v>
      </c>
    </row>
    <row r="84" spans="1:15" hidden="1">
      <c r="A84" s="99" t="s">
        <v>117</v>
      </c>
      <c r="B84" s="100" t="s">
        <v>123</v>
      </c>
      <c r="C84" s="110">
        <f ca="1">SUM(INDIRECT("D"&amp;ROW()):INDIRECT("O"&amp;ROW()))</f>
        <v>0</v>
      </c>
      <c r="D84" s="42">
        <f t="shared" ca="1" si="36"/>
        <v>0</v>
      </c>
      <c r="E84" s="42">
        <f t="shared" ca="1" si="37"/>
        <v>0</v>
      </c>
      <c r="F84" s="42">
        <f t="shared" ca="1" si="38"/>
        <v>0</v>
      </c>
      <c r="G84" s="42">
        <f t="shared" ca="1" si="39"/>
        <v>0</v>
      </c>
      <c r="H84" s="42">
        <f t="shared" ca="1" si="40"/>
        <v>0</v>
      </c>
      <c r="I84" s="42">
        <f t="shared" ca="1" si="41"/>
        <v>0</v>
      </c>
      <c r="J84" s="42">
        <f t="shared" ca="1" si="42"/>
        <v>0</v>
      </c>
      <c r="K84" s="42">
        <f t="shared" ca="1" si="43"/>
        <v>0</v>
      </c>
      <c r="L84" s="42">
        <f t="shared" ca="1" si="44"/>
        <v>0</v>
      </c>
      <c r="M84" s="42">
        <f t="shared" ca="1" si="45"/>
        <v>0</v>
      </c>
      <c r="N84" s="42">
        <f t="shared" ca="1" si="46"/>
        <v>0</v>
      </c>
      <c r="O84" s="96">
        <f t="shared" ca="1" si="47"/>
        <v>0</v>
      </c>
    </row>
    <row r="85" spans="1:15" hidden="1">
      <c r="A85" s="99" t="s">
        <v>117</v>
      </c>
      <c r="B85" s="100" t="s">
        <v>124</v>
      </c>
      <c r="C85" s="110">
        <f ca="1">SUM(INDIRECT("D"&amp;ROW()):INDIRECT("O"&amp;ROW()))</f>
        <v>0</v>
      </c>
      <c r="D85" s="42">
        <f t="shared" ca="1" si="36"/>
        <v>0</v>
      </c>
      <c r="E85" s="42">
        <f t="shared" ca="1" si="37"/>
        <v>0</v>
      </c>
      <c r="F85" s="42">
        <f t="shared" ca="1" si="38"/>
        <v>0</v>
      </c>
      <c r="G85" s="42">
        <f t="shared" ca="1" si="39"/>
        <v>0</v>
      </c>
      <c r="H85" s="42">
        <f t="shared" ca="1" si="40"/>
        <v>0</v>
      </c>
      <c r="I85" s="42">
        <f t="shared" ca="1" si="41"/>
        <v>0</v>
      </c>
      <c r="J85" s="42">
        <f t="shared" ca="1" si="42"/>
        <v>0</v>
      </c>
      <c r="K85" s="42">
        <f t="shared" ca="1" si="43"/>
        <v>0</v>
      </c>
      <c r="L85" s="42">
        <f t="shared" ca="1" si="44"/>
        <v>0</v>
      </c>
      <c r="M85" s="42">
        <f t="shared" ca="1" si="45"/>
        <v>0</v>
      </c>
      <c r="N85" s="42">
        <f t="shared" ca="1" si="46"/>
        <v>0</v>
      </c>
      <c r="O85" s="96">
        <f t="shared" ca="1" si="47"/>
        <v>0</v>
      </c>
    </row>
    <row r="86" spans="1:15">
      <c r="A86" s="99" t="s">
        <v>117</v>
      </c>
      <c r="B86" s="100" t="s">
        <v>118</v>
      </c>
      <c r="C86" s="110">
        <f ca="1">SUM(INDIRECT("D"&amp;ROW()):INDIRECT("O"&amp;ROW()))</f>
        <v>0</v>
      </c>
      <c r="D86" s="42">
        <f t="shared" ca="1" si="36"/>
        <v>0</v>
      </c>
      <c r="E86" s="42">
        <f t="shared" ca="1" si="37"/>
        <v>0</v>
      </c>
      <c r="F86" s="42">
        <f t="shared" ca="1" si="38"/>
        <v>0</v>
      </c>
      <c r="G86" s="42">
        <f t="shared" ca="1" si="39"/>
        <v>0</v>
      </c>
      <c r="H86" s="42">
        <f t="shared" ca="1" si="40"/>
        <v>0</v>
      </c>
      <c r="I86" s="42">
        <f t="shared" ca="1" si="41"/>
        <v>0</v>
      </c>
      <c r="J86" s="42">
        <f t="shared" ca="1" si="42"/>
        <v>0</v>
      </c>
      <c r="K86" s="42">
        <f t="shared" ca="1" si="43"/>
        <v>0</v>
      </c>
      <c r="L86" s="42">
        <f t="shared" ca="1" si="44"/>
        <v>0</v>
      </c>
      <c r="M86" s="42">
        <f t="shared" ca="1" si="45"/>
        <v>0</v>
      </c>
      <c r="N86" s="42">
        <f t="shared" ca="1" si="46"/>
        <v>0</v>
      </c>
      <c r="O86" s="96">
        <f t="shared" ca="1" si="47"/>
        <v>0</v>
      </c>
    </row>
    <row r="87" spans="1:15" hidden="1">
      <c r="A87" s="99" t="s">
        <v>117</v>
      </c>
      <c r="B87" s="100" t="s">
        <v>119</v>
      </c>
      <c r="C87" s="110">
        <f ca="1">SUM(INDIRECT("D"&amp;ROW()):INDIRECT("O"&amp;ROW()))</f>
        <v>0</v>
      </c>
      <c r="D87" s="42">
        <f t="shared" ca="1" si="36"/>
        <v>0</v>
      </c>
      <c r="E87" s="42">
        <f t="shared" ca="1" si="37"/>
        <v>0</v>
      </c>
      <c r="F87" s="42">
        <f t="shared" ca="1" si="38"/>
        <v>0</v>
      </c>
      <c r="G87" s="42">
        <f t="shared" ca="1" si="39"/>
        <v>0</v>
      </c>
      <c r="H87" s="42">
        <f t="shared" ca="1" si="40"/>
        <v>0</v>
      </c>
      <c r="I87" s="42">
        <f t="shared" ca="1" si="41"/>
        <v>0</v>
      </c>
      <c r="J87" s="42">
        <f t="shared" ca="1" si="42"/>
        <v>0</v>
      </c>
      <c r="K87" s="42">
        <f t="shared" ca="1" si="43"/>
        <v>0</v>
      </c>
      <c r="L87" s="42">
        <f t="shared" ca="1" si="44"/>
        <v>0</v>
      </c>
      <c r="M87" s="42">
        <f t="shared" ca="1" si="45"/>
        <v>0</v>
      </c>
      <c r="N87" s="42">
        <f t="shared" ca="1" si="46"/>
        <v>0</v>
      </c>
      <c r="O87" s="96">
        <f t="shared" ca="1" si="47"/>
        <v>0</v>
      </c>
    </row>
    <row r="88" spans="1:15" hidden="1">
      <c r="A88" s="99" t="s">
        <v>117</v>
      </c>
      <c r="B88" s="100" t="s">
        <v>120</v>
      </c>
      <c r="C88" s="110">
        <f ca="1">SUM(INDIRECT("D"&amp;ROW()):INDIRECT("O"&amp;ROW()))</f>
        <v>0</v>
      </c>
      <c r="D88" s="42">
        <f t="shared" ca="1" si="36"/>
        <v>0</v>
      </c>
      <c r="E88" s="42">
        <f t="shared" ca="1" si="37"/>
        <v>0</v>
      </c>
      <c r="F88" s="42">
        <f t="shared" ca="1" si="38"/>
        <v>0</v>
      </c>
      <c r="G88" s="42">
        <f t="shared" ca="1" si="39"/>
        <v>0</v>
      </c>
      <c r="H88" s="42">
        <f t="shared" ca="1" si="40"/>
        <v>0</v>
      </c>
      <c r="I88" s="42">
        <f t="shared" ca="1" si="41"/>
        <v>0</v>
      </c>
      <c r="J88" s="42">
        <f t="shared" ca="1" si="42"/>
        <v>0</v>
      </c>
      <c r="K88" s="42">
        <f t="shared" ca="1" si="43"/>
        <v>0</v>
      </c>
      <c r="L88" s="42">
        <f t="shared" ca="1" si="44"/>
        <v>0</v>
      </c>
      <c r="M88" s="42">
        <f t="shared" ca="1" si="45"/>
        <v>0</v>
      </c>
      <c r="N88" s="42">
        <f t="shared" ca="1" si="46"/>
        <v>0</v>
      </c>
      <c r="O88" s="96">
        <f t="shared" ca="1" si="47"/>
        <v>0</v>
      </c>
    </row>
    <row r="89" spans="1:15" hidden="1">
      <c r="A89" s="99" t="s">
        <v>117</v>
      </c>
      <c r="B89" s="100" t="s">
        <v>121</v>
      </c>
      <c r="C89" s="110">
        <f ca="1">SUM(INDIRECT("D"&amp;ROW()):INDIRECT("O"&amp;ROW()))</f>
        <v>0</v>
      </c>
      <c r="D89" s="42">
        <f t="shared" ca="1" si="36"/>
        <v>0</v>
      </c>
      <c r="E89" s="42">
        <f t="shared" ca="1" si="37"/>
        <v>0</v>
      </c>
      <c r="F89" s="42">
        <f t="shared" ca="1" si="38"/>
        <v>0</v>
      </c>
      <c r="G89" s="42">
        <f t="shared" ca="1" si="39"/>
        <v>0</v>
      </c>
      <c r="H89" s="42">
        <f t="shared" ca="1" si="40"/>
        <v>0</v>
      </c>
      <c r="I89" s="42">
        <f t="shared" ca="1" si="41"/>
        <v>0</v>
      </c>
      <c r="J89" s="42">
        <f t="shared" ca="1" si="42"/>
        <v>0</v>
      </c>
      <c r="K89" s="42">
        <f t="shared" ca="1" si="43"/>
        <v>0</v>
      </c>
      <c r="L89" s="42">
        <f t="shared" ca="1" si="44"/>
        <v>0</v>
      </c>
      <c r="M89" s="42">
        <f t="shared" ca="1" si="45"/>
        <v>0</v>
      </c>
      <c r="N89" s="42">
        <f t="shared" ca="1" si="46"/>
        <v>0</v>
      </c>
      <c r="O89" s="96">
        <f t="shared" ca="1" si="47"/>
        <v>0</v>
      </c>
    </row>
    <row r="90" spans="1:15" hidden="1">
      <c r="A90" s="99" t="s">
        <v>117</v>
      </c>
      <c r="B90" s="100" t="s">
        <v>122</v>
      </c>
      <c r="C90" s="110">
        <f ca="1">SUM(INDIRECT("D"&amp;ROW()):INDIRECT("O"&amp;ROW()))</f>
        <v>0</v>
      </c>
      <c r="D90" s="42">
        <f t="shared" ca="1" si="36"/>
        <v>0</v>
      </c>
      <c r="E90" s="42">
        <f t="shared" ca="1" si="37"/>
        <v>0</v>
      </c>
      <c r="F90" s="42">
        <f t="shared" ca="1" si="38"/>
        <v>0</v>
      </c>
      <c r="G90" s="42">
        <f t="shared" ca="1" si="39"/>
        <v>0</v>
      </c>
      <c r="H90" s="42">
        <f t="shared" ca="1" si="40"/>
        <v>0</v>
      </c>
      <c r="I90" s="42">
        <f t="shared" ca="1" si="41"/>
        <v>0</v>
      </c>
      <c r="J90" s="42">
        <f t="shared" ca="1" si="42"/>
        <v>0</v>
      </c>
      <c r="K90" s="42">
        <f t="shared" ca="1" si="43"/>
        <v>0</v>
      </c>
      <c r="L90" s="42">
        <f t="shared" ca="1" si="44"/>
        <v>0</v>
      </c>
      <c r="M90" s="42">
        <f t="shared" ca="1" si="45"/>
        <v>0</v>
      </c>
      <c r="N90" s="42">
        <f t="shared" ca="1" si="46"/>
        <v>0</v>
      </c>
      <c r="O90" s="96">
        <f t="shared" ca="1" si="47"/>
        <v>0</v>
      </c>
    </row>
    <row r="91" spans="1:15" hidden="1">
      <c r="A91" s="99" t="s">
        <v>117</v>
      </c>
      <c r="B91" s="100" t="s">
        <v>179</v>
      </c>
      <c r="C91" s="110">
        <f ca="1">SUM(INDIRECT("D"&amp;ROW()):INDIRECT("O"&amp;ROW()))</f>
        <v>0</v>
      </c>
      <c r="D91" s="42">
        <f t="shared" ca="1" si="36"/>
        <v>0</v>
      </c>
      <c r="E91" s="42">
        <f t="shared" ca="1" si="37"/>
        <v>0</v>
      </c>
      <c r="F91" s="42">
        <f t="shared" ca="1" si="38"/>
        <v>0</v>
      </c>
      <c r="G91" s="42">
        <f t="shared" ca="1" si="39"/>
        <v>0</v>
      </c>
      <c r="H91" s="42">
        <f t="shared" ca="1" si="40"/>
        <v>0</v>
      </c>
      <c r="I91" s="42">
        <f t="shared" ca="1" si="41"/>
        <v>0</v>
      </c>
      <c r="J91" s="42">
        <f t="shared" ca="1" si="42"/>
        <v>0</v>
      </c>
      <c r="K91" s="42">
        <f t="shared" ca="1" si="43"/>
        <v>0</v>
      </c>
      <c r="L91" s="42">
        <f t="shared" ca="1" si="44"/>
        <v>0</v>
      </c>
      <c r="M91" s="42">
        <f t="shared" ca="1" si="45"/>
        <v>0</v>
      </c>
      <c r="N91" s="42">
        <f t="shared" ca="1" si="46"/>
        <v>0</v>
      </c>
      <c r="O91" s="96">
        <f t="shared" ca="1" si="47"/>
        <v>0</v>
      </c>
    </row>
    <row r="92" spans="1:15" hidden="1">
      <c r="A92" s="99" t="s">
        <v>117</v>
      </c>
      <c r="B92" s="100" t="s">
        <v>180</v>
      </c>
      <c r="C92" s="110">
        <f ca="1">SUM(INDIRECT("D"&amp;ROW()):INDIRECT("O"&amp;ROW()))</f>
        <v>0</v>
      </c>
      <c r="D92" s="42">
        <f t="shared" ca="1" si="36"/>
        <v>0</v>
      </c>
      <c r="E92" s="42">
        <f t="shared" ca="1" si="37"/>
        <v>0</v>
      </c>
      <c r="F92" s="42">
        <f t="shared" ca="1" si="38"/>
        <v>0</v>
      </c>
      <c r="G92" s="42">
        <f t="shared" ca="1" si="39"/>
        <v>0</v>
      </c>
      <c r="H92" s="42">
        <f t="shared" ca="1" si="40"/>
        <v>0</v>
      </c>
      <c r="I92" s="42">
        <f t="shared" ca="1" si="41"/>
        <v>0</v>
      </c>
      <c r="J92" s="42">
        <f t="shared" ca="1" si="42"/>
        <v>0</v>
      </c>
      <c r="K92" s="42">
        <f t="shared" ca="1" si="43"/>
        <v>0</v>
      </c>
      <c r="L92" s="42">
        <f t="shared" ca="1" si="44"/>
        <v>0</v>
      </c>
      <c r="M92" s="42">
        <f t="shared" ca="1" si="45"/>
        <v>0</v>
      </c>
      <c r="N92" s="42">
        <f t="shared" ca="1" si="46"/>
        <v>0</v>
      </c>
      <c r="O92" s="96">
        <f t="shared" ca="1" si="47"/>
        <v>0</v>
      </c>
    </row>
    <row r="93" spans="1:15" hidden="1">
      <c r="A93" s="99" t="s">
        <v>117</v>
      </c>
      <c r="B93" s="100" t="s">
        <v>114</v>
      </c>
      <c r="C93" s="110">
        <f ca="1">SUM(INDIRECT("D"&amp;ROW()):INDIRECT("O"&amp;ROW()))</f>
        <v>0</v>
      </c>
      <c r="D93" s="42">
        <f t="shared" ca="1" si="36"/>
        <v>0</v>
      </c>
      <c r="E93" s="42">
        <f t="shared" ca="1" si="37"/>
        <v>0</v>
      </c>
      <c r="F93" s="42">
        <f t="shared" ca="1" si="38"/>
        <v>0</v>
      </c>
      <c r="G93" s="42">
        <f t="shared" ca="1" si="39"/>
        <v>0</v>
      </c>
      <c r="H93" s="42">
        <f t="shared" ca="1" si="40"/>
        <v>0</v>
      </c>
      <c r="I93" s="42">
        <f t="shared" ca="1" si="41"/>
        <v>0</v>
      </c>
      <c r="J93" s="42">
        <f t="shared" ca="1" si="42"/>
        <v>0</v>
      </c>
      <c r="K93" s="42">
        <f t="shared" ca="1" si="43"/>
        <v>0</v>
      </c>
      <c r="L93" s="42">
        <f t="shared" ca="1" si="44"/>
        <v>0</v>
      </c>
      <c r="M93" s="42">
        <f t="shared" ca="1" si="45"/>
        <v>0</v>
      </c>
      <c r="N93" s="42">
        <f t="shared" ca="1" si="46"/>
        <v>0</v>
      </c>
      <c r="O93" s="96">
        <f t="shared" ca="1" si="47"/>
        <v>0</v>
      </c>
    </row>
    <row r="94" spans="1:15">
      <c r="A94" s="99" t="s">
        <v>93</v>
      </c>
      <c r="B94" s="100" t="s">
        <v>94</v>
      </c>
      <c r="C94" s="110">
        <f ca="1">SUM(INDIRECT("D"&amp;ROW()):INDIRECT("O"&amp;ROW()))</f>
        <v>0</v>
      </c>
      <c r="D94" s="42">
        <f t="shared" ca="1" si="36"/>
        <v>0</v>
      </c>
      <c r="E94" s="42">
        <f t="shared" ca="1" si="37"/>
        <v>0</v>
      </c>
      <c r="F94" s="42">
        <f t="shared" ca="1" si="38"/>
        <v>0</v>
      </c>
      <c r="G94" s="42">
        <f t="shared" ca="1" si="39"/>
        <v>0</v>
      </c>
      <c r="H94" s="42">
        <f t="shared" ca="1" si="40"/>
        <v>0</v>
      </c>
      <c r="I94" s="42">
        <f t="shared" ca="1" si="41"/>
        <v>0</v>
      </c>
      <c r="J94" s="42">
        <f t="shared" ca="1" si="42"/>
        <v>0</v>
      </c>
      <c r="K94" s="42">
        <f t="shared" ca="1" si="43"/>
        <v>0</v>
      </c>
      <c r="L94" s="42">
        <f t="shared" ca="1" si="44"/>
        <v>0</v>
      </c>
      <c r="M94" s="42">
        <f t="shared" ca="1" si="45"/>
        <v>0</v>
      </c>
      <c r="N94" s="42">
        <f t="shared" ca="1" si="46"/>
        <v>0</v>
      </c>
      <c r="O94" s="96">
        <f t="shared" ca="1" si="47"/>
        <v>0</v>
      </c>
    </row>
    <row r="95" spans="1:15" hidden="1">
      <c r="A95" s="99" t="s">
        <v>93</v>
      </c>
      <c r="B95" s="100" t="s">
        <v>95</v>
      </c>
      <c r="C95" s="110">
        <f ca="1">SUM(INDIRECT("D"&amp;ROW()):INDIRECT("O"&amp;ROW()))</f>
        <v>0</v>
      </c>
      <c r="D95" s="42">
        <f t="shared" ca="1" si="36"/>
        <v>0</v>
      </c>
      <c r="E95" s="42">
        <f t="shared" ca="1" si="37"/>
        <v>0</v>
      </c>
      <c r="F95" s="42">
        <f t="shared" ca="1" si="38"/>
        <v>0</v>
      </c>
      <c r="G95" s="42">
        <f t="shared" ca="1" si="39"/>
        <v>0</v>
      </c>
      <c r="H95" s="42">
        <f t="shared" ca="1" si="40"/>
        <v>0</v>
      </c>
      <c r="I95" s="42">
        <f t="shared" ca="1" si="41"/>
        <v>0</v>
      </c>
      <c r="J95" s="42">
        <f t="shared" ca="1" si="42"/>
        <v>0</v>
      </c>
      <c r="K95" s="42">
        <f t="shared" ca="1" si="43"/>
        <v>0</v>
      </c>
      <c r="L95" s="42">
        <f t="shared" ca="1" si="44"/>
        <v>0</v>
      </c>
      <c r="M95" s="42">
        <f t="shared" ca="1" si="45"/>
        <v>0</v>
      </c>
      <c r="N95" s="42">
        <f t="shared" ca="1" si="46"/>
        <v>0</v>
      </c>
      <c r="O95" s="96">
        <f t="shared" ca="1" si="47"/>
        <v>0</v>
      </c>
    </row>
    <row r="96" spans="1:15" hidden="1">
      <c r="A96" s="99" t="s">
        <v>93</v>
      </c>
      <c r="B96" s="100" t="s">
        <v>212</v>
      </c>
      <c r="C96" s="110">
        <f ca="1">SUM(INDIRECT("D"&amp;ROW()):INDIRECT("O"&amp;ROW()))</f>
        <v>0</v>
      </c>
      <c r="D96" s="42">
        <f t="shared" ca="1" si="36"/>
        <v>0</v>
      </c>
      <c r="E96" s="42">
        <f t="shared" ca="1" si="37"/>
        <v>0</v>
      </c>
      <c r="F96" s="42">
        <f t="shared" ca="1" si="38"/>
        <v>0</v>
      </c>
      <c r="G96" s="42">
        <f t="shared" ca="1" si="39"/>
        <v>0</v>
      </c>
      <c r="H96" s="42">
        <f t="shared" ca="1" si="40"/>
        <v>0</v>
      </c>
      <c r="I96" s="42">
        <f t="shared" ca="1" si="41"/>
        <v>0</v>
      </c>
      <c r="J96" s="42">
        <f t="shared" ca="1" si="42"/>
        <v>0</v>
      </c>
      <c r="K96" s="42">
        <f t="shared" ca="1" si="43"/>
        <v>0</v>
      </c>
      <c r="L96" s="42">
        <f t="shared" ca="1" si="44"/>
        <v>0</v>
      </c>
      <c r="M96" s="42">
        <f t="shared" ca="1" si="45"/>
        <v>0</v>
      </c>
      <c r="N96" s="42">
        <f t="shared" ca="1" si="46"/>
        <v>0</v>
      </c>
      <c r="O96" s="96">
        <f t="shared" ca="1" si="47"/>
        <v>0</v>
      </c>
    </row>
    <row r="97" spans="1:15" hidden="1">
      <c r="A97" s="99" t="s">
        <v>93</v>
      </c>
      <c r="B97" s="100" t="s">
        <v>96</v>
      </c>
      <c r="C97" s="110">
        <f ca="1">SUM(INDIRECT("D"&amp;ROW()):INDIRECT("O"&amp;ROW()))</f>
        <v>0</v>
      </c>
      <c r="D97" s="42">
        <f t="shared" ca="1" si="36"/>
        <v>0</v>
      </c>
      <c r="E97" s="42">
        <f t="shared" ca="1" si="37"/>
        <v>0</v>
      </c>
      <c r="F97" s="42">
        <f t="shared" ca="1" si="38"/>
        <v>0</v>
      </c>
      <c r="G97" s="42">
        <f t="shared" ca="1" si="39"/>
        <v>0</v>
      </c>
      <c r="H97" s="42">
        <f t="shared" ca="1" si="40"/>
        <v>0</v>
      </c>
      <c r="I97" s="42">
        <f t="shared" ca="1" si="41"/>
        <v>0</v>
      </c>
      <c r="J97" s="42">
        <f t="shared" ca="1" si="42"/>
        <v>0</v>
      </c>
      <c r="K97" s="42">
        <f t="shared" ca="1" si="43"/>
        <v>0</v>
      </c>
      <c r="L97" s="42">
        <f t="shared" ca="1" si="44"/>
        <v>0</v>
      </c>
      <c r="M97" s="42">
        <f t="shared" ca="1" si="45"/>
        <v>0</v>
      </c>
      <c r="N97" s="42">
        <f t="shared" ca="1" si="46"/>
        <v>0</v>
      </c>
      <c r="O97" s="96">
        <f t="shared" ca="1" si="47"/>
        <v>0</v>
      </c>
    </row>
    <row r="98" spans="1:15" hidden="1">
      <c r="A98" s="99" t="s">
        <v>93</v>
      </c>
      <c r="B98" s="100" t="s">
        <v>97</v>
      </c>
      <c r="C98" s="110">
        <f ca="1">SUM(INDIRECT("D"&amp;ROW()):INDIRECT("O"&amp;ROW()))</f>
        <v>0</v>
      </c>
      <c r="D98" s="42">
        <f t="shared" ca="1" si="36"/>
        <v>0</v>
      </c>
      <c r="E98" s="42">
        <f t="shared" ca="1" si="37"/>
        <v>0</v>
      </c>
      <c r="F98" s="42">
        <f t="shared" ca="1" si="38"/>
        <v>0</v>
      </c>
      <c r="G98" s="42">
        <f t="shared" ca="1" si="39"/>
        <v>0</v>
      </c>
      <c r="H98" s="42">
        <f t="shared" ca="1" si="40"/>
        <v>0</v>
      </c>
      <c r="I98" s="42">
        <f t="shared" ca="1" si="41"/>
        <v>0</v>
      </c>
      <c r="J98" s="42">
        <f t="shared" ca="1" si="42"/>
        <v>0</v>
      </c>
      <c r="K98" s="42">
        <f t="shared" ca="1" si="43"/>
        <v>0</v>
      </c>
      <c r="L98" s="42">
        <f t="shared" ca="1" si="44"/>
        <v>0</v>
      </c>
      <c r="M98" s="42">
        <f t="shared" ca="1" si="45"/>
        <v>0</v>
      </c>
      <c r="N98" s="42">
        <f t="shared" ca="1" si="46"/>
        <v>0</v>
      </c>
      <c r="O98" s="96">
        <f t="shared" ca="1" si="47"/>
        <v>0</v>
      </c>
    </row>
    <row r="99" spans="1:15" hidden="1">
      <c r="A99" s="99" t="s">
        <v>93</v>
      </c>
      <c r="B99" s="100" t="s">
        <v>139</v>
      </c>
      <c r="C99" s="110">
        <f ca="1">SUM(INDIRECT("D"&amp;ROW()):INDIRECT("O"&amp;ROW()))</f>
        <v>0</v>
      </c>
      <c r="D99" s="42">
        <f t="shared" ref="D99:D130" ca="1" si="48">IF(AND($A99&lt;&gt;"",$B99&lt;&gt;""),SUMPRODUCT((LP_1=$A99)*(LS_1=$B99)*(C_1-D_1)),IF($A99&lt;&gt;"",SUMPRODUCT((LP_1=$A99)*(C_1-D_1)),SUMPRODUCT((LS_1=$B99)*(C_1-D_1))))</f>
        <v>0</v>
      </c>
      <c r="E99" s="42">
        <f t="shared" ref="E99:E130" ca="1" si="49">IF(AND($A99&lt;&gt;"",$B99&lt;&gt;""),SUMPRODUCT((LP_2=$A99)*(LS_2=$B99)*(C_2-D_2)),IF($A99&lt;&gt;"",SUMPRODUCT((LP_2=$A99)*(C_2-D_2)),SUMPRODUCT((LS_2=$B99)*(C_2-D_2))))</f>
        <v>0</v>
      </c>
      <c r="F99" s="42">
        <f t="shared" ref="F99:F130" ca="1" si="50">IF(AND($A99&lt;&gt;"",$B99&lt;&gt;""),SUMPRODUCT((LP_3=$A99)*(LS_3=$B99)*(C_3-D_3)),IF($A99&lt;&gt;"",SUMPRODUCT((LP_3=$A99)*(C_3-D_3)),SUMPRODUCT((LS_3=$B99)*(C_3-D_3))))</f>
        <v>0</v>
      </c>
      <c r="G99" s="42">
        <f t="shared" ref="G99:G130" ca="1" si="51">IF(AND($A99&lt;&gt;"",$B99&lt;&gt;""),SUMPRODUCT((LP_4=$A99)*(LS_4=$B99)*(C_4-D_4)),IF($A99&lt;&gt;"",SUMPRODUCT((LP_4=$A99)*(C_4-D_4)),SUMPRODUCT((LS_4=$B99)*(C_4-D_4))))</f>
        <v>0</v>
      </c>
      <c r="H99" s="42">
        <f t="shared" ref="H99:H130" ca="1" si="52">IF(AND($A99&lt;&gt;"",$B99&lt;&gt;""),SUMPRODUCT((LP_5=$A99)*(LS_5=$B99)*(C_5-D_5)),IF($A99&lt;&gt;"",SUMPRODUCT((LP_5=$A99)*(C_5-D_5)),SUMPRODUCT((LS_5=$B99)*(C_5-D_5))))</f>
        <v>0</v>
      </c>
      <c r="I99" s="42">
        <f t="shared" ref="I99:I130" ca="1" si="53">IF(AND($A99&lt;&gt;"",$B99&lt;&gt;""),SUMPRODUCT((LP_6=$A99)*(LS_6=$B99)*(C_6-D_6)),IF($A99&lt;&gt;"",SUMPRODUCT((LP_6=$A99)*(C_6-D_6)),SUMPRODUCT((LS_6=$B99)*(C_6-D_6))))</f>
        <v>0</v>
      </c>
      <c r="J99" s="42">
        <f t="shared" ref="J99:J130" ca="1" si="54">IF(AND($A99&lt;&gt;"",$B99&lt;&gt;""),SUMPRODUCT((LP_7=$A99)*(LS_7=$B99)*(C_7-D_7)),IF($A99&lt;&gt;"",SUMPRODUCT((LP_7=$A99)*(C_7-D_7)),SUMPRODUCT((LS_7=$B99)*(C_7-D_7))))</f>
        <v>0</v>
      </c>
      <c r="K99" s="42">
        <f t="shared" ref="K99:K130" ca="1" si="55">IF(AND($A99&lt;&gt;"",$B99&lt;&gt;""),SUMPRODUCT((LP_8=$A99)*(LS_8=$B99)*(C_8-D_8)),IF($A99&lt;&gt;"",SUMPRODUCT((LP_8=$A99)*(C_8-D_8)),SUMPRODUCT((LS_8=$B99)*(C_8-D_8))))</f>
        <v>0</v>
      </c>
      <c r="L99" s="42">
        <f t="shared" ref="L99:L130" ca="1" si="56">IF(AND($A99&lt;&gt;"",$B99&lt;&gt;""),SUMPRODUCT((LP_9=$A99)*(LS_9=$B99)*(C_9-D_9)),IF($A99&lt;&gt;"",SUMPRODUCT((LP_9=$A99)*(C_9-D_9)),SUMPRODUCT((LS_2=$B99)*(C_9-D_9))))</f>
        <v>0</v>
      </c>
      <c r="M99" s="42">
        <f t="shared" ref="M99:M130" ca="1" si="57">IF(AND($A99&lt;&gt;"",$B99&lt;&gt;""),SUMPRODUCT((LP_10=$A99)*(LS_10=$B99)*(C_10-D_10)),IF($A99&lt;&gt;"",SUMPRODUCT((LP_10=$A99)*(C_10-D_10)),SUMPRODUCT((LS_10=$B99)*(C_10-D_10))))</f>
        <v>0</v>
      </c>
      <c r="N99" s="42">
        <f t="shared" ref="N99:N130" ca="1" si="58">IF(AND($A99&lt;&gt;"",$B99&lt;&gt;""),SUMPRODUCT((LP_11=$A99)*(LS_11=$B99)*(C_11-D_11)),IF($A99&lt;&gt;"",SUMPRODUCT((LP_11=$A99)*(C_11-D_11)),SUMPRODUCT((LS_11=$B99)*(C_11-D_11))))</f>
        <v>0</v>
      </c>
      <c r="O99" s="96">
        <f t="shared" ref="O99:O130" ca="1" si="59">IF(AND($A99&lt;&gt;"",$B99&lt;&gt;""),SUMPRODUCT((LP_12=$A99)*(LS_12=$B99)*(C_12-D_12)),IF($A99&lt;&gt;"",SUMPRODUCT((LP_12=$A99)*(C_12-D_12)),SUMPRODUCT((LS_12=$B99)*(C_12-D_12))))</f>
        <v>0</v>
      </c>
    </row>
    <row r="100" spans="1:15">
      <c r="A100" s="99" t="s">
        <v>93</v>
      </c>
      <c r="B100" s="100" t="s">
        <v>140</v>
      </c>
      <c r="C100" s="110">
        <f ca="1">SUM(INDIRECT("D"&amp;ROW()):INDIRECT("O"&amp;ROW()))</f>
        <v>0</v>
      </c>
      <c r="D100" s="42">
        <f t="shared" ca="1" si="48"/>
        <v>0</v>
      </c>
      <c r="E100" s="42">
        <f t="shared" ca="1" si="49"/>
        <v>0</v>
      </c>
      <c r="F100" s="42">
        <f t="shared" ca="1" si="50"/>
        <v>0</v>
      </c>
      <c r="G100" s="42">
        <f t="shared" ca="1" si="51"/>
        <v>0</v>
      </c>
      <c r="H100" s="42">
        <f t="shared" ca="1" si="52"/>
        <v>0</v>
      </c>
      <c r="I100" s="42">
        <f t="shared" ca="1" si="53"/>
        <v>0</v>
      </c>
      <c r="J100" s="42">
        <f t="shared" ca="1" si="54"/>
        <v>0</v>
      </c>
      <c r="K100" s="42">
        <f t="shared" ca="1" si="55"/>
        <v>0</v>
      </c>
      <c r="L100" s="42">
        <f t="shared" ca="1" si="56"/>
        <v>0</v>
      </c>
      <c r="M100" s="42">
        <f t="shared" ca="1" si="57"/>
        <v>0</v>
      </c>
      <c r="N100" s="42">
        <f t="shared" ca="1" si="58"/>
        <v>0</v>
      </c>
      <c r="O100" s="96">
        <f t="shared" ca="1" si="59"/>
        <v>0</v>
      </c>
    </row>
    <row r="101" spans="1:15" hidden="1">
      <c r="A101" s="99" t="s">
        <v>93</v>
      </c>
      <c r="B101" s="100" t="s">
        <v>141</v>
      </c>
      <c r="C101" s="110">
        <f ca="1">SUM(INDIRECT("D"&amp;ROW()):INDIRECT("O"&amp;ROW()))</f>
        <v>0</v>
      </c>
      <c r="D101" s="42">
        <f t="shared" ca="1" si="48"/>
        <v>0</v>
      </c>
      <c r="E101" s="42">
        <f t="shared" ca="1" si="49"/>
        <v>0</v>
      </c>
      <c r="F101" s="42">
        <f t="shared" ca="1" si="50"/>
        <v>0</v>
      </c>
      <c r="G101" s="42">
        <f t="shared" ca="1" si="51"/>
        <v>0</v>
      </c>
      <c r="H101" s="42">
        <f t="shared" ca="1" si="52"/>
        <v>0</v>
      </c>
      <c r="I101" s="42">
        <f t="shared" ca="1" si="53"/>
        <v>0</v>
      </c>
      <c r="J101" s="42">
        <f t="shared" ca="1" si="54"/>
        <v>0</v>
      </c>
      <c r="K101" s="42">
        <f t="shared" ca="1" si="55"/>
        <v>0</v>
      </c>
      <c r="L101" s="42">
        <f t="shared" ca="1" si="56"/>
        <v>0</v>
      </c>
      <c r="M101" s="42">
        <f t="shared" ca="1" si="57"/>
        <v>0</v>
      </c>
      <c r="N101" s="42">
        <f t="shared" ca="1" si="58"/>
        <v>0</v>
      </c>
      <c r="O101" s="96">
        <f t="shared" ca="1" si="59"/>
        <v>0</v>
      </c>
    </row>
    <row r="102" spans="1:15" hidden="1">
      <c r="A102" s="99" t="s">
        <v>93</v>
      </c>
      <c r="B102" s="100" t="s">
        <v>142</v>
      </c>
      <c r="C102" s="110">
        <f ca="1">SUM(INDIRECT("D"&amp;ROW()):INDIRECT("O"&amp;ROW()))</f>
        <v>0</v>
      </c>
      <c r="D102" s="42">
        <f t="shared" ca="1" si="48"/>
        <v>0</v>
      </c>
      <c r="E102" s="42">
        <f t="shared" ca="1" si="49"/>
        <v>0</v>
      </c>
      <c r="F102" s="42">
        <f t="shared" ca="1" si="50"/>
        <v>0</v>
      </c>
      <c r="G102" s="42">
        <f t="shared" ca="1" si="51"/>
        <v>0</v>
      </c>
      <c r="H102" s="42">
        <f t="shared" ca="1" si="52"/>
        <v>0</v>
      </c>
      <c r="I102" s="42">
        <f t="shared" ca="1" si="53"/>
        <v>0</v>
      </c>
      <c r="J102" s="42">
        <f t="shared" ca="1" si="54"/>
        <v>0</v>
      </c>
      <c r="K102" s="42">
        <f t="shared" ca="1" si="55"/>
        <v>0</v>
      </c>
      <c r="L102" s="42">
        <f t="shared" ca="1" si="56"/>
        <v>0</v>
      </c>
      <c r="M102" s="42">
        <f t="shared" ca="1" si="57"/>
        <v>0</v>
      </c>
      <c r="N102" s="42">
        <f t="shared" ca="1" si="58"/>
        <v>0</v>
      </c>
      <c r="O102" s="96">
        <f t="shared" ca="1" si="59"/>
        <v>0</v>
      </c>
    </row>
    <row r="103" spans="1:15">
      <c r="A103" s="99" t="s">
        <v>93</v>
      </c>
      <c r="B103" s="100" t="s">
        <v>143</v>
      </c>
      <c r="C103" s="110">
        <f ca="1">SUM(INDIRECT("D"&amp;ROW()):INDIRECT("O"&amp;ROW()))</f>
        <v>0</v>
      </c>
      <c r="D103" s="42">
        <f t="shared" ca="1" si="48"/>
        <v>0</v>
      </c>
      <c r="E103" s="42">
        <f t="shared" ca="1" si="49"/>
        <v>0</v>
      </c>
      <c r="F103" s="42">
        <f t="shared" ca="1" si="50"/>
        <v>0</v>
      </c>
      <c r="G103" s="42">
        <f t="shared" ca="1" si="51"/>
        <v>0</v>
      </c>
      <c r="H103" s="42">
        <f t="shared" ca="1" si="52"/>
        <v>0</v>
      </c>
      <c r="I103" s="42">
        <f t="shared" ca="1" si="53"/>
        <v>0</v>
      </c>
      <c r="J103" s="42">
        <f t="shared" ca="1" si="54"/>
        <v>0</v>
      </c>
      <c r="K103" s="42">
        <f t="shared" ca="1" si="55"/>
        <v>0</v>
      </c>
      <c r="L103" s="42">
        <f t="shared" ca="1" si="56"/>
        <v>0</v>
      </c>
      <c r="M103" s="42">
        <f t="shared" ca="1" si="57"/>
        <v>0</v>
      </c>
      <c r="N103" s="42">
        <f t="shared" ca="1" si="58"/>
        <v>0</v>
      </c>
      <c r="O103" s="96">
        <f t="shared" ca="1" si="59"/>
        <v>0</v>
      </c>
    </row>
    <row r="104" spans="1:15">
      <c r="A104" s="99" t="s">
        <v>93</v>
      </c>
      <c r="B104" s="100" t="s">
        <v>251</v>
      </c>
      <c r="C104" s="110">
        <f ca="1">SUM(INDIRECT("D"&amp;ROW()):INDIRECT("O"&amp;ROW()))</f>
        <v>0</v>
      </c>
      <c r="D104" s="42">
        <f t="shared" ca="1" si="48"/>
        <v>0</v>
      </c>
      <c r="E104" s="42">
        <f t="shared" ca="1" si="49"/>
        <v>0</v>
      </c>
      <c r="F104" s="42">
        <f t="shared" ca="1" si="50"/>
        <v>0</v>
      </c>
      <c r="G104" s="42">
        <f t="shared" ca="1" si="51"/>
        <v>0</v>
      </c>
      <c r="H104" s="42">
        <f t="shared" ca="1" si="52"/>
        <v>0</v>
      </c>
      <c r="I104" s="42">
        <f t="shared" ca="1" si="53"/>
        <v>0</v>
      </c>
      <c r="J104" s="42">
        <f t="shared" ca="1" si="54"/>
        <v>0</v>
      </c>
      <c r="K104" s="42">
        <f t="shared" ca="1" si="55"/>
        <v>0</v>
      </c>
      <c r="L104" s="42">
        <f t="shared" ca="1" si="56"/>
        <v>0</v>
      </c>
      <c r="M104" s="42">
        <f t="shared" ca="1" si="57"/>
        <v>0</v>
      </c>
      <c r="N104" s="42">
        <f t="shared" ca="1" si="58"/>
        <v>0</v>
      </c>
      <c r="O104" s="96">
        <f t="shared" ca="1" si="59"/>
        <v>0</v>
      </c>
    </row>
    <row r="105" spans="1:15" hidden="1">
      <c r="A105" s="99" t="s">
        <v>93</v>
      </c>
      <c r="B105" s="100" t="s">
        <v>114</v>
      </c>
      <c r="C105" s="110">
        <f ca="1">SUM(INDIRECT("D"&amp;ROW()):INDIRECT("O"&amp;ROW()))</f>
        <v>0</v>
      </c>
      <c r="D105" s="42">
        <f t="shared" ca="1" si="48"/>
        <v>0</v>
      </c>
      <c r="E105" s="42">
        <f t="shared" ca="1" si="49"/>
        <v>0</v>
      </c>
      <c r="F105" s="42">
        <f t="shared" ca="1" si="50"/>
        <v>0</v>
      </c>
      <c r="G105" s="42">
        <f t="shared" ca="1" si="51"/>
        <v>0</v>
      </c>
      <c r="H105" s="42">
        <f t="shared" ca="1" si="52"/>
        <v>0</v>
      </c>
      <c r="I105" s="42">
        <f t="shared" ca="1" si="53"/>
        <v>0</v>
      </c>
      <c r="J105" s="42">
        <f t="shared" ca="1" si="54"/>
        <v>0</v>
      </c>
      <c r="K105" s="42">
        <f t="shared" ca="1" si="55"/>
        <v>0</v>
      </c>
      <c r="L105" s="42">
        <f t="shared" ca="1" si="56"/>
        <v>0</v>
      </c>
      <c r="M105" s="42">
        <f t="shared" ca="1" si="57"/>
        <v>0</v>
      </c>
      <c r="N105" s="42">
        <f t="shared" ca="1" si="58"/>
        <v>0</v>
      </c>
      <c r="O105" s="96">
        <f t="shared" ca="1" si="59"/>
        <v>0</v>
      </c>
    </row>
    <row r="106" spans="1:15">
      <c r="A106" s="99" t="s">
        <v>98</v>
      </c>
      <c r="B106" s="100" t="s">
        <v>99</v>
      </c>
      <c r="C106" s="110">
        <f ca="1">SUM(INDIRECT("D"&amp;ROW()):INDIRECT("O"&amp;ROW()))</f>
        <v>0</v>
      </c>
      <c r="D106" s="42">
        <f t="shared" ca="1" si="48"/>
        <v>0</v>
      </c>
      <c r="E106" s="42">
        <f t="shared" ca="1" si="49"/>
        <v>0</v>
      </c>
      <c r="F106" s="42">
        <f t="shared" ca="1" si="50"/>
        <v>0</v>
      </c>
      <c r="G106" s="42">
        <f t="shared" ca="1" si="51"/>
        <v>0</v>
      </c>
      <c r="H106" s="42">
        <f t="shared" ca="1" si="52"/>
        <v>0</v>
      </c>
      <c r="I106" s="42">
        <f t="shared" ca="1" si="53"/>
        <v>0</v>
      </c>
      <c r="J106" s="42">
        <f t="shared" ca="1" si="54"/>
        <v>0</v>
      </c>
      <c r="K106" s="42">
        <f t="shared" ca="1" si="55"/>
        <v>0</v>
      </c>
      <c r="L106" s="42">
        <f t="shared" ca="1" si="56"/>
        <v>0</v>
      </c>
      <c r="M106" s="42">
        <f t="shared" ca="1" si="57"/>
        <v>0</v>
      </c>
      <c r="N106" s="42">
        <f t="shared" ca="1" si="58"/>
        <v>0</v>
      </c>
      <c r="O106" s="96">
        <f t="shared" ca="1" si="59"/>
        <v>0</v>
      </c>
    </row>
    <row r="107" spans="1:15" hidden="1">
      <c r="A107" s="99" t="s">
        <v>98</v>
      </c>
      <c r="B107" s="100" t="s">
        <v>100</v>
      </c>
      <c r="C107" s="110">
        <f ca="1">SUM(INDIRECT("D"&amp;ROW()):INDIRECT("O"&amp;ROW()))</f>
        <v>0</v>
      </c>
      <c r="D107" s="42">
        <f t="shared" ca="1" si="48"/>
        <v>0</v>
      </c>
      <c r="E107" s="42">
        <f t="shared" ca="1" si="49"/>
        <v>0</v>
      </c>
      <c r="F107" s="42">
        <f t="shared" ca="1" si="50"/>
        <v>0</v>
      </c>
      <c r="G107" s="42">
        <f t="shared" ca="1" si="51"/>
        <v>0</v>
      </c>
      <c r="H107" s="42">
        <f t="shared" ca="1" si="52"/>
        <v>0</v>
      </c>
      <c r="I107" s="42">
        <f t="shared" ca="1" si="53"/>
        <v>0</v>
      </c>
      <c r="J107" s="42">
        <f t="shared" ca="1" si="54"/>
        <v>0</v>
      </c>
      <c r="K107" s="42">
        <f t="shared" ca="1" si="55"/>
        <v>0</v>
      </c>
      <c r="L107" s="42">
        <f t="shared" ca="1" si="56"/>
        <v>0</v>
      </c>
      <c r="M107" s="42">
        <f t="shared" ca="1" si="57"/>
        <v>0</v>
      </c>
      <c r="N107" s="42">
        <f t="shared" ca="1" si="58"/>
        <v>0</v>
      </c>
      <c r="O107" s="96">
        <f t="shared" ca="1" si="59"/>
        <v>0</v>
      </c>
    </row>
    <row r="108" spans="1:15" hidden="1">
      <c r="A108" s="99" t="s">
        <v>98</v>
      </c>
      <c r="B108" s="100" t="s">
        <v>114</v>
      </c>
      <c r="C108" s="110">
        <f ca="1">SUM(INDIRECT("D"&amp;ROW()):INDIRECT("O"&amp;ROW()))</f>
        <v>0</v>
      </c>
      <c r="D108" s="42">
        <f t="shared" ca="1" si="48"/>
        <v>0</v>
      </c>
      <c r="E108" s="42">
        <f t="shared" ca="1" si="49"/>
        <v>0</v>
      </c>
      <c r="F108" s="42">
        <f t="shared" ca="1" si="50"/>
        <v>0</v>
      </c>
      <c r="G108" s="42">
        <f t="shared" ca="1" si="51"/>
        <v>0</v>
      </c>
      <c r="H108" s="42">
        <f t="shared" ca="1" si="52"/>
        <v>0</v>
      </c>
      <c r="I108" s="42">
        <f t="shared" ca="1" si="53"/>
        <v>0</v>
      </c>
      <c r="J108" s="42">
        <f t="shared" ca="1" si="54"/>
        <v>0</v>
      </c>
      <c r="K108" s="42">
        <f t="shared" ca="1" si="55"/>
        <v>0</v>
      </c>
      <c r="L108" s="42">
        <f t="shared" ca="1" si="56"/>
        <v>0</v>
      </c>
      <c r="M108" s="42">
        <f t="shared" ca="1" si="57"/>
        <v>0</v>
      </c>
      <c r="N108" s="42">
        <f t="shared" ca="1" si="58"/>
        <v>0</v>
      </c>
      <c r="O108" s="96">
        <f t="shared" ca="1" si="59"/>
        <v>0</v>
      </c>
    </row>
    <row r="109" spans="1:15">
      <c r="A109" s="99" t="s">
        <v>144</v>
      </c>
      <c r="B109" s="100" t="s">
        <v>21</v>
      </c>
      <c r="C109" s="110">
        <f ca="1">SUM(INDIRECT("D"&amp;ROW()):INDIRECT("O"&amp;ROW()))</f>
        <v>0</v>
      </c>
      <c r="D109" s="42">
        <f t="shared" ca="1" si="48"/>
        <v>0</v>
      </c>
      <c r="E109" s="42">
        <f t="shared" ca="1" si="49"/>
        <v>0</v>
      </c>
      <c r="F109" s="42">
        <f t="shared" ca="1" si="50"/>
        <v>0</v>
      </c>
      <c r="G109" s="42">
        <f t="shared" ca="1" si="51"/>
        <v>0</v>
      </c>
      <c r="H109" s="42">
        <f t="shared" ca="1" si="52"/>
        <v>0</v>
      </c>
      <c r="I109" s="42">
        <f t="shared" ca="1" si="53"/>
        <v>0</v>
      </c>
      <c r="J109" s="42">
        <f t="shared" ca="1" si="54"/>
        <v>0</v>
      </c>
      <c r="K109" s="42">
        <f t="shared" ca="1" si="55"/>
        <v>0</v>
      </c>
      <c r="L109" s="42">
        <f t="shared" ca="1" si="56"/>
        <v>0</v>
      </c>
      <c r="M109" s="42">
        <f t="shared" ca="1" si="57"/>
        <v>0</v>
      </c>
      <c r="N109" s="42">
        <f t="shared" ca="1" si="58"/>
        <v>0</v>
      </c>
      <c r="O109" s="96">
        <f t="shared" ca="1" si="59"/>
        <v>0</v>
      </c>
    </row>
    <row r="110" spans="1:15" hidden="1">
      <c r="A110" s="99" t="s">
        <v>144</v>
      </c>
      <c r="B110" s="100" t="s">
        <v>145</v>
      </c>
      <c r="C110" s="110">
        <f ca="1">SUM(INDIRECT("D"&amp;ROW()):INDIRECT("O"&amp;ROW()))</f>
        <v>0</v>
      </c>
      <c r="D110" s="42">
        <f t="shared" ca="1" si="48"/>
        <v>0</v>
      </c>
      <c r="E110" s="42">
        <f t="shared" ca="1" si="49"/>
        <v>0</v>
      </c>
      <c r="F110" s="42">
        <f t="shared" ca="1" si="50"/>
        <v>0</v>
      </c>
      <c r="G110" s="42">
        <f t="shared" ca="1" si="51"/>
        <v>0</v>
      </c>
      <c r="H110" s="42">
        <f t="shared" ca="1" si="52"/>
        <v>0</v>
      </c>
      <c r="I110" s="42">
        <f t="shared" ca="1" si="53"/>
        <v>0</v>
      </c>
      <c r="J110" s="42">
        <f t="shared" ca="1" si="54"/>
        <v>0</v>
      </c>
      <c r="K110" s="42">
        <f t="shared" ca="1" si="55"/>
        <v>0</v>
      </c>
      <c r="L110" s="42">
        <f t="shared" ca="1" si="56"/>
        <v>0</v>
      </c>
      <c r="M110" s="42">
        <f t="shared" ca="1" si="57"/>
        <v>0</v>
      </c>
      <c r="N110" s="42">
        <f t="shared" ca="1" si="58"/>
        <v>0</v>
      </c>
      <c r="O110" s="96">
        <f t="shared" ca="1" si="59"/>
        <v>0</v>
      </c>
    </row>
    <row r="111" spans="1:15" hidden="1">
      <c r="A111" s="99" t="s">
        <v>144</v>
      </c>
      <c r="B111" s="100" t="s">
        <v>146</v>
      </c>
      <c r="C111" s="110">
        <f ca="1">SUM(INDIRECT("D"&amp;ROW()):INDIRECT("O"&amp;ROW()))</f>
        <v>0</v>
      </c>
      <c r="D111" s="42">
        <f t="shared" ca="1" si="48"/>
        <v>0</v>
      </c>
      <c r="E111" s="42">
        <f t="shared" ca="1" si="49"/>
        <v>0</v>
      </c>
      <c r="F111" s="42">
        <f t="shared" ca="1" si="50"/>
        <v>0</v>
      </c>
      <c r="G111" s="42">
        <f t="shared" ca="1" si="51"/>
        <v>0</v>
      </c>
      <c r="H111" s="42">
        <f t="shared" ca="1" si="52"/>
        <v>0</v>
      </c>
      <c r="I111" s="42">
        <f t="shared" ca="1" si="53"/>
        <v>0</v>
      </c>
      <c r="J111" s="42">
        <f t="shared" ca="1" si="54"/>
        <v>0</v>
      </c>
      <c r="K111" s="42">
        <f t="shared" ca="1" si="55"/>
        <v>0</v>
      </c>
      <c r="L111" s="42">
        <f t="shared" ca="1" si="56"/>
        <v>0</v>
      </c>
      <c r="M111" s="42">
        <f t="shared" ca="1" si="57"/>
        <v>0</v>
      </c>
      <c r="N111" s="42">
        <f t="shared" ca="1" si="58"/>
        <v>0</v>
      </c>
      <c r="O111" s="96">
        <f t="shared" ca="1" si="59"/>
        <v>0</v>
      </c>
    </row>
    <row r="112" spans="1:15" hidden="1">
      <c r="A112" s="99" t="s">
        <v>144</v>
      </c>
      <c r="B112" s="100" t="s">
        <v>147</v>
      </c>
      <c r="C112" s="110">
        <f ca="1">SUM(INDIRECT("D"&amp;ROW()):INDIRECT("O"&amp;ROW()))</f>
        <v>0</v>
      </c>
      <c r="D112" s="42">
        <f t="shared" ca="1" si="48"/>
        <v>0</v>
      </c>
      <c r="E112" s="42">
        <f t="shared" ca="1" si="49"/>
        <v>0</v>
      </c>
      <c r="F112" s="42">
        <f t="shared" ca="1" si="50"/>
        <v>0</v>
      </c>
      <c r="G112" s="42">
        <f t="shared" ca="1" si="51"/>
        <v>0</v>
      </c>
      <c r="H112" s="42">
        <f t="shared" ca="1" si="52"/>
        <v>0</v>
      </c>
      <c r="I112" s="42">
        <f t="shared" ca="1" si="53"/>
        <v>0</v>
      </c>
      <c r="J112" s="42">
        <f t="shared" ca="1" si="54"/>
        <v>0</v>
      </c>
      <c r="K112" s="42">
        <f t="shared" ca="1" si="55"/>
        <v>0</v>
      </c>
      <c r="L112" s="42">
        <f t="shared" ca="1" si="56"/>
        <v>0</v>
      </c>
      <c r="M112" s="42">
        <f t="shared" ca="1" si="57"/>
        <v>0</v>
      </c>
      <c r="N112" s="42">
        <f t="shared" ca="1" si="58"/>
        <v>0</v>
      </c>
      <c r="O112" s="96">
        <f t="shared" ca="1" si="59"/>
        <v>0</v>
      </c>
    </row>
    <row r="113" spans="1:15" hidden="1">
      <c r="A113" s="99" t="s">
        <v>144</v>
      </c>
      <c r="B113" s="100" t="s">
        <v>148</v>
      </c>
      <c r="C113" s="110">
        <f ca="1">SUM(INDIRECT("D"&amp;ROW()):INDIRECT("O"&amp;ROW()))</f>
        <v>0</v>
      </c>
      <c r="D113" s="42">
        <f t="shared" ca="1" si="48"/>
        <v>0</v>
      </c>
      <c r="E113" s="42">
        <f t="shared" ca="1" si="49"/>
        <v>0</v>
      </c>
      <c r="F113" s="42">
        <f t="shared" ca="1" si="50"/>
        <v>0</v>
      </c>
      <c r="G113" s="42">
        <f t="shared" ca="1" si="51"/>
        <v>0</v>
      </c>
      <c r="H113" s="42">
        <f t="shared" ca="1" si="52"/>
        <v>0</v>
      </c>
      <c r="I113" s="42">
        <f t="shared" ca="1" si="53"/>
        <v>0</v>
      </c>
      <c r="J113" s="42">
        <f t="shared" ca="1" si="54"/>
        <v>0</v>
      </c>
      <c r="K113" s="42">
        <f t="shared" ca="1" si="55"/>
        <v>0</v>
      </c>
      <c r="L113" s="42">
        <f t="shared" ca="1" si="56"/>
        <v>0</v>
      </c>
      <c r="M113" s="42">
        <f t="shared" ca="1" si="57"/>
        <v>0</v>
      </c>
      <c r="N113" s="42">
        <f t="shared" ca="1" si="58"/>
        <v>0</v>
      </c>
      <c r="O113" s="96">
        <f t="shared" ca="1" si="59"/>
        <v>0</v>
      </c>
    </row>
    <row r="114" spans="1:15" hidden="1">
      <c r="A114" s="99" t="s">
        <v>144</v>
      </c>
      <c r="B114" s="100" t="s">
        <v>149</v>
      </c>
      <c r="C114" s="110">
        <f ca="1">SUM(INDIRECT("D"&amp;ROW()):INDIRECT("O"&amp;ROW()))</f>
        <v>0</v>
      </c>
      <c r="D114" s="42">
        <f t="shared" ca="1" si="48"/>
        <v>0</v>
      </c>
      <c r="E114" s="42">
        <f t="shared" ca="1" si="49"/>
        <v>0</v>
      </c>
      <c r="F114" s="42">
        <f t="shared" ca="1" si="50"/>
        <v>0</v>
      </c>
      <c r="G114" s="42">
        <f t="shared" ca="1" si="51"/>
        <v>0</v>
      </c>
      <c r="H114" s="42">
        <f t="shared" ca="1" si="52"/>
        <v>0</v>
      </c>
      <c r="I114" s="42">
        <f t="shared" ca="1" si="53"/>
        <v>0</v>
      </c>
      <c r="J114" s="42">
        <f t="shared" ca="1" si="54"/>
        <v>0</v>
      </c>
      <c r="K114" s="42">
        <f t="shared" ca="1" si="55"/>
        <v>0</v>
      </c>
      <c r="L114" s="42">
        <f t="shared" ca="1" si="56"/>
        <v>0</v>
      </c>
      <c r="M114" s="42">
        <f t="shared" ca="1" si="57"/>
        <v>0</v>
      </c>
      <c r="N114" s="42">
        <f t="shared" ca="1" si="58"/>
        <v>0</v>
      </c>
      <c r="O114" s="96">
        <f t="shared" ca="1" si="59"/>
        <v>0</v>
      </c>
    </row>
    <row r="115" spans="1:15" hidden="1">
      <c r="A115" s="99" t="s">
        <v>144</v>
      </c>
      <c r="B115" s="100" t="s">
        <v>150</v>
      </c>
      <c r="C115" s="110">
        <f ca="1">SUM(INDIRECT("D"&amp;ROW()):INDIRECT("O"&amp;ROW()))</f>
        <v>0</v>
      </c>
      <c r="D115" s="42">
        <f t="shared" ca="1" si="48"/>
        <v>0</v>
      </c>
      <c r="E115" s="42">
        <f t="shared" ca="1" si="49"/>
        <v>0</v>
      </c>
      <c r="F115" s="42">
        <f t="shared" ca="1" si="50"/>
        <v>0</v>
      </c>
      <c r="G115" s="42">
        <f t="shared" ca="1" si="51"/>
        <v>0</v>
      </c>
      <c r="H115" s="42">
        <f t="shared" ca="1" si="52"/>
        <v>0</v>
      </c>
      <c r="I115" s="42">
        <f t="shared" ca="1" si="53"/>
        <v>0</v>
      </c>
      <c r="J115" s="42">
        <f t="shared" ca="1" si="54"/>
        <v>0</v>
      </c>
      <c r="K115" s="42">
        <f t="shared" ca="1" si="55"/>
        <v>0</v>
      </c>
      <c r="L115" s="42">
        <f t="shared" ca="1" si="56"/>
        <v>0</v>
      </c>
      <c r="M115" s="42">
        <f t="shared" ca="1" si="57"/>
        <v>0</v>
      </c>
      <c r="N115" s="42">
        <f t="shared" ca="1" si="58"/>
        <v>0</v>
      </c>
      <c r="O115" s="96">
        <f t="shared" ca="1" si="59"/>
        <v>0</v>
      </c>
    </row>
    <row r="116" spans="1:15" hidden="1">
      <c r="A116" s="99" t="s">
        <v>144</v>
      </c>
      <c r="B116" s="100" t="s">
        <v>74</v>
      </c>
      <c r="C116" s="110">
        <f ca="1">SUM(INDIRECT("D"&amp;ROW()):INDIRECT("O"&amp;ROW()))</f>
        <v>0</v>
      </c>
      <c r="D116" s="42">
        <f t="shared" ca="1" si="48"/>
        <v>0</v>
      </c>
      <c r="E116" s="42">
        <f t="shared" ca="1" si="49"/>
        <v>0</v>
      </c>
      <c r="F116" s="42">
        <f t="shared" ca="1" si="50"/>
        <v>0</v>
      </c>
      <c r="G116" s="42">
        <f t="shared" ca="1" si="51"/>
        <v>0</v>
      </c>
      <c r="H116" s="42">
        <f t="shared" ca="1" si="52"/>
        <v>0</v>
      </c>
      <c r="I116" s="42">
        <f t="shared" ca="1" si="53"/>
        <v>0</v>
      </c>
      <c r="J116" s="42">
        <f t="shared" ca="1" si="54"/>
        <v>0</v>
      </c>
      <c r="K116" s="42">
        <f t="shared" ca="1" si="55"/>
        <v>0</v>
      </c>
      <c r="L116" s="42">
        <f t="shared" ca="1" si="56"/>
        <v>0</v>
      </c>
      <c r="M116" s="42">
        <f t="shared" ca="1" si="57"/>
        <v>0</v>
      </c>
      <c r="N116" s="42">
        <f t="shared" ca="1" si="58"/>
        <v>0</v>
      </c>
      <c r="O116" s="96">
        <f t="shared" ca="1" si="59"/>
        <v>0</v>
      </c>
    </row>
    <row r="117" spans="1:15" hidden="1">
      <c r="A117" s="99" t="s">
        <v>144</v>
      </c>
      <c r="B117" s="100" t="s">
        <v>85</v>
      </c>
      <c r="C117" s="110">
        <f ca="1">SUM(INDIRECT("D"&amp;ROW()):INDIRECT("O"&amp;ROW()))</f>
        <v>0</v>
      </c>
      <c r="D117" s="42">
        <f t="shared" ca="1" si="48"/>
        <v>0</v>
      </c>
      <c r="E117" s="42">
        <f t="shared" ca="1" si="49"/>
        <v>0</v>
      </c>
      <c r="F117" s="42">
        <f t="shared" ca="1" si="50"/>
        <v>0</v>
      </c>
      <c r="G117" s="42">
        <f t="shared" ca="1" si="51"/>
        <v>0</v>
      </c>
      <c r="H117" s="42">
        <f t="shared" ca="1" si="52"/>
        <v>0</v>
      </c>
      <c r="I117" s="42">
        <f t="shared" ca="1" si="53"/>
        <v>0</v>
      </c>
      <c r="J117" s="42">
        <f t="shared" ca="1" si="54"/>
        <v>0</v>
      </c>
      <c r="K117" s="42">
        <f t="shared" ca="1" si="55"/>
        <v>0</v>
      </c>
      <c r="L117" s="42">
        <f t="shared" ca="1" si="56"/>
        <v>0</v>
      </c>
      <c r="M117" s="42">
        <f t="shared" ca="1" si="57"/>
        <v>0</v>
      </c>
      <c r="N117" s="42">
        <f t="shared" ca="1" si="58"/>
        <v>0</v>
      </c>
      <c r="O117" s="96">
        <f t="shared" ca="1" si="59"/>
        <v>0</v>
      </c>
    </row>
    <row r="118" spans="1:15" hidden="1">
      <c r="A118" s="99" t="s">
        <v>144</v>
      </c>
      <c r="B118" s="100" t="s">
        <v>114</v>
      </c>
      <c r="C118" s="110">
        <f ca="1">SUM(INDIRECT("D"&amp;ROW()):INDIRECT("O"&amp;ROW()))</f>
        <v>0</v>
      </c>
      <c r="D118" s="42">
        <f t="shared" ca="1" si="48"/>
        <v>0</v>
      </c>
      <c r="E118" s="42">
        <f t="shared" ca="1" si="49"/>
        <v>0</v>
      </c>
      <c r="F118" s="42">
        <f t="shared" ca="1" si="50"/>
        <v>0</v>
      </c>
      <c r="G118" s="42">
        <f t="shared" ca="1" si="51"/>
        <v>0</v>
      </c>
      <c r="H118" s="42">
        <f t="shared" ca="1" si="52"/>
        <v>0</v>
      </c>
      <c r="I118" s="42">
        <f t="shared" ca="1" si="53"/>
        <v>0</v>
      </c>
      <c r="J118" s="42">
        <f t="shared" ca="1" si="54"/>
        <v>0</v>
      </c>
      <c r="K118" s="42">
        <f t="shared" ca="1" si="55"/>
        <v>0</v>
      </c>
      <c r="L118" s="42">
        <f t="shared" ca="1" si="56"/>
        <v>0</v>
      </c>
      <c r="M118" s="42">
        <f t="shared" ca="1" si="57"/>
        <v>0</v>
      </c>
      <c r="N118" s="42">
        <f t="shared" ca="1" si="58"/>
        <v>0</v>
      </c>
      <c r="O118" s="96">
        <f t="shared" ca="1" si="59"/>
        <v>0</v>
      </c>
    </row>
    <row r="119" spans="1:15" hidden="1">
      <c r="A119" s="99" t="s">
        <v>151</v>
      </c>
      <c r="B119" s="100" t="s">
        <v>152</v>
      </c>
      <c r="C119" s="110">
        <f ca="1">SUM(INDIRECT("D"&amp;ROW()):INDIRECT("O"&amp;ROW()))</f>
        <v>0</v>
      </c>
      <c r="D119" s="42">
        <f t="shared" ca="1" si="48"/>
        <v>0</v>
      </c>
      <c r="E119" s="42">
        <f t="shared" ca="1" si="49"/>
        <v>0</v>
      </c>
      <c r="F119" s="42">
        <f t="shared" ca="1" si="50"/>
        <v>0</v>
      </c>
      <c r="G119" s="42">
        <f t="shared" ca="1" si="51"/>
        <v>0</v>
      </c>
      <c r="H119" s="42">
        <f t="shared" ca="1" si="52"/>
        <v>0</v>
      </c>
      <c r="I119" s="42">
        <f t="shared" ca="1" si="53"/>
        <v>0</v>
      </c>
      <c r="J119" s="42">
        <f t="shared" ca="1" si="54"/>
        <v>0</v>
      </c>
      <c r="K119" s="42">
        <f t="shared" ca="1" si="55"/>
        <v>0</v>
      </c>
      <c r="L119" s="42">
        <f t="shared" ca="1" si="56"/>
        <v>0</v>
      </c>
      <c r="M119" s="42">
        <f t="shared" ca="1" si="57"/>
        <v>0</v>
      </c>
      <c r="N119" s="42">
        <f t="shared" ca="1" si="58"/>
        <v>0</v>
      </c>
      <c r="O119" s="96">
        <f t="shared" ca="1" si="59"/>
        <v>0</v>
      </c>
    </row>
    <row r="120" spans="1:15" hidden="1">
      <c r="A120" s="99" t="s">
        <v>151</v>
      </c>
      <c r="B120" s="100" t="s">
        <v>153</v>
      </c>
      <c r="C120" s="110">
        <f ca="1">SUM(INDIRECT("D"&amp;ROW()):INDIRECT("O"&amp;ROW()))</f>
        <v>0</v>
      </c>
      <c r="D120" s="42">
        <f t="shared" ca="1" si="48"/>
        <v>0</v>
      </c>
      <c r="E120" s="42">
        <f t="shared" ca="1" si="49"/>
        <v>0</v>
      </c>
      <c r="F120" s="42">
        <f t="shared" ca="1" si="50"/>
        <v>0</v>
      </c>
      <c r="G120" s="42">
        <f t="shared" ca="1" si="51"/>
        <v>0</v>
      </c>
      <c r="H120" s="42">
        <f t="shared" ca="1" si="52"/>
        <v>0</v>
      </c>
      <c r="I120" s="42">
        <f t="shared" ca="1" si="53"/>
        <v>0</v>
      </c>
      <c r="J120" s="42">
        <f t="shared" ca="1" si="54"/>
        <v>0</v>
      </c>
      <c r="K120" s="42">
        <f t="shared" ca="1" si="55"/>
        <v>0</v>
      </c>
      <c r="L120" s="42">
        <f t="shared" ca="1" si="56"/>
        <v>0</v>
      </c>
      <c r="M120" s="42">
        <f t="shared" ca="1" si="57"/>
        <v>0</v>
      </c>
      <c r="N120" s="42">
        <f t="shared" ca="1" si="58"/>
        <v>0</v>
      </c>
      <c r="O120" s="96">
        <f t="shared" ca="1" si="59"/>
        <v>0</v>
      </c>
    </row>
    <row r="121" spans="1:15">
      <c r="A121" s="99" t="s">
        <v>151</v>
      </c>
      <c r="B121" s="100" t="s">
        <v>154</v>
      </c>
      <c r="C121" s="110">
        <f ca="1">SUM(INDIRECT("D"&amp;ROW()):INDIRECT("O"&amp;ROW()))</f>
        <v>0</v>
      </c>
      <c r="D121" s="42">
        <f t="shared" ca="1" si="48"/>
        <v>0</v>
      </c>
      <c r="E121" s="42">
        <f t="shared" ca="1" si="49"/>
        <v>0</v>
      </c>
      <c r="F121" s="42">
        <f t="shared" ca="1" si="50"/>
        <v>0</v>
      </c>
      <c r="G121" s="42">
        <f t="shared" ca="1" si="51"/>
        <v>0</v>
      </c>
      <c r="H121" s="42">
        <f t="shared" ca="1" si="52"/>
        <v>0</v>
      </c>
      <c r="I121" s="42">
        <f t="shared" ca="1" si="53"/>
        <v>0</v>
      </c>
      <c r="J121" s="42">
        <f t="shared" ca="1" si="54"/>
        <v>0</v>
      </c>
      <c r="K121" s="42">
        <f t="shared" ca="1" si="55"/>
        <v>0</v>
      </c>
      <c r="L121" s="42">
        <f t="shared" ca="1" si="56"/>
        <v>0</v>
      </c>
      <c r="M121" s="42">
        <f t="shared" ca="1" si="57"/>
        <v>0</v>
      </c>
      <c r="N121" s="42">
        <f t="shared" ca="1" si="58"/>
        <v>0</v>
      </c>
      <c r="O121" s="96">
        <f t="shared" ca="1" si="59"/>
        <v>0</v>
      </c>
    </row>
    <row r="122" spans="1:15" hidden="1">
      <c r="A122" s="99" t="s">
        <v>151</v>
      </c>
      <c r="B122" s="100" t="s">
        <v>114</v>
      </c>
      <c r="C122" s="110">
        <f ca="1">SUM(INDIRECT("D"&amp;ROW()):INDIRECT("O"&amp;ROW()))</f>
        <v>0</v>
      </c>
      <c r="D122" s="42">
        <f t="shared" ca="1" si="48"/>
        <v>0</v>
      </c>
      <c r="E122" s="42">
        <f t="shared" ca="1" si="49"/>
        <v>0</v>
      </c>
      <c r="F122" s="42">
        <f t="shared" ca="1" si="50"/>
        <v>0</v>
      </c>
      <c r="G122" s="42">
        <f t="shared" ca="1" si="51"/>
        <v>0</v>
      </c>
      <c r="H122" s="42">
        <f t="shared" ca="1" si="52"/>
        <v>0</v>
      </c>
      <c r="I122" s="42">
        <f t="shared" ca="1" si="53"/>
        <v>0</v>
      </c>
      <c r="J122" s="42">
        <f t="shared" ca="1" si="54"/>
        <v>0</v>
      </c>
      <c r="K122" s="42">
        <f t="shared" ca="1" si="55"/>
        <v>0</v>
      </c>
      <c r="L122" s="42">
        <f t="shared" ca="1" si="56"/>
        <v>0</v>
      </c>
      <c r="M122" s="42">
        <f t="shared" ca="1" si="57"/>
        <v>0</v>
      </c>
      <c r="N122" s="42">
        <f t="shared" ca="1" si="58"/>
        <v>0</v>
      </c>
      <c r="O122" s="96">
        <f t="shared" ca="1" si="59"/>
        <v>0</v>
      </c>
    </row>
    <row r="123" spans="1:15" hidden="1">
      <c r="A123" s="99" t="s">
        <v>222</v>
      </c>
      <c r="B123" s="100" t="s">
        <v>229</v>
      </c>
      <c r="C123" s="110">
        <f ca="1">SUM(INDIRECT("D"&amp;ROW()):INDIRECT("O"&amp;ROW()))</f>
        <v>0</v>
      </c>
      <c r="D123" s="42">
        <f t="shared" ca="1" si="48"/>
        <v>0</v>
      </c>
      <c r="E123" s="42">
        <f t="shared" ca="1" si="49"/>
        <v>0</v>
      </c>
      <c r="F123" s="42">
        <f t="shared" ca="1" si="50"/>
        <v>0</v>
      </c>
      <c r="G123" s="42">
        <f t="shared" ca="1" si="51"/>
        <v>0</v>
      </c>
      <c r="H123" s="42">
        <f t="shared" ca="1" si="52"/>
        <v>0</v>
      </c>
      <c r="I123" s="42">
        <f t="shared" ca="1" si="53"/>
        <v>0</v>
      </c>
      <c r="J123" s="42">
        <f t="shared" ca="1" si="54"/>
        <v>0</v>
      </c>
      <c r="K123" s="42">
        <f t="shared" ca="1" si="55"/>
        <v>0</v>
      </c>
      <c r="L123" s="42">
        <f t="shared" ca="1" si="56"/>
        <v>0</v>
      </c>
      <c r="M123" s="42">
        <f t="shared" ca="1" si="57"/>
        <v>0</v>
      </c>
      <c r="N123" s="42">
        <f t="shared" ca="1" si="58"/>
        <v>0</v>
      </c>
      <c r="O123" s="96">
        <f t="shared" ca="1" si="59"/>
        <v>0</v>
      </c>
    </row>
    <row r="124" spans="1:15" hidden="1">
      <c r="A124" s="99" t="s">
        <v>222</v>
      </c>
      <c r="B124" s="100" t="s">
        <v>230</v>
      </c>
      <c r="C124" s="110">
        <f ca="1">SUM(INDIRECT("D"&amp;ROW()):INDIRECT("O"&amp;ROW()))</f>
        <v>0</v>
      </c>
      <c r="D124" s="42">
        <f t="shared" ca="1" si="48"/>
        <v>0</v>
      </c>
      <c r="E124" s="42">
        <f t="shared" ca="1" si="49"/>
        <v>0</v>
      </c>
      <c r="F124" s="42">
        <f t="shared" ca="1" si="50"/>
        <v>0</v>
      </c>
      <c r="G124" s="42">
        <f t="shared" ca="1" si="51"/>
        <v>0</v>
      </c>
      <c r="H124" s="42">
        <f t="shared" ca="1" si="52"/>
        <v>0</v>
      </c>
      <c r="I124" s="42">
        <f t="shared" ca="1" si="53"/>
        <v>0</v>
      </c>
      <c r="J124" s="42">
        <f t="shared" ca="1" si="54"/>
        <v>0</v>
      </c>
      <c r="K124" s="42">
        <f t="shared" ca="1" si="55"/>
        <v>0</v>
      </c>
      <c r="L124" s="42">
        <f t="shared" ca="1" si="56"/>
        <v>0</v>
      </c>
      <c r="M124" s="42">
        <f t="shared" ca="1" si="57"/>
        <v>0</v>
      </c>
      <c r="N124" s="42">
        <f t="shared" ca="1" si="58"/>
        <v>0</v>
      </c>
      <c r="O124" s="96">
        <f t="shared" ca="1" si="59"/>
        <v>0</v>
      </c>
    </row>
    <row r="125" spans="1:15" hidden="1">
      <c r="A125" s="99" t="s">
        <v>222</v>
      </c>
      <c r="B125" s="100" t="s">
        <v>226</v>
      </c>
      <c r="C125" s="110">
        <f ca="1">SUM(INDIRECT("D"&amp;ROW()):INDIRECT("O"&amp;ROW()))</f>
        <v>0</v>
      </c>
      <c r="D125" s="42">
        <f t="shared" ca="1" si="48"/>
        <v>0</v>
      </c>
      <c r="E125" s="42">
        <f t="shared" ca="1" si="49"/>
        <v>0</v>
      </c>
      <c r="F125" s="42">
        <f t="shared" ca="1" si="50"/>
        <v>0</v>
      </c>
      <c r="G125" s="42">
        <f t="shared" ca="1" si="51"/>
        <v>0</v>
      </c>
      <c r="H125" s="42">
        <f t="shared" ca="1" si="52"/>
        <v>0</v>
      </c>
      <c r="I125" s="42">
        <f t="shared" ca="1" si="53"/>
        <v>0</v>
      </c>
      <c r="J125" s="42">
        <f t="shared" ca="1" si="54"/>
        <v>0</v>
      </c>
      <c r="K125" s="42">
        <f t="shared" ca="1" si="55"/>
        <v>0</v>
      </c>
      <c r="L125" s="42">
        <f t="shared" ca="1" si="56"/>
        <v>0</v>
      </c>
      <c r="M125" s="42">
        <f t="shared" ca="1" si="57"/>
        <v>0</v>
      </c>
      <c r="N125" s="42">
        <f t="shared" ca="1" si="58"/>
        <v>0</v>
      </c>
      <c r="O125" s="96">
        <f t="shared" ca="1" si="59"/>
        <v>0</v>
      </c>
    </row>
    <row r="126" spans="1:15">
      <c r="A126" s="99" t="s">
        <v>222</v>
      </c>
      <c r="B126" s="100" t="s">
        <v>225</v>
      </c>
      <c r="C126" s="110">
        <f ca="1">SUM(INDIRECT("D"&amp;ROW()):INDIRECT("O"&amp;ROW()))</f>
        <v>0</v>
      </c>
      <c r="D126" s="42">
        <f t="shared" ca="1" si="48"/>
        <v>0</v>
      </c>
      <c r="E126" s="42">
        <f t="shared" ca="1" si="49"/>
        <v>0</v>
      </c>
      <c r="F126" s="42">
        <f t="shared" ca="1" si="50"/>
        <v>0</v>
      </c>
      <c r="G126" s="42">
        <f t="shared" ca="1" si="51"/>
        <v>0</v>
      </c>
      <c r="H126" s="42">
        <f t="shared" ca="1" si="52"/>
        <v>0</v>
      </c>
      <c r="I126" s="42">
        <f t="shared" ca="1" si="53"/>
        <v>0</v>
      </c>
      <c r="J126" s="42">
        <f t="shared" ca="1" si="54"/>
        <v>0</v>
      </c>
      <c r="K126" s="42">
        <f t="shared" ca="1" si="55"/>
        <v>0</v>
      </c>
      <c r="L126" s="42">
        <f t="shared" ca="1" si="56"/>
        <v>0</v>
      </c>
      <c r="M126" s="42">
        <f t="shared" ca="1" si="57"/>
        <v>0</v>
      </c>
      <c r="N126" s="42">
        <f t="shared" ca="1" si="58"/>
        <v>0</v>
      </c>
      <c r="O126" s="96">
        <f t="shared" ca="1" si="59"/>
        <v>0</v>
      </c>
    </row>
    <row r="127" spans="1:15" hidden="1">
      <c r="A127" s="99" t="s">
        <v>222</v>
      </c>
      <c r="B127" s="100" t="s">
        <v>224</v>
      </c>
      <c r="C127" s="110">
        <f ca="1">SUM(INDIRECT("D"&amp;ROW()):INDIRECT("O"&amp;ROW()))</f>
        <v>0</v>
      </c>
      <c r="D127" s="42">
        <f t="shared" ca="1" si="48"/>
        <v>0</v>
      </c>
      <c r="E127" s="42">
        <f t="shared" ca="1" si="49"/>
        <v>0</v>
      </c>
      <c r="F127" s="42">
        <f t="shared" ca="1" si="50"/>
        <v>0</v>
      </c>
      <c r="G127" s="42">
        <f t="shared" ca="1" si="51"/>
        <v>0</v>
      </c>
      <c r="H127" s="42">
        <f t="shared" ca="1" si="52"/>
        <v>0</v>
      </c>
      <c r="I127" s="42">
        <f t="shared" ca="1" si="53"/>
        <v>0</v>
      </c>
      <c r="J127" s="42">
        <f t="shared" ca="1" si="54"/>
        <v>0</v>
      </c>
      <c r="K127" s="42">
        <f t="shared" ca="1" si="55"/>
        <v>0</v>
      </c>
      <c r="L127" s="42">
        <f t="shared" ca="1" si="56"/>
        <v>0</v>
      </c>
      <c r="M127" s="42">
        <f t="shared" ca="1" si="57"/>
        <v>0</v>
      </c>
      <c r="N127" s="42">
        <f t="shared" ca="1" si="58"/>
        <v>0</v>
      </c>
      <c r="O127" s="96">
        <f t="shared" ca="1" si="59"/>
        <v>0</v>
      </c>
    </row>
    <row r="128" spans="1:15" hidden="1">
      <c r="A128" s="99" t="s">
        <v>222</v>
      </c>
      <c r="B128" s="100" t="s">
        <v>114</v>
      </c>
      <c r="C128" s="110">
        <f ca="1">SUM(INDIRECT("D"&amp;ROW()):INDIRECT("O"&amp;ROW()))</f>
        <v>0</v>
      </c>
      <c r="D128" s="42">
        <f t="shared" ca="1" si="48"/>
        <v>0</v>
      </c>
      <c r="E128" s="42">
        <f t="shared" ca="1" si="49"/>
        <v>0</v>
      </c>
      <c r="F128" s="42">
        <f t="shared" ca="1" si="50"/>
        <v>0</v>
      </c>
      <c r="G128" s="42">
        <f t="shared" ca="1" si="51"/>
        <v>0</v>
      </c>
      <c r="H128" s="42">
        <f t="shared" ca="1" si="52"/>
        <v>0</v>
      </c>
      <c r="I128" s="42">
        <f t="shared" ca="1" si="53"/>
        <v>0</v>
      </c>
      <c r="J128" s="42">
        <f t="shared" ca="1" si="54"/>
        <v>0</v>
      </c>
      <c r="K128" s="42">
        <f t="shared" ca="1" si="55"/>
        <v>0</v>
      </c>
      <c r="L128" s="42">
        <f t="shared" ca="1" si="56"/>
        <v>0</v>
      </c>
      <c r="M128" s="42">
        <f t="shared" ca="1" si="57"/>
        <v>0</v>
      </c>
      <c r="N128" s="42">
        <f t="shared" ca="1" si="58"/>
        <v>0</v>
      </c>
      <c r="O128" s="96">
        <f t="shared" ca="1" si="59"/>
        <v>0</v>
      </c>
    </row>
    <row r="129" spans="1:15" hidden="1">
      <c r="A129" s="99" t="s">
        <v>84</v>
      </c>
      <c r="B129" s="100" t="s">
        <v>89</v>
      </c>
      <c r="C129" s="110">
        <f ca="1">SUM(INDIRECT("D"&amp;ROW()):INDIRECT("O"&amp;ROW()))</f>
        <v>0</v>
      </c>
      <c r="D129" s="42">
        <f t="shared" ca="1" si="48"/>
        <v>0</v>
      </c>
      <c r="E129" s="42">
        <f t="shared" ca="1" si="49"/>
        <v>0</v>
      </c>
      <c r="F129" s="42">
        <f t="shared" ca="1" si="50"/>
        <v>0</v>
      </c>
      <c r="G129" s="42">
        <f t="shared" ca="1" si="51"/>
        <v>0</v>
      </c>
      <c r="H129" s="42">
        <f t="shared" ca="1" si="52"/>
        <v>0</v>
      </c>
      <c r="I129" s="42">
        <f t="shared" ca="1" si="53"/>
        <v>0</v>
      </c>
      <c r="J129" s="42">
        <f t="shared" ca="1" si="54"/>
        <v>0</v>
      </c>
      <c r="K129" s="42">
        <f t="shared" ca="1" si="55"/>
        <v>0</v>
      </c>
      <c r="L129" s="42">
        <f t="shared" ca="1" si="56"/>
        <v>0</v>
      </c>
      <c r="M129" s="42">
        <f t="shared" ca="1" si="57"/>
        <v>0</v>
      </c>
      <c r="N129" s="42">
        <f t="shared" ca="1" si="58"/>
        <v>0</v>
      </c>
      <c r="O129" s="96">
        <f t="shared" ca="1" si="59"/>
        <v>0</v>
      </c>
    </row>
    <row r="130" spans="1:15" hidden="1">
      <c r="A130" s="99" t="s">
        <v>84</v>
      </c>
      <c r="B130" s="100" t="s">
        <v>90</v>
      </c>
      <c r="C130" s="110">
        <f ca="1">SUM(INDIRECT("D"&amp;ROW()):INDIRECT("O"&amp;ROW()))</f>
        <v>0</v>
      </c>
      <c r="D130" s="42">
        <f t="shared" ca="1" si="48"/>
        <v>0</v>
      </c>
      <c r="E130" s="42">
        <f t="shared" ca="1" si="49"/>
        <v>0</v>
      </c>
      <c r="F130" s="42">
        <f t="shared" ca="1" si="50"/>
        <v>0</v>
      </c>
      <c r="G130" s="42">
        <f t="shared" ca="1" si="51"/>
        <v>0</v>
      </c>
      <c r="H130" s="42">
        <f t="shared" ca="1" si="52"/>
        <v>0</v>
      </c>
      <c r="I130" s="42">
        <f t="shared" ca="1" si="53"/>
        <v>0</v>
      </c>
      <c r="J130" s="42">
        <f t="shared" ca="1" si="54"/>
        <v>0</v>
      </c>
      <c r="K130" s="42">
        <f t="shared" ca="1" si="55"/>
        <v>0</v>
      </c>
      <c r="L130" s="42">
        <f t="shared" ca="1" si="56"/>
        <v>0</v>
      </c>
      <c r="M130" s="42">
        <f t="shared" ca="1" si="57"/>
        <v>0</v>
      </c>
      <c r="N130" s="42">
        <f t="shared" ca="1" si="58"/>
        <v>0</v>
      </c>
      <c r="O130" s="96">
        <f t="shared" ca="1" si="59"/>
        <v>0</v>
      </c>
    </row>
    <row r="131" spans="1:15" hidden="1">
      <c r="A131" s="99" t="s">
        <v>84</v>
      </c>
      <c r="B131" s="100" t="s">
        <v>92</v>
      </c>
      <c r="C131" s="110">
        <f ca="1">SUM(INDIRECT("D"&amp;ROW()):INDIRECT("O"&amp;ROW()))</f>
        <v>0</v>
      </c>
      <c r="D131" s="42">
        <f t="shared" ref="D131:D162" ca="1" si="60">IF(AND($A131&lt;&gt;"",$B131&lt;&gt;""),SUMPRODUCT((LP_1=$A131)*(LS_1=$B131)*(C_1-D_1)),IF($A131&lt;&gt;"",SUMPRODUCT((LP_1=$A131)*(C_1-D_1)),SUMPRODUCT((LS_1=$B131)*(C_1-D_1))))</f>
        <v>0</v>
      </c>
      <c r="E131" s="42">
        <f t="shared" ref="E131:E162" ca="1" si="61">IF(AND($A131&lt;&gt;"",$B131&lt;&gt;""),SUMPRODUCT((LP_2=$A131)*(LS_2=$B131)*(C_2-D_2)),IF($A131&lt;&gt;"",SUMPRODUCT((LP_2=$A131)*(C_2-D_2)),SUMPRODUCT((LS_2=$B131)*(C_2-D_2))))</f>
        <v>0</v>
      </c>
      <c r="F131" s="42">
        <f t="shared" ref="F131:F162" ca="1" si="62">IF(AND($A131&lt;&gt;"",$B131&lt;&gt;""),SUMPRODUCT((LP_3=$A131)*(LS_3=$B131)*(C_3-D_3)),IF($A131&lt;&gt;"",SUMPRODUCT((LP_3=$A131)*(C_3-D_3)),SUMPRODUCT((LS_3=$B131)*(C_3-D_3))))</f>
        <v>0</v>
      </c>
      <c r="G131" s="42">
        <f t="shared" ref="G131:G162" ca="1" si="63">IF(AND($A131&lt;&gt;"",$B131&lt;&gt;""),SUMPRODUCT((LP_4=$A131)*(LS_4=$B131)*(C_4-D_4)),IF($A131&lt;&gt;"",SUMPRODUCT((LP_4=$A131)*(C_4-D_4)),SUMPRODUCT((LS_4=$B131)*(C_4-D_4))))</f>
        <v>0</v>
      </c>
      <c r="H131" s="42">
        <f t="shared" ref="H131:H162" ca="1" si="64">IF(AND($A131&lt;&gt;"",$B131&lt;&gt;""),SUMPRODUCT((LP_5=$A131)*(LS_5=$B131)*(C_5-D_5)),IF($A131&lt;&gt;"",SUMPRODUCT((LP_5=$A131)*(C_5-D_5)),SUMPRODUCT((LS_5=$B131)*(C_5-D_5))))</f>
        <v>0</v>
      </c>
      <c r="I131" s="42">
        <f t="shared" ref="I131:I162" ca="1" si="65">IF(AND($A131&lt;&gt;"",$B131&lt;&gt;""),SUMPRODUCT((LP_6=$A131)*(LS_6=$B131)*(C_6-D_6)),IF($A131&lt;&gt;"",SUMPRODUCT((LP_6=$A131)*(C_6-D_6)),SUMPRODUCT((LS_6=$B131)*(C_6-D_6))))</f>
        <v>0</v>
      </c>
      <c r="J131" s="42">
        <f t="shared" ref="J131:J162" ca="1" si="66">IF(AND($A131&lt;&gt;"",$B131&lt;&gt;""),SUMPRODUCT((LP_7=$A131)*(LS_7=$B131)*(C_7-D_7)),IF($A131&lt;&gt;"",SUMPRODUCT((LP_7=$A131)*(C_7-D_7)),SUMPRODUCT((LS_7=$B131)*(C_7-D_7))))</f>
        <v>0</v>
      </c>
      <c r="K131" s="42">
        <f t="shared" ref="K131:K162" ca="1" si="67">IF(AND($A131&lt;&gt;"",$B131&lt;&gt;""),SUMPRODUCT((LP_8=$A131)*(LS_8=$B131)*(C_8-D_8)),IF($A131&lt;&gt;"",SUMPRODUCT((LP_8=$A131)*(C_8-D_8)),SUMPRODUCT((LS_8=$B131)*(C_8-D_8))))</f>
        <v>0</v>
      </c>
      <c r="L131" s="42">
        <f t="shared" ref="L131:L162" ca="1" si="68">IF(AND($A131&lt;&gt;"",$B131&lt;&gt;""),SUMPRODUCT((LP_9=$A131)*(LS_9=$B131)*(C_9-D_9)),IF($A131&lt;&gt;"",SUMPRODUCT((LP_9=$A131)*(C_9-D_9)),SUMPRODUCT((LS_2=$B131)*(C_9-D_9))))</f>
        <v>0</v>
      </c>
      <c r="M131" s="42">
        <f t="shared" ref="M131:M162" ca="1" si="69">IF(AND($A131&lt;&gt;"",$B131&lt;&gt;""),SUMPRODUCT((LP_10=$A131)*(LS_10=$B131)*(C_10-D_10)),IF($A131&lt;&gt;"",SUMPRODUCT((LP_10=$A131)*(C_10-D_10)),SUMPRODUCT((LS_10=$B131)*(C_10-D_10))))</f>
        <v>0</v>
      </c>
      <c r="N131" s="42">
        <f t="shared" ref="N131:N162" ca="1" si="70">IF(AND($A131&lt;&gt;"",$B131&lt;&gt;""),SUMPRODUCT((LP_11=$A131)*(LS_11=$B131)*(C_11-D_11)),IF($A131&lt;&gt;"",SUMPRODUCT((LP_11=$A131)*(C_11-D_11)),SUMPRODUCT((LS_11=$B131)*(C_11-D_11))))</f>
        <v>0</v>
      </c>
      <c r="O131" s="96">
        <f t="shared" ref="O131:O162" ca="1" si="71">IF(AND($A131&lt;&gt;"",$B131&lt;&gt;""),SUMPRODUCT((LP_12=$A131)*(LS_12=$B131)*(C_12-D_12)),IF($A131&lt;&gt;"",SUMPRODUCT((LP_12=$A131)*(C_12-D_12)),SUMPRODUCT((LS_12=$B131)*(C_12-D_12))))</f>
        <v>0</v>
      </c>
    </row>
    <row r="132" spans="1:15" hidden="1">
      <c r="A132" s="99" t="s">
        <v>84</v>
      </c>
      <c r="B132" s="100" t="s">
        <v>114</v>
      </c>
      <c r="C132" s="110">
        <f ca="1">SUM(INDIRECT("D"&amp;ROW()):INDIRECT("O"&amp;ROW()))</f>
        <v>0</v>
      </c>
      <c r="D132" s="42">
        <f t="shared" ca="1" si="60"/>
        <v>0</v>
      </c>
      <c r="E132" s="42">
        <f t="shared" ca="1" si="61"/>
        <v>0</v>
      </c>
      <c r="F132" s="42">
        <f t="shared" ca="1" si="62"/>
        <v>0</v>
      </c>
      <c r="G132" s="42">
        <f t="shared" ca="1" si="63"/>
        <v>0</v>
      </c>
      <c r="H132" s="42">
        <f t="shared" ca="1" si="64"/>
        <v>0</v>
      </c>
      <c r="I132" s="42">
        <f t="shared" ca="1" si="65"/>
        <v>0</v>
      </c>
      <c r="J132" s="42">
        <f t="shared" ca="1" si="66"/>
        <v>0</v>
      </c>
      <c r="K132" s="42">
        <f t="shared" ca="1" si="67"/>
        <v>0</v>
      </c>
      <c r="L132" s="42">
        <f t="shared" ca="1" si="68"/>
        <v>0</v>
      </c>
      <c r="M132" s="42">
        <f t="shared" ca="1" si="69"/>
        <v>0</v>
      </c>
      <c r="N132" s="42">
        <f t="shared" ca="1" si="70"/>
        <v>0</v>
      </c>
      <c r="O132" s="96">
        <f t="shared" ca="1" si="71"/>
        <v>0</v>
      </c>
    </row>
    <row r="133" spans="1:15" hidden="1">
      <c r="A133" s="99" t="s">
        <v>155</v>
      </c>
      <c r="B133" s="100" t="s">
        <v>131</v>
      </c>
      <c r="C133" s="110">
        <f ca="1">SUM(INDIRECT("D"&amp;ROW()):INDIRECT("O"&amp;ROW()))</f>
        <v>0</v>
      </c>
      <c r="D133" s="42">
        <f t="shared" ca="1" si="60"/>
        <v>0</v>
      </c>
      <c r="E133" s="42">
        <f t="shared" ca="1" si="61"/>
        <v>0</v>
      </c>
      <c r="F133" s="42">
        <f t="shared" ca="1" si="62"/>
        <v>0</v>
      </c>
      <c r="G133" s="42">
        <f t="shared" ca="1" si="63"/>
        <v>0</v>
      </c>
      <c r="H133" s="42">
        <f t="shared" ca="1" si="64"/>
        <v>0</v>
      </c>
      <c r="I133" s="42">
        <f t="shared" ca="1" si="65"/>
        <v>0</v>
      </c>
      <c r="J133" s="42">
        <f t="shared" ca="1" si="66"/>
        <v>0</v>
      </c>
      <c r="K133" s="42">
        <f t="shared" ca="1" si="67"/>
        <v>0</v>
      </c>
      <c r="L133" s="42">
        <f t="shared" ca="1" si="68"/>
        <v>0</v>
      </c>
      <c r="M133" s="42">
        <f t="shared" ca="1" si="69"/>
        <v>0</v>
      </c>
      <c r="N133" s="42">
        <f t="shared" ca="1" si="70"/>
        <v>0</v>
      </c>
      <c r="O133" s="96">
        <f t="shared" ca="1" si="71"/>
        <v>0</v>
      </c>
    </row>
    <row r="134" spans="1:15" hidden="1">
      <c r="A134" s="99" t="s">
        <v>155</v>
      </c>
      <c r="B134" s="100" t="s">
        <v>130</v>
      </c>
      <c r="C134" s="110">
        <f ca="1">SUM(INDIRECT("D"&amp;ROW()):INDIRECT("O"&amp;ROW()))</f>
        <v>0</v>
      </c>
      <c r="D134" s="42">
        <f t="shared" ca="1" si="60"/>
        <v>0</v>
      </c>
      <c r="E134" s="42">
        <f t="shared" ca="1" si="61"/>
        <v>0</v>
      </c>
      <c r="F134" s="42">
        <f t="shared" ca="1" si="62"/>
        <v>0</v>
      </c>
      <c r="G134" s="42">
        <f t="shared" ca="1" si="63"/>
        <v>0</v>
      </c>
      <c r="H134" s="42">
        <f t="shared" ca="1" si="64"/>
        <v>0</v>
      </c>
      <c r="I134" s="42">
        <f t="shared" ca="1" si="65"/>
        <v>0</v>
      </c>
      <c r="J134" s="42">
        <f t="shared" ca="1" si="66"/>
        <v>0</v>
      </c>
      <c r="K134" s="42">
        <f t="shared" ca="1" si="67"/>
        <v>0</v>
      </c>
      <c r="L134" s="42">
        <f t="shared" ca="1" si="68"/>
        <v>0</v>
      </c>
      <c r="M134" s="42">
        <f t="shared" ca="1" si="69"/>
        <v>0</v>
      </c>
      <c r="N134" s="42">
        <f t="shared" ca="1" si="70"/>
        <v>0</v>
      </c>
      <c r="O134" s="96">
        <f t="shared" ca="1" si="71"/>
        <v>0</v>
      </c>
    </row>
    <row r="135" spans="1:15" hidden="1">
      <c r="A135" s="99" t="s">
        <v>155</v>
      </c>
      <c r="B135" s="100" t="s">
        <v>129</v>
      </c>
      <c r="C135" s="110">
        <f ca="1">SUM(INDIRECT("D"&amp;ROW()):INDIRECT("O"&amp;ROW()))</f>
        <v>0</v>
      </c>
      <c r="D135" s="42">
        <f t="shared" ca="1" si="60"/>
        <v>0</v>
      </c>
      <c r="E135" s="42">
        <f t="shared" ca="1" si="61"/>
        <v>0</v>
      </c>
      <c r="F135" s="42">
        <f t="shared" ca="1" si="62"/>
        <v>0</v>
      </c>
      <c r="G135" s="42">
        <f t="shared" ca="1" si="63"/>
        <v>0</v>
      </c>
      <c r="H135" s="42">
        <f t="shared" ca="1" si="64"/>
        <v>0</v>
      </c>
      <c r="I135" s="42">
        <f t="shared" ca="1" si="65"/>
        <v>0</v>
      </c>
      <c r="J135" s="42">
        <f t="shared" ca="1" si="66"/>
        <v>0</v>
      </c>
      <c r="K135" s="42">
        <f t="shared" ca="1" si="67"/>
        <v>0</v>
      </c>
      <c r="L135" s="42">
        <f t="shared" ca="1" si="68"/>
        <v>0</v>
      </c>
      <c r="M135" s="42">
        <f t="shared" ca="1" si="69"/>
        <v>0</v>
      </c>
      <c r="N135" s="42">
        <f t="shared" ca="1" si="70"/>
        <v>0</v>
      </c>
      <c r="O135" s="96">
        <f t="shared" ca="1" si="71"/>
        <v>0</v>
      </c>
    </row>
    <row r="136" spans="1:15" hidden="1">
      <c r="A136" s="99" t="s">
        <v>155</v>
      </c>
      <c r="B136" s="100" t="s">
        <v>156</v>
      </c>
      <c r="C136" s="110">
        <f ca="1">SUM(INDIRECT("D"&amp;ROW()):INDIRECT("O"&amp;ROW()))</f>
        <v>0</v>
      </c>
      <c r="D136" s="42">
        <f t="shared" ca="1" si="60"/>
        <v>0</v>
      </c>
      <c r="E136" s="42">
        <f t="shared" ca="1" si="61"/>
        <v>0</v>
      </c>
      <c r="F136" s="42">
        <f t="shared" ca="1" si="62"/>
        <v>0</v>
      </c>
      <c r="G136" s="42">
        <f t="shared" ca="1" si="63"/>
        <v>0</v>
      </c>
      <c r="H136" s="42">
        <f t="shared" ca="1" si="64"/>
        <v>0</v>
      </c>
      <c r="I136" s="42">
        <f t="shared" ca="1" si="65"/>
        <v>0</v>
      </c>
      <c r="J136" s="42">
        <f t="shared" ca="1" si="66"/>
        <v>0</v>
      </c>
      <c r="K136" s="42">
        <f t="shared" ca="1" si="67"/>
        <v>0</v>
      </c>
      <c r="L136" s="42">
        <f t="shared" ca="1" si="68"/>
        <v>0</v>
      </c>
      <c r="M136" s="42">
        <f t="shared" ca="1" si="69"/>
        <v>0</v>
      </c>
      <c r="N136" s="42">
        <f t="shared" ca="1" si="70"/>
        <v>0</v>
      </c>
      <c r="O136" s="96">
        <f t="shared" ca="1" si="71"/>
        <v>0</v>
      </c>
    </row>
    <row r="137" spans="1:15" hidden="1">
      <c r="A137" s="99" t="s">
        <v>155</v>
      </c>
      <c r="B137" s="100" t="s">
        <v>157</v>
      </c>
      <c r="C137" s="110">
        <f ca="1">SUM(INDIRECT("D"&amp;ROW()):INDIRECT("O"&amp;ROW()))</f>
        <v>0</v>
      </c>
      <c r="D137" s="42">
        <f t="shared" ca="1" si="60"/>
        <v>0</v>
      </c>
      <c r="E137" s="42">
        <f t="shared" ca="1" si="61"/>
        <v>0</v>
      </c>
      <c r="F137" s="42">
        <f t="shared" ca="1" si="62"/>
        <v>0</v>
      </c>
      <c r="G137" s="42">
        <f t="shared" ca="1" si="63"/>
        <v>0</v>
      </c>
      <c r="H137" s="42">
        <f t="shared" ca="1" si="64"/>
        <v>0</v>
      </c>
      <c r="I137" s="42">
        <f t="shared" ca="1" si="65"/>
        <v>0</v>
      </c>
      <c r="J137" s="42">
        <f t="shared" ca="1" si="66"/>
        <v>0</v>
      </c>
      <c r="K137" s="42">
        <f t="shared" ca="1" si="67"/>
        <v>0</v>
      </c>
      <c r="L137" s="42">
        <f t="shared" ca="1" si="68"/>
        <v>0</v>
      </c>
      <c r="M137" s="42">
        <f t="shared" ca="1" si="69"/>
        <v>0</v>
      </c>
      <c r="N137" s="42">
        <f t="shared" ca="1" si="70"/>
        <v>0</v>
      </c>
      <c r="O137" s="96">
        <f t="shared" ca="1" si="71"/>
        <v>0</v>
      </c>
    </row>
    <row r="138" spans="1:15" hidden="1">
      <c r="A138" s="99" t="s">
        <v>155</v>
      </c>
      <c r="B138" s="100" t="s">
        <v>158</v>
      </c>
      <c r="C138" s="110">
        <f ca="1">SUM(INDIRECT("D"&amp;ROW()):INDIRECT("O"&amp;ROW()))</f>
        <v>0</v>
      </c>
      <c r="D138" s="42">
        <f t="shared" ca="1" si="60"/>
        <v>0</v>
      </c>
      <c r="E138" s="42">
        <f t="shared" ca="1" si="61"/>
        <v>0</v>
      </c>
      <c r="F138" s="42">
        <f t="shared" ca="1" si="62"/>
        <v>0</v>
      </c>
      <c r="G138" s="42">
        <f t="shared" ca="1" si="63"/>
        <v>0</v>
      </c>
      <c r="H138" s="42">
        <f t="shared" ca="1" si="64"/>
        <v>0</v>
      </c>
      <c r="I138" s="42">
        <f t="shared" ca="1" si="65"/>
        <v>0</v>
      </c>
      <c r="J138" s="42">
        <f t="shared" ca="1" si="66"/>
        <v>0</v>
      </c>
      <c r="K138" s="42">
        <f t="shared" ca="1" si="67"/>
        <v>0</v>
      </c>
      <c r="L138" s="42">
        <f t="shared" ca="1" si="68"/>
        <v>0</v>
      </c>
      <c r="M138" s="42">
        <f t="shared" ca="1" si="69"/>
        <v>0</v>
      </c>
      <c r="N138" s="42">
        <f t="shared" ca="1" si="70"/>
        <v>0</v>
      </c>
      <c r="O138" s="96">
        <f t="shared" ca="1" si="71"/>
        <v>0</v>
      </c>
    </row>
    <row r="139" spans="1:15" hidden="1">
      <c r="A139" s="99" t="s">
        <v>155</v>
      </c>
      <c r="B139" s="100" t="s">
        <v>159</v>
      </c>
      <c r="C139" s="110">
        <f ca="1">SUM(INDIRECT("D"&amp;ROW()):INDIRECT("O"&amp;ROW()))</f>
        <v>0</v>
      </c>
      <c r="D139" s="42">
        <f t="shared" ca="1" si="60"/>
        <v>0</v>
      </c>
      <c r="E139" s="42">
        <f t="shared" ca="1" si="61"/>
        <v>0</v>
      </c>
      <c r="F139" s="42">
        <f t="shared" ca="1" si="62"/>
        <v>0</v>
      </c>
      <c r="G139" s="42">
        <f t="shared" ca="1" si="63"/>
        <v>0</v>
      </c>
      <c r="H139" s="42">
        <f t="shared" ca="1" si="64"/>
        <v>0</v>
      </c>
      <c r="I139" s="42">
        <f t="shared" ca="1" si="65"/>
        <v>0</v>
      </c>
      <c r="J139" s="42">
        <f t="shared" ca="1" si="66"/>
        <v>0</v>
      </c>
      <c r="K139" s="42">
        <f t="shared" ca="1" si="67"/>
        <v>0</v>
      </c>
      <c r="L139" s="42">
        <f t="shared" ca="1" si="68"/>
        <v>0</v>
      </c>
      <c r="M139" s="42">
        <f t="shared" ca="1" si="69"/>
        <v>0</v>
      </c>
      <c r="N139" s="42">
        <f t="shared" ca="1" si="70"/>
        <v>0</v>
      </c>
      <c r="O139" s="96">
        <f t="shared" ca="1" si="71"/>
        <v>0</v>
      </c>
    </row>
    <row r="140" spans="1:15" hidden="1">
      <c r="A140" s="99" t="s">
        <v>155</v>
      </c>
      <c r="B140" s="100" t="s">
        <v>160</v>
      </c>
      <c r="C140" s="110">
        <f ca="1">SUM(INDIRECT("D"&amp;ROW()):INDIRECT("O"&amp;ROW()))</f>
        <v>0</v>
      </c>
      <c r="D140" s="42">
        <f t="shared" ca="1" si="60"/>
        <v>0</v>
      </c>
      <c r="E140" s="42">
        <f t="shared" ca="1" si="61"/>
        <v>0</v>
      </c>
      <c r="F140" s="42">
        <f t="shared" ca="1" si="62"/>
        <v>0</v>
      </c>
      <c r="G140" s="42">
        <f t="shared" ca="1" si="63"/>
        <v>0</v>
      </c>
      <c r="H140" s="42">
        <f t="shared" ca="1" si="64"/>
        <v>0</v>
      </c>
      <c r="I140" s="42">
        <f t="shared" ca="1" si="65"/>
        <v>0</v>
      </c>
      <c r="J140" s="42">
        <f t="shared" ca="1" si="66"/>
        <v>0</v>
      </c>
      <c r="K140" s="42">
        <f t="shared" ca="1" si="67"/>
        <v>0</v>
      </c>
      <c r="L140" s="42">
        <f t="shared" ca="1" si="68"/>
        <v>0</v>
      </c>
      <c r="M140" s="42">
        <f t="shared" ca="1" si="69"/>
        <v>0</v>
      </c>
      <c r="N140" s="42">
        <f t="shared" ca="1" si="70"/>
        <v>0</v>
      </c>
      <c r="O140" s="96">
        <f t="shared" ca="1" si="71"/>
        <v>0</v>
      </c>
    </row>
    <row r="141" spans="1:15" hidden="1">
      <c r="A141" s="99" t="s">
        <v>155</v>
      </c>
      <c r="B141" s="100" t="s">
        <v>161</v>
      </c>
      <c r="C141" s="110">
        <f ca="1">SUM(INDIRECT("D"&amp;ROW()):INDIRECT("O"&amp;ROW()))</f>
        <v>0</v>
      </c>
      <c r="D141" s="42">
        <f t="shared" ca="1" si="60"/>
        <v>0</v>
      </c>
      <c r="E141" s="42">
        <f t="shared" ca="1" si="61"/>
        <v>0</v>
      </c>
      <c r="F141" s="42">
        <f t="shared" ca="1" si="62"/>
        <v>0</v>
      </c>
      <c r="G141" s="42">
        <f t="shared" ca="1" si="63"/>
        <v>0</v>
      </c>
      <c r="H141" s="42">
        <f t="shared" ca="1" si="64"/>
        <v>0</v>
      </c>
      <c r="I141" s="42">
        <f t="shared" ca="1" si="65"/>
        <v>0</v>
      </c>
      <c r="J141" s="42">
        <f t="shared" ca="1" si="66"/>
        <v>0</v>
      </c>
      <c r="K141" s="42">
        <f t="shared" ca="1" si="67"/>
        <v>0</v>
      </c>
      <c r="L141" s="42">
        <f t="shared" ca="1" si="68"/>
        <v>0</v>
      </c>
      <c r="M141" s="42">
        <f t="shared" ca="1" si="69"/>
        <v>0</v>
      </c>
      <c r="N141" s="42">
        <f t="shared" ca="1" si="70"/>
        <v>0</v>
      </c>
      <c r="O141" s="96">
        <f t="shared" ca="1" si="71"/>
        <v>0</v>
      </c>
    </row>
    <row r="142" spans="1:15" hidden="1">
      <c r="A142" s="99" t="s">
        <v>155</v>
      </c>
      <c r="B142" s="100" t="s">
        <v>162</v>
      </c>
      <c r="C142" s="110">
        <f ca="1">SUM(INDIRECT("D"&amp;ROW()):INDIRECT("O"&amp;ROW()))</f>
        <v>0</v>
      </c>
      <c r="D142" s="42">
        <f t="shared" ca="1" si="60"/>
        <v>0</v>
      </c>
      <c r="E142" s="42">
        <f t="shared" ca="1" si="61"/>
        <v>0</v>
      </c>
      <c r="F142" s="42">
        <f t="shared" ca="1" si="62"/>
        <v>0</v>
      </c>
      <c r="G142" s="42">
        <f t="shared" ca="1" si="63"/>
        <v>0</v>
      </c>
      <c r="H142" s="42">
        <f t="shared" ca="1" si="64"/>
        <v>0</v>
      </c>
      <c r="I142" s="42">
        <f t="shared" ca="1" si="65"/>
        <v>0</v>
      </c>
      <c r="J142" s="42">
        <f t="shared" ca="1" si="66"/>
        <v>0</v>
      </c>
      <c r="K142" s="42">
        <f t="shared" ca="1" si="67"/>
        <v>0</v>
      </c>
      <c r="L142" s="42">
        <f t="shared" ca="1" si="68"/>
        <v>0</v>
      </c>
      <c r="M142" s="42">
        <f t="shared" ca="1" si="69"/>
        <v>0</v>
      </c>
      <c r="N142" s="42">
        <f t="shared" ca="1" si="70"/>
        <v>0</v>
      </c>
      <c r="O142" s="96">
        <f t="shared" ca="1" si="71"/>
        <v>0</v>
      </c>
    </row>
    <row r="143" spans="1:15" hidden="1">
      <c r="A143" s="99" t="s">
        <v>155</v>
      </c>
      <c r="B143" s="100" t="s">
        <v>163</v>
      </c>
      <c r="C143" s="110">
        <f ca="1">SUM(INDIRECT("D"&amp;ROW()):INDIRECT("O"&amp;ROW()))</f>
        <v>0</v>
      </c>
      <c r="D143" s="42">
        <f t="shared" ca="1" si="60"/>
        <v>0</v>
      </c>
      <c r="E143" s="42">
        <f t="shared" ca="1" si="61"/>
        <v>0</v>
      </c>
      <c r="F143" s="42">
        <f t="shared" ca="1" si="62"/>
        <v>0</v>
      </c>
      <c r="G143" s="42">
        <f t="shared" ca="1" si="63"/>
        <v>0</v>
      </c>
      <c r="H143" s="42">
        <f t="shared" ca="1" si="64"/>
        <v>0</v>
      </c>
      <c r="I143" s="42">
        <f t="shared" ca="1" si="65"/>
        <v>0</v>
      </c>
      <c r="J143" s="42">
        <f t="shared" ca="1" si="66"/>
        <v>0</v>
      </c>
      <c r="K143" s="42">
        <f t="shared" ca="1" si="67"/>
        <v>0</v>
      </c>
      <c r="L143" s="42">
        <f t="shared" ca="1" si="68"/>
        <v>0</v>
      </c>
      <c r="M143" s="42">
        <f t="shared" ca="1" si="69"/>
        <v>0</v>
      </c>
      <c r="N143" s="42">
        <f t="shared" ca="1" si="70"/>
        <v>0</v>
      </c>
      <c r="O143" s="96">
        <f t="shared" ca="1" si="71"/>
        <v>0</v>
      </c>
    </row>
    <row r="144" spans="1:15" hidden="1">
      <c r="A144" s="99" t="s">
        <v>155</v>
      </c>
      <c r="B144" s="100" t="s">
        <v>114</v>
      </c>
      <c r="C144" s="110">
        <f ca="1">SUM(INDIRECT("D"&amp;ROW()):INDIRECT("O"&amp;ROW()))</f>
        <v>0</v>
      </c>
      <c r="D144" s="42">
        <f t="shared" ca="1" si="60"/>
        <v>0</v>
      </c>
      <c r="E144" s="42">
        <f t="shared" ca="1" si="61"/>
        <v>0</v>
      </c>
      <c r="F144" s="42">
        <f t="shared" ca="1" si="62"/>
        <v>0</v>
      </c>
      <c r="G144" s="42">
        <f t="shared" ca="1" si="63"/>
        <v>0</v>
      </c>
      <c r="H144" s="42">
        <f t="shared" ca="1" si="64"/>
        <v>0</v>
      </c>
      <c r="I144" s="42">
        <f t="shared" ca="1" si="65"/>
        <v>0</v>
      </c>
      <c r="J144" s="42">
        <f t="shared" ca="1" si="66"/>
        <v>0</v>
      </c>
      <c r="K144" s="42">
        <f t="shared" ca="1" si="67"/>
        <v>0</v>
      </c>
      <c r="L144" s="42">
        <f t="shared" ca="1" si="68"/>
        <v>0</v>
      </c>
      <c r="M144" s="42">
        <f t="shared" ca="1" si="69"/>
        <v>0</v>
      </c>
      <c r="N144" s="42">
        <f t="shared" ca="1" si="70"/>
        <v>0</v>
      </c>
      <c r="O144" s="96">
        <f t="shared" ca="1" si="71"/>
        <v>0</v>
      </c>
    </row>
    <row r="145" spans="1:15">
      <c r="A145" s="99" t="s">
        <v>79</v>
      </c>
      <c r="B145" s="100" t="s">
        <v>3</v>
      </c>
      <c r="C145" s="110">
        <f ca="1">SUM(INDIRECT("D"&amp;ROW()):INDIRECT("O"&amp;ROW()))</f>
        <v>0</v>
      </c>
      <c r="D145" s="42">
        <f t="shared" ca="1" si="60"/>
        <v>0</v>
      </c>
      <c r="E145" s="42">
        <f t="shared" ca="1" si="61"/>
        <v>0</v>
      </c>
      <c r="F145" s="42">
        <f t="shared" ca="1" si="62"/>
        <v>0</v>
      </c>
      <c r="G145" s="42">
        <f t="shared" ca="1" si="63"/>
        <v>0</v>
      </c>
      <c r="H145" s="42">
        <f t="shared" ca="1" si="64"/>
        <v>0</v>
      </c>
      <c r="I145" s="42">
        <f t="shared" ca="1" si="65"/>
        <v>0</v>
      </c>
      <c r="J145" s="42">
        <f t="shared" ca="1" si="66"/>
        <v>0</v>
      </c>
      <c r="K145" s="42">
        <f t="shared" ca="1" si="67"/>
        <v>0</v>
      </c>
      <c r="L145" s="42">
        <f t="shared" ca="1" si="68"/>
        <v>0</v>
      </c>
      <c r="M145" s="42">
        <f t="shared" ca="1" si="69"/>
        <v>0</v>
      </c>
      <c r="N145" s="42">
        <f t="shared" ca="1" si="70"/>
        <v>0</v>
      </c>
      <c r="O145" s="96">
        <f t="shared" ca="1" si="71"/>
        <v>0</v>
      </c>
    </row>
    <row r="146" spans="1:15">
      <c r="A146" s="99" t="s">
        <v>79</v>
      </c>
      <c r="B146" s="100" t="s">
        <v>80</v>
      </c>
      <c r="C146" s="110">
        <f ca="1">SUM(INDIRECT("D"&amp;ROW()):INDIRECT("O"&amp;ROW()))</f>
        <v>0</v>
      </c>
      <c r="D146" s="42">
        <f t="shared" ca="1" si="60"/>
        <v>0</v>
      </c>
      <c r="E146" s="42">
        <f t="shared" ca="1" si="61"/>
        <v>0</v>
      </c>
      <c r="F146" s="42">
        <f t="shared" ca="1" si="62"/>
        <v>0</v>
      </c>
      <c r="G146" s="42">
        <f t="shared" ca="1" si="63"/>
        <v>0</v>
      </c>
      <c r="H146" s="42">
        <f t="shared" ca="1" si="64"/>
        <v>0</v>
      </c>
      <c r="I146" s="42">
        <f t="shared" ca="1" si="65"/>
        <v>0</v>
      </c>
      <c r="J146" s="42">
        <f t="shared" ca="1" si="66"/>
        <v>0</v>
      </c>
      <c r="K146" s="42">
        <f t="shared" ca="1" si="67"/>
        <v>0</v>
      </c>
      <c r="L146" s="42">
        <f t="shared" ca="1" si="68"/>
        <v>0</v>
      </c>
      <c r="M146" s="42">
        <f t="shared" ca="1" si="69"/>
        <v>0</v>
      </c>
      <c r="N146" s="42">
        <f t="shared" ca="1" si="70"/>
        <v>0</v>
      </c>
      <c r="O146" s="96">
        <f t="shared" ca="1" si="71"/>
        <v>0</v>
      </c>
    </row>
    <row r="147" spans="1:15">
      <c r="A147" s="99" t="s">
        <v>79</v>
      </c>
      <c r="B147" s="100" t="s">
        <v>223</v>
      </c>
      <c r="C147" s="110">
        <f ca="1">SUM(INDIRECT("D"&amp;ROW()):INDIRECT("O"&amp;ROW()))</f>
        <v>0</v>
      </c>
      <c r="D147" s="42">
        <f t="shared" ca="1" si="60"/>
        <v>0</v>
      </c>
      <c r="E147" s="42">
        <f t="shared" ca="1" si="61"/>
        <v>0</v>
      </c>
      <c r="F147" s="42">
        <f t="shared" ca="1" si="62"/>
        <v>0</v>
      </c>
      <c r="G147" s="42">
        <f t="shared" ca="1" si="63"/>
        <v>0</v>
      </c>
      <c r="H147" s="42">
        <f t="shared" ca="1" si="64"/>
        <v>0</v>
      </c>
      <c r="I147" s="42">
        <f t="shared" ca="1" si="65"/>
        <v>0</v>
      </c>
      <c r="J147" s="42">
        <f t="shared" ca="1" si="66"/>
        <v>0</v>
      </c>
      <c r="K147" s="42">
        <f t="shared" ca="1" si="67"/>
        <v>0</v>
      </c>
      <c r="L147" s="42">
        <f t="shared" ca="1" si="68"/>
        <v>0</v>
      </c>
      <c r="M147" s="42">
        <f t="shared" ca="1" si="69"/>
        <v>0</v>
      </c>
      <c r="N147" s="42">
        <f t="shared" ca="1" si="70"/>
        <v>0</v>
      </c>
      <c r="O147" s="96">
        <f t="shared" ca="1" si="71"/>
        <v>0</v>
      </c>
    </row>
    <row r="148" spans="1:15">
      <c r="A148" s="99" t="s">
        <v>79</v>
      </c>
      <c r="B148" s="100" t="s">
        <v>81</v>
      </c>
      <c r="C148" s="110">
        <f ca="1">SUM(INDIRECT("D"&amp;ROW()):INDIRECT("O"&amp;ROW()))</f>
        <v>0</v>
      </c>
      <c r="D148" s="42">
        <f t="shared" ca="1" si="60"/>
        <v>0</v>
      </c>
      <c r="E148" s="42">
        <f t="shared" ca="1" si="61"/>
        <v>0</v>
      </c>
      <c r="F148" s="42">
        <f t="shared" ca="1" si="62"/>
        <v>0</v>
      </c>
      <c r="G148" s="42">
        <f t="shared" ca="1" si="63"/>
        <v>0</v>
      </c>
      <c r="H148" s="42">
        <f t="shared" ca="1" si="64"/>
        <v>0</v>
      </c>
      <c r="I148" s="42">
        <f t="shared" ca="1" si="65"/>
        <v>0</v>
      </c>
      <c r="J148" s="42">
        <f t="shared" ca="1" si="66"/>
        <v>0</v>
      </c>
      <c r="K148" s="42">
        <f t="shared" ca="1" si="67"/>
        <v>0</v>
      </c>
      <c r="L148" s="42">
        <f t="shared" ca="1" si="68"/>
        <v>0</v>
      </c>
      <c r="M148" s="42">
        <f t="shared" ca="1" si="69"/>
        <v>0</v>
      </c>
      <c r="N148" s="42">
        <f t="shared" ca="1" si="70"/>
        <v>0</v>
      </c>
      <c r="O148" s="96">
        <f t="shared" ca="1" si="71"/>
        <v>0</v>
      </c>
    </row>
    <row r="149" spans="1:15" hidden="1">
      <c r="A149" s="99" t="s">
        <v>79</v>
      </c>
      <c r="B149" s="100" t="s">
        <v>174</v>
      </c>
      <c r="C149" s="110">
        <f ca="1">SUM(INDIRECT("D"&amp;ROW()):INDIRECT("O"&amp;ROW()))</f>
        <v>0</v>
      </c>
      <c r="D149" s="42">
        <f t="shared" ca="1" si="60"/>
        <v>0</v>
      </c>
      <c r="E149" s="42">
        <f t="shared" ca="1" si="61"/>
        <v>0</v>
      </c>
      <c r="F149" s="42">
        <f t="shared" ca="1" si="62"/>
        <v>0</v>
      </c>
      <c r="G149" s="42">
        <f t="shared" ca="1" si="63"/>
        <v>0</v>
      </c>
      <c r="H149" s="42">
        <f t="shared" ca="1" si="64"/>
        <v>0</v>
      </c>
      <c r="I149" s="42">
        <f t="shared" ca="1" si="65"/>
        <v>0</v>
      </c>
      <c r="J149" s="42">
        <f t="shared" ca="1" si="66"/>
        <v>0</v>
      </c>
      <c r="K149" s="42">
        <f t="shared" ca="1" si="67"/>
        <v>0</v>
      </c>
      <c r="L149" s="42">
        <f t="shared" ca="1" si="68"/>
        <v>0</v>
      </c>
      <c r="M149" s="42">
        <f t="shared" ca="1" si="69"/>
        <v>0</v>
      </c>
      <c r="N149" s="42">
        <f t="shared" ca="1" si="70"/>
        <v>0</v>
      </c>
      <c r="O149" s="96">
        <f t="shared" ca="1" si="71"/>
        <v>0</v>
      </c>
    </row>
    <row r="150" spans="1:15">
      <c r="A150" s="99" t="s">
        <v>79</v>
      </c>
      <c r="B150" s="100" t="s">
        <v>175</v>
      </c>
      <c r="C150" s="110">
        <f ca="1">SUM(INDIRECT("D"&amp;ROW()):INDIRECT("O"&amp;ROW()))</f>
        <v>0</v>
      </c>
      <c r="D150" s="42">
        <f t="shared" ca="1" si="60"/>
        <v>0</v>
      </c>
      <c r="E150" s="42">
        <f t="shared" ca="1" si="61"/>
        <v>0</v>
      </c>
      <c r="F150" s="42">
        <f t="shared" ca="1" si="62"/>
        <v>0</v>
      </c>
      <c r="G150" s="42">
        <f t="shared" ca="1" si="63"/>
        <v>0</v>
      </c>
      <c r="H150" s="42">
        <f t="shared" ca="1" si="64"/>
        <v>0</v>
      </c>
      <c r="I150" s="42">
        <f t="shared" ca="1" si="65"/>
        <v>0</v>
      </c>
      <c r="J150" s="42">
        <f t="shared" ca="1" si="66"/>
        <v>0</v>
      </c>
      <c r="K150" s="42">
        <f t="shared" ca="1" si="67"/>
        <v>0</v>
      </c>
      <c r="L150" s="42">
        <f t="shared" ca="1" si="68"/>
        <v>0</v>
      </c>
      <c r="M150" s="42">
        <f t="shared" ca="1" si="69"/>
        <v>0</v>
      </c>
      <c r="N150" s="42">
        <f t="shared" ca="1" si="70"/>
        <v>0</v>
      </c>
      <c r="O150" s="96">
        <f t="shared" ca="1" si="71"/>
        <v>0</v>
      </c>
    </row>
    <row r="151" spans="1:15" hidden="1">
      <c r="A151" s="99" t="s">
        <v>79</v>
      </c>
      <c r="B151" s="100" t="s">
        <v>114</v>
      </c>
      <c r="C151" s="110">
        <f ca="1">SUM(INDIRECT("D"&amp;ROW()):INDIRECT("O"&amp;ROW()))</f>
        <v>0</v>
      </c>
      <c r="D151" s="42">
        <f t="shared" ca="1" si="60"/>
        <v>0</v>
      </c>
      <c r="E151" s="42">
        <f t="shared" ca="1" si="61"/>
        <v>0</v>
      </c>
      <c r="F151" s="42">
        <f t="shared" ca="1" si="62"/>
        <v>0</v>
      </c>
      <c r="G151" s="42">
        <f t="shared" ca="1" si="63"/>
        <v>0</v>
      </c>
      <c r="H151" s="42">
        <f t="shared" ca="1" si="64"/>
        <v>0</v>
      </c>
      <c r="I151" s="42">
        <f t="shared" ca="1" si="65"/>
        <v>0</v>
      </c>
      <c r="J151" s="42">
        <f t="shared" ca="1" si="66"/>
        <v>0</v>
      </c>
      <c r="K151" s="42">
        <f t="shared" ca="1" si="67"/>
        <v>0</v>
      </c>
      <c r="L151" s="42">
        <f t="shared" ca="1" si="68"/>
        <v>0</v>
      </c>
      <c r="M151" s="42">
        <f t="shared" ca="1" si="69"/>
        <v>0</v>
      </c>
      <c r="N151" s="42">
        <f t="shared" ca="1" si="70"/>
        <v>0</v>
      </c>
      <c r="O151" s="96">
        <f t="shared" ca="1" si="71"/>
        <v>0</v>
      </c>
    </row>
    <row r="152" spans="1:15">
      <c r="A152" s="99" t="s">
        <v>75</v>
      </c>
      <c r="B152" s="100" t="s">
        <v>76</v>
      </c>
      <c r="C152" s="110">
        <f ca="1">SUM(INDIRECT("D"&amp;ROW()):INDIRECT("O"&amp;ROW()))</f>
        <v>0</v>
      </c>
      <c r="D152" s="42">
        <f t="shared" ca="1" si="60"/>
        <v>0</v>
      </c>
      <c r="E152" s="42">
        <f t="shared" ca="1" si="61"/>
        <v>0</v>
      </c>
      <c r="F152" s="42">
        <f t="shared" ca="1" si="62"/>
        <v>0</v>
      </c>
      <c r="G152" s="42">
        <f t="shared" ca="1" si="63"/>
        <v>0</v>
      </c>
      <c r="H152" s="42">
        <f t="shared" ca="1" si="64"/>
        <v>0</v>
      </c>
      <c r="I152" s="42">
        <f t="shared" ca="1" si="65"/>
        <v>0</v>
      </c>
      <c r="J152" s="42">
        <f t="shared" ca="1" si="66"/>
        <v>0</v>
      </c>
      <c r="K152" s="42">
        <f t="shared" ca="1" si="67"/>
        <v>0</v>
      </c>
      <c r="L152" s="42">
        <f t="shared" ca="1" si="68"/>
        <v>0</v>
      </c>
      <c r="M152" s="42">
        <f t="shared" ca="1" si="69"/>
        <v>0</v>
      </c>
      <c r="N152" s="42">
        <f t="shared" ca="1" si="70"/>
        <v>0</v>
      </c>
      <c r="O152" s="96">
        <f t="shared" ca="1" si="71"/>
        <v>0</v>
      </c>
    </row>
    <row r="153" spans="1:15">
      <c r="A153" s="99" t="s">
        <v>75</v>
      </c>
      <c r="B153" s="100" t="s">
        <v>77</v>
      </c>
      <c r="C153" s="110">
        <f ca="1">SUM(INDIRECT("D"&amp;ROW()):INDIRECT("O"&amp;ROW()))</f>
        <v>0</v>
      </c>
      <c r="D153" s="42">
        <f t="shared" ca="1" si="60"/>
        <v>0</v>
      </c>
      <c r="E153" s="42">
        <f t="shared" ca="1" si="61"/>
        <v>0</v>
      </c>
      <c r="F153" s="42">
        <f t="shared" ca="1" si="62"/>
        <v>0</v>
      </c>
      <c r="G153" s="42">
        <f t="shared" ca="1" si="63"/>
        <v>0</v>
      </c>
      <c r="H153" s="42">
        <f t="shared" ca="1" si="64"/>
        <v>0</v>
      </c>
      <c r="I153" s="42">
        <f t="shared" ca="1" si="65"/>
        <v>0</v>
      </c>
      <c r="J153" s="42">
        <f t="shared" ca="1" si="66"/>
        <v>0</v>
      </c>
      <c r="K153" s="42">
        <f t="shared" ca="1" si="67"/>
        <v>0</v>
      </c>
      <c r="L153" s="42">
        <f t="shared" ca="1" si="68"/>
        <v>0</v>
      </c>
      <c r="M153" s="42">
        <f t="shared" ca="1" si="69"/>
        <v>0</v>
      </c>
      <c r="N153" s="42">
        <f t="shared" ca="1" si="70"/>
        <v>0</v>
      </c>
      <c r="O153" s="96">
        <f t="shared" ca="1" si="71"/>
        <v>0</v>
      </c>
    </row>
    <row r="154" spans="1:15">
      <c r="A154" s="99" t="s">
        <v>75</v>
      </c>
      <c r="B154" s="100" t="s">
        <v>78</v>
      </c>
      <c r="C154" s="110">
        <f ca="1">SUM(INDIRECT("D"&amp;ROW()):INDIRECT("O"&amp;ROW()))</f>
        <v>0</v>
      </c>
      <c r="D154" s="42">
        <f t="shared" ca="1" si="60"/>
        <v>0</v>
      </c>
      <c r="E154" s="42">
        <f t="shared" ca="1" si="61"/>
        <v>0</v>
      </c>
      <c r="F154" s="42">
        <f t="shared" ca="1" si="62"/>
        <v>0</v>
      </c>
      <c r="G154" s="42">
        <f t="shared" ca="1" si="63"/>
        <v>0</v>
      </c>
      <c r="H154" s="42">
        <f t="shared" ca="1" si="64"/>
        <v>0</v>
      </c>
      <c r="I154" s="42">
        <f t="shared" ca="1" si="65"/>
        <v>0</v>
      </c>
      <c r="J154" s="42">
        <f t="shared" ca="1" si="66"/>
        <v>0</v>
      </c>
      <c r="K154" s="42">
        <f t="shared" ca="1" si="67"/>
        <v>0</v>
      </c>
      <c r="L154" s="42">
        <f t="shared" ca="1" si="68"/>
        <v>0</v>
      </c>
      <c r="M154" s="42">
        <f t="shared" ca="1" si="69"/>
        <v>0</v>
      </c>
      <c r="N154" s="42">
        <f t="shared" ca="1" si="70"/>
        <v>0</v>
      </c>
      <c r="O154" s="96">
        <f t="shared" ca="1" si="71"/>
        <v>0</v>
      </c>
    </row>
    <row r="155" spans="1:15" hidden="1">
      <c r="A155" s="99" t="s">
        <v>75</v>
      </c>
      <c r="B155" s="100" t="s">
        <v>114</v>
      </c>
      <c r="C155" s="110">
        <f ca="1">SUM(INDIRECT("D"&amp;ROW()):INDIRECT("O"&amp;ROW()))</f>
        <v>0</v>
      </c>
      <c r="D155" s="42">
        <f t="shared" ca="1" si="60"/>
        <v>0</v>
      </c>
      <c r="E155" s="42">
        <f t="shared" ca="1" si="61"/>
        <v>0</v>
      </c>
      <c r="F155" s="42">
        <f t="shared" ca="1" si="62"/>
        <v>0</v>
      </c>
      <c r="G155" s="42">
        <f t="shared" ca="1" si="63"/>
        <v>0</v>
      </c>
      <c r="H155" s="42">
        <f t="shared" ca="1" si="64"/>
        <v>0</v>
      </c>
      <c r="I155" s="42">
        <f t="shared" ca="1" si="65"/>
        <v>0</v>
      </c>
      <c r="J155" s="42">
        <f t="shared" ca="1" si="66"/>
        <v>0</v>
      </c>
      <c r="K155" s="42">
        <f t="shared" ca="1" si="67"/>
        <v>0</v>
      </c>
      <c r="L155" s="42">
        <f t="shared" ca="1" si="68"/>
        <v>0</v>
      </c>
      <c r="M155" s="42">
        <f t="shared" ca="1" si="69"/>
        <v>0</v>
      </c>
      <c r="N155" s="42">
        <f t="shared" ca="1" si="70"/>
        <v>0</v>
      </c>
      <c r="O155" s="96">
        <f t="shared" ca="1" si="71"/>
        <v>0</v>
      </c>
    </row>
    <row r="156" spans="1:15" hidden="1">
      <c r="A156" s="99" t="s">
        <v>101</v>
      </c>
      <c r="B156" s="100" t="s">
        <v>102</v>
      </c>
      <c r="C156" s="110">
        <f ca="1">SUM(INDIRECT("D"&amp;ROW()):INDIRECT("O"&amp;ROW()))</f>
        <v>0</v>
      </c>
      <c r="D156" s="42">
        <f t="shared" ca="1" si="60"/>
        <v>0</v>
      </c>
      <c r="E156" s="42">
        <f t="shared" ca="1" si="61"/>
        <v>0</v>
      </c>
      <c r="F156" s="42">
        <f t="shared" ca="1" si="62"/>
        <v>0</v>
      </c>
      <c r="G156" s="42">
        <f t="shared" ca="1" si="63"/>
        <v>0</v>
      </c>
      <c r="H156" s="42">
        <f t="shared" ca="1" si="64"/>
        <v>0</v>
      </c>
      <c r="I156" s="42">
        <f t="shared" ca="1" si="65"/>
        <v>0</v>
      </c>
      <c r="J156" s="42">
        <f t="shared" ca="1" si="66"/>
        <v>0</v>
      </c>
      <c r="K156" s="42">
        <f t="shared" ca="1" si="67"/>
        <v>0</v>
      </c>
      <c r="L156" s="42">
        <f t="shared" ca="1" si="68"/>
        <v>0</v>
      </c>
      <c r="M156" s="42">
        <f t="shared" ca="1" si="69"/>
        <v>0</v>
      </c>
      <c r="N156" s="42">
        <f t="shared" ca="1" si="70"/>
        <v>0</v>
      </c>
      <c r="O156" s="96">
        <f t="shared" ca="1" si="71"/>
        <v>0</v>
      </c>
    </row>
    <row r="157" spans="1:15" hidden="1">
      <c r="A157" s="99" t="s">
        <v>101</v>
      </c>
      <c r="B157" s="100" t="s">
        <v>103</v>
      </c>
      <c r="C157" s="110">
        <f ca="1">SUM(INDIRECT("D"&amp;ROW()):INDIRECT("O"&amp;ROW()))</f>
        <v>0</v>
      </c>
      <c r="D157" s="42">
        <f t="shared" ca="1" si="60"/>
        <v>0</v>
      </c>
      <c r="E157" s="42">
        <f t="shared" ca="1" si="61"/>
        <v>0</v>
      </c>
      <c r="F157" s="42">
        <f t="shared" ca="1" si="62"/>
        <v>0</v>
      </c>
      <c r="G157" s="42">
        <f t="shared" ca="1" si="63"/>
        <v>0</v>
      </c>
      <c r="H157" s="42">
        <f t="shared" ca="1" si="64"/>
        <v>0</v>
      </c>
      <c r="I157" s="42">
        <f t="shared" ca="1" si="65"/>
        <v>0</v>
      </c>
      <c r="J157" s="42">
        <f t="shared" ca="1" si="66"/>
        <v>0</v>
      </c>
      <c r="K157" s="42">
        <f t="shared" ca="1" si="67"/>
        <v>0</v>
      </c>
      <c r="L157" s="42">
        <f t="shared" ca="1" si="68"/>
        <v>0</v>
      </c>
      <c r="M157" s="42">
        <f t="shared" ca="1" si="69"/>
        <v>0</v>
      </c>
      <c r="N157" s="42">
        <f t="shared" ca="1" si="70"/>
        <v>0</v>
      </c>
      <c r="O157" s="96">
        <f t="shared" ca="1" si="71"/>
        <v>0</v>
      </c>
    </row>
    <row r="158" spans="1:15">
      <c r="A158" s="99" t="s">
        <v>101</v>
      </c>
      <c r="B158" s="100" t="s">
        <v>164</v>
      </c>
      <c r="C158" s="110">
        <f ca="1">SUM(INDIRECT("D"&amp;ROW()):INDIRECT("O"&amp;ROW()))</f>
        <v>0</v>
      </c>
      <c r="D158" s="42">
        <f t="shared" ca="1" si="60"/>
        <v>0</v>
      </c>
      <c r="E158" s="42">
        <f t="shared" ca="1" si="61"/>
        <v>0</v>
      </c>
      <c r="F158" s="42">
        <f t="shared" ca="1" si="62"/>
        <v>0</v>
      </c>
      <c r="G158" s="42">
        <f t="shared" ca="1" si="63"/>
        <v>0</v>
      </c>
      <c r="H158" s="42">
        <f t="shared" ca="1" si="64"/>
        <v>0</v>
      </c>
      <c r="I158" s="42">
        <f t="shared" ca="1" si="65"/>
        <v>0</v>
      </c>
      <c r="J158" s="42">
        <f t="shared" ca="1" si="66"/>
        <v>0</v>
      </c>
      <c r="K158" s="42">
        <f t="shared" ca="1" si="67"/>
        <v>0</v>
      </c>
      <c r="L158" s="42">
        <f t="shared" ca="1" si="68"/>
        <v>0</v>
      </c>
      <c r="M158" s="42">
        <f t="shared" ca="1" si="69"/>
        <v>0</v>
      </c>
      <c r="N158" s="42">
        <f t="shared" ca="1" si="70"/>
        <v>0</v>
      </c>
      <c r="O158" s="96">
        <f t="shared" ca="1" si="71"/>
        <v>0</v>
      </c>
    </row>
    <row r="159" spans="1:15" hidden="1">
      <c r="A159" s="99" t="s">
        <v>101</v>
      </c>
      <c r="B159" s="100" t="s">
        <v>165</v>
      </c>
      <c r="C159" s="110">
        <f ca="1">SUM(INDIRECT("D"&amp;ROW()):INDIRECT("O"&amp;ROW()))</f>
        <v>0</v>
      </c>
      <c r="D159" s="42">
        <f t="shared" ca="1" si="60"/>
        <v>0</v>
      </c>
      <c r="E159" s="42">
        <f t="shared" ca="1" si="61"/>
        <v>0</v>
      </c>
      <c r="F159" s="42">
        <f t="shared" ca="1" si="62"/>
        <v>0</v>
      </c>
      <c r="G159" s="42">
        <f t="shared" ca="1" si="63"/>
        <v>0</v>
      </c>
      <c r="H159" s="42">
        <f t="shared" ca="1" si="64"/>
        <v>0</v>
      </c>
      <c r="I159" s="42">
        <f t="shared" ca="1" si="65"/>
        <v>0</v>
      </c>
      <c r="J159" s="42">
        <f t="shared" ca="1" si="66"/>
        <v>0</v>
      </c>
      <c r="K159" s="42">
        <f t="shared" ca="1" si="67"/>
        <v>0</v>
      </c>
      <c r="L159" s="42">
        <f t="shared" ca="1" si="68"/>
        <v>0</v>
      </c>
      <c r="M159" s="42">
        <f t="shared" ca="1" si="69"/>
        <v>0</v>
      </c>
      <c r="N159" s="42">
        <f t="shared" ca="1" si="70"/>
        <v>0</v>
      </c>
      <c r="O159" s="96">
        <f t="shared" ca="1" si="71"/>
        <v>0</v>
      </c>
    </row>
    <row r="160" spans="1:15" hidden="1">
      <c r="A160" s="99" t="s">
        <v>101</v>
      </c>
      <c r="B160" s="100" t="s">
        <v>192</v>
      </c>
      <c r="C160" s="110">
        <f ca="1">SUM(INDIRECT("D"&amp;ROW()):INDIRECT("O"&amp;ROW()))</f>
        <v>0</v>
      </c>
      <c r="D160" s="42">
        <f t="shared" ca="1" si="60"/>
        <v>0</v>
      </c>
      <c r="E160" s="42">
        <f t="shared" ca="1" si="61"/>
        <v>0</v>
      </c>
      <c r="F160" s="42">
        <f t="shared" ca="1" si="62"/>
        <v>0</v>
      </c>
      <c r="G160" s="42">
        <f t="shared" ca="1" si="63"/>
        <v>0</v>
      </c>
      <c r="H160" s="42">
        <f t="shared" ca="1" si="64"/>
        <v>0</v>
      </c>
      <c r="I160" s="42">
        <f t="shared" ca="1" si="65"/>
        <v>0</v>
      </c>
      <c r="J160" s="42">
        <f t="shared" ca="1" si="66"/>
        <v>0</v>
      </c>
      <c r="K160" s="42">
        <f t="shared" ca="1" si="67"/>
        <v>0</v>
      </c>
      <c r="L160" s="42">
        <f t="shared" ca="1" si="68"/>
        <v>0</v>
      </c>
      <c r="M160" s="42">
        <f t="shared" ca="1" si="69"/>
        <v>0</v>
      </c>
      <c r="N160" s="42">
        <f t="shared" ca="1" si="70"/>
        <v>0</v>
      </c>
      <c r="O160" s="96">
        <f t="shared" ca="1" si="71"/>
        <v>0</v>
      </c>
    </row>
    <row r="161" spans="1:15" hidden="1">
      <c r="A161" s="99" t="s">
        <v>101</v>
      </c>
      <c r="B161" s="100" t="s">
        <v>114</v>
      </c>
      <c r="C161" s="110">
        <f ca="1">SUM(INDIRECT("D"&amp;ROW()):INDIRECT("O"&amp;ROW()))</f>
        <v>0</v>
      </c>
      <c r="D161" s="42">
        <f t="shared" ca="1" si="60"/>
        <v>0</v>
      </c>
      <c r="E161" s="42">
        <f t="shared" ca="1" si="61"/>
        <v>0</v>
      </c>
      <c r="F161" s="42">
        <f t="shared" ca="1" si="62"/>
        <v>0</v>
      </c>
      <c r="G161" s="42">
        <f t="shared" ca="1" si="63"/>
        <v>0</v>
      </c>
      <c r="H161" s="42">
        <f t="shared" ca="1" si="64"/>
        <v>0</v>
      </c>
      <c r="I161" s="42">
        <f t="shared" ca="1" si="65"/>
        <v>0</v>
      </c>
      <c r="J161" s="42">
        <f t="shared" ca="1" si="66"/>
        <v>0</v>
      </c>
      <c r="K161" s="42">
        <f t="shared" ca="1" si="67"/>
        <v>0</v>
      </c>
      <c r="L161" s="42">
        <f t="shared" ca="1" si="68"/>
        <v>0</v>
      </c>
      <c r="M161" s="42">
        <f t="shared" ca="1" si="69"/>
        <v>0</v>
      </c>
      <c r="N161" s="42">
        <f t="shared" ca="1" si="70"/>
        <v>0</v>
      </c>
      <c r="O161" s="96">
        <f t="shared" ca="1" si="71"/>
        <v>0</v>
      </c>
    </row>
    <row r="162" spans="1:15" hidden="1">
      <c r="A162" s="99" t="s">
        <v>104</v>
      </c>
      <c r="B162" s="100" t="s">
        <v>105</v>
      </c>
      <c r="C162" s="110">
        <f ca="1">SUM(INDIRECT("D"&amp;ROW()):INDIRECT("O"&amp;ROW()))</f>
        <v>0</v>
      </c>
      <c r="D162" s="42">
        <f t="shared" ca="1" si="60"/>
        <v>0</v>
      </c>
      <c r="E162" s="42">
        <f t="shared" ca="1" si="61"/>
        <v>0</v>
      </c>
      <c r="F162" s="42">
        <f t="shared" ca="1" si="62"/>
        <v>0</v>
      </c>
      <c r="G162" s="42">
        <f t="shared" ca="1" si="63"/>
        <v>0</v>
      </c>
      <c r="H162" s="42">
        <f t="shared" ca="1" si="64"/>
        <v>0</v>
      </c>
      <c r="I162" s="42">
        <f t="shared" ca="1" si="65"/>
        <v>0</v>
      </c>
      <c r="J162" s="42">
        <f t="shared" ca="1" si="66"/>
        <v>0</v>
      </c>
      <c r="K162" s="42">
        <f t="shared" ca="1" si="67"/>
        <v>0</v>
      </c>
      <c r="L162" s="42">
        <f t="shared" ca="1" si="68"/>
        <v>0</v>
      </c>
      <c r="M162" s="42">
        <f t="shared" ca="1" si="69"/>
        <v>0</v>
      </c>
      <c r="N162" s="42">
        <f t="shared" ca="1" si="70"/>
        <v>0</v>
      </c>
      <c r="O162" s="96">
        <f t="shared" ca="1" si="71"/>
        <v>0</v>
      </c>
    </row>
    <row r="163" spans="1:15" hidden="1">
      <c r="A163" s="99" t="s">
        <v>104</v>
      </c>
      <c r="B163" s="100" t="s">
        <v>106</v>
      </c>
      <c r="C163" s="110">
        <f ca="1">SUM(INDIRECT("D"&amp;ROW()):INDIRECT("O"&amp;ROW()))</f>
        <v>0</v>
      </c>
      <c r="D163" s="42">
        <f t="shared" ref="D163:D194" ca="1" si="72">IF(AND($A163&lt;&gt;"",$B163&lt;&gt;""),SUMPRODUCT((LP_1=$A163)*(LS_1=$B163)*(C_1-D_1)),IF($A163&lt;&gt;"",SUMPRODUCT((LP_1=$A163)*(C_1-D_1)),SUMPRODUCT((LS_1=$B163)*(C_1-D_1))))</f>
        <v>0</v>
      </c>
      <c r="E163" s="42">
        <f t="shared" ref="E163:E194" ca="1" si="73">IF(AND($A163&lt;&gt;"",$B163&lt;&gt;""),SUMPRODUCT((LP_2=$A163)*(LS_2=$B163)*(C_2-D_2)),IF($A163&lt;&gt;"",SUMPRODUCT((LP_2=$A163)*(C_2-D_2)),SUMPRODUCT((LS_2=$B163)*(C_2-D_2))))</f>
        <v>0</v>
      </c>
      <c r="F163" s="42">
        <f t="shared" ref="F163:F194" ca="1" si="74">IF(AND($A163&lt;&gt;"",$B163&lt;&gt;""),SUMPRODUCT((LP_3=$A163)*(LS_3=$B163)*(C_3-D_3)),IF($A163&lt;&gt;"",SUMPRODUCT((LP_3=$A163)*(C_3-D_3)),SUMPRODUCT((LS_3=$B163)*(C_3-D_3))))</f>
        <v>0</v>
      </c>
      <c r="G163" s="42">
        <f t="shared" ref="G163:G194" ca="1" si="75">IF(AND($A163&lt;&gt;"",$B163&lt;&gt;""),SUMPRODUCT((LP_4=$A163)*(LS_4=$B163)*(C_4-D_4)),IF($A163&lt;&gt;"",SUMPRODUCT((LP_4=$A163)*(C_4-D_4)),SUMPRODUCT((LS_4=$B163)*(C_4-D_4))))</f>
        <v>0</v>
      </c>
      <c r="H163" s="42">
        <f t="shared" ref="H163:H194" ca="1" si="76">IF(AND($A163&lt;&gt;"",$B163&lt;&gt;""),SUMPRODUCT((LP_5=$A163)*(LS_5=$B163)*(C_5-D_5)),IF($A163&lt;&gt;"",SUMPRODUCT((LP_5=$A163)*(C_5-D_5)),SUMPRODUCT((LS_5=$B163)*(C_5-D_5))))</f>
        <v>0</v>
      </c>
      <c r="I163" s="42">
        <f t="shared" ref="I163:I194" ca="1" si="77">IF(AND($A163&lt;&gt;"",$B163&lt;&gt;""),SUMPRODUCT((LP_6=$A163)*(LS_6=$B163)*(C_6-D_6)),IF($A163&lt;&gt;"",SUMPRODUCT((LP_6=$A163)*(C_6-D_6)),SUMPRODUCT((LS_6=$B163)*(C_6-D_6))))</f>
        <v>0</v>
      </c>
      <c r="J163" s="42">
        <f t="shared" ref="J163:J194" ca="1" si="78">IF(AND($A163&lt;&gt;"",$B163&lt;&gt;""),SUMPRODUCT((LP_7=$A163)*(LS_7=$B163)*(C_7-D_7)),IF($A163&lt;&gt;"",SUMPRODUCT((LP_7=$A163)*(C_7-D_7)),SUMPRODUCT((LS_7=$B163)*(C_7-D_7))))</f>
        <v>0</v>
      </c>
      <c r="K163" s="42">
        <f t="shared" ref="K163:K194" ca="1" si="79">IF(AND($A163&lt;&gt;"",$B163&lt;&gt;""),SUMPRODUCT((LP_8=$A163)*(LS_8=$B163)*(C_8-D_8)),IF($A163&lt;&gt;"",SUMPRODUCT((LP_8=$A163)*(C_8-D_8)),SUMPRODUCT((LS_8=$B163)*(C_8-D_8))))</f>
        <v>0</v>
      </c>
      <c r="L163" s="42">
        <f t="shared" ref="L163:L194" ca="1" si="80">IF(AND($A163&lt;&gt;"",$B163&lt;&gt;""),SUMPRODUCT((LP_9=$A163)*(LS_9=$B163)*(C_9-D_9)),IF($A163&lt;&gt;"",SUMPRODUCT((LP_9=$A163)*(C_9-D_9)),SUMPRODUCT((LS_2=$B163)*(C_9-D_9))))</f>
        <v>0</v>
      </c>
      <c r="M163" s="42">
        <f t="shared" ref="M163:M194" ca="1" si="81">IF(AND($A163&lt;&gt;"",$B163&lt;&gt;""),SUMPRODUCT((LP_10=$A163)*(LS_10=$B163)*(C_10-D_10)),IF($A163&lt;&gt;"",SUMPRODUCT((LP_10=$A163)*(C_10-D_10)),SUMPRODUCT((LS_10=$B163)*(C_10-D_10))))</f>
        <v>0</v>
      </c>
      <c r="N163" s="42">
        <f t="shared" ref="N163:N194" ca="1" si="82">IF(AND($A163&lt;&gt;"",$B163&lt;&gt;""),SUMPRODUCT((LP_11=$A163)*(LS_11=$B163)*(C_11-D_11)),IF($A163&lt;&gt;"",SUMPRODUCT((LP_11=$A163)*(C_11-D_11)),SUMPRODUCT((LS_11=$B163)*(C_11-D_11))))</f>
        <v>0</v>
      </c>
      <c r="O163" s="96">
        <f t="shared" ref="O163:O194" ca="1" si="83">IF(AND($A163&lt;&gt;"",$B163&lt;&gt;""),SUMPRODUCT((LP_12=$A163)*(LS_12=$B163)*(C_12-D_12)),IF($A163&lt;&gt;"",SUMPRODUCT((LP_12=$A163)*(C_12-D_12)),SUMPRODUCT((LS_12=$B163)*(C_12-D_12))))</f>
        <v>0</v>
      </c>
    </row>
    <row r="164" spans="1:15" hidden="1">
      <c r="A164" s="99" t="s">
        <v>104</v>
      </c>
      <c r="B164" s="100" t="s">
        <v>107</v>
      </c>
      <c r="C164" s="110">
        <f ca="1">SUM(INDIRECT("D"&amp;ROW()):INDIRECT("O"&amp;ROW()))</f>
        <v>0</v>
      </c>
      <c r="D164" s="42">
        <f t="shared" ca="1" si="72"/>
        <v>0</v>
      </c>
      <c r="E164" s="42">
        <f t="shared" ca="1" si="73"/>
        <v>0</v>
      </c>
      <c r="F164" s="42">
        <f t="shared" ca="1" si="74"/>
        <v>0</v>
      </c>
      <c r="G164" s="42">
        <f t="shared" ca="1" si="75"/>
        <v>0</v>
      </c>
      <c r="H164" s="42">
        <f t="shared" ca="1" si="76"/>
        <v>0</v>
      </c>
      <c r="I164" s="42">
        <f t="shared" ca="1" si="77"/>
        <v>0</v>
      </c>
      <c r="J164" s="42">
        <f t="shared" ca="1" si="78"/>
        <v>0</v>
      </c>
      <c r="K164" s="42">
        <f t="shared" ca="1" si="79"/>
        <v>0</v>
      </c>
      <c r="L164" s="42">
        <f t="shared" ca="1" si="80"/>
        <v>0</v>
      </c>
      <c r="M164" s="42">
        <f t="shared" ca="1" si="81"/>
        <v>0</v>
      </c>
      <c r="N164" s="42">
        <f t="shared" ca="1" si="82"/>
        <v>0</v>
      </c>
      <c r="O164" s="96">
        <f t="shared" ca="1" si="83"/>
        <v>0</v>
      </c>
    </row>
    <row r="165" spans="1:15">
      <c r="A165" s="99" t="s">
        <v>104</v>
      </c>
      <c r="B165" s="100" t="s">
        <v>150</v>
      </c>
      <c r="C165" s="110">
        <f ca="1">SUM(INDIRECT("D"&amp;ROW()):INDIRECT("O"&amp;ROW()))</f>
        <v>0</v>
      </c>
      <c r="D165" s="42">
        <f t="shared" ca="1" si="72"/>
        <v>0</v>
      </c>
      <c r="E165" s="42">
        <f t="shared" ca="1" si="73"/>
        <v>0</v>
      </c>
      <c r="F165" s="42">
        <f t="shared" ca="1" si="74"/>
        <v>0</v>
      </c>
      <c r="G165" s="42">
        <f t="shared" ca="1" si="75"/>
        <v>0</v>
      </c>
      <c r="H165" s="42">
        <f t="shared" ca="1" si="76"/>
        <v>0</v>
      </c>
      <c r="I165" s="42">
        <f t="shared" ca="1" si="77"/>
        <v>0</v>
      </c>
      <c r="J165" s="42">
        <f t="shared" ca="1" si="78"/>
        <v>0</v>
      </c>
      <c r="K165" s="42">
        <f t="shared" ca="1" si="79"/>
        <v>0</v>
      </c>
      <c r="L165" s="42">
        <f t="shared" ca="1" si="80"/>
        <v>0</v>
      </c>
      <c r="M165" s="42">
        <f t="shared" ca="1" si="81"/>
        <v>0</v>
      </c>
      <c r="N165" s="42">
        <f t="shared" ca="1" si="82"/>
        <v>0</v>
      </c>
      <c r="O165" s="96">
        <f t="shared" ca="1" si="83"/>
        <v>0</v>
      </c>
    </row>
    <row r="166" spans="1:15" hidden="1">
      <c r="A166" s="99" t="s">
        <v>104</v>
      </c>
      <c r="B166" s="100" t="s">
        <v>171</v>
      </c>
      <c r="C166" s="110">
        <f ca="1">SUM(INDIRECT("D"&amp;ROW()):INDIRECT("O"&amp;ROW()))</f>
        <v>0</v>
      </c>
      <c r="D166" s="42">
        <f t="shared" ca="1" si="72"/>
        <v>0</v>
      </c>
      <c r="E166" s="42">
        <f t="shared" ca="1" si="73"/>
        <v>0</v>
      </c>
      <c r="F166" s="42">
        <f t="shared" ca="1" si="74"/>
        <v>0</v>
      </c>
      <c r="G166" s="42">
        <f t="shared" ca="1" si="75"/>
        <v>0</v>
      </c>
      <c r="H166" s="42">
        <f t="shared" ca="1" si="76"/>
        <v>0</v>
      </c>
      <c r="I166" s="42">
        <f t="shared" ca="1" si="77"/>
        <v>0</v>
      </c>
      <c r="J166" s="42">
        <f t="shared" ca="1" si="78"/>
        <v>0</v>
      </c>
      <c r="K166" s="42">
        <f t="shared" ca="1" si="79"/>
        <v>0</v>
      </c>
      <c r="L166" s="42">
        <f t="shared" ca="1" si="80"/>
        <v>0</v>
      </c>
      <c r="M166" s="42">
        <f t="shared" ca="1" si="81"/>
        <v>0</v>
      </c>
      <c r="N166" s="42">
        <f t="shared" ca="1" si="82"/>
        <v>0</v>
      </c>
      <c r="O166" s="96">
        <f t="shared" ca="1" si="83"/>
        <v>0</v>
      </c>
    </row>
    <row r="167" spans="1:15" hidden="1">
      <c r="A167" s="99" t="s">
        <v>104</v>
      </c>
      <c r="B167" s="100" t="s">
        <v>172</v>
      </c>
      <c r="C167" s="110">
        <f ca="1">SUM(INDIRECT("D"&amp;ROW()):INDIRECT("O"&amp;ROW()))</f>
        <v>0</v>
      </c>
      <c r="D167" s="42">
        <f t="shared" ca="1" si="72"/>
        <v>0</v>
      </c>
      <c r="E167" s="42">
        <f t="shared" ca="1" si="73"/>
        <v>0</v>
      </c>
      <c r="F167" s="42">
        <f t="shared" ca="1" si="74"/>
        <v>0</v>
      </c>
      <c r="G167" s="42">
        <f t="shared" ca="1" si="75"/>
        <v>0</v>
      </c>
      <c r="H167" s="42">
        <f t="shared" ca="1" si="76"/>
        <v>0</v>
      </c>
      <c r="I167" s="42">
        <f t="shared" ca="1" si="77"/>
        <v>0</v>
      </c>
      <c r="J167" s="42">
        <f t="shared" ca="1" si="78"/>
        <v>0</v>
      </c>
      <c r="K167" s="42">
        <f t="shared" ca="1" si="79"/>
        <v>0</v>
      </c>
      <c r="L167" s="42">
        <f t="shared" ca="1" si="80"/>
        <v>0</v>
      </c>
      <c r="M167" s="42">
        <f t="shared" ca="1" si="81"/>
        <v>0</v>
      </c>
      <c r="N167" s="42">
        <f t="shared" ca="1" si="82"/>
        <v>0</v>
      </c>
      <c r="O167" s="96">
        <f t="shared" ca="1" si="83"/>
        <v>0</v>
      </c>
    </row>
    <row r="168" spans="1:15" hidden="1">
      <c r="A168" s="99" t="s">
        <v>104</v>
      </c>
      <c r="B168" s="100" t="s">
        <v>173</v>
      </c>
      <c r="C168" s="110">
        <f ca="1">SUM(INDIRECT("D"&amp;ROW()):INDIRECT("O"&amp;ROW()))</f>
        <v>0</v>
      </c>
      <c r="D168" s="42">
        <f t="shared" ca="1" si="72"/>
        <v>0</v>
      </c>
      <c r="E168" s="42">
        <f t="shared" ca="1" si="73"/>
        <v>0</v>
      </c>
      <c r="F168" s="42">
        <f t="shared" ca="1" si="74"/>
        <v>0</v>
      </c>
      <c r="G168" s="42">
        <f t="shared" ca="1" si="75"/>
        <v>0</v>
      </c>
      <c r="H168" s="42">
        <f t="shared" ca="1" si="76"/>
        <v>0</v>
      </c>
      <c r="I168" s="42">
        <f t="shared" ca="1" si="77"/>
        <v>0</v>
      </c>
      <c r="J168" s="42">
        <f t="shared" ca="1" si="78"/>
        <v>0</v>
      </c>
      <c r="K168" s="42">
        <f t="shared" ca="1" si="79"/>
        <v>0</v>
      </c>
      <c r="L168" s="42">
        <f t="shared" ca="1" si="80"/>
        <v>0</v>
      </c>
      <c r="M168" s="42">
        <f t="shared" ca="1" si="81"/>
        <v>0</v>
      </c>
      <c r="N168" s="42">
        <f t="shared" ca="1" si="82"/>
        <v>0</v>
      </c>
      <c r="O168" s="96">
        <f t="shared" ca="1" si="83"/>
        <v>0</v>
      </c>
    </row>
    <row r="169" spans="1:15" hidden="1">
      <c r="A169" s="99" t="s">
        <v>104</v>
      </c>
      <c r="B169" s="100" t="s">
        <v>114</v>
      </c>
      <c r="C169" s="110">
        <f ca="1">SUM(INDIRECT("D"&amp;ROW()):INDIRECT("O"&amp;ROW()))</f>
        <v>0</v>
      </c>
      <c r="D169" s="42">
        <f t="shared" ca="1" si="72"/>
        <v>0</v>
      </c>
      <c r="E169" s="42">
        <f t="shared" ca="1" si="73"/>
        <v>0</v>
      </c>
      <c r="F169" s="42">
        <f t="shared" ca="1" si="74"/>
        <v>0</v>
      </c>
      <c r="G169" s="42">
        <f t="shared" ca="1" si="75"/>
        <v>0</v>
      </c>
      <c r="H169" s="42">
        <f t="shared" ca="1" si="76"/>
        <v>0</v>
      </c>
      <c r="I169" s="42">
        <f t="shared" ca="1" si="77"/>
        <v>0</v>
      </c>
      <c r="J169" s="42">
        <f t="shared" ca="1" si="78"/>
        <v>0</v>
      </c>
      <c r="K169" s="42">
        <f t="shared" ca="1" si="79"/>
        <v>0</v>
      </c>
      <c r="L169" s="42">
        <f t="shared" ca="1" si="80"/>
        <v>0</v>
      </c>
      <c r="M169" s="42">
        <f t="shared" ca="1" si="81"/>
        <v>0</v>
      </c>
      <c r="N169" s="42">
        <f t="shared" ca="1" si="82"/>
        <v>0</v>
      </c>
      <c r="O169" s="96">
        <f t="shared" ca="1" si="83"/>
        <v>0</v>
      </c>
    </row>
    <row r="170" spans="1:15">
      <c r="A170" s="99" t="s">
        <v>243</v>
      </c>
      <c r="B170" s="100" t="s">
        <v>240</v>
      </c>
      <c r="C170" s="110">
        <f ca="1">SUM(INDIRECT("D"&amp;ROW()):INDIRECT("O"&amp;ROW()))</f>
        <v>0</v>
      </c>
      <c r="D170" s="42">
        <f t="shared" ca="1" si="72"/>
        <v>0</v>
      </c>
      <c r="E170" s="42">
        <f t="shared" ca="1" si="73"/>
        <v>0</v>
      </c>
      <c r="F170" s="42">
        <f t="shared" ca="1" si="74"/>
        <v>0</v>
      </c>
      <c r="G170" s="42">
        <f t="shared" ca="1" si="75"/>
        <v>0</v>
      </c>
      <c r="H170" s="42">
        <f t="shared" ca="1" si="76"/>
        <v>0</v>
      </c>
      <c r="I170" s="42">
        <f t="shared" ca="1" si="77"/>
        <v>0</v>
      </c>
      <c r="J170" s="42">
        <f t="shared" ca="1" si="78"/>
        <v>0</v>
      </c>
      <c r="K170" s="42">
        <f t="shared" ca="1" si="79"/>
        <v>0</v>
      </c>
      <c r="L170" s="42">
        <f t="shared" ca="1" si="80"/>
        <v>0</v>
      </c>
      <c r="M170" s="42">
        <f t="shared" ca="1" si="81"/>
        <v>0</v>
      </c>
      <c r="N170" s="42">
        <f t="shared" ca="1" si="82"/>
        <v>0</v>
      </c>
      <c r="O170" s="96">
        <f t="shared" ca="1" si="83"/>
        <v>0</v>
      </c>
    </row>
    <row r="171" spans="1:15">
      <c r="A171" s="99" t="s">
        <v>243</v>
      </c>
      <c r="B171" s="100" t="s">
        <v>241</v>
      </c>
      <c r="C171" s="110">
        <f ca="1">SUM(INDIRECT("D"&amp;ROW()):INDIRECT("O"&amp;ROW()))</f>
        <v>0</v>
      </c>
      <c r="D171" s="42">
        <f t="shared" ca="1" si="72"/>
        <v>0</v>
      </c>
      <c r="E171" s="42">
        <f t="shared" ca="1" si="73"/>
        <v>0</v>
      </c>
      <c r="F171" s="42">
        <f t="shared" ca="1" si="74"/>
        <v>0</v>
      </c>
      <c r="G171" s="42">
        <f t="shared" ca="1" si="75"/>
        <v>0</v>
      </c>
      <c r="H171" s="42">
        <f t="shared" ca="1" si="76"/>
        <v>0</v>
      </c>
      <c r="I171" s="42">
        <f t="shared" ca="1" si="77"/>
        <v>0</v>
      </c>
      <c r="J171" s="42">
        <f t="shared" ca="1" si="78"/>
        <v>0</v>
      </c>
      <c r="K171" s="42">
        <f t="shared" ca="1" si="79"/>
        <v>0</v>
      </c>
      <c r="L171" s="42">
        <f t="shared" ca="1" si="80"/>
        <v>0</v>
      </c>
      <c r="M171" s="42">
        <f t="shared" ca="1" si="81"/>
        <v>0</v>
      </c>
      <c r="N171" s="42">
        <f t="shared" ca="1" si="82"/>
        <v>0</v>
      </c>
      <c r="O171" s="96">
        <f t="shared" ca="1" si="83"/>
        <v>0</v>
      </c>
    </row>
    <row r="172" spans="1:15">
      <c r="A172" s="99" t="s">
        <v>243</v>
      </c>
      <c r="B172" s="100" t="s">
        <v>242</v>
      </c>
      <c r="C172" s="110">
        <f ca="1">SUM(INDIRECT("D"&amp;ROW()):INDIRECT("O"&amp;ROW()))</f>
        <v>0</v>
      </c>
      <c r="D172" s="42">
        <f t="shared" ca="1" si="72"/>
        <v>0</v>
      </c>
      <c r="E172" s="42">
        <f t="shared" ca="1" si="73"/>
        <v>0</v>
      </c>
      <c r="F172" s="42">
        <f t="shared" ca="1" si="74"/>
        <v>0</v>
      </c>
      <c r="G172" s="42">
        <f t="shared" ca="1" si="75"/>
        <v>0</v>
      </c>
      <c r="H172" s="42">
        <f t="shared" ca="1" si="76"/>
        <v>0</v>
      </c>
      <c r="I172" s="42">
        <f t="shared" ca="1" si="77"/>
        <v>0</v>
      </c>
      <c r="J172" s="42">
        <f t="shared" ca="1" si="78"/>
        <v>0</v>
      </c>
      <c r="K172" s="42">
        <f t="shared" ca="1" si="79"/>
        <v>0</v>
      </c>
      <c r="L172" s="42">
        <f t="shared" ca="1" si="80"/>
        <v>0</v>
      </c>
      <c r="M172" s="42">
        <f t="shared" ca="1" si="81"/>
        <v>0</v>
      </c>
      <c r="N172" s="42">
        <f t="shared" ca="1" si="82"/>
        <v>0</v>
      </c>
      <c r="O172" s="96">
        <f t="shared" ca="1" si="83"/>
        <v>0</v>
      </c>
    </row>
    <row r="173" spans="1:15" hidden="1">
      <c r="A173" s="99" t="s">
        <v>243</v>
      </c>
      <c r="B173" s="100" t="s">
        <v>114</v>
      </c>
      <c r="C173" s="110">
        <f ca="1">SUM(INDIRECT("D"&amp;ROW()):INDIRECT("O"&amp;ROW()))</f>
        <v>0</v>
      </c>
      <c r="D173" s="42">
        <f t="shared" ca="1" si="72"/>
        <v>0</v>
      </c>
      <c r="E173" s="42">
        <f t="shared" ca="1" si="73"/>
        <v>0</v>
      </c>
      <c r="F173" s="42">
        <f t="shared" ca="1" si="74"/>
        <v>0</v>
      </c>
      <c r="G173" s="42">
        <f t="shared" ca="1" si="75"/>
        <v>0</v>
      </c>
      <c r="H173" s="42">
        <f t="shared" ca="1" si="76"/>
        <v>0</v>
      </c>
      <c r="I173" s="42">
        <f t="shared" ca="1" si="77"/>
        <v>0</v>
      </c>
      <c r="J173" s="42">
        <f t="shared" ca="1" si="78"/>
        <v>0</v>
      </c>
      <c r="K173" s="42">
        <f t="shared" ca="1" si="79"/>
        <v>0</v>
      </c>
      <c r="L173" s="42">
        <f t="shared" ca="1" si="80"/>
        <v>0</v>
      </c>
      <c r="M173" s="42">
        <f t="shared" ca="1" si="81"/>
        <v>0</v>
      </c>
      <c r="N173" s="42">
        <f t="shared" ca="1" si="82"/>
        <v>0</v>
      </c>
      <c r="O173" s="96">
        <f t="shared" ca="1" si="83"/>
        <v>0</v>
      </c>
    </row>
    <row r="174" spans="1:15">
      <c r="A174" s="99" t="s">
        <v>9</v>
      </c>
      <c r="B174" s="100" t="s">
        <v>227</v>
      </c>
      <c r="C174" s="110">
        <f ca="1">SUM(INDIRECT("D"&amp;ROW()):INDIRECT("O"&amp;ROW()))</f>
        <v>0</v>
      </c>
      <c r="D174" s="42">
        <f t="shared" ca="1" si="72"/>
        <v>0</v>
      </c>
      <c r="E174" s="42">
        <f t="shared" ca="1" si="73"/>
        <v>0</v>
      </c>
      <c r="F174" s="42">
        <f t="shared" ca="1" si="74"/>
        <v>0</v>
      </c>
      <c r="G174" s="42">
        <f t="shared" ca="1" si="75"/>
        <v>0</v>
      </c>
      <c r="H174" s="42">
        <f t="shared" ca="1" si="76"/>
        <v>0</v>
      </c>
      <c r="I174" s="42">
        <f t="shared" ca="1" si="77"/>
        <v>0</v>
      </c>
      <c r="J174" s="42">
        <f t="shared" ca="1" si="78"/>
        <v>0</v>
      </c>
      <c r="K174" s="42">
        <f t="shared" ca="1" si="79"/>
        <v>0</v>
      </c>
      <c r="L174" s="42">
        <f t="shared" ca="1" si="80"/>
        <v>0</v>
      </c>
      <c r="M174" s="42">
        <f t="shared" ca="1" si="81"/>
        <v>0</v>
      </c>
      <c r="N174" s="42">
        <f t="shared" ca="1" si="82"/>
        <v>0</v>
      </c>
      <c r="O174" s="96">
        <f t="shared" ca="1" si="83"/>
        <v>0</v>
      </c>
    </row>
    <row r="175" spans="1:15">
      <c r="A175" s="99" t="s">
        <v>9</v>
      </c>
      <c r="B175" s="100" t="s">
        <v>228</v>
      </c>
      <c r="C175" s="110">
        <f ca="1">SUM(INDIRECT("D"&amp;ROW()):INDIRECT("O"&amp;ROW()))</f>
        <v>0</v>
      </c>
      <c r="D175" s="42">
        <f t="shared" ca="1" si="72"/>
        <v>0</v>
      </c>
      <c r="E175" s="42">
        <f t="shared" ca="1" si="73"/>
        <v>0</v>
      </c>
      <c r="F175" s="42">
        <f t="shared" ca="1" si="74"/>
        <v>0</v>
      </c>
      <c r="G175" s="42">
        <f t="shared" ca="1" si="75"/>
        <v>0</v>
      </c>
      <c r="H175" s="42">
        <f t="shared" ca="1" si="76"/>
        <v>0</v>
      </c>
      <c r="I175" s="42">
        <f t="shared" ca="1" si="77"/>
        <v>0</v>
      </c>
      <c r="J175" s="42">
        <f t="shared" ca="1" si="78"/>
        <v>0</v>
      </c>
      <c r="K175" s="42">
        <f t="shared" ca="1" si="79"/>
        <v>0</v>
      </c>
      <c r="L175" s="42">
        <f t="shared" ca="1" si="80"/>
        <v>0</v>
      </c>
      <c r="M175" s="42">
        <f t="shared" ca="1" si="81"/>
        <v>0</v>
      </c>
      <c r="N175" s="42">
        <f t="shared" ca="1" si="82"/>
        <v>0</v>
      </c>
      <c r="O175" s="96">
        <f t="shared" ca="1" si="83"/>
        <v>0</v>
      </c>
    </row>
    <row r="176" spans="1:15" hidden="1">
      <c r="A176" s="99" t="s">
        <v>9</v>
      </c>
      <c r="B176" s="100" t="s">
        <v>226</v>
      </c>
      <c r="C176" s="110">
        <f ca="1">SUM(INDIRECT("D"&amp;ROW()):INDIRECT("O"&amp;ROW()))</f>
        <v>0</v>
      </c>
      <c r="D176" s="42">
        <f t="shared" ca="1" si="72"/>
        <v>0</v>
      </c>
      <c r="E176" s="42">
        <f t="shared" ca="1" si="73"/>
        <v>0</v>
      </c>
      <c r="F176" s="42">
        <f t="shared" ca="1" si="74"/>
        <v>0</v>
      </c>
      <c r="G176" s="42">
        <f t="shared" ca="1" si="75"/>
        <v>0</v>
      </c>
      <c r="H176" s="42">
        <f t="shared" ca="1" si="76"/>
        <v>0</v>
      </c>
      <c r="I176" s="42">
        <f t="shared" ca="1" si="77"/>
        <v>0</v>
      </c>
      <c r="J176" s="42">
        <f t="shared" ca="1" si="78"/>
        <v>0</v>
      </c>
      <c r="K176" s="42">
        <f t="shared" ca="1" si="79"/>
        <v>0</v>
      </c>
      <c r="L176" s="42">
        <f t="shared" ca="1" si="80"/>
        <v>0</v>
      </c>
      <c r="M176" s="42">
        <f t="shared" ca="1" si="81"/>
        <v>0</v>
      </c>
      <c r="N176" s="42">
        <f t="shared" ca="1" si="82"/>
        <v>0</v>
      </c>
      <c r="O176" s="96">
        <f t="shared" ca="1" si="83"/>
        <v>0</v>
      </c>
    </row>
    <row r="177" spans="1:15" hidden="1">
      <c r="A177" s="99" t="s">
        <v>9</v>
      </c>
      <c r="B177" s="100" t="s">
        <v>225</v>
      </c>
      <c r="C177" s="110">
        <f ca="1">SUM(INDIRECT("D"&amp;ROW()):INDIRECT("O"&amp;ROW()))</f>
        <v>0</v>
      </c>
      <c r="D177" s="42">
        <f t="shared" ca="1" si="72"/>
        <v>0</v>
      </c>
      <c r="E177" s="42">
        <f t="shared" ca="1" si="73"/>
        <v>0</v>
      </c>
      <c r="F177" s="42">
        <f t="shared" ca="1" si="74"/>
        <v>0</v>
      </c>
      <c r="G177" s="42">
        <f t="shared" ca="1" si="75"/>
        <v>0</v>
      </c>
      <c r="H177" s="42">
        <f t="shared" ca="1" si="76"/>
        <v>0</v>
      </c>
      <c r="I177" s="42">
        <f t="shared" ca="1" si="77"/>
        <v>0</v>
      </c>
      <c r="J177" s="42">
        <f t="shared" ca="1" si="78"/>
        <v>0</v>
      </c>
      <c r="K177" s="42">
        <f t="shared" ca="1" si="79"/>
        <v>0</v>
      </c>
      <c r="L177" s="42">
        <f t="shared" ca="1" si="80"/>
        <v>0</v>
      </c>
      <c r="M177" s="42">
        <f t="shared" ca="1" si="81"/>
        <v>0</v>
      </c>
      <c r="N177" s="42">
        <f t="shared" ca="1" si="82"/>
        <v>0</v>
      </c>
      <c r="O177" s="96">
        <f t="shared" ca="1" si="83"/>
        <v>0</v>
      </c>
    </row>
    <row r="178" spans="1:15" hidden="1">
      <c r="A178" s="99" t="s">
        <v>9</v>
      </c>
      <c r="B178" s="100" t="s">
        <v>224</v>
      </c>
      <c r="C178" s="110">
        <f ca="1">SUM(INDIRECT("D"&amp;ROW()):INDIRECT("O"&amp;ROW()))</f>
        <v>0</v>
      </c>
      <c r="D178" s="42">
        <f t="shared" ca="1" si="72"/>
        <v>0</v>
      </c>
      <c r="E178" s="42">
        <f t="shared" ca="1" si="73"/>
        <v>0</v>
      </c>
      <c r="F178" s="42">
        <f t="shared" ca="1" si="74"/>
        <v>0</v>
      </c>
      <c r="G178" s="42">
        <f t="shared" ca="1" si="75"/>
        <v>0</v>
      </c>
      <c r="H178" s="42">
        <f t="shared" ca="1" si="76"/>
        <v>0</v>
      </c>
      <c r="I178" s="42">
        <f t="shared" ca="1" si="77"/>
        <v>0</v>
      </c>
      <c r="J178" s="42">
        <f t="shared" ca="1" si="78"/>
        <v>0</v>
      </c>
      <c r="K178" s="42">
        <f t="shared" ca="1" si="79"/>
        <v>0</v>
      </c>
      <c r="L178" s="42">
        <f t="shared" ca="1" si="80"/>
        <v>0</v>
      </c>
      <c r="M178" s="42">
        <f t="shared" ca="1" si="81"/>
        <v>0</v>
      </c>
      <c r="N178" s="42">
        <f t="shared" ca="1" si="82"/>
        <v>0</v>
      </c>
      <c r="O178" s="96">
        <f t="shared" ca="1" si="83"/>
        <v>0</v>
      </c>
    </row>
    <row r="179" spans="1:15" hidden="1">
      <c r="A179" s="99" t="s">
        <v>9</v>
      </c>
      <c r="B179" s="100" t="s">
        <v>114</v>
      </c>
      <c r="C179" s="110">
        <f ca="1">SUM(INDIRECT("D"&amp;ROW()):INDIRECT("O"&amp;ROW()))</f>
        <v>0</v>
      </c>
      <c r="D179" s="42">
        <f t="shared" ca="1" si="72"/>
        <v>0</v>
      </c>
      <c r="E179" s="42">
        <f t="shared" ca="1" si="73"/>
        <v>0</v>
      </c>
      <c r="F179" s="42">
        <f t="shared" ca="1" si="74"/>
        <v>0</v>
      </c>
      <c r="G179" s="42">
        <f t="shared" ca="1" si="75"/>
        <v>0</v>
      </c>
      <c r="H179" s="42">
        <f t="shared" ca="1" si="76"/>
        <v>0</v>
      </c>
      <c r="I179" s="42">
        <f t="shared" ca="1" si="77"/>
        <v>0</v>
      </c>
      <c r="J179" s="42">
        <f t="shared" ca="1" si="78"/>
        <v>0</v>
      </c>
      <c r="K179" s="42">
        <f t="shared" ca="1" si="79"/>
        <v>0</v>
      </c>
      <c r="L179" s="42">
        <f t="shared" ca="1" si="80"/>
        <v>0</v>
      </c>
      <c r="M179" s="42">
        <f t="shared" ca="1" si="81"/>
        <v>0</v>
      </c>
      <c r="N179" s="42">
        <f t="shared" ca="1" si="82"/>
        <v>0</v>
      </c>
      <c r="O179" s="96">
        <f t="shared" ca="1" si="83"/>
        <v>0</v>
      </c>
    </row>
    <row r="180" spans="1:15" hidden="1">
      <c r="A180" s="99" t="s">
        <v>10</v>
      </c>
      <c r="B180" s="100" t="s">
        <v>227</v>
      </c>
      <c r="C180" s="110">
        <f ca="1">SUM(INDIRECT("D"&amp;ROW()):INDIRECT("O"&amp;ROW()))</f>
        <v>0</v>
      </c>
      <c r="D180" s="42">
        <f t="shared" ca="1" si="72"/>
        <v>0</v>
      </c>
      <c r="E180" s="42">
        <f t="shared" ca="1" si="73"/>
        <v>0</v>
      </c>
      <c r="F180" s="42">
        <f t="shared" ca="1" si="74"/>
        <v>0</v>
      </c>
      <c r="G180" s="42">
        <f t="shared" ca="1" si="75"/>
        <v>0</v>
      </c>
      <c r="H180" s="42">
        <f t="shared" ca="1" si="76"/>
        <v>0</v>
      </c>
      <c r="I180" s="42">
        <f t="shared" ca="1" si="77"/>
        <v>0</v>
      </c>
      <c r="J180" s="42">
        <f t="shared" ca="1" si="78"/>
        <v>0</v>
      </c>
      <c r="K180" s="42">
        <f t="shared" ca="1" si="79"/>
        <v>0</v>
      </c>
      <c r="L180" s="42">
        <f t="shared" ca="1" si="80"/>
        <v>0</v>
      </c>
      <c r="M180" s="42">
        <f t="shared" ca="1" si="81"/>
        <v>0</v>
      </c>
      <c r="N180" s="42">
        <f t="shared" ca="1" si="82"/>
        <v>0</v>
      </c>
      <c r="O180" s="96">
        <f t="shared" ca="1" si="83"/>
        <v>0</v>
      </c>
    </row>
    <row r="181" spans="1:15" hidden="1">
      <c r="A181" s="99" t="s">
        <v>10</v>
      </c>
      <c r="B181" s="100" t="s">
        <v>228</v>
      </c>
      <c r="C181" s="110">
        <f ca="1">SUM(INDIRECT("D"&amp;ROW()):INDIRECT("O"&amp;ROW()))</f>
        <v>0</v>
      </c>
      <c r="D181" s="42">
        <f t="shared" ca="1" si="72"/>
        <v>0</v>
      </c>
      <c r="E181" s="42">
        <f t="shared" ca="1" si="73"/>
        <v>0</v>
      </c>
      <c r="F181" s="42">
        <f t="shared" ca="1" si="74"/>
        <v>0</v>
      </c>
      <c r="G181" s="42">
        <f t="shared" ca="1" si="75"/>
        <v>0</v>
      </c>
      <c r="H181" s="42">
        <f t="shared" ca="1" si="76"/>
        <v>0</v>
      </c>
      <c r="I181" s="42">
        <f t="shared" ca="1" si="77"/>
        <v>0</v>
      </c>
      <c r="J181" s="42">
        <f t="shared" ca="1" si="78"/>
        <v>0</v>
      </c>
      <c r="K181" s="42">
        <f t="shared" ca="1" si="79"/>
        <v>0</v>
      </c>
      <c r="L181" s="42">
        <f t="shared" ca="1" si="80"/>
        <v>0</v>
      </c>
      <c r="M181" s="42">
        <f t="shared" ca="1" si="81"/>
        <v>0</v>
      </c>
      <c r="N181" s="42">
        <f t="shared" ca="1" si="82"/>
        <v>0</v>
      </c>
      <c r="O181" s="96">
        <f t="shared" ca="1" si="83"/>
        <v>0</v>
      </c>
    </row>
    <row r="182" spans="1:15" hidden="1">
      <c r="A182" s="99" t="s">
        <v>10</v>
      </c>
      <c r="B182" s="100" t="s">
        <v>226</v>
      </c>
      <c r="C182" s="110">
        <f ca="1">SUM(INDIRECT("D"&amp;ROW()):INDIRECT("O"&amp;ROW()))</f>
        <v>0</v>
      </c>
      <c r="D182" s="42">
        <f t="shared" ca="1" si="72"/>
        <v>0</v>
      </c>
      <c r="E182" s="42">
        <f t="shared" ca="1" si="73"/>
        <v>0</v>
      </c>
      <c r="F182" s="42">
        <f t="shared" ca="1" si="74"/>
        <v>0</v>
      </c>
      <c r="G182" s="42">
        <f t="shared" ca="1" si="75"/>
        <v>0</v>
      </c>
      <c r="H182" s="42">
        <f t="shared" ca="1" si="76"/>
        <v>0</v>
      </c>
      <c r="I182" s="42">
        <f t="shared" ca="1" si="77"/>
        <v>0</v>
      </c>
      <c r="J182" s="42">
        <f t="shared" ca="1" si="78"/>
        <v>0</v>
      </c>
      <c r="K182" s="42">
        <f t="shared" ca="1" si="79"/>
        <v>0</v>
      </c>
      <c r="L182" s="42">
        <f t="shared" ca="1" si="80"/>
        <v>0</v>
      </c>
      <c r="M182" s="42">
        <f t="shared" ca="1" si="81"/>
        <v>0</v>
      </c>
      <c r="N182" s="42">
        <f t="shared" ca="1" si="82"/>
        <v>0</v>
      </c>
      <c r="O182" s="96">
        <f t="shared" ca="1" si="83"/>
        <v>0</v>
      </c>
    </row>
    <row r="183" spans="1:15" hidden="1">
      <c r="A183" s="99" t="s">
        <v>10</v>
      </c>
      <c r="B183" s="100" t="s">
        <v>225</v>
      </c>
      <c r="C183" s="110">
        <f ca="1">SUM(INDIRECT("D"&amp;ROW()):INDIRECT("O"&amp;ROW()))</f>
        <v>0</v>
      </c>
      <c r="D183" s="42">
        <f t="shared" ca="1" si="72"/>
        <v>0</v>
      </c>
      <c r="E183" s="42">
        <f t="shared" ca="1" si="73"/>
        <v>0</v>
      </c>
      <c r="F183" s="42">
        <f t="shared" ca="1" si="74"/>
        <v>0</v>
      </c>
      <c r="G183" s="42">
        <f t="shared" ca="1" si="75"/>
        <v>0</v>
      </c>
      <c r="H183" s="42">
        <f t="shared" ca="1" si="76"/>
        <v>0</v>
      </c>
      <c r="I183" s="42">
        <f t="shared" ca="1" si="77"/>
        <v>0</v>
      </c>
      <c r="J183" s="42">
        <f t="shared" ca="1" si="78"/>
        <v>0</v>
      </c>
      <c r="K183" s="42">
        <f t="shared" ca="1" si="79"/>
        <v>0</v>
      </c>
      <c r="L183" s="42">
        <f t="shared" ca="1" si="80"/>
        <v>0</v>
      </c>
      <c r="M183" s="42">
        <f t="shared" ca="1" si="81"/>
        <v>0</v>
      </c>
      <c r="N183" s="42">
        <f t="shared" ca="1" si="82"/>
        <v>0</v>
      </c>
      <c r="O183" s="96">
        <f t="shared" ca="1" si="83"/>
        <v>0</v>
      </c>
    </row>
    <row r="184" spans="1:15">
      <c r="A184" s="99" t="s">
        <v>10</v>
      </c>
      <c r="B184" s="100" t="s">
        <v>224</v>
      </c>
      <c r="C184" s="110">
        <f ca="1">SUM(INDIRECT("D"&amp;ROW()):INDIRECT("O"&amp;ROW()))</f>
        <v>0</v>
      </c>
      <c r="D184" s="42">
        <f t="shared" ca="1" si="72"/>
        <v>0</v>
      </c>
      <c r="E184" s="42">
        <f t="shared" ca="1" si="73"/>
        <v>0</v>
      </c>
      <c r="F184" s="42">
        <f t="shared" ca="1" si="74"/>
        <v>0</v>
      </c>
      <c r="G184" s="42">
        <f t="shared" ca="1" si="75"/>
        <v>0</v>
      </c>
      <c r="H184" s="42">
        <f t="shared" ca="1" si="76"/>
        <v>0</v>
      </c>
      <c r="I184" s="42">
        <f t="shared" ca="1" si="77"/>
        <v>0</v>
      </c>
      <c r="J184" s="42">
        <f t="shared" ca="1" si="78"/>
        <v>0</v>
      </c>
      <c r="K184" s="42">
        <f t="shared" ca="1" si="79"/>
        <v>0</v>
      </c>
      <c r="L184" s="42">
        <f t="shared" ca="1" si="80"/>
        <v>0</v>
      </c>
      <c r="M184" s="42">
        <f t="shared" ca="1" si="81"/>
        <v>0</v>
      </c>
      <c r="N184" s="42">
        <f t="shared" ca="1" si="82"/>
        <v>0</v>
      </c>
      <c r="O184" s="96">
        <f t="shared" ca="1" si="83"/>
        <v>0</v>
      </c>
    </row>
    <row r="185" spans="1:15" hidden="1">
      <c r="A185" s="99" t="s">
        <v>10</v>
      </c>
      <c r="B185" s="100" t="s">
        <v>244</v>
      </c>
      <c r="C185" s="110">
        <f ca="1">SUM(INDIRECT("D"&amp;ROW()):INDIRECT("O"&amp;ROW()))</f>
        <v>0</v>
      </c>
      <c r="D185" s="42">
        <f t="shared" ca="1" si="72"/>
        <v>0</v>
      </c>
      <c r="E185" s="42">
        <f t="shared" ca="1" si="73"/>
        <v>0</v>
      </c>
      <c r="F185" s="42">
        <f t="shared" ca="1" si="74"/>
        <v>0</v>
      </c>
      <c r="G185" s="42">
        <f t="shared" ca="1" si="75"/>
        <v>0</v>
      </c>
      <c r="H185" s="42">
        <f t="shared" ca="1" si="76"/>
        <v>0</v>
      </c>
      <c r="I185" s="42">
        <f t="shared" ca="1" si="77"/>
        <v>0</v>
      </c>
      <c r="J185" s="42">
        <f t="shared" ca="1" si="78"/>
        <v>0</v>
      </c>
      <c r="K185" s="42">
        <f t="shared" ca="1" si="79"/>
        <v>0</v>
      </c>
      <c r="L185" s="42">
        <f t="shared" ca="1" si="80"/>
        <v>0</v>
      </c>
      <c r="M185" s="42">
        <f t="shared" ca="1" si="81"/>
        <v>0</v>
      </c>
      <c r="N185" s="42">
        <f t="shared" ca="1" si="82"/>
        <v>0</v>
      </c>
      <c r="O185" s="96">
        <f t="shared" ca="1" si="83"/>
        <v>0</v>
      </c>
    </row>
    <row r="186" spans="1:15">
      <c r="A186" s="99" t="s">
        <v>10</v>
      </c>
      <c r="B186" s="100" t="s">
        <v>229</v>
      </c>
      <c r="C186" s="110">
        <f ca="1">SUM(INDIRECT("D"&amp;ROW()):INDIRECT("O"&amp;ROW()))</f>
        <v>0</v>
      </c>
      <c r="D186" s="42">
        <f t="shared" ca="1" si="72"/>
        <v>0</v>
      </c>
      <c r="E186" s="42">
        <f t="shared" ca="1" si="73"/>
        <v>0</v>
      </c>
      <c r="F186" s="42">
        <f t="shared" ca="1" si="74"/>
        <v>0</v>
      </c>
      <c r="G186" s="42">
        <f t="shared" ca="1" si="75"/>
        <v>0</v>
      </c>
      <c r="H186" s="42">
        <f t="shared" ca="1" si="76"/>
        <v>0</v>
      </c>
      <c r="I186" s="42">
        <f t="shared" ca="1" si="77"/>
        <v>0</v>
      </c>
      <c r="J186" s="42">
        <f t="shared" ca="1" si="78"/>
        <v>0</v>
      </c>
      <c r="K186" s="42">
        <f t="shared" ca="1" si="79"/>
        <v>0</v>
      </c>
      <c r="L186" s="42">
        <f t="shared" ca="1" si="80"/>
        <v>0</v>
      </c>
      <c r="M186" s="42">
        <f t="shared" ca="1" si="81"/>
        <v>0</v>
      </c>
      <c r="N186" s="42">
        <f t="shared" ca="1" si="82"/>
        <v>0</v>
      </c>
      <c r="O186" s="96">
        <f t="shared" ca="1" si="83"/>
        <v>0</v>
      </c>
    </row>
    <row r="187" spans="1:15">
      <c r="A187" s="99" t="s">
        <v>10</v>
      </c>
      <c r="B187" s="100" t="s">
        <v>230</v>
      </c>
      <c r="C187" s="110">
        <f ca="1">SUM(INDIRECT("D"&amp;ROW()):INDIRECT("O"&amp;ROW()))</f>
        <v>0</v>
      </c>
      <c r="D187" s="42">
        <f t="shared" ca="1" si="72"/>
        <v>0</v>
      </c>
      <c r="E187" s="42">
        <f t="shared" ca="1" si="73"/>
        <v>0</v>
      </c>
      <c r="F187" s="42">
        <f t="shared" ca="1" si="74"/>
        <v>0</v>
      </c>
      <c r="G187" s="42">
        <f t="shared" ca="1" si="75"/>
        <v>0</v>
      </c>
      <c r="H187" s="42">
        <f t="shared" ca="1" si="76"/>
        <v>0</v>
      </c>
      <c r="I187" s="42">
        <f t="shared" ca="1" si="77"/>
        <v>0</v>
      </c>
      <c r="J187" s="42">
        <f t="shared" ca="1" si="78"/>
        <v>0</v>
      </c>
      <c r="K187" s="42">
        <f t="shared" ca="1" si="79"/>
        <v>0</v>
      </c>
      <c r="L187" s="42">
        <f t="shared" ca="1" si="80"/>
        <v>0</v>
      </c>
      <c r="M187" s="42">
        <f t="shared" ca="1" si="81"/>
        <v>0</v>
      </c>
      <c r="N187" s="42">
        <f t="shared" ca="1" si="82"/>
        <v>0</v>
      </c>
      <c r="O187" s="96">
        <f t="shared" ca="1" si="83"/>
        <v>0</v>
      </c>
    </row>
    <row r="188" spans="1:15" hidden="1">
      <c r="A188" s="99" t="s">
        <v>10</v>
      </c>
      <c r="B188" s="100" t="s">
        <v>114</v>
      </c>
      <c r="C188" s="110">
        <f ca="1">SUM(INDIRECT("D"&amp;ROW()):INDIRECT("O"&amp;ROW()))</f>
        <v>0</v>
      </c>
      <c r="D188" s="42">
        <f t="shared" ca="1" si="72"/>
        <v>0</v>
      </c>
      <c r="E188" s="42">
        <f t="shared" ca="1" si="73"/>
        <v>0</v>
      </c>
      <c r="F188" s="42">
        <f t="shared" ca="1" si="74"/>
        <v>0</v>
      </c>
      <c r="G188" s="42">
        <f t="shared" ca="1" si="75"/>
        <v>0</v>
      </c>
      <c r="H188" s="42">
        <f t="shared" ca="1" si="76"/>
        <v>0</v>
      </c>
      <c r="I188" s="42">
        <f t="shared" ca="1" si="77"/>
        <v>0</v>
      </c>
      <c r="J188" s="42">
        <f t="shared" ca="1" si="78"/>
        <v>0</v>
      </c>
      <c r="K188" s="42">
        <f t="shared" ca="1" si="79"/>
        <v>0</v>
      </c>
      <c r="L188" s="42">
        <f t="shared" ca="1" si="80"/>
        <v>0</v>
      </c>
      <c r="M188" s="42">
        <f t="shared" ca="1" si="81"/>
        <v>0</v>
      </c>
      <c r="N188" s="42">
        <f t="shared" ca="1" si="82"/>
        <v>0</v>
      </c>
      <c r="O188" s="96">
        <f t="shared" ca="1" si="83"/>
        <v>0</v>
      </c>
    </row>
    <row r="189" spans="1:15" hidden="1">
      <c r="A189" s="99" t="s">
        <v>231</v>
      </c>
      <c r="B189" s="100" t="s">
        <v>232</v>
      </c>
      <c r="C189" s="110">
        <f ca="1">SUM(INDIRECT("D"&amp;ROW()):INDIRECT("O"&amp;ROW()))</f>
        <v>0</v>
      </c>
      <c r="D189" s="42">
        <f t="shared" ca="1" si="72"/>
        <v>0</v>
      </c>
      <c r="E189" s="42">
        <f t="shared" ca="1" si="73"/>
        <v>0</v>
      </c>
      <c r="F189" s="42">
        <f t="shared" ca="1" si="74"/>
        <v>0</v>
      </c>
      <c r="G189" s="42">
        <f t="shared" ca="1" si="75"/>
        <v>0</v>
      </c>
      <c r="H189" s="42">
        <f t="shared" ca="1" si="76"/>
        <v>0</v>
      </c>
      <c r="I189" s="42">
        <f t="shared" ca="1" si="77"/>
        <v>0</v>
      </c>
      <c r="J189" s="42">
        <f t="shared" ca="1" si="78"/>
        <v>0</v>
      </c>
      <c r="K189" s="42">
        <f t="shared" ca="1" si="79"/>
        <v>0</v>
      </c>
      <c r="L189" s="42">
        <f t="shared" ca="1" si="80"/>
        <v>0</v>
      </c>
      <c r="M189" s="42">
        <f t="shared" ca="1" si="81"/>
        <v>0</v>
      </c>
      <c r="N189" s="42">
        <f t="shared" ca="1" si="82"/>
        <v>0</v>
      </c>
      <c r="O189" s="96">
        <f t="shared" ca="1" si="83"/>
        <v>0</v>
      </c>
    </row>
    <row r="190" spans="1:15" hidden="1">
      <c r="A190" s="99" t="s">
        <v>231</v>
      </c>
      <c r="B190" s="100" t="s">
        <v>233</v>
      </c>
      <c r="C190" s="110">
        <f ca="1">SUM(INDIRECT("D"&amp;ROW()):INDIRECT("O"&amp;ROW()))</f>
        <v>0</v>
      </c>
      <c r="D190" s="42">
        <f t="shared" ca="1" si="72"/>
        <v>0</v>
      </c>
      <c r="E190" s="42">
        <f t="shared" ca="1" si="73"/>
        <v>0</v>
      </c>
      <c r="F190" s="42">
        <f t="shared" ca="1" si="74"/>
        <v>0</v>
      </c>
      <c r="G190" s="42">
        <f t="shared" ca="1" si="75"/>
        <v>0</v>
      </c>
      <c r="H190" s="42">
        <f t="shared" ca="1" si="76"/>
        <v>0</v>
      </c>
      <c r="I190" s="42">
        <f t="shared" ca="1" si="77"/>
        <v>0</v>
      </c>
      <c r="J190" s="42">
        <f t="shared" ca="1" si="78"/>
        <v>0</v>
      </c>
      <c r="K190" s="42">
        <f t="shared" ca="1" si="79"/>
        <v>0</v>
      </c>
      <c r="L190" s="42">
        <f t="shared" ca="1" si="80"/>
        <v>0</v>
      </c>
      <c r="M190" s="42">
        <f t="shared" ca="1" si="81"/>
        <v>0</v>
      </c>
      <c r="N190" s="42">
        <f t="shared" ca="1" si="82"/>
        <v>0</v>
      </c>
      <c r="O190" s="96">
        <f t="shared" ca="1" si="83"/>
        <v>0</v>
      </c>
    </row>
    <row r="191" spans="1:15">
      <c r="A191" s="99" t="s">
        <v>231</v>
      </c>
      <c r="B191" s="100" t="s">
        <v>234</v>
      </c>
      <c r="C191" s="110">
        <f ca="1">SUM(INDIRECT("D"&amp;ROW()):INDIRECT("O"&amp;ROW()))</f>
        <v>0</v>
      </c>
      <c r="D191" s="42">
        <f t="shared" ca="1" si="72"/>
        <v>0</v>
      </c>
      <c r="E191" s="42">
        <f t="shared" ca="1" si="73"/>
        <v>0</v>
      </c>
      <c r="F191" s="42">
        <f t="shared" ca="1" si="74"/>
        <v>0</v>
      </c>
      <c r="G191" s="42">
        <f t="shared" ca="1" si="75"/>
        <v>0</v>
      </c>
      <c r="H191" s="42">
        <f t="shared" ca="1" si="76"/>
        <v>0</v>
      </c>
      <c r="I191" s="42">
        <f t="shared" ca="1" si="77"/>
        <v>0</v>
      </c>
      <c r="J191" s="42">
        <f t="shared" ca="1" si="78"/>
        <v>0</v>
      </c>
      <c r="K191" s="42">
        <f t="shared" ca="1" si="79"/>
        <v>0</v>
      </c>
      <c r="L191" s="42">
        <f t="shared" ca="1" si="80"/>
        <v>0</v>
      </c>
      <c r="M191" s="42">
        <f t="shared" ca="1" si="81"/>
        <v>0</v>
      </c>
      <c r="N191" s="42">
        <f t="shared" ca="1" si="82"/>
        <v>0</v>
      </c>
      <c r="O191" s="96">
        <f t="shared" ca="1" si="83"/>
        <v>0</v>
      </c>
    </row>
    <row r="192" spans="1:15" hidden="1">
      <c r="A192" s="99" t="s">
        <v>231</v>
      </c>
      <c r="B192" s="100" t="s">
        <v>235</v>
      </c>
      <c r="C192" s="110">
        <f ca="1">SUM(INDIRECT("D"&amp;ROW()):INDIRECT("O"&amp;ROW()))</f>
        <v>0</v>
      </c>
      <c r="D192" s="42">
        <f t="shared" ca="1" si="72"/>
        <v>0</v>
      </c>
      <c r="E192" s="42">
        <f t="shared" ca="1" si="73"/>
        <v>0</v>
      </c>
      <c r="F192" s="42">
        <f t="shared" ca="1" si="74"/>
        <v>0</v>
      </c>
      <c r="G192" s="42">
        <f t="shared" ca="1" si="75"/>
        <v>0</v>
      </c>
      <c r="H192" s="42">
        <f t="shared" ca="1" si="76"/>
        <v>0</v>
      </c>
      <c r="I192" s="42">
        <f t="shared" ca="1" si="77"/>
        <v>0</v>
      </c>
      <c r="J192" s="42">
        <f t="shared" ca="1" si="78"/>
        <v>0</v>
      </c>
      <c r="K192" s="42">
        <f t="shared" ca="1" si="79"/>
        <v>0</v>
      </c>
      <c r="L192" s="42">
        <f t="shared" ca="1" si="80"/>
        <v>0</v>
      </c>
      <c r="M192" s="42">
        <f t="shared" ca="1" si="81"/>
        <v>0</v>
      </c>
      <c r="N192" s="42">
        <f t="shared" ca="1" si="82"/>
        <v>0</v>
      </c>
      <c r="O192" s="96">
        <f t="shared" ca="1" si="83"/>
        <v>0</v>
      </c>
    </row>
    <row r="193" spans="1:15" hidden="1">
      <c r="A193" s="99" t="s">
        <v>231</v>
      </c>
      <c r="B193" s="100" t="s">
        <v>236</v>
      </c>
      <c r="C193" s="110">
        <f ca="1">SUM(INDIRECT("D"&amp;ROW()):INDIRECT("O"&amp;ROW()))</f>
        <v>0</v>
      </c>
      <c r="D193" s="42">
        <f t="shared" ca="1" si="72"/>
        <v>0</v>
      </c>
      <c r="E193" s="42">
        <f t="shared" ca="1" si="73"/>
        <v>0</v>
      </c>
      <c r="F193" s="42">
        <f t="shared" ca="1" si="74"/>
        <v>0</v>
      </c>
      <c r="G193" s="42">
        <f t="shared" ca="1" si="75"/>
        <v>0</v>
      </c>
      <c r="H193" s="42">
        <f t="shared" ca="1" si="76"/>
        <v>0</v>
      </c>
      <c r="I193" s="42">
        <f t="shared" ca="1" si="77"/>
        <v>0</v>
      </c>
      <c r="J193" s="42">
        <f t="shared" ca="1" si="78"/>
        <v>0</v>
      </c>
      <c r="K193" s="42">
        <f t="shared" ca="1" si="79"/>
        <v>0</v>
      </c>
      <c r="L193" s="42">
        <f t="shared" ca="1" si="80"/>
        <v>0</v>
      </c>
      <c r="M193" s="42">
        <f t="shared" ca="1" si="81"/>
        <v>0</v>
      </c>
      <c r="N193" s="42">
        <f t="shared" ca="1" si="82"/>
        <v>0</v>
      </c>
      <c r="O193" s="96">
        <f t="shared" ca="1" si="83"/>
        <v>0</v>
      </c>
    </row>
    <row r="194" spans="1:15" hidden="1">
      <c r="A194" s="99" t="s">
        <v>231</v>
      </c>
      <c r="B194" s="100" t="s">
        <v>114</v>
      </c>
      <c r="C194" s="110">
        <f ca="1">SUM(INDIRECT("D"&amp;ROW()):INDIRECT("O"&amp;ROW()))</f>
        <v>0</v>
      </c>
      <c r="D194" s="42">
        <f t="shared" ca="1" si="72"/>
        <v>0</v>
      </c>
      <c r="E194" s="42">
        <f t="shared" ca="1" si="73"/>
        <v>0</v>
      </c>
      <c r="F194" s="42">
        <f t="shared" ca="1" si="74"/>
        <v>0</v>
      </c>
      <c r="G194" s="42">
        <f t="shared" ca="1" si="75"/>
        <v>0</v>
      </c>
      <c r="H194" s="42">
        <f t="shared" ca="1" si="76"/>
        <v>0</v>
      </c>
      <c r="I194" s="42">
        <f t="shared" ca="1" si="77"/>
        <v>0</v>
      </c>
      <c r="J194" s="42">
        <f t="shared" ca="1" si="78"/>
        <v>0</v>
      </c>
      <c r="K194" s="42">
        <f t="shared" ca="1" si="79"/>
        <v>0</v>
      </c>
      <c r="L194" s="42">
        <f t="shared" ca="1" si="80"/>
        <v>0</v>
      </c>
      <c r="M194" s="42">
        <f t="shared" ca="1" si="81"/>
        <v>0</v>
      </c>
      <c r="N194" s="42">
        <f t="shared" ca="1" si="82"/>
        <v>0</v>
      </c>
      <c r="O194" s="96">
        <f t="shared" ca="1" si="83"/>
        <v>0</v>
      </c>
    </row>
    <row r="195" spans="1:15">
      <c r="A195" s="99" t="s">
        <v>245</v>
      </c>
      <c r="B195" s="100" t="s">
        <v>246</v>
      </c>
      <c r="C195" s="110">
        <f ca="1">SUM(INDIRECT("D"&amp;ROW()):INDIRECT("O"&amp;ROW()))</f>
        <v>0</v>
      </c>
      <c r="D195" s="42">
        <f t="shared" ref="D195:D200" ca="1" si="84">IF(AND($A195&lt;&gt;"",$B195&lt;&gt;""),SUMPRODUCT((LP_1=$A195)*(LS_1=$B195)*(C_1-D_1)),IF($A195&lt;&gt;"",SUMPRODUCT((LP_1=$A195)*(C_1-D_1)),SUMPRODUCT((LS_1=$B195)*(C_1-D_1))))</f>
        <v>0</v>
      </c>
      <c r="E195" s="42">
        <f t="shared" ref="E195:E200" ca="1" si="85">IF(AND($A195&lt;&gt;"",$B195&lt;&gt;""),SUMPRODUCT((LP_2=$A195)*(LS_2=$B195)*(C_2-D_2)),IF($A195&lt;&gt;"",SUMPRODUCT((LP_2=$A195)*(C_2-D_2)),SUMPRODUCT((LS_2=$B195)*(C_2-D_2))))</f>
        <v>0</v>
      </c>
      <c r="F195" s="42">
        <f t="shared" ref="F195:F200" ca="1" si="86">IF(AND($A195&lt;&gt;"",$B195&lt;&gt;""),SUMPRODUCT((LP_3=$A195)*(LS_3=$B195)*(C_3-D_3)),IF($A195&lt;&gt;"",SUMPRODUCT((LP_3=$A195)*(C_3-D_3)),SUMPRODUCT((LS_3=$B195)*(C_3-D_3))))</f>
        <v>0</v>
      </c>
      <c r="G195" s="42">
        <f t="shared" ref="G195:G200" ca="1" si="87">IF(AND($A195&lt;&gt;"",$B195&lt;&gt;""),SUMPRODUCT((LP_4=$A195)*(LS_4=$B195)*(C_4-D_4)),IF($A195&lt;&gt;"",SUMPRODUCT((LP_4=$A195)*(C_4-D_4)),SUMPRODUCT((LS_4=$B195)*(C_4-D_4))))</f>
        <v>0</v>
      </c>
      <c r="H195" s="42">
        <f t="shared" ref="H195:H200" ca="1" si="88">IF(AND($A195&lt;&gt;"",$B195&lt;&gt;""),SUMPRODUCT((LP_5=$A195)*(LS_5=$B195)*(C_5-D_5)),IF($A195&lt;&gt;"",SUMPRODUCT((LP_5=$A195)*(C_5-D_5)),SUMPRODUCT((LS_5=$B195)*(C_5-D_5))))</f>
        <v>0</v>
      </c>
      <c r="I195" s="42">
        <f t="shared" ref="I195:I200" ca="1" si="89">IF(AND($A195&lt;&gt;"",$B195&lt;&gt;""),SUMPRODUCT((LP_6=$A195)*(LS_6=$B195)*(C_6-D_6)),IF($A195&lt;&gt;"",SUMPRODUCT((LP_6=$A195)*(C_6-D_6)),SUMPRODUCT((LS_6=$B195)*(C_6-D_6))))</f>
        <v>0</v>
      </c>
      <c r="J195" s="42">
        <f t="shared" ref="J195:J200" ca="1" si="90">IF(AND($A195&lt;&gt;"",$B195&lt;&gt;""),SUMPRODUCT((LP_7=$A195)*(LS_7=$B195)*(C_7-D_7)),IF($A195&lt;&gt;"",SUMPRODUCT((LP_7=$A195)*(C_7-D_7)),SUMPRODUCT((LS_7=$B195)*(C_7-D_7))))</f>
        <v>0</v>
      </c>
      <c r="K195" s="42">
        <f t="shared" ref="K195:K200" ca="1" si="91">IF(AND($A195&lt;&gt;"",$B195&lt;&gt;""),SUMPRODUCT((LP_8=$A195)*(LS_8=$B195)*(C_8-D_8)),IF($A195&lt;&gt;"",SUMPRODUCT((LP_8=$A195)*(C_8-D_8)),SUMPRODUCT((LS_8=$B195)*(C_8-D_8))))</f>
        <v>0</v>
      </c>
      <c r="L195" s="42">
        <f t="shared" ref="L195:L200" ca="1" si="92">IF(AND($A195&lt;&gt;"",$B195&lt;&gt;""),SUMPRODUCT((LP_9=$A195)*(LS_9=$B195)*(C_9-D_9)),IF($A195&lt;&gt;"",SUMPRODUCT((LP_9=$A195)*(C_9-D_9)),SUMPRODUCT((LS_2=$B195)*(C_9-D_9))))</f>
        <v>0</v>
      </c>
      <c r="M195" s="42">
        <f t="shared" ref="M195:M200" ca="1" si="93">IF(AND($A195&lt;&gt;"",$B195&lt;&gt;""),SUMPRODUCT((LP_10=$A195)*(LS_10=$B195)*(C_10-D_10)),IF($A195&lt;&gt;"",SUMPRODUCT((LP_10=$A195)*(C_10-D_10)),SUMPRODUCT((LS_10=$B195)*(C_10-D_10))))</f>
        <v>0</v>
      </c>
      <c r="N195" s="42">
        <f t="shared" ref="N195:N200" ca="1" si="94">IF(AND($A195&lt;&gt;"",$B195&lt;&gt;""),SUMPRODUCT((LP_11=$A195)*(LS_11=$B195)*(C_11-D_11)),IF($A195&lt;&gt;"",SUMPRODUCT((LP_11=$A195)*(C_11-D_11)),SUMPRODUCT((LS_11=$B195)*(C_11-D_11))))</f>
        <v>0</v>
      </c>
      <c r="O195" s="96">
        <f t="shared" ref="O195:O200" ca="1" si="95">IF(AND($A195&lt;&gt;"",$B195&lt;&gt;""),SUMPRODUCT((LP_12=$A195)*(LS_12=$B195)*(C_12-D_12)),IF($A195&lt;&gt;"",SUMPRODUCT((LP_12=$A195)*(C_12-D_12)),SUMPRODUCT((LS_12=$B195)*(C_12-D_12))))</f>
        <v>0</v>
      </c>
    </row>
    <row r="196" spans="1:15" hidden="1">
      <c r="A196" s="99" t="s">
        <v>245</v>
      </c>
      <c r="B196" s="100" t="s">
        <v>247</v>
      </c>
      <c r="C196" s="110">
        <f ca="1">SUM(INDIRECT("D"&amp;ROW()):INDIRECT("O"&amp;ROW()))</f>
        <v>0</v>
      </c>
      <c r="D196" s="42">
        <f t="shared" ca="1" si="84"/>
        <v>0</v>
      </c>
      <c r="E196" s="42">
        <f t="shared" ca="1" si="85"/>
        <v>0</v>
      </c>
      <c r="F196" s="42">
        <f t="shared" ca="1" si="86"/>
        <v>0</v>
      </c>
      <c r="G196" s="42">
        <f t="shared" ca="1" si="87"/>
        <v>0</v>
      </c>
      <c r="H196" s="42">
        <f t="shared" ca="1" si="88"/>
        <v>0</v>
      </c>
      <c r="I196" s="42">
        <f t="shared" ca="1" si="89"/>
        <v>0</v>
      </c>
      <c r="J196" s="42">
        <f t="shared" ca="1" si="90"/>
        <v>0</v>
      </c>
      <c r="K196" s="42">
        <f t="shared" ca="1" si="91"/>
        <v>0</v>
      </c>
      <c r="L196" s="42">
        <f t="shared" ca="1" si="92"/>
        <v>0</v>
      </c>
      <c r="M196" s="42">
        <f t="shared" ca="1" si="93"/>
        <v>0</v>
      </c>
      <c r="N196" s="42">
        <f t="shared" ca="1" si="94"/>
        <v>0</v>
      </c>
      <c r="O196" s="96">
        <f t="shared" ca="1" si="95"/>
        <v>0</v>
      </c>
    </row>
    <row r="197" spans="1:15" hidden="1">
      <c r="A197" s="99" t="s">
        <v>245</v>
      </c>
      <c r="B197" s="100" t="s">
        <v>248</v>
      </c>
      <c r="C197" s="110">
        <f ca="1">SUM(INDIRECT("D"&amp;ROW()):INDIRECT("O"&amp;ROW()))</f>
        <v>0</v>
      </c>
      <c r="D197" s="42">
        <f t="shared" ca="1" si="84"/>
        <v>0</v>
      </c>
      <c r="E197" s="42">
        <f t="shared" ca="1" si="85"/>
        <v>0</v>
      </c>
      <c r="F197" s="42">
        <f t="shared" ca="1" si="86"/>
        <v>0</v>
      </c>
      <c r="G197" s="42">
        <f t="shared" ca="1" si="87"/>
        <v>0</v>
      </c>
      <c r="H197" s="42">
        <f t="shared" ca="1" si="88"/>
        <v>0</v>
      </c>
      <c r="I197" s="42">
        <f t="shared" ca="1" si="89"/>
        <v>0</v>
      </c>
      <c r="J197" s="42">
        <f t="shared" ca="1" si="90"/>
        <v>0</v>
      </c>
      <c r="K197" s="42">
        <f t="shared" ca="1" si="91"/>
        <v>0</v>
      </c>
      <c r="L197" s="42">
        <f t="shared" ca="1" si="92"/>
        <v>0</v>
      </c>
      <c r="M197" s="42">
        <f t="shared" ca="1" si="93"/>
        <v>0</v>
      </c>
      <c r="N197" s="42">
        <f t="shared" ca="1" si="94"/>
        <v>0</v>
      </c>
      <c r="O197" s="96">
        <f t="shared" ca="1" si="95"/>
        <v>0</v>
      </c>
    </row>
    <row r="198" spans="1:15" hidden="1">
      <c r="A198" s="99" t="s">
        <v>245</v>
      </c>
      <c r="B198" s="100" t="s">
        <v>249</v>
      </c>
      <c r="C198" s="110">
        <f ca="1">SUM(INDIRECT("D"&amp;ROW()):INDIRECT("O"&amp;ROW()))</f>
        <v>0</v>
      </c>
      <c r="D198" s="42">
        <f t="shared" ca="1" si="84"/>
        <v>0</v>
      </c>
      <c r="E198" s="42">
        <f t="shared" ca="1" si="85"/>
        <v>0</v>
      </c>
      <c r="F198" s="42">
        <f t="shared" ca="1" si="86"/>
        <v>0</v>
      </c>
      <c r="G198" s="42">
        <f t="shared" ca="1" si="87"/>
        <v>0</v>
      </c>
      <c r="H198" s="42">
        <f t="shared" ca="1" si="88"/>
        <v>0</v>
      </c>
      <c r="I198" s="42">
        <f t="shared" ca="1" si="89"/>
        <v>0</v>
      </c>
      <c r="J198" s="42">
        <f t="shared" ca="1" si="90"/>
        <v>0</v>
      </c>
      <c r="K198" s="42">
        <f t="shared" ca="1" si="91"/>
        <v>0</v>
      </c>
      <c r="L198" s="42">
        <f t="shared" ca="1" si="92"/>
        <v>0</v>
      </c>
      <c r="M198" s="42">
        <f t="shared" ca="1" si="93"/>
        <v>0</v>
      </c>
      <c r="N198" s="42">
        <f t="shared" ca="1" si="94"/>
        <v>0</v>
      </c>
      <c r="O198" s="96">
        <f t="shared" ca="1" si="95"/>
        <v>0</v>
      </c>
    </row>
    <row r="199" spans="1:15" hidden="1">
      <c r="A199" s="99" t="s">
        <v>245</v>
      </c>
      <c r="B199" s="100" t="s">
        <v>250</v>
      </c>
      <c r="C199" s="110">
        <f ca="1">SUM(INDIRECT("D"&amp;ROW()):INDIRECT("O"&amp;ROW()))</f>
        <v>0</v>
      </c>
      <c r="D199" s="42">
        <f t="shared" ca="1" si="84"/>
        <v>0</v>
      </c>
      <c r="E199" s="42">
        <f t="shared" ca="1" si="85"/>
        <v>0</v>
      </c>
      <c r="F199" s="42">
        <f t="shared" ca="1" si="86"/>
        <v>0</v>
      </c>
      <c r="G199" s="42">
        <f t="shared" ca="1" si="87"/>
        <v>0</v>
      </c>
      <c r="H199" s="42">
        <f t="shared" ca="1" si="88"/>
        <v>0</v>
      </c>
      <c r="I199" s="42">
        <f t="shared" ca="1" si="89"/>
        <v>0</v>
      </c>
      <c r="J199" s="42">
        <f t="shared" ca="1" si="90"/>
        <v>0</v>
      </c>
      <c r="K199" s="42">
        <f t="shared" ca="1" si="91"/>
        <v>0</v>
      </c>
      <c r="L199" s="42">
        <f t="shared" ca="1" si="92"/>
        <v>0</v>
      </c>
      <c r="M199" s="42">
        <f t="shared" ca="1" si="93"/>
        <v>0</v>
      </c>
      <c r="N199" s="42">
        <f t="shared" ca="1" si="94"/>
        <v>0</v>
      </c>
      <c r="O199" s="96">
        <f t="shared" ca="1" si="95"/>
        <v>0</v>
      </c>
    </row>
    <row r="200" spans="1:15" hidden="1">
      <c r="A200" s="99" t="s">
        <v>245</v>
      </c>
      <c r="B200" s="100" t="s">
        <v>114</v>
      </c>
      <c r="C200" s="110">
        <f ca="1">SUM(INDIRECT("D"&amp;ROW()):INDIRECT("O"&amp;ROW()))</f>
        <v>0</v>
      </c>
      <c r="D200" s="42">
        <f t="shared" ca="1" si="84"/>
        <v>0</v>
      </c>
      <c r="E200" s="42">
        <f t="shared" ca="1" si="85"/>
        <v>0</v>
      </c>
      <c r="F200" s="42">
        <f t="shared" ca="1" si="86"/>
        <v>0</v>
      </c>
      <c r="G200" s="42">
        <f t="shared" ca="1" si="87"/>
        <v>0</v>
      </c>
      <c r="H200" s="42">
        <f t="shared" ca="1" si="88"/>
        <v>0</v>
      </c>
      <c r="I200" s="42">
        <f t="shared" ca="1" si="89"/>
        <v>0</v>
      </c>
      <c r="J200" s="42">
        <f t="shared" ca="1" si="90"/>
        <v>0</v>
      </c>
      <c r="K200" s="42">
        <f t="shared" ca="1" si="91"/>
        <v>0</v>
      </c>
      <c r="L200" s="42">
        <f t="shared" ca="1" si="92"/>
        <v>0</v>
      </c>
      <c r="M200" s="42">
        <f t="shared" ca="1" si="93"/>
        <v>0</v>
      </c>
      <c r="N200" s="42">
        <f t="shared" ca="1" si="94"/>
        <v>0</v>
      </c>
      <c r="O200" s="96">
        <f t="shared" ca="1" si="95"/>
        <v>0</v>
      </c>
    </row>
    <row r="201" spans="1:15">
      <c r="A201" s="112" t="s">
        <v>209</v>
      </c>
      <c r="B201" s="113"/>
      <c r="C201" s="115">
        <f ca="1">SUBTOTAL(109,Tableau1517[Total])</f>
        <v>0</v>
      </c>
      <c r="D201" s="115">
        <f ca="1">SUBTOTAL(109,Tableau1517[Janvier])</f>
        <v>0</v>
      </c>
      <c r="E201" s="115">
        <f ca="1">SUBTOTAL(109,Tableau1517[Février])</f>
        <v>0</v>
      </c>
      <c r="F201" s="115">
        <f ca="1">SUBTOTAL(109,Tableau1517[Mars])</f>
        <v>0</v>
      </c>
      <c r="G201" s="115">
        <f ca="1">SUBTOTAL(109,Tableau1517[Avril])</f>
        <v>0</v>
      </c>
      <c r="H201" s="115">
        <f ca="1">SUBTOTAL(109,Tableau1517[Mai])</f>
        <v>0</v>
      </c>
      <c r="I201" s="115">
        <f ca="1">SUBTOTAL(109,Tableau1517[Juin])</f>
        <v>0</v>
      </c>
      <c r="J201" s="115">
        <f ca="1">SUBTOTAL(109,Tableau1517[Juillet])</f>
        <v>0</v>
      </c>
      <c r="K201" s="115">
        <f ca="1">SUBTOTAL(109,Tableau1517[Août])</f>
        <v>0</v>
      </c>
      <c r="L201" s="115">
        <f ca="1">SUBTOTAL(109,Tableau1517[Septembre])</f>
        <v>0</v>
      </c>
      <c r="M201" s="115">
        <f ca="1">SUBTOTAL(109,Tableau1517[Octobre])</f>
        <v>0</v>
      </c>
      <c r="N201" s="115">
        <f ca="1">SUBTOTAL(109,Tableau1517[Novembre])</f>
        <v>0</v>
      </c>
      <c r="O201" s="114">
        <f ca="1">SUBTOTAL(109,Tableau1517[Décembre])</f>
        <v>0</v>
      </c>
    </row>
  </sheetData>
  <sheetProtection sort="0" autoFilter="0"/>
  <pageMargins left="0.7" right="0.7" top="0.75" bottom="0.75" header="0.3" footer="0.3"/>
  <pageSetup paperSize="9" orientation="portrait" r:id="rId1"/>
  <tableParts count="1">
    <tablePart r:id="rId2"/>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63"/>
  <sheetViews>
    <sheetView showGridLines="0" workbookViewId="0">
      <pane ySplit="4" topLeftCell="A5" activePane="bottomLeft" state="frozen"/>
      <selection pane="bottomLeft" activeCell="C26" sqref="C26"/>
    </sheetView>
  </sheetViews>
  <sheetFormatPr baseColWidth="10" defaultRowHeight="16.5" customHeight="1"/>
  <cols>
    <col min="1" max="1" width="21.5703125" style="33" customWidth="1"/>
    <col min="2" max="66" width="21.42578125" style="33" customWidth="1"/>
    <col min="67" max="16384" width="11.42578125" style="33"/>
  </cols>
  <sheetData>
    <row r="1" spans="1:17" ht="16.5" customHeight="1">
      <c r="A1" s="32" t="s">
        <v>6</v>
      </c>
      <c r="B1" s="32" t="s">
        <v>7</v>
      </c>
    </row>
    <row r="2" spans="1:17" ht="30" customHeight="1">
      <c r="A2" s="54" t="s">
        <v>13</v>
      </c>
      <c r="B2" s="54" t="s">
        <v>14</v>
      </c>
      <c r="C2" s="54"/>
      <c r="D2" s="54"/>
      <c r="E2" s="54"/>
      <c r="F2" s="54"/>
      <c r="G2" s="54"/>
      <c r="H2" s="54"/>
      <c r="I2" s="54"/>
      <c r="J2" s="54"/>
      <c r="K2" s="54"/>
      <c r="L2" s="54"/>
      <c r="M2" s="54"/>
      <c r="N2" s="54"/>
      <c r="O2" s="54"/>
      <c r="P2" s="54"/>
    </row>
    <row r="3" spans="1:17" ht="30" customHeight="1">
      <c r="A3" s="33" t="s">
        <v>217</v>
      </c>
      <c r="B3" s="32" t="s">
        <v>14</v>
      </c>
    </row>
    <row r="4" spans="1:17" ht="30" customHeight="1">
      <c r="A4" s="54" t="s">
        <v>215</v>
      </c>
      <c r="B4" s="54" t="s">
        <v>216</v>
      </c>
      <c r="C4" s="54" t="s">
        <v>256</v>
      </c>
      <c r="D4" s="54"/>
      <c r="E4" s="54"/>
      <c r="F4" s="54"/>
      <c r="G4" s="54"/>
      <c r="H4" s="54"/>
      <c r="I4" s="54"/>
      <c r="J4" s="54"/>
      <c r="K4" s="54"/>
      <c r="L4" s="54"/>
      <c r="M4" s="54"/>
      <c r="N4" s="54"/>
      <c r="O4" s="54"/>
      <c r="P4" s="54"/>
    </row>
    <row r="5" spans="1:17" ht="30" customHeight="1">
      <c r="A5" s="54" t="s">
        <v>18</v>
      </c>
      <c r="B5" s="54" t="s">
        <v>123</v>
      </c>
      <c r="C5" s="54" t="s">
        <v>124</v>
      </c>
      <c r="D5" s="54" t="s">
        <v>118</v>
      </c>
      <c r="E5" s="54" t="s">
        <v>119</v>
      </c>
      <c r="F5" s="54" t="s">
        <v>120</v>
      </c>
      <c r="G5" s="54" t="s">
        <v>121</v>
      </c>
      <c r="H5" s="54" t="s">
        <v>122</v>
      </c>
      <c r="I5" s="54" t="s">
        <v>179</v>
      </c>
      <c r="J5" s="54" t="s">
        <v>180</v>
      </c>
      <c r="K5" s="54" t="s">
        <v>114</v>
      </c>
      <c r="L5" s="54"/>
      <c r="M5" s="54"/>
      <c r="N5" s="54"/>
      <c r="O5" s="54"/>
      <c r="P5" s="54"/>
    </row>
    <row r="6" spans="1:17" ht="30" customHeight="1">
      <c r="A6" s="54" t="s">
        <v>125</v>
      </c>
      <c r="B6" s="54" t="s">
        <v>126</v>
      </c>
      <c r="C6" s="54" t="s">
        <v>127</v>
      </c>
      <c r="D6" s="54" t="s">
        <v>128</v>
      </c>
      <c r="E6" s="54" t="s">
        <v>129</v>
      </c>
      <c r="F6" s="54" t="s">
        <v>130</v>
      </c>
      <c r="G6" s="54" t="s">
        <v>131</v>
      </c>
      <c r="H6" s="54" t="s">
        <v>132</v>
      </c>
      <c r="I6" s="54" t="s">
        <v>133</v>
      </c>
      <c r="J6" s="54" t="s">
        <v>181</v>
      </c>
      <c r="K6" s="54" t="s">
        <v>134</v>
      </c>
      <c r="L6" s="54" t="s">
        <v>237</v>
      </c>
      <c r="M6" s="54" t="s">
        <v>118</v>
      </c>
      <c r="N6" s="54" t="s">
        <v>119</v>
      </c>
      <c r="O6" s="54" t="s">
        <v>114</v>
      </c>
      <c r="P6" s="54"/>
      <c r="Q6" s="54"/>
    </row>
    <row r="7" spans="1:17" ht="30" customHeight="1">
      <c r="A7" s="54" t="s">
        <v>82</v>
      </c>
      <c r="B7" s="54" t="s">
        <v>90</v>
      </c>
      <c r="C7" s="54" t="s">
        <v>91</v>
      </c>
      <c r="D7" s="54" t="s">
        <v>92</v>
      </c>
      <c r="E7" s="54" t="s">
        <v>135</v>
      </c>
      <c r="F7" s="54" t="s">
        <v>136</v>
      </c>
      <c r="G7" s="54" t="s">
        <v>137</v>
      </c>
      <c r="H7" s="54" t="s">
        <v>114</v>
      </c>
      <c r="I7" s="54"/>
      <c r="J7" s="54"/>
      <c r="K7" s="54"/>
      <c r="L7" s="54"/>
      <c r="M7" s="54"/>
      <c r="N7" s="54"/>
      <c r="O7" s="54"/>
      <c r="P7" s="54"/>
      <c r="Q7" s="54"/>
    </row>
    <row r="8" spans="1:17" ht="30" customHeight="1">
      <c r="A8" s="54" t="s">
        <v>83</v>
      </c>
      <c r="B8" s="54" t="s">
        <v>90</v>
      </c>
      <c r="C8" s="54" t="s">
        <v>91</v>
      </c>
      <c r="D8" s="54" t="s">
        <v>92</v>
      </c>
      <c r="E8" s="54" t="s">
        <v>135</v>
      </c>
      <c r="F8" s="54" t="s">
        <v>136</v>
      </c>
      <c r="G8" s="54" t="s">
        <v>137</v>
      </c>
      <c r="H8" s="54" t="s">
        <v>89</v>
      </c>
      <c r="I8" s="54" t="s">
        <v>238</v>
      </c>
      <c r="J8" s="54" t="s">
        <v>239</v>
      </c>
      <c r="K8" s="54" t="s">
        <v>114</v>
      </c>
      <c r="L8" s="54"/>
      <c r="M8" s="54"/>
      <c r="N8" s="54"/>
      <c r="O8" s="54"/>
      <c r="P8" s="54"/>
      <c r="Q8" s="54"/>
    </row>
    <row r="9" spans="1:17" ht="30" customHeight="1">
      <c r="A9" s="54" t="s">
        <v>138</v>
      </c>
      <c r="B9" s="54" t="s">
        <v>187</v>
      </c>
      <c r="C9" s="54" t="s">
        <v>188</v>
      </c>
      <c r="D9" s="54" t="s">
        <v>114</v>
      </c>
      <c r="E9" s="54"/>
      <c r="F9" s="54"/>
      <c r="G9" s="54"/>
      <c r="H9" s="54"/>
      <c r="I9" s="54"/>
      <c r="J9" s="54"/>
      <c r="K9" s="54"/>
      <c r="L9" s="54"/>
      <c r="M9" s="54"/>
      <c r="N9" s="54"/>
      <c r="O9" s="54"/>
      <c r="P9" s="54"/>
      <c r="Q9" s="54"/>
    </row>
    <row r="10" spans="1:17" ht="30" customHeight="1">
      <c r="A10" s="33" t="s">
        <v>176</v>
      </c>
      <c r="B10" s="33" t="s">
        <v>91</v>
      </c>
      <c r="C10" s="33" t="s">
        <v>92</v>
      </c>
      <c r="D10" s="33" t="s">
        <v>90</v>
      </c>
      <c r="E10" s="33" t="s">
        <v>135</v>
      </c>
      <c r="F10" s="33" t="s">
        <v>177</v>
      </c>
      <c r="G10" s="33" t="s">
        <v>114</v>
      </c>
      <c r="O10" s="54"/>
      <c r="P10" s="54"/>
      <c r="Q10" s="54"/>
    </row>
    <row r="11" spans="1:17" ht="30" customHeight="1">
      <c r="A11" s="54" t="s">
        <v>166</v>
      </c>
      <c r="B11" s="54" t="s">
        <v>167</v>
      </c>
      <c r="C11" s="54" t="s">
        <v>168</v>
      </c>
      <c r="D11" s="54" t="s">
        <v>169</v>
      </c>
      <c r="E11" s="54" t="s">
        <v>170</v>
      </c>
      <c r="F11" s="54" t="s">
        <v>119</v>
      </c>
      <c r="G11" s="54" t="s">
        <v>118</v>
      </c>
      <c r="H11" s="54" t="s">
        <v>182</v>
      </c>
      <c r="I11" s="54" t="s">
        <v>121</v>
      </c>
      <c r="J11" s="54" t="s">
        <v>114</v>
      </c>
      <c r="K11" s="54"/>
      <c r="L11" s="54"/>
      <c r="M11" s="54"/>
      <c r="N11" s="54"/>
      <c r="O11" s="54"/>
      <c r="P11" s="54"/>
      <c r="Q11" s="54"/>
    </row>
    <row r="12" spans="1:17" ht="30" customHeight="1">
      <c r="A12" s="54" t="s">
        <v>85</v>
      </c>
      <c r="B12" s="54" t="s">
        <v>189</v>
      </c>
      <c r="C12" s="54" t="s">
        <v>86</v>
      </c>
      <c r="D12" s="54" t="s">
        <v>190</v>
      </c>
      <c r="E12" s="54" t="s">
        <v>87</v>
      </c>
      <c r="F12" s="54" t="s">
        <v>88</v>
      </c>
      <c r="G12" s="54" t="s">
        <v>191</v>
      </c>
      <c r="H12" s="54" t="s">
        <v>108</v>
      </c>
      <c r="I12" s="54" t="s">
        <v>109</v>
      </c>
      <c r="J12" s="54" t="s">
        <v>110</v>
      </c>
      <c r="K12" s="54" t="s">
        <v>111</v>
      </c>
      <c r="L12" s="54" t="s">
        <v>112</v>
      </c>
      <c r="M12" s="54" t="s">
        <v>113</v>
      </c>
      <c r="N12" s="54" t="s">
        <v>178</v>
      </c>
      <c r="O12" s="54" t="s">
        <v>114</v>
      </c>
      <c r="P12" s="54"/>
      <c r="Q12" s="54"/>
    </row>
    <row r="13" spans="1:17" ht="30" customHeight="1">
      <c r="A13" s="54" t="s">
        <v>115</v>
      </c>
      <c r="B13" s="54" t="s">
        <v>116</v>
      </c>
      <c r="C13" s="54" t="s">
        <v>114</v>
      </c>
      <c r="D13" s="54"/>
      <c r="E13" s="54"/>
      <c r="F13" s="54"/>
      <c r="G13" s="54"/>
      <c r="H13" s="54"/>
      <c r="I13" s="54"/>
      <c r="J13" s="54"/>
      <c r="K13" s="54"/>
      <c r="L13" s="54"/>
      <c r="M13" s="54"/>
      <c r="N13" s="54"/>
      <c r="O13" s="54"/>
      <c r="P13" s="54"/>
      <c r="Q13" s="54"/>
    </row>
    <row r="14" spans="1:17" ht="30" customHeight="1">
      <c r="A14" s="54" t="s">
        <v>117</v>
      </c>
      <c r="B14" s="54" t="s">
        <v>123</v>
      </c>
      <c r="C14" s="54" t="s">
        <v>124</v>
      </c>
      <c r="D14" s="54" t="s">
        <v>118</v>
      </c>
      <c r="E14" s="54" t="s">
        <v>119</v>
      </c>
      <c r="F14" s="54" t="s">
        <v>120</v>
      </c>
      <c r="G14" s="54" t="s">
        <v>121</v>
      </c>
      <c r="H14" s="54" t="s">
        <v>122</v>
      </c>
      <c r="I14" s="54" t="s">
        <v>179</v>
      </c>
      <c r="J14" s="54" t="s">
        <v>180</v>
      </c>
      <c r="K14" s="54" t="s">
        <v>114</v>
      </c>
      <c r="L14" s="54"/>
      <c r="M14" s="54"/>
      <c r="N14" s="54"/>
      <c r="O14" s="54"/>
      <c r="P14" s="54"/>
      <c r="Q14" s="54"/>
    </row>
    <row r="15" spans="1:17" ht="30" customHeight="1">
      <c r="A15" s="54" t="s">
        <v>93</v>
      </c>
      <c r="B15" s="54" t="s">
        <v>94</v>
      </c>
      <c r="C15" s="54" t="s">
        <v>95</v>
      </c>
      <c r="D15" s="54" t="s">
        <v>212</v>
      </c>
      <c r="E15" s="54" t="s">
        <v>96</v>
      </c>
      <c r="F15" s="54" t="s">
        <v>97</v>
      </c>
      <c r="G15" s="54" t="s">
        <v>139</v>
      </c>
      <c r="H15" s="54" t="s">
        <v>140</v>
      </c>
      <c r="I15" s="54" t="s">
        <v>141</v>
      </c>
      <c r="J15" s="54" t="s">
        <v>142</v>
      </c>
      <c r="K15" s="54" t="s">
        <v>143</v>
      </c>
      <c r="L15" s="54" t="s">
        <v>251</v>
      </c>
      <c r="M15" s="54" t="s">
        <v>114</v>
      </c>
      <c r="N15" s="54"/>
      <c r="O15" s="54"/>
      <c r="P15" s="54"/>
      <c r="Q15" s="54"/>
    </row>
    <row r="16" spans="1:17" ht="30" customHeight="1">
      <c r="A16" s="54" t="s">
        <v>98</v>
      </c>
      <c r="B16" s="54" t="s">
        <v>99</v>
      </c>
      <c r="C16" s="54" t="s">
        <v>100</v>
      </c>
      <c r="D16" s="54" t="s">
        <v>114</v>
      </c>
      <c r="E16" s="54"/>
      <c r="F16" s="54"/>
      <c r="G16" s="54"/>
      <c r="H16" s="54"/>
      <c r="I16" s="54"/>
      <c r="J16" s="54"/>
      <c r="K16" s="54"/>
      <c r="L16" s="54"/>
      <c r="M16" s="54"/>
      <c r="N16" s="54"/>
      <c r="O16" s="54"/>
      <c r="P16" s="54"/>
      <c r="Q16" s="54"/>
    </row>
    <row r="17" spans="1:18" ht="30" customHeight="1">
      <c r="A17" s="54" t="s">
        <v>144</v>
      </c>
      <c r="B17" s="54" t="s">
        <v>21</v>
      </c>
      <c r="C17" s="54" t="s">
        <v>145</v>
      </c>
      <c r="D17" s="54" t="s">
        <v>146</v>
      </c>
      <c r="E17" s="54" t="s">
        <v>147</v>
      </c>
      <c r="F17" s="54" t="s">
        <v>148</v>
      </c>
      <c r="G17" s="54" t="s">
        <v>149</v>
      </c>
      <c r="H17" s="54" t="s">
        <v>150</v>
      </c>
      <c r="I17" s="54" t="s">
        <v>74</v>
      </c>
      <c r="J17" s="54" t="s">
        <v>85</v>
      </c>
      <c r="K17" s="54" t="s">
        <v>114</v>
      </c>
      <c r="L17" s="54"/>
      <c r="M17" s="54"/>
      <c r="N17" s="54"/>
      <c r="O17" s="54"/>
      <c r="P17" s="54"/>
      <c r="Q17" s="54"/>
    </row>
    <row r="18" spans="1:18" ht="30" customHeight="1">
      <c r="A18" s="54" t="s">
        <v>151</v>
      </c>
      <c r="B18" s="54" t="s">
        <v>152</v>
      </c>
      <c r="C18" s="54" t="s">
        <v>153</v>
      </c>
      <c r="D18" s="54" t="s">
        <v>154</v>
      </c>
      <c r="E18" s="54" t="s">
        <v>114</v>
      </c>
      <c r="F18" s="54"/>
      <c r="G18" s="54"/>
      <c r="H18" s="54"/>
      <c r="I18" s="54"/>
      <c r="J18" s="54"/>
      <c r="K18" s="54"/>
      <c r="L18" s="54"/>
      <c r="M18" s="54"/>
      <c r="N18" s="54"/>
      <c r="O18" s="54"/>
      <c r="P18" s="54"/>
      <c r="Q18" s="54"/>
    </row>
    <row r="19" spans="1:18" ht="30" customHeight="1">
      <c r="A19" s="33" t="s">
        <v>222</v>
      </c>
      <c r="B19" s="33" t="s">
        <v>114</v>
      </c>
      <c r="K19" s="54"/>
      <c r="L19" s="54"/>
    </row>
    <row r="20" spans="1:18" ht="30" customHeight="1">
      <c r="A20" s="54" t="s">
        <v>84</v>
      </c>
      <c r="B20" s="54" t="s">
        <v>89</v>
      </c>
      <c r="C20" s="54" t="s">
        <v>90</v>
      </c>
      <c r="D20" s="54" t="s">
        <v>92</v>
      </c>
      <c r="E20" s="54" t="s">
        <v>114</v>
      </c>
      <c r="F20" s="54"/>
      <c r="G20" s="54"/>
      <c r="H20" s="54"/>
      <c r="I20" s="54"/>
      <c r="J20" s="54"/>
      <c r="K20" s="54"/>
      <c r="L20" s="54"/>
      <c r="M20" s="54"/>
      <c r="N20" s="54"/>
      <c r="O20" s="54"/>
      <c r="P20" s="54"/>
      <c r="Q20" s="54"/>
    </row>
    <row r="21" spans="1:18" ht="30" customHeight="1">
      <c r="A21" s="54" t="s">
        <v>155</v>
      </c>
      <c r="B21" s="54" t="s">
        <v>131</v>
      </c>
      <c r="C21" s="54" t="s">
        <v>130</v>
      </c>
      <c r="D21" s="54" t="s">
        <v>129</v>
      </c>
      <c r="E21" s="54" t="s">
        <v>156</v>
      </c>
      <c r="F21" s="54" t="s">
        <v>157</v>
      </c>
      <c r="G21" s="54" t="s">
        <v>158</v>
      </c>
      <c r="H21" s="54" t="s">
        <v>159</v>
      </c>
      <c r="I21" s="54" t="s">
        <v>160</v>
      </c>
      <c r="J21" s="54" t="s">
        <v>161</v>
      </c>
      <c r="K21" s="54" t="s">
        <v>162</v>
      </c>
      <c r="L21" s="54" t="s">
        <v>163</v>
      </c>
      <c r="M21" s="54" t="s">
        <v>114</v>
      </c>
      <c r="N21" s="54"/>
      <c r="O21" s="54"/>
      <c r="P21" s="54"/>
      <c r="Q21" s="54"/>
    </row>
    <row r="22" spans="1:18" ht="30" customHeight="1">
      <c r="A22" s="54" t="s">
        <v>79</v>
      </c>
      <c r="B22" s="54" t="s">
        <v>3</v>
      </c>
      <c r="C22" s="54" t="s">
        <v>80</v>
      </c>
      <c r="D22" s="54" t="s">
        <v>114</v>
      </c>
      <c r="E22" s="54"/>
      <c r="F22" s="54"/>
      <c r="G22" s="54"/>
      <c r="H22" s="54"/>
      <c r="I22" s="54"/>
      <c r="J22" s="54"/>
      <c r="K22" s="54"/>
      <c r="L22" s="54"/>
      <c r="M22" s="54"/>
    </row>
    <row r="23" spans="1:18" ht="30" customHeight="1">
      <c r="A23" s="54" t="s">
        <v>75</v>
      </c>
      <c r="B23" s="54" t="s">
        <v>76</v>
      </c>
      <c r="C23" s="54" t="s">
        <v>77</v>
      </c>
      <c r="D23" s="54" t="s">
        <v>78</v>
      </c>
      <c r="E23" s="54" t="s">
        <v>114</v>
      </c>
      <c r="F23" s="54"/>
      <c r="G23" s="54"/>
      <c r="H23" s="54"/>
      <c r="I23" s="54"/>
      <c r="J23" s="54"/>
      <c r="K23" s="54"/>
      <c r="L23" s="54"/>
      <c r="M23" s="54"/>
      <c r="N23" s="54"/>
      <c r="O23" s="54"/>
      <c r="P23" s="54"/>
      <c r="Q23" s="54"/>
    </row>
    <row r="24" spans="1:18" ht="30" customHeight="1">
      <c r="A24" s="54" t="s">
        <v>101</v>
      </c>
      <c r="B24" s="54" t="s">
        <v>257</v>
      </c>
      <c r="C24" s="54" t="s">
        <v>102</v>
      </c>
      <c r="D24" s="54" t="s">
        <v>103</v>
      </c>
      <c r="E24" s="54" t="s">
        <v>254</v>
      </c>
      <c r="F24" s="54" t="s">
        <v>165</v>
      </c>
      <c r="G24" s="54" t="s">
        <v>192</v>
      </c>
      <c r="H24" s="54" t="s">
        <v>114</v>
      </c>
      <c r="I24" s="54"/>
      <c r="J24" s="54"/>
      <c r="K24" s="54"/>
      <c r="L24" s="54"/>
      <c r="M24" s="54"/>
      <c r="N24" s="54"/>
      <c r="O24" s="54"/>
      <c r="P24" s="54"/>
      <c r="Q24" s="54"/>
      <c r="R24" s="54"/>
    </row>
    <row r="25" spans="1:18" ht="30" customHeight="1">
      <c r="A25" s="54" t="s">
        <v>104</v>
      </c>
      <c r="B25" s="54" t="s">
        <v>105</v>
      </c>
      <c r="C25" s="54" t="s">
        <v>106</v>
      </c>
      <c r="D25" s="54" t="s">
        <v>107</v>
      </c>
      <c r="E25" s="54" t="s">
        <v>150</v>
      </c>
      <c r="F25" s="54" t="s">
        <v>171</v>
      </c>
      <c r="G25" s="54" t="s">
        <v>172</v>
      </c>
      <c r="H25" s="54" t="s">
        <v>173</v>
      </c>
      <c r="I25" s="54" t="s">
        <v>114</v>
      </c>
      <c r="J25" s="54"/>
      <c r="K25" s="54"/>
      <c r="L25" s="54"/>
      <c r="M25" s="54"/>
      <c r="N25" s="54"/>
      <c r="O25" s="54"/>
      <c r="P25" s="54"/>
      <c r="Q25" s="54"/>
    </row>
    <row r="26" spans="1:18" ht="30" customHeight="1">
      <c r="A26" s="54" t="s">
        <v>243</v>
      </c>
      <c r="B26" s="54" t="s">
        <v>240</v>
      </c>
      <c r="C26" s="54" t="s">
        <v>241</v>
      </c>
      <c r="D26" s="54" t="s">
        <v>242</v>
      </c>
      <c r="E26" s="54" t="s">
        <v>114</v>
      </c>
      <c r="F26" s="54"/>
      <c r="G26" s="54"/>
      <c r="H26" s="54"/>
      <c r="I26" s="54"/>
      <c r="J26" s="54"/>
      <c r="K26" s="54"/>
      <c r="L26" s="54"/>
      <c r="M26" s="54"/>
      <c r="N26" s="54"/>
      <c r="O26" s="54"/>
      <c r="P26" s="54"/>
      <c r="Q26" s="54"/>
    </row>
    <row r="27" spans="1:18" ht="30" customHeight="1">
      <c r="A27" s="54" t="s">
        <v>245</v>
      </c>
      <c r="B27" s="54" t="s">
        <v>246</v>
      </c>
      <c r="C27" s="54" t="s">
        <v>247</v>
      </c>
      <c r="D27" s="54" t="s">
        <v>248</v>
      </c>
      <c r="E27" s="54" t="s">
        <v>249</v>
      </c>
      <c r="F27" s="54" t="s">
        <v>250</v>
      </c>
      <c r="G27" s="54" t="s">
        <v>114</v>
      </c>
      <c r="H27" s="54"/>
      <c r="I27" s="54"/>
      <c r="J27" s="54"/>
      <c r="K27" s="54"/>
      <c r="L27" s="54"/>
      <c r="M27" s="54"/>
      <c r="N27" s="54"/>
      <c r="O27" s="54"/>
    </row>
    <row r="28" spans="1:18" ht="30" customHeight="1">
      <c r="A28" s="54" t="s">
        <v>9</v>
      </c>
      <c r="B28" s="54" t="s">
        <v>114</v>
      </c>
      <c r="C28" s="54"/>
      <c r="D28" s="54"/>
      <c r="E28" s="54"/>
      <c r="F28" s="54"/>
      <c r="G28" s="54"/>
      <c r="H28" s="54"/>
      <c r="I28" s="54"/>
      <c r="J28" s="54"/>
      <c r="K28" s="54"/>
      <c r="L28" s="54"/>
    </row>
    <row r="29" spans="1:18" ht="30" customHeight="1">
      <c r="A29" s="54" t="s">
        <v>10</v>
      </c>
      <c r="B29" s="54" t="s">
        <v>114</v>
      </c>
      <c r="C29" s="54"/>
      <c r="D29" s="54"/>
      <c r="E29" s="54"/>
      <c r="F29" s="54"/>
      <c r="G29" s="54"/>
      <c r="H29" s="54"/>
      <c r="I29" s="54"/>
    </row>
    <row r="30" spans="1:18" ht="30" customHeight="1">
      <c r="A30" s="54" t="s">
        <v>231</v>
      </c>
      <c r="B30" s="54" t="s">
        <v>232</v>
      </c>
      <c r="C30" s="54" t="s">
        <v>233</v>
      </c>
      <c r="D30" s="54" t="s">
        <v>234</v>
      </c>
      <c r="E30" s="54" t="s">
        <v>235</v>
      </c>
      <c r="F30" s="54" t="s">
        <v>236</v>
      </c>
      <c r="G30" s="54" t="s">
        <v>114</v>
      </c>
      <c r="H30" s="54"/>
      <c r="I30" s="54"/>
      <c r="J30" s="54"/>
      <c r="K30" s="54"/>
      <c r="L30" s="54"/>
      <c r="M30" s="54"/>
      <c r="N30" s="54"/>
      <c r="O30" s="54"/>
      <c r="P30" s="54"/>
      <c r="Q30" s="54"/>
    </row>
    <row r="31" spans="1:18" ht="30" customHeight="1">
      <c r="A31" s="54"/>
      <c r="B31" s="54"/>
      <c r="C31" s="54"/>
      <c r="D31" s="54"/>
      <c r="E31" s="54"/>
      <c r="F31" s="54"/>
      <c r="G31" s="54"/>
      <c r="H31" s="54"/>
      <c r="I31" s="54"/>
      <c r="J31" s="54"/>
      <c r="K31" s="54"/>
      <c r="L31" s="54"/>
      <c r="M31" s="54"/>
      <c r="N31" s="54"/>
    </row>
    <row r="32" spans="1:1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sheetData>
  <autoFilter ref="A4:Q4">
    <sortState ref="A5:Q30">
      <sortCondition ref="A4"/>
    </sortState>
  </autoFilter>
  <conditionalFormatting sqref="A1:A1048576 B24">
    <cfRule type="expression" dxfId="3" priority="4">
      <formula>AND(A1&lt;&gt;"")</formula>
    </cfRule>
  </conditionalFormatting>
  <conditionalFormatting sqref="B29:AY1048576 B28:AQ28 B27:AT27 B1:AY18 D20:AY21 B19:AT19 D22:AU22 B20:C23 D23:AY23 B25:AY26 C24:AZ24">
    <cfRule type="expression" dxfId="2" priority="3">
      <formula>AND(B1&lt;&gt;"")</formula>
    </cfRule>
  </conditionalFormatting>
  <conditionalFormatting sqref="B24">
    <cfRule type="expression" dxfId="1" priority="1">
      <formula>AND(B24&lt;&gt;"")</formula>
    </cfRule>
  </conditionalFormatting>
  <pageMargins left="0.7" right="0.7" top="0.75" bottom="0.75" header="0.3" footer="0.3"/>
  <pageSetup paperSize="9" orientation="portrait" horizontalDpi="4294967293" verticalDpi="4294967293"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20"/>
  <sheetViews>
    <sheetView showGridLines="0" workbookViewId="0">
      <selection activeCell="B9" sqref="B9"/>
    </sheetView>
  </sheetViews>
  <sheetFormatPr baseColWidth="10" defaultRowHeight="15"/>
  <cols>
    <col min="1" max="1" width="51.42578125" style="1" bestFit="1" customWidth="1"/>
    <col min="2" max="2" width="29.140625" style="1" customWidth="1"/>
    <col min="3" max="3" width="11.42578125" style="1"/>
    <col min="4" max="4" width="22.85546875" style="1" customWidth="1"/>
    <col min="5" max="5" width="23.28515625" style="1" customWidth="1"/>
    <col min="6" max="16384" width="11.42578125" style="1"/>
  </cols>
  <sheetData>
    <row r="1" spans="1:5">
      <c r="A1" s="51" t="s">
        <v>5</v>
      </c>
      <c r="B1" s="34">
        <v>2015</v>
      </c>
      <c r="C1" s="211" t="s">
        <v>66</v>
      </c>
      <c r="D1" s="211"/>
      <c r="E1" s="130" t="s">
        <v>8</v>
      </c>
    </row>
    <row r="2" spans="1:5">
      <c r="A2" s="51" t="str">
        <f>"Solde réel au 1er janvier " &amp; annee</f>
        <v>Solde réel au 1er janvier 2015</v>
      </c>
      <c r="B2" s="34">
        <v>0</v>
      </c>
      <c r="C2" s="35" t="s">
        <v>42</v>
      </c>
      <c r="D2" s="2" t="s">
        <v>68</v>
      </c>
      <c r="E2" s="50" t="s">
        <v>255</v>
      </c>
    </row>
    <row r="3" spans="1:5">
      <c r="A3" s="52" t="s">
        <v>208</v>
      </c>
      <c r="B3" s="34">
        <v>0</v>
      </c>
      <c r="C3" s="35" t="s">
        <v>43</v>
      </c>
      <c r="D3" s="2" t="s">
        <v>68</v>
      </c>
      <c r="E3" s="50" t="s">
        <v>12</v>
      </c>
    </row>
    <row r="4" spans="1:5">
      <c r="A4" s="52" t="s">
        <v>207</v>
      </c>
      <c r="B4" s="116">
        <f ca="1">MONTH(TODAY())</f>
        <v>4</v>
      </c>
      <c r="C4" s="35" t="s">
        <v>44</v>
      </c>
      <c r="D4" s="2" t="s">
        <v>68</v>
      </c>
      <c r="E4" s="50" t="s">
        <v>9</v>
      </c>
    </row>
    <row r="5" spans="1:5">
      <c r="A5" s="52" t="s">
        <v>206</v>
      </c>
      <c r="B5" s="53" t="s">
        <v>210</v>
      </c>
      <c r="C5" s="35" t="s">
        <v>29</v>
      </c>
      <c r="D5" s="2" t="s">
        <v>68</v>
      </c>
      <c r="E5" s="50" t="s">
        <v>10</v>
      </c>
    </row>
    <row r="6" spans="1:5">
      <c r="A6" s="52" t="s">
        <v>205</v>
      </c>
      <c r="B6" s="53" t="s">
        <v>210</v>
      </c>
      <c r="C6" s="35" t="s">
        <v>45</v>
      </c>
      <c r="D6" s="2" t="s">
        <v>68</v>
      </c>
      <c r="E6" s="50" t="s">
        <v>11</v>
      </c>
    </row>
    <row r="7" spans="1:5">
      <c r="A7" s="52" t="s">
        <v>211</v>
      </c>
      <c r="B7" s="116">
        <v>4</v>
      </c>
      <c r="C7" s="35" t="s">
        <v>46</v>
      </c>
      <c r="D7" s="2" t="s">
        <v>68</v>
      </c>
      <c r="E7" s="50" t="s">
        <v>15</v>
      </c>
    </row>
    <row r="8" spans="1:5">
      <c r="A8" s="52" t="s">
        <v>213</v>
      </c>
      <c r="B8" s="116">
        <f ca="1">LOOKUP(9^9,Décembre!J:J)</f>
        <v>50</v>
      </c>
      <c r="C8" s="35" t="s">
        <v>47</v>
      </c>
      <c r="D8" s="2" t="s">
        <v>68</v>
      </c>
    </row>
    <row r="9" spans="1:5">
      <c r="A9" s="52" t="s">
        <v>219</v>
      </c>
      <c r="B9" s="116" t="s">
        <v>210</v>
      </c>
      <c r="C9" s="35" t="s">
        <v>48</v>
      </c>
      <c r="D9" s="2" t="s">
        <v>68</v>
      </c>
    </row>
    <row r="10" spans="1:5">
      <c r="C10" s="35" t="s">
        <v>49</v>
      </c>
      <c r="D10" s="2" t="s">
        <v>68</v>
      </c>
    </row>
    <row r="11" spans="1:5">
      <c r="C11" s="35" t="s">
        <v>50</v>
      </c>
      <c r="D11" s="2" t="s">
        <v>68</v>
      </c>
    </row>
    <row r="12" spans="1:5">
      <c r="C12" s="35" t="s">
        <v>51</v>
      </c>
      <c r="D12" s="2" t="s">
        <v>68</v>
      </c>
    </row>
    <row r="13" spans="1:5">
      <c r="C13" s="35" t="s">
        <v>52</v>
      </c>
      <c r="D13" s="2" t="s">
        <v>68</v>
      </c>
    </row>
    <row r="19" spans="2:2" ht="18.75">
      <c r="B19" s="136" t="s">
        <v>220</v>
      </c>
    </row>
    <row r="20" spans="2:2" ht="18.75">
      <c r="B20" s="136" t="s">
        <v>221</v>
      </c>
    </row>
  </sheetData>
  <mergeCells count="1">
    <mergeCell ref="C1:D1"/>
  </mergeCells>
  <conditionalFormatting sqref="E1:E20">
    <cfRule type="expression" dxfId="0" priority="1">
      <formula>E1&lt;&gt;""</formula>
    </cfRule>
  </conditionalFormatting>
  <dataValidations count="1">
    <dataValidation type="list" allowBlank="1" showInputMessage="1" showErrorMessage="1" sqref="B5:B6 B9">
      <formula1>"Oui,Non"</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U240"/>
  <sheetViews>
    <sheetView showGridLines="0" zoomScaleNormal="100" workbookViewId="0">
      <pane xSplit="21" ySplit="1" topLeftCell="V209" activePane="bottomRight" state="frozen"/>
      <selection pane="topRight" activeCell="V1" sqref="V1"/>
      <selection pane="bottomLeft" activeCell="A2" sqref="A2"/>
      <selection pane="bottomRight" activeCell="P242" sqref="P242"/>
    </sheetView>
  </sheetViews>
  <sheetFormatPr baseColWidth="10" defaultRowHeight="15"/>
  <cols>
    <col min="1" max="4" width="4.28515625" style="155" customWidth="1"/>
    <col min="5" max="21" width="12" style="155" customWidth="1"/>
    <col min="22" max="16384" width="11.42578125" style="155"/>
  </cols>
  <sheetData>
    <row r="1" spans="1:21" ht="174.75" customHeight="1">
      <c r="A1" s="221" t="s">
        <v>258</v>
      </c>
      <c r="B1" s="222"/>
      <c r="C1" s="222"/>
      <c r="D1" s="222"/>
      <c r="E1" s="222"/>
      <c r="F1" s="222"/>
      <c r="G1" s="222"/>
      <c r="H1" s="222"/>
      <c r="I1" s="222"/>
      <c r="J1" s="222"/>
      <c r="K1" s="222"/>
      <c r="L1" s="222"/>
      <c r="M1" s="222"/>
      <c r="N1" s="222"/>
      <c r="O1" s="222"/>
      <c r="P1" s="222"/>
      <c r="Q1" s="222"/>
      <c r="R1" s="222"/>
      <c r="S1" s="222"/>
      <c r="T1" s="222"/>
      <c r="U1" s="223"/>
    </row>
    <row r="5" spans="1:21" ht="29.25" customHeight="1">
      <c r="A5" s="224" t="s">
        <v>259</v>
      </c>
      <c r="B5" s="225"/>
      <c r="C5" s="225"/>
      <c r="D5" s="225"/>
      <c r="E5" s="225"/>
      <c r="F5" s="225"/>
      <c r="G5" s="225"/>
      <c r="H5" s="225"/>
      <c r="I5" s="225"/>
      <c r="J5" s="225"/>
      <c r="K5" s="225"/>
      <c r="L5" s="225"/>
      <c r="M5" s="225"/>
      <c r="N5" s="225"/>
      <c r="O5" s="225"/>
      <c r="P5" s="225"/>
      <c r="Q5" s="225"/>
      <c r="R5" s="225"/>
      <c r="S5" s="225"/>
      <c r="T5" s="225"/>
      <c r="U5" s="226"/>
    </row>
    <row r="7" spans="1:21">
      <c r="A7" s="155" t="s">
        <v>260</v>
      </c>
    </row>
    <row r="9" spans="1:21">
      <c r="A9" s="155" t="s">
        <v>261</v>
      </c>
    </row>
    <row r="10" spans="1:21">
      <c r="B10" s="155" t="s">
        <v>262</v>
      </c>
    </row>
    <row r="11" spans="1:21">
      <c r="C11" s="155" t="s">
        <v>263</v>
      </c>
    </row>
    <row r="12" spans="1:21">
      <c r="C12" s="155" t="s">
        <v>264</v>
      </c>
    </row>
    <row r="13" spans="1:21">
      <c r="B13" s="155" t="s">
        <v>265</v>
      </c>
    </row>
    <row r="14" spans="1:21">
      <c r="C14" s="155" t="s">
        <v>266</v>
      </c>
    </row>
    <row r="15" spans="1:21">
      <c r="B15" s="155" t="s">
        <v>267</v>
      </c>
    </row>
    <row r="16" spans="1:21">
      <c r="C16" s="155" t="s">
        <v>268</v>
      </c>
    </row>
    <row r="18" spans="1:21" ht="15.75">
      <c r="A18" s="227" t="s">
        <v>269</v>
      </c>
      <c r="B18" s="228"/>
      <c r="C18" s="228"/>
      <c r="D18" s="228"/>
      <c r="E18" s="228"/>
      <c r="F18" s="228"/>
      <c r="G18" s="228"/>
      <c r="H18" s="228"/>
      <c r="I18" s="228"/>
      <c r="J18" s="228"/>
      <c r="K18" s="228"/>
      <c r="L18" s="228"/>
      <c r="M18" s="228"/>
      <c r="N18" s="228"/>
      <c r="O18" s="228"/>
      <c r="P18" s="228"/>
      <c r="Q18" s="228"/>
      <c r="R18" s="228"/>
      <c r="S18" s="228"/>
      <c r="T18" s="228"/>
      <c r="U18" s="229"/>
    </row>
    <row r="20" spans="1:21">
      <c r="B20" s="155" t="s">
        <v>270</v>
      </c>
    </row>
    <row r="21" spans="1:21">
      <c r="B21" s="155" t="s">
        <v>271</v>
      </c>
    </row>
    <row r="22" spans="1:21">
      <c r="B22" s="155" t="s">
        <v>272</v>
      </c>
    </row>
    <row r="23" spans="1:21">
      <c r="B23" s="155" t="s">
        <v>273</v>
      </c>
    </row>
    <row r="24" spans="1:21">
      <c r="B24" s="155" t="s">
        <v>274</v>
      </c>
    </row>
    <row r="26" spans="1:21">
      <c r="A26" s="230" t="s">
        <v>275</v>
      </c>
      <c r="B26" s="231"/>
      <c r="C26" s="231"/>
      <c r="D26" s="231"/>
      <c r="E26" s="231"/>
      <c r="F26" s="231"/>
      <c r="G26" s="231"/>
      <c r="H26" s="231"/>
      <c r="I26" s="231"/>
      <c r="J26" s="231"/>
      <c r="K26" s="231"/>
      <c r="L26" s="231"/>
      <c r="M26" s="231"/>
      <c r="N26" s="231"/>
      <c r="O26" s="231"/>
      <c r="P26" s="231"/>
      <c r="Q26" s="231"/>
      <c r="R26" s="231"/>
      <c r="S26" s="231"/>
      <c r="T26" s="231"/>
      <c r="U26" s="232"/>
    </row>
    <row r="27" spans="1:21">
      <c r="B27" s="155" t="s">
        <v>276</v>
      </c>
    </row>
    <row r="28" spans="1:21">
      <c r="B28" s="155" t="s">
        <v>277</v>
      </c>
    </row>
    <row r="29" spans="1:21">
      <c r="B29" s="155" t="s">
        <v>278</v>
      </c>
    </row>
    <row r="30" spans="1:21">
      <c r="B30" s="155" t="s">
        <v>279</v>
      </c>
    </row>
    <row r="31" spans="1:21">
      <c r="B31" s="155" t="s">
        <v>280</v>
      </c>
    </row>
    <row r="32" spans="1:21">
      <c r="C32" s="155" t="s">
        <v>281</v>
      </c>
    </row>
    <row r="33" spans="1:21">
      <c r="C33" s="155" t="s">
        <v>282</v>
      </c>
    </row>
    <row r="34" spans="1:21">
      <c r="C34" s="155" t="s">
        <v>283</v>
      </c>
    </row>
    <row r="36" spans="1:21">
      <c r="A36" s="156" t="s">
        <v>284</v>
      </c>
      <c r="B36" s="157"/>
      <c r="C36" s="157"/>
      <c r="D36" s="157"/>
      <c r="E36" s="157"/>
      <c r="F36" s="157"/>
      <c r="G36" s="157"/>
      <c r="H36" s="157"/>
      <c r="I36" s="157"/>
      <c r="J36" s="157"/>
      <c r="K36" s="157"/>
      <c r="L36" s="157"/>
      <c r="M36" s="157"/>
      <c r="N36" s="157"/>
      <c r="O36" s="157"/>
      <c r="P36" s="157"/>
      <c r="Q36" s="157"/>
      <c r="R36" s="157"/>
      <c r="S36" s="157"/>
      <c r="T36" s="157"/>
      <c r="U36" s="158"/>
    </row>
    <row r="37" spans="1:21">
      <c r="B37" s="155" t="s">
        <v>285</v>
      </c>
    </row>
    <row r="38" spans="1:21">
      <c r="C38" s="155" t="s">
        <v>286</v>
      </c>
    </row>
    <row r="39" spans="1:21">
      <c r="D39" s="155" t="s">
        <v>287</v>
      </c>
    </row>
    <row r="40" spans="1:21">
      <c r="D40" s="155" t="s">
        <v>288</v>
      </c>
    </row>
    <row r="41" spans="1:21">
      <c r="E41" s="155" t="s">
        <v>289</v>
      </c>
    </row>
    <row r="42" spans="1:21">
      <c r="C42" s="155" t="s">
        <v>290</v>
      </c>
    </row>
    <row r="43" spans="1:21">
      <c r="D43" s="155" t="s">
        <v>291</v>
      </c>
    </row>
    <row r="44" spans="1:21">
      <c r="D44" s="155" t="s">
        <v>292</v>
      </c>
    </row>
    <row r="45" spans="1:21">
      <c r="D45" s="155" t="s">
        <v>293</v>
      </c>
    </row>
    <row r="46" spans="1:21">
      <c r="D46" s="155" t="s">
        <v>294</v>
      </c>
    </row>
    <row r="47" spans="1:21">
      <c r="D47" s="155" t="s">
        <v>295</v>
      </c>
    </row>
    <row r="48" spans="1:21">
      <c r="D48" s="155" t="s">
        <v>296</v>
      </c>
    </row>
    <row r="49" spans="1:21">
      <c r="D49" s="155" t="s">
        <v>297</v>
      </c>
    </row>
    <row r="50" spans="1:21">
      <c r="D50" s="155" t="s">
        <v>298</v>
      </c>
    </row>
    <row r="51" spans="1:21">
      <c r="D51" s="155" t="s">
        <v>299</v>
      </c>
    </row>
    <row r="52" spans="1:21">
      <c r="D52" s="155" t="s">
        <v>300</v>
      </c>
    </row>
    <row r="53" spans="1:21">
      <c r="D53" s="155" t="s">
        <v>301</v>
      </c>
    </row>
    <row r="54" spans="1:21">
      <c r="D54" s="155" t="s">
        <v>302</v>
      </c>
    </row>
    <row r="56" spans="1:21">
      <c r="B56" s="155" t="s">
        <v>303</v>
      </c>
    </row>
    <row r="57" spans="1:21">
      <c r="B57" s="155" t="s">
        <v>304</v>
      </c>
    </row>
    <row r="58" spans="1:21">
      <c r="B58" s="155" t="s">
        <v>305</v>
      </c>
    </row>
    <row r="59" spans="1:21">
      <c r="B59" s="155" t="s">
        <v>306</v>
      </c>
    </row>
    <row r="60" spans="1:21">
      <c r="B60" s="155" t="s">
        <v>307</v>
      </c>
    </row>
    <row r="61" spans="1:21">
      <c r="C61" s="159" t="s">
        <v>308</v>
      </c>
      <c r="D61" s="159"/>
      <c r="E61" s="159"/>
      <c r="F61" s="159"/>
      <c r="G61" s="159"/>
      <c r="H61" s="159"/>
      <c r="I61" s="159"/>
      <c r="J61" s="159"/>
      <c r="K61" s="159"/>
    </row>
    <row r="62" spans="1:21">
      <c r="D62" s="160" t="s">
        <v>309</v>
      </c>
      <c r="E62" s="160"/>
      <c r="F62" s="160"/>
      <c r="G62" s="160"/>
      <c r="H62" s="160"/>
      <c r="I62" s="160"/>
      <c r="J62" s="160"/>
      <c r="K62" s="160"/>
      <c r="L62" s="160"/>
      <c r="M62" s="160"/>
      <c r="N62" s="160"/>
      <c r="O62" s="160"/>
      <c r="P62" s="160"/>
      <c r="Q62" s="160"/>
      <c r="R62" s="160"/>
      <c r="S62" s="160"/>
    </row>
    <row r="64" spans="1:21">
      <c r="A64" s="156" t="s">
        <v>310</v>
      </c>
      <c r="B64" s="157"/>
      <c r="C64" s="157"/>
      <c r="D64" s="157"/>
      <c r="E64" s="157"/>
      <c r="F64" s="157"/>
      <c r="G64" s="157"/>
      <c r="H64" s="157"/>
      <c r="I64" s="157"/>
      <c r="J64" s="157"/>
      <c r="K64" s="157"/>
      <c r="L64" s="157"/>
      <c r="M64" s="157"/>
      <c r="N64" s="157"/>
      <c r="O64" s="157"/>
      <c r="P64" s="157"/>
      <c r="Q64" s="157"/>
      <c r="R64" s="157"/>
      <c r="S64" s="157"/>
      <c r="T64" s="157"/>
      <c r="U64" s="158"/>
    </row>
    <row r="65" spans="2:4">
      <c r="B65" s="155" t="s">
        <v>311</v>
      </c>
    </row>
    <row r="66" spans="2:4">
      <c r="B66" s="155" t="s">
        <v>312</v>
      </c>
    </row>
    <row r="67" spans="2:4">
      <c r="B67" s="155" t="s">
        <v>313</v>
      </c>
    </row>
    <row r="68" spans="2:4">
      <c r="C68" s="155" t="s">
        <v>314</v>
      </c>
    </row>
    <row r="69" spans="2:4">
      <c r="D69" s="155" t="s">
        <v>315</v>
      </c>
    </row>
    <row r="70" spans="2:4">
      <c r="D70" s="155" t="s">
        <v>316</v>
      </c>
    </row>
    <row r="71" spans="2:4">
      <c r="D71" s="155" t="s">
        <v>317</v>
      </c>
    </row>
    <row r="72" spans="2:4">
      <c r="D72" s="155" t="s">
        <v>318</v>
      </c>
    </row>
    <row r="73" spans="2:4">
      <c r="D73" s="155" t="s">
        <v>319</v>
      </c>
    </row>
    <row r="74" spans="2:4">
      <c r="D74" s="155" t="s">
        <v>320</v>
      </c>
    </row>
    <row r="75" spans="2:4">
      <c r="D75" s="155" t="s">
        <v>321</v>
      </c>
    </row>
    <row r="76" spans="2:4">
      <c r="D76" s="155" t="s">
        <v>322</v>
      </c>
    </row>
    <row r="77" spans="2:4">
      <c r="C77" s="155" t="s">
        <v>323</v>
      </c>
    </row>
    <row r="78" spans="2:4">
      <c r="C78" s="155" t="s">
        <v>324</v>
      </c>
    </row>
    <row r="79" spans="2:4">
      <c r="B79" s="155" t="s">
        <v>325</v>
      </c>
    </row>
    <row r="80" spans="2:4" ht="7.5" customHeight="1"/>
    <row r="81" spans="2:3">
      <c r="B81" s="155" t="s">
        <v>326</v>
      </c>
    </row>
    <row r="82" spans="2:3">
      <c r="C82" s="155" t="s">
        <v>327</v>
      </c>
    </row>
    <row r="83" spans="2:3">
      <c r="C83" s="155" t="s">
        <v>328</v>
      </c>
    </row>
    <row r="84" spans="2:3">
      <c r="C84" s="155" t="s">
        <v>329</v>
      </c>
    </row>
    <row r="85" spans="2:3">
      <c r="C85" s="155" t="s">
        <v>330</v>
      </c>
    </row>
    <row r="86" spans="2:3">
      <c r="C86" s="155" t="s">
        <v>331</v>
      </c>
    </row>
    <row r="87" spans="2:3">
      <c r="C87" s="155" t="s">
        <v>332</v>
      </c>
    </row>
    <row r="88" spans="2:3">
      <c r="C88" s="155" t="s">
        <v>333</v>
      </c>
    </row>
    <row r="89" spans="2:3">
      <c r="C89" s="155" t="s">
        <v>334</v>
      </c>
    </row>
    <row r="90" spans="2:3">
      <c r="C90" s="155" t="s">
        <v>335</v>
      </c>
    </row>
    <row r="91" spans="2:3">
      <c r="C91" s="155" t="s">
        <v>336</v>
      </c>
    </row>
    <row r="92" spans="2:3">
      <c r="C92" s="155" t="s">
        <v>337</v>
      </c>
    </row>
    <row r="93" spans="2:3">
      <c r="C93" s="155" t="s">
        <v>338</v>
      </c>
    </row>
    <row r="95" spans="2:3">
      <c r="B95" s="155" t="s">
        <v>339</v>
      </c>
    </row>
    <row r="96" spans="2:3">
      <c r="B96" s="155" t="s">
        <v>340</v>
      </c>
    </row>
    <row r="98" spans="1:21">
      <c r="A98" s="156" t="s">
        <v>341</v>
      </c>
      <c r="B98" s="157"/>
      <c r="C98" s="157"/>
      <c r="D98" s="157"/>
      <c r="E98" s="157"/>
      <c r="F98" s="157"/>
      <c r="G98" s="157"/>
      <c r="H98" s="157"/>
      <c r="I98" s="157"/>
      <c r="J98" s="157"/>
      <c r="K98" s="157"/>
      <c r="L98" s="157"/>
      <c r="M98" s="157"/>
      <c r="N98" s="157"/>
      <c r="O98" s="157"/>
      <c r="P98" s="157"/>
      <c r="Q98" s="157"/>
      <c r="R98" s="157"/>
      <c r="S98" s="157"/>
      <c r="T98" s="157"/>
      <c r="U98" s="158"/>
    </row>
    <row r="99" spans="1:21">
      <c r="B99" s="155" t="s">
        <v>342</v>
      </c>
    </row>
    <row r="100" spans="1:21">
      <c r="B100" s="155" t="s">
        <v>343</v>
      </c>
    </row>
    <row r="101" spans="1:21">
      <c r="C101" s="155" t="s">
        <v>344</v>
      </c>
    </row>
    <row r="102" spans="1:21">
      <c r="B102" s="155" t="s">
        <v>326</v>
      </c>
    </row>
    <row r="103" spans="1:21">
      <c r="C103" s="155" t="s">
        <v>345</v>
      </c>
    </row>
    <row r="104" spans="1:21">
      <c r="C104" s="155" t="s">
        <v>346</v>
      </c>
    </row>
    <row r="105" spans="1:21">
      <c r="C105" s="155" t="s">
        <v>347</v>
      </c>
    </row>
    <row r="106" spans="1:21">
      <c r="C106" s="155" t="s">
        <v>348</v>
      </c>
    </row>
    <row r="107" spans="1:21">
      <c r="C107" s="155" t="s">
        <v>349</v>
      </c>
    </row>
    <row r="108" spans="1:21">
      <c r="C108" s="155" t="s">
        <v>350</v>
      </c>
    </row>
    <row r="109" spans="1:21">
      <c r="C109" s="155" t="s">
        <v>351</v>
      </c>
    </row>
    <row r="110" spans="1:21">
      <c r="C110" s="155" t="s">
        <v>352</v>
      </c>
    </row>
    <row r="111" spans="1:21">
      <c r="C111" s="155" t="s">
        <v>353</v>
      </c>
    </row>
    <row r="112" spans="1:21">
      <c r="C112" s="155" t="s">
        <v>354</v>
      </c>
    </row>
    <row r="114" spans="1:21">
      <c r="A114" s="156" t="s">
        <v>355</v>
      </c>
      <c r="B114" s="157"/>
      <c r="C114" s="157"/>
      <c r="D114" s="157"/>
      <c r="E114" s="157"/>
      <c r="F114" s="157"/>
      <c r="G114" s="157"/>
      <c r="H114" s="157"/>
      <c r="I114" s="157"/>
      <c r="J114" s="157"/>
      <c r="K114" s="157"/>
      <c r="L114" s="157"/>
      <c r="M114" s="157"/>
      <c r="N114" s="157"/>
      <c r="O114" s="157"/>
      <c r="P114" s="157"/>
      <c r="Q114" s="157"/>
      <c r="R114" s="157"/>
      <c r="S114" s="157"/>
      <c r="T114" s="157"/>
      <c r="U114" s="158"/>
    </row>
    <row r="115" spans="1:21">
      <c r="B115" s="155" t="s">
        <v>356</v>
      </c>
    </row>
    <row r="116" spans="1:21">
      <c r="B116" s="155" t="s">
        <v>357</v>
      </c>
    </row>
    <row r="117" spans="1:21">
      <c r="C117" s="155" t="s">
        <v>358</v>
      </c>
    </row>
    <row r="118" spans="1:21">
      <c r="C118" s="155" t="s">
        <v>359</v>
      </c>
    </row>
    <row r="119" spans="1:21">
      <c r="C119" s="155" t="s">
        <v>326</v>
      </c>
    </row>
    <row r="120" spans="1:21">
      <c r="D120" s="155" t="s">
        <v>360</v>
      </c>
    </row>
    <row r="121" spans="1:21">
      <c r="D121" s="155" t="s">
        <v>361</v>
      </c>
    </row>
    <row r="122" spans="1:21">
      <c r="D122" s="155" t="s">
        <v>362</v>
      </c>
    </row>
    <row r="123" spans="1:21">
      <c r="D123" s="155" t="s">
        <v>363</v>
      </c>
    </row>
    <row r="124" spans="1:21">
      <c r="D124" s="155" t="s">
        <v>364</v>
      </c>
    </row>
    <row r="125" spans="1:21">
      <c r="D125" s="155" t="s">
        <v>365</v>
      </c>
    </row>
    <row r="126" spans="1:21">
      <c r="C126" s="155" t="s">
        <v>366</v>
      </c>
    </row>
    <row r="128" spans="1:21">
      <c r="B128" s="155" t="s">
        <v>367</v>
      </c>
    </row>
    <row r="130" spans="1:21">
      <c r="B130" s="155" t="s">
        <v>368</v>
      </c>
    </row>
    <row r="131" spans="1:21">
      <c r="C131" s="155" t="s">
        <v>369</v>
      </c>
    </row>
    <row r="132" spans="1:21">
      <c r="C132" s="155" t="s">
        <v>370</v>
      </c>
    </row>
    <row r="134" spans="1:21">
      <c r="B134" s="155" t="s">
        <v>371</v>
      </c>
    </row>
    <row r="135" spans="1:21">
      <c r="B135" s="155" t="s">
        <v>372</v>
      </c>
    </row>
    <row r="137" spans="1:21">
      <c r="A137" s="156" t="s">
        <v>373</v>
      </c>
      <c r="B137" s="157"/>
      <c r="C137" s="157"/>
      <c r="D137" s="157"/>
      <c r="E137" s="157"/>
      <c r="F137" s="157"/>
      <c r="G137" s="157"/>
      <c r="H137" s="157"/>
      <c r="I137" s="157"/>
      <c r="J137" s="157"/>
      <c r="K137" s="157"/>
      <c r="L137" s="157"/>
      <c r="M137" s="157"/>
      <c r="N137" s="157"/>
      <c r="O137" s="157"/>
      <c r="P137" s="157"/>
      <c r="Q137" s="157"/>
      <c r="R137" s="157"/>
      <c r="S137" s="157"/>
      <c r="T137" s="157"/>
      <c r="U137" s="158"/>
    </row>
    <row r="138" spans="1:21">
      <c r="B138" s="155" t="s">
        <v>374</v>
      </c>
    </row>
    <row r="139" spans="1:21">
      <c r="B139" s="155" t="s">
        <v>326</v>
      </c>
    </row>
    <row r="140" spans="1:21">
      <c r="C140" s="155" t="s">
        <v>375</v>
      </c>
    </row>
    <row r="141" spans="1:21">
      <c r="C141" s="155" t="s">
        <v>376</v>
      </c>
    </row>
    <row r="142" spans="1:21">
      <c r="C142" s="155" t="s">
        <v>377</v>
      </c>
    </row>
    <row r="143" spans="1:21">
      <c r="C143" s="155" t="s">
        <v>378</v>
      </c>
    </row>
    <row r="144" spans="1:21">
      <c r="C144" s="155" t="s">
        <v>379</v>
      </c>
    </row>
    <row r="145" spans="3:12">
      <c r="C145" s="155" t="s">
        <v>380</v>
      </c>
    </row>
    <row r="146" spans="3:12">
      <c r="C146" s="155" t="s">
        <v>381</v>
      </c>
    </row>
    <row r="147" spans="3:12">
      <c r="C147" s="155" t="s">
        <v>382</v>
      </c>
    </row>
    <row r="148" spans="3:12">
      <c r="D148" s="161" t="s">
        <v>383</v>
      </c>
    </row>
    <row r="150" spans="3:12">
      <c r="E150" s="155" t="s">
        <v>384</v>
      </c>
    </row>
    <row r="151" spans="3:12">
      <c r="E151" s="212" t="s">
        <v>0</v>
      </c>
      <c r="F151" s="213"/>
      <c r="G151" s="214"/>
      <c r="H151" s="212" t="s">
        <v>385</v>
      </c>
      <c r="I151" s="213"/>
      <c r="J151" s="214"/>
      <c r="K151" s="162" t="s">
        <v>4</v>
      </c>
    </row>
    <row r="152" spans="3:12">
      <c r="E152" s="163" t="s">
        <v>386</v>
      </c>
      <c r="F152" s="164"/>
      <c r="G152" s="165"/>
      <c r="H152" s="163" t="s">
        <v>387</v>
      </c>
      <c r="I152" s="164"/>
      <c r="J152" s="165"/>
      <c r="K152" s="154">
        <v>20</v>
      </c>
    </row>
    <row r="153" spans="3:12">
      <c r="E153" s="166" t="s">
        <v>386</v>
      </c>
      <c r="F153" s="167"/>
      <c r="G153" s="168"/>
      <c r="H153" s="166" t="s">
        <v>388</v>
      </c>
      <c r="I153" s="167"/>
      <c r="J153" s="168"/>
      <c r="K153" s="53">
        <v>5</v>
      </c>
    </row>
    <row r="154" spans="3:12">
      <c r="E154" s="163" t="s">
        <v>389</v>
      </c>
      <c r="F154" s="164"/>
      <c r="G154" s="165"/>
      <c r="H154" s="163" t="s">
        <v>387</v>
      </c>
      <c r="I154" s="164"/>
      <c r="J154" s="165"/>
      <c r="K154" s="154">
        <v>30</v>
      </c>
    </row>
    <row r="155" spans="3:12">
      <c r="E155" s="166" t="s">
        <v>390</v>
      </c>
      <c r="F155" s="167"/>
      <c r="G155" s="168"/>
      <c r="H155" s="166" t="s">
        <v>388</v>
      </c>
      <c r="I155" s="167"/>
      <c r="J155" s="168"/>
      <c r="K155" s="53">
        <v>55</v>
      </c>
    </row>
    <row r="157" spans="3:12">
      <c r="E157" s="155" t="s">
        <v>391</v>
      </c>
    </row>
    <row r="158" spans="3:12">
      <c r="E158" s="212" t="s">
        <v>0</v>
      </c>
      <c r="F158" s="213"/>
      <c r="G158" s="213"/>
      <c r="H158" s="212" t="s">
        <v>385</v>
      </c>
      <c r="I158" s="213"/>
      <c r="J158" s="214"/>
      <c r="K158" s="162" t="s">
        <v>42</v>
      </c>
    </row>
    <row r="159" spans="3:12">
      <c r="E159" s="169" t="s">
        <v>386</v>
      </c>
      <c r="F159" s="170"/>
      <c r="G159" s="170"/>
      <c r="H159" s="169"/>
      <c r="I159" s="170"/>
      <c r="J159" s="171"/>
      <c r="K159" s="172">
        <v>25</v>
      </c>
      <c r="L159" s="155" t="s">
        <v>392</v>
      </c>
    </row>
    <row r="160" spans="3:12">
      <c r="E160" s="166" t="s">
        <v>386</v>
      </c>
      <c r="F160" s="167"/>
      <c r="G160" s="167"/>
      <c r="H160" s="166" t="s">
        <v>387</v>
      </c>
      <c r="I160" s="167"/>
      <c r="J160" s="168"/>
      <c r="K160" s="53">
        <v>20</v>
      </c>
      <c r="L160" s="155" t="s">
        <v>393</v>
      </c>
    </row>
    <row r="161" spans="1:21">
      <c r="E161" s="169"/>
      <c r="F161" s="170"/>
      <c r="G161" s="170"/>
      <c r="H161" s="169" t="s">
        <v>387</v>
      </c>
      <c r="I161" s="170"/>
      <c r="J161" s="171"/>
      <c r="K161" s="172">
        <v>50</v>
      </c>
      <c r="L161" s="155" t="s">
        <v>394</v>
      </c>
      <c r="N161" s="173" t="s">
        <v>395</v>
      </c>
      <c r="O161" s="5" t="s">
        <v>396</v>
      </c>
    </row>
    <row r="162" spans="1:21">
      <c r="E162" s="166" t="s">
        <v>390</v>
      </c>
      <c r="F162" s="167"/>
      <c r="G162" s="167"/>
      <c r="H162" s="166"/>
      <c r="I162" s="167"/>
      <c r="J162" s="168"/>
      <c r="K162" s="53">
        <v>55</v>
      </c>
      <c r="L162" s="155" t="s">
        <v>393</v>
      </c>
      <c r="N162" s="173"/>
      <c r="P162" s="155" t="s">
        <v>397</v>
      </c>
    </row>
    <row r="163" spans="1:21">
      <c r="E163" s="169" t="s">
        <v>390</v>
      </c>
      <c r="F163" s="170"/>
      <c r="G163" s="170"/>
      <c r="H163" s="169" t="s">
        <v>388</v>
      </c>
      <c r="I163" s="170"/>
      <c r="J163" s="171"/>
      <c r="K163" s="172">
        <v>55</v>
      </c>
      <c r="L163" s="155" t="s">
        <v>393</v>
      </c>
      <c r="N163" s="173"/>
      <c r="P163" s="155" t="s">
        <v>398</v>
      </c>
    </row>
    <row r="164" spans="1:21">
      <c r="E164" s="166"/>
      <c r="F164" s="167"/>
      <c r="G164" s="167"/>
      <c r="H164" s="166" t="s">
        <v>388</v>
      </c>
      <c r="I164" s="167"/>
      <c r="J164" s="168"/>
      <c r="K164" s="53">
        <v>60</v>
      </c>
      <c r="L164" s="155" t="s">
        <v>399</v>
      </c>
      <c r="N164" s="173"/>
    </row>
    <row r="165" spans="1:21">
      <c r="E165" s="169" t="s">
        <v>386</v>
      </c>
      <c r="F165" s="170"/>
      <c r="G165" s="170"/>
      <c r="H165" s="169" t="s">
        <v>388</v>
      </c>
      <c r="I165" s="170"/>
      <c r="J165" s="171"/>
      <c r="K165" s="172">
        <v>5</v>
      </c>
      <c r="L165" s="155" t="s">
        <v>393</v>
      </c>
      <c r="N165" s="173"/>
    </row>
    <row r="166" spans="1:21">
      <c r="E166" s="166" t="s">
        <v>389</v>
      </c>
      <c r="F166" s="167"/>
      <c r="G166" s="167"/>
      <c r="H166" s="166"/>
      <c r="I166" s="167"/>
      <c r="J166" s="168"/>
      <c r="K166" s="53">
        <v>30</v>
      </c>
      <c r="L166" s="155" t="s">
        <v>393</v>
      </c>
      <c r="N166" s="173"/>
    </row>
    <row r="167" spans="1:21">
      <c r="E167" s="169" t="s">
        <v>389</v>
      </c>
      <c r="F167" s="170"/>
      <c r="G167" s="170"/>
      <c r="H167" s="169" t="s">
        <v>387</v>
      </c>
      <c r="I167" s="170"/>
      <c r="J167" s="171"/>
      <c r="K167" s="172">
        <v>30</v>
      </c>
      <c r="L167" s="155" t="s">
        <v>393</v>
      </c>
      <c r="N167" s="173"/>
    </row>
    <row r="168" spans="1:21">
      <c r="E168" s="166"/>
      <c r="F168" s="167"/>
      <c r="G168" s="167"/>
      <c r="H168" s="166" t="s">
        <v>387</v>
      </c>
      <c r="I168" s="167"/>
      <c r="J168" s="168"/>
      <c r="K168" s="53">
        <v>50</v>
      </c>
      <c r="L168" s="155" t="s">
        <v>394</v>
      </c>
      <c r="N168" s="173" t="s">
        <v>395</v>
      </c>
    </row>
    <row r="170" spans="1:21">
      <c r="A170" s="156" t="s">
        <v>400</v>
      </c>
      <c r="B170" s="157"/>
      <c r="C170" s="157"/>
      <c r="D170" s="157"/>
      <c r="E170" s="157"/>
      <c r="F170" s="157"/>
      <c r="G170" s="157"/>
      <c r="H170" s="157"/>
      <c r="I170" s="157"/>
      <c r="J170" s="157"/>
      <c r="K170" s="157"/>
      <c r="L170" s="157"/>
      <c r="M170" s="157"/>
      <c r="N170" s="157"/>
      <c r="O170" s="157"/>
      <c r="P170" s="157"/>
      <c r="Q170" s="157"/>
      <c r="R170" s="157"/>
      <c r="S170" s="157"/>
      <c r="T170" s="157"/>
      <c r="U170" s="158"/>
    </row>
    <row r="171" spans="1:21">
      <c r="B171" s="155" t="s">
        <v>401</v>
      </c>
    </row>
    <row r="172" spans="1:21">
      <c r="B172" s="155" t="s">
        <v>402</v>
      </c>
    </row>
    <row r="173" spans="1:21">
      <c r="B173" s="155" t="s">
        <v>403</v>
      </c>
    </row>
    <row r="175" spans="1:21">
      <c r="A175" s="156" t="s">
        <v>404</v>
      </c>
      <c r="B175" s="157"/>
      <c r="C175" s="157"/>
      <c r="D175" s="157"/>
      <c r="E175" s="157"/>
      <c r="F175" s="157"/>
      <c r="G175" s="157"/>
      <c r="H175" s="157"/>
      <c r="I175" s="157"/>
      <c r="J175" s="157"/>
      <c r="K175" s="157"/>
      <c r="L175" s="157"/>
      <c r="M175" s="157"/>
      <c r="N175" s="157"/>
      <c r="O175" s="157"/>
      <c r="P175" s="157"/>
      <c r="Q175" s="157"/>
      <c r="R175" s="157"/>
      <c r="S175" s="157"/>
      <c r="T175" s="157"/>
      <c r="U175" s="158"/>
    </row>
    <row r="176" spans="1:21">
      <c r="B176" s="155" t="s">
        <v>405</v>
      </c>
    </row>
    <row r="177" spans="1:21">
      <c r="B177" s="161" t="s">
        <v>406</v>
      </c>
    </row>
    <row r="178" spans="1:21">
      <c r="B178" s="155" t="s">
        <v>407</v>
      </c>
    </row>
    <row r="179" spans="1:21">
      <c r="B179" s="155" t="s">
        <v>408</v>
      </c>
    </row>
    <row r="180" spans="1:21">
      <c r="B180" s="155" t="s">
        <v>409</v>
      </c>
    </row>
    <row r="181" spans="1:21">
      <c r="B181" s="155" t="s">
        <v>410</v>
      </c>
    </row>
    <row r="182" spans="1:21">
      <c r="B182" s="155" t="s">
        <v>411</v>
      </c>
    </row>
    <row r="183" spans="1:21">
      <c r="B183" s="155" t="s">
        <v>412</v>
      </c>
    </row>
    <row r="184" spans="1:21">
      <c r="C184" s="155" t="s">
        <v>413</v>
      </c>
    </row>
    <row r="185" spans="1:21">
      <c r="B185" s="155" t="s">
        <v>414</v>
      </c>
    </row>
    <row r="187" spans="1:21">
      <c r="A187" s="156" t="s">
        <v>415</v>
      </c>
      <c r="B187" s="157"/>
      <c r="C187" s="157"/>
      <c r="D187" s="157"/>
      <c r="E187" s="157"/>
      <c r="F187" s="157"/>
      <c r="G187" s="157"/>
      <c r="H187" s="157"/>
      <c r="I187" s="157"/>
      <c r="J187" s="157"/>
      <c r="K187" s="157"/>
      <c r="L187" s="157"/>
      <c r="M187" s="157"/>
      <c r="N187" s="157"/>
      <c r="O187" s="157"/>
      <c r="P187" s="157"/>
      <c r="Q187" s="157"/>
      <c r="R187" s="157"/>
      <c r="S187" s="157"/>
      <c r="T187" s="157"/>
      <c r="U187" s="158"/>
    </row>
    <row r="188" spans="1:21">
      <c r="B188" s="155" t="s">
        <v>416</v>
      </c>
    </row>
    <row r="189" spans="1:21">
      <c r="B189" s="155" t="s">
        <v>417</v>
      </c>
    </row>
    <row r="190" spans="1:21">
      <c r="C190" s="155" t="s">
        <v>418</v>
      </c>
    </row>
    <row r="191" spans="1:21">
      <c r="C191" s="155" t="s">
        <v>419</v>
      </c>
    </row>
    <row r="192" spans="1:21">
      <c r="B192" s="155" t="s">
        <v>420</v>
      </c>
    </row>
    <row r="193" spans="1:21">
      <c r="B193" s="155" t="s">
        <v>421</v>
      </c>
    </row>
    <row r="194" spans="1:21">
      <c r="B194" s="155" t="s">
        <v>422</v>
      </c>
    </row>
    <row r="195" spans="1:21">
      <c r="B195" s="155" t="s">
        <v>423</v>
      </c>
    </row>
    <row r="196" spans="1:21">
      <c r="B196" s="155" t="s">
        <v>424</v>
      </c>
    </row>
    <row r="197" spans="1:21">
      <c r="B197" s="155" t="s">
        <v>425</v>
      </c>
    </row>
    <row r="198" spans="1:21">
      <c r="B198" s="155" t="s">
        <v>426</v>
      </c>
    </row>
    <row r="199" spans="1:21">
      <c r="B199" s="155" t="s">
        <v>427</v>
      </c>
    </row>
    <row r="201" spans="1:21">
      <c r="B201" s="155" t="s">
        <v>428</v>
      </c>
    </row>
    <row r="202" spans="1:21">
      <c r="B202" s="155" t="s">
        <v>429</v>
      </c>
    </row>
    <row r="204" spans="1:21">
      <c r="B204" s="155" t="s">
        <v>430</v>
      </c>
    </row>
    <row r="206" spans="1:21">
      <c r="A206" s="156" t="s">
        <v>431</v>
      </c>
      <c r="B206" s="157"/>
      <c r="C206" s="157"/>
      <c r="D206" s="157"/>
      <c r="E206" s="157"/>
      <c r="F206" s="157"/>
      <c r="G206" s="157"/>
      <c r="H206" s="157"/>
      <c r="I206" s="157"/>
      <c r="J206" s="157"/>
      <c r="K206" s="157"/>
      <c r="L206" s="157"/>
      <c r="M206" s="157"/>
      <c r="N206" s="157"/>
      <c r="O206" s="157"/>
      <c r="P206" s="157"/>
      <c r="Q206" s="157"/>
      <c r="R206" s="157"/>
      <c r="S206" s="157"/>
      <c r="T206" s="157"/>
      <c r="U206" s="158"/>
    </row>
    <row r="207" spans="1:21">
      <c r="B207" s="155" t="s">
        <v>432</v>
      </c>
    </row>
    <row r="208" spans="1:21">
      <c r="C208" s="155" t="s">
        <v>433</v>
      </c>
    </row>
    <row r="209" spans="3:4">
      <c r="C209" s="155" t="s">
        <v>434</v>
      </c>
    </row>
    <row r="210" spans="3:4">
      <c r="C210" s="155" t="s">
        <v>435</v>
      </c>
    </row>
    <row r="211" spans="3:4">
      <c r="D211" s="155" t="s">
        <v>436</v>
      </c>
    </row>
    <row r="212" spans="3:4">
      <c r="C212" s="155" t="s">
        <v>437</v>
      </c>
    </row>
    <row r="213" spans="3:4">
      <c r="C213" s="155" t="s">
        <v>438</v>
      </c>
    </row>
    <row r="214" spans="3:4">
      <c r="C214" s="155" t="s">
        <v>439</v>
      </c>
    </row>
    <row r="215" spans="3:4">
      <c r="C215" s="155" t="s">
        <v>440</v>
      </c>
    </row>
    <row r="216" spans="3:4">
      <c r="C216" s="155" t="s">
        <v>441</v>
      </c>
    </row>
    <row r="217" spans="3:4">
      <c r="D217" s="155" t="s">
        <v>442</v>
      </c>
    </row>
    <row r="218" spans="3:4">
      <c r="C218" s="155" t="s">
        <v>443</v>
      </c>
    </row>
    <row r="219" spans="3:4">
      <c r="C219" s="155" t="s">
        <v>444</v>
      </c>
    </row>
    <row r="220" spans="3:4">
      <c r="C220" s="155" t="s">
        <v>445</v>
      </c>
    </row>
    <row r="221" spans="3:4">
      <c r="C221" s="155" t="s">
        <v>446</v>
      </c>
    </row>
    <row r="222" spans="3:4">
      <c r="C222" s="155" t="s">
        <v>447</v>
      </c>
    </row>
    <row r="223" spans="3:4">
      <c r="C223" s="155" t="s">
        <v>448</v>
      </c>
    </row>
    <row r="225" spans="1:21">
      <c r="B225" s="161" t="s">
        <v>449</v>
      </c>
    </row>
    <row r="226" spans="1:21">
      <c r="C226" s="155" t="s">
        <v>450</v>
      </c>
    </row>
    <row r="227" spans="1:21">
      <c r="C227" s="155" t="s">
        <v>451</v>
      </c>
    </row>
    <row r="228" spans="1:21">
      <c r="C228" s="155" t="s">
        <v>452</v>
      </c>
    </row>
    <row r="229" spans="1:21">
      <c r="C229" s="155" t="s">
        <v>453</v>
      </c>
    </row>
    <row r="230" spans="1:21">
      <c r="C230" s="173" t="s">
        <v>454</v>
      </c>
    </row>
    <row r="231" spans="1:21">
      <c r="C231" s="173" t="s">
        <v>455</v>
      </c>
    </row>
    <row r="232" spans="1:21">
      <c r="C232" s="173" t="s">
        <v>456</v>
      </c>
    </row>
    <row r="233" spans="1:21">
      <c r="C233" s="173" t="s">
        <v>457</v>
      </c>
    </row>
    <row r="234" spans="1:21">
      <c r="C234" s="155" t="s">
        <v>458</v>
      </c>
    </row>
    <row r="235" spans="1:21">
      <c r="C235" s="155" t="s">
        <v>459</v>
      </c>
    </row>
    <row r="238" spans="1:21" ht="47.25" customHeight="1">
      <c r="A238" s="215" t="s">
        <v>460</v>
      </c>
      <c r="B238" s="216"/>
      <c r="C238" s="216"/>
      <c r="D238" s="216"/>
      <c r="E238" s="216"/>
      <c r="F238" s="216"/>
      <c r="G238" s="216"/>
      <c r="H238" s="216"/>
      <c r="I238" s="216"/>
      <c r="J238" s="216"/>
      <c r="K238" s="216"/>
      <c r="L238" s="216"/>
      <c r="M238" s="216"/>
      <c r="N238" s="216"/>
      <c r="O238" s="216"/>
      <c r="P238" s="216"/>
      <c r="Q238" s="216"/>
      <c r="R238" s="216"/>
      <c r="S238" s="216"/>
      <c r="T238" s="216"/>
      <c r="U238" s="217"/>
    </row>
    <row r="239" spans="1:21" ht="47.25" customHeight="1">
      <c r="A239" s="218" t="s">
        <v>461</v>
      </c>
      <c r="B239" s="219"/>
      <c r="C239" s="219"/>
      <c r="D239" s="219"/>
      <c r="E239" s="219"/>
      <c r="F239" s="219"/>
      <c r="G239" s="219"/>
      <c r="H239" s="219"/>
      <c r="I239" s="219"/>
      <c r="J239" s="219"/>
      <c r="K239" s="219"/>
      <c r="L239" s="219"/>
      <c r="M239" s="219"/>
      <c r="N239" s="219"/>
      <c r="O239" s="219"/>
      <c r="P239" s="219"/>
      <c r="Q239" s="219"/>
      <c r="R239" s="219"/>
      <c r="S239" s="219"/>
      <c r="T239" s="219"/>
      <c r="U239" s="220"/>
    </row>
    <row r="240" spans="1:21">
      <c r="A240" s="174"/>
    </row>
  </sheetData>
  <mergeCells count="10">
    <mergeCell ref="E158:G158"/>
    <mergeCell ref="H158:J158"/>
    <mergeCell ref="A238:U238"/>
    <mergeCell ref="A239:U239"/>
    <mergeCell ref="A1:U1"/>
    <mergeCell ref="A5:U5"/>
    <mergeCell ref="A18:U18"/>
    <mergeCell ref="A26:U26"/>
    <mergeCell ref="E151:G151"/>
    <mergeCell ref="H151:J151"/>
  </mergeCells>
  <hyperlinks>
    <hyperlink ref="A239:U239" r:id="rId1" display="LouReeD - Execl-Pratique - Le suivi compte NG V5.5"/>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21</vt:i4>
      </vt:variant>
      <vt:variant>
        <vt:lpstr>Plages nommées</vt:lpstr>
      </vt:variant>
      <vt:variant>
        <vt:i4>26</vt:i4>
      </vt:variant>
    </vt:vector>
  </HeadingPairs>
  <TitlesOfParts>
    <vt:vector size="47" baseType="lpstr">
      <vt:lpstr>Janvier</vt:lpstr>
      <vt:lpstr>Février</vt:lpstr>
      <vt:lpstr>Mars</vt:lpstr>
      <vt:lpstr>Avril</vt:lpstr>
      <vt:lpstr>Mai</vt:lpstr>
      <vt:lpstr>Juin</vt:lpstr>
      <vt:lpstr>Juillet</vt:lpstr>
      <vt:lpstr>Août</vt:lpstr>
      <vt:lpstr>Septembre</vt:lpstr>
      <vt:lpstr>Octobre</vt:lpstr>
      <vt:lpstr>Novembre</vt:lpstr>
      <vt:lpstr>Décembre</vt:lpstr>
      <vt:lpstr>Gestion Dépenses</vt:lpstr>
      <vt:lpstr>Budget</vt:lpstr>
      <vt:lpstr>Livret</vt:lpstr>
      <vt:lpstr>Mensualisation</vt:lpstr>
      <vt:lpstr>Statistiques</vt:lpstr>
      <vt:lpstr>Bilan Global</vt:lpstr>
      <vt:lpstr>BD</vt:lpstr>
      <vt:lpstr>Système</vt:lpstr>
      <vt:lpstr>A lire</vt:lpstr>
      <vt:lpstr>_1</vt:lpstr>
      <vt:lpstr>_10</vt:lpstr>
      <vt:lpstr>_11</vt:lpstr>
      <vt:lpstr>_12</vt:lpstr>
      <vt:lpstr>_2</vt:lpstr>
      <vt:lpstr>_3</vt:lpstr>
      <vt:lpstr>_4</vt:lpstr>
      <vt:lpstr>_5</vt:lpstr>
      <vt:lpstr>_6</vt:lpstr>
      <vt:lpstr>_7</vt:lpstr>
      <vt:lpstr>_8</vt:lpstr>
      <vt:lpstr>_9</vt:lpstr>
      <vt:lpstr>annee</vt:lpstr>
      <vt:lpstr>budget</vt:lpstr>
      <vt:lpstr>choix2</vt:lpstr>
      <vt:lpstr>Compte_Courant</vt:lpstr>
      <vt:lpstr>filtrage</vt:lpstr>
      <vt:lpstr>'A lire'!LouReeD</vt:lpstr>
      <vt:lpstr>mois_actif</vt:lpstr>
      <vt:lpstr>mois_en_cours</vt:lpstr>
      <vt:lpstr>num_der_chèque</vt:lpstr>
      <vt:lpstr>premier</vt:lpstr>
      <vt:lpstr>solde_fin_annee</vt:lpstr>
      <vt:lpstr>solde_réel</vt:lpstr>
      <vt:lpstr>Suivi_chèque</vt:lpstr>
      <vt:lpstr>Transfert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 suivi de compte NG</dc:title>
  <dc:subject>Suivi de compte personnel</dc:subject>
  <dc:creator>Loureed</dc:creator>
  <cp:keywords>Compte bancaire</cp:keywords>
  <cp:lastModifiedBy>Seb</cp:lastModifiedBy>
  <cp:lastPrinted>2015-01-11T12:41:05Z</cp:lastPrinted>
  <dcterms:created xsi:type="dcterms:W3CDTF">2014-02-16T20:49:14Z</dcterms:created>
  <dcterms:modified xsi:type="dcterms:W3CDTF">2015-04-16T20:52:00Z</dcterms:modified>
  <dc:language>Français - Euros</dc:language>
</cp:coreProperties>
</file>