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21315" windowHeight="9855" activeTab="3"/>
  </bookViews>
  <sheets>
    <sheet name="entree" sheetId="1" r:id="rId1"/>
    <sheet name="Poules" sheetId="2" r:id="rId2"/>
    <sheet name="Arbre" sheetId="4" r:id="rId3"/>
    <sheet name="Cache" sheetId="5" r:id="rId4"/>
  </sheets>
  <functionGroups builtInGroupCount="17"/>
  <definedNames>
    <definedName name="_xlnm._FilterDatabase" localSheetId="1" hidden="1">Poules!$C$24:$F$29</definedName>
    <definedName name="_xlnm.Criteria" localSheetId="1">Poules!$E$24:$E$29</definedName>
  </definedNames>
  <calcPr calcId="145621" iterate="1"/>
</workbook>
</file>

<file path=xl/calcChain.xml><?xml version="1.0" encoding="utf-8"?>
<calcChain xmlns="http://schemas.openxmlformats.org/spreadsheetml/2006/main">
  <c r="N3" i="5" l="1"/>
  <c r="N4" i="5"/>
  <c r="N5" i="5"/>
  <c r="N6" i="5"/>
  <c r="N7" i="5"/>
  <c r="N2" i="5"/>
  <c r="K23" i="5" l="1"/>
  <c r="K24" i="5"/>
  <c r="K25" i="5"/>
  <c r="K26" i="5"/>
  <c r="K27" i="5"/>
  <c r="K22" i="5"/>
  <c r="K3" i="5"/>
  <c r="K4" i="5"/>
  <c r="M4" i="5" s="1"/>
  <c r="K5" i="5"/>
  <c r="K6" i="5"/>
  <c r="M6" i="5" s="1"/>
  <c r="K7" i="5"/>
  <c r="I22" i="5"/>
  <c r="H23" i="5"/>
  <c r="H24" i="5"/>
  <c r="H25" i="5"/>
  <c r="H26" i="5"/>
  <c r="H27" i="5"/>
  <c r="H22" i="5"/>
  <c r="I23" i="5" s="1"/>
  <c r="I24" i="5" s="1"/>
  <c r="I25" i="5"/>
  <c r="I26" i="5" s="1"/>
  <c r="I27" i="5" s="1"/>
  <c r="D27" i="5"/>
  <c r="D26" i="5"/>
  <c r="D25" i="5"/>
  <c r="D24" i="5"/>
  <c r="J22" i="5" s="1"/>
  <c r="D23" i="5"/>
  <c r="D22" i="5"/>
  <c r="M2" i="5"/>
  <c r="M5" i="5"/>
  <c r="M7" i="5"/>
  <c r="M3" i="5"/>
  <c r="K2" i="5"/>
  <c r="D7" i="5"/>
  <c r="D6" i="5"/>
  <c r="D5" i="5"/>
  <c r="D4" i="5"/>
  <c r="D3" i="5"/>
  <c r="D2" i="5"/>
  <c r="J25" i="5"/>
  <c r="G15" i="5"/>
  <c r="F15" i="5"/>
  <c r="E15" i="5"/>
  <c r="D15" i="5"/>
  <c r="C15" i="5"/>
  <c r="H14" i="5"/>
  <c r="F14" i="5"/>
  <c r="E14" i="5"/>
  <c r="D14" i="5"/>
  <c r="C14" i="5"/>
  <c r="H13" i="5"/>
  <c r="G13" i="5"/>
  <c r="E13" i="5"/>
  <c r="D13" i="5"/>
  <c r="C13" i="5"/>
  <c r="H12" i="5"/>
  <c r="G12" i="5"/>
  <c r="F12" i="5"/>
  <c r="D12" i="5"/>
  <c r="C12" i="5"/>
  <c r="H11" i="5"/>
  <c r="G11" i="5"/>
  <c r="F11" i="5"/>
  <c r="E11" i="5"/>
  <c r="H10" i="5"/>
  <c r="G10" i="5"/>
  <c r="F10" i="5"/>
  <c r="E10" i="5"/>
  <c r="D10" i="5"/>
  <c r="C11" i="5"/>
  <c r="B11" i="5"/>
  <c r="B12" i="5"/>
  <c r="B13" i="5"/>
  <c r="B14" i="5"/>
  <c r="B15" i="5"/>
  <c r="B10" i="5"/>
  <c r="H9" i="5"/>
  <c r="G9" i="5"/>
  <c r="F9" i="5"/>
  <c r="E9" i="5"/>
  <c r="D9" i="5"/>
  <c r="C9" i="5"/>
  <c r="J23" i="5" l="1"/>
  <c r="J27" i="5"/>
  <c r="J24" i="5"/>
  <c r="J26" i="5"/>
  <c r="J2" i="5"/>
  <c r="J3" i="5"/>
  <c r="J7" i="5"/>
  <c r="J6" i="5"/>
  <c r="J4" i="5"/>
  <c r="J5" i="5"/>
  <c r="C27" i="5"/>
  <c r="C26" i="5"/>
  <c r="C25" i="5"/>
  <c r="C24" i="5"/>
  <c r="C23" i="5"/>
  <c r="C22" i="5"/>
  <c r="E27" i="5" l="1"/>
  <c r="E26" i="5"/>
  <c r="E25" i="5"/>
  <c r="E24" i="5"/>
  <c r="E22" i="5"/>
  <c r="E23" i="5"/>
  <c r="C7" i="5"/>
  <c r="H7" i="5" s="1"/>
  <c r="C6" i="5"/>
  <c r="H6" i="5" s="1"/>
  <c r="C5" i="5"/>
  <c r="H5" i="5" s="1"/>
  <c r="C4" i="5"/>
  <c r="H4" i="5" s="1"/>
  <c r="C3" i="5"/>
  <c r="H3" i="5" s="1"/>
  <c r="C2" i="5"/>
  <c r="H2" i="5" s="1"/>
  <c r="I2" i="5" l="1"/>
  <c r="I3" i="5" s="1"/>
  <c r="I4" i="5" s="1"/>
  <c r="I5" i="5" s="1"/>
  <c r="I6" i="5" s="1"/>
  <c r="I7" i="5" s="1"/>
  <c r="E2" i="5"/>
  <c r="E4" i="5"/>
  <c r="E6" i="5"/>
  <c r="E5" i="5"/>
  <c r="E7" i="5"/>
  <c r="E3" i="5"/>
</calcChain>
</file>

<file path=xl/sharedStrings.xml><?xml version="1.0" encoding="utf-8"?>
<sst xmlns="http://schemas.openxmlformats.org/spreadsheetml/2006/main" count="236" uniqueCount="78">
  <si>
    <t>participants :</t>
  </si>
  <si>
    <t>TSA2</t>
  </si>
  <si>
    <t>TSB1</t>
  </si>
  <si>
    <t>TSB2</t>
  </si>
  <si>
    <t>TSA1</t>
  </si>
  <si>
    <t xml:space="preserve">autres </t>
  </si>
  <si>
    <t>matchs :</t>
  </si>
  <si>
    <t>nom</t>
  </si>
  <si>
    <t>joué</t>
  </si>
  <si>
    <t>défaite</t>
  </si>
  <si>
    <t>victoire</t>
  </si>
  <si>
    <t>POULE A</t>
  </si>
  <si>
    <t>POULE B</t>
  </si>
  <si>
    <t>scores</t>
  </si>
  <si>
    <t>match 1</t>
  </si>
  <si>
    <t>match 5</t>
  </si>
  <si>
    <t>match 9</t>
  </si>
  <si>
    <t>match 11</t>
  </si>
  <si>
    <t>match 2</t>
  </si>
  <si>
    <t>match 6</t>
  </si>
  <si>
    <t>match 13</t>
  </si>
  <si>
    <t>match 14</t>
  </si>
  <si>
    <t>match 3</t>
  </si>
  <si>
    <t>match 7</t>
  </si>
  <si>
    <t>match 10</t>
  </si>
  <si>
    <t>match 12</t>
  </si>
  <si>
    <t>match 4</t>
  </si>
  <si>
    <t>match 8</t>
  </si>
  <si>
    <t>finale :</t>
  </si>
  <si>
    <t>pierre</t>
  </si>
  <si>
    <t>paul</t>
  </si>
  <si>
    <t>jacques</t>
  </si>
  <si>
    <t>francis</t>
  </si>
  <si>
    <t>roger</t>
  </si>
  <si>
    <t>bertrand</t>
  </si>
  <si>
    <t>mike</t>
  </si>
  <si>
    <t>robert</t>
  </si>
  <si>
    <t>jc</t>
  </si>
  <si>
    <t>claude</t>
  </si>
  <si>
    <t>henry</t>
  </si>
  <si>
    <t>guillaume</t>
  </si>
  <si>
    <t>defaite</t>
  </si>
  <si>
    <t>blurps</t>
  </si>
  <si>
    <t>prouts</t>
  </si>
  <si>
    <t>pouets</t>
  </si>
  <si>
    <t>zugs</t>
  </si>
  <si>
    <t>id</t>
  </si>
  <si>
    <t>classement</t>
  </si>
  <si>
    <t>winner 2</t>
  </si>
  <si>
    <t>winner 3</t>
  </si>
  <si>
    <t>winner 4</t>
  </si>
  <si>
    <t>winner 9</t>
  </si>
  <si>
    <t>winner 10</t>
  </si>
  <si>
    <t>winner 13</t>
  </si>
  <si>
    <t>winner 6</t>
  </si>
  <si>
    <t>winner 7</t>
  </si>
  <si>
    <t>winner 8</t>
  </si>
  <si>
    <t>winner 11</t>
  </si>
  <si>
    <t>winner 12</t>
  </si>
  <si>
    <t>winner 14</t>
  </si>
  <si>
    <t>pierre bat jacques perd bertrand</t>
  </si>
  <si>
    <t>jacques bat pierre et bertrand</t>
  </si>
  <si>
    <t>bertrand bat pierre perd bertrand</t>
  </si>
  <si>
    <t>bertrand bat pierre</t>
  </si>
  <si>
    <t>1er</t>
  </si>
  <si>
    <t xml:space="preserve">bertrand </t>
  </si>
  <si>
    <t>2eme</t>
  </si>
  <si>
    <t>3eme</t>
  </si>
  <si>
    <t>1v</t>
  </si>
  <si>
    <t>2v</t>
  </si>
  <si>
    <t>0d</t>
  </si>
  <si>
    <t>entrainerai une mort subite</t>
  </si>
  <si>
    <t>rang</t>
  </si>
  <si>
    <t>clt/vic</t>
  </si>
  <si>
    <t>index</t>
  </si>
  <si>
    <t>ratio</t>
  </si>
  <si>
    <t>clt/gap</t>
  </si>
  <si>
    <t>nb si 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</si>
</sst>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B05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Protection="1">
      <protection hidden="1"/>
    </xf>
    <xf numFmtId="0" fontId="0" fillId="3" borderId="0" xfId="0" applyFill="1"/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0" xfId="0" applyFill="1" applyProtection="1">
      <protection hidden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/>
    <xf numFmtId="0" fontId="2" fillId="0" borderId="0" xfId="0" applyFont="1"/>
    <xf numFmtId="0" fontId="0" fillId="3" borderId="0" xfId="0" applyFill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4</xdr:row>
          <xdr:rowOff>28575</xdr:rowOff>
        </xdr:from>
        <xdr:to>
          <xdr:col>9</xdr:col>
          <xdr:colOff>19050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Generer Poules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17</xdr:row>
          <xdr:rowOff>180975</xdr:rowOff>
        </xdr:from>
        <xdr:to>
          <xdr:col>9</xdr:col>
          <xdr:colOff>38100</xdr:colOff>
          <xdr:row>20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Exporter Poules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12</xdr:row>
          <xdr:rowOff>19050</xdr:rowOff>
        </xdr:from>
        <xdr:to>
          <xdr:col>7</xdr:col>
          <xdr:colOff>571500</xdr:colOff>
          <xdr:row>14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30</xdr:row>
          <xdr:rowOff>28575</xdr:rowOff>
        </xdr:from>
        <xdr:to>
          <xdr:col>7</xdr:col>
          <xdr:colOff>409575</xdr:colOff>
          <xdr:row>32</xdr:row>
          <xdr:rowOff>9525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Fin Poules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104775</xdr:rowOff>
    </xdr:from>
    <xdr:to>
      <xdr:col>4</xdr:col>
      <xdr:colOff>0</xdr:colOff>
      <xdr:row>19</xdr:row>
      <xdr:rowOff>9526</xdr:rowOff>
    </xdr:to>
    <xdr:cxnSp macro="">
      <xdr:nvCxnSpPr>
        <xdr:cNvPr id="12" name="Connecteur droit avec flèche 11"/>
        <xdr:cNvCxnSpPr/>
      </xdr:nvCxnSpPr>
      <xdr:spPr>
        <a:xfrm flipV="1">
          <a:off x="771525" y="5334000"/>
          <a:ext cx="752475" cy="3048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10</xdr:row>
      <xdr:rowOff>114300</xdr:rowOff>
    </xdr:from>
    <xdr:to>
      <xdr:col>4</xdr:col>
      <xdr:colOff>0</xdr:colOff>
      <xdr:row>11</xdr:row>
      <xdr:rowOff>9525</xdr:rowOff>
    </xdr:to>
    <xdr:cxnSp macro="">
      <xdr:nvCxnSpPr>
        <xdr:cNvPr id="13" name="Connecteur droit avec flèche 12"/>
        <xdr:cNvCxnSpPr/>
      </xdr:nvCxnSpPr>
      <xdr:spPr>
        <a:xfrm flipV="1">
          <a:off x="771525" y="3971925"/>
          <a:ext cx="752475" cy="952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</xdr:colOff>
      <xdr:row>15</xdr:row>
      <xdr:rowOff>9525</xdr:rowOff>
    </xdr:from>
    <xdr:to>
      <xdr:col>3</xdr:col>
      <xdr:colOff>752475</xdr:colOff>
      <xdr:row>16</xdr:row>
      <xdr:rowOff>114300</xdr:rowOff>
    </xdr:to>
    <xdr:cxnSp macro="">
      <xdr:nvCxnSpPr>
        <xdr:cNvPr id="14" name="Connecteur droit avec flèche 13"/>
        <xdr:cNvCxnSpPr/>
      </xdr:nvCxnSpPr>
      <xdr:spPr>
        <a:xfrm>
          <a:off x="781050" y="4848225"/>
          <a:ext cx="733425" cy="3048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13</xdr:row>
      <xdr:rowOff>123825</xdr:rowOff>
    </xdr:from>
    <xdr:to>
      <xdr:col>7</xdr:col>
      <xdr:colOff>0</xdr:colOff>
      <xdr:row>17</xdr:row>
      <xdr:rowOff>9525</xdr:rowOff>
    </xdr:to>
    <xdr:cxnSp macro="">
      <xdr:nvCxnSpPr>
        <xdr:cNvPr id="15" name="Connecteur droit avec flèche 14"/>
        <xdr:cNvCxnSpPr/>
      </xdr:nvCxnSpPr>
      <xdr:spPr>
        <a:xfrm flipV="1">
          <a:off x="2286000" y="4572000"/>
          <a:ext cx="762000" cy="6667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10</xdr:row>
      <xdr:rowOff>0</xdr:rowOff>
    </xdr:from>
    <xdr:to>
      <xdr:col>6</xdr:col>
      <xdr:colOff>752475</xdr:colOff>
      <xdr:row>12</xdr:row>
      <xdr:rowOff>142875</xdr:rowOff>
    </xdr:to>
    <xdr:cxnSp macro="">
      <xdr:nvCxnSpPr>
        <xdr:cNvPr id="16" name="Connecteur droit avec flèche 15"/>
        <xdr:cNvCxnSpPr/>
      </xdr:nvCxnSpPr>
      <xdr:spPr>
        <a:xfrm>
          <a:off x="2295525" y="3857625"/>
          <a:ext cx="742950" cy="5429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</xdr:colOff>
      <xdr:row>10</xdr:row>
      <xdr:rowOff>114301</xdr:rowOff>
    </xdr:from>
    <xdr:to>
      <xdr:col>16</xdr:col>
      <xdr:colOff>0</xdr:colOff>
      <xdr:row>11</xdr:row>
      <xdr:rowOff>28575</xdr:rowOff>
    </xdr:to>
    <xdr:cxnSp macro="">
      <xdr:nvCxnSpPr>
        <xdr:cNvPr id="17" name="Connecteur droit avec flèche 16"/>
        <xdr:cNvCxnSpPr/>
      </xdr:nvCxnSpPr>
      <xdr:spPr>
        <a:xfrm flipH="1" flipV="1">
          <a:off x="6858003" y="3971926"/>
          <a:ext cx="761997" cy="114299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15</xdr:row>
      <xdr:rowOff>19050</xdr:rowOff>
    </xdr:from>
    <xdr:to>
      <xdr:col>16</xdr:col>
      <xdr:colOff>0</xdr:colOff>
      <xdr:row>16</xdr:row>
      <xdr:rowOff>133350</xdr:rowOff>
    </xdr:to>
    <xdr:cxnSp macro="">
      <xdr:nvCxnSpPr>
        <xdr:cNvPr id="18" name="Connecteur droit avec flèche 17"/>
        <xdr:cNvCxnSpPr/>
      </xdr:nvCxnSpPr>
      <xdr:spPr>
        <a:xfrm flipH="1">
          <a:off x="6858000" y="4857750"/>
          <a:ext cx="762000" cy="31432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</xdr:colOff>
      <xdr:row>17</xdr:row>
      <xdr:rowOff>114300</xdr:rowOff>
    </xdr:from>
    <xdr:to>
      <xdr:col>15</xdr:col>
      <xdr:colOff>742950</xdr:colOff>
      <xdr:row>19</xdr:row>
      <xdr:rowOff>19050</xdr:rowOff>
    </xdr:to>
    <xdr:cxnSp macro="">
      <xdr:nvCxnSpPr>
        <xdr:cNvPr id="19" name="Connecteur droit avec flèche 18"/>
        <xdr:cNvCxnSpPr/>
      </xdr:nvCxnSpPr>
      <xdr:spPr>
        <a:xfrm flipH="1" flipV="1">
          <a:off x="6858001" y="5343525"/>
          <a:ext cx="742949" cy="3048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13</xdr:row>
      <xdr:rowOff>114300</xdr:rowOff>
    </xdr:from>
    <xdr:to>
      <xdr:col>12</xdr:col>
      <xdr:colOff>752475</xdr:colOff>
      <xdr:row>16</xdr:row>
      <xdr:rowOff>171450</xdr:rowOff>
    </xdr:to>
    <xdr:cxnSp macro="">
      <xdr:nvCxnSpPr>
        <xdr:cNvPr id="20" name="Connecteur droit avec flèche 19"/>
        <xdr:cNvCxnSpPr/>
      </xdr:nvCxnSpPr>
      <xdr:spPr>
        <a:xfrm flipH="1" flipV="1">
          <a:off x="6648450" y="2628900"/>
          <a:ext cx="752475" cy="6477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9</xdr:row>
      <xdr:rowOff>190500</xdr:rowOff>
    </xdr:from>
    <xdr:to>
      <xdr:col>13</xdr:col>
      <xdr:colOff>0</xdr:colOff>
      <xdr:row>12</xdr:row>
      <xdr:rowOff>123825</xdr:rowOff>
    </xdr:to>
    <xdr:cxnSp macro="">
      <xdr:nvCxnSpPr>
        <xdr:cNvPr id="21" name="Connecteur droit avec flèche 20"/>
        <xdr:cNvCxnSpPr/>
      </xdr:nvCxnSpPr>
      <xdr:spPr>
        <a:xfrm flipH="1">
          <a:off x="5334000" y="3848100"/>
          <a:ext cx="762000" cy="53340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J22"/>
  <sheetViews>
    <sheetView workbookViewId="0">
      <selection activeCell="I26" sqref="I26"/>
    </sheetView>
  </sheetViews>
  <sheetFormatPr baseColWidth="10" defaultRowHeight="15" x14ac:dyDescent="0.25"/>
  <cols>
    <col min="5" max="5" width="23" style="1" customWidth="1"/>
  </cols>
  <sheetData>
    <row r="3" spans="2:10" ht="15.75" thickBot="1" x14ac:dyDescent="0.3"/>
    <row r="4" spans="2:10" x14ac:dyDescent="0.25">
      <c r="B4" t="s">
        <v>0</v>
      </c>
      <c r="D4" s="32" t="s">
        <v>4</v>
      </c>
      <c r="E4" s="28" t="s">
        <v>42</v>
      </c>
    </row>
    <row r="5" spans="2:10" ht="15.75" thickBot="1" x14ac:dyDescent="0.3">
      <c r="D5" s="32" t="s">
        <v>1</v>
      </c>
      <c r="E5" s="29" t="s">
        <v>43</v>
      </c>
    </row>
    <row r="6" spans="2:10" ht="15.75" thickBot="1" x14ac:dyDescent="0.3"/>
    <row r="7" spans="2:10" x14ac:dyDescent="0.25">
      <c r="D7" s="31" t="s">
        <v>2</v>
      </c>
      <c r="E7" s="26" t="s">
        <v>44</v>
      </c>
    </row>
    <row r="8" spans="2:10" ht="15.75" thickBot="1" x14ac:dyDescent="0.3">
      <c r="D8" s="31" t="s">
        <v>3</v>
      </c>
      <c r="E8" s="27" t="s">
        <v>45</v>
      </c>
    </row>
    <row r="9" spans="2:10" ht="15.75" thickBot="1" x14ac:dyDescent="0.3"/>
    <row r="10" spans="2:10" ht="15.75" thickBot="1" x14ac:dyDescent="0.3">
      <c r="D10" t="s">
        <v>5</v>
      </c>
      <c r="E10" s="2" t="s">
        <v>29</v>
      </c>
      <c r="H10" s="1" t="s">
        <v>11</v>
      </c>
      <c r="I10" s="1"/>
      <c r="J10" s="1" t="s">
        <v>12</v>
      </c>
    </row>
    <row r="11" spans="2:10" x14ac:dyDescent="0.25">
      <c r="E11" s="3" t="s">
        <v>30</v>
      </c>
      <c r="H11" s="2" t="s">
        <v>32</v>
      </c>
      <c r="I11" s="1"/>
      <c r="J11" s="2" t="s">
        <v>29</v>
      </c>
    </row>
    <row r="12" spans="2:10" x14ac:dyDescent="0.25">
      <c r="E12" s="3" t="s">
        <v>31</v>
      </c>
      <c r="H12" s="3" t="s">
        <v>36</v>
      </c>
      <c r="I12" s="1"/>
      <c r="J12" s="3" t="s">
        <v>30</v>
      </c>
    </row>
    <row r="13" spans="2:10" x14ac:dyDescent="0.25">
      <c r="E13" s="3" t="s">
        <v>32</v>
      </c>
      <c r="H13" s="3" t="s">
        <v>37</v>
      </c>
      <c r="I13" s="1"/>
      <c r="J13" s="3" t="s">
        <v>31</v>
      </c>
    </row>
    <row r="14" spans="2:10" x14ac:dyDescent="0.25">
      <c r="E14" s="3" t="s">
        <v>33</v>
      </c>
      <c r="H14" s="3" t="s">
        <v>38</v>
      </c>
      <c r="I14" s="1"/>
      <c r="J14" s="3" t="s">
        <v>33</v>
      </c>
    </row>
    <row r="15" spans="2:10" x14ac:dyDescent="0.25">
      <c r="E15" s="3" t="s">
        <v>34</v>
      </c>
      <c r="H15" s="3" t="s">
        <v>39</v>
      </c>
      <c r="I15" s="1"/>
      <c r="J15" s="3" t="s">
        <v>34</v>
      </c>
    </row>
    <row r="16" spans="2:10" ht="15.75" thickBot="1" x14ac:dyDescent="0.3">
      <c r="E16" s="3" t="s">
        <v>35</v>
      </c>
      <c r="H16" s="4" t="s">
        <v>40</v>
      </c>
      <c r="I16" s="1"/>
      <c r="J16" s="4" t="s">
        <v>35</v>
      </c>
    </row>
    <row r="17" spans="5:5" x14ac:dyDescent="0.25">
      <c r="E17" s="3" t="s">
        <v>36</v>
      </c>
    </row>
    <row r="18" spans="5:5" x14ac:dyDescent="0.25">
      <c r="E18" s="3" t="s">
        <v>37</v>
      </c>
    </row>
    <row r="19" spans="5:5" x14ac:dyDescent="0.25">
      <c r="E19" s="3" t="s">
        <v>38</v>
      </c>
    </row>
    <row r="20" spans="5:5" x14ac:dyDescent="0.25">
      <c r="E20" s="3" t="s">
        <v>39</v>
      </c>
    </row>
    <row r="21" spans="5:5" ht="15.75" thickBot="1" x14ac:dyDescent="0.3">
      <c r="E21" s="4" t="s">
        <v>40</v>
      </c>
    </row>
    <row r="22" spans="5:5" x14ac:dyDescent="0.25">
      <c r="E22" s="5"/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Poule">
                <anchor moveWithCells="1" sizeWithCells="1">
                  <from>
                    <xdr:col>7</xdr:col>
                    <xdr:colOff>19050</xdr:colOff>
                    <xdr:row>4</xdr:row>
                    <xdr:rowOff>28575</xdr:rowOff>
                  </from>
                  <to>
                    <xdr:col>9</xdr:col>
                    <xdr:colOff>19050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xporterPoules">
                <anchor moveWithCells="1" sizeWithCells="1">
                  <from>
                    <xdr:col>7</xdr:col>
                    <xdr:colOff>9525</xdr:colOff>
                    <xdr:row>17</xdr:row>
                    <xdr:rowOff>180975</xdr:rowOff>
                  </from>
                  <to>
                    <xdr:col>9</xdr:col>
                    <xdr:colOff>38100</xdr:colOff>
                    <xdr:row>20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I40"/>
  <sheetViews>
    <sheetView workbookViewId="0">
      <selection activeCell="N26" sqref="N26"/>
    </sheetView>
  </sheetViews>
  <sheetFormatPr baseColWidth="10" defaultRowHeight="15" x14ac:dyDescent="0.25"/>
  <sheetData>
    <row r="1" spans="1:13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x14ac:dyDescent="0.25">
      <c r="A2" s="12"/>
      <c r="B2" s="12"/>
      <c r="C2" s="12"/>
      <c r="D2" s="43" t="s">
        <v>11</v>
      </c>
      <c r="E2" s="43"/>
      <c r="F2" s="12"/>
      <c r="G2" s="12"/>
      <c r="H2" s="12"/>
      <c r="I2" s="12"/>
      <c r="J2" s="43" t="s">
        <v>12</v>
      </c>
      <c r="K2" s="43"/>
      <c r="L2" s="12"/>
      <c r="M2" s="12"/>
    </row>
    <row r="3" spans="1:13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3" x14ac:dyDescent="0.25">
      <c r="A4" s="12"/>
      <c r="B4" s="12"/>
      <c r="C4" s="12"/>
      <c r="D4" s="43" t="s">
        <v>13</v>
      </c>
      <c r="E4" s="43"/>
      <c r="F4" s="12"/>
      <c r="G4" s="12"/>
      <c r="H4" s="12"/>
      <c r="I4" s="12"/>
      <c r="J4" s="43" t="s">
        <v>13</v>
      </c>
      <c r="K4" s="43"/>
      <c r="L4" s="12"/>
      <c r="M4" s="12"/>
    </row>
    <row r="5" spans="1:13" x14ac:dyDescent="0.25">
      <c r="A5" s="12"/>
      <c r="B5" s="12" t="s">
        <v>6</v>
      </c>
      <c r="C5" s="33" t="s">
        <v>32</v>
      </c>
      <c r="D5" s="33">
        <v>0</v>
      </c>
      <c r="E5" s="33">
        <v>1</v>
      </c>
      <c r="F5" s="33" t="s">
        <v>36</v>
      </c>
      <c r="G5" s="12"/>
      <c r="H5" s="12" t="s">
        <v>6</v>
      </c>
      <c r="I5" s="33" t="s">
        <v>29</v>
      </c>
      <c r="J5" s="33">
        <v>1</v>
      </c>
      <c r="K5" s="33">
        <v>0</v>
      </c>
      <c r="L5" s="33" t="s">
        <v>30</v>
      </c>
      <c r="M5" s="12"/>
    </row>
    <row r="6" spans="1:13" x14ac:dyDescent="0.25">
      <c r="A6" s="12"/>
      <c r="B6" s="12"/>
      <c r="C6" s="33" t="s">
        <v>32</v>
      </c>
      <c r="D6" s="33">
        <v>1</v>
      </c>
      <c r="E6" s="33">
        <v>0</v>
      </c>
      <c r="F6" s="33" t="s">
        <v>37</v>
      </c>
      <c r="G6" s="12"/>
      <c r="H6" s="12"/>
      <c r="I6" s="33" t="s">
        <v>29</v>
      </c>
      <c r="J6" s="33">
        <v>0</v>
      </c>
      <c r="K6" s="33">
        <v>1</v>
      </c>
      <c r="L6" s="33" t="s">
        <v>31</v>
      </c>
      <c r="M6" s="12"/>
    </row>
    <row r="7" spans="1:13" x14ac:dyDescent="0.25">
      <c r="A7" s="12"/>
      <c r="B7" s="12"/>
      <c r="C7" s="33" t="s">
        <v>32</v>
      </c>
      <c r="D7" s="33">
        <v>1</v>
      </c>
      <c r="E7" s="33">
        <v>0</v>
      </c>
      <c r="F7" s="33" t="s">
        <v>38</v>
      </c>
      <c r="G7" s="12"/>
      <c r="H7" s="12"/>
      <c r="I7" s="33" t="s">
        <v>29</v>
      </c>
      <c r="J7" s="33">
        <v>1</v>
      </c>
      <c r="K7" s="33">
        <v>0</v>
      </c>
      <c r="L7" s="33" t="s">
        <v>33</v>
      </c>
      <c r="M7" s="12"/>
    </row>
    <row r="8" spans="1:13" x14ac:dyDescent="0.25">
      <c r="A8" s="12"/>
      <c r="B8" s="12"/>
      <c r="C8" s="33" t="s">
        <v>32</v>
      </c>
      <c r="D8" s="33">
        <v>0</v>
      </c>
      <c r="E8" s="33">
        <v>1</v>
      </c>
      <c r="F8" s="33" t="s">
        <v>39</v>
      </c>
      <c r="G8" s="12"/>
      <c r="H8" s="12"/>
      <c r="I8" s="33" t="s">
        <v>29</v>
      </c>
      <c r="J8" s="33">
        <v>0</v>
      </c>
      <c r="K8" s="33">
        <v>1</v>
      </c>
      <c r="L8" s="33" t="s">
        <v>34</v>
      </c>
      <c r="M8" s="12"/>
    </row>
    <row r="9" spans="1:13" x14ac:dyDescent="0.25">
      <c r="A9" s="12"/>
      <c r="B9" s="12"/>
      <c r="C9" s="33" t="s">
        <v>32</v>
      </c>
      <c r="D9" s="33">
        <v>1</v>
      </c>
      <c r="E9" s="33">
        <v>0</v>
      </c>
      <c r="F9" s="33" t="s">
        <v>40</v>
      </c>
      <c r="G9" s="12"/>
      <c r="H9" s="12"/>
      <c r="I9" s="33" t="s">
        <v>29</v>
      </c>
      <c r="J9" s="33">
        <v>1</v>
      </c>
      <c r="K9" s="33">
        <v>0</v>
      </c>
      <c r="L9" s="33" t="s">
        <v>35</v>
      </c>
      <c r="M9" s="12"/>
    </row>
    <row r="10" spans="1:13" x14ac:dyDescent="0.25">
      <c r="A10" s="12"/>
      <c r="B10" s="12"/>
      <c r="C10" s="33" t="s">
        <v>36</v>
      </c>
      <c r="D10" s="33">
        <v>0</v>
      </c>
      <c r="E10" s="33">
        <v>1</v>
      </c>
      <c r="F10" s="33" t="s">
        <v>37</v>
      </c>
      <c r="G10" s="12"/>
      <c r="H10" s="12"/>
      <c r="I10" s="33" t="s">
        <v>30</v>
      </c>
      <c r="J10" s="33">
        <v>0</v>
      </c>
      <c r="K10" s="33">
        <v>1</v>
      </c>
      <c r="L10" s="33" t="s">
        <v>31</v>
      </c>
      <c r="M10" s="12"/>
    </row>
    <row r="11" spans="1:13" x14ac:dyDescent="0.25">
      <c r="A11" s="12"/>
      <c r="B11" s="12"/>
      <c r="C11" s="33" t="s">
        <v>36</v>
      </c>
      <c r="D11" s="33">
        <v>0</v>
      </c>
      <c r="E11" s="33">
        <v>1</v>
      </c>
      <c r="F11" s="33" t="s">
        <v>38</v>
      </c>
      <c r="G11" s="12"/>
      <c r="H11" s="12"/>
      <c r="I11" s="33" t="s">
        <v>30</v>
      </c>
      <c r="J11" s="33">
        <v>1</v>
      </c>
      <c r="K11" s="33">
        <v>0</v>
      </c>
      <c r="L11" s="33" t="s">
        <v>33</v>
      </c>
      <c r="M11" s="12"/>
    </row>
    <row r="12" spans="1:13" x14ac:dyDescent="0.25">
      <c r="A12" s="12"/>
      <c r="B12" s="12"/>
      <c r="C12" s="33" t="s">
        <v>36</v>
      </c>
      <c r="D12" s="33">
        <v>1</v>
      </c>
      <c r="E12" s="33">
        <v>0</v>
      </c>
      <c r="F12" s="33" t="s">
        <v>39</v>
      </c>
      <c r="G12" s="12"/>
      <c r="H12" s="12"/>
      <c r="I12" s="33" t="s">
        <v>30</v>
      </c>
      <c r="J12" s="33">
        <v>0</v>
      </c>
      <c r="K12" s="33">
        <v>1</v>
      </c>
      <c r="L12" s="33" t="s">
        <v>34</v>
      </c>
      <c r="M12" s="12"/>
    </row>
    <row r="13" spans="1:13" x14ac:dyDescent="0.25">
      <c r="A13" s="12"/>
      <c r="B13" s="12"/>
      <c r="C13" s="33" t="s">
        <v>36</v>
      </c>
      <c r="D13" s="33">
        <v>0</v>
      </c>
      <c r="E13" s="33">
        <v>1</v>
      </c>
      <c r="F13" s="33" t="s">
        <v>40</v>
      </c>
      <c r="G13" s="12"/>
      <c r="H13" s="12"/>
      <c r="I13" s="33" t="s">
        <v>30</v>
      </c>
      <c r="J13" s="33">
        <v>1</v>
      </c>
      <c r="K13" s="33">
        <v>0</v>
      </c>
      <c r="L13" s="33" t="s">
        <v>35</v>
      </c>
      <c r="M13" s="12"/>
    </row>
    <row r="14" spans="1:13" x14ac:dyDescent="0.25">
      <c r="A14" s="12"/>
      <c r="B14" s="12"/>
      <c r="C14" s="33" t="s">
        <v>37</v>
      </c>
      <c r="D14" s="33">
        <v>1</v>
      </c>
      <c r="E14" s="33">
        <v>0</v>
      </c>
      <c r="F14" s="33" t="s">
        <v>38</v>
      </c>
      <c r="G14" s="12"/>
      <c r="H14" s="12"/>
      <c r="I14" s="33" t="s">
        <v>31</v>
      </c>
      <c r="J14" s="33">
        <v>0</v>
      </c>
      <c r="K14" s="33">
        <v>1</v>
      </c>
      <c r="L14" s="33" t="s">
        <v>33</v>
      </c>
      <c r="M14" s="12"/>
    </row>
    <row r="15" spans="1:13" x14ac:dyDescent="0.25">
      <c r="A15" s="12"/>
      <c r="B15" s="12"/>
      <c r="C15" s="33" t="s">
        <v>37</v>
      </c>
      <c r="D15" s="33">
        <v>1</v>
      </c>
      <c r="E15" s="33">
        <v>0</v>
      </c>
      <c r="F15" s="33" t="s">
        <v>39</v>
      </c>
      <c r="G15" s="12"/>
      <c r="H15" s="12"/>
      <c r="I15" s="33" t="s">
        <v>31</v>
      </c>
      <c r="J15" s="33">
        <v>1</v>
      </c>
      <c r="K15" s="33">
        <v>0</v>
      </c>
      <c r="L15" s="33" t="s">
        <v>34</v>
      </c>
      <c r="M15" s="12"/>
    </row>
    <row r="16" spans="1:13" x14ac:dyDescent="0.25">
      <c r="A16" s="12"/>
      <c r="B16" s="12"/>
      <c r="C16" s="33" t="s">
        <v>37</v>
      </c>
      <c r="D16" s="33">
        <v>1</v>
      </c>
      <c r="E16" s="33">
        <v>0</v>
      </c>
      <c r="F16" s="33" t="s">
        <v>40</v>
      </c>
      <c r="G16" s="12"/>
      <c r="H16" s="12"/>
      <c r="I16" s="33" t="s">
        <v>31</v>
      </c>
      <c r="J16" s="33">
        <v>0</v>
      </c>
      <c r="K16" s="33">
        <v>1</v>
      </c>
      <c r="L16" s="33" t="s">
        <v>35</v>
      </c>
      <c r="M16" s="12"/>
    </row>
    <row r="17" spans="1:217" x14ac:dyDescent="0.25">
      <c r="A17" s="12"/>
      <c r="B17" s="12"/>
      <c r="C17" s="33" t="s">
        <v>38</v>
      </c>
      <c r="D17" s="33">
        <v>0</v>
      </c>
      <c r="E17" s="33">
        <v>1</v>
      </c>
      <c r="F17" s="33" t="s">
        <v>39</v>
      </c>
      <c r="G17" s="12"/>
      <c r="H17" s="12"/>
      <c r="I17" s="33" t="s">
        <v>33</v>
      </c>
      <c r="J17" s="33">
        <v>1</v>
      </c>
      <c r="K17" s="33">
        <v>0</v>
      </c>
      <c r="L17" s="33" t="s">
        <v>34</v>
      </c>
      <c r="M17" s="12"/>
    </row>
    <row r="18" spans="1:217" x14ac:dyDescent="0.25">
      <c r="A18" s="12"/>
      <c r="B18" s="12"/>
      <c r="C18" s="33" t="s">
        <v>38</v>
      </c>
      <c r="D18" s="33">
        <v>0</v>
      </c>
      <c r="E18" s="33">
        <v>1</v>
      </c>
      <c r="F18" s="33" t="s">
        <v>40</v>
      </c>
      <c r="G18" s="12"/>
      <c r="H18" s="12"/>
      <c r="I18" s="33" t="s">
        <v>33</v>
      </c>
      <c r="J18" s="33">
        <v>0</v>
      </c>
      <c r="K18" s="33">
        <v>1</v>
      </c>
      <c r="L18" s="33" t="s">
        <v>35</v>
      </c>
      <c r="M18" s="12"/>
    </row>
    <row r="19" spans="1:217" x14ac:dyDescent="0.25">
      <c r="A19" s="12"/>
      <c r="B19" s="12"/>
      <c r="C19" s="33" t="s">
        <v>39</v>
      </c>
      <c r="D19" s="33">
        <v>1</v>
      </c>
      <c r="E19" s="33">
        <v>0</v>
      </c>
      <c r="F19" s="33" t="s">
        <v>40</v>
      </c>
      <c r="G19" s="12"/>
      <c r="H19" s="12"/>
      <c r="I19" s="33" t="s">
        <v>34</v>
      </c>
      <c r="J19" s="33">
        <v>1</v>
      </c>
      <c r="K19" s="33">
        <v>0</v>
      </c>
      <c r="L19" s="33" t="s">
        <v>35</v>
      </c>
      <c r="M19" s="12"/>
    </row>
    <row r="20" spans="1:217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217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217" ht="15.75" thickBo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217" ht="15.75" thickBot="1" x14ac:dyDescent="0.3">
      <c r="A23" s="12"/>
      <c r="B23" s="38" t="s">
        <v>47</v>
      </c>
      <c r="C23" s="41" t="s">
        <v>7</v>
      </c>
      <c r="D23" s="13" t="s">
        <v>8</v>
      </c>
      <c r="E23" s="13" t="s">
        <v>10</v>
      </c>
      <c r="F23" s="14" t="s">
        <v>9</v>
      </c>
      <c r="G23" s="33"/>
      <c r="H23" s="38" t="s">
        <v>47</v>
      </c>
      <c r="I23" s="34" t="s">
        <v>7</v>
      </c>
      <c r="J23" s="15" t="s">
        <v>8</v>
      </c>
      <c r="K23" s="15" t="s">
        <v>10</v>
      </c>
      <c r="L23" s="16" t="s">
        <v>9</v>
      </c>
      <c r="M23" s="12"/>
    </row>
    <row r="24" spans="1:217" x14ac:dyDescent="0.25">
      <c r="A24" s="12"/>
      <c r="B24" s="39">
        <v>1</v>
      </c>
      <c r="C24" s="42" t="s">
        <v>32</v>
      </c>
      <c r="D24" s="17">
        <v>0</v>
      </c>
      <c r="E24" s="17">
        <v>0</v>
      </c>
      <c r="F24" s="18">
        <v>0</v>
      </c>
      <c r="G24" s="33"/>
      <c r="H24" s="39">
        <v>1</v>
      </c>
      <c r="I24" s="35" t="s">
        <v>29</v>
      </c>
      <c r="J24" s="19">
        <v>0</v>
      </c>
      <c r="K24" s="19">
        <v>0</v>
      </c>
      <c r="L24" s="20">
        <v>0</v>
      </c>
      <c r="M24" s="12"/>
    </row>
    <row r="25" spans="1:217" x14ac:dyDescent="0.25">
      <c r="A25" s="12"/>
      <c r="B25" s="39">
        <v>2</v>
      </c>
      <c r="C25" s="36" t="s">
        <v>36</v>
      </c>
      <c r="D25" s="21">
        <v>0</v>
      </c>
      <c r="E25" s="21">
        <v>0</v>
      </c>
      <c r="F25" s="22">
        <v>0</v>
      </c>
      <c r="G25" s="33"/>
      <c r="H25" s="39">
        <v>2</v>
      </c>
      <c r="I25" s="36" t="s">
        <v>30</v>
      </c>
      <c r="J25" s="21">
        <v>0</v>
      </c>
      <c r="K25" s="21">
        <v>0</v>
      </c>
      <c r="L25" s="22">
        <v>0</v>
      </c>
      <c r="M25" s="12"/>
    </row>
    <row r="26" spans="1:217" x14ac:dyDescent="0.25">
      <c r="A26" s="12"/>
      <c r="B26" s="39">
        <v>3</v>
      </c>
      <c r="C26" s="36" t="s">
        <v>37</v>
      </c>
      <c r="D26" s="21">
        <v>0</v>
      </c>
      <c r="E26" s="21">
        <v>0</v>
      </c>
      <c r="F26" s="22">
        <v>0</v>
      </c>
      <c r="G26" s="33"/>
      <c r="H26" s="39">
        <v>3</v>
      </c>
      <c r="I26" s="36" t="s">
        <v>31</v>
      </c>
      <c r="J26" s="21">
        <v>0</v>
      </c>
      <c r="K26" s="21">
        <v>0</v>
      </c>
      <c r="L26" s="22">
        <v>0</v>
      </c>
      <c r="M26" s="12"/>
    </row>
    <row r="27" spans="1:217" x14ac:dyDescent="0.25">
      <c r="A27" s="12"/>
      <c r="B27" s="39">
        <v>4</v>
      </c>
      <c r="C27" s="36" t="s">
        <v>38</v>
      </c>
      <c r="D27" s="21">
        <v>0</v>
      </c>
      <c r="E27" s="21">
        <v>0</v>
      </c>
      <c r="F27" s="22">
        <v>0</v>
      </c>
      <c r="G27" s="33"/>
      <c r="H27" s="39">
        <v>4</v>
      </c>
      <c r="I27" s="36" t="s">
        <v>33</v>
      </c>
      <c r="J27" s="21">
        <v>0</v>
      </c>
      <c r="K27" s="21">
        <v>0</v>
      </c>
      <c r="L27" s="22">
        <v>0</v>
      </c>
      <c r="M27" s="12"/>
    </row>
    <row r="28" spans="1:217" x14ac:dyDescent="0.25">
      <c r="A28" s="12"/>
      <c r="B28" s="39">
        <v>5</v>
      </c>
      <c r="C28" s="36" t="s">
        <v>39</v>
      </c>
      <c r="D28" s="21">
        <v>0</v>
      </c>
      <c r="E28" s="21">
        <v>0</v>
      </c>
      <c r="F28" s="22">
        <v>0</v>
      </c>
      <c r="G28" s="33"/>
      <c r="H28" s="39">
        <v>5</v>
      </c>
      <c r="I28" s="36" t="s">
        <v>34</v>
      </c>
      <c r="J28" s="21">
        <v>0</v>
      </c>
      <c r="K28" s="21">
        <v>0</v>
      </c>
      <c r="L28" s="22">
        <v>0</v>
      </c>
      <c r="M28" s="12"/>
      <c r="HI28" t="s">
        <v>39</v>
      </c>
    </row>
    <row r="29" spans="1:217" ht="15.75" thickBot="1" x14ac:dyDescent="0.3">
      <c r="A29" s="12"/>
      <c r="B29" s="40">
        <v>6</v>
      </c>
      <c r="C29" s="37" t="s">
        <v>40</v>
      </c>
      <c r="D29" s="23">
        <v>0</v>
      </c>
      <c r="E29" s="23">
        <v>0</v>
      </c>
      <c r="F29" s="24">
        <v>0</v>
      </c>
      <c r="G29" s="33"/>
      <c r="H29" s="40">
        <v>6</v>
      </c>
      <c r="I29" s="37" t="s">
        <v>35</v>
      </c>
      <c r="J29" s="23">
        <v>0</v>
      </c>
      <c r="K29" s="23">
        <v>0</v>
      </c>
      <c r="L29" s="24">
        <v>0</v>
      </c>
      <c r="M29" s="12"/>
      <c r="HI29" t="s">
        <v>40</v>
      </c>
    </row>
    <row r="30" spans="1:217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  <row r="31" spans="1:217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</row>
    <row r="32" spans="1:217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</row>
    <row r="33" spans="1:13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4" spans="1:13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spans="1:13" x14ac:dyDescent="0.25">
      <c r="A35" s="12"/>
      <c r="B35" s="12"/>
      <c r="C35" s="25"/>
      <c r="D35" s="25"/>
      <c r="E35" s="25"/>
      <c r="F35" s="25"/>
      <c r="G35" s="12"/>
      <c r="H35" s="12"/>
      <c r="I35" s="12"/>
      <c r="J35" s="12"/>
      <c r="K35" s="12"/>
      <c r="L35" s="12"/>
      <c r="M35" s="12"/>
    </row>
    <row r="36" spans="1:13" x14ac:dyDescent="0.25">
      <c r="C36" s="11"/>
      <c r="D36" s="11"/>
      <c r="E36" s="11"/>
      <c r="F36" s="11"/>
    </row>
    <row r="37" spans="1:13" x14ac:dyDescent="0.25">
      <c r="C37" s="11"/>
      <c r="D37" s="11"/>
      <c r="E37" s="11"/>
      <c r="F37" s="11"/>
    </row>
    <row r="38" spans="1:13" x14ac:dyDescent="0.25">
      <c r="C38" s="11"/>
      <c r="D38" s="11"/>
      <c r="E38" s="11"/>
      <c r="F38" s="11"/>
    </row>
    <row r="39" spans="1:13" x14ac:dyDescent="0.25">
      <c r="C39" s="11"/>
      <c r="D39" s="11"/>
      <c r="E39" s="11"/>
      <c r="F39" s="11"/>
    </row>
    <row r="40" spans="1:13" x14ac:dyDescent="0.25">
      <c r="C40" s="11"/>
      <c r="D40" s="11"/>
      <c r="E40" s="11"/>
      <c r="F40" s="11"/>
    </row>
  </sheetData>
  <sortState ref="C24:F29">
    <sortCondition descending="1" ref="E24:E29"/>
  </sortState>
  <mergeCells count="4">
    <mergeCell ref="D4:E4"/>
    <mergeCell ref="D2:E2"/>
    <mergeCell ref="J2:K2"/>
    <mergeCell ref="J4:K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ajCache">
                <anchor moveWithCells="1" sizeWithCells="1">
                  <from>
                    <xdr:col>6</xdr:col>
                    <xdr:colOff>238125</xdr:colOff>
                    <xdr:row>12</xdr:row>
                    <xdr:rowOff>19050</xdr:rowOff>
                  </from>
                  <to>
                    <xdr:col>7</xdr:col>
                    <xdr:colOff>571500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Fin_Poules">
                <anchor moveWithCells="1" sizeWithCells="1">
                  <from>
                    <xdr:col>6</xdr:col>
                    <xdr:colOff>180975</xdr:colOff>
                    <xdr:row>30</xdr:row>
                    <xdr:rowOff>28575</xdr:rowOff>
                  </from>
                  <to>
                    <xdr:col>7</xdr:col>
                    <xdr:colOff>409575</xdr:colOff>
                    <xdr:row>32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R25"/>
  <sheetViews>
    <sheetView workbookViewId="0">
      <selection activeCell="G25" sqref="G25"/>
    </sheetView>
  </sheetViews>
  <sheetFormatPr baseColWidth="10" defaultRowHeight="15" x14ac:dyDescent="0.25"/>
  <cols>
    <col min="1" max="1" width="3.7109375" customWidth="1"/>
    <col min="3" max="3" width="4" customWidth="1"/>
    <col min="6" max="6" width="4" customWidth="1"/>
    <col min="9" max="9" width="4" customWidth="1"/>
    <col min="11" max="11" width="4" customWidth="1"/>
    <col min="14" max="14" width="4" customWidth="1"/>
    <col min="17" max="17" width="4" customWidth="1"/>
  </cols>
  <sheetData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1"/>
      <c r="B6" s="6" t="s">
        <v>14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6" t="s">
        <v>15</v>
      </c>
    </row>
    <row r="7" spans="1:18" x14ac:dyDescent="0.25">
      <c r="A7" s="1"/>
      <c r="B7" s="7"/>
      <c r="C7" s="7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</row>
    <row r="8" spans="1:18" x14ac:dyDescent="0.25">
      <c r="A8" s="1"/>
      <c r="B8" s="7"/>
      <c r="C8" s="7"/>
      <c r="D8" s="5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7"/>
      <c r="R8" s="7"/>
    </row>
    <row r="9" spans="1:18" ht="15.75" thickBot="1" x14ac:dyDescent="0.3">
      <c r="A9" s="1"/>
      <c r="B9" s="1"/>
      <c r="C9" s="1"/>
      <c r="D9" s="5"/>
      <c r="E9" s="6" t="s">
        <v>16</v>
      </c>
      <c r="F9" s="6"/>
      <c r="G9" s="1"/>
      <c r="H9" s="1"/>
      <c r="I9" s="1"/>
      <c r="J9" s="1"/>
      <c r="K9" s="1"/>
      <c r="L9" s="1"/>
      <c r="M9" s="1"/>
      <c r="N9" s="1"/>
      <c r="O9" s="6" t="s">
        <v>17</v>
      </c>
      <c r="P9" s="1"/>
      <c r="Q9" s="1"/>
      <c r="R9" s="1"/>
    </row>
    <row r="10" spans="1:18" ht="15.75" thickBot="1" x14ac:dyDescent="0.3">
      <c r="A10" s="1"/>
      <c r="B10" s="6" t="s">
        <v>18</v>
      </c>
      <c r="C10" s="6"/>
      <c r="D10" s="5"/>
      <c r="E10" s="8" t="s">
        <v>42</v>
      </c>
      <c r="F10" s="8"/>
      <c r="G10" s="1"/>
      <c r="H10" s="1"/>
      <c r="I10" s="1"/>
      <c r="J10" s="1"/>
      <c r="K10" s="1"/>
      <c r="L10" s="1"/>
      <c r="M10" s="1"/>
      <c r="N10" s="2"/>
      <c r="O10" s="8" t="s">
        <v>43</v>
      </c>
      <c r="P10" s="1"/>
      <c r="Q10" s="1"/>
      <c r="R10" s="6" t="s">
        <v>19</v>
      </c>
    </row>
    <row r="11" spans="1:18" ht="15.75" thickBot="1" x14ac:dyDescent="0.3">
      <c r="A11" s="1"/>
      <c r="B11" s="2" t="s">
        <v>30</v>
      </c>
      <c r="C11" s="2"/>
      <c r="D11" s="5"/>
      <c r="E11" s="4" t="s">
        <v>48</v>
      </c>
      <c r="F11" s="4"/>
      <c r="G11" s="1"/>
      <c r="H11" s="1"/>
      <c r="I11" s="1"/>
      <c r="J11" s="1"/>
      <c r="K11" s="1"/>
      <c r="L11" s="1"/>
      <c r="M11" s="1"/>
      <c r="N11" s="4"/>
      <c r="O11" s="4" t="s">
        <v>54</v>
      </c>
      <c r="P11" s="1"/>
      <c r="Q11" s="2"/>
      <c r="R11" s="2" t="s">
        <v>36</v>
      </c>
    </row>
    <row r="12" spans="1:18" ht="15.75" thickBot="1" x14ac:dyDescent="0.3">
      <c r="A12" s="1"/>
      <c r="B12" s="4" t="s">
        <v>37</v>
      </c>
      <c r="C12" s="4"/>
      <c r="D12" s="5"/>
      <c r="E12" s="1"/>
      <c r="F12" s="1"/>
      <c r="G12" s="5"/>
      <c r="H12" s="6" t="s">
        <v>20</v>
      </c>
      <c r="I12" s="6"/>
      <c r="J12" s="1"/>
      <c r="K12" s="1"/>
      <c r="L12" s="6" t="s">
        <v>21</v>
      </c>
      <c r="M12" s="1"/>
      <c r="N12" s="1"/>
      <c r="O12" s="1"/>
      <c r="P12" s="1"/>
      <c r="Q12" s="4"/>
      <c r="R12" s="4" t="s">
        <v>31</v>
      </c>
    </row>
    <row r="13" spans="1:18" x14ac:dyDescent="0.25">
      <c r="A13" s="1"/>
      <c r="B13" s="1"/>
      <c r="C13" s="1"/>
      <c r="D13" s="5"/>
      <c r="E13" s="1"/>
      <c r="F13" s="1"/>
      <c r="G13" s="5"/>
      <c r="H13" s="2" t="s">
        <v>51</v>
      </c>
      <c r="I13" s="2"/>
      <c r="J13" s="1"/>
      <c r="K13" s="2"/>
      <c r="L13" s="2" t="s">
        <v>57</v>
      </c>
      <c r="M13" s="1"/>
      <c r="N13" s="1"/>
      <c r="O13" s="1"/>
      <c r="P13" s="1"/>
      <c r="Q13" s="1"/>
      <c r="R13" s="1"/>
    </row>
    <row r="14" spans="1:18" ht="15.75" thickBot="1" x14ac:dyDescent="0.3">
      <c r="A14" s="1"/>
      <c r="B14" s="9" t="s">
        <v>22</v>
      </c>
      <c r="C14" s="9"/>
      <c r="D14" s="5"/>
      <c r="E14" s="1"/>
      <c r="F14" s="1"/>
      <c r="G14" s="5"/>
      <c r="H14" s="4" t="s">
        <v>52</v>
      </c>
      <c r="I14" s="4"/>
      <c r="J14" s="1"/>
      <c r="K14" s="4"/>
      <c r="L14" s="4" t="s">
        <v>58</v>
      </c>
      <c r="M14" s="1"/>
      <c r="N14" s="1"/>
      <c r="O14" s="1"/>
      <c r="P14" s="1"/>
      <c r="Q14" s="1"/>
      <c r="R14" s="9" t="s">
        <v>23</v>
      </c>
    </row>
    <row r="15" spans="1:18" x14ac:dyDescent="0.25">
      <c r="A15" s="1"/>
      <c r="B15" s="2" t="s">
        <v>32</v>
      </c>
      <c r="C15" s="2"/>
      <c r="D15" s="5"/>
      <c r="E15" s="1"/>
      <c r="F15" s="1"/>
      <c r="G15" s="5"/>
      <c r="H15" s="1"/>
      <c r="I15" s="1"/>
      <c r="J15" s="1"/>
      <c r="K15" s="1"/>
      <c r="L15" s="1"/>
      <c r="M15" s="1"/>
      <c r="N15" s="1"/>
      <c r="O15" s="1"/>
      <c r="P15" s="1"/>
      <c r="Q15" s="2"/>
      <c r="R15" s="2" t="s">
        <v>38</v>
      </c>
    </row>
    <row r="16" spans="1:18" ht="15.75" thickBot="1" x14ac:dyDescent="0.3">
      <c r="A16" s="1"/>
      <c r="B16" s="4" t="s">
        <v>33</v>
      </c>
      <c r="C16" s="4"/>
      <c r="D16" s="5"/>
      <c r="E16" s="6" t="s">
        <v>24</v>
      </c>
      <c r="F16" s="6"/>
      <c r="G16" s="5"/>
      <c r="H16" s="1"/>
      <c r="I16" s="1"/>
      <c r="J16" s="1"/>
      <c r="K16" s="1"/>
      <c r="L16" s="1"/>
      <c r="M16" s="1"/>
      <c r="N16" s="1"/>
      <c r="O16" s="6" t="s">
        <v>25</v>
      </c>
      <c r="P16" s="1"/>
      <c r="Q16" s="4"/>
      <c r="R16" s="4" t="s">
        <v>29</v>
      </c>
    </row>
    <row r="17" spans="1:18" x14ac:dyDescent="0.25">
      <c r="A17" s="1"/>
      <c r="B17" s="1"/>
      <c r="C17" s="1"/>
      <c r="D17" s="5"/>
      <c r="E17" s="2" t="s">
        <v>49</v>
      </c>
      <c r="F17" s="2"/>
      <c r="G17" s="1"/>
      <c r="H17" s="1"/>
      <c r="I17" s="1"/>
      <c r="J17" s="1"/>
      <c r="K17" s="1"/>
      <c r="L17" s="1"/>
      <c r="M17" s="1"/>
      <c r="N17" s="2"/>
      <c r="O17" s="2" t="s">
        <v>55</v>
      </c>
      <c r="P17" s="1"/>
      <c r="Q17" s="1"/>
      <c r="R17" s="1"/>
    </row>
    <row r="18" spans="1:18" ht="15.75" thickBot="1" x14ac:dyDescent="0.3">
      <c r="A18" s="1"/>
      <c r="B18" s="9" t="s">
        <v>26</v>
      </c>
      <c r="C18" s="9"/>
      <c r="D18" s="5"/>
      <c r="E18" s="4" t="s">
        <v>50</v>
      </c>
      <c r="F18" s="4"/>
      <c r="G18" s="1"/>
      <c r="H18" s="1"/>
      <c r="I18" s="1"/>
      <c r="J18" s="1"/>
      <c r="K18" s="1"/>
      <c r="L18" s="1"/>
      <c r="M18" s="1"/>
      <c r="N18" s="4"/>
      <c r="O18" s="4" t="s">
        <v>56</v>
      </c>
      <c r="P18" s="1"/>
      <c r="Q18" s="1"/>
      <c r="R18" s="9" t="s">
        <v>27</v>
      </c>
    </row>
    <row r="19" spans="1:18" ht="15.75" x14ac:dyDescent="0.25">
      <c r="A19" s="1"/>
      <c r="B19" s="2" t="s">
        <v>39</v>
      </c>
      <c r="C19" s="2"/>
      <c r="D19" s="5"/>
      <c r="E19" s="1"/>
      <c r="F19" s="1"/>
      <c r="G19" s="1"/>
      <c r="H19" s="10" t="s">
        <v>28</v>
      </c>
      <c r="I19" s="10"/>
      <c r="J19" s="2" t="s">
        <v>53</v>
      </c>
      <c r="K19" s="2"/>
      <c r="L19" s="1"/>
      <c r="M19" s="1"/>
      <c r="N19" s="1"/>
      <c r="O19" s="1"/>
      <c r="P19" s="1"/>
      <c r="Q19" s="2"/>
      <c r="R19" s="2" t="s">
        <v>34</v>
      </c>
    </row>
    <row r="20" spans="1:18" ht="15.75" thickBot="1" x14ac:dyDescent="0.3">
      <c r="A20" s="1"/>
      <c r="B20" s="30" t="s">
        <v>45</v>
      </c>
      <c r="C20" s="30"/>
      <c r="D20" s="5"/>
      <c r="E20" s="1"/>
      <c r="F20" s="1"/>
      <c r="G20" s="1"/>
      <c r="H20" s="1"/>
      <c r="I20" s="1"/>
      <c r="J20" s="4" t="s">
        <v>59</v>
      </c>
      <c r="K20" s="4"/>
      <c r="L20" s="1"/>
      <c r="M20" s="1"/>
      <c r="N20" s="1"/>
      <c r="O20" s="1"/>
      <c r="P20" s="1"/>
      <c r="Q20" s="4"/>
      <c r="R20" s="30" t="s">
        <v>44</v>
      </c>
    </row>
    <row r="21" spans="1:18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36"/>
  <sheetViews>
    <sheetView tabSelected="1" workbookViewId="0">
      <selection activeCell="N13" sqref="N13"/>
    </sheetView>
  </sheetViews>
  <sheetFormatPr baseColWidth="10" defaultRowHeight="15" x14ac:dyDescent="0.25"/>
  <cols>
    <col min="9" max="9" width="7.140625" customWidth="1"/>
    <col min="11" max="11" width="5.28515625" customWidth="1"/>
    <col min="12" max="12" width="5.140625" customWidth="1"/>
    <col min="13" max="13" width="5.5703125" customWidth="1"/>
  </cols>
  <sheetData>
    <row r="1" spans="1:25" x14ac:dyDescent="0.25">
      <c r="A1" t="s">
        <v>74</v>
      </c>
      <c r="B1" t="s">
        <v>7</v>
      </c>
      <c r="C1" t="s">
        <v>8</v>
      </c>
      <c r="D1" t="s">
        <v>10</v>
      </c>
      <c r="E1" t="s">
        <v>41</v>
      </c>
      <c r="H1" t="s">
        <v>75</v>
      </c>
      <c r="I1" t="s">
        <v>72</v>
      </c>
      <c r="J1" t="s">
        <v>73</v>
      </c>
      <c r="K1" t="s">
        <v>77</v>
      </c>
      <c r="L1" t="s">
        <v>76</v>
      </c>
      <c r="R1" t="s">
        <v>7</v>
      </c>
      <c r="S1" t="s">
        <v>8</v>
      </c>
      <c r="T1" t="s">
        <v>10</v>
      </c>
      <c r="U1" t="s">
        <v>41</v>
      </c>
      <c r="V1" t="s">
        <v>46</v>
      </c>
      <c r="W1" t="s">
        <v>47</v>
      </c>
    </row>
    <row r="2" spans="1:25" x14ac:dyDescent="0.25">
      <c r="A2">
        <v>1</v>
      </c>
      <c r="B2" t="s">
        <v>32</v>
      </c>
      <c r="C2">
        <f>COUNTA(Poules!D5,Poules!D6,Poules!D7,Poules!D8,Poules!D9)</f>
        <v>5</v>
      </c>
      <c r="D2">
        <f>SUM(Poules!D5,Poules!D6,Poules!D7,Poules!D8,Poules!D9)-A2/100000</f>
        <v>2.9999899999999999</v>
      </c>
      <c r="E2">
        <f t="shared" ref="E2:E7" si="0">C2-D2</f>
        <v>2.0000100000000001</v>
      </c>
      <c r="H2">
        <f>IF(C2=0,0,D2/C2)</f>
        <v>0.59999800000000003</v>
      </c>
      <c r="I2">
        <f>RANK(LARGE($H$2:$H$7,$A2),$H$2:$H$7,0)</f>
        <v>1</v>
      </c>
      <c r="J2" t="str">
        <f>INDEX($B$2:$B$7,MATCH(LARGE($D$2:$D$7,$A2),$D$2:$D$7,0))</f>
        <v>jc</v>
      </c>
      <c r="K2">
        <f>COUNTIF($I$2:$I$7,$I2)</f>
        <v>1</v>
      </c>
      <c r="M2" t="str">
        <f>IF($K2=1,"",IF($I2=$I1,SUMPRODUCT((Poules!$C$5:$C$19=Cache!$J2)*(Poules!$F$5:$F$19=Cache!$J1)*(Poules!$D$5:$D$19))+SUMPRODUCT((Poules!$F$5:$F$19=Cache!$J2)*(Poules!$C$5:$C$19=Cache!$J1)*(Poules!$E$5:$E$19)),IF($I2=$I3,SUMPRODUCT((Poules!$C$5:$C$19=Cache!$J2)*(Poules!$F$5:$F$19=Cache!$J3)*(Poules!$D$5:$D$19))+SUMPRODUCT((Poules!$F$5:$F$19=Cache!$J2)*(Poules!$C$5:$C$19=Cache!$J3)*(Poules!$E$5:$E$19)),"")))</f>
        <v/>
      </c>
      <c r="N2">
        <f>IF(COUNTIF($I$2:$I$7,$K2)=1,I2,IF(M2=0,$I2+1,I2))</f>
        <v>1</v>
      </c>
      <c r="R2" t="s">
        <v>32</v>
      </c>
      <c r="S2">
        <v>2</v>
      </c>
      <c r="T2">
        <v>1</v>
      </c>
      <c r="U2">
        <v>1</v>
      </c>
      <c r="V2">
        <v>0</v>
      </c>
      <c r="W2">
        <v>0</v>
      </c>
      <c r="Y2" t="s">
        <v>71</v>
      </c>
    </row>
    <row r="3" spans="1:25" x14ac:dyDescent="0.25">
      <c r="A3">
        <v>2</v>
      </c>
      <c r="B3" t="s">
        <v>36</v>
      </c>
      <c r="C3">
        <f>COUNTA(Poules!D10,Poules!D11,Poules!D12,Poules!D13,Poules!E5)</f>
        <v>5</v>
      </c>
      <c r="D3">
        <f>SUM(Poules!D10,Poules!D11,Poules!D12,Poules!D13,Poules!E5)-A3/100000</f>
        <v>1.9999800000000001</v>
      </c>
      <c r="E3">
        <f t="shared" si="0"/>
        <v>3.0000200000000001</v>
      </c>
      <c r="H3">
        <f t="shared" ref="H3:H7" si="1">IF(C3=0,0,D3/C3)</f>
        <v>0.39999600000000002</v>
      </c>
      <c r="I3">
        <f>IF(ROUND(LARGE($D$2:$D$7,$A3),0)=ROUND(LARGE($D$2:$D$7,$A2),0),$I2,RANK(LARGE($D$2:$D$7,$A3),$D$2:$D$7,0))</f>
        <v>2</v>
      </c>
      <c r="J3" t="str">
        <f t="shared" ref="J3:J7" si="2">INDEX($B$2:$B$7,MATCH(LARGE($D$2:$D$7,$A3),$D$2:$D$7,0))</f>
        <v>francis</v>
      </c>
      <c r="K3">
        <f t="shared" ref="K3:K7" si="3">COUNTIF($I$2:$I$7,$I3)</f>
        <v>2</v>
      </c>
      <c r="M3">
        <f>IF($K3=1,"",IF($I3=$I2,SUMPRODUCT((Poules!$C$5:$C$19=Cache!$J3)*(Poules!$F$5:$F$19=Cache!$J2)*(Poules!$D$5:$D$19))+SUMPRODUCT((Poules!$F$5:$F$19=Cache!$J3)*(Poules!$C$5:$C$19=Cache!$J2)*(Poules!$E$5:$E$19)),IF($I3=$I4,SUMPRODUCT((Poules!$C$5:$C$19=Cache!$J3)*(Poules!$F$5:$F$19=Cache!$J4)*(Poules!$D$5:$D$19))+SUMPRODUCT((Poules!$F$5:$F$19=Cache!$J3)*(Poules!$C$5:$C$19=Cache!$J4)*(Poules!$E$5:$E$19)),"")))</f>
        <v>0</v>
      </c>
      <c r="N3">
        <f t="shared" ref="N3:N7" si="4">IF(COUNTIF($I$2:$I$7,$K3)=1,I3,IF(M3=0,$I3+1,I3))</f>
        <v>3</v>
      </c>
      <c r="R3" t="s">
        <v>36</v>
      </c>
      <c r="S3">
        <v>2</v>
      </c>
      <c r="T3">
        <v>1</v>
      </c>
      <c r="U3">
        <v>1</v>
      </c>
      <c r="V3">
        <v>1</v>
      </c>
      <c r="W3">
        <v>0</v>
      </c>
    </row>
    <row r="4" spans="1:25" x14ac:dyDescent="0.25">
      <c r="A4">
        <v>3</v>
      </c>
      <c r="B4" t="s">
        <v>37</v>
      </c>
      <c r="C4">
        <f>COUNTA(Poules!D14,Poules!D15,Poules!D16,Poules!E10,Poules!E6)</f>
        <v>5</v>
      </c>
      <c r="D4">
        <f>SUM(Poules!D14,Poules!D15,Poules!D16,Poules!E6,Poules!E10)-A4/100000</f>
        <v>3.9999699999999998</v>
      </c>
      <c r="E4">
        <f t="shared" si="0"/>
        <v>1.0000300000000002</v>
      </c>
      <c r="H4">
        <f t="shared" si="1"/>
        <v>0.79999399999999998</v>
      </c>
      <c r="I4">
        <f t="shared" ref="I4:I7" si="5">IF(ROUND(LARGE($D$2:$D$7,$A4),0)=ROUND(LARGE($D$2:$D$7,$A3),0),$I3,RANK(LARGE($D$2:$D$7,$A4),$D$2:$D$7,0))</f>
        <v>2</v>
      </c>
      <c r="J4" t="str">
        <f t="shared" si="2"/>
        <v>henry</v>
      </c>
      <c r="K4">
        <f t="shared" si="3"/>
        <v>2</v>
      </c>
      <c r="M4">
        <f>IF($K4=1,"",IF($I4=$I3,SUMPRODUCT((Poules!$C$5:$C$19=Cache!$J4)*(Poules!$F$5:$F$19=Cache!$J3)*(Poules!$D$5:$D$19))+SUMPRODUCT((Poules!$F$5:$F$19=Cache!$J4)*(Poules!$C$5:$C$19=Cache!$J3)*(Poules!$E$5:$E$19)),IF($I4=$I5,SUMPRODUCT((Poules!$C$5:$C$19=Cache!$J4)*(Poules!$F$5:$F$19=Cache!$J5)*(Poules!$D$5:$D$19))+SUMPRODUCT((Poules!$F$5:$F$19=Cache!$J4)*(Poules!$C$5:$C$19=Cache!$J5)*(Poules!$E$5:$E$19)),"")))</f>
        <v>1</v>
      </c>
      <c r="N4">
        <f t="shared" si="4"/>
        <v>2</v>
      </c>
      <c r="R4" t="s">
        <v>37</v>
      </c>
      <c r="S4">
        <v>2</v>
      </c>
      <c r="T4">
        <v>1</v>
      </c>
      <c r="U4">
        <v>1</v>
      </c>
      <c r="V4">
        <v>2</v>
      </c>
      <c r="W4">
        <v>0</v>
      </c>
    </row>
    <row r="5" spans="1:25" x14ac:dyDescent="0.25">
      <c r="A5">
        <v>4</v>
      </c>
      <c r="B5" t="s">
        <v>38</v>
      </c>
      <c r="C5">
        <f>COUNTA(Poules!D17,Poules!D18,Poules!E7,Poules!E11,Poules!E14)</f>
        <v>5</v>
      </c>
      <c r="D5">
        <f>SUM(Poules!D17,Poules!D18,Poules!E7,Poules!E14,Poules!E11)-A5/100000</f>
        <v>0.99995999999999996</v>
      </c>
      <c r="E5">
        <f t="shared" si="0"/>
        <v>4.0000400000000003</v>
      </c>
      <c r="H5">
        <f t="shared" si="1"/>
        <v>0.199992</v>
      </c>
      <c r="I5">
        <f t="shared" si="5"/>
        <v>4</v>
      </c>
      <c r="J5" t="str">
        <f t="shared" si="2"/>
        <v>robert</v>
      </c>
      <c r="K5">
        <f t="shared" si="3"/>
        <v>2</v>
      </c>
      <c r="M5">
        <f>IF($K5=1,"",IF($I5=$I4,SUMPRODUCT((Poules!$C$5:$C$19=Cache!$J5)*(Poules!$F$5:$F$19=Cache!$J4)*(Poules!$D$5:$D$19))+SUMPRODUCT((Poules!$F$5:$F$19=Cache!$J5)*(Poules!$C$5:$C$19=Cache!$J4)*(Poules!$E$5:$E$19)),IF($I5=$I6,SUMPRODUCT((Poules!$C$5:$C$19=Cache!$J5)*(Poules!$F$5:$F$19=Cache!$J6)*(Poules!$D$5:$D$19))+SUMPRODUCT((Poules!$F$5:$F$19=Cache!$J5)*(Poules!$C$5:$C$19=Cache!$J6)*(Poules!$E$5:$E$19)),"")))</f>
        <v>0</v>
      </c>
      <c r="N5">
        <f t="shared" si="4"/>
        <v>5</v>
      </c>
      <c r="R5" t="s">
        <v>38</v>
      </c>
      <c r="S5">
        <v>0</v>
      </c>
      <c r="T5">
        <v>0</v>
      </c>
      <c r="U5">
        <v>0</v>
      </c>
      <c r="V5">
        <v>3</v>
      </c>
      <c r="W5">
        <v>0</v>
      </c>
    </row>
    <row r="6" spans="1:25" x14ac:dyDescent="0.25">
      <c r="A6">
        <v>5</v>
      </c>
      <c r="B6" t="s">
        <v>39</v>
      </c>
      <c r="C6">
        <f>COUNTA(Poules!D19,Poules!E12,Poules!E15,Poules!E17,Poules!E8)</f>
        <v>5</v>
      </c>
      <c r="D6">
        <f>SUM(Poules!D19,Poules!E8,Poules!E12,Poules!E15,Poules!E17)-A6/100000</f>
        <v>2.9999500000000001</v>
      </c>
      <c r="E6">
        <f t="shared" si="0"/>
        <v>2.0000499999999999</v>
      </c>
      <c r="H6">
        <f t="shared" si="1"/>
        <v>0.59999000000000002</v>
      </c>
      <c r="I6">
        <f t="shared" si="5"/>
        <v>4</v>
      </c>
      <c r="J6" t="str">
        <f t="shared" si="2"/>
        <v>guillaume</v>
      </c>
      <c r="K6">
        <f t="shared" si="3"/>
        <v>2</v>
      </c>
      <c r="M6">
        <f>IF($K6=1,"",IF($I6=$I5,SUMPRODUCT((Poules!$C$5:$C$19=Cache!$J6)*(Poules!$F$5:$F$19=Cache!$J5)*(Poules!$D$5:$D$19))+SUMPRODUCT((Poules!$F$5:$F$19=Cache!$J6)*(Poules!$C$5:$C$19=Cache!$J5)*(Poules!$E$5:$E$19)),IF($I6=$I7,SUMPRODUCT((Poules!$C$5:$C$19=Cache!$J6)*(Poules!$F$5:$F$19=Cache!$J7)*(Poules!$D$5:$D$19))+SUMPRODUCT((Poules!$F$5:$F$19=Cache!$J6)*(Poules!$C$5:$C$19=Cache!$J7)*(Poules!$E$5:$E$19)),"")))</f>
        <v>1</v>
      </c>
      <c r="N6">
        <f t="shared" si="4"/>
        <v>4</v>
      </c>
      <c r="R6" t="s">
        <v>39</v>
      </c>
      <c r="S6">
        <v>0</v>
      </c>
      <c r="T6">
        <v>0</v>
      </c>
      <c r="U6">
        <v>0</v>
      </c>
      <c r="V6">
        <v>4</v>
      </c>
      <c r="W6">
        <v>0</v>
      </c>
    </row>
    <row r="7" spans="1:25" x14ac:dyDescent="0.25">
      <c r="A7">
        <v>6</v>
      </c>
      <c r="B7" t="s">
        <v>40</v>
      </c>
      <c r="C7">
        <f>COUNTA(Poules!E9,Poules!E13,Poules!E16,Poules!E18,Poules!E19)</f>
        <v>5</v>
      </c>
      <c r="D7">
        <f>SUM(Poules!E9,Poules!E13,Poules!E16,Poules!E18,Poules!E19)-A7/100000</f>
        <v>1.9999400000000001</v>
      </c>
      <c r="E7">
        <f t="shared" si="0"/>
        <v>3.0000599999999999</v>
      </c>
      <c r="H7">
        <f t="shared" si="1"/>
        <v>0.39998800000000001</v>
      </c>
      <c r="I7">
        <f t="shared" si="5"/>
        <v>6</v>
      </c>
      <c r="J7" t="str">
        <f t="shared" si="2"/>
        <v>claude</v>
      </c>
      <c r="K7">
        <f t="shared" si="3"/>
        <v>1</v>
      </c>
      <c r="M7" t="str">
        <f>IF($K7=1,"",IF($I7=$I6,SUMPRODUCT((Poules!$C$5:$C$19=Cache!$J7)*(Poules!$F$5:$F$19=Cache!$J6)*(Poules!$D$5:$D$19))+SUMPRODUCT((Poules!$F$5:$F$19=Cache!$J7)*(Poules!$C$5:$C$19=Cache!$J6)*(Poules!$E$5:$E$19)),IF($I7=$I8,SUMPRODUCT((Poules!$C$5:$C$19=Cache!$J7)*(Poules!$F$5:$F$19=Cache!$J8)*(Poules!$D$5:$D$19))+SUMPRODUCT((Poules!$F$5:$F$19=Cache!$J7)*(Poules!$C$5:$C$19=Cache!$J8)*(Poules!$E$5:$E$19)),"")))</f>
        <v/>
      </c>
      <c r="N7">
        <f t="shared" si="4"/>
        <v>6</v>
      </c>
      <c r="R7" t="s">
        <v>40</v>
      </c>
      <c r="S7">
        <v>0</v>
      </c>
      <c r="T7">
        <v>0</v>
      </c>
      <c r="U7">
        <v>0</v>
      </c>
      <c r="V7">
        <v>5</v>
      </c>
      <c r="W7">
        <v>0</v>
      </c>
    </row>
    <row r="9" spans="1:25" x14ac:dyDescent="0.25">
      <c r="C9" s="1" t="str">
        <f>B2</f>
        <v>francis</v>
      </c>
      <c r="D9" s="1" t="str">
        <f>B3</f>
        <v>robert</v>
      </c>
      <c r="E9" s="1" t="str">
        <f>B4</f>
        <v>jc</v>
      </c>
      <c r="F9" s="1" t="str">
        <f>B5</f>
        <v>claude</v>
      </c>
      <c r="G9" s="1" t="str">
        <f>B6</f>
        <v>henry</v>
      </c>
      <c r="H9" s="1" t="str">
        <f>B7</f>
        <v>guillaume</v>
      </c>
      <c r="T9" t="s">
        <v>68</v>
      </c>
      <c r="W9" t="s">
        <v>31</v>
      </c>
      <c r="X9" t="s">
        <v>64</v>
      </c>
    </row>
    <row r="10" spans="1:25" x14ac:dyDescent="0.25">
      <c r="B10" t="str">
        <f t="shared" ref="B10:B15" si="6">B2</f>
        <v>francis</v>
      </c>
      <c r="C10" s="7"/>
      <c r="D10" s="1">
        <f>Poules!D5</f>
        <v>0</v>
      </c>
      <c r="E10" s="1">
        <f>Poules!D6</f>
        <v>1</v>
      </c>
      <c r="F10" s="1">
        <f>Poules!D7</f>
        <v>1</v>
      </c>
      <c r="G10" s="1">
        <f>Poules!D8</f>
        <v>0</v>
      </c>
      <c r="H10" s="1">
        <f>Poules!D9</f>
        <v>1</v>
      </c>
      <c r="T10" t="s">
        <v>70</v>
      </c>
      <c r="U10" t="s">
        <v>63</v>
      </c>
      <c r="W10" t="s">
        <v>65</v>
      </c>
      <c r="X10" t="s">
        <v>66</v>
      </c>
    </row>
    <row r="11" spans="1:25" x14ac:dyDescent="0.25">
      <c r="B11" t="str">
        <f t="shared" si="6"/>
        <v>robert</v>
      </c>
      <c r="C11" s="1">
        <f>Poules!E5</f>
        <v>1</v>
      </c>
      <c r="D11" s="7"/>
      <c r="E11" s="1">
        <f>Poules!D10</f>
        <v>0</v>
      </c>
      <c r="F11" s="1">
        <f>Poules!D11</f>
        <v>0</v>
      </c>
      <c r="G11" s="1">
        <f>Poules!D12</f>
        <v>1</v>
      </c>
      <c r="H11" s="1">
        <f>Poules!D13</f>
        <v>0</v>
      </c>
      <c r="T11" t="s">
        <v>68</v>
      </c>
      <c r="W11" t="s">
        <v>29</v>
      </c>
      <c r="X11" t="s">
        <v>67</v>
      </c>
    </row>
    <row r="12" spans="1:25" x14ac:dyDescent="0.25">
      <c r="B12" t="str">
        <f t="shared" si="6"/>
        <v>jc</v>
      </c>
      <c r="C12" s="1">
        <f>Poules!E6</f>
        <v>0</v>
      </c>
      <c r="D12" s="1">
        <f>Poules!E10</f>
        <v>1</v>
      </c>
      <c r="E12" s="7"/>
      <c r="F12" s="1">
        <f>Poules!D14</f>
        <v>1</v>
      </c>
      <c r="G12" s="1">
        <f>Poules!D15</f>
        <v>1</v>
      </c>
      <c r="H12" s="1">
        <f>Poules!D16</f>
        <v>1</v>
      </c>
    </row>
    <row r="13" spans="1:25" x14ac:dyDescent="0.25">
      <c r="B13" t="str">
        <f t="shared" si="6"/>
        <v>claude</v>
      </c>
      <c r="C13" s="1">
        <f>Poules!E7</f>
        <v>0</v>
      </c>
      <c r="D13" s="1">
        <f>Poules!E11</f>
        <v>1</v>
      </c>
      <c r="E13" s="1">
        <f>Poules!E14</f>
        <v>0</v>
      </c>
      <c r="F13" s="7"/>
      <c r="G13" s="1">
        <f>Poules!D17</f>
        <v>0</v>
      </c>
      <c r="H13" s="1">
        <f>Poules!D18</f>
        <v>0</v>
      </c>
    </row>
    <row r="14" spans="1:25" x14ac:dyDescent="0.25">
      <c r="B14" t="str">
        <f t="shared" si="6"/>
        <v>henry</v>
      </c>
      <c r="C14" s="1">
        <f>Poules!E8</f>
        <v>1</v>
      </c>
      <c r="D14" s="1">
        <f>Poules!E12</f>
        <v>0</v>
      </c>
      <c r="E14" s="1">
        <f>Poules!E15</f>
        <v>0</v>
      </c>
      <c r="F14" s="1">
        <f>Poules!E17</f>
        <v>1</v>
      </c>
      <c r="G14" s="7"/>
      <c r="H14" s="1">
        <f>Poules!D19</f>
        <v>1</v>
      </c>
    </row>
    <row r="15" spans="1:25" x14ac:dyDescent="0.25">
      <c r="B15" t="str">
        <f t="shared" si="6"/>
        <v>guillaume</v>
      </c>
      <c r="C15" s="1">
        <f>Poules!E9</f>
        <v>0</v>
      </c>
      <c r="D15" s="1">
        <f>Poules!E13</f>
        <v>1</v>
      </c>
      <c r="E15" s="1">
        <f>Poules!E16</f>
        <v>0</v>
      </c>
      <c r="F15" s="1">
        <f>Poules!E18</f>
        <v>1</v>
      </c>
      <c r="G15" s="1">
        <f>Poules!E19</f>
        <v>0</v>
      </c>
      <c r="H15" s="7"/>
    </row>
    <row r="18" spans="1:19" x14ac:dyDescent="0.25">
      <c r="S18" t="s">
        <v>68</v>
      </c>
    </row>
    <row r="19" spans="1:19" x14ac:dyDescent="0.25">
      <c r="S19" t="s">
        <v>69</v>
      </c>
    </row>
    <row r="20" spans="1:19" x14ac:dyDescent="0.25">
      <c r="S20" t="s">
        <v>68</v>
      </c>
    </row>
    <row r="21" spans="1:19" x14ac:dyDescent="0.25">
      <c r="B21" t="s">
        <v>7</v>
      </c>
      <c r="C21" t="s">
        <v>8</v>
      </c>
      <c r="D21" t="s">
        <v>10</v>
      </c>
      <c r="E21" t="s">
        <v>41</v>
      </c>
      <c r="F21" t="s">
        <v>46</v>
      </c>
      <c r="G21" t="s">
        <v>47</v>
      </c>
    </row>
    <row r="22" spans="1:19" x14ac:dyDescent="0.25">
      <c r="A22">
        <v>1</v>
      </c>
      <c r="B22" t="s">
        <v>29</v>
      </c>
      <c r="C22">
        <f>COUNTA(Poules!J5,Poules!J6,Poules!J7,Poules!J8,Poules!J9)</f>
        <v>5</v>
      </c>
      <c r="D22">
        <f>SUM(Poules!J5,Poules!J6,Poules!J7,Poules!J8,Poules!J9)-A22/100000</f>
        <v>2.9999899999999999</v>
      </c>
      <c r="E22">
        <f t="shared" ref="E22:E27" si="7">C22-D22</f>
        <v>2.0000100000000001</v>
      </c>
      <c r="F22">
        <v>0</v>
      </c>
      <c r="G22">
        <v>0</v>
      </c>
      <c r="H22">
        <f>IF(C22=0,0,D22/C22)</f>
        <v>0.59999800000000003</v>
      </c>
      <c r="I22">
        <f>RANK(LARGE($H$22:$H$27,$A22),$H$22:$H$27,0)</f>
        <v>1</v>
      </c>
      <c r="J22" t="str">
        <f>INDEX($B$22:$B$27,MATCH(LARGE($D$22:$D$27,$A22),$D$22:$D$27,0))</f>
        <v>pierre</v>
      </c>
      <c r="K22">
        <f>COUNTIF($I$22:$I$27,$I22)</f>
        <v>3</v>
      </c>
    </row>
    <row r="23" spans="1:19" x14ac:dyDescent="0.25">
      <c r="A23">
        <v>2</v>
      </c>
      <c r="B23" t="s">
        <v>30</v>
      </c>
      <c r="C23">
        <f>COUNTA(Poules!J10,Poules!J11,Poules!J12,Poules!J13,Poules!K5)</f>
        <v>5</v>
      </c>
      <c r="D23">
        <f>SUM(Poules!J10,Poules!J11,Poules!J12,Poules!J13,Poules!K5)-A23/100000</f>
        <v>1.9999800000000001</v>
      </c>
      <c r="E23">
        <f t="shared" si="7"/>
        <v>3.0000200000000001</v>
      </c>
      <c r="F23">
        <v>1</v>
      </c>
      <c r="G23">
        <v>0</v>
      </c>
      <c r="H23">
        <f t="shared" ref="H23:H27" si="8">IF(C23=0,0,D23/C23)</f>
        <v>0.39999600000000002</v>
      </c>
      <c r="I23">
        <f t="shared" ref="I23:I27" si="9">IF(ROUND(LARGE($D$22:$D$27,$A23),0)=ROUND(LARGE($D$22:$D$27,$A22),0),$I22,RANK(LARGE($D$22:$D$27,$A23),$D$22:$D$27,0))</f>
        <v>1</v>
      </c>
      <c r="J23" t="str">
        <f t="shared" ref="J23:J27" si="10">INDEX($B$22:$B$27,MATCH(LARGE($D$22:$D$27,$A23),$D$22:$D$27,0))</f>
        <v>jacques</v>
      </c>
      <c r="K23">
        <f t="shared" ref="K23:K27" si="11">COUNTIF($I$22:$I$27,$I23)</f>
        <v>3</v>
      </c>
    </row>
    <row r="24" spans="1:19" x14ac:dyDescent="0.25">
      <c r="A24">
        <v>3</v>
      </c>
      <c r="B24" t="s">
        <v>31</v>
      </c>
      <c r="C24">
        <f>COUNTA(Poules!J14,Poules!J15,Poules!J16,Poules!K6,Poules!K10)</f>
        <v>5</v>
      </c>
      <c r="D24">
        <f>SUM(Poules!J14,Poules!J15,Poules!J16,Poules!K6,Poules!K10)-A24/100000</f>
        <v>2.9999699999999998</v>
      </c>
      <c r="E24">
        <f t="shared" si="7"/>
        <v>2.0000300000000002</v>
      </c>
      <c r="F24">
        <v>2</v>
      </c>
      <c r="G24">
        <v>0</v>
      </c>
      <c r="H24">
        <f t="shared" si="8"/>
        <v>0.59999399999999992</v>
      </c>
      <c r="I24">
        <f t="shared" si="9"/>
        <v>1</v>
      </c>
      <c r="J24" t="str">
        <f t="shared" si="10"/>
        <v>bertrand</v>
      </c>
      <c r="K24">
        <f t="shared" si="11"/>
        <v>3</v>
      </c>
    </row>
    <row r="25" spans="1:19" x14ac:dyDescent="0.25">
      <c r="A25">
        <v>4</v>
      </c>
      <c r="B25" t="s">
        <v>33</v>
      </c>
      <c r="C25">
        <f>COUNTA(Poules!J17,Poules!J18,Poules!K14,Poules!K7,Poules!K11)</f>
        <v>5</v>
      </c>
      <c r="D25">
        <f>SUM(Poules!J17,Poules!J18,Poules!K7,Poules!K11,Poules!K14)-A25/100000</f>
        <v>1.99996</v>
      </c>
      <c r="E25">
        <f t="shared" si="7"/>
        <v>3.0000400000000003</v>
      </c>
      <c r="F25">
        <v>3</v>
      </c>
      <c r="G25">
        <v>0</v>
      </c>
      <c r="H25">
        <f t="shared" si="8"/>
        <v>0.39999200000000001</v>
      </c>
      <c r="I25">
        <f t="shared" si="9"/>
        <v>4</v>
      </c>
      <c r="J25" t="str">
        <f t="shared" si="10"/>
        <v>paul</v>
      </c>
      <c r="K25">
        <f t="shared" si="11"/>
        <v>3</v>
      </c>
    </row>
    <row r="26" spans="1:19" x14ac:dyDescent="0.25">
      <c r="A26">
        <v>5</v>
      </c>
      <c r="B26" t="s">
        <v>34</v>
      </c>
      <c r="C26">
        <f>COUNTA(Poules!J19,Poules!K8,Poules!K12,Poules!K15,Poules!K17)</f>
        <v>5</v>
      </c>
      <c r="D26">
        <f>SUM(Poules!J19,Poules!K8,Poules!K12,Poules!K15,Poules!K17)-A26/100000</f>
        <v>2.9999500000000001</v>
      </c>
      <c r="E26">
        <f t="shared" si="7"/>
        <v>2.0000499999999999</v>
      </c>
      <c r="F26">
        <v>4</v>
      </c>
      <c r="G26">
        <v>0</v>
      </c>
      <c r="H26">
        <f t="shared" si="8"/>
        <v>0.59999000000000002</v>
      </c>
      <c r="I26">
        <f t="shared" si="9"/>
        <v>4</v>
      </c>
      <c r="J26" t="str">
        <f t="shared" si="10"/>
        <v>roger</v>
      </c>
      <c r="K26">
        <f t="shared" si="11"/>
        <v>3</v>
      </c>
    </row>
    <row r="27" spans="1:19" x14ac:dyDescent="0.25">
      <c r="A27">
        <v>6</v>
      </c>
      <c r="B27" t="s">
        <v>35</v>
      </c>
      <c r="C27">
        <f>COUNTA(Poules!K9,Poules!K13,Poules!K16,Poules!K18,Poules!K19)</f>
        <v>5</v>
      </c>
      <c r="D27">
        <f>SUM(Poules!K9,Poules!K13,Poules!K16,Poules!K18,Poules!K19)-A27/100000</f>
        <v>1.9999400000000001</v>
      </c>
      <c r="E27">
        <f t="shared" si="7"/>
        <v>3.0000599999999999</v>
      </c>
      <c r="F27">
        <v>5</v>
      </c>
      <c r="G27">
        <v>0</v>
      </c>
      <c r="H27">
        <f t="shared" si="8"/>
        <v>0.39998800000000001</v>
      </c>
      <c r="I27">
        <f t="shared" si="9"/>
        <v>4</v>
      </c>
      <c r="J27" t="str">
        <f t="shared" si="10"/>
        <v>mike</v>
      </c>
      <c r="K27">
        <f t="shared" si="11"/>
        <v>3</v>
      </c>
    </row>
    <row r="30" spans="1:19" x14ac:dyDescent="0.25">
      <c r="I30" t="s">
        <v>7</v>
      </c>
      <c r="J30" t="s">
        <v>8</v>
      </c>
      <c r="K30" t="s">
        <v>10</v>
      </c>
      <c r="L30" t="s">
        <v>41</v>
      </c>
      <c r="M30" t="s">
        <v>46</v>
      </c>
      <c r="N30" t="s">
        <v>47</v>
      </c>
    </row>
    <row r="31" spans="1:19" x14ac:dyDescent="0.25">
      <c r="I31" t="s">
        <v>29</v>
      </c>
      <c r="J31">
        <v>5</v>
      </c>
      <c r="K31">
        <v>3</v>
      </c>
      <c r="L31">
        <v>2</v>
      </c>
      <c r="M31">
        <v>0</v>
      </c>
      <c r="N31">
        <v>0</v>
      </c>
      <c r="P31" t="s">
        <v>60</v>
      </c>
    </row>
    <row r="32" spans="1:19" x14ac:dyDescent="0.25">
      <c r="I32" t="s">
        <v>31</v>
      </c>
      <c r="J32">
        <v>5</v>
      </c>
      <c r="K32">
        <v>3</v>
      </c>
      <c r="L32">
        <v>2</v>
      </c>
      <c r="M32">
        <v>2</v>
      </c>
      <c r="N32">
        <v>0</v>
      </c>
      <c r="P32" t="s">
        <v>61</v>
      </c>
    </row>
    <row r="33" spans="9:16" x14ac:dyDescent="0.25">
      <c r="I33" t="s">
        <v>34</v>
      </c>
      <c r="J33">
        <v>5</v>
      </c>
      <c r="K33">
        <v>3</v>
      </c>
      <c r="L33">
        <v>2</v>
      </c>
      <c r="M33">
        <v>4</v>
      </c>
      <c r="N33">
        <v>0</v>
      </c>
      <c r="P33" t="s">
        <v>62</v>
      </c>
    </row>
    <row r="34" spans="9:16" x14ac:dyDescent="0.25">
      <c r="I34" t="s">
        <v>30</v>
      </c>
      <c r="J34">
        <v>5</v>
      </c>
      <c r="K34">
        <v>2</v>
      </c>
      <c r="L34">
        <v>3</v>
      </c>
      <c r="M34">
        <v>1</v>
      </c>
      <c r="N34">
        <v>0</v>
      </c>
    </row>
    <row r="35" spans="9:16" x14ac:dyDescent="0.25">
      <c r="I35" t="s">
        <v>33</v>
      </c>
      <c r="J35">
        <v>5</v>
      </c>
      <c r="K35">
        <v>2</v>
      </c>
      <c r="L35">
        <v>3</v>
      </c>
      <c r="M35">
        <v>3</v>
      </c>
      <c r="N35">
        <v>0</v>
      </c>
    </row>
    <row r="36" spans="9:16" x14ac:dyDescent="0.25">
      <c r="I36" t="s">
        <v>35</v>
      </c>
      <c r="J36">
        <v>5</v>
      </c>
      <c r="K36">
        <v>2</v>
      </c>
      <c r="L36">
        <v>3</v>
      </c>
      <c r="M36">
        <v>5</v>
      </c>
      <c r="N36">
        <v>0</v>
      </c>
    </row>
  </sheetData>
  <sortState ref="R2:W7">
    <sortCondition descending="1" ref="T2:T7"/>
    <sortCondition ref="S2:S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entree</vt:lpstr>
      <vt:lpstr>Poules</vt:lpstr>
      <vt:lpstr>Arbre</vt:lpstr>
      <vt:lpstr>Cache</vt:lpstr>
      <vt:lpstr>Poules!Criteres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Blet</dc:creator>
  <cp:lastModifiedBy>Blet</cp:lastModifiedBy>
  <dcterms:created xsi:type="dcterms:W3CDTF">2015-03-30T20:40:05Z</dcterms:created>
  <dcterms:modified xsi:type="dcterms:W3CDTF">2015-04-06T07:42:12Z</dcterms:modified>
</cp:coreProperties>
</file>