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6D7BE3D0-9255-6837-6703-DDC3ED590948}"/>
  <workbookPr codeName="ThisWorkbook" hidePivotFieldList="1" defaultThemeVersion="124226"/>
  <bookViews>
    <workbookView xWindow="0" yWindow="8235" windowWidth="12120" windowHeight="1950" tabRatio="759" activeTab="1"/>
  </bookViews>
  <sheets>
    <sheet name="Base" sheetId="35" r:id="rId1"/>
    <sheet name="Suivie_Inter" sheetId="37" r:id="rId2"/>
  </sheets>
  <definedNames>
    <definedName name="Cause">OFFSET(Base!$AA$2,0,0,COUNTA(Base!$AA:$AA)-1)</definedName>
    <definedName name="Emplaçement">OFFSET(Base!$AG$2,,,COUNTA(Base!$AG:$AG)-1)</definedName>
    <definedName name="Equipement">OFFSET(Base!$V$2,0,0,COUNTA(Base!$V:$V)-1)</definedName>
    <definedName name="Intervenant">OFFSET(Base!$Z$2,0,0,COUNTA(Base!$Z:$Z)-1)</definedName>
    <definedName name="Liste_Articles">OFFSET(Base!$C$2,0,0,COUNTA(Base!$C:$C)-1)</definedName>
    <definedName name="Liste_Machines">OFFSET(Base!$W$2,0,0,COUNTA(Base!$W:$W)-1)</definedName>
    <definedName name="N°_Bon_Intervention">OFFSET(Suivie_Inter!$A$3,0,0,COUNTA(Suivie_Inter!$A:$A)-1)</definedName>
    <definedName name="Type_Intervention">OFFSET(Base!$Y$2,0,0,COUNTA(Base!$Y:$Y)-1)</definedName>
    <definedName name="Type_Panne">OFFSET(Base!$X$2,0,0,COUNTA(Base!$X:$X)-1)</definedName>
  </definedNames>
  <calcPr calcId="125725"/>
</workbook>
</file>

<file path=xl/calcChain.xml><?xml version="1.0" encoding="utf-8"?>
<calcChain xmlns="http://schemas.openxmlformats.org/spreadsheetml/2006/main">
  <c r="I30" i="35"/>
  <c r="I29"/>
  <c r="I28"/>
  <c r="I27"/>
  <c r="L4" i="37" l="1"/>
  <c r="N16" i="35" l="1"/>
  <c r="L14"/>
  <c r="N14"/>
  <c r="L16" l="1"/>
  <c r="L3" l="1"/>
  <c r="L4"/>
  <c r="N2"/>
  <c r="L7" l="1"/>
  <c r="N4"/>
  <c r="N3"/>
  <c r="K11"/>
  <c r="K10"/>
  <c r="K9"/>
  <c r="K8"/>
  <c r="K6"/>
  <c r="L8" i="37"/>
  <c r="L9"/>
  <c r="L10"/>
  <c r="L11"/>
  <c r="N17" i="35" l="1"/>
  <c r="N11"/>
  <c r="L17"/>
  <c r="L11"/>
  <c r="L3" i="37" l="1"/>
  <c r="L5"/>
  <c r="L6"/>
  <c r="L7"/>
  <c r="L12"/>
  <c r="L13"/>
  <c r="L14"/>
  <c r="L15"/>
  <c r="L16"/>
  <c r="L17"/>
  <c r="L18"/>
  <c r="L19"/>
  <c r="K31" i="35" l="1"/>
  <c r="K30"/>
  <c r="K13"/>
  <c r="K5"/>
  <c r="K24"/>
  <c r="K25"/>
  <c r="K26"/>
  <c r="K27"/>
  <c r="AH14" l="1"/>
  <c r="AH13"/>
  <c r="AH12"/>
  <c r="AH11"/>
  <c r="AH10"/>
  <c r="AH9"/>
  <c r="AH8"/>
  <c r="AH7"/>
  <c r="AH6"/>
  <c r="AH5"/>
  <c r="AH4"/>
  <c r="AH3"/>
  <c r="AH2"/>
  <c r="AI14"/>
  <c r="AI13"/>
  <c r="AI12"/>
  <c r="AI11"/>
  <c r="AI10"/>
  <c r="AI9"/>
  <c r="AI8"/>
  <c r="AI7"/>
  <c r="AI6"/>
  <c r="AI5"/>
  <c r="AI4"/>
  <c r="AI3"/>
  <c r="AI2"/>
  <c r="AJ14"/>
  <c r="AJ13"/>
  <c r="AJ12"/>
  <c r="AJ11"/>
  <c r="AJ10"/>
  <c r="AJ9"/>
  <c r="AJ8"/>
  <c r="AJ7"/>
  <c r="AJ6"/>
  <c r="AJ5"/>
  <c r="AJ4"/>
  <c r="AJ3"/>
  <c r="AJ2"/>
  <c r="Q31" l="1"/>
  <c r="Q30"/>
  <c r="Q27"/>
  <c r="Q26"/>
  <c r="Q25"/>
  <c r="Q24"/>
  <c r="Q20"/>
  <c r="Q19"/>
  <c r="Q18"/>
  <c r="Q17"/>
  <c r="Q16"/>
  <c r="Q13"/>
  <c r="Q12"/>
  <c r="Q11"/>
  <c r="Q5"/>
  <c r="H32"/>
  <c r="I32"/>
  <c r="H33"/>
  <c r="I33"/>
  <c r="I31"/>
  <c r="H31"/>
  <c r="H29"/>
  <c r="H30"/>
  <c r="H27"/>
  <c r="H28"/>
  <c r="H26"/>
  <c r="I26"/>
  <c r="H25"/>
  <c r="I25"/>
  <c r="H24"/>
  <c r="I24"/>
  <c r="H23"/>
  <c r="I23"/>
  <c r="H22"/>
  <c r="I22"/>
  <c r="H21"/>
  <c r="I21"/>
  <c r="H20"/>
  <c r="I20"/>
  <c r="H19"/>
  <c r="I19"/>
  <c r="H18"/>
  <c r="I18"/>
  <c r="H15"/>
  <c r="I15"/>
  <c r="H16"/>
  <c r="I16"/>
  <c r="H17"/>
  <c r="I17"/>
  <c r="H13"/>
  <c r="I13"/>
  <c r="H14"/>
  <c r="I14"/>
  <c r="H12"/>
  <c r="I12"/>
  <c r="H6"/>
  <c r="H7"/>
  <c r="I7"/>
  <c r="H8"/>
  <c r="I8"/>
  <c r="H9"/>
  <c r="I9"/>
  <c r="H10"/>
  <c r="I10"/>
  <c r="H5"/>
  <c r="I11"/>
  <c r="H11"/>
  <c r="N24" l="1"/>
  <c r="L24"/>
  <c r="L20" i="37" l="1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N22" i="35" l="1"/>
  <c r="L22"/>
  <c r="L19"/>
  <c r="N26"/>
  <c r="L26" s="1"/>
  <c r="N23"/>
  <c r="L23" s="1"/>
  <c r="N25"/>
  <c r="L25" s="1"/>
  <c r="I4"/>
  <c r="H4"/>
  <c r="N21"/>
  <c r="I3"/>
  <c r="I2"/>
  <c r="H3"/>
  <c r="H2"/>
  <c r="L21" l="1"/>
</calcChain>
</file>

<file path=xl/sharedStrings.xml><?xml version="1.0" encoding="utf-8"?>
<sst xmlns="http://schemas.openxmlformats.org/spreadsheetml/2006/main" count="249" uniqueCount="144">
  <si>
    <t>ES 60</t>
  </si>
  <si>
    <t>C. CARTONS GM</t>
  </si>
  <si>
    <t>COLORANT KG</t>
  </si>
  <si>
    <t>PS. CRISTAL KG</t>
  </si>
  <si>
    <t>Panne</t>
  </si>
  <si>
    <t>Autre</t>
  </si>
  <si>
    <t>ES 75</t>
  </si>
  <si>
    <t>B140</t>
  </si>
  <si>
    <t>C. CARTONS EMB</t>
  </si>
  <si>
    <t>N90</t>
  </si>
  <si>
    <t>N140/3</t>
  </si>
  <si>
    <t>N140/2</t>
  </si>
  <si>
    <t>Liste Articles</t>
  </si>
  <si>
    <t>Cadence /24h</t>
  </si>
  <si>
    <t>Poids Moyen Article</t>
  </si>
  <si>
    <t>Liste Machines</t>
  </si>
  <si>
    <t>Cuillère A Cafe BL</t>
  </si>
  <si>
    <t>Couteau BL</t>
  </si>
  <si>
    <t>ES 80</t>
  </si>
  <si>
    <t>Fourchette BL</t>
  </si>
  <si>
    <t>Gob Tn-air TR</t>
  </si>
  <si>
    <t>ES 150</t>
  </si>
  <si>
    <t>Gob Tn-air CL</t>
  </si>
  <si>
    <t>Tasse A Cafe</t>
  </si>
  <si>
    <t>Cuillère A Soupe BL</t>
  </si>
  <si>
    <t>N140/1</t>
  </si>
  <si>
    <t>Cuillère A Soupe CL</t>
  </si>
  <si>
    <t>Petite Cuillère BL</t>
  </si>
  <si>
    <t>Petite Cuillère TR</t>
  </si>
  <si>
    <t>N140/4</t>
  </si>
  <si>
    <t>Palette A Glace OP</t>
  </si>
  <si>
    <t>N140/5</t>
  </si>
  <si>
    <t>Palette A Glace TR</t>
  </si>
  <si>
    <t>Cuillère A Dessert BL</t>
  </si>
  <si>
    <t>Cuillère A Dessert CL</t>
  </si>
  <si>
    <t>Cuillère A Dessert TR</t>
  </si>
  <si>
    <t>Coupe A Gorge</t>
  </si>
  <si>
    <t>Coupe A Glace</t>
  </si>
  <si>
    <t>Couvercle Pot  1L</t>
  </si>
  <si>
    <t>Couvercle Coupe CTP</t>
  </si>
  <si>
    <t>Cuillère A Cafe CL</t>
  </si>
  <si>
    <t>Couteau CL</t>
  </si>
  <si>
    <t>Fourchette CL</t>
  </si>
  <si>
    <t>Cuillère A Cafe TR</t>
  </si>
  <si>
    <t>Couteau TR</t>
  </si>
  <si>
    <t>Fourchette TR</t>
  </si>
  <si>
    <t>Gob CTP TR</t>
  </si>
  <si>
    <t>Gob CTP CL</t>
  </si>
  <si>
    <t>Gob Tun-inter CL</t>
  </si>
  <si>
    <t>Gob Tun-inter TR</t>
  </si>
  <si>
    <t>Contenance</t>
  </si>
  <si>
    <t>Caisse Caton</t>
  </si>
  <si>
    <t>Housse</t>
  </si>
  <si>
    <t>Rx</t>
  </si>
  <si>
    <t>Multiple</t>
  </si>
  <si>
    <t>Poids Dechet</t>
  </si>
  <si>
    <t>Dechets</t>
  </si>
  <si>
    <t>Conducteur</t>
  </si>
  <si>
    <t>N° Bon</t>
  </si>
  <si>
    <t>Equipement</t>
  </si>
  <si>
    <t>Nature De La Panne</t>
  </si>
  <si>
    <t>Description De L'anomalie</t>
  </si>
  <si>
    <t>Cuillère A Cafe</t>
  </si>
  <si>
    <t>Couteau</t>
  </si>
  <si>
    <t>Fourchette</t>
  </si>
  <si>
    <t xml:space="preserve">Gob Tn-air </t>
  </si>
  <si>
    <t>Cuillère A Soupe</t>
  </si>
  <si>
    <t>Petite Cuillère</t>
  </si>
  <si>
    <t>Palette A Glace</t>
  </si>
  <si>
    <t>Cuillère A Dessert</t>
  </si>
  <si>
    <t>Gob CTP</t>
  </si>
  <si>
    <t>Gob Tun-inter</t>
  </si>
  <si>
    <t>Palette Ajittateur</t>
  </si>
  <si>
    <t>Electrique</t>
  </si>
  <si>
    <t>Mecanique</t>
  </si>
  <si>
    <t>Manque D'Air</t>
  </si>
  <si>
    <t>Manque D'huile</t>
  </si>
  <si>
    <t>Electronique</t>
  </si>
  <si>
    <t>Type D'intervention</t>
  </si>
  <si>
    <t>Préventive</t>
  </si>
  <si>
    <t>Amélioration</t>
  </si>
  <si>
    <t>Pneumatique</t>
  </si>
  <si>
    <t>Curatifs</t>
  </si>
  <si>
    <t>Pilote ou Intervenant</t>
  </si>
  <si>
    <t>Hydraulique</t>
  </si>
  <si>
    <t>Chang. Fabrication</t>
  </si>
  <si>
    <t>Bon D'intervention</t>
  </si>
  <si>
    <t>Cause</t>
  </si>
  <si>
    <t>Chauffement</t>
  </si>
  <si>
    <t>Fuite</t>
  </si>
  <si>
    <t>Haute Pression</t>
  </si>
  <si>
    <t>dysfonctionnements</t>
  </si>
  <si>
    <t>Temperature</t>
  </si>
  <si>
    <t>Fregorifique</t>
  </si>
  <si>
    <t>Moule</t>
  </si>
  <si>
    <t>Agent</t>
  </si>
  <si>
    <t>Mecanicien</t>
  </si>
  <si>
    <t>Electricien</t>
  </si>
  <si>
    <t>Chef Dep.</t>
  </si>
  <si>
    <t>Chef Section</t>
  </si>
  <si>
    <t>Chef Entretien</t>
  </si>
  <si>
    <t>Chef d'équipe</t>
  </si>
  <si>
    <t>Ouvrier</t>
  </si>
  <si>
    <t>Date de saisie</t>
  </si>
  <si>
    <t>Intervenant</t>
  </si>
  <si>
    <t>H. Mise en Marche</t>
  </si>
  <si>
    <t>Cumule d'arrêt</t>
  </si>
  <si>
    <t>Mécan/Elect</t>
  </si>
  <si>
    <t>Famille Carton</t>
  </si>
  <si>
    <t>C. CARTONS PM</t>
  </si>
  <si>
    <t>Matière</t>
  </si>
  <si>
    <t>Type Matière</t>
  </si>
  <si>
    <t>PP. POLYPROPYLENE KG</t>
  </si>
  <si>
    <t>PE.POLYETHYLENE KG</t>
  </si>
  <si>
    <t>DIVERS DECHETS</t>
  </si>
  <si>
    <t>Melange</t>
  </si>
  <si>
    <t>Produit Fini</t>
  </si>
  <si>
    <t>Produit Semi Fini</t>
  </si>
  <si>
    <t>Type Operation</t>
  </si>
  <si>
    <t>Retour Mag</t>
  </si>
  <si>
    <t>Machine</t>
  </si>
  <si>
    <t>N° OF</t>
  </si>
  <si>
    <t>Article</t>
  </si>
  <si>
    <t>Emplaçement</t>
  </si>
  <si>
    <t>Colorant</t>
  </si>
  <si>
    <t>Magasin 57</t>
  </si>
  <si>
    <t>Magasin 80</t>
  </si>
  <si>
    <t>Magasin EMB</t>
  </si>
  <si>
    <t>Heure D'arrêt</t>
  </si>
  <si>
    <t>Palette Agitateur TR</t>
  </si>
  <si>
    <t>Palette Agitateur BL</t>
  </si>
  <si>
    <t>Palette Agitateur CL</t>
  </si>
  <si>
    <t xml:space="preserve">Mise A jour O.T </t>
  </si>
  <si>
    <t xml:space="preserve">Type </t>
  </si>
  <si>
    <t>NaturePanne</t>
  </si>
  <si>
    <t>C. de charge</t>
  </si>
  <si>
    <t>Ps Choc</t>
  </si>
  <si>
    <t>Tasse A Cafe BL</t>
  </si>
  <si>
    <t>Coupe A Gorge TR</t>
  </si>
  <si>
    <t>Coupe A Glace TR</t>
  </si>
  <si>
    <t>Couvercle Pot  1L TR</t>
  </si>
  <si>
    <t>Couvercle Coupe CTP TR</t>
  </si>
  <si>
    <t>321</t>
  </si>
  <si>
    <t>Haute pression</t>
  </si>
</sst>
</file>

<file path=xl/styles.xml><?xml version="1.0" encoding="utf-8"?>
<styleSheet xmlns="http://schemas.openxmlformats.org/spreadsheetml/2006/main">
  <numFmts count="4">
    <numFmt numFmtId="164" formatCode="0.0"/>
    <numFmt numFmtId="169" formatCode="00000"/>
    <numFmt numFmtId="170" formatCode="[$-F800]dddd\,\ mmmm\ dd\,\ yyyy"/>
    <numFmt numFmtId="171" formatCode="d/m/yy\ h:mm;@"/>
  </numFmts>
  <fonts count="5">
    <font>
      <sz val="10"/>
      <name val="Arial"/>
      <family val="2"/>
    </font>
    <font>
      <sz val="10"/>
      <name val="Times New Roman"/>
      <family val="1"/>
    </font>
    <font>
      <sz val="11"/>
      <name val="Times New Roman"/>
      <family val="1"/>
    </font>
    <font>
      <sz val="10"/>
      <color rgb="FFFF0000"/>
      <name val="Times New Roman"/>
      <family val="1"/>
    </font>
    <font>
      <sz val="11"/>
      <color rgb="FFFFFFFF"/>
      <name val="Times New Roman"/>
      <family val="1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3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3" fontId="1" fillId="0" borderId="4" xfId="0" applyNumberFormat="1" applyFont="1" applyBorder="1" applyAlignment="1">
      <alignment horizontal="center" vertical="center"/>
    </xf>
    <xf numFmtId="3" fontId="1" fillId="0" borderId="5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3" fontId="1" fillId="0" borderId="7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1" fontId="0" fillId="0" borderId="13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0" xfId="0" applyAlignment="1">
      <alignment horizontal="left"/>
    </xf>
    <xf numFmtId="0" fontId="1" fillId="0" borderId="18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169" fontId="2" fillId="0" borderId="19" xfId="0" applyNumberFormat="1" applyFont="1" applyBorder="1" applyAlignment="1">
      <alignment horizontal="center"/>
    </xf>
    <xf numFmtId="170" fontId="2" fillId="0" borderId="1" xfId="0" applyNumberFormat="1" applyFont="1" applyBorder="1" applyAlignment="1">
      <alignment horizontal="center"/>
    </xf>
    <xf numFmtId="171" fontId="2" fillId="0" borderId="1" xfId="0" applyNumberFormat="1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3" fontId="0" fillId="0" borderId="20" xfId="0" applyNumberFormat="1" applyBorder="1" applyAlignment="1">
      <alignment horizontal="center"/>
    </xf>
    <xf numFmtId="3" fontId="0" fillId="0" borderId="17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164" fontId="2" fillId="0" borderId="13" xfId="0" applyNumberFormat="1" applyFont="1" applyBorder="1" applyAlignment="1">
      <alignment horizontal="center"/>
    </xf>
    <xf numFmtId="170" fontId="2" fillId="0" borderId="13" xfId="0" applyNumberFormat="1" applyFont="1" applyBorder="1" applyAlignment="1">
      <alignment horizontal="center"/>
    </xf>
    <xf numFmtId="171" fontId="2" fillId="0" borderId="13" xfId="0" applyNumberFormat="1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/>
    </xf>
    <xf numFmtId="49" fontId="2" fillId="0" borderId="19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2" fillId="0" borderId="15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20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2" fontId="0" fillId="0" borderId="13" xfId="0" applyNumberFormat="1" applyBorder="1" applyAlignment="1">
      <alignment horizontal="center"/>
    </xf>
    <xf numFmtId="0" fontId="1" fillId="0" borderId="2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352425</xdr:colOff>
      <xdr:row>0</xdr:row>
      <xdr:rowOff>104775</xdr:rowOff>
    </xdr:from>
    <xdr:to>
      <xdr:col>4</xdr:col>
      <xdr:colOff>240366</xdr:colOff>
      <xdr:row>0</xdr:row>
      <xdr:rowOff>440111</xdr:rowOff>
    </xdr:to>
    <xdr:sp macro="[0]!Bon_Intervention" textlink="">
      <xdr:nvSpPr>
        <xdr:cNvPr id="3" name="Rectangle à coins arrondis 2"/>
        <xdr:cNvSpPr/>
      </xdr:nvSpPr>
      <xdr:spPr>
        <a:xfrm>
          <a:off x="1533525" y="104775"/>
          <a:ext cx="1478616" cy="335336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latin typeface="Times New Roman" pitchFamily="18" charset="0"/>
              <a:cs typeface="Times New Roman" pitchFamily="18" charset="0"/>
            </a:rPr>
            <a:t>Bon D'intervention</a:t>
          </a:r>
        </a:p>
      </xdr:txBody>
    </xdr:sp>
    <xdr:clientData/>
  </xdr:twoCellAnchor>
  <xdr:twoCellAnchor>
    <xdr:from>
      <xdr:col>4</xdr:col>
      <xdr:colOff>428625</xdr:colOff>
      <xdr:row>0</xdr:row>
      <xdr:rowOff>104775</xdr:rowOff>
    </xdr:from>
    <xdr:to>
      <xdr:col>5</xdr:col>
      <xdr:colOff>735666</xdr:colOff>
      <xdr:row>0</xdr:row>
      <xdr:rowOff>440111</xdr:rowOff>
    </xdr:to>
    <xdr:sp macro="[0]!Btn_OT_UserForm" textlink="">
      <xdr:nvSpPr>
        <xdr:cNvPr id="4" name="Rectangle à coins arrondis 3"/>
        <xdr:cNvSpPr/>
      </xdr:nvSpPr>
      <xdr:spPr>
        <a:xfrm>
          <a:off x="3800475" y="104775"/>
          <a:ext cx="1488141" cy="335336"/>
        </a:xfrm>
        <a:prstGeom prst="roundRect">
          <a:avLst/>
        </a:prstGeom>
        <a:effectLst>
          <a:glow rad="101600">
            <a:schemeClr val="accent1">
              <a:satMod val="175000"/>
              <a:alpha val="40000"/>
            </a:schemeClr>
          </a:glow>
          <a:outerShdw blurRad="40000" dist="23000" dir="5400000" rotWithShape="0">
            <a:srgbClr val="000000">
              <a:alpha val="35000"/>
            </a:srgbClr>
          </a:outerShdw>
        </a:effectLst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latin typeface="Times New Roman" pitchFamily="18" charset="0"/>
              <a:cs typeface="Times New Roman" pitchFamily="18" charset="0"/>
            </a:rPr>
            <a:t>Mise</a:t>
          </a:r>
          <a:r>
            <a:rPr lang="fr-FR" sz="1100" baseline="0">
              <a:latin typeface="Times New Roman" pitchFamily="18" charset="0"/>
              <a:cs typeface="Times New Roman" pitchFamily="18" charset="0"/>
            </a:rPr>
            <a:t> A jour </a:t>
          </a:r>
          <a:endParaRPr lang="fr-FR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J53"/>
  <sheetViews>
    <sheetView workbookViewId="0">
      <pane xSplit="3" ySplit="1" topLeftCell="X2" activePane="bottomRight" state="frozen"/>
      <selection pane="topRight" activeCell="D1" sqref="D1"/>
      <selection pane="bottomLeft" activeCell="A2" sqref="A2"/>
      <selection pane="bottomRight" activeCell="F17" sqref="F17"/>
    </sheetView>
  </sheetViews>
  <sheetFormatPr baseColWidth="10" defaultRowHeight="12.75"/>
  <cols>
    <col min="1" max="1" width="20.7109375" customWidth="1"/>
    <col min="2" max="2" width="16" customWidth="1"/>
    <col min="3" max="3" width="17.7109375" style="27" customWidth="1"/>
    <col min="4" max="4" width="11.5703125" customWidth="1"/>
    <col min="5" max="5" width="17.28515625" customWidth="1"/>
    <col min="6" max="6" width="13" customWidth="1"/>
    <col min="7" max="7" width="10.7109375" customWidth="1"/>
    <col min="8" max="8" width="11.140625" customWidth="1"/>
    <col min="9" max="9" width="9.5703125" customWidth="1"/>
    <col min="10" max="10" width="7.42578125" customWidth="1"/>
    <col min="11" max="11" width="8.28515625" customWidth="1"/>
    <col min="12" max="12" width="8.140625" customWidth="1"/>
    <col min="13" max="13" width="10.5703125" customWidth="1"/>
    <col min="14" max="14" width="7.5703125" customWidth="1"/>
    <col min="15" max="15" width="6.42578125" customWidth="1"/>
    <col min="16" max="16" width="9.42578125" customWidth="1"/>
    <col min="17" max="17" width="13.5703125" bestFit="1" customWidth="1"/>
    <col min="22" max="22" width="19.42578125" customWidth="1"/>
    <col min="23" max="23" width="13.5703125" bestFit="1" customWidth="1"/>
    <col min="24" max="24" width="19.7109375" bestFit="1" customWidth="1"/>
    <col min="25" max="25" width="17.140625" customWidth="1"/>
    <col min="26" max="26" width="17.140625" bestFit="1" customWidth="1"/>
    <col min="27" max="27" width="17.7109375" bestFit="1" customWidth="1"/>
    <col min="32" max="32" width="15.28515625" bestFit="1" customWidth="1"/>
    <col min="33" max="33" width="13.28515625" bestFit="1" customWidth="1"/>
    <col min="36" max="36" width="15.140625" bestFit="1" customWidth="1"/>
  </cols>
  <sheetData>
    <row r="1" spans="1:36" ht="13.5" thickBot="1">
      <c r="A1" s="4" t="s">
        <v>111</v>
      </c>
      <c r="B1" s="4" t="s">
        <v>108</v>
      </c>
      <c r="C1" s="62" t="s">
        <v>12</v>
      </c>
      <c r="D1" s="4" t="s">
        <v>13</v>
      </c>
      <c r="E1" s="4" t="s">
        <v>14</v>
      </c>
      <c r="F1" s="4" t="s">
        <v>15</v>
      </c>
      <c r="G1" s="15" t="s">
        <v>50</v>
      </c>
      <c r="H1" s="22" t="s">
        <v>51</v>
      </c>
      <c r="I1" s="23" t="s">
        <v>52</v>
      </c>
      <c r="J1" s="23" t="s">
        <v>53</v>
      </c>
      <c r="K1" s="23" t="s">
        <v>124</v>
      </c>
      <c r="L1" s="23" t="s">
        <v>110</v>
      </c>
      <c r="M1" s="23" t="s">
        <v>55</v>
      </c>
      <c r="N1" s="23" t="s">
        <v>56</v>
      </c>
      <c r="O1" s="23" t="s">
        <v>136</v>
      </c>
      <c r="P1" s="24" t="s">
        <v>54</v>
      </c>
      <c r="Q1" s="4" t="s">
        <v>115</v>
      </c>
      <c r="V1" s="4" t="s">
        <v>59</v>
      </c>
      <c r="W1" s="4" t="s">
        <v>15</v>
      </c>
      <c r="X1" s="4" t="s">
        <v>60</v>
      </c>
      <c r="Y1" s="4" t="s">
        <v>78</v>
      </c>
      <c r="Z1" s="4" t="s">
        <v>83</v>
      </c>
      <c r="AA1" s="4" t="s">
        <v>87</v>
      </c>
      <c r="AF1" s="4" t="s">
        <v>118</v>
      </c>
      <c r="AG1" s="4" t="s">
        <v>123</v>
      </c>
      <c r="AH1" s="4" t="s">
        <v>121</v>
      </c>
      <c r="AI1" s="4" t="s">
        <v>120</v>
      </c>
      <c r="AJ1" s="4" t="s">
        <v>122</v>
      </c>
    </row>
    <row r="2" spans="1:36">
      <c r="A2" s="38" t="s">
        <v>3</v>
      </c>
      <c r="B2" s="37" t="s">
        <v>1</v>
      </c>
      <c r="C2" s="63" t="s">
        <v>16</v>
      </c>
      <c r="D2" s="6">
        <v>24000</v>
      </c>
      <c r="E2" s="5">
        <v>4.2</v>
      </c>
      <c r="F2" s="13" t="s">
        <v>0</v>
      </c>
      <c r="G2" s="16">
        <v>8000</v>
      </c>
      <c r="H2" s="25">
        <f>P2/G2</f>
        <v>87.5</v>
      </c>
      <c r="I2" s="25">
        <f>P2/G2</f>
        <v>87.5</v>
      </c>
      <c r="J2" s="21">
        <v>3.15</v>
      </c>
      <c r="K2" s="21">
        <v>42.7</v>
      </c>
      <c r="L2" s="21">
        <v>3499.3</v>
      </c>
      <c r="M2" s="21">
        <v>8.5999999999999998E-4</v>
      </c>
      <c r="N2" s="21">
        <f>M2*P2</f>
        <v>602</v>
      </c>
      <c r="O2" s="21">
        <v>0</v>
      </c>
      <c r="P2" s="40">
        <v>700000</v>
      </c>
      <c r="Q2" s="7" t="s">
        <v>2</v>
      </c>
      <c r="V2" s="5" t="s">
        <v>62</v>
      </c>
      <c r="W2" s="5" t="s">
        <v>0</v>
      </c>
      <c r="X2" s="5" t="s">
        <v>73</v>
      </c>
      <c r="Y2" s="5" t="s">
        <v>82</v>
      </c>
      <c r="Z2" s="5" t="s">
        <v>95</v>
      </c>
      <c r="AA2" s="5" t="s">
        <v>88</v>
      </c>
      <c r="AF2" s="5" t="s">
        <v>116</v>
      </c>
      <c r="AG2" s="46" t="s">
        <v>125</v>
      </c>
      <c r="AH2" s="5" t="e">
        <f>IF(#REF!="","",#REF!)</f>
        <v>#REF!</v>
      </c>
      <c r="AI2" s="5" t="e">
        <f>IF(#REF!="","",#REF!)</f>
        <v>#REF!</v>
      </c>
      <c r="AJ2" s="5" t="e">
        <f>IF(#REF!="","",#REF!)</f>
        <v>#REF!</v>
      </c>
    </row>
    <row r="3" spans="1:36">
      <c r="A3" s="7" t="s">
        <v>3</v>
      </c>
      <c r="B3" s="37" t="s">
        <v>1</v>
      </c>
      <c r="C3" s="64" t="s">
        <v>17</v>
      </c>
      <c r="D3" s="8">
        <v>20500</v>
      </c>
      <c r="E3" s="7">
        <v>4.83</v>
      </c>
      <c r="F3" s="14" t="s">
        <v>18</v>
      </c>
      <c r="G3" s="17">
        <v>8500</v>
      </c>
      <c r="H3" s="26">
        <f>P3/G3</f>
        <v>35.294117647058826</v>
      </c>
      <c r="I3" s="26">
        <f>P3/G3</f>
        <v>35.294117647058826</v>
      </c>
      <c r="J3" s="21">
        <v>1.5249999999999999</v>
      </c>
      <c r="K3" s="19">
        <v>17.25</v>
      </c>
      <c r="L3" s="21">
        <f>((P3*(E3/1000))+N3)-K3</f>
        <v>1707.75</v>
      </c>
      <c r="M3" s="21">
        <v>9.2000000000000003E-4</v>
      </c>
      <c r="N3" s="21">
        <f>M3*P3</f>
        <v>276</v>
      </c>
      <c r="O3" s="19">
        <v>0</v>
      </c>
      <c r="P3" s="41">
        <v>300000</v>
      </c>
      <c r="Q3" s="7" t="s">
        <v>2</v>
      </c>
      <c r="V3" s="7" t="s">
        <v>63</v>
      </c>
      <c r="W3" s="7" t="s">
        <v>6</v>
      </c>
      <c r="X3" s="5" t="s">
        <v>74</v>
      </c>
      <c r="Y3" s="5" t="s">
        <v>79</v>
      </c>
      <c r="Z3" s="5" t="s">
        <v>96</v>
      </c>
      <c r="AA3" s="5" t="s">
        <v>4</v>
      </c>
      <c r="AF3" s="7" t="s">
        <v>117</v>
      </c>
      <c r="AG3" s="46" t="s">
        <v>126</v>
      </c>
      <c r="AH3" s="7" t="e">
        <f>IF(#REF!="","",#REF!)</f>
        <v>#REF!</v>
      </c>
      <c r="AI3" s="5" t="e">
        <f>IF(#REF!="","",#REF!)</f>
        <v>#REF!</v>
      </c>
      <c r="AJ3" s="5" t="e">
        <f>IF(#REF!="","",#REF!)</f>
        <v>#REF!</v>
      </c>
    </row>
    <row r="4" spans="1:36">
      <c r="A4" s="7" t="s">
        <v>3</v>
      </c>
      <c r="B4" s="37" t="s">
        <v>1</v>
      </c>
      <c r="C4" s="64" t="s">
        <v>19</v>
      </c>
      <c r="D4" s="8">
        <v>22500</v>
      </c>
      <c r="E4" s="7">
        <v>5.52</v>
      </c>
      <c r="F4" s="14" t="s">
        <v>6</v>
      </c>
      <c r="G4" s="17">
        <v>5550</v>
      </c>
      <c r="H4" s="26">
        <f>P4/G4</f>
        <v>108.10810810810811</v>
      </c>
      <c r="I4" s="26">
        <f>P4/G4</f>
        <v>108.10810810810811</v>
      </c>
      <c r="J4" s="21">
        <v>3.8919999999999999</v>
      </c>
      <c r="K4" s="19">
        <v>38.22</v>
      </c>
      <c r="L4" s="21">
        <f>((P4*(E4/1000))+N4)-K4</f>
        <v>3783.78</v>
      </c>
      <c r="M4" s="21">
        <v>8.4999999999999995E-4</v>
      </c>
      <c r="N4" s="21">
        <f>M4*P4</f>
        <v>510</v>
      </c>
      <c r="O4" s="19">
        <v>0</v>
      </c>
      <c r="P4" s="41">
        <v>600000</v>
      </c>
      <c r="Q4" s="7" t="s">
        <v>2</v>
      </c>
      <c r="V4" s="7" t="s">
        <v>64</v>
      </c>
      <c r="W4" s="7" t="s">
        <v>18</v>
      </c>
      <c r="X4" s="5" t="s">
        <v>93</v>
      </c>
      <c r="Y4" s="5" t="s">
        <v>80</v>
      </c>
      <c r="Z4" s="5" t="s">
        <v>97</v>
      </c>
      <c r="AA4" s="5" t="s">
        <v>89</v>
      </c>
      <c r="AF4" s="7" t="s">
        <v>119</v>
      </c>
      <c r="AG4" s="46" t="s">
        <v>127</v>
      </c>
      <c r="AH4" s="7" t="e">
        <f>IF(#REF!="","",#REF!)</f>
        <v>#REF!</v>
      </c>
      <c r="AI4" s="5" t="e">
        <f>IF(#REF!="","",#REF!)</f>
        <v>#REF!</v>
      </c>
      <c r="AJ4" s="5" t="e">
        <f>IF(#REF!="","",#REF!)</f>
        <v>#REF!</v>
      </c>
    </row>
    <row r="5" spans="1:36">
      <c r="A5" s="7" t="s">
        <v>3</v>
      </c>
      <c r="B5" s="37" t="s">
        <v>109</v>
      </c>
      <c r="C5" s="64" t="s">
        <v>20</v>
      </c>
      <c r="D5" s="8">
        <v>60000</v>
      </c>
      <c r="E5" s="7">
        <v>12.4</v>
      </c>
      <c r="F5" s="14" t="s">
        <v>21</v>
      </c>
      <c r="G5" s="17">
        <v>400</v>
      </c>
      <c r="H5" s="26">
        <f>P5/G5</f>
        <v>250</v>
      </c>
      <c r="I5" s="26"/>
      <c r="J5" s="19">
        <v>4.7</v>
      </c>
      <c r="K5" s="19" t="str">
        <f>""</f>
        <v/>
      </c>
      <c r="L5" s="19">
        <v>1240</v>
      </c>
      <c r="M5" s="19"/>
      <c r="N5" s="19"/>
      <c r="O5" s="19"/>
      <c r="P5" s="41">
        <v>100000</v>
      </c>
      <c r="Q5" s="42" t="str">
        <f>""</f>
        <v/>
      </c>
      <c r="V5" s="7" t="s">
        <v>65</v>
      </c>
      <c r="W5" s="7" t="s">
        <v>21</v>
      </c>
      <c r="X5" s="5" t="s">
        <v>77</v>
      </c>
      <c r="Y5" s="5"/>
      <c r="Z5" s="5" t="s">
        <v>98</v>
      </c>
      <c r="AA5" s="5" t="s">
        <v>90</v>
      </c>
      <c r="AF5" s="7"/>
      <c r="AG5" s="7" t="s">
        <v>5</v>
      </c>
      <c r="AH5" s="7" t="e">
        <f>IF(#REF!="","",#REF!)</f>
        <v>#REF!</v>
      </c>
      <c r="AI5" s="5" t="e">
        <f>IF(#REF!="","",#REF!)</f>
        <v>#REF!</v>
      </c>
      <c r="AJ5" s="5" t="e">
        <f>IF(#REF!="","",#REF!)</f>
        <v>#REF!</v>
      </c>
    </row>
    <row r="6" spans="1:36">
      <c r="A6" s="7" t="s">
        <v>3</v>
      </c>
      <c r="B6" s="37" t="s">
        <v>109</v>
      </c>
      <c r="C6" s="64" t="s">
        <v>22</v>
      </c>
      <c r="D6" s="8">
        <v>60000</v>
      </c>
      <c r="E6" s="7">
        <v>12.4</v>
      </c>
      <c r="F6" s="14" t="s">
        <v>7</v>
      </c>
      <c r="G6" s="17">
        <v>400</v>
      </c>
      <c r="H6" s="26">
        <f t="shared" ref="H6:H10" si="0">P6/G6</f>
        <v>250</v>
      </c>
      <c r="I6" s="26"/>
      <c r="J6" s="19"/>
      <c r="K6" s="19" t="str">
        <f>""</f>
        <v/>
      </c>
      <c r="L6" s="19"/>
      <c r="M6" s="19"/>
      <c r="N6" s="19"/>
      <c r="O6" s="19"/>
      <c r="P6" s="41">
        <v>100000</v>
      </c>
      <c r="Q6" s="7" t="s">
        <v>2</v>
      </c>
      <c r="V6" s="7" t="s">
        <v>72</v>
      </c>
      <c r="W6" s="7" t="s">
        <v>7</v>
      </c>
      <c r="X6" s="5" t="s">
        <v>81</v>
      </c>
      <c r="Y6" s="5"/>
      <c r="Z6" s="5" t="s">
        <v>99</v>
      </c>
      <c r="AA6" s="5" t="s">
        <v>91</v>
      </c>
      <c r="AF6" s="7"/>
      <c r="AG6" s="7"/>
      <c r="AH6" s="47" t="e">
        <f>IF(#REF!="","",#REF!)</f>
        <v>#REF!</v>
      </c>
      <c r="AI6" s="5" t="e">
        <f>IF(#REF!="","",#REF!)</f>
        <v>#REF!</v>
      </c>
      <c r="AJ6" s="5" t="e">
        <f>IF(#REF!="","",#REF!)</f>
        <v>#REF!</v>
      </c>
    </row>
    <row r="7" spans="1:36">
      <c r="A7" s="7" t="s">
        <v>3</v>
      </c>
      <c r="B7" s="37" t="s">
        <v>109</v>
      </c>
      <c r="C7" s="64" t="s">
        <v>137</v>
      </c>
      <c r="D7" s="8">
        <v>14400</v>
      </c>
      <c r="E7" s="7">
        <v>10.9</v>
      </c>
      <c r="F7" s="14" t="s">
        <v>9</v>
      </c>
      <c r="G7" s="17">
        <v>600</v>
      </c>
      <c r="H7" s="26">
        <f t="shared" si="0"/>
        <v>500</v>
      </c>
      <c r="I7" s="26">
        <f t="shared" ref="I7:I10" si="1">P7/G7</f>
        <v>500</v>
      </c>
      <c r="J7" s="19">
        <v>10.478999999999999</v>
      </c>
      <c r="K7" s="19">
        <v>27.6</v>
      </c>
      <c r="L7" s="21">
        <f>(((P7*(E7/1000))+N7)-O7)-K7</f>
        <v>2804.4</v>
      </c>
      <c r="M7" s="19"/>
      <c r="N7" s="19">
        <v>123</v>
      </c>
      <c r="O7" s="19">
        <v>561</v>
      </c>
      <c r="P7" s="41">
        <v>300000</v>
      </c>
      <c r="Q7" s="7" t="s">
        <v>2</v>
      </c>
      <c r="V7" s="7" t="s">
        <v>23</v>
      </c>
      <c r="W7" s="7" t="s">
        <v>9</v>
      </c>
      <c r="X7" s="5" t="s">
        <v>84</v>
      </c>
      <c r="Y7" s="5"/>
      <c r="Z7" s="5" t="s">
        <v>100</v>
      </c>
      <c r="AA7" s="5" t="s">
        <v>92</v>
      </c>
      <c r="AF7" s="7"/>
      <c r="AG7" s="7"/>
      <c r="AH7" s="47" t="e">
        <f>IF(#REF!="","",#REF!)</f>
        <v>#REF!</v>
      </c>
      <c r="AI7" s="5" t="e">
        <f>IF(#REF!="","",#REF!)</f>
        <v>#REF!</v>
      </c>
      <c r="AJ7" s="5" t="e">
        <f>IF(#REF!="","",#REF!)</f>
        <v>#REF!</v>
      </c>
    </row>
    <row r="8" spans="1:36">
      <c r="A8" s="7" t="s">
        <v>3</v>
      </c>
      <c r="B8" s="37" t="s">
        <v>1</v>
      </c>
      <c r="C8" s="64" t="s">
        <v>24</v>
      </c>
      <c r="D8" s="8">
        <v>50000</v>
      </c>
      <c r="E8" s="7">
        <v>2.6</v>
      </c>
      <c r="F8" s="14" t="s">
        <v>25</v>
      </c>
      <c r="G8" s="17">
        <v>4800</v>
      </c>
      <c r="H8" s="26">
        <f t="shared" si="0"/>
        <v>20.833333333333332</v>
      </c>
      <c r="I8" s="26">
        <f t="shared" si="1"/>
        <v>20.833333333333332</v>
      </c>
      <c r="J8" s="19"/>
      <c r="K8" s="19" t="str">
        <f>""</f>
        <v/>
      </c>
      <c r="L8" s="19"/>
      <c r="M8" s="19"/>
      <c r="N8" s="19"/>
      <c r="O8" s="19"/>
      <c r="P8" s="41">
        <v>100000</v>
      </c>
      <c r="Q8" s="7" t="s">
        <v>2</v>
      </c>
      <c r="V8" s="7" t="s">
        <v>66</v>
      </c>
      <c r="W8" s="7" t="s">
        <v>25</v>
      </c>
      <c r="X8" s="5" t="s">
        <v>107</v>
      </c>
      <c r="Y8" s="5"/>
      <c r="Z8" s="5" t="s">
        <v>101</v>
      </c>
      <c r="AA8" s="5" t="s">
        <v>75</v>
      </c>
      <c r="AF8" s="7"/>
      <c r="AG8" s="7"/>
      <c r="AH8" s="47" t="e">
        <f>IF(#REF!="","",#REF!)</f>
        <v>#REF!</v>
      </c>
      <c r="AI8" s="5" t="e">
        <f>IF(#REF!="","",#REF!)</f>
        <v>#REF!</v>
      </c>
      <c r="AJ8" s="5" t="e">
        <f>IF(#REF!="","",#REF!)</f>
        <v>#REF!</v>
      </c>
    </row>
    <row r="9" spans="1:36">
      <c r="A9" s="7" t="s">
        <v>3</v>
      </c>
      <c r="B9" s="37" t="s">
        <v>1</v>
      </c>
      <c r="C9" s="64" t="s">
        <v>26</v>
      </c>
      <c r="D9" s="8">
        <v>50000</v>
      </c>
      <c r="E9" s="7">
        <v>2.6</v>
      </c>
      <c r="F9" s="14" t="s">
        <v>11</v>
      </c>
      <c r="G9" s="17">
        <v>4800</v>
      </c>
      <c r="H9" s="26">
        <f t="shared" si="0"/>
        <v>20.833333333333332</v>
      </c>
      <c r="I9" s="26">
        <f t="shared" si="1"/>
        <v>20.833333333333332</v>
      </c>
      <c r="J9" s="19"/>
      <c r="K9" s="19" t="str">
        <f>""</f>
        <v/>
      </c>
      <c r="L9" s="19"/>
      <c r="M9" s="19"/>
      <c r="N9" s="19"/>
      <c r="O9" s="19"/>
      <c r="P9" s="41">
        <v>100000</v>
      </c>
      <c r="Q9" s="7" t="s">
        <v>2</v>
      </c>
      <c r="V9" s="7" t="s">
        <v>71</v>
      </c>
      <c r="W9" s="7" t="s">
        <v>11</v>
      </c>
      <c r="X9" s="5" t="s">
        <v>85</v>
      </c>
      <c r="Y9" s="5"/>
      <c r="Z9" s="5" t="s">
        <v>57</v>
      </c>
      <c r="AA9" s="5" t="s">
        <v>76</v>
      </c>
      <c r="AF9" s="7"/>
      <c r="AG9" s="7"/>
      <c r="AH9" s="47" t="e">
        <f>IF(#REF!="","",#REF!)</f>
        <v>#REF!</v>
      </c>
      <c r="AI9" s="5" t="e">
        <f>IF(#REF!="","",#REF!)</f>
        <v>#REF!</v>
      </c>
      <c r="AJ9" s="5" t="e">
        <f>IF(#REF!="","",#REF!)</f>
        <v>#REF!</v>
      </c>
    </row>
    <row r="10" spans="1:36">
      <c r="A10" s="7" t="s">
        <v>3</v>
      </c>
      <c r="B10" s="37" t="s">
        <v>1</v>
      </c>
      <c r="C10" s="64" t="s">
        <v>27</v>
      </c>
      <c r="D10" s="8">
        <v>200000</v>
      </c>
      <c r="E10" s="7">
        <v>1.2</v>
      </c>
      <c r="F10" s="14" t="s">
        <v>10</v>
      </c>
      <c r="G10" s="17">
        <v>14150</v>
      </c>
      <c r="H10" s="26">
        <f t="shared" si="0"/>
        <v>7.0671378091872787</v>
      </c>
      <c r="I10" s="26">
        <f t="shared" si="1"/>
        <v>7.0671378091872787</v>
      </c>
      <c r="J10" s="19"/>
      <c r="K10" s="19" t="str">
        <f>""</f>
        <v/>
      </c>
      <c r="L10" s="19"/>
      <c r="M10" s="19"/>
      <c r="N10" s="19"/>
      <c r="O10" s="19"/>
      <c r="P10" s="41">
        <v>100000</v>
      </c>
      <c r="Q10" s="7" t="s">
        <v>2</v>
      </c>
      <c r="V10" s="7" t="s">
        <v>67</v>
      </c>
      <c r="W10" s="7" t="s">
        <v>10</v>
      </c>
      <c r="X10" s="7" t="s">
        <v>94</v>
      </c>
      <c r="Y10" s="5"/>
      <c r="Z10" s="5" t="s">
        <v>102</v>
      </c>
      <c r="AA10" s="5" t="s">
        <v>5</v>
      </c>
      <c r="AF10" s="7"/>
      <c r="AG10" s="7"/>
      <c r="AH10" s="47" t="e">
        <f>IF(#REF!="","",#REF!)</f>
        <v>#REF!</v>
      </c>
      <c r="AI10" s="5" t="e">
        <f>IF(#REF!="","",#REF!)</f>
        <v>#REF!</v>
      </c>
      <c r="AJ10" s="5" t="e">
        <f>IF(#REF!="","",#REF!)</f>
        <v>#REF!</v>
      </c>
    </row>
    <row r="11" spans="1:36">
      <c r="A11" s="7" t="s">
        <v>3</v>
      </c>
      <c r="B11" s="37" t="s">
        <v>1</v>
      </c>
      <c r="C11" s="64" t="s">
        <v>28</v>
      </c>
      <c r="D11" s="8">
        <v>200000</v>
      </c>
      <c r="E11" s="7">
        <v>1.2</v>
      </c>
      <c r="F11" s="14" t="s">
        <v>29</v>
      </c>
      <c r="G11" s="17">
        <v>14150</v>
      </c>
      <c r="H11" s="26">
        <f>P11/G11</f>
        <v>141.34275618374559</v>
      </c>
      <c r="I11" s="26">
        <f>P11/G11</f>
        <v>141.34275618374559</v>
      </c>
      <c r="J11" s="19">
        <v>5.6539999999999999</v>
      </c>
      <c r="K11" s="19" t="str">
        <f>""</f>
        <v/>
      </c>
      <c r="L11" s="21">
        <f>(P11*(E11/1000))+N11</f>
        <v>2450</v>
      </c>
      <c r="M11" s="21">
        <v>2.5000000000000001E-5</v>
      </c>
      <c r="N11" s="21">
        <f>M11*P11</f>
        <v>50</v>
      </c>
      <c r="O11" s="19"/>
      <c r="P11" s="41">
        <v>2000000</v>
      </c>
      <c r="Q11" s="42" t="str">
        <f>""</f>
        <v/>
      </c>
      <c r="V11" s="7" t="s">
        <v>70</v>
      </c>
      <c r="W11" s="7" t="s">
        <v>29</v>
      </c>
      <c r="X11" s="5"/>
      <c r="Y11" s="5"/>
      <c r="Z11" s="5"/>
      <c r="AA11" s="5"/>
      <c r="AF11" s="7"/>
      <c r="AG11" s="7"/>
      <c r="AH11" s="47" t="e">
        <f>IF(#REF!="","",#REF!)</f>
        <v>#REF!</v>
      </c>
      <c r="AI11" s="5" t="e">
        <f>IF(#REF!="","",#REF!)</f>
        <v>#REF!</v>
      </c>
      <c r="AJ11" s="5" t="e">
        <f>IF(#REF!="","",#REF!)</f>
        <v>#REF!</v>
      </c>
    </row>
    <row r="12" spans="1:36">
      <c r="A12" s="7" t="s">
        <v>114</v>
      </c>
      <c r="B12" s="37" t="s">
        <v>1</v>
      </c>
      <c r="C12" s="64" t="s">
        <v>30</v>
      </c>
      <c r="D12" s="8">
        <v>90000</v>
      </c>
      <c r="E12" s="7">
        <v>1</v>
      </c>
      <c r="F12" s="14" t="s">
        <v>31</v>
      </c>
      <c r="G12" s="17">
        <v>30000</v>
      </c>
      <c r="H12" s="26">
        <f>P12/G12</f>
        <v>100</v>
      </c>
      <c r="I12" s="26">
        <f>P12/G12</f>
        <v>100</v>
      </c>
      <c r="J12" s="19">
        <v>3</v>
      </c>
      <c r="K12" s="19">
        <v>0</v>
      </c>
      <c r="L12" s="19">
        <v>600</v>
      </c>
      <c r="M12" s="19">
        <v>0</v>
      </c>
      <c r="N12" s="19">
        <v>2460</v>
      </c>
      <c r="O12" s="19">
        <v>0</v>
      </c>
      <c r="P12" s="41">
        <v>3000000</v>
      </c>
      <c r="Q12" s="42" t="str">
        <f>""</f>
        <v/>
      </c>
      <c r="V12" s="7" t="s">
        <v>68</v>
      </c>
      <c r="W12" s="7" t="s">
        <v>31</v>
      </c>
      <c r="X12" s="5"/>
      <c r="Y12" s="5"/>
      <c r="Z12" s="5"/>
      <c r="AA12" s="5"/>
      <c r="AF12" s="7"/>
      <c r="AG12" s="7"/>
      <c r="AH12" s="47" t="e">
        <f>IF(#REF!="","",#REF!)</f>
        <v>#REF!</v>
      </c>
      <c r="AI12" s="5" t="e">
        <f>IF(#REF!="","",#REF!)</f>
        <v>#REF!</v>
      </c>
      <c r="AJ12" s="5" t="e">
        <f>IF(#REF!="","",#REF!)</f>
        <v>#REF!</v>
      </c>
    </row>
    <row r="13" spans="1:36">
      <c r="A13" s="7" t="s">
        <v>3</v>
      </c>
      <c r="B13" s="37" t="s">
        <v>1</v>
      </c>
      <c r="C13" s="64" t="s">
        <v>32</v>
      </c>
      <c r="D13" s="8">
        <v>90000</v>
      </c>
      <c r="E13" s="7">
        <v>1</v>
      </c>
      <c r="F13" s="14"/>
      <c r="G13" s="17">
        <v>30000</v>
      </c>
      <c r="H13" s="26">
        <f t="shared" ref="H13:H14" si="2">P13/G13</f>
        <v>3.3333333333333335</v>
      </c>
      <c r="I13" s="26">
        <f t="shared" ref="I13:I14" si="3">P13/G13</f>
        <v>3.3333333333333335</v>
      </c>
      <c r="J13" s="19"/>
      <c r="K13" s="19" t="str">
        <f>""</f>
        <v/>
      </c>
      <c r="L13" s="19"/>
      <c r="M13" s="19"/>
      <c r="N13" s="19"/>
      <c r="O13" s="19"/>
      <c r="P13" s="41">
        <v>100000</v>
      </c>
      <c r="Q13" s="42" t="str">
        <f>""</f>
        <v/>
      </c>
      <c r="V13" s="7" t="s">
        <v>69</v>
      </c>
      <c r="W13" s="7"/>
      <c r="X13" s="5"/>
      <c r="Y13" s="5"/>
      <c r="Z13" s="5"/>
      <c r="AA13" s="5"/>
      <c r="AF13" s="7"/>
      <c r="AG13" s="7"/>
      <c r="AH13" s="47" t="e">
        <f>IF(#REF!="","",#REF!)</f>
        <v>#REF!</v>
      </c>
      <c r="AI13" s="5" t="e">
        <f>IF(#REF!="","",#REF!)</f>
        <v>#REF!</v>
      </c>
      <c r="AJ13" s="5" t="e">
        <f>IF(#REF!="","",#REF!)</f>
        <v>#REF!</v>
      </c>
    </row>
    <row r="14" spans="1:36" ht="13.5" thickBot="1">
      <c r="A14" s="7" t="s">
        <v>3</v>
      </c>
      <c r="B14" s="37" t="s">
        <v>1</v>
      </c>
      <c r="C14" s="64" t="s">
        <v>33</v>
      </c>
      <c r="D14" s="9">
        <v>80000</v>
      </c>
      <c r="E14" s="7">
        <v>1.9</v>
      </c>
      <c r="F14" s="14"/>
      <c r="G14" s="17">
        <v>11000</v>
      </c>
      <c r="H14" s="26">
        <f t="shared" si="2"/>
        <v>9.0909090909090917</v>
      </c>
      <c r="I14" s="26">
        <f t="shared" si="3"/>
        <v>9.0909090909090917</v>
      </c>
      <c r="J14" s="19">
        <v>0.36180000000000001</v>
      </c>
      <c r="K14" s="19">
        <v>2.2799999999999998</v>
      </c>
      <c r="L14" s="65">
        <f>((P14*(E14/1000))+N14)-K14</f>
        <v>225.72</v>
      </c>
      <c r="M14" s="21">
        <v>3.8000000000000002E-4</v>
      </c>
      <c r="N14" s="21">
        <f>M14*P14</f>
        <v>38</v>
      </c>
      <c r="O14" s="19"/>
      <c r="P14" s="41">
        <v>100000</v>
      </c>
      <c r="Q14" s="7" t="s">
        <v>2</v>
      </c>
      <c r="V14" s="7" t="s">
        <v>36</v>
      </c>
      <c r="W14" s="7"/>
      <c r="X14" s="5"/>
      <c r="Y14" s="5"/>
      <c r="Z14" s="5"/>
      <c r="AA14" s="5"/>
      <c r="AF14" s="28"/>
      <c r="AG14" s="28"/>
      <c r="AH14" s="48" t="e">
        <f>IF(#REF!="","",#REF!)</f>
        <v>#REF!</v>
      </c>
      <c r="AI14" s="28" t="e">
        <f>IF(#REF!="","",#REF!)</f>
        <v>#REF!</v>
      </c>
      <c r="AJ14" s="28" t="e">
        <f>IF(#REF!="","",#REF!)</f>
        <v>#REF!</v>
      </c>
    </row>
    <row r="15" spans="1:36">
      <c r="A15" s="7" t="s">
        <v>3</v>
      </c>
      <c r="B15" s="37" t="s">
        <v>1</v>
      </c>
      <c r="C15" s="64" t="s">
        <v>34</v>
      </c>
      <c r="D15" s="9">
        <v>80000</v>
      </c>
      <c r="E15" s="7">
        <v>1.9</v>
      </c>
      <c r="F15" s="14"/>
      <c r="G15" s="17">
        <v>11000</v>
      </c>
      <c r="H15" s="26">
        <f t="shared" ref="H15:H18" si="4">P15/G15</f>
        <v>9.0909090909090917</v>
      </c>
      <c r="I15" s="26">
        <f t="shared" ref="I15:I18" si="5">P15/G15</f>
        <v>9.0909090909090917</v>
      </c>
      <c r="J15" s="19"/>
      <c r="K15" s="19"/>
      <c r="L15" s="19"/>
      <c r="M15" s="19"/>
      <c r="N15" s="19"/>
      <c r="O15" s="19"/>
      <c r="P15" s="41">
        <v>100000</v>
      </c>
      <c r="Q15" s="7" t="s">
        <v>2</v>
      </c>
      <c r="V15" s="7" t="s">
        <v>37</v>
      </c>
      <c r="W15" s="7"/>
      <c r="X15" s="5"/>
      <c r="Y15" s="5"/>
      <c r="Z15" s="5"/>
      <c r="AA15" s="5"/>
    </row>
    <row r="16" spans="1:36">
      <c r="A16" s="7" t="s">
        <v>3</v>
      </c>
      <c r="B16" s="37" t="s">
        <v>1</v>
      </c>
      <c r="C16" s="64" t="s">
        <v>35</v>
      </c>
      <c r="D16" s="9">
        <v>80000</v>
      </c>
      <c r="E16" s="7">
        <v>1.9</v>
      </c>
      <c r="F16" s="14"/>
      <c r="G16" s="17">
        <v>11000</v>
      </c>
      <c r="H16" s="26">
        <f t="shared" si="4"/>
        <v>9.0909090909090917</v>
      </c>
      <c r="I16" s="26">
        <f t="shared" si="5"/>
        <v>9.0909090909090917</v>
      </c>
      <c r="J16" s="19">
        <v>0.36180000000000001</v>
      </c>
      <c r="K16" s="19">
        <v>0</v>
      </c>
      <c r="L16" s="65">
        <f>((P16*(E16/1000))+N16)-K16</f>
        <v>228</v>
      </c>
      <c r="M16" s="21">
        <v>3.8000000000000002E-4</v>
      </c>
      <c r="N16" s="21">
        <f>M16*P16</f>
        <v>38</v>
      </c>
      <c r="O16" s="19"/>
      <c r="P16" s="41">
        <v>100000</v>
      </c>
      <c r="Q16" s="42" t="str">
        <f>""</f>
        <v/>
      </c>
      <c r="V16" s="7" t="s">
        <v>38</v>
      </c>
      <c r="W16" s="7"/>
      <c r="X16" s="5"/>
      <c r="Y16" s="5"/>
      <c r="Z16" s="5"/>
      <c r="AA16" s="5"/>
    </row>
    <row r="17" spans="1:34" ht="13.5" thickBot="1">
      <c r="A17" s="39" t="s">
        <v>112</v>
      </c>
      <c r="B17" s="37" t="s">
        <v>8</v>
      </c>
      <c r="C17" s="64" t="s">
        <v>138</v>
      </c>
      <c r="D17" s="9">
        <v>5000</v>
      </c>
      <c r="E17" s="7">
        <v>11.23</v>
      </c>
      <c r="F17" s="14"/>
      <c r="G17" s="17">
        <v>690</v>
      </c>
      <c r="H17" s="26">
        <f t="shared" si="4"/>
        <v>144.92753623188406</v>
      </c>
      <c r="I17" s="26">
        <f t="shared" si="5"/>
        <v>144.92753623188406</v>
      </c>
      <c r="J17" s="19">
        <v>2.609</v>
      </c>
      <c r="K17" s="19"/>
      <c r="L17" s="21">
        <f>(P17*(E17/1000))+N17</f>
        <v>1233</v>
      </c>
      <c r="M17" s="19">
        <v>1.1000000000000001E-3</v>
      </c>
      <c r="N17" s="21">
        <f>M17*P17</f>
        <v>110</v>
      </c>
      <c r="O17" s="19"/>
      <c r="P17" s="41">
        <v>100000</v>
      </c>
      <c r="Q17" s="42" t="str">
        <f>""</f>
        <v/>
      </c>
      <c r="V17" s="7" t="s">
        <v>39</v>
      </c>
      <c r="W17" s="28"/>
      <c r="X17" s="28"/>
      <c r="Y17" s="28"/>
      <c r="Z17" s="28"/>
      <c r="AA17" s="28"/>
    </row>
    <row r="18" spans="1:34">
      <c r="A18" s="39" t="s">
        <v>112</v>
      </c>
      <c r="B18" s="37" t="s">
        <v>8</v>
      </c>
      <c r="C18" s="64" t="s">
        <v>139</v>
      </c>
      <c r="D18" s="9">
        <v>8000</v>
      </c>
      <c r="E18" s="7"/>
      <c r="F18" s="14"/>
      <c r="G18" s="17">
        <v>2520</v>
      </c>
      <c r="H18" s="26">
        <f t="shared" si="4"/>
        <v>39.682539682539684</v>
      </c>
      <c r="I18" s="26">
        <f t="shared" si="5"/>
        <v>39.682539682539684</v>
      </c>
      <c r="J18" s="19"/>
      <c r="K18" s="19"/>
      <c r="L18" s="19"/>
      <c r="M18" s="19"/>
      <c r="N18" s="19"/>
      <c r="O18" s="19"/>
      <c r="P18" s="41">
        <v>100000</v>
      </c>
      <c r="Q18" s="42" t="str">
        <f>""</f>
        <v/>
      </c>
      <c r="V18" s="7" t="s">
        <v>0</v>
      </c>
      <c r="W18" s="2"/>
    </row>
    <row r="19" spans="1:34" ht="12.75" customHeight="1">
      <c r="A19" s="39" t="s">
        <v>113</v>
      </c>
      <c r="B19" s="37" t="s">
        <v>8</v>
      </c>
      <c r="C19" s="64" t="s">
        <v>140</v>
      </c>
      <c r="D19" s="10">
        <v>4800</v>
      </c>
      <c r="E19" s="7">
        <v>15.2</v>
      </c>
      <c r="F19" s="14"/>
      <c r="G19" s="17">
        <v>480</v>
      </c>
      <c r="H19" s="26">
        <f t="shared" ref="H19:H29" si="6">P19/G19</f>
        <v>104.16666666666667</v>
      </c>
      <c r="I19" s="26">
        <f t="shared" ref="I19:I30" si="7">P19/G19</f>
        <v>104.16666666666667</v>
      </c>
      <c r="J19" s="19">
        <v>4.1669999999999998</v>
      </c>
      <c r="K19" s="19">
        <v>0</v>
      </c>
      <c r="L19" s="21">
        <f>(P19*(E19/1000))+N19</f>
        <v>915.5</v>
      </c>
      <c r="M19" s="19">
        <v>0</v>
      </c>
      <c r="N19" s="19">
        <v>155.5</v>
      </c>
      <c r="O19" s="19">
        <v>0</v>
      </c>
      <c r="P19" s="41">
        <v>50000</v>
      </c>
      <c r="Q19" s="42" t="str">
        <f>""</f>
        <v/>
      </c>
      <c r="V19" s="7" t="s">
        <v>6</v>
      </c>
      <c r="W19" s="1"/>
    </row>
    <row r="20" spans="1:34">
      <c r="A20" s="39" t="s">
        <v>112</v>
      </c>
      <c r="B20" s="37" t="s">
        <v>8</v>
      </c>
      <c r="C20" s="64" t="s">
        <v>141</v>
      </c>
      <c r="D20" s="11">
        <v>16000</v>
      </c>
      <c r="E20" s="7"/>
      <c r="F20" s="14"/>
      <c r="G20" s="17">
        <v>2520</v>
      </c>
      <c r="H20" s="26">
        <f t="shared" si="6"/>
        <v>39.682539682539684</v>
      </c>
      <c r="I20" s="26">
        <f t="shared" si="7"/>
        <v>39.682539682539684</v>
      </c>
      <c r="J20" s="19"/>
      <c r="K20" s="19"/>
      <c r="L20" s="19"/>
      <c r="M20" s="19"/>
      <c r="N20" s="19"/>
      <c r="O20" s="19"/>
      <c r="P20" s="41">
        <v>100000</v>
      </c>
      <c r="Q20" s="42" t="str">
        <f>""</f>
        <v/>
      </c>
      <c r="V20" s="7" t="s">
        <v>18</v>
      </c>
      <c r="W20" s="1"/>
    </row>
    <row r="21" spans="1:34">
      <c r="A21" s="7" t="s">
        <v>3</v>
      </c>
      <c r="B21" s="37" t="s">
        <v>1</v>
      </c>
      <c r="C21" s="63" t="s">
        <v>40</v>
      </c>
      <c r="D21" s="6">
        <v>24000</v>
      </c>
      <c r="E21" s="5">
        <v>4.2</v>
      </c>
      <c r="F21" s="14"/>
      <c r="G21" s="17">
        <v>8000</v>
      </c>
      <c r="H21" s="26">
        <f t="shared" si="6"/>
        <v>12.5</v>
      </c>
      <c r="I21" s="26">
        <f t="shared" si="7"/>
        <v>12.5</v>
      </c>
      <c r="J21" s="21">
        <v>0.5</v>
      </c>
      <c r="K21" s="21">
        <v>0</v>
      </c>
      <c r="L21" s="21">
        <f t="shared" ref="L21:L26" si="8">(P21*(E21/1000))+N21</f>
        <v>515</v>
      </c>
      <c r="M21" s="21">
        <v>9.5E-4</v>
      </c>
      <c r="N21" s="21">
        <f t="shared" ref="N21:N26" si="9">M21*P21</f>
        <v>95</v>
      </c>
      <c r="O21" s="21">
        <v>0</v>
      </c>
      <c r="P21" s="41">
        <v>100000</v>
      </c>
      <c r="Q21" s="7" t="s">
        <v>2</v>
      </c>
      <c r="V21" s="7" t="s">
        <v>21</v>
      </c>
      <c r="W21" s="1"/>
      <c r="AB21" s="1"/>
      <c r="AC21" s="1"/>
      <c r="AD21" s="1"/>
      <c r="AE21" s="1"/>
      <c r="AF21" s="1"/>
      <c r="AG21" s="1"/>
      <c r="AH21" s="1"/>
    </row>
    <row r="22" spans="1:34">
      <c r="A22" s="7" t="s">
        <v>3</v>
      </c>
      <c r="B22" s="37" t="s">
        <v>1</v>
      </c>
      <c r="C22" s="64" t="s">
        <v>41</v>
      </c>
      <c r="D22" s="8">
        <v>20500</v>
      </c>
      <c r="E22" s="7">
        <v>4.83</v>
      </c>
      <c r="F22" s="14"/>
      <c r="G22" s="17">
        <v>8500</v>
      </c>
      <c r="H22" s="26">
        <f t="shared" si="6"/>
        <v>35.294117647058826</v>
      </c>
      <c r="I22" s="26">
        <f t="shared" si="7"/>
        <v>35.294117647058826</v>
      </c>
      <c r="J22" s="21">
        <v>1.5249999999999999</v>
      </c>
      <c r="K22" s="19">
        <v>4.5</v>
      </c>
      <c r="L22" s="21">
        <f t="shared" si="8"/>
        <v>1725</v>
      </c>
      <c r="M22" s="21">
        <v>9.2000000000000003E-4</v>
      </c>
      <c r="N22" s="21">
        <f t="shared" si="9"/>
        <v>276</v>
      </c>
      <c r="O22" s="19">
        <v>0</v>
      </c>
      <c r="P22" s="41">
        <v>300000</v>
      </c>
      <c r="Q22" s="7" t="s">
        <v>2</v>
      </c>
      <c r="V22" s="7" t="s">
        <v>7</v>
      </c>
      <c r="W22" s="1"/>
      <c r="AB22" s="1"/>
      <c r="AC22" s="1"/>
      <c r="AD22" s="1"/>
      <c r="AE22" s="1"/>
      <c r="AF22" s="1"/>
      <c r="AG22" s="1"/>
      <c r="AH22" s="1"/>
    </row>
    <row r="23" spans="1:34">
      <c r="A23" s="7" t="s">
        <v>3</v>
      </c>
      <c r="B23" s="37" t="s">
        <v>1</v>
      </c>
      <c r="C23" s="64" t="s">
        <v>42</v>
      </c>
      <c r="D23" s="8">
        <v>22500</v>
      </c>
      <c r="E23" s="7">
        <v>5.52</v>
      </c>
      <c r="F23" s="14"/>
      <c r="G23" s="17">
        <v>5550</v>
      </c>
      <c r="H23" s="26">
        <f t="shared" si="6"/>
        <v>18.018018018018019</v>
      </c>
      <c r="I23" s="26">
        <f t="shared" si="7"/>
        <v>18.018018018018019</v>
      </c>
      <c r="J23" s="21">
        <v>0.72</v>
      </c>
      <c r="K23" s="19">
        <v>0</v>
      </c>
      <c r="L23" s="21">
        <f t="shared" si="8"/>
        <v>632</v>
      </c>
      <c r="M23" s="21">
        <v>8.0000000000000004E-4</v>
      </c>
      <c r="N23" s="21">
        <f t="shared" si="9"/>
        <v>80</v>
      </c>
      <c r="O23" s="19">
        <v>0</v>
      </c>
      <c r="P23" s="41">
        <v>100000</v>
      </c>
      <c r="Q23" s="7" t="s">
        <v>2</v>
      </c>
      <c r="V23" s="7" t="s">
        <v>9</v>
      </c>
      <c r="W23" s="1"/>
      <c r="AB23" s="1"/>
      <c r="AC23" s="1"/>
      <c r="AD23" s="1"/>
      <c r="AE23" s="1"/>
      <c r="AF23" s="1"/>
      <c r="AG23" s="1"/>
      <c r="AH23" s="1"/>
    </row>
    <row r="24" spans="1:34">
      <c r="A24" s="7" t="s">
        <v>3</v>
      </c>
      <c r="B24" s="37" t="s">
        <v>1</v>
      </c>
      <c r="C24" s="63" t="s">
        <v>43</v>
      </c>
      <c r="D24" s="6">
        <v>24000</v>
      </c>
      <c r="E24" s="7">
        <v>4.2</v>
      </c>
      <c r="F24" s="14"/>
      <c r="G24" s="17">
        <v>8000</v>
      </c>
      <c r="H24" s="26">
        <f t="shared" si="6"/>
        <v>62.5</v>
      </c>
      <c r="I24" s="26">
        <f t="shared" si="7"/>
        <v>62.5</v>
      </c>
      <c r="J24" s="21">
        <v>2.5</v>
      </c>
      <c r="K24" s="19" t="str">
        <f>""</f>
        <v/>
      </c>
      <c r="L24" s="21">
        <f>(P24*(E24/1000))+N24</f>
        <v>2530.0000000000005</v>
      </c>
      <c r="M24" s="21">
        <v>8.5999999999999998E-4</v>
      </c>
      <c r="N24" s="21">
        <f>M24*P24</f>
        <v>430</v>
      </c>
      <c r="O24" s="21">
        <v>0</v>
      </c>
      <c r="P24" s="41">
        <v>500000</v>
      </c>
      <c r="Q24" s="42" t="str">
        <f>""</f>
        <v/>
      </c>
      <c r="V24" s="7" t="s">
        <v>25</v>
      </c>
      <c r="W24" s="1"/>
      <c r="AB24" s="1"/>
      <c r="AC24" s="1"/>
      <c r="AD24" s="1"/>
      <c r="AE24" s="1"/>
      <c r="AF24" s="1"/>
      <c r="AG24" s="1"/>
      <c r="AH24" s="1"/>
    </row>
    <row r="25" spans="1:34">
      <c r="A25" s="7" t="s">
        <v>3</v>
      </c>
      <c r="B25" s="37" t="s">
        <v>1</v>
      </c>
      <c r="C25" s="64" t="s">
        <v>44</v>
      </c>
      <c r="D25" s="8">
        <v>20500</v>
      </c>
      <c r="E25" s="7">
        <v>4.83</v>
      </c>
      <c r="F25" s="14"/>
      <c r="G25" s="17">
        <v>8500</v>
      </c>
      <c r="H25" s="26">
        <f t="shared" si="6"/>
        <v>11.764705882352942</v>
      </c>
      <c r="I25" s="26">
        <f t="shared" si="7"/>
        <v>11.764705882352942</v>
      </c>
      <c r="J25" s="21">
        <v>0.47099999999999997</v>
      </c>
      <c r="K25" s="19" t="str">
        <f>""</f>
        <v/>
      </c>
      <c r="L25" s="21">
        <f t="shared" si="8"/>
        <v>575</v>
      </c>
      <c r="M25" s="21">
        <v>9.2000000000000003E-4</v>
      </c>
      <c r="N25" s="21">
        <f t="shared" si="9"/>
        <v>92</v>
      </c>
      <c r="O25" s="19">
        <v>0</v>
      </c>
      <c r="P25" s="41">
        <v>100000</v>
      </c>
      <c r="Q25" s="42" t="str">
        <f>""</f>
        <v/>
      </c>
      <c r="V25" s="7" t="s">
        <v>11</v>
      </c>
      <c r="W25" s="1"/>
      <c r="AB25" s="1"/>
      <c r="AC25" s="1"/>
      <c r="AD25" s="1"/>
      <c r="AE25" s="1"/>
      <c r="AF25" s="1"/>
      <c r="AG25" s="1"/>
      <c r="AH25" s="1"/>
    </row>
    <row r="26" spans="1:34">
      <c r="A26" s="7" t="s">
        <v>3</v>
      </c>
      <c r="B26" s="37" t="s">
        <v>1</v>
      </c>
      <c r="C26" s="64" t="s">
        <v>45</v>
      </c>
      <c r="D26" s="8">
        <v>22500</v>
      </c>
      <c r="E26" s="7">
        <v>5.52</v>
      </c>
      <c r="F26" s="14"/>
      <c r="G26" s="17">
        <v>5550</v>
      </c>
      <c r="H26" s="26">
        <f t="shared" si="6"/>
        <v>18.018018018018019</v>
      </c>
      <c r="I26" s="26">
        <f t="shared" si="7"/>
        <v>18.018018018018019</v>
      </c>
      <c r="J26" s="21">
        <v>0.72099999999999997</v>
      </c>
      <c r="K26" s="19" t="str">
        <f>""</f>
        <v/>
      </c>
      <c r="L26" s="21">
        <f t="shared" si="8"/>
        <v>632</v>
      </c>
      <c r="M26" s="21">
        <v>8.0000000000000004E-4</v>
      </c>
      <c r="N26" s="21">
        <f t="shared" si="9"/>
        <v>80</v>
      </c>
      <c r="O26" s="19">
        <v>0</v>
      </c>
      <c r="P26" s="41">
        <v>100000</v>
      </c>
      <c r="Q26" s="42" t="str">
        <f>""</f>
        <v/>
      </c>
      <c r="V26" s="7" t="s">
        <v>10</v>
      </c>
      <c r="W26" s="1"/>
      <c r="AB26" s="1"/>
      <c r="AC26" s="1"/>
      <c r="AD26" s="1"/>
      <c r="AE26" s="1"/>
      <c r="AF26" s="1"/>
      <c r="AG26" s="1"/>
      <c r="AH26" s="1"/>
    </row>
    <row r="27" spans="1:34">
      <c r="A27" s="7" t="s">
        <v>3</v>
      </c>
      <c r="B27" s="37" t="s">
        <v>109</v>
      </c>
      <c r="C27" s="64" t="s">
        <v>46</v>
      </c>
      <c r="D27" s="11">
        <v>30000</v>
      </c>
      <c r="E27" s="7">
        <v>11.9</v>
      </c>
      <c r="F27" s="14"/>
      <c r="G27" s="17">
        <v>600</v>
      </c>
      <c r="H27" s="26">
        <f t="shared" si="6"/>
        <v>166.66666666666666</v>
      </c>
      <c r="I27" s="26">
        <f t="shared" si="7"/>
        <v>166.66666666666666</v>
      </c>
      <c r="J27" s="19"/>
      <c r="K27" s="19" t="str">
        <f>""</f>
        <v/>
      </c>
      <c r="L27" s="19"/>
      <c r="M27" s="19"/>
      <c r="N27" s="19"/>
      <c r="O27" s="19"/>
      <c r="P27" s="41">
        <v>100000</v>
      </c>
      <c r="Q27" s="42" t="str">
        <f>""</f>
        <v/>
      </c>
      <c r="V27" s="7" t="s">
        <v>29</v>
      </c>
      <c r="W27" s="1"/>
      <c r="AB27" s="1"/>
      <c r="AC27" s="1"/>
      <c r="AD27" s="1"/>
      <c r="AE27" s="1"/>
      <c r="AF27" s="1"/>
      <c r="AG27" s="1"/>
      <c r="AH27" s="1"/>
    </row>
    <row r="28" spans="1:34">
      <c r="A28" s="7" t="s">
        <v>3</v>
      </c>
      <c r="B28" s="37" t="s">
        <v>109</v>
      </c>
      <c r="C28" s="64" t="s">
        <v>47</v>
      </c>
      <c r="D28" s="11">
        <v>30000</v>
      </c>
      <c r="E28" s="7">
        <v>11.9</v>
      </c>
      <c r="F28" s="14"/>
      <c r="G28" s="17">
        <v>600</v>
      </c>
      <c r="H28" s="26">
        <f t="shared" ref="H28:H31" si="10">P28/G28</f>
        <v>166.66666666666666</v>
      </c>
      <c r="I28" s="26">
        <f t="shared" si="7"/>
        <v>166.66666666666666</v>
      </c>
      <c r="J28" s="19"/>
      <c r="K28" s="19"/>
      <c r="L28" s="19"/>
      <c r="M28" s="19"/>
      <c r="N28" s="19"/>
      <c r="O28" s="19"/>
      <c r="P28" s="41">
        <v>100000</v>
      </c>
      <c r="Q28" s="7" t="s">
        <v>2</v>
      </c>
      <c r="V28" s="7" t="s">
        <v>31</v>
      </c>
      <c r="W28" s="1"/>
      <c r="AB28" s="1"/>
      <c r="AC28" s="1"/>
      <c r="AD28" s="1"/>
      <c r="AE28" s="1"/>
      <c r="AF28" s="1"/>
      <c r="AG28" s="1"/>
      <c r="AH28" s="1"/>
    </row>
    <row r="29" spans="1:34">
      <c r="A29" s="7" t="s">
        <v>3</v>
      </c>
      <c r="B29" s="37" t="s">
        <v>109</v>
      </c>
      <c r="C29" s="64" t="s">
        <v>48</v>
      </c>
      <c r="D29" s="11">
        <v>10000</v>
      </c>
      <c r="E29" s="7">
        <v>13.9</v>
      </c>
      <c r="F29" s="14"/>
      <c r="G29" s="17">
        <v>400</v>
      </c>
      <c r="H29" s="26">
        <f t="shared" si="6"/>
        <v>250</v>
      </c>
      <c r="I29" s="19">
        <f t="shared" si="7"/>
        <v>250</v>
      </c>
      <c r="J29" s="19"/>
      <c r="K29" s="19"/>
      <c r="L29" s="19"/>
      <c r="M29" s="19"/>
      <c r="N29" s="19"/>
      <c r="O29" s="19"/>
      <c r="P29" s="41">
        <v>100000</v>
      </c>
      <c r="Q29" s="7" t="s">
        <v>2</v>
      </c>
      <c r="V29" s="1"/>
      <c r="W29" s="1"/>
      <c r="AB29" s="1"/>
      <c r="AC29" s="1"/>
      <c r="AD29" s="1"/>
      <c r="AE29" s="1"/>
      <c r="AF29" s="1"/>
      <c r="AG29" s="1"/>
      <c r="AH29" s="1"/>
    </row>
    <row r="30" spans="1:34">
      <c r="A30" s="7" t="s">
        <v>3</v>
      </c>
      <c r="B30" s="37" t="s">
        <v>109</v>
      </c>
      <c r="C30" s="64" t="s">
        <v>49</v>
      </c>
      <c r="D30" s="11">
        <v>10000</v>
      </c>
      <c r="E30" s="7">
        <v>13.9</v>
      </c>
      <c r="F30" s="14"/>
      <c r="G30" s="17">
        <v>400</v>
      </c>
      <c r="H30" s="26">
        <f t="shared" si="10"/>
        <v>250</v>
      </c>
      <c r="I30" s="19">
        <f t="shared" si="7"/>
        <v>250</v>
      </c>
      <c r="J30" s="19"/>
      <c r="K30" s="19" t="str">
        <f>""</f>
        <v/>
      </c>
      <c r="L30" s="19"/>
      <c r="M30" s="19"/>
      <c r="N30" s="19"/>
      <c r="O30" s="19"/>
      <c r="P30" s="41">
        <v>100000</v>
      </c>
      <c r="Q30" s="42" t="str">
        <f>""</f>
        <v/>
      </c>
      <c r="V30" s="1"/>
      <c r="W30" s="1"/>
      <c r="AB30" s="1"/>
      <c r="AC30" s="1"/>
      <c r="AD30" s="1"/>
      <c r="AE30" s="1"/>
      <c r="AF30" s="1"/>
      <c r="AG30" s="1"/>
      <c r="AH30" s="1"/>
    </row>
    <row r="31" spans="1:34">
      <c r="A31" s="7" t="s">
        <v>3</v>
      </c>
      <c r="B31" s="37" t="s">
        <v>1</v>
      </c>
      <c r="C31" s="64" t="s">
        <v>129</v>
      </c>
      <c r="D31" s="11">
        <v>120000</v>
      </c>
      <c r="E31" s="12">
        <v>1</v>
      </c>
      <c r="F31" s="14"/>
      <c r="G31" s="17">
        <v>15000</v>
      </c>
      <c r="H31" s="26">
        <f t="shared" si="10"/>
        <v>6.666666666666667</v>
      </c>
      <c r="I31" s="26">
        <f t="shared" ref="I31" si="11">P31/G31</f>
        <v>6.666666666666667</v>
      </c>
      <c r="J31" s="19"/>
      <c r="K31" s="19" t="str">
        <f>""</f>
        <v/>
      </c>
      <c r="L31" s="19"/>
      <c r="M31" s="19"/>
      <c r="N31" s="19"/>
      <c r="O31" s="19"/>
      <c r="P31" s="41">
        <v>100000</v>
      </c>
      <c r="Q31" s="42" t="str">
        <f>""</f>
        <v/>
      </c>
      <c r="V31" s="1"/>
      <c r="W31" s="1"/>
      <c r="AB31" s="1"/>
      <c r="AC31" s="1"/>
      <c r="AD31" s="1"/>
      <c r="AE31" s="1"/>
      <c r="AF31" s="1"/>
      <c r="AG31" s="1"/>
      <c r="AH31" s="1"/>
    </row>
    <row r="32" spans="1:34">
      <c r="A32" s="7" t="s">
        <v>3</v>
      </c>
      <c r="B32" s="37" t="s">
        <v>1</v>
      </c>
      <c r="C32" s="64" t="s">
        <v>130</v>
      </c>
      <c r="D32" s="11">
        <v>120000</v>
      </c>
      <c r="E32" s="7">
        <v>1</v>
      </c>
      <c r="F32" s="14"/>
      <c r="G32" s="17">
        <v>15000</v>
      </c>
      <c r="H32" s="26">
        <f t="shared" ref="H32:H33" si="12">P32/G32</f>
        <v>6.666666666666667</v>
      </c>
      <c r="I32" s="26">
        <f t="shared" ref="I32:I33" si="13">P32/G32</f>
        <v>6.666666666666667</v>
      </c>
      <c r="J32" s="19"/>
      <c r="K32" s="19"/>
      <c r="L32" s="19"/>
      <c r="M32" s="19"/>
      <c r="N32" s="19"/>
      <c r="O32" s="19"/>
      <c r="P32" s="41">
        <v>100000</v>
      </c>
      <c r="Q32" s="7" t="s">
        <v>2</v>
      </c>
      <c r="V32" s="1"/>
      <c r="W32" s="1"/>
      <c r="AB32" s="1"/>
      <c r="AC32" s="1"/>
      <c r="AD32" s="1"/>
      <c r="AE32" s="1"/>
      <c r="AF32" s="1"/>
      <c r="AG32" s="1"/>
      <c r="AH32" s="1"/>
    </row>
    <row r="33" spans="1:34">
      <c r="A33" s="7" t="s">
        <v>3</v>
      </c>
      <c r="B33" s="37" t="s">
        <v>1</v>
      </c>
      <c r="C33" s="64" t="s">
        <v>131</v>
      </c>
      <c r="D33" s="11">
        <v>120000</v>
      </c>
      <c r="E33" s="7">
        <v>1</v>
      </c>
      <c r="F33" s="14"/>
      <c r="G33" s="17">
        <v>15000</v>
      </c>
      <c r="H33" s="26">
        <f t="shared" si="12"/>
        <v>6.666666666666667</v>
      </c>
      <c r="I33" s="26">
        <f t="shared" si="13"/>
        <v>6.666666666666667</v>
      </c>
      <c r="J33" s="19"/>
      <c r="K33" s="19"/>
      <c r="L33" s="19"/>
      <c r="M33" s="19"/>
      <c r="N33" s="19"/>
      <c r="O33" s="19"/>
      <c r="P33" s="41">
        <v>100000</v>
      </c>
      <c r="Q33" s="7" t="s">
        <v>2</v>
      </c>
      <c r="V33" s="1"/>
      <c r="W33" s="1"/>
      <c r="AB33" s="1"/>
      <c r="AC33" s="1"/>
      <c r="AD33" s="1"/>
      <c r="AE33" s="1"/>
      <c r="AF33" s="1"/>
      <c r="AG33" s="1"/>
      <c r="AH33" s="1"/>
    </row>
    <row r="34" spans="1:34" ht="13.5" thickBot="1">
      <c r="C34" s="64"/>
      <c r="D34" s="7"/>
      <c r="E34" s="7"/>
      <c r="F34" s="14"/>
      <c r="G34" s="18"/>
      <c r="H34" s="19"/>
      <c r="I34" s="19"/>
      <c r="J34" s="19"/>
      <c r="K34" s="19"/>
      <c r="L34" s="19"/>
      <c r="M34" s="19"/>
      <c r="N34" s="19"/>
      <c r="O34" s="19"/>
      <c r="P34" s="20">
        <v>100000</v>
      </c>
      <c r="V34" s="1"/>
      <c r="W34" s="1"/>
      <c r="AB34" s="1"/>
      <c r="AC34" s="1"/>
      <c r="AD34" s="1"/>
      <c r="AE34" s="1"/>
      <c r="AF34" s="1"/>
      <c r="AG34" s="1"/>
      <c r="AH34" s="1"/>
    </row>
    <row r="35" spans="1:34">
      <c r="B35" s="1"/>
      <c r="V35" s="1"/>
      <c r="W35" s="1"/>
      <c r="AB35" s="1"/>
      <c r="AC35" s="1"/>
      <c r="AD35" s="1"/>
      <c r="AE35" s="1"/>
      <c r="AF35" s="1"/>
      <c r="AG35" s="1"/>
      <c r="AH35" s="1"/>
    </row>
    <row r="36" spans="1:34">
      <c r="B36" s="1"/>
      <c r="AB36" s="1"/>
      <c r="AC36" s="1"/>
      <c r="AD36" s="1"/>
      <c r="AE36" s="1"/>
      <c r="AF36" s="1"/>
      <c r="AG36" s="1"/>
      <c r="AH36" s="1"/>
    </row>
    <row r="37" spans="1:34">
      <c r="B37" s="1"/>
      <c r="AB37" s="1"/>
      <c r="AC37" s="1"/>
      <c r="AD37" s="1"/>
      <c r="AE37" s="1"/>
      <c r="AF37" s="1"/>
      <c r="AG37" s="1"/>
      <c r="AH37" s="1"/>
    </row>
    <row r="38" spans="1:34">
      <c r="B38" s="1"/>
      <c r="AB38" s="1"/>
      <c r="AC38" s="1"/>
      <c r="AD38" s="1"/>
      <c r="AE38" s="1"/>
      <c r="AF38" s="1"/>
      <c r="AG38" s="1"/>
      <c r="AH38" s="1"/>
    </row>
    <row r="39" spans="1:34">
      <c r="B39" s="1"/>
      <c r="AB39" s="1"/>
      <c r="AC39" s="1"/>
      <c r="AD39" s="1"/>
      <c r="AE39" s="1"/>
      <c r="AF39" s="1"/>
      <c r="AG39" s="1"/>
      <c r="AH39" s="1"/>
    </row>
    <row r="40" spans="1:34">
      <c r="AB40" s="1"/>
      <c r="AC40" s="1"/>
      <c r="AD40" s="1"/>
      <c r="AE40" s="1"/>
      <c r="AF40" s="1"/>
      <c r="AG40" s="1"/>
      <c r="AH40" s="1"/>
    </row>
    <row r="41" spans="1:34">
      <c r="AB41" s="1"/>
      <c r="AC41" s="1"/>
      <c r="AD41" s="1"/>
      <c r="AE41" s="1"/>
      <c r="AF41" s="1"/>
      <c r="AG41" s="1"/>
      <c r="AH41" s="1"/>
    </row>
    <row r="42" spans="1:34">
      <c r="AB42" s="1"/>
      <c r="AC42" s="1"/>
      <c r="AD42" s="1"/>
      <c r="AE42" s="1"/>
      <c r="AF42" s="1"/>
      <c r="AG42" s="1"/>
      <c r="AH42" s="1"/>
    </row>
    <row r="43" spans="1:34">
      <c r="AB43" s="1"/>
      <c r="AC43" s="1"/>
      <c r="AD43" s="1"/>
      <c r="AE43" s="1"/>
      <c r="AF43" s="1"/>
      <c r="AG43" s="1"/>
      <c r="AH43" s="1"/>
    </row>
    <row r="44" spans="1:34">
      <c r="AB44" s="1"/>
      <c r="AC44" s="1"/>
      <c r="AD44" s="1"/>
      <c r="AE44" s="1"/>
      <c r="AF44" s="1"/>
      <c r="AG44" s="1"/>
      <c r="AH44" s="1"/>
    </row>
    <row r="45" spans="1:34">
      <c r="AB45" s="1"/>
      <c r="AC45" s="1"/>
      <c r="AD45" s="1"/>
      <c r="AE45" s="1"/>
      <c r="AF45" s="1"/>
      <c r="AG45" s="1"/>
      <c r="AH45" s="1"/>
    </row>
    <row r="46" spans="1:34">
      <c r="AB46" s="1"/>
      <c r="AC46" s="1"/>
      <c r="AD46" s="1"/>
      <c r="AE46" s="1"/>
      <c r="AF46" s="1"/>
      <c r="AG46" s="1"/>
      <c r="AH46" s="1"/>
    </row>
    <row r="47" spans="1:34">
      <c r="AB47" s="1"/>
      <c r="AC47" s="1"/>
      <c r="AD47" s="1"/>
      <c r="AE47" s="1"/>
      <c r="AF47" s="1"/>
      <c r="AG47" s="1"/>
      <c r="AH47" s="1"/>
    </row>
    <row r="48" spans="1:34">
      <c r="AB48" s="1"/>
      <c r="AC48" s="1"/>
      <c r="AD48" s="1"/>
      <c r="AE48" s="1"/>
      <c r="AF48" s="1"/>
      <c r="AG48" s="1"/>
      <c r="AH48" s="1"/>
    </row>
    <row r="49" spans="28:34">
      <c r="AB49" s="1"/>
      <c r="AC49" s="1"/>
      <c r="AD49" s="1"/>
      <c r="AE49" s="1"/>
      <c r="AF49" s="1"/>
      <c r="AG49" s="1"/>
      <c r="AH49" s="1"/>
    </row>
    <row r="50" spans="28:34">
      <c r="AB50" s="1"/>
      <c r="AC50" s="1"/>
      <c r="AD50" s="1"/>
      <c r="AE50" s="1"/>
      <c r="AF50" s="1"/>
      <c r="AG50" s="1"/>
      <c r="AH50" s="1"/>
    </row>
    <row r="51" spans="28:34">
      <c r="AB51" s="1"/>
      <c r="AC51" s="1"/>
      <c r="AD51" s="1"/>
      <c r="AE51" s="1"/>
      <c r="AF51" s="1"/>
      <c r="AG51" s="1"/>
      <c r="AH51" s="1"/>
    </row>
    <row r="52" spans="28:34">
      <c r="AB52" s="1"/>
      <c r="AC52" s="1"/>
      <c r="AD52" s="1"/>
      <c r="AE52" s="1"/>
      <c r="AF52" s="1"/>
      <c r="AG52" s="1"/>
      <c r="AH52" s="1"/>
    </row>
    <row r="53" spans="28:34">
      <c r="AB53" s="1"/>
      <c r="AC53" s="1"/>
      <c r="AD53" s="1"/>
      <c r="AE53" s="1"/>
      <c r="AF53" s="1"/>
      <c r="AG53" s="1"/>
      <c r="AH53" s="1"/>
    </row>
  </sheetData>
  <pageMargins left="0.2" right="0.2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A46"/>
  <sheetViews>
    <sheetView showGridLines="0" tabSelected="1" zoomScaleNormal="100" workbookViewId="0">
      <pane ySplit="2" topLeftCell="A3" activePane="bottomLeft" state="frozen"/>
      <selection pane="bottomLeft" activeCell="K4" sqref="K4"/>
    </sheetView>
  </sheetViews>
  <sheetFormatPr baseColWidth="10" defaultRowHeight="12.75"/>
  <cols>
    <col min="1" max="1" width="6.85546875" customWidth="1"/>
    <col min="2" max="2" width="10.85546875" customWidth="1"/>
    <col min="3" max="3" width="11.5703125" customWidth="1"/>
    <col min="4" max="4" width="12.28515625" customWidth="1"/>
    <col min="5" max="5" width="16.7109375" customWidth="1"/>
    <col min="6" max="6" width="16.85546875" customWidth="1"/>
    <col min="7" max="7" width="49.5703125" style="27" customWidth="1"/>
    <col min="8" max="8" width="10.140625" customWidth="1"/>
    <col min="9" max="9" width="18.140625" customWidth="1"/>
    <col min="10" max="10" width="18.28515625" customWidth="1"/>
    <col min="11" max="11" width="19.140625" style="1" customWidth="1"/>
    <col min="12" max="12" width="13.140625" style="1" customWidth="1"/>
    <col min="13" max="13" width="13.5703125" style="1" bestFit="1" customWidth="1"/>
    <col min="14" max="14" width="11.42578125" style="1"/>
    <col min="21" max="21" width="20.85546875" style="3" customWidth="1"/>
    <col min="22" max="26" width="21.5703125" style="3" customWidth="1"/>
    <col min="27" max="27" width="15.85546875" style="3" customWidth="1"/>
  </cols>
  <sheetData>
    <row r="1" spans="1:27" ht="39.75" customHeight="1" thickBot="1">
      <c r="C1" s="29" t="s">
        <v>86</v>
      </c>
      <c r="G1" s="57" t="s">
        <v>132</v>
      </c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</row>
    <row r="2" spans="1:27" ht="15.75" thickBot="1">
      <c r="A2" s="43" t="s">
        <v>58</v>
      </c>
      <c r="B2" s="44" t="s">
        <v>59</v>
      </c>
      <c r="C2" s="44" t="s">
        <v>135</v>
      </c>
      <c r="D2" s="44" t="s">
        <v>104</v>
      </c>
      <c r="E2" s="44" t="s">
        <v>87</v>
      </c>
      <c r="F2" s="44" t="s">
        <v>134</v>
      </c>
      <c r="G2" s="58" t="s">
        <v>61</v>
      </c>
      <c r="H2" s="44" t="s">
        <v>133</v>
      </c>
      <c r="I2" s="44" t="s">
        <v>103</v>
      </c>
      <c r="J2" s="44" t="s">
        <v>128</v>
      </c>
      <c r="K2" s="44" t="s">
        <v>105</v>
      </c>
      <c r="L2" s="45" t="s">
        <v>106</v>
      </c>
      <c r="Q2" s="53"/>
      <c r="R2" s="53"/>
      <c r="S2" s="53"/>
      <c r="T2" s="53"/>
      <c r="U2" s="53"/>
      <c r="V2" s="53"/>
      <c r="W2" s="53"/>
      <c r="X2"/>
      <c r="Y2"/>
      <c r="Z2"/>
      <c r="AA2" s="53"/>
    </row>
    <row r="3" spans="1:27" ht="15">
      <c r="A3" s="55" t="s">
        <v>142</v>
      </c>
      <c r="B3" s="31" t="s">
        <v>64</v>
      </c>
      <c r="C3" s="31" t="s">
        <v>7</v>
      </c>
      <c r="D3" s="31" t="s">
        <v>96</v>
      </c>
      <c r="E3" s="31" t="s">
        <v>90</v>
      </c>
      <c r="F3" s="31" t="s">
        <v>74</v>
      </c>
      <c r="G3" s="59" t="s">
        <v>143</v>
      </c>
      <c r="H3" s="31" t="s">
        <v>82</v>
      </c>
      <c r="I3" s="51">
        <v>42160.5</v>
      </c>
      <c r="J3" s="51">
        <v>42160</v>
      </c>
      <c r="K3" s="51">
        <v>42160.541666666664</v>
      </c>
      <c r="L3" s="49">
        <f>IF(K3="","",ROUND((K3-J3)*24,1))</f>
        <v>13</v>
      </c>
      <c r="P3" s="53"/>
      <c r="Q3" s="53"/>
      <c r="R3" s="53"/>
      <c r="S3" s="53"/>
      <c r="T3" s="53"/>
      <c r="U3" s="53"/>
      <c r="V3" s="53"/>
      <c r="W3" s="53"/>
      <c r="X3"/>
      <c r="Y3"/>
      <c r="Z3"/>
      <c r="AA3" s="53"/>
    </row>
    <row r="4" spans="1:27" ht="15">
      <c r="A4" s="55"/>
      <c r="B4" s="31"/>
      <c r="C4" s="31"/>
      <c r="D4" s="31"/>
      <c r="E4" s="31"/>
      <c r="F4" s="31"/>
      <c r="G4" s="59"/>
      <c r="H4" s="31"/>
      <c r="I4" s="50"/>
      <c r="J4" s="34"/>
      <c r="K4" s="34"/>
      <c r="L4" s="49" t="str">
        <f>IF(K4="","",ROUND((K4-J4)*24,1))</f>
        <v/>
      </c>
      <c r="P4" s="53"/>
      <c r="Q4" s="53"/>
      <c r="R4" s="53"/>
      <c r="S4" s="53"/>
      <c r="T4" s="53"/>
      <c r="U4" s="53"/>
      <c r="V4" s="53"/>
      <c r="W4" s="53"/>
      <c r="X4"/>
      <c r="Y4"/>
      <c r="Z4"/>
      <c r="AA4" s="53"/>
    </row>
    <row r="5" spans="1:27" ht="15">
      <c r="A5" s="55"/>
      <c r="B5" s="31"/>
      <c r="C5" s="31"/>
      <c r="D5" s="31"/>
      <c r="E5" s="31"/>
      <c r="F5" s="31"/>
      <c r="G5" s="59"/>
      <c r="H5" s="31"/>
      <c r="I5" s="51"/>
      <c r="J5" s="35"/>
      <c r="K5" s="35"/>
      <c r="L5" s="49" t="str">
        <f t="shared" ref="L5:L19" si="0">IF(K5="","",ROUND((K5-J5)*24,1))</f>
        <v/>
      </c>
      <c r="P5" s="53"/>
      <c r="Q5" s="53"/>
      <c r="R5" s="53"/>
      <c r="S5" s="53"/>
      <c r="T5" s="53"/>
      <c r="U5" s="53"/>
      <c r="V5" s="53"/>
      <c r="W5" s="53"/>
      <c r="X5"/>
      <c r="Y5"/>
      <c r="Z5"/>
      <c r="AA5" s="53"/>
    </row>
    <row r="6" spans="1:27" ht="15">
      <c r="A6" s="55"/>
      <c r="B6" s="30"/>
      <c r="C6" s="30"/>
      <c r="D6" s="30"/>
      <c r="E6" s="30"/>
      <c r="F6" s="30"/>
      <c r="G6" s="60"/>
      <c r="H6" s="30"/>
      <c r="I6" s="51"/>
      <c r="J6" s="35"/>
      <c r="K6" s="35"/>
      <c r="L6" s="49" t="str">
        <f t="shared" si="0"/>
        <v/>
      </c>
      <c r="P6" s="53"/>
      <c r="Q6" s="53"/>
      <c r="R6" s="53"/>
      <c r="S6" s="53"/>
      <c r="T6" s="53"/>
      <c r="U6" s="53"/>
      <c r="V6" s="53"/>
      <c r="W6" s="53"/>
      <c r="X6"/>
      <c r="Y6"/>
      <c r="Z6"/>
      <c r="AA6" s="53"/>
    </row>
    <row r="7" spans="1:27" ht="15">
      <c r="A7" s="55"/>
      <c r="B7" s="30"/>
      <c r="C7" s="30"/>
      <c r="D7" s="30"/>
      <c r="E7" s="30"/>
      <c r="F7" s="30"/>
      <c r="G7" s="60"/>
      <c r="H7" s="30"/>
      <c r="I7" s="51"/>
      <c r="J7" s="35"/>
      <c r="K7" s="35"/>
      <c r="L7" s="49" t="str">
        <f t="shared" si="0"/>
        <v/>
      </c>
      <c r="P7" s="53"/>
      <c r="Q7" s="53"/>
      <c r="R7" s="53"/>
      <c r="S7" s="53"/>
      <c r="T7" s="53"/>
      <c r="U7" s="53"/>
      <c r="V7" s="53"/>
      <c r="W7" s="53"/>
      <c r="X7"/>
      <c r="Y7"/>
      <c r="Z7"/>
      <c r="AA7" s="53"/>
    </row>
    <row r="8" spans="1:27" ht="15">
      <c r="A8" s="55"/>
      <c r="B8" s="30"/>
      <c r="C8" s="30"/>
      <c r="D8" s="30"/>
      <c r="E8" s="30"/>
      <c r="F8" s="30"/>
      <c r="G8" s="60"/>
      <c r="H8" s="30"/>
      <c r="I8" s="51"/>
      <c r="J8" s="51"/>
      <c r="K8" s="51"/>
      <c r="L8" s="49" t="str">
        <f t="shared" si="0"/>
        <v/>
      </c>
      <c r="P8" s="53"/>
      <c r="Q8" s="53"/>
      <c r="R8" s="53"/>
      <c r="S8" s="53"/>
      <c r="T8" s="53"/>
      <c r="U8" s="53"/>
      <c r="V8" s="53"/>
      <c r="W8" s="53"/>
      <c r="X8"/>
      <c r="Y8"/>
      <c r="Z8"/>
      <c r="AA8" s="53"/>
    </row>
    <row r="9" spans="1:27" ht="15">
      <c r="A9" s="55"/>
      <c r="B9" s="30"/>
      <c r="C9" s="30"/>
      <c r="D9" s="30"/>
      <c r="E9" s="30"/>
      <c r="F9" s="30"/>
      <c r="G9" s="60"/>
      <c r="H9" s="30"/>
      <c r="I9" s="51"/>
      <c r="J9" s="35"/>
      <c r="K9" s="35"/>
      <c r="L9" s="49" t="str">
        <f t="shared" si="0"/>
        <v/>
      </c>
      <c r="P9" s="53"/>
      <c r="Q9" s="53"/>
      <c r="R9" s="53"/>
      <c r="S9" s="53"/>
      <c r="T9" s="53"/>
      <c r="U9" s="53"/>
      <c r="V9" s="53"/>
      <c r="W9" s="53"/>
      <c r="X9"/>
      <c r="Y9"/>
      <c r="Z9"/>
      <c r="AA9" s="53"/>
    </row>
    <row r="10" spans="1:27" ht="15">
      <c r="A10" s="55"/>
      <c r="B10" s="30"/>
      <c r="C10" s="30"/>
      <c r="D10" s="30"/>
      <c r="E10" s="30"/>
      <c r="F10" s="30"/>
      <c r="G10" s="60"/>
      <c r="H10" s="30"/>
      <c r="I10" s="51"/>
      <c r="J10" s="35"/>
      <c r="K10" s="35"/>
      <c r="L10" s="49" t="str">
        <f t="shared" si="0"/>
        <v/>
      </c>
      <c r="P10" s="53"/>
      <c r="Q10" s="53"/>
      <c r="R10" s="53"/>
      <c r="S10" s="53"/>
      <c r="T10" s="53"/>
      <c r="U10" s="53"/>
      <c r="V10" s="53"/>
      <c r="W10" s="53"/>
      <c r="X10"/>
      <c r="Y10"/>
      <c r="Z10"/>
      <c r="AA10" s="53"/>
    </row>
    <row r="11" spans="1:27" ht="15">
      <c r="A11" s="55"/>
      <c r="B11" s="30"/>
      <c r="C11" s="30"/>
      <c r="D11" s="30"/>
      <c r="E11" s="30"/>
      <c r="F11" s="30"/>
      <c r="G11" s="60"/>
      <c r="H11" s="30"/>
      <c r="I11" s="51"/>
      <c r="J11" s="35"/>
      <c r="K11" s="35"/>
      <c r="L11" s="49" t="str">
        <f t="shared" si="0"/>
        <v/>
      </c>
      <c r="P11" s="53"/>
      <c r="Q11" s="53"/>
      <c r="R11" s="53"/>
      <c r="S11" s="53"/>
      <c r="T11" s="53"/>
      <c r="U11" s="53"/>
      <c r="V11" s="53"/>
      <c r="W11" s="53"/>
      <c r="X11"/>
      <c r="Y11"/>
      <c r="Z11"/>
      <c r="AA11" s="53"/>
    </row>
    <row r="12" spans="1:27" ht="15">
      <c r="A12" s="55"/>
      <c r="B12" s="30"/>
      <c r="C12" s="30"/>
      <c r="D12" s="30"/>
      <c r="E12" s="30"/>
      <c r="F12" s="30"/>
      <c r="G12" s="61"/>
      <c r="H12" s="30"/>
      <c r="I12" s="51"/>
      <c r="J12" s="35"/>
      <c r="K12" s="35"/>
      <c r="L12" s="49" t="str">
        <f t="shared" si="0"/>
        <v/>
      </c>
      <c r="P12" s="53"/>
      <c r="Q12" s="53"/>
      <c r="R12" s="53"/>
      <c r="S12" s="53"/>
      <c r="T12" s="53"/>
      <c r="U12" s="53"/>
      <c r="V12" s="53"/>
      <c r="W12" s="53"/>
      <c r="X12" s="19"/>
      <c r="Y12" s="19"/>
      <c r="Z12" s="19"/>
      <c r="AA12" s="53"/>
    </row>
    <row r="13" spans="1:27" ht="15">
      <c r="A13" s="55"/>
      <c r="B13" s="30"/>
      <c r="C13" s="30"/>
      <c r="D13" s="30"/>
      <c r="E13" s="30"/>
      <c r="F13" s="30"/>
      <c r="G13" s="61"/>
      <c r="H13" s="30"/>
      <c r="I13" s="51"/>
      <c r="J13" s="35"/>
      <c r="K13" s="35"/>
      <c r="L13" s="49" t="str">
        <f t="shared" si="0"/>
        <v/>
      </c>
      <c r="P13" s="53"/>
      <c r="Q13" s="53"/>
      <c r="R13" s="53"/>
      <c r="S13" s="53"/>
      <c r="T13" s="53"/>
      <c r="U13" s="53"/>
      <c r="V13" s="53"/>
      <c r="W13" s="53"/>
      <c r="X13" s="19"/>
      <c r="Y13" s="19"/>
      <c r="Z13" s="19"/>
      <c r="AA13" s="53"/>
    </row>
    <row r="14" spans="1:27" ht="15">
      <c r="A14" s="56"/>
      <c r="B14" s="31"/>
      <c r="C14" s="31"/>
      <c r="D14" s="31"/>
      <c r="E14" s="31"/>
      <c r="F14" s="31"/>
      <c r="G14" s="61"/>
      <c r="H14" s="32"/>
      <c r="I14" s="51"/>
      <c r="J14" s="35"/>
      <c r="K14" s="35"/>
      <c r="L14" s="49" t="str">
        <f t="shared" si="0"/>
        <v/>
      </c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</row>
    <row r="15" spans="1:27" ht="15">
      <c r="A15" s="56"/>
      <c r="B15" s="31"/>
      <c r="C15" s="30"/>
      <c r="D15" s="31"/>
      <c r="E15" s="31"/>
      <c r="F15" s="31"/>
      <c r="G15" s="61"/>
      <c r="H15" s="32"/>
      <c r="I15" s="51"/>
      <c r="J15" s="35"/>
      <c r="K15" s="35"/>
      <c r="L15" s="49" t="str">
        <f t="shared" si="0"/>
        <v/>
      </c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</row>
    <row r="16" spans="1:27" ht="15">
      <c r="A16" s="56"/>
      <c r="B16" s="31"/>
      <c r="C16" s="31"/>
      <c r="D16" s="31"/>
      <c r="E16" s="31"/>
      <c r="F16" s="31"/>
      <c r="G16" s="61"/>
      <c r="H16" s="32"/>
      <c r="I16" s="51"/>
      <c r="J16" s="35"/>
      <c r="K16" s="35"/>
      <c r="L16" s="49" t="str">
        <f t="shared" si="0"/>
        <v/>
      </c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</row>
    <row r="17" spans="1:27" ht="15">
      <c r="A17" s="56"/>
      <c r="B17" s="31"/>
      <c r="C17" s="30"/>
      <c r="D17" s="31"/>
      <c r="E17" s="31"/>
      <c r="F17" s="31"/>
      <c r="G17" s="61"/>
      <c r="H17" s="32"/>
      <c r="I17" s="51"/>
      <c r="J17" s="35"/>
      <c r="K17" s="35"/>
      <c r="L17" s="49" t="str">
        <f t="shared" si="0"/>
        <v/>
      </c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</row>
    <row r="18" spans="1:27" ht="15">
      <c r="A18" s="56"/>
      <c r="B18" s="31"/>
      <c r="C18" s="30"/>
      <c r="D18" s="31"/>
      <c r="E18" s="31"/>
      <c r="F18" s="31"/>
      <c r="G18" s="61"/>
      <c r="H18" s="32"/>
      <c r="I18" s="51"/>
      <c r="J18" s="35"/>
      <c r="K18" s="35"/>
      <c r="L18" s="49" t="str">
        <f t="shared" si="0"/>
        <v/>
      </c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</row>
    <row r="19" spans="1:27" ht="15">
      <c r="A19" s="56"/>
      <c r="B19" s="31"/>
      <c r="C19" s="31"/>
      <c r="D19" s="31"/>
      <c r="E19" s="31"/>
      <c r="F19" s="31"/>
      <c r="G19" s="61"/>
      <c r="H19" s="32"/>
      <c r="I19" s="51"/>
      <c r="J19" s="35"/>
      <c r="K19" s="35"/>
      <c r="L19" s="49" t="str">
        <f t="shared" si="0"/>
        <v/>
      </c>
      <c r="P19" s="53"/>
      <c r="Q19" s="53"/>
      <c r="R19" s="53"/>
      <c r="S19" s="53"/>
      <c r="T19" s="53"/>
      <c r="U19" s="66"/>
      <c r="V19" s="66"/>
      <c r="W19" s="66"/>
      <c r="X19" s="53"/>
      <c r="Y19" s="53"/>
      <c r="Z19" s="53"/>
      <c r="AA19" s="53"/>
    </row>
    <row r="20" spans="1:27" ht="15">
      <c r="A20" s="56"/>
      <c r="B20" s="31"/>
      <c r="C20" s="31"/>
      <c r="D20" s="31"/>
      <c r="E20" s="31"/>
      <c r="F20" s="31"/>
      <c r="G20" s="61"/>
      <c r="H20" s="32"/>
      <c r="I20" s="51"/>
      <c r="J20" s="35"/>
      <c r="K20" s="35"/>
      <c r="L20" s="36" t="str">
        <f t="shared" ref="L20:L45" si="1">IF(K20="","",(K20-J20)*24)</f>
        <v/>
      </c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</row>
    <row r="21" spans="1:27" ht="15">
      <c r="A21" s="56"/>
      <c r="B21" s="31"/>
      <c r="C21" s="31"/>
      <c r="D21" s="31"/>
      <c r="E21" s="31"/>
      <c r="F21" s="31"/>
      <c r="G21" s="61"/>
      <c r="H21" s="32"/>
      <c r="I21" s="51"/>
      <c r="J21" s="35"/>
      <c r="K21" s="35"/>
      <c r="L21" s="36" t="str">
        <f t="shared" si="1"/>
        <v/>
      </c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</row>
    <row r="22" spans="1:27" ht="15">
      <c r="A22" s="56"/>
      <c r="B22" s="31"/>
      <c r="C22" s="31"/>
      <c r="D22" s="31"/>
      <c r="E22" s="31"/>
      <c r="F22" s="31"/>
      <c r="G22" s="61"/>
      <c r="H22" s="32"/>
      <c r="I22" s="51"/>
      <c r="J22" s="35"/>
      <c r="K22" s="35"/>
      <c r="L22" s="36" t="str">
        <f t="shared" si="1"/>
        <v/>
      </c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</row>
    <row r="23" spans="1:27" ht="15">
      <c r="A23" s="56"/>
      <c r="B23" s="31"/>
      <c r="C23" s="31"/>
      <c r="D23" s="31"/>
      <c r="E23" s="31"/>
      <c r="F23" s="31"/>
      <c r="G23" s="61"/>
      <c r="H23" s="32"/>
      <c r="I23" s="51"/>
      <c r="J23" s="35"/>
      <c r="K23" s="35"/>
      <c r="L23" s="36" t="str">
        <f t="shared" si="1"/>
        <v/>
      </c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</row>
    <row r="24" spans="1:27" ht="15">
      <c r="A24" s="56"/>
      <c r="B24" s="31"/>
      <c r="C24" s="31"/>
      <c r="D24" s="31"/>
      <c r="E24" s="31"/>
      <c r="F24" s="31"/>
      <c r="G24" s="61"/>
      <c r="H24" s="32"/>
      <c r="I24" s="50"/>
      <c r="J24" s="34"/>
      <c r="K24" s="35"/>
      <c r="L24" s="36" t="str">
        <f t="shared" si="1"/>
        <v/>
      </c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</row>
    <row r="25" spans="1:27" ht="15">
      <c r="A25" s="56"/>
      <c r="B25" s="31"/>
      <c r="C25" s="31"/>
      <c r="D25" s="31"/>
      <c r="E25" s="31"/>
      <c r="F25" s="31"/>
      <c r="G25" s="61"/>
      <c r="H25" s="32"/>
      <c r="I25" s="50"/>
      <c r="J25" s="34"/>
      <c r="K25" s="35"/>
      <c r="L25" s="36" t="str">
        <f t="shared" si="1"/>
        <v/>
      </c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</row>
    <row r="26" spans="1:27" ht="15">
      <c r="A26" s="56"/>
      <c r="B26" s="31"/>
      <c r="C26" s="31"/>
      <c r="D26" s="31"/>
      <c r="E26" s="31"/>
      <c r="F26" s="31"/>
      <c r="G26" s="61"/>
      <c r="H26" s="32"/>
      <c r="I26" s="50"/>
      <c r="J26" s="34"/>
      <c r="K26" s="35"/>
      <c r="L26" s="36" t="str">
        <f t="shared" si="1"/>
        <v/>
      </c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</row>
    <row r="27" spans="1:27" ht="15">
      <c r="A27" s="56"/>
      <c r="B27" s="31"/>
      <c r="C27" s="31"/>
      <c r="D27" s="31"/>
      <c r="E27" s="31"/>
      <c r="F27" s="31"/>
      <c r="G27" s="61"/>
      <c r="H27" s="32"/>
      <c r="I27" s="50"/>
      <c r="J27" s="34"/>
      <c r="K27" s="35"/>
      <c r="L27" s="36" t="str">
        <f t="shared" si="1"/>
        <v/>
      </c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</row>
    <row r="28" spans="1:27" ht="15">
      <c r="A28" s="56"/>
      <c r="B28" s="31"/>
      <c r="C28" s="31"/>
      <c r="D28" s="31"/>
      <c r="E28" s="31"/>
      <c r="F28" s="31"/>
      <c r="G28" s="61"/>
      <c r="H28" s="32"/>
      <c r="I28" s="50"/>
      <c r="J28" s="34"/>
      <c r="K28" s="35"/>
      <c r="L28" s="36" t="str">
        <f t="shared" si="1"/>
        <v/>
      </c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</row>
    <row r="29" spans="1:27" ht="15">
      <c r="A29" s="56"/>
      <c r="B29" s="31"/>
      <c r="C29" s="31"/>
      <c r="D29" s="31"/>
      <c r="E29" s="31"/>
      <c r="F29" s="31"/>
      <c r="G29" s="61"/>
      <c r="H29" s="32"/>
      <c r="I29" s="50"/>
      <c r="J29" s="34"/>
      <c r="K29" s="35"/>
      <c r="L29" s="36" t="str">
        <f t="shared" si="1"/>
        <v/>
      </c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</row>
    <row r="30" spans="1:27" ht="15">
      <c r="A30" s="33"/>
      <c r="B30" s="31"/>
      <c r="C30" s="31"/>
      <c r="D30" s="31"/>
      <c r="E30" s="31"/>
      <c r="F30" s="31"/>
      <c r="G30" s="61"/>
      <c r="H30" s="32"/>
      <c r="I30" s="50"/>
      <c r="J30" s="34"/>
      <c r="K30" s="35"/>
      <c r="L30" s="36" t="str">
        <f t="shared" si="1"/>
        <v/>
      </c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</row>
    <row r="31" spans="1:27" ht="15">
      <c r="A31" s="33"/>
      <c r="B31" s="31"/>
      <c r="C31" s="31"/>
      <c r="D31" s="31"/>
      <c r="E31" s="31"/>
      <c r="F31" s="31"/>
      <c r="G31" s="61"/>
      <c r="H31" s="32"/>
      <c r="I31" s="50"/>
      <c r="J31" s="34"/>
      <c r="K31" s="35"/>
      <c r="L31" s="36" t="str">
        <f t="shared" si="1"/>
        <v/>
      </c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</row>
    <row r="32" spans="1:27" ht="15">
      <c r="A32" s="33"/>
      <c r="B32" s="31"/>
      <c r="C32" s="31"/>
      <c r="D32" s="31"/>
      <c r="E32" s="31"/>
      <c r="F32" s="31"/>
      <c r="G32" s="61"/>
      <c r="H32" s="32"/>
      <c r="I32" s="50"/>
      <c r="J32" s="34"/>
      <c r="K32" s="35"/>
      <c r="L32" s="36" t="str">
        <f t="shared" si="1"/>
        <v/>
      </c>
      <c r="P32" s="53"/>
      <c r="Q32" s="54"/>
      <c r="R32" s="53"/>
      <c r="S32" s="53"/>
      <c r="T32" s="53"/>
      <c r="U32" s="53"/>
      <c r="V32" s="53"/>
      <c r="W32" s="53"/>
      <c r="X32" s="53"/>
      <c r="Y32" s="53"/>
      <c r="Z32" s="53"/>
      <c r="AA32" s="53"/>
    </row>
    <row r="33" spans="1:27" ht="15">
      <c r="A33" s="33"/>
      <c r="B33" s="31"/>
      <c r="C33" s="31"/>
      <c r="D33" s="31"/>
      <c r="E33" s="31"/>
      <c r="F33" s="31"/>
      <c r="G33" s="61"/>
      <c r="H33" s="32"/>
      <c r="I33" s="50"/>
      <c r="J33" s="34"/>
      <c r="K33" s="35"/>
      <c r="L33" s="36" t="str">
        <f t="shared" si="1"/>
        <v/>
      </c>
      <c r="P33" s="53"/>
      <c r="Q33" s="54"/>
      <c r="R33" s="53"/>
      <c r="S33" s="53"/>
      <c r="T33" s="53"/>
      <c r="U33" s="53"/>
      <c r="V33" s="53"/>
      <c r="W33" s="53"/>
      <c r="X33" s="53"/>
      <c r="Y33" s="53"/>
      <c r="Z33" s="53"/>
      <c r="AA33" s="53"/>
    </row>
    <row r="34" spans="1:27" ht="15">
      <c r="A34" s="33"/>
      <c r="B34" s="31"/>
      <c r="C34" s="31"/>
      <c r="D34" s="31"/>
      <c r="E34" s="31"/>
      <c r="F34" s="31"/>
      <c r="G34" s="61"/>
      <c r="H34" s="32"/>
      <c r="I34" s="50"/>
      <c r="J34" s="34"/>
      <c r="K34" s="35"/>
      <c r="L34" s="36" t="str">
        <f t="shared" si="1"/>
        <v/>
      </c>
      <c r="P34" s="53"/>
      <c r="Q34" s="54"/>
      <c r="R34" s="53"/>
      <c r="S34" s="53"/>
      <c r="T34" s="53"/>
      <c r="U34" s="53"/>
      <c r="V34" s="53"/>
      <c r="W34" s="53"/>
      <c r="X34" s="53"/>
      <c r="Y34" s="53"/>
      <c r="Z34" s="53"/>
      <c r="AA34" s="53"/>
    </row>
    <row r="35" spans="1:27" ht="15">
      <c r="A35" s="33"/>
      <c r="B35" s="31"/>
      <c r="C35" s="31"/>
      <c r="D35" s="31"/>
      <c r="E35" s="31"/>
      <c r="F35" s="31"/>
      <c r="G35" s="61"/>
      <c r="H35" s="32"/>
      <c r="I35" s="50"/>
      <c r="J35" s="34"/>
      <c r="K35" s="35"/>
      <c r="L35" s="36" t="str">
        <f t="shared" si="1"/>
        <v/>
      </c>
      <c r="P35" s="53"/>
      <c r="Q35" s="54"/>
      <c r="R35" s="53"/>
      <c r="S35" s="53"/>
      <c r="T35" s="53"/>
      <c r="U35" s="53"/>
      <c r="V35" s="53"/>
      <c r="W35" s="53"/>
      <c r="X35" s="53"/>
      <c r="Y35" s="53"/>
      <c r="Z35" s="53"/>
      <c r="AA35" s="53"/>
    </row>
    <row r="36" spans="1:27" ht="15">
      <c r="A36" s="33"/>
      <c r="B36" s="31"/>
      <c r="C36" s="31"/>
      <c r="D36" s="31"/>
      <c r="E36" s="31"/>
      <c r="F36" s="31"/>
      <c r="G36" s="61"/>
      <c r="H36" s="32"/>
      <c r="I36" s="50"/>
      <c r="J36" s="34"/>
      <c r="K36" s="35"/>
      <c r="L36" s="36" t="str">
        <f t="shared" si="1"/>
        <v/>
      </c>
      <c r="P36" s="53"/>
      <c r="Q36" s="54"/>
      <c r="R36" s="53"/>
      <c r="S36" s="53"/>
      <c r="T36" s="53"/>
      <c r="U36" s="53"/>
      <c r="V36" s="53"/>
      <c r="W36" s="53"/>
      <c r="X36" s="53"/>
      <c r="Y36" s="53"/>
      <c r="Z36" s="53"/>
      <c r="AA36" s="53"/>
    </row>
    <row r="37" spans="1:27" ht="15">
      <c r="A37" s="33"/>
      <c r="B37" s="31"/>
      <c r="C37" s="31"/>
      <c r="D37" s="31"/>
      <c r="E37" s="31"/>
      <c r="F37" s="31"/>
      <c r="G37" s="61"/>
      <c r="H37" s="32"/>
      <c r="I37" s="50"/>
      <c r="J37" s="34"/>
      <c r="K37" s="35"/>
      <c r="L37" s="36" t="str">
        <f t="shared" si="1"/>
        <v/>
      </c>
      <c r="P37" s="53"/>
      <c r="Q37" s="54"/>
      <c r="R37" s="53"/>
      <c r="S37" s="53"/>
      <c r="T37" s="53"/>
      <c r="U37" s="53"/>
      <c r="V37" s="53"/>
      <c r="W37" s="53"/>
      <c r="X37" s="53"/>
      <c r="Y37" s="53"/>
      <c r="Z37" s="53"/>
      <c r="AA37" s="53"/>
    </row>
    <row r="38" spans="1:27" ht="15">
      <c r="A38" s="33"/>
      <c r="B38" s="31"/>
      <c r="C38" s="31"/>
      <c r="D38" s="31"/>
      <c r="E38" s="31"/>
      <c r="F38" s="31"/>
      <c r="G38" s="61"/>
      <c r="H38" s="32"/>
      <c r="I38" s="50"/>
      <c r="J38" s="34"/>
      <c r="K38" s="35"/>
      <c r="L38" s="36" t="str">
        <f t="shared" si="1"/>
        <v/>
      </c>
      <c r="P38" s="53"/>
      <c r="Q38" s="54"/>
      <c r="R38" s="53"/>
      <c r="S38" s="53"/>
      <c r="T38" s="53"/>
      <c r="U38" s="53"/>
      <c r="V38" s="53"/>
      <c r="W38" s="53"/>
      <c r="X38" s="53"/>
      <c r="Y38" s="53"/>
      <c r="Z38" s="53"/>
      <c r="AA38" s="53"/>
    </row>
    <row r="39" spans="1:27" ht="15">
      <c r="A39" s="33"/>
      <c r="B39" s="31"/>
      <c r="C39" s="31"/>
      <c r="D39" s="31"/>
      <c r="E39" s="31"/>
      <c r="F39" s="31"/>
      <c r="G39" s="61"/>
      <c r="H39" s="32"/>
      <c r="I39" s="50"/>
      <c r="J39" s="34"/>
      <c r="K39" s="35"/>
      <c r="L39" s="36" t="str">
        <f t="shared" si="1"/>
        <v/>
      </c>
      <c r="P39" s="53"/>
      <c r="Q39" s="54"/>
      <c r="R39" s="53"/>
      <c r="S39" s="53"/>
      <c r="T39" s="53"/>
      <c r="U39" s="53"/>
      <c r="V39" s="53"/>
      <c r="W39" s="53"/>
      <c r="X39" s="53"/>
      <c r="Y39" s="53"/>
      <c r="Z39" s="53"/>
      <c r="AA39" s="53"/>
    </row>
    <row r="40" spans="1:27" ht="15">
      <c r="A40" s="33"/>
      <c r="B40" s="31"/>
      <c r="C40" s="31"/>
      <c r="D40" s="31"/>
      <c r="E40" s="31"/>
      <c r="F40" s="31"/>
      <c r="G40" s="61"/>
      <c r="H40" s="32"/>
      <c r="I40" s="50"/>
      <c r="J40" s="34"/>
      <c r="K40" s="35"/>
      <c r="L40" s="36" t="str">
        <f t="shared" si="1"/>
        <v/>
      </c>
      <c r="P40" s="53"/>
      <c r="Q40" s="54"/>
      <c r="R40" s="53"/>
      <c r="S40" s="53"/>
      <c r="T40" s="53"/>
      <c r="U40" s="53"/>
      <c r="V40" s="53"/>
      <c r="W40" s="53"/>
      <c r="X40" s="53"/>
      <c r="Y40" s="53"/>
      <c r="Z40" s="53"/>
      <c r="AA40" s="53"/>
    </row>
    <row r="41" spans="1:27" ht="15">
      <c r="A41" s="33"/>
      <c r="B41" s="31"/>
      <c r="C41" s="31"/>
      <c r="D41" s="31"/>
      <c r="E41" s="31"/>
      <c r="F41" s="31"/>
      <c r="G41" s="61"/>
      <c r="H41" s="32"/>
      <c r="I41" s="50"/>
      <c r="J41" s="34"/>
      <c r="K41" s="35"/>
      <c r="L41" s="36" t="str">
        <f t="shared" si="1"/>
        <v/>
      </c>
      <c r="P41" s="53"/>
      <c r="Q41" s="54"/>
      <c r="R41" s="53"/>
      <c r="S41" s="53"/>
      <c r="T41" s="53"/>
      <c r="U41" s="53"/>
      <c r="V41" s="53"/>
      <c r="W41" s="53"/>
      <c r="X41" s="53"/>
      <c r="Y41" s="53"/>
      <c r="Z41" s="53"/>
      <c r="AA41" s="53"/>
    </row>
    <row r="42" spans="1:27" ht="15">
      <c r="A42" s="33"/>
      <c r="B42" s="31"/>
      <c r="C42" s="31"/>
      <c r="D42" s="31"/>
      <c r="E42" s="31"/>
      <c r="F42" s="31"/>
      <c r="G42" s="61"/>
      <c r="H42" s="32"/>
      <c r="I42" s="50"/>
      <c r="J42" s="34"/>
      <c r="K42" s="35"/>
      <c r="L42" s="36" t="str">
        <f t="shared" si="1"/>
        <v/>
      </c>
      <c r="P42" s="53"/>
      <c r="Q42" s="54"/>
      <c r="R42" s="53"/>
      <c r="S42" s="53"/>
      <c r="T42" s="53"/>
      <c r="U42" s="53"/>
      <c r="V42" s="53"/>
      <c r="W42" s="53"/>
      <c r="X42" s="53"/>
      <c r="Y42" s="53"/>
      <c r="Z42" s="53"/>
      <c r="AA42" s="53"/>
    </row>
    <row r="43" spans="1:27" ht="15">
      <c r="A43" s="33"/>
      <c r="B43" s="31"/>
      <c r="C43" s="31"/>
      <c r="D43" s="31"/>
      <c r="E43" s="31"/>
      <c r="F43" s="31"/>
      <c r="G43" s="61"/>
      <c r="H43" s="32"/>
      <c r="I43" s="50"/>
      <c r="J43" s="34"/>
      <c r="K43" s="35"/>
      <c r="L43" s="36" t="str">
        <f t="shared" si="1"/>
        <v/>
      </c>
      <c r="P43" s="53"/>
      <c r="Q43" s="54"/>
      <c r="R43" s="53"/>
      <c r="S43" s="53"/>
      <c r="T43" s="53"/>
      <c r="U43" s="53"/>
      <c r="V43" s="53"/>
      <c r="W43" s="53"/>
      <c r="X43" s="53"/>
      <c r="Y43" s="53"/>
      <c r="Z43" s="53"/>
      <c r="AA43" s="53"/>
    </row>
    <row r="44" spans="1:27" ht="15">
      <c r="A44" s="33"/>
      <c r="B44" s="31"/>
      <c r="C44" s="31"/>
      <c r="D44" s="31"/>
      <c r="E44" s="31"/>
      <c r="F44" s="31"/>
      <c r="G44" s="61"/>
      <c r="H44" s="32"/>
      <c r="I44" s="50"/>
      <c r="J44" s="34"/>
      <c r="K44" s="35"/>
      <c r="L44" s="36" t="str">
        <f t="shared" si="1"/>
        <v/>
      </c>
      <c r="P44" s="53"/>
      <c r="Q44" s="54"/>
      <c r="R44" s="53"/>
      <c r="S44" s="53"/>
      <c r="T44" s="53"/>
      <c r="U44" s="53"/>
      <c r="V44" s="53"/>
      <c r="W44" s="53"/>
      <c r="X44" s="53"/>
      <c r="Y44" s="53"/>
      <c r="Z44" s="53"/>
      <c r="AA44" s="53"/>
    </row>
    <row r="45" spans="1:27" ht="15">
      <c r="A45" s="33"/>
      <c r="B45" s="31"/>
      <c r="C45" s="31"/>
      <c r="D45" s="31"/>
      <c r="E45" s="31"/>
      <c r="F45" s="31"/>
      <c r="G45" s="61"/>
      <c r="H45" s="32"/>
      <c r="I45" s="50"/>
      <c r="J45" s="34"/>
      <c r="K45" s="35"/>
      <c r="L45" s="36" t="str">
        <f t="shared" si="1"/>
        <v/>
      </c>
      <c r="P45" s="53"/>
      <c r="Q45" s="54"/>
      <c r="R45" s="53"/>
      <c r="S45" s="53"/>
      <c r="T45" s="53"/>
      <c r="U45" s="53"/>
      <c r="V45" s="53"/>
      <c r="W45" s="53"/>
      <c r="X45" s="53"/>
      <c r="Y45" s="53"/>
      <c r="Z45" s="53"/>
      <c r="AA45" s="53"/>
    </row>
    <row r="46" spans="1:27">
      <c r="P46" s="53"/>
      <c r="Q46" s="54"/>
      <c r="R46" s="53"/>
      <c r="S46" s="53"/>
      <c r="T46" s="53"/>
      <c r="U46" s="53"/>
      <c r="V46" s="53"/>
      <c r="W46" s="53"/>
      <c r="X46" s="53"/>
      <c r="Y46" s="53"/>
      <c r="Z46" s="53"/>
      <c r="AA46" s="53"/>
    </row>
  </sheetData>
  <pageMargins left="0.2" right="0.2" top="0.25" bottom="0.26" header="0.2" footer="0.2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Suivie_Inter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heythem.salhi</cp:lastModifiedBy>
  <cp:lastPrinted>2015-06-03T13:01:46Z</cp:lastPrinted>
  <dcterms:created xsi:type="dcterms:W3CDTF">2015-03-24T19:12:24Z</dcterms:created>
  <dcterms:modified xsi:type="dcterms:W3CDTF">2015-06-05T09:54:08Z</dcterms:modified>
</cp:coreProperties>
</file>