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440" windowHeight="12585" activeTab="1"/>
  </bookViews>
  <sheets>
    <sheet name="Base" sheetId="3" r:id="rId1"/>
    <sheet name="Menu" sheetId="1" r:id="rId2"/>
  </sheets>
  <definedNames>
    <definedName name="_xlnm.Print_Area" localSheetId="1">Menu!$A$2:$H$11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" i="1"/>
  <c r="A4" i="1"/>
  <c r="A5" i="1"/>
  <c r="A6" i="1"/>
  <c r="A7" i="1"/>
  <c r="A8" i="1"/>
  <c r="A9" i="1"/>
  <c r="A10" i="1"/>
  <c r="A11" i="1"/>
  <c r="A2" i="1"/>
  <c r="B3" i="1" l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H2" i="1"/>
  <c r="G2" i="1"/>
  <c r="F2" i="1"/>
  <c r="E2" i="1"/>
  <c r="D2" i="1"/>
  <c r="C2" i="1"/>
  <c r="B2" i="1"/>
  <c r="I44" i="3"/>
  <c r="I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</calcChain>
</file>

<file path=xl/sharedStrings.xml><?xml version="1.0" encoding="utf-8"?>
<sst xmlns="http://schemas.openxmlformats.org/spreadsheetml/2006/main" count="60" uniqueCount="48">
  <si>
    <t>Lait</t>
  </si>
  <si>
    <t>Café noir</t>
  </si>
  <si>
    <t>Œuf</t>
  </si>
  <si>
    <t>Glucides</t>
  </si>
  <si>
    <t>Lipides</t>
  </si>
  <si>
    <t>Protéines</t>
  </si>
  <si>
    <t>Eau</t>
  </si>
  <si>
    <t>Kcal</t>
  </si>
  <si>
    <t>Divers</t>
  </si>
  <si>
    <t>Pain aux céréales</t>
  </si>
  <si>
    <t>Sel</t>
  </si>
  <si>
    <t>Jambon cuit</t>
  </si>
  <si>
    <t>Pomme</t>
  </si>
  <si>
    <t>Orange</t>
  </si>
  <si>
    <t>Muesli croustillant</t>
  </si>
  <si>
    <t>Fromage</t>
  </si>
  <si>
    <t>Poulet</t>
  </si>
  <si>
    <t>Porc</t>
  </si>
  <si>
    <t>Riz blanc</t>
  </si>
  <si>
    <t>Riz complet</t>
  </si>
  <si>
    <t>Pates au blé complet</t>
  </si>
  <si>
    <t>Pates aux œufs</t>
  </si>
  <si>
    <t>Bœuf</t>
  </si>
  <si>
    <t>Pomme de terre à l'eau</t>
  </si>
  <si>
    <t>Purée de pomme de terre</t>
  </si>
  <si>
    <t>Beurre</t>
  </si>
  <si>
    <t>Huile de tournesol</t>
  </si>
  <si>
    <t>Huile d'olive</t>
  </si>
  <si>
    <t>Oignon cuit</t>
  </si>
  <si>
    <t>Poivron rouge cuit</t>
  </si>
  <si>
    <t>Brocoli</t>
  </si>
  <si>
    <t>Courgette</t>
  </si>
  <si>
    <t>Aubergine</t>
  </si>
  <si>
    <t>Carotte cuite</t>
  </si>
  <si>
    <t>Chou-fleur cuit</t>
  </si>
  <si>
    <t>Mozzarella</t>
  </si>
  <si>
    <t>Chocolat Noir 70%</t>
  </si>
  <si>
    <t>Yaourt blanc grec 10%</t>
  </si>
  <si>
    <t>Tomate cerise</t>
  </si>
  <si>
    <t>Totmate</t>
  </si>
  <si>
    <t>Avocat</t>
  </si>
  <si>
    <t>Saumon</t>
  </si>
  <si>
    <t>Truite</t>
  </si>
  <si>
    <t>Cabillaud</t>
  </si>
  <si>
    <t>Betterave rouge</t>
  </si>
  <si>
    <t>Famille</t>
  </si>
  <si>
    <t>Aliments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</si>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</sst>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2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ase_aliments" displayName="Base_aliments" ref="A1:I44" totalsRowShown="0" headerRowDxfId="10" dataDxfId="9">
  <autoFilter ref="A1:I44"/>
  <tableColumns count="9">
    <tableColumn id="1" name="Aliments" dataDxfId="8"/>
    <tableColumn id="2" name="Famille" dataDxfId="7"/>
    <tableColumn id="3" name="Kcal" dataDxfId="6"/>
    <tableColumn id="4" name="Protéines" dataDxfId="5"/>
    <tableColumn id="5" name="Glucides" dataDxfId="4"/>
    <tableColumn id="6" name="Lipides" dataDxfId="3"/>
    <tableColumn id="7" name="Sel" dataDxfId="2"/>
    <tableColumn id="9" name="Eau" dataDxfId="1"/>
    <tableColumn id="8" name="Divers" dataDxfId="0">
      <calculatedColumnFormula>IF(Base_aliments[[#This Row],[Eau]]&lt;&gt;"",100-Base_aliments[[#This Row],[Protéines]]-Base_aliments[[#This Row],[Glucides]]-Base_aliments[[#This Row],[Lipides]]-Base_aliments[[#This Row],[Sel]]-Base_aliments[[#This Row],[Eau]],0)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" workbookViewId="0">
      <selection activeCell="C1" sqref="C1:I1"/>
    </sheetView>
  </sheetViews>
  <sheetFormatPr baseColWidth="10" defaultRowHeight="14.25" x14ac:dyDescent="0.2"/>
  <cols>
    <col min="1" max="1" width="22" bestFit="1" customWidth="1"/>
    <col min="2" max="2" width="22" customWidth="1"/>
  </cols>
  <sheetData>
    <row r="1" spans="1:9" x14ac:dyDescent="0.2">
      <c r="A1" s="4" t="s">
        <v>46</v>
      </c>
      <c r="B1" s="4" t="s">
        <v>45</v>
      </c>
      <c r="C1" s="5" t="s">
        <v>7</v>
      </c>
      <c r="D1" s="5" t="s">
        <v>5</v>
      </c>
      <c r="E1" s="5" t="s">
        <v>3</v>
      </c>
      <c r="F1" s="5" t="s">
        <v>4</v>
      </c>
      <c r="G1" s="5" t="s">
        <v>10</v>
      </c>
      <c r="H1" s="5" t="s">
        <v>6</v>
      </c>
      <c r="I1" s="5" t="s">
        <v>8</v>
      </c>
    </row>
    <row r="2" spans="1:9" x14ac:dyDescent="0.2">
      <c r="A2" s="6" t="s">
        <v>14</v>
      </c>
      <c r="B2" s="6"/>
      <c r="C2" s="3">
        <v>451</v>
      </c>
      <c r="D2" s="3">
        <v>7.51</v>
      </c>
      <c r="E2" s="3">
        <v>61.5</v>
      </c>
      <c r="F2" s="3">
        <v>17.7</v>
      </c>
      <c r="G2" s="3">
        <v>0.56999999999999995</v>
      </c>
      <c r="H2" s="3">
        <v>4.03</v>
      </c>
      <c r="I2" s="3">
        <f>IF(Base_aliments[[#This Row],[Eau]]&lt;&gt;"",100-Base_aliments[[#This Row],[Protéines]]-Base_aliments[[#This Row],[Glucides]]-Base_aliments[[#This Row],[Lipides]]-Base_aliments[[#This Row],[Sel]]-Base_aliments[[#This Row],[Eau]],0)</f>
        <v>8.6899999999999942</v>
      </c>
    </row>
    <row r="3" spans="1:9" x14ac:dyDescent="0.2">
      <c r="A3" s="6" t="s">
        <v>37</v>
      </c>
      <c r="B3" s="6"/>
      <c r="C3" s="3">
        <v>123</v>
      </c>
      <c r="D3" s="3">
        <v>3.6</v>
      </c>
      <c r="E3" s="3">
        <v>4.7</v>
      </c>
      <c r="F3" s="3">
        <v>10</v>
      </c>
      <c r="G3" s="3">
        <v>0.17</v>
      </c>
      <c r="H3" s="3">
        <v>80.900000000000006</v>
      </c>
      <c r="I3" s="3">
        <f>IF(Base_aliments[[#This Row],[Eau]]&lt;&gt;"",100-Base_aliments[[#This Row],[Protéines]]-Base_aliments[[#This Row],[Glucides]]-Base_aliments[[#This Row],[Lipides]]-Base_aliments[[#This Row],[Sel]]-Base_aliments[[#This Row],[Eau]],0)</f>
        <v>0.62999999999999545</v>
      </c>
    </row>
    <row r="4" spans="1:9" x14ac:dyDescent="0.2">
      <c r="A4" s="6" t="s">
        <v>0</v>
      </c>
      <c r="B4" s="6"/>
      <c r="C4" s="3">
        <v>62.9</v>
      </c>
      <c r="D4" s="4">
        <v>3.2</v>
      </c>
      <c r="E4" s="3">
        <v>4.62</v>
      </c>
      <c r="F4" s="3">
        <v>3.54</v>
      </c>
      <c r="G4" s="3">
        <v>0.13</v>
      </c>
      <c r="H4" s="3">
        <v>87.8</v>
      </c>
      <c r="I4" s="3">
        <f>IF(Base_aliments[[#This Row],[Eau]]&lt;&gt;"",100-Base_aliments[[#This Row],[Protéines]]-Base_aliments[[#This Row],[Glucides]]-Base_aliments[[#This Row],[Lipides]]-Base_aliments[[#This Row],[Sel]]-Base_aliments[[#This Row],[Eau]],0)</f>
        <v>0.70999999999999375</v>
      </c>
    </row>
    <row r="5" spans="1:9" x14ac:dyDescent="0.2">
      <c r="A5" s="6" t="s">
        <v>1</v>
      </c>
      <c r="B5" s="6"/>
      <c r="C5" s="3">
        <v>1.85</v>
      </c>
      <c r="D5" s="4">
        <v>0.26</v>
      </c>
      <c r="E5" s="4">
        <v>0</v>
      </c>
      <c r="F5" s="4">
        <v>0.09</v>
      </c>
      <c r="G5" s="4">
        <v>0.02</v>
      </c>
      <c r="H5" s="3">
        <v>99</v>
      </c>
      <c r="I5" s="3">
        <f>IF(Base_aliments[[#This Row],[Eau]]&lt;&gt;"",100-Base_aliments[[#This Row],[Protéines]]-Base_aliments[[#This Row],[Glucides]]-Base_aliments[[#This Row],[Lipides]]-Base_aliments[[#This Row],[Sel]]-Base_aliments[[#This Row],[Eau]],0)</f>
        <v>0.62999999999999545</v>
      </c>
    </row>
    <row r="6" spans="1:9" x14ac:dyDescent="0.2">
      <c r="A6" s="6" t="s">
        <v>2</v>
      </c>
      <c r="B6" s="6"/>
      <c r="C6" s="3">
        <v>145</v>
      </c>
      <c r="D6" s="4">
        <v>12.3</v>
      </c>
      <c r="E6" s="3">
        <v>0.7</v>
      </c>
      <c r="F6" s="3">
        <v>10.3</v>
      </c>
      <c r="G6" s="3">
        <v>0.32</v>
      </c>
      <c r="H6" s="3">
        <v>75.900000000000006</v>
      </c>
      <c r="I6" s="3">
        <f>IF(Base_aliments[[#This Row],[Eau]]&lt;&gt;"",100-Base_aliments[[#This Row],[Protéines]]-Base_aliments[[#This Row],[Glucides]]-Base_aliments[[#This Row],[Lipides]]-Base_aliments[[#This Row],[Sel]]-Base_aliments[[#This Row],[Eau]],0)</f>
        <v>0.48000000000000398</v>
      </c>
    </row>
    <row r="7" spans="1:9" x14ac:dyDescent="0.2">
      <c r="A7" s="6" t="s">
        <v>9</v>
      </c>
      <c r="B7" s="6"/>
      <c r="C7" s="3">
        <v>269</v>
      </c>
      <c r="D7" s="3">
        <v>9.0399999999999991</v>
      </c>
      <c r="E7" s="3">
        <v>50.6</v>
      </c>
      <c r="F7" s="3">
        <v>1.75</v>
      </c>
      <c r="G7" s="3">
        <v>1.52</v>
      </c>
      <c r="H7" s="3">
        <v>30.9</v>
      </c>
      <c r="I7" s="3">
        <f>IF(Base_aliments[[#This Row],[Eau]]&lt;&gt;"",100-Base_aliments[[#This Row],[Protéines]]-Base_aliments[[#This Row],[Glucides]]-Base_aliments[[#This Row],[Lipides]]-Base_aliments[[#This Row],[Sel]]-Base_aliments[[#This Row],[Eau]],0)</f>
        <v>6.1900000000000048</v>
      </c>
    </row>
    <row r="8" spans="1:9" x14ac:dyDescent="0.2">
      <c r="A8" s="6" t="s">
        <v>11</v>
      </c>
      <c r="B8" s="6"/>
      <c r="C8" s="3">
        <v>121</v>
      </c>
      <c r="D8" s="3">
        <v>17.899999999999999</v>
      </c>
      <c r="E8" s="3">
        <v>1.26</v>
      </c>
      <c r="F8" s="3">
        <v>4.93</v>
      </c>
      <c r="G8" s="3">
        <v>2.09</v>
      </c>
      <c r="H8" s="3">
        <v>73</v>
      </c>
      <c r="I8" s="3">
        <f>IF(Base_aliments[[#This Row],[Eau]]&lt;&gt;"",100-Base_aliments[[#This Row],[Protéines]]-Base_aliments[[#This Row],[Glucides]]-Base_aliments[[#This Row],[Lipides]]-Base_aliments[[#This Row],[Sel]]-Base_aliments[[#This Row],[Eau]],0)</f>
        <v>0.81999999999999318</v>
      </c>
    </row>
    <row r="9" spans="1:9" x14ac:dyDescent="0.2">
      <c r="A9" s="6" t="s">
        <v>15</v>
      </c>
      <c r="B9" s="6"/>
      <c r="C9" s="3">
        <v>352</v>
      </c>
      <c r="D9" s="3">
        <v>23.5</v>
      </c>
      <c r="E9" s="3">
        <v>0.877</v>
      </c>
      <c r="F9" s="3">
        <v>28.2</v>
      </c>
      <c r="G9" s="3">
        <v>1.25</v>
      </c>
      <c r="H9" s="3">
        <v>42.9</v>
      </c>
      <c r="I9" s="3">
        <f>IF(Base_aliments[[#This Row],[Eau]]&lt;&gt;"",100-Base_aliments[[#This Row],[Protéines]]-Base_aliments[[#This Row],[Glucides]]-Base_aliments[[#This Row],[Lipides]]-Base_aliments[[#This Row],[Sel]]-Base_aliments[[#This Row],[Eau]],0)</f>
        <v>3.2730000000000032</v>
      </c>
    </row>
    <row r="10" spans="1:9" x14ac:dyDescent="0.2">
      <c r="A10" s="6" t="s">
        <v>13</v>
      </c>
      <c r="B10" s="6"/>
      <c r="C10" s="3">
        <v>46.5</v>
      </c>
      <c r="D10" s="3">
        <v>0.95699999999999996</v>
      </c>
      <c r="E10" s="3">
        <v>8.32</v>
      </c>
      <c r="F10" s="3">
        <v>0.26</v>
      </c>
      <c r="G10" s="3">
        <v>0.01</v>
      </c>
      <c r="H10" s="3">
        <v>87.1</v>
      </c>
      <c r="I10" s="3">
        <f>IF(Base_aliments[[#This Row],[Eau]]&lt;&gt;"",100-Base_aliments[[#This Row],[Protéines]]-Base_aliments[[#This Row],[Glucides]]-Base_aliments[[#This Row],[Lipides]]-Base_aliments[[#This Row],[Sel]]-Base_aliments[[#This Row],[Eau]],0)</f>
        <v>3.3530000000000086</v>
      </c>
    </row>
    <row r="11" spans="1:9" x14ac:dyDescent="0.2">
      <c r="A11" s="6" t="s">
        <v>12</v>
      </c>
      <c r="B11" s="6"/>
      <c r="C11" s="3">
        <v>42.4</v>
      </c>
      <c r="D11" s="3">
        <v>0.1</v>
      </c>
      <c r="E11" s="3">
        <v>9.9499999999999993</v>
      </c>
      <c r="F11" s="3">
        <v>0.1</v>
      </c>
      <c r="G11" s="3">
        <v>1.1100000000000001</v>
      </c>
      <c r="H11" s="3">
        <v>88.4</v>
      </c>
      <c r="I11" s="3">
        <f>IF(Base_aliments[[#This Row],[Eau]]&lt;&gt;"",100-Base_aliments[[#This Row],[Protéines]]-Base_aliments[[#This Row],[Glucides]]-Base_aliments[[#This Row],[Lipides]]-Base_aliments[[#This Row],[Sel]]-Base_aliments[[#This Row],[Eau]],0)</f>
        <v>0.34000000000000341</v>
      </c>
    </row>
    <row r="12" spans="1:9" x14ac:dyDescent="0.2">
      <c r="A12" s="6" t="s">
        <v>16</v>
      </c>
      <c r="B12" s="6"/>
      <c r="C12" s="3">
        <v>118</v>
      </c>
      <c r="D12" s="3">
        <v>22.4</v>
      </c>
      <c r="E12" s="3">
        <v>4.3999999999999997E-2</v>
      </c>
      <c r="F12" s="3">
        <v>2.93</v>
      </c>
      <c r="G12" s="3">
        <v>0.16</v>
      </c>
      <c r="H12" s="3">
        <v>72.3</v>
      </c>
      <c r="I12" s="3">
        <f>IF(Base_aliments[[#This Row],[Eau]]&lt;&gt;"",100-Base_aliments[[#This Row],[Protéines]]-Base_aliments[[#This Row],[Glucides]]-Base_aliments[[#This Row],[Lipides]]-Base_aliments[[#This Row],[Sel]]-Base_aliments[[#This Row],[Eau]],0)</f>
        <v>2.1659999999999968</v>
      </c>
    </row>
    <row r="13" spans="1:9" x14ac:dyDescent="0.2">
      <c r="A13" s="6" t="s">
        <v>17</v>
      </c>
      <c r="B13" s="6"/>
      <c r="C13" s="3">
        <v>302</v>
      </c>
      <c r="D13" s="3">
        <v>27.9</v>
      </c>
      <c r="E13" s="3">
        <v>0</v>
      </c>
      <c r="F13" s="3">
        <v>21.2</v>
      </c>
      <c r="G13" s="3">
        <v>0.14000000000000001</v>
      </c>
      <c r="H13" s="3">
        <v>48.5</v>
      </c>
      <c r="I13" s="3">
        <f>IF(Base_aliments[[#This Row],[Eau]]&lt;&gt;"",100-Base_aliments[[#This Row],[Protéines]]-Base_aliments[[#This Row],[Glucides]]-Base_aliments[[#This Row],[Lipides]]-Base_aliments[[#This Row],[Sel]]-Base_aliments[[#This Row],[Eau]],0)</f>
        <v>2.2599999999999909</v>
      </c>
    </row>
    <row r="14" spans="1:9" x14ac:dyDescent="0.2">
      <c r="A14" s="6" t="s">
        <v>22</v>
      </c>
      <c r="B14" s="6"/>
      <c r="C14" s="3">
        <v>192</v>
      </c>
      <c r="D14" s="3">
        <v>22</v>
      </c>
      <c r="E14" s="3">
        <v>0</v>
      </c>
      <c r="F14" s="3">
        <v>11.5</v>
      </c>
      <c r="G14" s="3">
        <v>0</v>
      </c>
      <c r="H14" s="3">
        <v>62</v>
      </c>
      <c r="I14" s="3">
        <f>IF(Base_aliments[[#This Row],[Eau]]&lt;&gt;"",100-Base_aliments[[#This Row],[Protéines]]-Base_aliments[[#This Row],[Glucides]]-Base_aliments[[#This Row],[Lipides]]-Base_aliments[[#This Row],[Sel]]-Base_aliments[[#This Row],[Eau]],0)</f>
        <v>4.5</v>
      </c>
    </row>
    <row r="15" spans="1:9" x14ac:dyDescent="0.2">
      <c r="A15" s="6" t="s">
        <v>41</v>
      </c>
      <c r="B15" s="6"/>
      <c r="C15" s="3">
        <v>217</v>
      </c>
      <c r="D15" s="3">
        <v>22.7</v>
      </c>
      <c r="E15" s="3">
        <v>0</v>
      </c>
      <c r="F15" s="3">
        <v>14</v>
      </c>
      <c r="G15" s="3">
        <v>0.13</v>
      </c>
      <c r="H15" s="3">
        <v>62.5</v>
      </c>
      <c r="I15" s="3">
        <f>IF(Base_aliments[[#This Row],[Eau]]&lt;&gt;"",100-Base_aliments[[#This Row],[Protéines]]-Base_aliments[[#This Row],[Glucides]]-Base_aliments[[#This Row],[Lipides]]-Base_aliments[[#This Row],[Sel]]-Base_aliments[[#This Row],[Eau]],0)</f>
        <v>0.6699999999999946</v>
      </c>
    </row>
    <row r="16" spans="1:9" x14ac:dyDescent="0.2">
      <c r="A16" s="6" t="s">
        <v>42</v>
      </c>
      <c r="B16" s="6"/>
      <c r="C16" s="3">
        <v>121</v>
      </c>
      <c r="D16" s="3">
        <v>19</v>
      </c>
      <c r="E16" s="3">
        <v>0</v>
      </c>
      <c r="F16" s="3">
        <v>4.99</v>
      </c>
      <c r="G16" s="3">
        <v>0</v>
      </c>
      <c r="H16" s="3">
        <v>75</v>
      </c>
      <c r="I16" s="3">
        <f>IF(Base_aliments[[#This Row],[Eau]]&lt;&gt;"",100-Base_aliments[[#This Row],[Protéines]]-Base_aliments[[#This Row],[Glucides]]-Base_aliments[[#This Row],[Lipides]]-Base_aliments[[#This Row],[Sel]]-Base_aliments[[#This Row],[Eau]],0)</f>
        <v>1.0100000000000051</v>
      </c>
    </row>
    <row r="17" spans="1:9" x14ac:dyDescent="0.2">
      <c r="A17" s="6" t="s">
        <v>43</v>
      </c>
      <c r="B17" s="6"/>
      <c r="C17" s="3">
        <v>82.7</v>
      </c>
      <c r="D17" s="3">
        <v>18.600000000000001</v>
      </c>
      <c r="E17" s="3">
        <v>0</v>
      </c>
      <c r="F17" s="3">
        <v>0.93</v>
      </c>
      <c r="G17" s="3">
        <v>0.16</v>
      </c>
      <c r="H17" s="3">
        <v>76.3</v>
      </c>
      <c r="I17" s="3">
        <f>IF(Base_aliments[[#This Row],[Eau]]&lt;&gt;"",100-Base_aliments[[#This Row],[Protéines]]-Base_aliments[[#This Row],[Glucides]]-Base_aliments[[#This Row],[Lipides]]-Base_aliments[[#This Row],[Sel]]-Base_aliments[[#This Row],[Eau]],0)</f>
        <v>4.0100000000000051</v>
      </c>
    </row>
    <row r="18" spans="1:9" x14ac:dyDescent="0.2">
      <c r="A18" s="6" t="s">
        <v>21</v>
      </c>
      <c r="B18" s="6"/>
      <c r="C18" s="3">
        <v>168</v>
      </c>
      <c r="D18" s="3">
        <v>5.8</v>
      </c>
      <c r="E18" s="3">
        <v>31.8</v>
      </c>
      <c r="F18" s="3">
        <v>1.46</v>
      </c>
      <c r="G18" s="3">
        <v>0.1</v>
      </c>
      <c r="H18" s="3">
        <v>59.1</v>
      </c>
      <c r="I18" s="3">
        <f>IF(Base_aliments[[#This Row],[Eau]]&lt;&gt;"",100-Base_aliments[[#This Row],[Protéines]]-Base_aliments[[#This Row],[Glucides]]-Base_aliments[[#This Row],[Lipides]]-Base_aliments[[#This Row],[Sel]]-Base_aliments[[#This Row],[Eau]],0)</f>
        <v>1.740000000000002</v>
      </c>
    </row>
    <row r="19" spans="1:9" x14ac:dyDescent="0.2">
      <c r="A19" s="6" t="s">
        <v>20</v>
      </c>
      <c r="B19" s="6"/>
      <c r="C19" s="3">
        <v>144</v>
      </c>
      <c r="D19" s="3">
        <v>5</v>
      </c>
      <c r="E19" s="3">
        <v>26.8</v>
      </c>
      <c r="F19" s="3">
        <v>0.94</v>
      </c>
      <c r="G19" s="3">
        <v>0</v>
      </c>
      <c r="H19" s="3">
        <v>63.2</v>
      </c>
      <c r="I19" s="3">
        <f>IF(Base_aliments[[#This Row],[Eau]]&lt;&gt;"",100-Base_aliments[[#This Row],[Protéines]]-Base_aliments[[#This Row],[Glucides]]-Base_aliments[[#This Row],[Lipides]]-Base_aliments[[#This Row],[Sel]]-Base_aliments[[#This Row],[Eau]],0)</f>
        <v>4.0600000000000023</v>
      </c>
    </row>
    <row r="20" spans="1:9" x14ac:dyDescent="0.2">
      <c r="A20" s="6" t="s">
        <v>18</v>
      </c>
      <c r="B20" s="6"/>
      <c r="C20" s="3">
        <v>135</v>
      </c>
      <c r="D20" s="3">
        <v>2.4900000000000002</v>
      </c>
      <c r="E20" s="3">
        <v>28.7</v>
      </c>
      <c r="F20" s="3">
        <v>0.92700000000000005</v>
      </c>
      <c r="G20" s="3">
        <v>0.3</v>
      </c>
      <c r="H20" s="3">
        <v>66.5</v>
      </c>
      <c r="I20" s="3">
        <f>IF(Base_aliments[[#This Row],[Eau]]&lt;&gt;"",100-Base_aliments[[#This Row],[Protéines]]-Base_aliments[[#This Row],[Glucides]]-Base_aliments[[#This Row],[Lipides]]-Base_aliments[[#This Row],[Sel]]-Base_aliments[[#This Row],[Eau]],0)</f>
        <v>1.0829999999999984</v>
      </c>
    </row>
    <row r="21" spans="1:9" x14ac:dyDescent="0.2">
      <c r="A21" s="6" t="s">
        <v>19</v>
      </c>
      <c r="B21" s="6"/>
      <c r="C21" s="3">
        <v>156</v>
      </c>
      <c r="D21" s="3">
        <v>3.5</v>
      </c>
      <c r="E21" s="3">
        <v>31.7</v>
      </c>
      <c r="F21" s="3">
        <v>1.1000000000000001</v>
      </c>
      <c r="G21" s="3">
        <v>0.52</v>
      </c>
      <c r="H21" s="3">
        <v>61</v>
      </c>
      <c r="I21" s="3">
        <f>IF(Base_aliments[[#This Row],[Eau]]&lt;&gt;"",100-Base_aliments[[#This Row],[Protéines]]-Base_aliments[[#This Row],[Glucides]]-Base_aliments[[#This Row],[Lipides]]-Base_aliments[[#This Row],[Sel]]-Base_aliments[[#This Row],[Eau]],0)</f>
        <v>2.1799999999999926</v>
      </c>
    </row>
    <row r="22" spans="1:9" x14ac:dyDescent="0.2">
      <c r="A22" s="6" t="s">
        <v>23</v>
      </c>
      <c r="B22" s="6"/>
      <c r="C22" s="3">
        <v>75.2</v>
      </c>
      <c r="D22" s="3">
        <v>2</v>
      </c>
      <c r="E22" s="3">
        <v>15.8</v>
      </c>
      <c r="F22" s="3">
        <v>0.22</v>
      </c>
      <c r="G22" s="3">
        <v>0.09</v>
      </c>
      <c r="H22" s="3">
        <v>78.900000000000006</v>
      </c>
      <c r="I22" s="3">
        <f>IF(Base_aliments[[#This Row],[Eau]]&lt;&gt;"",100-Base_aliments[[#This Row],[Protéines]]-Base_aliments[[#This Row],[Glucides]]-Base_aliments[[#This Row],[Lipides]]-Base_aliments[[#This Row],[Sel]]-Base_aliments[[#This Row],[Eau]],0)</f>
        <v>2.9899999999999949</v>
      </c>
    </row>
    <row r="23" spans="1:9" x14ac:dyDescent="0.2">
      <c r="A23" s="6" t="s">
        <v>24</v>
      </c>
      <c r="B23" s="6"/>
      <c r="C23" s="3">
        <v>91.3</v>
      </c>
      <c r="D23" s="3">
        <v>2</v>
      </c>
      <c r="E23" s="3">
        <v>12.6</v>
      </c>
      <c r="F23" s="3">
        <v>3.35</v>
      </c>
      <c r="G23" s="3">
        <v>0.44</v>
      </c>
      <c r="H23" s="3">
        <v>79.2</v>
      </c>
      <c r="I23" s="3">
        <f>IF(Base_aliments[[#This Row],[Eau]]&lt;&gt;"",100-Base_aliments[[#This Row],[Protéines]]-Base_aliments[[#This Row],[Glucides]]-Base_aliments[[#This Row],[Lipides]]-Base_aliments[[#This Row],[Sel]]-Base_aliments[[#This Row],[Eau]],0)</f>
        <v>2.4100000000000108</v>
      </c>
    </row>
    <row r="24" spans="1:9" x14ac:dyDescent="0.2">
      <c r="A24" s="6" t="s">
        <v>28</v>
      </c>
      <c r="B24" s="6"/>
      <c r="C24" s="3">
        <v>30.2</v>
      </c>
      <c r="D24" s="3">
        <v>1.04</v>
      </c>
      <c r="E24" s="3">
        <v>5.36</v>
      </c>
      <c r="F24" s="3">
        <v>0.2</v>
      </c>
      <c r="G24" s="3">
        <v>0</v>
      </c>
      <c r="H24" s="3">
        <v>91.5</v>
      </c>
      <c r="I24" s="3">
        <f>IF(Base_aliments[[#This Row],[Eau]]&lt;&gt;"",100-Base_aliments[[#This Row],[Protéines]]-Base_aliments[[#This Row],[Glucides]]-Base_aliments[[#This Row],[Lipides]]-Base_aliments[[#This Row],[Sel]]-Base_aliments[[#This Row],[Eau]],0)</f>
        <v>1.8999999999999915</v>
      </c>
    </row>
    <row r="25" spans="1:9" x14ac:dyDescent="0.2">
      <c r="A25" s="6" t="s">
        <v>29</v>
      </c>
      <c r="B25" s="6"/>
      <c r="C25" s="3">
        <v>33.4</v>
      </c>
      <c r="D25" s="3">
        <v>1.1000000000000001</v>
      </c>
      <c r="E25" s="3">
        <v>5.74</v>
      </c>
      <c r="F25" s="3">
        <v>0.4</v>
      </c>
      <c r="G25" s="3">
        <v>1.73</v>
      </c>
      <c r="H25" s="3">
        <v>89.5</v>
      </c>
      <c r="I25" s="3">
        <f>IF(Base_aliments[[#This Row],[Eau]]&lt;&gt;"",100-Base_aliments[[#This Row],[Protéines]]-Base_aliments[[#This Row],[Glucides]]-Base_aliments[[#This Row],[Lipides]]-Base_aliments[[#This Row],[Sel]]-Base_aliments[[#This Row],[Eau]],0)</f>
        <v>1.5300000000000011</v>
      </c>
    </row>
    <row r="26" spans="1:9" x14ac:dyDescent="0.2">
      <c r="A26" s="6" t="s">
        <v>30</v>
      </c>
      <c r="B26" s="6"/>
      <c r="C26" s="3">
        <v>28.7</v>
      </c>
      <c r="D26" s="3">
        <v>2.1</v>
      </c>
      <c r="E26" s="3">
        <v>2.82</v>
      </c>
      <c r="F26" s="3">
        <v>0.51</v>
      </c>
      <c r="G26" s="3">
        <v>0.13</v>
      </c>
      <c r="H26" s="3">
        <v>91.9</v>
      </c>
      <c r="I26" s="3">
        <f>IF(Base_aliments[[#This Row],[Eau]]&lt;&gt;"",100-Base_aliments[[#This Row],[Protéines]]-Base_aliments[[#This Row],[Glucides]]-Base_aliments[[#This Row],[Lipides]]-Base_aliments[[#This Row],[Sel]]-Base_aliments[[#This Row],[Eau]],0)</f>
        <v>2.5400000000000063</v>
      </c>
    </row>
    <row r="27" spans="1:9" x14ac:dyDescent="0.2">
      <c r="A27" s="6" t="s">
        <v>31</v>
      </c>
      <c r="B27" s="6"/>
      <c r="C27" s="3">
        <v>19.2</v>
      </c>
      <c r="D27" s="3">
        <v>1.1399999999999999</v>
      </c>
      <c r="E27" s="3">
        <v>2.34</v>
      </c>
      <c r="F27" s="3">
        <v>0.28999999999999998</v>
      </c>
      <c r="G27" s="3">
        <v>0.46</v>
      </c>
      <c r="H27" s="3">
        <v>94.1</v>
      </c>
      <c r="I27" s="3">
        <f>IF(Base_aliments[[#This Row],[Eau]]&lt;&gt;"",100-Base_aliments[[#This Row],[Protéines]]-Base_aliments[[#This Row],[Glucides]]-Base_aliments[[#This Row],[Lipides]]-Base_aliments[[#This Row],[Sel]]-Base_aliments[[#This Row],[Eau]],0)</f>
        <v>1.6700000000000017</v>
      </c>
    </row>
    <row r="28" spans="1:9" x14ac:dyDescent="0.2">
      <c r="A28" s="6" t="s">
        <v>32</v>
      </c>
      <c r="B28" s="6"/>
      <c r="C28" s="3">
        <v>35.200000000000003</v>
      </c>
      <c r="D28" s="3">
        <v>0.83</v>
      </c>
      <c r="E28" s="3">
        <v>6.26</v>
      </c>
      <c r="F28" s="3">
        <v>0.2</v>
      </c>
      <c r="G28" s="3">
        <v>0.4</v>
      </c>
      <c r="H28" s="3">
        <v>89.7</v>
      </c>
      <c r="I28" s="3">
        <f>IF(Base_aliments[[#This Row],[Eau]]&lt;&gt;"",100-Base_aliments[[#This Row],[Protéines]]-Base_aliments[[#This Row],[Glucides]]-Base_aliments[[#This Row],[Lipides]]-Base_aliments[[#This Row],[Sel]]-Base_aliments[[#This Row],[Eau]],0)</f>
        <v>2.6099999999999852</v>
      </c>
    </row>
    <row r="29" spans="1:9" x14ac:dyDescent="0.2">
      <c r="A29" s="6" t="s">
        <v>33</v>
      </c>
      <c r="B29" s="6"/>
      <c r="C29" s="3">
        <v>27.7</v>
      </c>
      <c r="D29" s="3">
        <v>0.76</v>
      </c>
      <c r="E29" s="3">
        <v>4.9400000000000004</v>
      </c>
      <c r="F29" s="3">
        <v>0.1</v>
      </c>
      <c r="G29" s="3">
        <v>0.23</v>
      </c>
      <c r="H29" s="3">
        <v>91.4</v>
      </c>
      <c r="I29" s="3">
        <f>IF(Base_aliments[[#This Row],[Eau]]&lt;&gt;"",100-Base_aliments[[#This Row],[Protéines]]-Base_aliments[[#This Row],[Glucides]]-Base_aliments[[#This Row],[Lipides]]-Base_aliments[[#This Row],[Sel]]-Base_aliments[[#This Row],[Eau]],0)</f>
        <v>2.5699999999999932</v>
      </c>
    </row>
    <row r="30" spans="1:9" x14ac:dyDescent="0.2">
      <c r="A30" s="6" t="s">
        <v>34</v>
      </c>
      <c r="B30" s="6"/>
      <c r="C30" s="3">
        <v>25.2</v>
      </c>
      <c r="D30" s="3">
        <v>1.84</v>
      </c>
      <c r="E30" s="3">
        <v>2.79</v>
      </c>
      <c r="F30" s="3">
        <v>0.29499999999999998</v>
      </c>
      <c r="G30" s="3">
        <v>0.14799999999999999</v>
      </c>
      <c r="H30" s="3">
        <v>92.7</v>
      </c>
      <c r="I30" s="3">
        <f>IF(Base_aliments[[#This Row],[Eau]]&lt;&gt;"",100-Base_aliments[[#This Row],[Protéines]]-Base_aliments[[#This Row],[Glucides]]-Base_aliments[[#This Row],[Lipides]]-Base_aliments[[#This Row],[Sel]]-Base_aliments[[#This Row],[Eau]],0)</f>
        <v>2.2269999999999897</v>
      </c>
    </row>
    <row r="31" spans="1:9" x14ac:dyDescent="0.2">
      <c r="A31" s="6" t="s">
        <v>38</v>
      </c>
      <c r="B31" s="6"/>
      <c r="C31" s="3">
        <v>29.4</v>
      </c>
      <c r="D31" s="3">
        <v>0.8</v>
      </c>
      <c r="E31" s="3">
        <v>5</v>
      </c>
      <c r="F31" s="3">
        <v>0.8</v>
      </c>
      <c r="G31" s="3">
        <v>0.03</v>
      </c>
      <c r="H31" s="3">
        <v>92</v>
      </c>
      <c r="I31" s="3">
        <f>IF(Base_aliments[[#This Row],[Eau]]&lt;&gt;"",100-Base_aliments[[#This Row],[Protéines]]-Base_aliments[[#This Row],[Glucides]]-Base_aliments[[#This Row],[Lipides]]-Base_aliments[[#This Row],[Sel]]-Base_aliments[[#This Row],[Eau]],0)</f>
        <v>1.3700000000000045</v>
      </c>
    </row>
    <row r="32" spans="1:9" x14ac:dyDescent="0.2">
      <c r="A32" s="6" t="s">
        <v>39</v>
      </c>
      <c r="B32" s="6"/>
      <c r="C32" s="3">
        <v>20.8</v>
      </c>
      <c r="D32" s="3">
        <v>0.73</v>
      </c>
      <c r="E32" s="3">
        <v>3.86</v>
      </c>
      <c r="F32" s="3">
        <v>0.03</v>
      </c>
      <c r="G32" s="3">
        <v>0.75</v>
      </c>
      <c r="H32" s="3">
        <v>93.5</v>
      </c>
      <c r="I32" s="3">
        <f>IF(Base_aliments[[#This Row],[Eau]]&lt;&gt;"",100-Base_aliments[[#This Row],[Protéines]]-Base_aliments[[#This Row],[Glucides]]-Base_aliments[[#This Row],[Lipides]]-Base_aliments[[#This Row],[Sel]]-Base_aliments[[#This Row],[Eau]],0)</f>
        <v>1.1299999999999955</v>
      </c>
    </row>
    <row r="33" spans="1:9" x14ac:dyDescent="0.2">
      <c r="A33" s="6" t="s">
        <v>40</v>
      </c>
      <c r="B33" s="6"/>
      <c r="C33" s="3">
        <v>167</v>
      </c>
      <c r="D33" s="3">
        <v>1.8</v>
      </c>
      <c r="E33" s="3">
        <v>1.02</v>
      </c>
      <c r="F33" s="3">
        <v>16</v>
      </c>
      <c r="G33" s="3">
        <v>0.09</v>
      </c>
      <c r="H33" s="3">
        <v>74</v>
      </c>
      <c r="I33" s="3">
        <f>IF(Base_aliments[[#This Row],[Eau]]&lt;&gt;"",100-Base_aliments[[#This Row],[Protéines]]-Base_aliments[[#This Row],[Glucides]]-Base_aliments[[#This Row],[Lipides]]-Base_aliments[[#This Row],[Sel]]-Base_aliments[[#This Row],[Eau]],0)</f>
        <v>7.0900000000000034</v>
      </c>
    </row>
    <row r="34" spans="1:9" x14ac:dyDescent="0.2">
      <c r="A34" s="6" t="s">
        <v>44</v>
      </c>
      <c r="B34" s="6"/>
      <c r="C34" s="3">
        <v>43.4</v>
      </c>
      <c r="D34" s="3">
        <v>2.2999999999999998</v>
      </c>
      <c r="E34" s="3">
        <v>7.17</v>
      </c>
      <c r="F34" s="3">
        <v>0.1</v>
      </c>
      <c r="G34" s="3">
        <v>0.14000000000000001</v>
      </c>
      <c r="H34" s="3">
        <v>87.2</v>
      </c>
      <c r="I34" s="3">
        <f>IF(Base_aliments[[#This Row],[Eau]]&lt;&gt;"",100-Base_aliments[[#This Row],[Protéines]]-Base_aliments[[#This Row],[Glucides]]-Base_aliments[[#This Row],[Lipides]]-Base_aliments[[#This Row],[Sel]]-Base_aliments[[#This Row],[Eau]],0)</f>
        <v>3.0900000000000034</v>
      </c>
    </row>
    <row r="35" spans="1:9" x14ac:dyDescent="0.2">
      <c r="A35" s="6" t="s">
        <v>9</v>
      </c>
      <c r="B35" s="6"/>
      <c r="C35" s="3">
        <v>269</v>
      </c>
      <c r="D35" s="3">
        <v>9.0399999999999991</v>
      </c>
      <c r="E35" s="3">
        <v>50.6</v>
      </c>
      <c r="F35" s="3">
        <v>1.75</v>
      </c>
      <c r="G35" s="3">
        <v>1.52</v>
      </c>
      <c r="H35" s="3">
        <v>30.9</v>
      </c>
      <c r="I35" s="3">
        <f>IF(Base_aliments[[#This Row],[Eau]]&lt;&gt;"",100-Base_aliments[[#This Row],[Protéines]]-Base_aliments[[#This Row],[Glucides]]-Base_aliments[[#This Row],[Lipides]]-Base_aliments[[#This Row],[Sel]]-Base_aliments[[#This Row],[Eau]],0)</f>
        <v>6.1900000000000048</v>
      </c>
    </row>
    <row r="36" spans="1:9" x14ac:dyDescent="0.2">
      <c r="A36" s="6" t="s">
        <v>25</v>
      </c>
      <c r="B36" s="6"/>
      <c r="C36" s="3">
        <v>745</v>
      </c>
      <c r="D36" s="3">
        <v>0.7</v>
      </c>
      <c r="E36" s="3">
        <v>1</v>
      </c>
      <c r="F36" s="3">
        <v>82.2</v>
      </c>
      <c r="G36" s="3">
        <v>0.03</v>
      </c>
      <c r="H36" s="3">
        <v>15.6</v>
      </c>
      <c r="I36" s="3">
        <f>IF(Base_aliments[[#This Row],[Eau]]&lt;&gt;"",100-Base_aliments[[#This Row],[Protéines]]-Base_aliments[[#This Row],[Glucides]]-Base_aliments[[#This Row],[Lipides]]-Base_aliments[[#This Row],[Sel]]-Base_aliments[[#This Row],[Eau]],0)</f>
        <v>0.46999999999999353</v>
      </c>
    </row>
    <row r="37" spans="1:9" x14ac:dyDescent="0.2">
      <c r="A37" s="6" t="s">
        <v>27</v>
      </c>
      <c r="B37" s="6"/>
      <c r="C37" s="3">
        <v>899</v>
      </c>
      <c r="D37" s="3">
        <v>0</v>
      </c>
      <c r="E37" s="3">
        <v>0</v>
      </c>
      <c r="F37" s="3">
        <v>99.9</v>
      </c>
      <c r="G37" s="3">
        <v>0</v>
      </c>
      <c r="H37" s="3">
        <v>0</v>
      </c>
      <c r="I37" s="3">
        <f>IF(Base_aliments[[#This Row],[Eau]]&lt;&gt;"",100-Base_aliments[[#This Row],[Protéines]]-Base_aliments[[#This Row],[Glucides]]-Base_aliments[[#This Row],[Lipides]]-Base_aliments[[#This Row],[Sel]]-Base_aliments[[#This Row],[Eau]],0)</f>
        <v>9.9999999999994316E-2</v>
      </c>
    </row>
    <row r="38" spans="1:9" x14ac:dyDescent="0.2">
      <c r="A38" s="6" t="s">
        <v>26</v>
      </c>
      <c r="B38" s="6"/>
      <c r="C38" s="3">
        <v>900</v>
      </c>
      <c r="D38" s="3">
        <v>0</v>
      </c>
      <c r="E38" s="3">
        <v>0</v>
      </c>
      <c r="F38" s="3">
        <v>100</v>
      </c>
      <c r="G38" s="3">
        <v>0</v>
      </c>
      <c r="H38" s="3">
        <v>0</v>
      </c>
      <c r="I38" s="3">
        <f>IF(Base_aliments[[#This Row],[Eau]]&lt;&gt;"",100-Base_aliments[[#This Row],[Protéines]]-Base_aliments[[#This Row],[Glucides]]-Base_aliments[[#This Row],[Lipides]]-Base_aliments[[#This Row],[Sel]]-Base_aliments[[#This Row],[Eau]],0)</f>
        <v>0</v>
      </c>
    </row>
    <row r="39" spans="1:9" x14ac:dyDescent="0.2">
      <c r="A39" s="6" t="s">
        <v>15</v>
      </c>
      <c r="B39" s="6"/>
      <c r="C39" s="3">
        <v>352</v>
      </c>
      <c r="D39" s="3">
        <v>23.5</v>
      </c>
      <c r="E39" s="3">
        <v>0.877</v>
      </c>
      <c r="F39" s="3">
        <v>28.2</v>
      </c>
      <c r="G39" s="3">
        <v>1.25</v>
      </c>
      <c r="H39" s="3">
        <v>42.9</v>
      </c>
      <c r="I39" s="3">
        <f>IF(Base_aliments[[#This Row],[Eau]]&lt;&gt;"",100-Base_aliments[[#This Row],[Protéines]]-Base_aliments[[#This Row],[Glucides]]-Base_aliments[[#This Row],[Lipides]]-Base_aliments[[#This Row],[Sel]]-Base_aliments[[#This Row],[Eau]],0)</f>
        <v>3.2730000000000032</v>
      </c>
    </row>
    <row r="40" spans="1:9" x14ac:dyDescent="0.2">
      <c r="A40" s="6" t="s">
        <v>35</v>
      </c>
      <c r="B40" s="6"/>
      <c r="C40" s="3">
        <v>259</v>
      </c>
      <c r="D40" s="3">
        <v>19.899999999999999</v>
      </c>
      <c r="E40" s="3">
        <v>0.4</v>
      </c>
      <c r="F40" s="3">
        <v>19.399999999999999</v>
      </c>
      <c r="G40" s="3">
        <v>1.02</v>
      </c>
      <c r="H40" s="3">
        <v>58.3</v>
      </c>
      <c r="I40" s="3">
        <f>IF(Base_aliments[[#This Row],[Eau]]&lt;&gt;"",100-Base_aliments[[#This Row],[Protéines]]-Base_aliments[[#This Row],[Glucides]]-Base_aliments[[#This Row],[Lipides]]-Base_aliments[[#This Row],[Sel]]-Base_aliments[[#This Row],[Eau]],0)</f>
        <v>0.97999999999998977</v>
      </c>
    </row>
    <row r="41" spans="1:9" x14ac:dyDescent="0.2">
      <c r="A41" s="6" t="s">
        <v>13</v>
      </c>
      <c r="B41" s="6"/>
      <c r="C41" s="3">
        <v>46.5</v>
      </c>
      <c r="D41" s="3">
        <v>0.95699999999999996</v>
      </c>
      <c r="E41" s="3">
        <v>8.32</v>
      </c>
      <c r="F41" s="3">
        <v>0.26</v>
      </c>
      <c r="G41" s="3">
        <v>0.01</v>
      </c>
      <c r="H41" s="3">
        <v>87.1</v>
      </c>
      <c r="I41" s="3">
        <f>IF(Base_aliments[[#This Row],[Eau]]&lt;&gt;"",100-Base_aliments[[#This Row],[Protéines]]-Base_aliments[[#This Row],[Glucides]]-Base_aliments[[#This Row],[Lipides]]-Base_aliments[[#This Row],[Sel]]-Base_aliments[[#This Row],[Eau]],0)</f>
        <v>3.3530000000000086</v>
      </c>
    </row>
    <row r="42" spans="1:9" x14ac:dyDescent="0.2">
      <c r="A42" s="6" t="s">
        <v>12</v>
      </c>
      <c r="B42" s="6"/>
      <c r="C42" s="3">
        <v>42.4</v>
      </c>
      <c r="D42" s="3">
        <v>0.1</v>
      </c>
      <c r="E42" s="3">
        <v>9.9499999999999993</v>
      </c>
      <c r="F42" s="3">
        <v>0.1</v>
      </c>
      <c r="G42" s="3">
        <v>1.1100000000000001</v>
      </c>
      <c r="H42" s="3">
        <v>88.4</v>
      </c>
      <c r="I42" s="3">
        <f>IF(Base_aliments[[#This Row],[Eau]]&lt;&gt;"",100-Base_aliments[[#This Row],[Protéines]]-Base_aliments[[#This Row],[Glucides]]-Base_aliments[[#This Row],[Lipides]]-Base_aliments[[#This Row],[Sel]]-Base_aliments[[#This Row],[Eau]],0)</f>
        <v>0.34000000000000341</v>
      </c>
    </row>
    <row r="43" spans="1:9" x14ac:dyDescent="0.2">
      <c r="A43" s="6" t="s">
        <v>36</v>
      </c>
      <c r="B43" s="6"/>
      <c r="C43" s="3">
        <v>600</v>
      </c>
      <c r="D43" s="3">
        <v>7.1</v>
      </c>
      <c r="E43" s="3">
        <v>32</v>
      </c>
      <c r="F43" s="3">
        <v>46.5</v>
      </c>
      <c r="G43" s="3">
        <v>0.01</v>
      </c>
      <c r="H43" s="3">
        <v>3.38</v>
      </c>
      <c r="I43" s="3">
        <f>IF(Base_aliments[[#This Row],[Eau]]&lt;&gt;"",100-Base_aliments[[#This Row],[Protéines]]-Base_aliments[[#This Row],[Glucides]]-Base_aliments[[#This Row],[Lipides]]-Base_aliments[[#This Row],[Sel]]-Base_aliments[[#This Row],[Eau]],0)</f>
        <v>11.010000000000005</v>
      </c>
    </row>
    <row r="44" spans="1:9" x14ac:dyDescent="0.2">
      <c r="A44" s="8" t="s">
        <v>47</v>
      </c>
      <c r="B44" s="8"/>
      <c r="C44" s="7"/>
      <c r="D44" s="7"/>
      <c r="E44" s="7"/>
      <c r="F44" s="7"/>
      <c r="G44" s="7"/>
      <c r="H44" s="7"/>
      <c r="I44" s="7">
        <f>IF(Base_aliments[[#This Row],[Eau]]&lt;&gt;"",100-Base_aliments[[#This Row],[Protéines]]-Base_aliments[[#This Row],[Glucides]]-Base_aliments[[#This Row],[Lipides]]-Base_aliments[[#This Row],[Sel]]-Base_aliments[[#This Row],[Eau]],0)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workbookViewId="0">
      <selection activeCell="A12" sqref="A12"/>
    </sheetView>
  </sheetViews>
  <sheetFormatPr baseColWidth="10" defaultRowHeight="14.25" x14ac:dyDescent="0.2"/>
  <cols>
    <col min="1" max="1" width="22" style="1" bestFit="1" customWidth="1"/>
    <col min="2" max="2" width="8.625" style="2" customWidth="1"/>
    <col min="3" max="8" width="8.625" customWidth="1"/>
  </cols>
  <sheetData>
    <row r="1" spans="1:8" s="9" customFormat="1" x14ac:dyDescent="0.2">
      <c r="A1" s="10" t="s">
        <v>46</v>
      </c>
      <c r="B1" s="11" t="s">
        <v>7</v>
      </c>
      <c r="C1" s="10" t="s">
        <v>5</v>
      </c>
      <c r="D1" s="10" t="s">
        <v>3</v>
      </c>
      <c r="E1" s="10" t="s">
        <v>4</v>
      </c>
      <c r="F1" s="10" t="s">
        <v>10</v>
      </c>
      <c r="G1" s="10" t="s">
        <v>6</v>
      </c>
      <c r="H1" s="10" t="s">
        <v>8</v>
      </c>
    </row>
    <row r="2" spans="1:8" x14ac:dyDescent="0.2">
      <c r="A2" s="6" t="str">
        <f>Base_aliments[Aliments]</f>
        <v>Muesli croustillant</v>
      </c>
      <c r="B2" s="3">
        <f>INDEX(Base_aliments[Kcal],MATCH($A2,Base_aliments[Aliments],0))</f>
        <v>451</v>
      </c>
      <c r="C2" s="3">
        <f>INDEX(Base_aliments[Protéines],MATCH($A2,Base_aliments[Aliments],0))</f>
        <v>7.51</v>
      </c>
      <c r="D2" s="3">
        <f>INDEX(Base_aliments[Glucides],MATCH($A2,Base_aliments[Aliments],0))</f>
        <v>61.5</v>
      </c>
      <c r="E2" s="3">
        <f>INDEX(Base_aliments[Lipides],MATCH($A2,Base_aliments[Aliments],0))</f>
        <v>17.7</v>
      </c>
      <c r="F2" s="3">
        <f>INDEX(Base_aliments[Sel],MATCH($A2,Base_aliments[Aliments],0))</f>
        <v>0.56999999999999995</v>
      </c>
      <c r="G2" s="3">
        <f>INDEX(Base_aliments[Eau],MATCH($A2,Base_aliments[Aliments],0))</f>
        <v>4.03</v>
      </c>
      <c r="H2" s="3">
        <f>INDEX(Base_aliments[Divers],MATCH($A2,Base_aliments[Aliments],0))</f>
        <v>8.6899999999999942</v>
      </c>
    </row>
    <row r="3" spans="1:8" x14ac:dyDescent="0.2">
      <c r="A3" s="6" t="str">
        <f>Base_aliments[Aliments]</f>
        <v>Yaourt blanc grec 10%</v>
      </c>
      <c r="B3" s="3">
        <f>INDEX(Base_aliments[Kcal],MATCH($A3,Base_aliments[Aliments],0))</f>
        <v>123</v>
      </c>
      <c r="C3" s="3">
        <f>INDEX(Base_aliments[Protéines],MATCH($A3,Base_aliments[Aliments],0))</f>
        <v>3.6</v>
      </c>
      <c r="D3" s="3">
        <f>INDEX(Base_aliments[Glucides],MATCH($A3,Base_aliments[Aliments],0))</f>
        <v>4.7</v>
      </c>
      <c r="E3" s="3">
        <f>INDEX(Base_aliments[Lipides],MATCH($A3,Base_aliments[Aliments],0))</f>
        <v>10</v>
      </c>
      <c r="F3" s="3">
        <f>INDEX(Base_aliments[Sel],MATCH($A3,Base_aliments[Aliments],0))</f>
        <v>0.17</v>
      </c>
      <c r="G3" s="3">
        <f>INDEX(Base_aliments[Eau],MATCH($A3,Base_aliments[Aliments],0))</f>
        <v>80.900000000000006</v>
      </c>
      <c r="H3" s="3">
        <f>INDEX(Base_aliments[Divers],MATCH($A3,Base_aliments[Aliments],0))</f>
        <v>0.62999999999999545</v>
      </c>
    </row>
    <row r="4" spans="1:8" x14ac:dyDescent="0.2">
      <c r="A4" s="6" t="str">
        <f>Base_aliments[Aliments]</f>
        <v>Lait</v>
      </c>
      <c r="B4" s="3">
        <f>INDEX(Base_aliments[Kcal],MATCH($A4,Base_aliments[Aliments],0))</f>
        <v>62.9</v>
      </c>
      <c r="C4" s="3">
        <f>INDEX(Base_aliments[Protéines],MATCH($A4,Base_aliments[Aliments],0))</f>
        <v>3.2</v>
      </c>
      <c r="D4" s="3">
        <f>INDEX(Base_aliments[Glucides],MATCH($A4,Base_aliments[Aliments],0))</f>
        <v>4.62</v>
      </c>
      <c r="E4" s="3">
        <f>INDEX(Base_aliments[Lipides],MATCH($A4,Base_aliments[Aliments],0))</f>
        <v>3.54</v>
      </c>
      <c r="F4" s="3">
        <f>INDEX(Base_aliments[Sel],MATCH($A4,Base_aliments[Aliments],0))</f>
        <v>0.13</v>
      </c>
      <c r="G4" s="3">
        <f>INDEX(Base_aliments[Eau],MATCH($A4,Base_aliments[Aliments],0))</f>
        <v>87.8</v>
      </c>
      <c r="H4" s="3">
        <f>INDEX(Base_aliments[Divers],MATCH($A4,Base_aliments[Aliments],0))</f>
        <v>0.70999999999999375</v>
      </c>
    </row>
    <row r="5" spans="1:8" x14ac:dyDescent="0.2">
      <c r="A5" s="6" t="str">
        <f>Base_aliments[Aliments]</f>
        <v>Café noir</v>
      </c>
      <c r="B5" s="3">
        <f>INDEX(Base_aliments[Kcal],MATCH($A5,Base_aliments[Aliments],0))</f>
        <v>1.85</v>
      </c>
      <c r="C5" s="3">
        <f>INDEX(Base_aliments[Protéines],MATCH($A5,Base_aliments[Aliments],0))</f>
        <v>0.26</v>
      </c>
      <c r="D5" s="3">
        <f>INDEX(Base_aliments[Glucides],MATCH($A5,Base_aliments[Aliments],0))</f>
        <v>0</v>
      </c>
      <c r="E5" s="3">
        <f>INDEX(Base_aliments[Lipides],MATCH($A5,Base_aliments[Aliments],0))</f>
        <v>0.09</v>
      </c>
      <c r="F5" s="3">
        <f>INDEX(Base_aliments[Sel],MATCH($A5,Base_aliments[Aliments],0))</f>
        <v>0.02</v>
      </c>
      <c r="G5" s="3">
        <f>INDEX(Base_aliments[Eau],MATCH($A5,Base_aliments[Aliments],0))</f>
        <v>99</v>
      </c>
      <c r="H5" s="3">
        <f>INDEX(Base_aliments[Divers],MATCH($A5,Base_aliments[Aliments],0))</f>
        <v>0.62999999999999545</v>
      </c>
    </row>
    <row r="6" spans="1:8" x14ac:dyDescent="0.2">
      <c r="A6" s="6" t="str">
        <f>Base_aliments[Aliments]</f>
        <v>Œuf</v>
      </c>
      <c r="B6" s="3">
        <f>INDEX(Base_aliments[Kcal],MATCH($A6,Base_aliments[Aliments],0))</f>
        <v>145</v>
      </c>
      <c r="C6" s="3">
        <f>INDEX(Base_aliments[Protéines],MATCH($A6,Base_aliments[Aliments],0))</f>
        <v>12.3</v>
      </c>
      <c r="D6" s="3">
        <f>INDEX(Base_aliments[Glucides],MATCH($A6,Base_aliments[Aliments],0))</f>
        <v>0.7</v>
      </c>
      <c r="E6" s="3">
        <f>INDEX(Base_aliments[Lipides],MATCH($A6,Base_aliments[Aliments],0))</f>
        <v>10.3</v>
      </c>
      <c r="F6" s="3">
        <f>INDEX(Base_aliments[Sel],MATCH($A6,Base_aliments[Aliments],0))</f>
        <v>0.32</v>
      </c>
      <c r="G6" s="3">
        <f>INDEX(Base_aliments[Eau],MATCH($A6,Base_aliments[Aliments],0))</f>
        <v>75.900000000000006</v>
      </c>
      <c r="H6" s="3">
        <f>INDEX(Base_aliments[Divers],MATCH($A6,Base_aliments[Aliments],0))</f>
        <v>0.48000000000000398</v>
      </c>
    </row>
    <row r="7" spans="1:8" x14ac:dyDescent="0.2">
      <c r="A7" s="6" t="str">
        <f>Base_aliments[Aliments]</f>
        <v>Pain aux céréales</v>
      </c>
      <c r="B7" s="3">
        <f>INDEX(Base_aliments[Kcal],MATCH($A7,Base_aliments[Aliments],0))</f>
        <v>269</v>
      </c>
      <c r="C7" s="3">
        <f>INDEX(Base_aliments[Protéines],MATCH($A7,Base_aliments[Aliments],0))</f>
        <v>9.0399999999999991</v>
      </c>
      <c r="D7" s="3">
        <f>INDEX(Base_aliments[Glucides],MATCH($A7,Base_aliments[Aliments],0))</f>
        <v>50.6</v>
      </c>
      <c r="E7" s="3">
        <f>INDEX(Base_aliments[Lipides],MATCH($A7,Base_aliments[Aliments],0))</f>
        <v>1.75</v>
      </c>
      <c r="F7" s="3">
        <f>INDEX(Base_aliments[Sel],MATCH($A7,Base_aliments[Aliments],0))</f>
        <v>1.52</v>
      </c>
      <c r="G7" s="3">
        <f>INDEX(Base_aliments[Eau],MATCH($A7,Base_aliments[Aliments],0))</f>
        <v>30.9</v>
      </c>
      <c r="H7" s="3">
        <f>INDEX(Base_aliments[Divers],MATCH($A7,Base_aliments[Aliments],0))</f>
        <v>6.1900000000000048</v>
      </c>
    </row>
    <row r="8" spans="1:8" x14ac:dyDescent="0.2">
      <c r="A8" s="6" t="str">
        <f>Base_aliments[Aliments]</f>
        <v>Jambon cuit</v>
      </c>
      <c r="B8" s="3">
        <f>INDEX(Base_aliments[Kcal],MATCH($A8,Base_aliments[Aliments],0))</f>
        <v>121</v>
      </c>
      <c r="C8" s="3">
        <f>INDEX(Base_aliments[Protéines],MATCH($A8,Base_aliments[Aliments],0))</f>
        <v>17.899999999999999</v>
      </c>
      <c r="D8" s="3">
        <f>INDEX(Base_aliments[Glucides],MATCH($A8,Base_aliments[Aliments],0))</f>
        <v>1.26</v>
      </c>
      <c r="E8" s="3">
        <f>INDEX(Base_aliments[Lipides],MATCH($A8,Base_aliments[Aliments],0))</f>
        <v>4.93</v>
      </c>
      <c r="F8" s="3">
        <f>INDEX(Base_aliments[Sel],MATCH($A8,Base_aliments[Aliments],0))</f>
        <v>2.09</v>
      </c>
      <c r="G8" s="3">
        <f>INDEX(Base_aliments[Eau],MATCH($A8,Base_aliments[Aliments],0))</f>
        <v>73</v>
      </c>
      <c r="H8" s="3">
        <f>INDEX(Base_aliments[Divers],MATCH($A8,Base_aliments[Aliments],0))</f>
        <v>0.81999999999999318</v>
      </c>
    </row>
    <row r="9" spans="1:8" x14ac:dyDescent="0.2">
      <c r="A9" s="6" t="str">
        <f>Base_aliments[Aliments]</f>
        <v>Fromage</v>
      </c>
      <c r="B9" s="3">
        <f>INDEX(Base_aliments[Kcal],MATCH($A9,Base_aliments[Aliments],0))</f>
        <v>352</v>
      </c>
      <c r="C9" s="3">
        <f>INDEX(Base_aliments[Protéines],MATCH($A9,Base_aliments[Aliments],0))</f>
        <v>23.5</v>
      </c>
      <c r="D9" s="3">
        <f>INDEX(Base_aliments[Glucides],MATCH($A9,Base_aliments[Aliments],0))</f>
        <v>0.877</v>
      </c>
      <c r="E9" s="3">
        <f>INDEX(Base_aliments[Lipides],MATCH($A9,Base_aliments[Aliments],0))</f>
        <v>28.2</v>
      </c>
      <c r="F9" s="3">
        <f>INDEX(Base_aliments[Sel],MATCH($A9,Base_aliments[Aliments],0))</f>
        <v>1.25</v>
      </c>
      <c r="G9" s="3">
        <f>INDEX(Base_aliments[Eau],MATCH($A9,Base_aliments[Aliments],0))</f>
        <v>42.9</v>
      </c>
      <c r="H9" s="3">
        <f>INDEX(Base_aliments[Divers],MATCH($A9,Base_aliments[Aliments],0))</f>
        <v>3.2730000000000032</v>
      </c>
    </row>
    <row r="10" spans="1:8" x14ac:dyDescent="0.2">
      <c r="A10" s="6" t="str">
        <f>Base_aliments[Aliments]</f>
        <v>Orange</v>
      </c>
      <c r="B10" s="3">
        <f>INDEX(Base_aliments[Kcal],MATCH($A10,Base_aliments[Aliments],0))</f>
        <v>46.5</v>
      </c>
      <c r="C10" s="3">
        <f>INDEX(Base_aliments[Protéines],MATCH($A10,Base_aliments[Aliments],0))</f>
        <v>0.95699999999999996</v>
      </c>
      <c r="D10" s="3">
        <f>INDEX(Base_aliments[Glucides],MATCH($A10,Base_aliments[Aliments],0))</f>
        <v>8.32</v>
      </c>
      <c r="E10" s="3">
        <f>INDEX(Base_aliments[Lipides],MATCH($A10,Base_aliments[Aliments],0))</f>
        <v>0.26</v>
      </c>
      <c r="F10" s="3">
        <f>INDEX(Base_aliments[Sel],MATCH($A10,Base_aliments[Aliments],0))</f>
        <v>0.01</v>
      </c>
      <c r="G10" s="3">
        <f>INDEX(Base_aliments[Eau],MATCH($A10,Base_aliments[Aliments],0))</f>
        <v>87.1</v>
      </c>
      <c r="H10" s="3">
        <f>INDEX(Base_aliments[Divers],MATCH($A10,Base_aliments[Aliments],0))</f>
        <v>3.3530000000000086</v>
      </c>
    </row>
    <row r="11" spans="1:8" x14ac:dyDescent="0.2">
      <c r="A11" s="6" t="str">
        <f>Base_aliments[Aliments]</f>
        <v>Pomme</v>
      </c>
      <c r="B11" s="3">
        <f>INDEX(Base_aliments[Kcal],MATCH($A11,Base_aliments[Aliments],0))</f>
        <v>42.4</v>
      </c>
      <c r="C11" s="3">
        <f>INDEX(Base_aliments[Protéines],MATCH($A11,Base_aliments[Aliments],0))</f>
        <v>0.1</v>
      </c>
      <c r="D11" s="3">
        <f>INDEX(Base_aliments[Glucides],MATCH($A11,Base_aliments[Aliments],0))</f>
        <v>9.9499999999999993</v>
      </c>
      <c r="E11" s="3">
        <f>INDEX(Base_aliments[Lipides],MATCH($A11,Base_aliments[Aliments],0))</f>
        <v>0.1</v>
      </c>
      <c r="F11" s="3">
        <f>INDEX(Base_aliments[Sel],MATCH($A11,Base_aliments[Aliments],0))</f>
        <v>1.1100000000000001</v>
      </c>
      <c r="G11" s="3">
        <f>INDEX(Base_aliments[Eau],MATCH($A11,Base_aliments[Aliments],0))</f>
        <v>88.4</v>
      </c>
      <c r="H11" s="3">
        <f>INDEX(Base_aliments[Divers],MATCH($A11,Base_aliments[Aliments],0))</f>
        <v>0.34000000000000341</v>
      </c>
    </row>
    <row r="12" spans="1:8" x14ac:dyDescent="0.2">
      <c r="A12" s="6" t="str">
        <f>Base_aliments[Aliments]</f>
        <v>Poulet</v>
      </c>
      <c r="B12" s="3">
        <f>INDEX(Base_aliments[Kcal],MATCH($A12,Base_aliments[Aliments],0))</f>
        <v>118</v>
      </c>
      <c r="C12" s="3">
        <f>INDEX(Base_aliments[Protéines],MATCH($A12,Base_aliments[Aliments],0))</f>
        <v>22.4</v>
      </c>
      <c r="D12" s="3">
        <f>INDEX(Base_aliments[Glucides],MATCH($A12,Base_aliments[Aliments],0))</f>
        <v>4.3999999999999997E-2</v>
      </c>
      <c r="E12" s="3">
        <f>INDEX(Base_aliments[Lipides],MATCH($A12,Base_aliments[Aliments],0))</f>
        <v>2.93</v>
      </c>
      <c r="F12" s="3">
        <f>INDEX(Base_aliments[Sel],MATCH($A12,Base_aliments[Aliments],0))</f>
        <v>0.16</v>
      </c>
      <c r="G12" s="3">
        <f>INDEX(Base_aliments[Eau],MATCH($A12,Base_aliments[Aliments],0))</f>
        <v>72.3</v>
      </c>
      <c r="H12" s="3">
        <f>INDEX(Base_aliments[Divers],MATCH($A12,Base_aliments[Aliments],0))</f>
        <v>2.1659999999999968</v>
      </c>
    </row>
    <row r="13" spans="1:8" x14ac:dyDescent="0.2">
      <c r="A13" s="6" t="str">
        <f>Base_aliments[Aliments]</f>
        <v>Porc</v>
      </c>
      <c r="B13" s="3">
        <f>INDEX(Base_aliments[Kcal],MATCH($A13,Base_aliments[Aliments],0))</f>
        <v>302</v>
      </c>
      <c r="C13" s="3">
        <f>INDEX(Base_aliments[Protéines],MATCH($A13,Base_aliments[Aliments],0))</f>
        <v>27.9</v>
      </c>
      <c r="D13" s="3">
        <f>INDEX(Base_aliments[Glucides],MATCH($A13,Base_aliments[Aliments],0))</f>
        <v>0</v>
      </c>
      <c r="E13" s="3">
        <f>INDEX(Base_aliments[Lipides],MATCH($A13,Base_aliments[Aliments],0))</f>
        <v>21.2</v>
      </c>
      <c r="F13" s="3">
        <f>INDEX(Base_aliments[Sel],MATCH($A13,Base_aliments[Aliments],0))</f>
        <v>0.14000000000000001</v>
      </c>
      <c r="G13" s="3">
        <f>INDEX(Base_aliments[Eau],MATCH($A13,Base_aliments[Aliments],0))</f>
        <v>48.5</v>
      </c>
      <c r="H13" s="3">
        <f>INDEX(Base_aliments[Divers],MATCH($A13,Base_aliments[Aliments],0))</f>
        <v>2.2599999999999909</v>
      </c>
    </row>
    <row r="14" spans="1:8" x14ac:dyDescent="0.2">
      <c r="A14" s="6" t="str">
        <f>Base_aliments[Aliments]</f>
        <v>Bœuf</v>
      </c>
      <c r="B14" s="3">
        <f>INDEX(Base_aliments[Kcal],MATCH($A14,Base_aliments[Aliments],0))</f>
        <v>192</v>
      </c>
      <c r="C14" s="3">
        <f>INDEX(Base_aliments[Protéines],MATCH($A14,Base_aliments[Aliments],0))</f>
        <v>22</v>
      </c>
      <c r="D14" s="3">
        <f>INDEX(Base_aliments[Glucides],MATCH($A14,Base_aliments[Aliments],0))</f>
        <v>0</v>
      </c>
      <c r="E14" s="3">
        <f>INDEX(Base_aliments[Lipides],MATCH($A14,Base_aliments[Aliments],0))</f>
        <v>11.5</v>
      </c>
      <c r="F14" s="3">
        <f>INDEX(Base_aliments[Sel],MATCH($A14,Base_aliments[Aliments],0))</f>
        <v>0</v>
      </c>
      <c r="G14" s="3">
        <f>INDEX(Base_aliments[Eau],MATCH($A14,Base_aliments[Aliments],0))</f>
        <v>62</v>
      </c>
      <c r="H14" s="3">
        <f>INDEX(Base_aliments[Divers],MATCH($A14,Base_aliments[Aliments],0))</f>
        <v>4.5</v>
      </c>
    </row>
    <row r="15" spans="1:8" x14ac:dyDescent="0.2">
      <c r="A15" s="6" t="str">
        <f>Base_aliments[Aliments]</f>
        <v>Saumon</v>
      </c>
      <c r="B15" s="3">
        <f>INDEX(Base_aliments[Kcal],MATCH($A15,Base_aliments[Aliments],0))</f>
        <v>217</v>
      </c>
      <c r="C15" s="3">
        <f>INDEX(Base_aliments[Protéines],MATCH($A15,Base_aliments[Aliments],0))</f>
        <v>22.7</v>
      </c>
      <c r="D15" s="3">
        <f>INDEX(Base_aliments[Glucides],MATCH($A15,Base_aliments[Aliments],0))</f>
        <v>0</v>
      </c>
      <c r="E15" s="3">
        <f>INDEX(Base_aliments[Lipides],MATCH($A15,Base_aliments[Aliments],0))</f>
        <v>14</v>
      </c>
      <c r="F15" s="3">
        <f>INDEX(Base_aliments[Sel],MATCH($A15,Base_aliments[Aliments],0))</f>
        <v>0.13</v>
      </c>
      <c r="G15" s="3">
        <f>INDEX(Base_aliments[Eau],MATCH($A15,Base_aliments[Aliments],0))</f>
        <v>62.5</v>
      </c>
      <c r="H15" s="3">
        <f>INDEX(Base_aliments[Divers],MATCH($A15,Base_aliments[Aliments],0))</f>
        <v>0.6699999999999946</v>
      </c>
    </row>
    <row r="16" spans="1:8" x14ac:dyDescent="0.2">
      <c r="A16" s="6" t="str">
        <f>Base_aliments[Aliments]</f>
        <v>Truite</v>
      </c>
      <c r="B16" s="3">
        <f>INDEX(Base_aliments[Kcal],MATCH($A16,Base_aliments[Aliments],0))</f>
        <v>121</v>
      </c>
      <c r="C16" s="3">
        <f>INDEX(Base_aliments[Protéines],MATCH($A16,Base_aliments[Aliments],0))</f>
        <v>19</v>
      </c>
      <c r="D16" s="3">
        <f>INDEX(Base_aliments[Glucides],MATCH($A16,Base_aliments[Aliments],0))</f>
        <v>0</v>
      </c>
      <c r="E16" s="3">
        <f>INDEX(Base_aliments[Lipides],MATCH($A16,Base_aliments[Aliments],0))</f>
        <v>4.99</v>
      </c>
      <c r="F16" s="3">
        <f>INDEX(Base_aliments[Sel],MATCH($A16,Base_aliments[Aliments],0))</f>
        <v>0</v>
      </c>
      <c r="G16" s="3">
        <f>INDEX(Base_aliments[Eau],MATCH($A16,Base_aliments[Aliments],0))</f>
        <v>75</v>
      </c>
      <c r="H16" s="3">
        <f>INDEX(Base_aliments[Divers],MATCH($A16,Base_aliments[Aliments],0))</f>
        <v>1.0100000000000051</v>
      </c>
    </row>
    <row r="17" spans="1:8" x14ac:dyDescent="0.2">
      <c r="A17" s="6" t="str">
        <f>Base_aliments[Aliments]</f>
        <v>Cabillaud</v>
      </c>
      <c r="B17" s="3">
        <f>INDEX(Base_aliments[Kcal],MATCH($A17,Base_aliments[Aliments],0))</f>
        <v>82.7</v>
      </c>
      <c r="C17" s="3">
        <f>INDEX(Base_aliments[Protéines],MATCH($A17,Base_aliments[Aliments],0))</f>
        <v>18.600000000000001</v>
      </c>
      <c r="D17" s="3">
        <f>INDEX(Base_aliments[Glucides],MATCH($A17,Base_aliments[Aliments],0))</f>
        <v>0</v>
      </c>
      <c r="E17" s="3">
        <f>INDEX(Base_aliments[Lipides],MATCH($A17,Base_aliments[Aliments],0))</f>
        <v>0.93</v>
      </c>
      <c r="F17" s="3">
        <f>INDEX(Base_aliments[Sel],MATCH($A17,Base_aliments[Aliments],0))</f>
        <v>0.16</v>
      </c>
      <c r="G17" s="3">
        <f>INDEX(Base_aliments[Eau],MATCH($A17,Base_aliments[Aliments],0))</f>
        <v>76.3</v>
      </c>
      <c r="H17" s="3">
        <f>INDEX(Base_aliments[Divers],MATCH($A17,Base_aliments[Aliments],0))</f>
        <v>4.0100000000000051</v>
      </c>
    </row>
    <row r="18" spans="1:8" x14ac:dyDescent="0.2">
      <c r="A18" s="6" t="str">
        <f>Base_aliments[Aliments]</f>
        <v>Pates aux œufs</v>
      </c>
      <c r="B18" s="3">
        <f>INDEX(Base_aliments[Kcal],MATCH($A18,Base_aliments[Aliments],0))</f>
        <v>168</v>
      </c>
      <c r="C18" s="3">
        <f>INDEX(Base_aliments[Protéines],MATCH($A18,Base_aliments[Aliments],0))</f>
        <v>5.8</v>
      </c>
      <c r="D18" s="3">
        <f>INDEX(Base_aliments[Glucides],MATCH($A18,Base_aliments[Aliments],0))</f>
        <v>31.8</v>
      </c>
      <c r="E18" s="3">
        <f>INDEX(Base_aliments[Lipides],MATCH($A18,Base_aliments[Aliments],0))</f>
        <v>1.46</v>
      </c>
      <c r="F18" s="3">
        <f>INDEX(Base_aliments[Sel],MATCH($A18,Base_aliments[Aliments],0))</f>
        <v>0.1</v>
      </c>
      <c r="G18" s="3">
        <f>INDEX(Base_aliments[Eau],MATCH($A18,Base_aliments[Aliments],0))</f>
        <v>59.1</v>
      </c>
      <c r="H18" s="3">
        <f>INDEX(Base_aliments[Divers],MATCH($A18,Base_aliments[Aliments],0))</f>
        <v>1.740000000000002</v>
      </c>
    </row>
    <row r="19" spans="1:8" x14ac:dyDescent="0.2">
      <c r="A19" s="6" t="str">
        <f>Base_aliments[Aliments]</f>
        <v>Pates au blé complet</v>
      </c>
      <c r="B19" s="3">
        <f>INDEX(Base_aliments[Kcal],MATCH($A19,Base_aliments[Aliments],0))</f>
        <v>144</v>
      </c>
      <c r="C19" s="3">
        <f>INDEX(Base_aliments[Protéines],MATCH($A19,Base_aliments[Aliments],0))</f>
        <v>5</v>
      </c>
      <c r="D19" s="3">
        <f>INDEX(Base_aliments[Glucides],MATCH($A19,Base_aliments[Aliments],0))</f>
        <v>26.8</v>
      </c>
      <c r="E19" s="3">
        <f>INDEX(Base_aliments[Lipides],MATCH($A19,Base_aliments[Aliments],0))</f>
        <v>0.94</v>
      </c>
      <c r="F19" s="3">
        <f>INDEX(Base_aliments[Sel],MATCH($A19,Base_aliments[Aliments],0))</f>
        <v>0</v>
      </c>
      <c r="G19" s="3">
        <f>INDEX(Base_aliments[Eau],MATCH($A19,Base_aliments[Aliments],0))</f>
        <v>63.2</v>
      </c>
      <c r="H19" s="3">
        <f>INDEX(Base_aliments[Divers],MATCH($A19,Base_aliments[Aliments],0))</f>
        <v>4.0600000000000023</v>
      </c>
    </row>
    <row r="20" spans="1:8" x14ac:dyDescent="0.2">
      <c r="A20" s="6" t="str">
        <f>Base_aliments[Aliments]</f>
        <v>Riz blanc</v>
      </c>
      <c r="B20" s="3">
        <f>INDEX(Base_aliments[Kcal],MATCH($A20,Base_aliments[Aliments],0))</f>
        <v>135</v>
      </c>
      <c r="C20" s="3">
        <f>INDEX(Base_aliments[Protéines],MATCH($A20,Base_aliments[Aliments],0))</f>
        <v>2.4900000000000002</v>
      </c>
      <c r="D20" s="3">
        <f>INDEX(Base_aliments[Glucides],MATCH($A20,Base_aliments[Aliments],0))</f>
        <v>28.7</v>
      </c>
      <c r="E20" s="3">
        <f>INDEX(Base_aliments[Lipides],MATCH($A20,Base_aliments[Aliments],0))</f>
        <v>0.92700000000000005</v>
      </c>
      <c r="F20" s="3">
        <f>INDEX(Base_aliments[Sel],MATCH($A20,Base_aliments[Aliments],0))</f>
        <v>0.3</v>
      </c>
      <c r="G20" s="3">
        <f>INDEX(Base_aliments[Eau],MATCH($A20,Base_aliments[Aliments],0))</f>
        <v>66.5</v>
      </c>
      <c r="H20" s="3">
        <f>INDEX(Base_aliments[Divers],MATCH($A20,Base_aliments[Aliments],0))</f>
        <v>1.0829999999999984</v>
      </c>
    </row>
    <row r="21" spans="1:8" x14ac:dyDescent="0.2">
      <c r="A21" s="6" t="str">
        <f>Base_aliments[Aliments]</f>
        <v>Riz complet</v>
      </c>
      <c r="B21" s="3">
        <f>INDEX(Base_aliments[Kcal],MATCH($A21,Base_aliments[Aliments],0))</f>
        <v>156</v>
      </c>
      <c r="C21" s="3">
        <f>INDEX(Base_aliments[Protéines],MATCH($A21,Base_aliments[Aliments],0))</f>
        <v>3.5</v>
      </c>
      <c r="D21" s="3">
        <f>INDEX(Base_aliments[Glucides],MATCH($A21,Base_aliments[Aliments],0))</f>
        <v>31.7</v>
      </c>
      <c r="E21" s="3">
        <f>INDEX(Base_aliments[Lipides],MATCH($A21,Base_aliments[Aliments],0))</f>
        <v>1.1000000000000001</v>
      </c>
      <c r="F21" s="3">
        <f>INDEX(Base_aliments[Sel],MATCH($A21,Base_aliments[Aliments],0))</f>
        <v>0.52</v>
      </c>
      <c r="G21" s="3">
        <f>INDEX(Base_aliments[Eau],MATCH($A21,Base_aliments[Aliments],0))</f>
        <v>61</v>
      </c>
      <c r="H21" s="3">
        <f>INDEX(Base_aliments[Divers],MATCH($A21,Base_aliments[Aliments],0))</f>
        <v>2.1799999999999926</v>
      </c>
    </row>
    <row r="22" spans="1:8" x14ac:dyDescent="0.2">
      <c r="A22" s="6" t="str">
        <f>Base_aliments[Aliments]</f>
        <v>Pomme de terre à l'eau</v>
      </c>
      <c r="B22" s="3">
        <f>INDEX(Base_aliments[Kcal],MATCH($A22,Base_aliments[Aliments],0))</f>
        <v>75.2</v>
      </c>
      <c r="C22" s="3">
        <f>INDEX(Base_aliments[Protéines],MATCH($A22,Base_aliments[Aliments],0))</f>
        <v>2</v>
      </c>
      <c r="D22" s="3">
        <f>INDEX(Base_aliments[Glucides],MATCH($A22,Base_aliments[Aliments],0))</f>
        <v>15.8</v>
      </c>
      <c r="E22" s="3">
        <f>INDEX(Base_aliments[Lipides],MATCH($A22,Base_aliments[Aliments],0))</f>
        <v>0.22</v>
      </c>
      <c r="F22" s="3">
        <f>INDEX(Base_aliments[Sel],MATCH($A22,Base_aliments[Aliments],0))</f>
        <v>0.09</v>
      </c>
      <c r="G22" s="3">
        <f>INDEX(Base_aliments[Eau],MATCH($A22,Base_aliments[Aliments],0))</f>
        <v>78.900000000000006</v>
      </c>
      <c r="H22" s="3">
        <f>INDEX(Base_aliments[Divers],MATCH($A22,Base_aliments[Aliments],0))</f>
        <v>2.9899999999999949</v>
      </c>
    </row>
    <row r="23" spans="1:8" x14ac:dyDescent="0.2">
      <c r="A23" s="6" t="str">
        <f>Base_aliments[Aliments]</f>
        <v>Purée de pomme de terre</v>
      </c>
      <c r="B23" s="3">
        <f>INDEX(Base_aliments[Kcal],MATCH($A23,Base_aliments[Aliments],0))</f>
        <v>91.3</v>
      </c>
      <c r="C23" s="3">
        <f>INDEX(Base_aliments[Protéines],MATCH($A23,Base_aliments[Aliments],0))</f>
        <v>2</v>
      </c>
      <c r="D23" s="3">
        <f>INDEX(Base_aliments[Glucides],MATCH($A23,Base_aliments[Aliments],0))</f>
        <v>12.6</v>
      </c>
      <c r="E23" s="3">
        <f>INDEX(Base_aliments[Lipides],MATCH($A23,Base_aliments[Aliments],0))</f>
        <v>3.35</v>
      </c>
      <c r="F23" s="3">
        <f>INDEX(Base_aliments[Sel],MATCH($A23,Base_aliments[Aliments],0))</f>
        <v>0.44</v>
      </c>
      <c r="G23" s="3">
        <f>INDEX(Base_aliments[Eau],MATCH($A23,Base_aliments[Aliments],0))</f>
        <v>79.2</v>
      </c>
      <c r="H23" s="3">
        <f>INDEX(Base_aliments[Divers],MATCH($A23,Base_aliments[Aliments],0))</f>
        <v>2.4100000000000108</v>
      </c>
    </row>
    <row r="24" spans="1:8" x14ac:dyDescent="0.2">
      <c r="A24" s="6" t="str">
        <f>Base_aliments[Aliments]</f>
        <v>Oignon cuit</v>
      </c>
      <c r="B24" s="3">
        <f>INDEX(Base_aliments[Kcal],MATCH($A24,Base_aliments[Aliments],0))</f>
        <v>30.2</v>
      </c>
      <c r="C24" s="3">
        <f>INDEX(Base_aliments[Protéines],MATCH($A24,Base_aliments[Aliments],0))</f>
        <v>1.04</v>
      </c>
      <c r="D24" s="3">
        <f>INDEX(Base_aliments[Glucides],MATCH($A24,Base_aliments[Aliments],0))</f>
        <v>5.36</v>
      </c>
      <c r="E24" s="3">
        <f>INDEX(Base_aliments[Lipides],MATCH($A24,Base_aliments[Aliments],0))</f>
        <v>0.2</v>
      </c>
      <c r="F24" s="3">
        <f>INDEX(Base_aliments[Sel],MATCH($A24,Base_aliments[Aliments],0))</f>
        <v>0</v>
      </c>
      <c r="G24" s="3">
        <f>INDEX(Base_aliments[Eau],MATCH($A24,Base_aliments[Aliments],0))</f>
        <v>91.5</v>
      </c>
      <c r="H24" s="3">
        <f>INDEX(Base_aliments[Divers],MATCH($A24,Base_aliments[Aliments],0))</f>
        <v>1.8999999999999915</v>
      </c>
    </row>
    <row r="25" spans="1:8" x14ac:dyDescent="0.2">
      <c r="A25" s="6" t="str">
        <f>Base_aliments[Aliments]</f>
        <v>Poivron rouge cuit</v>
      </c>
      <c r="B25" s="3">
        <f>INDEX(Base_aliments[Kcal],MATCH($A25,Base_aliments[Aliments],0))</f>
        <v>33.4</v>
      </c>
      <c r="C25" s="3">
        <f>INDEX(Base_aliments[Protéines],MATCH($A25,Base_aliments[Aliments],0))</f>
        <v>1.1000000000000001</v>
      </c>
      <c r="D25" s="3">
        <f>INDEX(Base_aliments[Glucides],MATCH($A25,Base_aliments[Aliments],0))</f>
        <v>5.74</v>
      </c>
      <c r="E25" s="3">
        <f>INDEX(Base_aliments[Lipides],MATCH($A25,Base_aliments[Aliments],0))</f>
        <v>0.4</v>
      </c>
      <c r="F25" s="3">
        <f>INDEX(Base_aliments[Sel],MATCH($A25,Base_aliments[Aliments],0))</f>
        <v>1.73</v>
      </c>
      <c r="G25" s="3">
        <f>INDEX(Base_aliments[Eau],MATCH($A25,Base_aliments[Aliments],0))</f>
        <v>89.5</v>
      </c>
      <c r="H25" s="3">
        <f>INDEX(Base_aliments[Divers],MATCH($A25,Base_aliments[Aliments],0))</f>
        <v>1.5300000000000011</v>
      </c>
    </row>
    <row r="26" spans="1:8" x14ac:dyDescent="0.2">
      <c r="A26" s="6" t="str">
        <f>Base_aliments[Aliments]</f>
        <v>Brocoli</v>
      </c>
      <c r="B26" s="3">
        <f>INDEX(Base_aliments[Kcal],MATCH($A26,Base_aliments[Aliments],0))</f>
        <v>28.7</v>
      </c>
      <c r="C26" s="3">
        <f>INDEX(Base_aliments[Protéines],MATCH($A26,Base_aliments[Aliments],0))</f>
        <v>2.1</v>
      </c>
      <c r="D26" s="3">
        <f>INDEX(Base_aliments[Glucides],MATCH($A26,Base_aliments[Aliments],0))</f>
        <v>2.82</v>
      </c>
      <c r="E26" s="3">
        <f>INDEX(Base_aliments[Lipides],MATCH($A26,Base_aliments[Aliments],0))</f>
        <v>0.51</v>
      </c>
      <c r="F26" s="3">
        <f>INDEX(Base_aliments[Sel],MATCH($A26,Base_aliments[Aliments],0))</f>
        <v>0.13</v>
      </c>
      <c r="G26" s="3">
        <f>INDEX(Base_aliments[Eau],MATCH($A26,Base_aliments[Aliments],0))</f>
        <v>91.9</v>
      </c>
      <c r="H26" s="3">
        <f>INDEX(Base_aliments[Divers],MATCH($A26,Base_aliments[Aliments],0))</f>
        <v>2.5400000000000063</v>
      </c>
    </row>
    <row r="27" spans="1:8" x14ac:dyDescent="0.2">
      <c r="A27" s="6" t="str">
        <f>Base_aliments[Aliments]</f>
        <v>Courgette</v>
      </c>
      <c r="B27" s="3">
        <f>INDEX(Base_aliments[Kcal],MATCH($A27,Base_aliments[Aliments],0))</f>
        <v>19.2</v>
      </c>
      <c r="C27" s="3">
        <f>INDEX(Base_aliments[Protéines],MATCH($A27,Base_aliments[Aliments],0))</f>
        <v>1.1399999999999999</v>
      </c>
      <c r="D27" s="3">
        <f>INDEX(Base_aliments[Glucides],MATCH($A27,Base_aliments[Aliments],0))</f>
        <v>2.34</v>
      </c>
      <c r="E27" s="3">
        <f>INDEX(Base_aliments[Lipides],MATCH($A27,Base_aliments[Aliments],0))</f>
        <v>0.28999999999999998</v>
      </c>
      <c r="F27" s="3">
        <f>INDEX(Base_aliments[Sel],MATCH($A27,Base_aliments[Aliments],0))</f>
        <v>0.46</v>
      </c>
      <c r="G27" s="3">
        <f>INDEX(Base_aliments[Eau],MATCH($A27,Base_aliments[Aliments],0))</f>
        <v>94.1</v>
      </c>
      <c r="H27" s="3">
        <f>INDEX(Base_aliments[Divers],MATCH($A27,Base_aliments[Aliments],0))</f>
        <v>1.6700000000000017</v>
      </c>
    </row>
    <row r="28" spans="1:8" x14ac:dyDescent="0.2">
      <c r="A28" s="6" t="str">
        <f>Base_aliments[Aliments]</f>
        <v>Aubergine</v>
      </c>
      <c r="B28" s="3">
        <f>INDEX(Base_aliments[Kcal],MATCH($A28,Base_aliments[Aliments],0))</f>
        <v>35.200000000000003</v>
      </c>
      <c r="C28" s="3">
        <f>INDEX(Base_aliments[Protéines],MATCH($A28,Base_aliments[Aliments],0))</f>
        <v>0.83</v>
      </c>
      <c r="D28" s="3">
        <f>INDEX(Base_aliments[Glucides],MATCH($A28,Base_aliments[Aliments],0))</f>
        <v>6.26</v>
      </c>
      <c r="E28" s="3">
        <f>INDEX(Base_aliments[Lipides],MATCH($A28,Base_aliments[Aliments],0))</f>
        <v>0.2</v>
      </c>
      <c r="F28" s="3">
        <f>INDEX(Base_aliments[Sel],MATCH($A28,Base_aliments[Aliments],0))</f>
        <v>0.4</v>
      </c>
      <c r="G28" s="3">
        <f>INDEX(Base_aliments[Eau],MATCH($A28,Base_aliments[Aliments],0))</f>
        <v>89.7</v>
      </c>
      <c r="H28" s="3">
        <f>INDEX(Base_aliments[Divers],MATCH($A28,Base_aliments[Aliments],0))</f>
        <v>2.6099999999999852</v>
      </c>
    </row>
    <row r="29" spans="1:8" x14ac:dyDescent="0.2">
      <c r="A29" s="6" t="str">
        <f>Base_aliments[Aliments]</f>
        <v>Carotte cuite</v>
      </c>
      <c r="B29" s="3">
        <f>INDEX(Base_aliments[Kcal],MATCH($A29,Base_aliments[Aliments],0))</f>
        <v>27.7</v>
      </c>
      <c r="C29" s="3">
        <f>INDEX(Base_aliments[Protéines],MATCH($A29,Base_aliments[Aliments],0))</f>
        <v>0.76</v>
      </c>
      <c r="D29" s="3">
        <f>INDEX(Base_aliments[Glucides],MATCH($A29,Base_aliments[Aliments],0))</f>
        <v>4.9400000000000004</v>
      </c>
      <c r="E29" s="3">
        <f>INDEX(Base_aliments[Lipides],MATCH($A29,Base_aliments[Aliments],0))</f>
        <v>0.1</v>
      </c>
      <c r="F29" s="3">
        <f>INDEX(Base_aliments[Sel],MATCH($A29,Base_aliments[Aliments],0))</f>
        <v>0.23</v>
      </c>
      <c r="G29" s="3">
        <f>INDEX(Base_aliments[Eau],MATCH($A29,Base_aliments[Aliments],0))</f>
        <v>91.4</v>
      </c>
      <c r="H29" s="3">
        <f>INDEX(Base_aliments[Divers],MATCH($A29,Base_aliments[Aliments],0))</f>
        <v>2.5699999999999932</v>
      </c>
    </row>
    <row r="30" spans="1:8" x14ac:dyDescent="0.2">
      <c r="A30" s="6" t="str">
        <f>Base_aliments[Aliments]</f>
        <v>Chou-fleur cuit</v>
      </c>
      <c r="B30" s="3">
        <f>INDEX(Base_aliments[Kcal],MATCH($A30,Base_aliments[Aliments],0))</f>
        <v>25.2</v>
      </c>
      <c r="C30" s="3">
        <f>INDEX(Base_aliments[Protéines],MATCH($A30,Base_aliments[Aliments],0))</f>
        <v>1.84</v>
      </c>
      <c r="D30" s="3">
        <f>INDEX(Base_aliments[Glucides],MATCH($A30,Base_aliments[Aliments],0))</f>
        <v>2.79</v>
      </c>
      <c r="E30" s="3">
        <f>INDEX(Base_aliments[Lipides],MATCH($A30,Base_aliments[Aliments],0))</f>
        <v>0.29499999999999998</v>
      </c>
      <c r="F30" s="3">
        <f>INDEX(Base_aliments[Sel],MATCH($A30,Base_aliments[Aliments],0))</f>
        <v>0.14799999999999999</v>
      </c>
      <c r="G30" s="3">
        <f>INDEX(Base_aliments[Eau],MATCH($A30,Base_aliments[Aliments],0))</f>
        <v>92.7</v>
      </c>
      <c r="H30" s="3">
        <f>INDEX(Base_aliments[Divers],MATCH($A30,Base_aliments[Aliments],0))</f>
        <v>2.2269999999999897</v>
      </c>
    </row>
    <row r="31" spans="1:8" x14ac:dyDescent="0.2">
      <c r="A31" s="6" t="str">
        <f>Base_aliments[Aliments]</f>
        <v>Tomate cerise</v>
      </c>
      <c r="B31" s="3">
        <f>INDEX(Base_aliments[Kcal],MATCH($A31,Base_aliments[Aliments],0))</f>
        <v>29.4</v>
      </c>
      <c r="C31" s="3">
        <f>INDEX(Base_aliments[Protéines],MATCH($A31,Base_aliments[Aliments],0))</f>
        <v>0.8</v>
      </c>
      <c r="D31" s="3">
        <f>INDEX(Base_aliments[Glucides],MATCH($A31,Base_aliments[Aliments],0))</f>
        <v>5</v>
      </c>
      <c r="E31" s="3">
        <f>INDEX(Base_aliments[Lipides],MATCH($A31,Base_aliments[Aliments],0))</f>
        <v>0.8</v>
      </c>
      <c r="F31" s="3">
        <f>INDEX(Base_aliments[Sel],MATCH($A31,Base_aliments[Aliments],0))</f>
        <v>0.03</v>
      </c>
      <c r="G31" s="3">
        <f>INDEX(Base_aliments[Eau],MATCH($A31,Base_aliments[Aliments],0))</f>
        <v>92</v>
      </c>
      <c r="H31" s="3">
        <f>INDEX(Base_aliments[Divers],MATCH($A31,Base_aliments[Aliments],0))</f>
        <v>1.3700000000000045</v>
      </c>
    </row>
    <row r="32" spans="1:8" x14ac:dyDescent="0.2">
      <c r="A32" s="6" t="str">
        <f>Base_aliments[Aliments]</f>
        <v>Totmate</v>
      </c>
      <c r="B32" s="3">
        <f>INDEX(Base_aliments[Kcal],MATCH($A32,Base_aliments[Aliments],0))</f>
        <v>20.8</v>
      </c>
      <c r="C32" s="3">
        <f>INDEX(Base_aliments[Protéines],MATCH($A32,Base_aliments[Aliments],0))</f>
        <v>0.73</v>
      </c>
      <c r="D32" s="3">
        <f>INDEX(Base_aliments[Glucides],MATCH($A32,Base_aliments[Aliments],0))</f>
        <v>3.86</v>
      </c>
      <c r="E32" s="3">
        <f>INDEX(Base_aliments[Lipides],MATCH($A32,Base_aliments[Aliments],0))</f>
        <v>0.03</v>
      </c>
      <c r="F32" s="3">
        <f>INDEX(Base_aliments[Sel],MATCH($A32,Base_aliments[Aliments],0))</f>
        <v>0.75</v>
      </c>
      <c r="G32" s="3">
        <f>INDEX(Base_aliments[Eau],MATCH($A32,Base_aliments[Aliments],0))</f>
        <v>93.5</v>
      </c>
      <c r="H32" s="3">
        <f>INDEX(Base_aliments[Divers],MATCH($A32,Base_aliments[Aliments],0))</f>
        <v>1.1299999999999955</v>
      </c>
    </row>
  </sheetData>
  <printOptions horizontalCentered="1"/>
  <pageMargins left="0.39370078740157483" right="0.39370078740157483" top="0.39370078740157483" bottom="0.39370078740157483" header="0.31496062992125984" footer="0.31496062992125984"/>
  <pageSetup paperSize="9" scale="57" fitToHeight="3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Base!$A$2:$A$43</xm:f>
          </x14:formula1>
          <xm:sqref>A2:A32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Menu</vt:lpstr>
      <vt:lpstr>Menu!Zone_d_impression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pdemontferrier</dc:creator>
  <cp:lastModifiedBy>Ignacy Tambou</cp:lastModifiedBy>
  <cp:lastPrinted>2013-05-26T18:07:25Z</cp:lastPrinted>
  <dcterms:created xsi:type="dcterms:W3CDTF">2013-05-26T12:43:35Z</dcterms:created>
  <dcterms:modified xsi:type="dcterms:W3CDTF">2013-05-27T08:30:00Z</dcterms:modified>
</cp:coreProperties>
</file>