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0" i="1" l="1"/>
  <c r="C32" i="1" s="1"/>
  <c r="D30" i="1"/>
  <c r="E30" i="1"/>
  <c r="H30" i="1" s="1"/>
  <c r="F30" i="1"/>
  <c r="F32" i="1" s="1"/>
  <c r="G30" i="1"/>
  <c r="G32" i="1" s="1"/>
  <c r="B30" i="1"/>
  <c r="B32" i="1" s="1"/>
  <c r="G19" i="1"/>
  <c r="G21" i="1" s="1"/>
  <c r="C19" i="1"/>
  <c r="C21" i="1" s="1"/>
  <c r="D19" i="1"/>
  <c r="E19" i="1"/>
  <c r="E21" i="1" s="1"/>
  <c r="F19" i="1"/>
  <c r="F21" i="1" s="1"/>
  <c r="B19" i="1"/>
  <c r="H31" i="1"/>
  <c r="H28" i="1"/>
  <c r="H27" i="1"/>
  <c r="H25" i="1"/>
  <c r="H24" i="1"/>
  <c r="H20" i="1"/>
  <c r="H17" i="1"/>
  <c r="H16" i="1"/>
  <c r="H14" i="1"/>
  <c r="H13" i="1"/>
  <c r="H9" i="1"/>
  <c r="H8" i="1"/>
  <c r="H6" i="1"/>
  <c r="H5" i="1"/>
  <c r="H3" i="1"/>
  <c r="H2" i="1"/>
  <c r="E32" i="1"/>
  <c r="D32" i="1"/>
  <c r="G29" i="1"/>
  <c r="F29" i="1"/>
  <c r="E29" i="1"/>
  <c r="D29" i="1"/>
  <c r="C29" i="1"/>
  <c r="B29" i="1"/>
  <c r="G26" i="1"/>
  <c r="F26" i="1"/>
  <c r="E26" i="1"/>
  <c r="D26" i="1"/>
  <c r="C26" i="1"/>
  <c r="B26" i="1"/>
  <c r="B21" i="1"/>
  <c r="G18" i="1"/>
  <c r="F18" i="1"/>
  <c r="E18" i="1"/>
  <c r="D18" i="1"/>
  <c r="C18" i="1"/>
  <c r="B18" i="1"/>
  <c r="G15" i="1"/>
  <c r="F15" i="1"/>
  <c r="E15" i="1"/>
  <c r="D15" i="1"/>
  <c r="C15" i="1"/>
  <c r="B15" i="1"/>
  <c r="H15" i="1" s="1"/>
  <c r="G10" i="1"/>
  <c r="F10" i="1"/>
  <c r="E10" i="1"/>
  <c r="D10" i="1"/>
  <c r="C10" i="1"/>
  <c r="B10" i="1"/>
  <c r="G7" i="1"/>
  <c r="F7" i="1"/>
  <c r="E7" i="1"/>
  <c r="D7" i="1"/>
  <c r="C7" i="1"/>
  <c r="B7" i="1"/>
  <c r="H7" i="1" s="1"/>
  <c r="G4" i="1"/>
  <c r="F4" i="1"/>
  <c r="E4" i="1"/>
  <c r="D4" i="1"/>
  <c r="C4" i="1"/>
  <c r="B4" i="1"/>
  <c r="Q21" i="1"/>
  <c r="M21" i="1"/>
  <c r="O20" i="1"/>
  <c r="Q19" i="1"/>
  <c r="M19" i="1"/>
  <c r="O18" i="1"/>
  <c r="Q17" i="1"/>
  <c r="M17" i="1"/>
  <c r="O16" i="1"/>
  <c r="Q15" i="1"/>
  <c r="M15" i="1"/>
  <c r="O14" i="1"/>
  <c r="Q13" i="1"/>
  <c r="M13" i="1"/>
  <c r="P21" i="1"/>
  <c r="L21" i="1"/>
  <c r="N20" i="1"/>
  <c r="P19" i="1"/>
  <c r="L19" i="1"/>
  <c r="N18" i="1"/>
  <c r="P17" i="1"/>
  <c r="L17" i="1"/>
  <c r="N16" i="1"/>
  <c r="P15" i="1"/>
  <c r="L15" i="1"/>
  <c r="N14" i="1"/>
  <c r="P13" i="1"/>
  <c r="L13" i="1"/>
  <c r="O21" i="1"/>
  <c r="Q20" i="1"/>
  <c r="M20" i="1"/>
  <c r="O19" i="1"/>
  <c r="Q18" i="1"/>
  <c r="M18" i="1"/>
  <c r="O17" i="1"/>
  <c r="Q16" i="1"/>
  <c r="M16" i="1"/>
  <c r="O15" i="1"/>
  <c r="Q14" i="1"/>
  <c r="M14" i="1"/>
  <c r="O13" i="1"/>
  <c r="N21" i="1"/>
  <c r="P20" i="1"/>
  <c r="L20" i="1"/>
  <c r="N19" i="1"/>
  <c r="P18" i="1"/>
  <c r="L18" i="1"/>
  <c r="N17" i="1"/>
  <c r="P16" i="1"/>
  <c r="L16" i="1"/>
  <c r="N15" i="1"/>
  <c r="P14" i="1"/>
  <c r="L14" i="1"/>
  <c r="N13" i="1"/>
  <c r="K13" i="1"/>
  <c r="K21" i="1"/>
  <c r="K17" i="1"/>
  <c r="K20" i="1"/>
  <c r="K16" i="1"/>
  <c r="K19" i="1"/>
  <c r="K15" i="1"/>
  <c r="K18" i="1"/>
  <c r="K14" i="1"/>
  <c r="R16" i="1" l="1"/>
  <c r="R19" i="1"/>
  <c r="R17" i="1"/>
  <c r="R20" i="1"/>
  <c r="H29" i="1"/>
  <c r="H19" i="1"/>
  <c r="R13" i="1"/>
  <c r="H32" i="1"/>
  <c r="H4" i="1"/>
  <c r="H10" i="1"/>
  <c r="H18" i="1"/>
  <c r="D21" i="1"/>
  <c r="H21" i="1" s="1"/>
  <c r="H26" i="1"/>
  <c r="R21" i="1" l="1"/>
  <c r="R18" i="1"/>
  <c r="R15" i="1"/>
  <c r="R14" i="1"/>
</calcChain>
</file>

<file path=xl/sharedStrings.xml><?xml version="1.0" encoding="utf-8"?>
<sst xmlns="http://schemas.openxmlformats.org/spreadsheetml/2006/main" count="60" uniqueCount="22">
  <si>
    <t>JANUARY</t>
  </si>
  <si>
    <t>TOTAL</t>
  </si>
  <si>
    <t>Actual 16</t>
  </si>
  <si>
    <t>LY</t>
  </si>
  <si>
    <t>Diff Act v LY</t>
  </si>
  <si>
    <t>Budget</t>
  </si>
  <si>
    <t>Diff Act v Bud</t>
  </si>
  <si>
    <t>FEBRUARY</t>
  </si>
  <si>
    <t xml:space="preserve">OTB </t>
  </si>
  <si>
    <t>OTB SD LY</t>
  </si>
  <si>
    <t>Diff OTB v  OTB SD LY</t>
  </si>
  <si>
    <t>FORECAST</t>
  </si>
  <si>
    <t>Diff For v LY</t>
  </si>
  <si>
    <t>Diff Bud v LY</t>
  </si>
  <si>
    <t>MARCH</t>
  </si>
  <si>
    <t>Usine 1</t>
  </si>
  <si>
    <t>Usine 2</t>
  </si>
  <si>
    <t>Usine 3</t>
  </si>
  <si>
    <t>Usine 4</t>
  </si>
  <si>
    <t>Usine 5</t>
  </si>
  <si>
    <t>Usine 6</t>
  </si>
  <si>
    <t>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</si>
</sst>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4" xfId="0" applyFont="1" applyBorder="1"/>
    <xf numFmtId="165" fontId="2" fillId="0" borderId="3" xfId="1" applyNumberFormat="1" applyFont="1" applyBorder="1"/>
    <xf numFmtId="165" fontId="2" fillId="0" borderId="2" xfId="1" applyNumberFormat="1" applyFont="1" applyBorder="1"/>
    <xf numFmtId="0" fontId="2" fillId="0" borderId="9" xfId="0" applyFont="1" applyBorder="1"/>
    <xf numFmtId="165" fontId="2" fillId="0" borderId="12" xfId="1" applyNumberFormat="1" applyFont="1" applyBorder="1"/>
    <xf numFmtId="165" fontId="2" fillId="0" borderId="13" xfId="1" applyNumberFormat="1" applyFont="1" applyBorder="1"/>
    <xf numFmtId="0" fontId="3" fillId="2" borderId="10" xfId="0" applyFont="1" applyFill="1" applyBorder="1"/>
    <xf numFmtId="165" fontId="2" fillId="0" borderId="11" xfId="1" applyNumberFormat="1" applyFont="1" applyBorder="1"/>
    <xf numFmtId="165" fontId="3" fillId="2" borderId="11" xfId="1" applyNumberFormat="1" applyFont="1" applyFill="1" applyBorder="1"/>
    <xf numFmtId="165" fontId="2" fillId="0" borderId="5" xfId="1" applyNumberFormat="1" applyFont="1" applyBorder="1"/>
    <xf numFmtId="4" fontId="2" fillId="0" borderId="4" xfId="0" applyNumberFormat="1" applyFont="1" applyBorder="1"/>
    <xf numFmtId="4" fontId="2" fillId="0" borderId="9" xfId="0" applyNumberFormat="1" applyFont="1" applyBorder="1"/>
    <xf numFmtId="4" fontId="2" fillId="0" borderId="11" xfId="1" applyNumberFormat="1" applyFont="1" applyBorder="1"/>
    <xf numFmtId="0" fontId="4" fillId="3" borderId="15" xfId="0" applyFont="1" applyFill="1" applyBorder="1" applyAlignment="1">
      <alignment horizontal="center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zoomScale="85" zoomScaleNormal="85" workbookViewId="0">
      <selection activeCell="L13" sqref="L13"/>
    </sheetView>
  </sheetViews>
  <sheetFormatPr baseColWidth="10" defaultColWidth="11.42578125" defaultRowHeight="15" x14ac:dyDescent="0.25"/>
  <cols>
    <col min="11" max="11" width="14.42578125" customWidth="1"/>
    <col min="12" max="13" width="11.5703125" bestFit="1" customWidth="1"/>
    <col min="14" max="14" width="12.42578125" bestFit="1" customWidth="1"/>
    <col min="15" max="16" width="11.5703125" bestFit="1" customWidth="1"/>
    <col min="17" max="17" width="11.7109375" bestFit="1" customWidth="1"/>
  </cols>
  <sheetData>
    <row r="1" spans="1:18" ht="15.75" thickBot="1" x14ac:dyDescent="0.3">
      <c r="A1" s="2" t="s">
        <v>0</v>
      </c>
      <c r="B1" s="3" t="s">
        <v>15</v>
      </c>
      <c r="C1" s="4" t="s">
        <v>16</v>
      </c>
      <c r="D1" s="4" t="s">
        <v>17</v>
      </c>
      <c r="E1" s="4" t="s">
        <v>18</v>
      </c>
      <c r="F1" s="4" t="s">
        <v>19</v>
      </c>
      <c r="G1" s="5" t="s">
        <v>20</v>
      </c>
      <c r="H1" s="6" t="s">
        <v>1</v>
      </c>
    </row>
    <row r="2" spans="1:18" ht="15.75" thickBot="1" x14ac:dyDescent="0.3">
      <c r="A2" s="7" t="s">
        <v>2</v>
      </c>
      <c r="B2" s="8">
        <v>155000</v>
      </c>
      <c r="C2" s="8">
        <v>140000</v>
      </c>
      <c r="D2" s="8">
        <v>150000</v>
      </c>
      <c r="E2" s="8">
        <v>205000</v>
      </c>
      <c r="F2" s="8">
        <v>190000</v>
      </c>
      <c r="G2" s="8">
        <v>1150000</v>
      </c>
      <c r="H2" s="9">
        <f>SUM(B2:G2)</f>
        <v>1990000</v>
      </c>
    </row>
    <row r="3" spans="1:18" ht="15.75" thickBot="1" x14ac:dyDescent="0.3">
      <c r="A3" s="10" t="s">
        <v>3</v>
      </c>
      <c r="B3" s="8">
        <v>430000</v>
      </c>
      <c r="C3" s="8">
        <v>200000</v>
      </c>
      <c r="D3" s="8">
        <v>190000</v>
      </c>
      <c r="E3" s="8">
        <v>250000</v>
      </c>
      <c r="F3" s="8">
        <v>160000</v>
      </c>
      <c r="G3" s="8">
        <v>0</v>
      </c>
      <c r="H3" s="9">
        <f>SUM(B3:G3)</f>
        <v>1230000</v>
      </c>
    </row>
    <row r="4" spans="1:18" ht="16.5" thickTop="1" thickBot="1" x14ac:dyDescent="0.3">
      <c r="A4" s="13" t="s">
        <v>4</v>
      </c>
      <c r="B4" s="14">
        <f>B2-B3</f>
        <v>-275000</v>
      </c>
      <c r="C4" s="14">
        <f t="shared" ref="C4" si="0">C2-C3</f>
        <v>-60000</v>
      </c>
      <c r="D4" s="14">
        <f t="shared" ref="D4" si="1">D2-D3</f>
        <v>-40000</v>
      </c>
      <c r="E4" s="14">
        <f t="shared" ref="E4" si="2">E2-E3</f>
        <v>-45000</v>
      </c>
      <c r="F4" s="14">
        <f t="shared" ref="F4" si="3">F2-F3</f>
        <v>30000</v>
      </c>
      <c r="G4" s="14">
        <f t="shared" ref="G4" si="4">G2-G3</f>
        <v>1150000</v>
      </c>
      <c r="H4" s="15">
        <f t="shared" ref="H4:H10" si="5">SUM(B4:G4)</f>
        <v>760000</v>
      </c>
    </row>
    <row r="5" spans="1:18" ht="15.75" thickBot="1" x14ac:dyDescent="0.3">
      <c r="A5" s="7" t="s">
        <v>2</v>
      </c>
      <c r="B5" s="8">
        <v>155000</v>
      </c>
      <c r="C5" s="8">
        <v>140000</v>
      </c>
      <c r="D5" s="8">
        <v>150000</v>
      </c>
      <c r="E5" s="8">
        <v>205000</v>
      </c>
      <c r="F5" s="8">
        <v>190000</v>
      </c>
      <c r="G5" s="8">
        <v>1150000</v>
      </c>
      <c r="H5" s="9">
        <f t="shared" si="5"/>
        <v>1990000</v>
      </c>
    </row>
    <row r="6" spans="1:18" ht="15.75" thickBot="1" x14ac:dyDescent="0.3">
      <c r="A6" s="10" t="s">
        <v>3</v>
      </c>
      <c r="B6" s="8">
        <v>430000</v>
      </c>
      <c r="C6" s="8">
        <v>200000</v>
      </c>
      <c r="D6" s="8">
        <v>190000</v>
      </c>
      <c r="E6" s="8">
        <v>250000</v>
      </c>
      <c r="F6" s="8">
        <v>160000</v>
      </c>
      <c r="G6" s="8">
        <v>0</v>
      </c>
      <c r="H6" s="12">
        <f t="shared" si="5"/>
        <v>1230000</v>
      </c>
    </row>
    <row r="7" spans="1:18" ht="16.5" thickTop="1" thickBot="1" x14ac:dyDescent="0.3">
      <c r="A7" s="13" t="s">
        <v>4</v>
      </c>
      <c r="B7" s="14">
        <f>B5-B6</f>
        <v>-275000</v>
      </c>
      <c r="C7" s="14">
        <f t="shared" ref="C7" si="6">C5-C6</f>
        <v>-60000</v>
      </c>
      <c r="D7" s="14">
        <f t="shared" ref="D7" si="7">D5-D6</f>
        <v>-40000</v>
      </c>
      <c r="E7" s="14">
        <f t="shared" ref="E7" si="8">E5-E6</f>
        <v>-45000</v>
      </c>
      <c r="F7" s="14">
        <f t="shared" ref="F7" si="9">F5-F6</f>
        <v>30000</v>
      </c>
      <c r="G7" s="14">
        <f t="shared" ref="G7" si="10">G5-G6</f>
        <v>1150000</v>
      </c>
      <c r="H7" s="15">
        <f t="shared" si="5"/>
        <v>760000</v>
      </c>
    </row>
    <row r="8" spans="1:18" ht="15.75" thickBot="1" x14ac:dyDescent="0.3">
      <c r="A8" s="7" t="s">
        <v>2</v>
      </c>
      <c r="B8" s="8">
        <v>155000</v>
      </c>
      <c r="C8" s="8">
        <v>140000</v>
      </c>
      <c r="D8" s="8">
        <v>150000</v>
      </c>
      <c r="E8" s="8">
        <v>205000</v>
      </c>
      <c r="F8" s="8">
        <v>190000</v>
      </c>
      <c r="G8" s="8">
        <v>1150000</v>
      </c>
      <c r="H8" s="9">
        <f t="shared" si="5"/>
        <v>1990000</v>
      </c>
    </row>
    <row r="9" spans="1:18" ht="15.75" thickBot="1" x14ac:dyDescent="0.3">
      <c r="A9" s="10" t="s">
        <v>5</v>
      </c>
      <c r="B9" s="8">
        <v>200000</v>
      </c>
      <c r="C9" s="8">
        <v>150000</v>
      </c>
      <c r="D9" s="8">
        <v>100000</v>
      </c>
      <c r="E9" s="8">
        <v>220000</v>
      </c>
      <c r="F9" s="8">
        <v>185000</v>
      </c>
      <c r="G9" s="8">
        <v>1000000</v>
      </c>
      <c r="H9" s="12">
        <f t="shared" si="5"/>
        <v>1855000</v>
      </c>
    </row>
    <row r="10" spans="1:18" ht="16.5" thickTop="1" thickBot="1" x14ac:dyDescent="0.3">
      <c r="A10" s="13" t="s">
        <v>6</v>
      </c>
      <c r="B10" s="14">
        <f>B8-B9</f>
        <v>-45000</v>
      </c>
      <c r="C10" s="14">
        <f t="shared" ref="C10" si="11">C8-C9</f>
        <v>-10000</v>
      </c>
      <c r="D10" s="14">
        <f t="shared" ref="D10" si="12">D8-D9</f>
        <v>50000</v>
      </c>
      <c r="E10" s="14">
        <f t="shared" ref="E10" si="13">E8-E9</f>
        <v>-15000</v>
      </c>
      <c r="F10" s="14">
        <f t="shared" ref="F10" si="14">F8-F9</f>
        <v>5000</v>
      </c>
      <c r="G10" s="14">
        <f t="shared" ref="G10" si="15">G8-G9</f>
        <v>150000</v>
      </c>
      <c r="H10" s="15">
        <f t="shared" si="5"/>
        <v>135000</v>
      </c>
    </row>
    <row r="11" spans="1:18" ht="16.5" thickBot="1" x14ac:dyDescent="0.3">
      <c r="A11" s="1"/>
      <c r="B11" s="1"/>
      <c r="C11" s="1"/>
      <c r="D11" s="1"/>
      <c r="E11" s="1"/>
      <c r="F11" s="1"/>
      <c r="G11" s="1"/>
      <c r="H11" s="1"/>
      <c r="K11" s="20" t="s">
        <v>21</v>
      </c>
      <c r="L11" s="20"/>
      <c r="M11" s="20"/>
      <c r="N11" s="20"/>
      <c r="O11" s="20"/>
      <c r="P11" s="20"/>
      <c r="Q11" s="20"/>
      <c r="R11" s="20"/>
    </row>
    <row r="12" spans="1:18" ht="15.75" thickBot="1" x14ac:dyDescent="0.3">
      <c r="A12" s="2" t="s">
        <v>7</v>
      </c>
      <c r="B12" s="3" t="s">
        <v>15</v>
      </c>
      <c r="C12" s="4" t="s">
        <v>16</v>
      </c>
      <c r="D12" s="4" t="s">
        <v>17</v>
      </c>
      <c r="E12" s="4" t="s">
        <v>18</v>
      </c>
      <c r="F12" s="4" t="s">
        <v>19</v>
      </c>
      <c r="G12" s="5" t="s">
        <v>20</v>
      </c>
      <c r="H12" s="6" t="s">
        <v>1</v>
      </c>
      <c r="K12" s="2" t="s">
        <v>14</v>
      </c>
      <c r="L12" s="3" t="s">
        <v>15</v>
      </c>
      <c r="M12" s="4" t="s">
        <v>16</v>
      </c>
      <c r="N12" s="4" t="s">
        <v>17</v>
      </c>
      <c r="O12" s="4" t="s">
        <v>18</v>
      </c>
      <c r="P12" s="4" t="s">
        <v>19</v>
      </c>
      <c r="Q12" s="5" t="s">
        <v>20</v>
      </c>
      <c r="R12" s="6" t="s">
        <v>1</v>
      </c>
    </row>
    <row r="13" spans="1:18" ht="15.75" thickBot="1" x14ac:dyDescent="0.3">
      <c r="A13" s="7" t="s">
        <v>8</v>
      </c>
      <c r="B13" s="8">
        <v>250000</v>
      </c>
      <c r="C13" s="8">
        <v>120000</v>
      </c>
      <c r="D13" s="8">
        <v>100000</v>
      </c>
      <c r="E13" s="8">
        <v>100000</v>
      </c>
      <c r="F13" s="8">
        <v>1500000</v>
      </c>
      <c r="G13" s="8">
        <v>810000</v>
      </c>
      <c r="H13" s="9">
        <f>SUM(B13:G13)</f>
        <v>2880000</v>
      </c>
      <c r="K13" s="7" t="str">
        <f ca="1">INDIRECT(ADDRESS(MATCH($K$12,$A:$A,0)+ROW(1:$10),COLUMN()-10,4))</f>
        <v xml:space="preserve">OTB </v>
      </c>
      <c r="L13" s="17">
        <f ca="1">INDIRECT(ADDRESS(MATCH($K$12,$A:$A,0)+ROW(1:$10),COLUMN()-10,4))</f>
        <v>250000</v>
      </c>
      <c r="M13" s="17">
        <f ca="1">INDIRECT(ADDRESS(MATCH($K$12,$A:$A,0)+ROW(1:$10),COLUMN()-10,4))</f>
        <v>145000</v>
      </c>
      <c r="N13" s="17">
        <f ca="1">INDIRECT(ADDRESS(MATCH($K$12,$A:$A,0)+ROW(1:$10),COLUMN()-10,4))</f>
        <v>106000</v>
      </c>
      <c r="O13" s="17">
        <f ca="1">INDIRECT(ADDRESS(MATCH($K$12,$A:$A,0)+ROW(1:$10),COLUMN()-10,4))</f>
        <v>50000</v>
      </c>
      <c r="P13" s="17">
        <f ca="1">INDIRECT(ADDRESS(MATCH($K$12,$A:$A,0)+ROW(1:$10),COLUMN()-10,4))</f>
        <v>90000</v>
      </c>
      <c r="Q13" s="17">
        <f ca="1">INDIRECT(ADDRESS(MATCH($K$12,$A:$A,0)+ROW(1:$10),COLUMN()-10,4))</f>
        <v>400000</v>
      </c>
      <c r="R13" s="9">
        <f ca="1">SUM(L13:Q13)</f>
        <v>1041000</v>
      </c>
    </row>
    <row r="14" spans="1:18" ht="15.75" thickBot="1" x14ac:dyDescent="0.3">
      <c r="A14" s="10" t="s">
        <v>9</v>
      </c>
      <c r="B14" s="11">
        <v>300000</v>
      </c>
      <c r="C14" s="11">
        <v>250000</v>
      </c>
      <c r="D14" s="11">
        <v>150000</v>
      </c>
      <c r="E14" s="11">
        <v>175000</v>
      </c>
      <c r="F14" s="11">
        <v>75000</v>
      </c>
      <c r="G14" s="11">
        <v>175000</v>
      </c>
      <c r="H14" s="9">
        <f>SUM(B14:G14)</f>
        <v>1125000</v>
      </c>
      <c r="K14" s="10" t="str">
        <f ca="1">INDIRECT(ADDRESS(MATCH($K$12,$A:$A,0)+ROW(2:$10),COLUMN()-10,4))</f>
        <v>OTB SD LY</v>
      </c>
      <c r="L14" s="18">
        <f ca="1">INDIRECT(ADDRESS(MATCH($K$12,$A:$A,0)+ROW(2:$10),COLUMN()-10,4))</f>
        <v>320000</v>
      </c>
      <c r="M14" s="18">
        <f ca="1">INDIRECT(ADDRESS(MATCH($K$12,$A:$A,0)+ROW(2:$10),COLUMN()-10,4))</f>
        <v>140000</v>
      </c>
      <c r="N14" s="18">
        <f ca="1">INDIRECT(ADDRESS(MATCH($K$12,$A:$A,0)+ROW(2:$10),COLUMN()-10,4))</f>
        <v>105000</v>
      </c>
      <c r="O14" s="18">
        <f ca="1">INDIRECT(ADDRESS(MATCH($K$12,$A:$A,0)+ROW(2:$10),COLUMN()-10,4))</f>
        <v>95000</v>
      </c>
      <c r="P14" s="18">
        <f ca="1">INDIRECT(ADDRESS(MATCH($K$12,$A:$A,0)+ROW(2:$10),COLUMN()-10,4))</f>
        <v>50000</v>
      </c>
      <c r="Q14" s="18">
        <f ca="1">INDIRECT(ADDRESS(MATCH($K$12,$A:$A,0)+ROW(2:$10),COLUMN()-10,4))</f>
        <v>200000</v>
      </c>
      <c r="R14" s="9">
        <f ca="1">SUM(L14:Q14)</f>
        <v>910000</v>
      </c>
    </row>
    <row r="15" spans="1:18" ht="16.5" thickTop="1" thickBot="1" x14ac:dyDescent="0.3">
      <c r="A15" s="13" t="s">
        <v>10</v>
      </c>
      <c r="B15" s="14">
        <f>B13-B14</f>
        <v>-50000</v>
      </c>
      <c r="C15" s="14">
        <f t="shared" ref="C15" si="16">C13-C14</f>
        <v>-130000</v>
      </c>
      <c r="D15" s="14">
        <f t="shared" ref="D15" si="17">D13-D14</f>
        <v>-50000</v>
      </c>
      <c r="E15" s="14">
        <f t="shared" ref="E15" si="18">E13-E14</f>
        <v>-75000</v>
      </c>
      <c r="F15" s="14">
        <f t="shared" ref="F15" si="19">F13-F14</f>
        <v>1425000</v>
      </c>
      <c r="G15" s="14">
        <f t="shared" ref="G15" si="20">G13-G14</f>
        <v>635000</v>
      </c>
      <c r="H15" s="15">
        <f t="shared" ref="H15:H21" si="21">SUM(B15:G15)</f>
        <v>1755000</v>
      </c>
      <c r="K15" s="13" t="str">
        <f ca="1">INDIRECT(ADDRESS(MATCH($K$12,$A:$A,0)+ROW(3:$10),COLUMN()-10,4))</f>
        <v>Diff OTB v  OTB SD LY</v>
      </c>
      <c r="L15" s="19">
        <f ca="1">INDIRECT(ADDRESS(MATCH($K$12,$A:$A,0)+ROW(3:$10),COLUMN()-10,4))</f>
        <v>-70000</v>
      </c>
      <c r="M15" s="19">
        <f ca="1">INDIRECT(ADDRESS(MATCH($K$12,$A:$A,0)+ROW(3:$10),COLUMN()-10,4))</f>
        <v>5000</v>
      </c>
      <c r="N15" s="19">
        <f ca="1">INDIRECT(ADDRESS(MATCH($K$12,$A:$A,0)+ROW(3:$10),COLUMN()-10,4))</f>
        <v>1000</v>
      </c>
      <c r="O15" s="19">
        <f ca="1">INDIRECT(ADDRESS(MATCH($K$12,$A:$A,0)+ROW(3:$10),COLUMN()-10,4))</f>
        <v>-45000</v>
      </c>
      <c r="P15" s="19">
        <f ca="1">INDIRECT(ADDRESS(MATCH($K$12,$A:$A,0)+ROW(3:$10),COLUMN()-10,4))</f>
        <v>40000</v>
      </c>
      <c r="Q15" s="19">
        <f ca="1">INDIRECT(ADDRESS(MATCH($K$12,$A:$A,0)+ROW(3:$10),COLUMN()-10,4))</f>
        <v>200000</v>
      </c>
      <c r="R15" s="15">
        <f t="shared" ref="R15:R21" ca="1" si="22">SUM(L15:Q15)</f>
        <v>131000</v>
      </c>
    </row>
    <row r="16" spans="1:18" x14ac:dyDescent="0.25">
      <c r="A16" s="7" t="s">
        <v>11</v>
      </c>
      <c r="B16" s="8">
        <v>270000</v>
      </c>
      <c r="C16" s="8">
        <v>140000</v>
      </c>
      <c r="D16" s="8">
        <v>120000</v>
      </c>
      <c r="E16" s="8">
        <v>110000</v>
      </c>
      <c r="F16" s="8">
        <v>2000000</v>
      </c>
      <c r="G16" s="8">
        <v>1000000</v>
      </c>
      <c r="H16" s="9">
        <f t="shared" si="21"/>
        <v>3640000</v>
      </c>
      <c r="K16" s="7" t="str">
        <f ca="1">INDIRECT(ADDRESS(MATCH($K$12,$A:$A,0)+ROW(4:$10),COLUMN()-10,4))</f>
        <v>FORECAST</v>
      </c>
      <c r="L16" s="17">
        <f ca="1">INDIRECT(ADDRESS(MATCH($K$12,$A:$A,0)+ROW(4:$10),COLUMN()-10,4))</f>
        <v>300000</v>
      </c>
      <c r="M16" s="17">
        <f ca="1">INDIRECT(ADDRESS(MATCH($K$12,$A:$A,0)+ROW(4:$10),COLUMN()-10,4))</f>
        <v>300000</v>
      </c>
      <c r="N16" s="17">
        <f ca="1">INDIRECT(ADDRESS(MATCH($K$12,$A:$A,0)+ROW(4:$10),COLUMN()-10,4))</f>
        <v>190000</v>
      </c>
      <c r="O16" s="17">
        <f ca="1">INDIRECT(ADDRESS(MATCH($K$12,$A:$A,0)+ROW(4:$10),COLUMN()-10,4))</f>
        <v>200000</v>
      </c>
      <c r="P16" s="17">
        <f ca="1">INDIRECT(ADDRESS(MATCH($K$12,$A:$A,0)+ROW(4:$10),COLUMN()-10,4))</f>
        <v>230000</v>
      </c>
      <c r="Q16" s="17">
        <f ca="1">INDIRECT(ADDRESS(MATCH($K$12,$A:$A,0)+ROW(4:$10),COLUMN()-10,4))</f>
        <v>1500000</v>
      </c>
      <c r="R16" s="9">
        <f t="shared" ca="1" si="22"/>
        <v>2720000</v>
      </c>
    </row>
    <row r="17" spans="1:18" ht="15.75" thickBot="1" x14ac:dyDescent="0.3">
      <c r="A17" s="10" t="s">
        <v>3</v>
      </c>
      <c r="B17" s="11">
        <v>340000</v>
      </c>
      <c r="C17" s="11">
        <v>260000</v>
      </c>
      <c r="D17" s="11">
        <v>200000</v>
      </c>
      <c r="E17" s="11">
        <v>200000</v>
      </c>
      <c r="F17" s="11">
        <v>100000</v>
      </c>
      <c r="G17" s="11">
        <v>220000</v>
      </c>
      <c r="H17" s="12">
        <f t="shared" si="21"/>
        <v>1320000</v>
      </c>
      <c r="K17" s="10" t="str">
        <f ca="1">INDIRECT(ADDRESS(MATCH($K$12,$A:$A,0)+ROW(5:$10),COLUMN()-10,4))</f>
        <v>LY</v>
      </c>
      <c r="L17" s="18">
        <f ca="1">INDIRECT(ADDRESS(MATCH($K$12,$A:$A,0)+ROW(5:$10),COLUMN()-10,4))</f>
        <v>400000</v>
      </c>
      <c r="M17" s="18">
        <f ca="1">INDIRECT(ADDRESS(MATCH($K$12,$A:$A,0)+ROW(5:$10),COLUMN()-10,4))</f>
        <v>300000</v>
      </c>
      <c r="N17" s="18">
        <f ca="1">INDIRECT(ADDRESS(MATCH($K$12,$A:$A,0)+ROW(5:$10),COLUMN()-10,4))</f>
        <v>1800000</v>
      </c>
      <c r="O17" s="18">
        <f ca="1">INDIRECT(ADDRESS(MATCH($K$12,$A:$A,0)+ROW(5:$10),COLUMN()-10,4))</f>
        <v>250000</v>
      </c>
      <c r="P17" s="18">
        <f ca="1">INDIRECT(ADDRESS(MATCH($K$12,$A:$A,0)+ROW(5:$10),COLUMN()-10,4))</f>
        <v>110000</v>
      </c>
      <c r="Q17" s="18">
        <f ca="1">INDIRECT(ADDRESS(MATCH($K$12,$A:$A,0)+ROW(5:$10),COLUMN()-10,4))</f>
        <v>900000</v>
      </c>
      <c r="R17" s="12">
        <f t="shared" ca="1" si="22"/>
        <v>3760000</v>
      </c>
    </row>
    <row r="18" spans="1:18" ht="16.5" thickTop="1" thickBot="1" x14ac:dyDescent="0.3">
      <c r="A18" s="13" t="s">
        <v>12</v>
      </c>
      <c r="B18" s="14">
        <f>B16-B17</f>
        <v>-70000</v>
      </c>
      <c r="C18" s="14">
        <f t="shared" ref="C18" si="23">C16-C17</f>
        <v>-120000</v>
      </c>
      <c r="D18" s="14">
        <f t="shared" ref="D18" si="24">D16-D17</f>
        <v>-80000</v>
      </c>
      <c r="E18" s="14">
        <f t="shared" ref="E18" si="25">E16-E17</f>
        <v>-90000</v>
      </c>
      <c r="F18" s="14">
        <f t="shared" ref="F18" si="26">F16-F17</f>
        <v>1900000</v>
      </c>
      <c r="G18" s="14">
        <f t="shared" ref="G18" si="27">G16-G17</f>
        <v>780000</v>
      </c>
      <c r="H18" s="15">
        <f t="shared" si="21"/>
        <v>2320000</v>
      </c>
      <c r="K18" s="13" t="str">
        <f ca="1">INDIRECT(ADDRESS(MATCH($K$12,$A:$A,0)+ROW(6:$10),COLUMN()-10,4))</f>
        <v>Diff For v LY</v>
      </c>
      <c r="L18" s="19">
        <f ca="1">INDIRECT(ADDRESS(MATCH($K$12,$A:$A,0)+ROW(6:$10),COLUMN()-10,4))</f>
        <v>-100000</v>
      </c>
      <c r="M18" s="19">
        <f ca="1">INDIRECT(ADDRESS(MATCH($K$12,$A:$A,0)+ROW(6:$10),COLUMN()-10,4))</f>
        <v>0</v>
      </c>
      <c r="N18" s="19">
        <f ca="1">INDIRECT(ADDRESS(MATCH($K$12,$A:$A,0)+ROW(6:$10),COLUMN()-10,4))</f>
        <v>-1610000</v>
      </c>
      <c r="O18" s="19">
        <f ca="1">INDIRECT(ADDRESS(MATCH($K$12,$A:$A,0)+ROW(6:$10),COLUMN()-10,4))</f>
        <v>-50000</v>
      </c>
      <c r="P18" s="19">
        <f ca="1">INDIRECT(ADDRESS(MATCH($K$12,$A:$A,0)+ROW(6:$10),COLUMN()-10,4))</f>
        <v>120000</v>
      </c>
      <c r="Q18" s="19">
        <f ca="1">INDIRECT(ADDRESS(MATCH($K$12,$A:$A,0)+ROW(6:$10),COLUMN()-10,4))</f>
        <v>600000</v>
      </c>
      <c r="R18" s="15">
        <f t="shared" ca="1" si="22"/>
        <v>-1040000</v>
      </c>
    </row>
    <row r="19" spans="1:18" x14ac:dyDescent="0.25">
      <c r="A19" s="7" t="s">
        <v>11</v>
      </c>
      <c r="B19" s="16">
        <f>B16</f>
        <v>270000</v>
      </c>
      <c r="C19" s="16">
        <f t="shared" ref="C19:F19" si="28">C16</f>
        <v>140000</v>
      </c>
      <c r="D19" s="16">
        <f t="shared" si="28"/>
        <v>120000</v>
      </c>
      <c r="E19" s="16">
        <f t="shared" si="28"/>
        <v>110000</v>
      </c>
      <c r="F19" s="16">
        <f t="shared" si="28"/>
        <v>2000000</v>
      </c>
      <c r="G19" s="16">
        <f>G16</f>
        <v>1000000</v>
      </c>
      <c r="H19" s="9">
        <f t="shared" si="21"/>
        <v>3640000</v>
      </c>
      <c r="K19" s="7" t="str">
        <f ca="1">INDIRECT(ADDRESS(MATCH($K$12,$A:$A,0)+ROW(7:$10),COLUMN()-10,4))</f>
        <v>FORECAST</v>
      </c>
      <c r="L19" s="17">
        <f ca="1">INDIRECT(ADDRESS(MATCH($K$12,$A:$A,0)+ROW(7:$10),COLUMN()-10,4))</f>
        <v>300000</v>
      </c>
      <c r="M19" s="17">
        <f ca="1">INDIRECT(ADDRESS(MATCH($K$12,$A:$A,0)+ROW(7:$10),COLUMN()-10,4))</f>
        <v>300000</v>
      </c>
      <c r="N19" s="17">
        <f ca="1">INDIRECT(ADDRESS(MATCH($K$12,$A:$A,0)+ROW(7:$10),COLUMN()-10,4))</f>
        <v>190000</v>
      </c>
      <c r="O19" s="17">
        <f ca="1">INDIRECT(ADDRESS(MATCH($K$12,$A:$A,0)+ROW(7:$10),COLUMN()-10,4))</f>
        <v>200000</v>
      </c>
      <c r="P19" s="17">
        <f ca="1">INDIRECT(ADDRESS(MATCH($K$12,$A:$A,0)+ROW(7:$10),COLUMN()-10,4))</f>
        <v>230000</v>
      </c>
      <c r="Q19" s="17">
        <f ca="1">INDIRECT(ADDRESS(MATCH($K$12,$A:$A,0)+ROW(7:$10),COLUMN()-10,4))</f>
        <v>1500000</v>
      </c>
      <c r="R19" s="9">
        <f t="shared" ca="1" si="22"/>
        <v>2720000</v>
      </c>
    </row>
    <row r="20" spans="1:18" ht="15.75" thickBot="1" x14ac:dyDescent="0.3">
      <c r="A20" s="10" t="s">
        <v>5</v>
      </c>
      <c r="B20" s="11">
        <v>350000</v>
      </c>
      <c r="C20" s="11">
        <v>250000</v>
      </c>
      <c r="D20" s="11">
        <v>180000</v>
      </c>
      <c r="E20" s="11">
        <v>150000</v>
      </c>
      <c r="F20" s="11">
        <v>1800000</v>
      </c>
      <c r="G20" s="11">
        <v>990000</v>
      </c>
      <c r="H20" s="12">
        <f t="shared" si="21"/>
        <v>3720000</v>
      </c>
      <c r="K20" s="10" t="str">
        <f ca="1">INDIRECT(ADDRESS(MATCH($K$12,$A:$A,0)+ROW(8:$10),COLUMN()-10,4))</f>
        <v>Budget</v>
      </c>
      <c r="L20" s="18">
        <f ca="1">INDIRECT(ADDRESS(MATCH($K$12,$A:$A,0)+ROW(8:$10),COLUMN()-10,4))</f>
        <v>400000</v>
      </c>
      <c r="M20" s="18">
        <f ca="1">INDIRECT(ADDRESS(MATCH($K$12,$A:$A,0)+ROW(8:$10),COLUMN()-10,4))</f>
        <v>325000</v>
      </c>
      <c r="N20" s="18">
        <f ca="1">INDIRECT(ADDRESS(MATCH($K$12,$A:$A,0)+ROW(8:$10),COLUMN()-10,4))</f>
        <v>200000</v>
      </c>
      <c r="O20" s="18">
        <f ca="1">INDIRECT(ADDRESS(MATCH($K$12,$A:$A,0)+ROW(8:$10),COLUMN()-10,4))</f>
        <v>270000</v>
      </c>
      <c r="P20" s="18">
        <f ca="1">INDIRECT(ADDRESS(MATCH($K$12,$A:$A,0)+ROW(8:$10),COLUMN()-10,4))</f>
        <v>250000</v>
      </c>
      <c r="Q20" s="18">
        <f ca="1">INDIRECT(ADDRESS(MATCH($K$12,$A:$A,0)+ROW(8:$10),COLUMN()-10,4))</f>
        <v>1000000</v>
      </c>
      <c r="R20" s="12">
        <f t="shared" ca="1" si="22"/>
        <v>2445000</v>
      </c>
    </row>
    <row r="21" spans="1:18" ht="16.5" thickTop="1" thickBot="1" x14ac:dyDescent="0.3">
      <c r="A21" s="13" t="s">
        <v>13</v>
      </c>
      <c r="B21" s="14">
        <f>B19-B20</f>
        <v>-80000</v>
      </c>
      <c r="C21" s="14">
        <f t="shared" ref="C21" si="29">C19-C20</f>
        <v>-110000</v>
      </c>
      <c r="D21" s="14">
        <f t="shared" ref="D21" si="30">D19-D20</f>
        <v>-60000</v>
      </c>
      <c r="E21" s="14">
        <f t="shared" ref="E21" si="31">E19-E20</f>
        <v>-40000</v>
      </c>
      <c r="F21" s="14">
        <f t="shared" ref="F21" si="32">F19-F20</f>
        <v>200000</v>
      </c>
      <c r="G21" s="14">
        <f t="shared" ref="G21" si="33">G19-G20</f>
        <v>10000</v>
      </c>
      <c r="H21" s="15">
        <f t="shared" si="21"/>
        <v>-80000</v>
      </c>
      <c r="K21" s="13" t="str">
        <f ca="1">INDIRECT(ADDRESS(MATCH($K$12,$A:$A,0)+ROW(9:$10),COLUMN()-10,4))</f>
        <v>Diff Bud v LY</v>
      </c>
      <c r="L21" s="19">
        <f ca="1">INDIRECT(ADDRESS(MATCH($K$12,$A:$A,0)+ROW(9:$10),COLUMN()-10,4))</f>
        <v>-100000</v>
      </c>
      <c r="M21" s="19">
        <f ca="1">INDIRECT(ADDRESS(MATCH($K$12,$A:$A,0)+ROW(9:$10),COLUMN()-10,4))</f>
        <v>-25000</v>
      </c>
      <c r="N21" s="19">
        <f ca="1">INDIRECT(ADDRESS(MATCH($K$12,$A:$A,0)+ROW(9:$10),COLUMN()-10,4))</f>
        <v>-10000</v>
      </c>
      <c r="O21" s="19">
        <f ca="1">INDIRECT(ADDRESS(MATCH($K$12,$A:$A,0)+ROW(9:$10),COLUMN()-10,4))</f>
        <v>-70000</v>
      </c>
      <c r="P21" s="19">
        <f ca="1">INDIRECT(ADDRESS(MATCH($K$12,$A:$A,0)+ROW(9:$10),COLUMN()-10,4))</f>
        <v>-20000</v>
      </c>
      <c r="Q21" s="19">
        <f ca="1">INDIRECT(ADDRESS(MATCH($K$12,$A:$A,0)+ROW(9:$10),COLUMN()-10,4))</f>
        <v>500000</v>
      </c>
      <c r="R21" s="15">
        <f t="shared" ca="1" si="22"/>
        <v>275000</v>
      </c>
    </row>
    <row r="22" spans="1:18" ht="15.75" thickBot="1" x14ac:dyDescent="0.3">
      <c r="A22" s="1"/>
      <c r="B22" s="1"/>
      <c r="C22" s="1"/>
      <c r="D22" s="1"/>
      <c r="E22" s="1"/>
      <c r="F22" s="1"/>
      <c r="G22" s="1"/>
      <c r="H22" s="1"/>
    </row>
    <row r="23" spans="1:18" ht="15.75" thickBot="1" x14ac:dyDescent="0.3">
      <c r="A23" s="2" t="s">
        <v>14</v>
      </c>
      <c r="B23" s="3" t="s">
        <v>15</v>
      </c>
      <c r="C23" s="4" t="s">
        <v>16</v>
      </c>
      <c r="D23" s="4" t="s">
        <v>17</v>
      </c>
      <c r="E23" s="4" t="s">
        <v>18</v>
      </c>
      <c r="F23" s="4" t="s">
        <v>19</v>
      </c>
      <c r="G23" s="5" t="s">
        <v>20</v>
      </c>
      <c r="H23" s="6" t="s">
        <v>1</v>
      </c>
    </row>
    <row r="24" spans="1:18" ht="15.75" thickBot="1" x14ac:dyDescent="0.3">
      <c r="A24" s="7" t="s">
        <v>8</v>
      </c>
      <c r="B24" s="8">
        <v>250000</v>
      </c>
      <c r="C24" s="8">
        <v>145000</v>
      </c>
      <c r="D24" s="8">
        <v>106000</v>
      </c>
      <c r="E24" s="8">
        <v>50000</v>
      </c>
      <c r="F24" s="8">
        <v>90000</v>
      </c>
      <c r="G24" s="8">
        <v>400000</v>
      </c>
      <c r="H24" s="9">
        <f>SUM(B24:G24)</f>
        <v>1041000</v>
      </c>
    </row>
    <row r="25" spans="1:18" ht="15.75" thickBot="1" x14ac:dyDescent="0.3">
      <c r="A25" s="10" t="s">
        <v>9</v>
      </c>
      <c r="B25" s="11">
        <v>320000</v>
      </c>
      <c r="C25" s="11">
        <v>140000</v>
      </c>
      <c r="D25" s="11">
        <v>105000</v>
      </c>
      <c r="E25" s="11">
        <v>95000</v>
      </c>
      <c r="F25" s="11">
        <v>50000</v>
      </c>
      <c r="G25" s="11">
        <v>200000</v>
      </c>
      <c r="H25" s="9">
        <f>SUM(B25:G25)</f>
        <v>910000</v>
      </c>
    </row>
    <row r="26" spans="1:18" ht="16.5" thickTop="1" thickBot="1" x14ac:dyDescent="0.3">
      <c r="A26" s="13" t="s">
        <v>10</v>
      </c>
      <c r="B26" s="14">
        <f>B24-B25</f>
        <v>-70000</v>
      </c>
      <c r="C26" s="14">
        <f t="shared" ref="C26" si="34">C24-C25</f>
        <v>5000</v>
      </c>
      <c r="D26" s="14">
        <f t="shared" ref="D26" si="35">D24-D25</f>
        <v>1000</v>
      </c>
      <c r="E26" s="14">
        <f t="shared" ref="E26" si="36">E24-E25</f>
        <v>-45000</v>
      </c>
      <c r="F26" s="14">
        <f t="shared" ref="F26" si="37">F24-F25</f>
        <v>40000</v>
      </c>
      <c r="G26" s="14">
        <f t="shared" ref="G26" si="38">G24-G25</f>
        <v>200000</v>
      </c>
      <c r="H26" s="15">
        <f t="shared" ref="H26:H32" si="39">SUM(B26:G26)</f>
        <v>131000</v>
      </c>
    </row>
    <row r="27" spans="1:18" x14ac:dyDescent="0.25">
      <c r="A27" s="7" t="s">
        <v>11</v>
      </c>
      <c r="B27" s="8">
        <v>300000</v>
      </c>
      <c r="C27" s="8">
        <v>300000</v>
      </c>
      <c r="D27" s="8">
        <v>190000</v>
      </c>
      <c r="E27" s="8">
        <v>200000</v>
      </c>
      <c r="F27" s="8">
        <v>230000</v>
      </c>
      <c r="G27" s="8">
        <v>1500000</v>
      </c>
      <c r="H27" s="9">
        <f t="shared" si="39"/>
        <v>2720000</v>
      </c>
    </row>
    <row r="28" spans="1:18" ht="15.75" thickBot="1" x14ac:dyDescent="0.3">
      <c r="A28" s="10" t="s">
        <v>3</v>
      </c>
      <c r="B28" s="11">
        <v>400000</v>
      </c>
      <c r="C28" s="11">
        <v>300000</v>
      </c>
      <c r="D28" s="11">
        <v>1800000</v>
      </c>
      <c r="E28" s="11">
        <v>250000</v>
      </c>
      <c r="F28" s="11">
        <v>110000</v>
      </c>
      <c r="G28" s="11">
        <v>900000</v>
      </c>
      <c r="H28" s="12">
        <f t="shared" si="39"/>
        <v>3760000</v>
      </c>
    </row>
    <row r="29" spans="1:18" ht="16.5" thickTop="1" thickBot="1" x14ac:dyDescent="0.3">
      <c r="A29" s="13" t="s">
        <v>12</v>
      </c>
      <c r="B29" s="14">
        <f>B27-B28</f>
        <v>-100000</v>
      </c>
      <c r="C29" s="14">
        <f t="shared" ref="C29" si="40">C27-C28</f>
        <v>0</v>
      </c>
      <c r="D29" s="14">
        <f t="shared" ref="D29" si="41">D27-D28</f>
        <v>-1610000</v>
      </c>
      <c r="E29" s="14">
        <f t="shared" ref="E29" si="42">E27-E28</f>
        <v>-50000</v>
      </c>
      <c r="F29" s="14">
        <f t="shared" ref="F29" si="43">F27-F28</f>
        <v>120000</v>
      </c>
      <c r="G29" s="14">
        <f t="shared" ref="G29" si="44">G27-G28</f>
        <v>600000</v>
      </c>
      <c r="H29" s="15">
        <f t="shared" si="39"/>
        <v>-1040000</v>
      </c>
    </row>
    <row r="30" spans="1:18" x14ac:dyDescent="0.25">
      <c r="A30" s="7" t="s">
        <v>11</v>
      </c>
      <c r="B30" s="16">
        <f>B27</f>
        <v>300000</v>
      </c>
      <c r="C30" s="16">
        <f t="shared" ref="C30:G30" si="45">C27</f>
        <v>300000</v>
      </c>
      <c r="D30" s="16">
        <f t="shared" si="45"/>
        <v>190000</v>
      </c>
      <c r="E30" s="16">
        <f t="shared" si="45"/>
        <v>200000</v>
      </c>
      <c r="F30" s="16">
        <f t="shared" si="45"/>
        <v>230000</v>
      </c>
      <c r="G30" s="16">
        <f t="shared" si="45"/>
        <v>1500000</v>
      </c>
      <c r="H30" s="9">
        <f t="shared" si="39"/>
        <v>2720000</v>
      </c>
    </row>
    <row r="31" spans="1:18" ht="15.75" thickBot="1" x14ac:dyDescent="0.3">
      <c r="A31" s="10" t="s">
        <v>5</v>
      </c>
      <c r="B31" s="11">
        <v>400000</v>
      </c>
      <c r="C31" s="11">
        <v>325000</v>
      </c>
      <c r="D31" s="11">
        <v>200000</v>
      </c>
      <c r="E31" s="11">
        <v>270000</v>
      </c>
      <c r="F31" s="11">
        <v>250000</v>
      </c>
      <c r="G31" s="11">
        <v>1000000</v>
      </c>
      <c r="H31" s="12">
        <f t="shared" si="39"/>
        <v>2445000</v>
      </c>
    </row>
    <row r="32" spans="1:18" ht="16.5" thickTop="1" thickBot="1" x14ac:dyDescent="0.3">
      <c r="A32" s="13" t="s">
        <v>13</v>
      </c>
      <c r="B32" s="14">
        <f>B30-B31</f>
        <v>-100000</v>
      </c>
      <c r="C32" s="14">
        <f t="shared" ref="C32" si="46">C30-C31</f>
        <v>-25000</v>
      </c>
      <c r="D32" s="14">
        <f t="shared" ref="D32" si="47">D30-D31</f>
        <v>-10000</v>
      </c>
      <c r="E32" s="14">
        <f t="shared" ref="E32" si="48">E30-E31</f>
        <v>-70000</v>
      </c>
      <c r="F32" s="14">
        <f t="shared" ref="F32" si="49">F30-F31</f>
        <v>-20000</v>
      </c>
      <c r="G32" s="14">
        <f t="shared" ref="G32" si="50">G30-G31</f>
        <v>500000</v>
      </c>
      <c r="H32" s="15">
        <f t="shared" si="39"/>
        <v>275000</v>
      </c>
    </row>
  </sheetData>
  <mergeCells count="1">
    <mergeCell ref="K11:R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Meliá Hotels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Lauer, Benjamin</dc:creator>
  <cp:lastModifiedBy>ignacy</cp:lastModifiedBy>
  <dcterms:created xsi:type="dcterms:W3CDTF">2016-02-17T16:02:50Z</dcterms:created>
  <dcterms:modified xsi:type="dcterms:W3CDTF">2016-02-18T15:07:26Z</dcterms:modified>
</cp:coreProperties>
</file>