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480" yWindow="750" windowWidth="8940" windowHeight="4335" tabRatio="899" firstSheet="1" activeTab="1"/>
  </bookViews>
  <sheets>
    <sheet name="Procédure" sheetId="9" state="hidden" r:id="rId1"/>
    <sheet name="Pointage hebdo Janvier 2017 " sheetId="53" r:id="rId2"/>
    <sheet name="Total" sheetId="12" state="hidden" r:id="rId3"/>
  </sheets>
  <functionGroups builtInGroupCount="18"/>
  <externalReferences>
    <externalReference r:id="rId4"/>
    <externalReference r:id="rId5"/>
    <externalReference r:id="rId6"/>
  </externalReferences>
  <definedNames>
    <definedName name="_Key1" localSheetId="1" hidden="1">'Pointage hebdo Janvier 2017 '!#REF!</definedName>
    <definedName name="_Key1" hidden="1">#REF!</definedName>
    <definedName name="_Order1" hidden="1">255</definedName>
    <definedName name="_Sort" localSheetId="1" hidden="1">'Pointage hebdo Janvier 2017 '!#REF!</definedName>
    <definedName name="_Sort" hidden="1">#REF!</definedName>
    <definedName name="DIMANCHE" localSheetId="1">#REF!</definedName>
    <definedName name="DIMANCHE">#REF!</definedName>
    <definedName name="Fevrier" localSheetId="1" hidden="1">#REF!</definedName>
    <definedName name="Fevrier" hidden="1">#REF!</definedName>
    <definedName name="JEUDI" localSheetId="1">#REF!</definedName>
    <definedName name="JEUDI">#REF!</definedName>
    <definedName name="JF">#REF!</definedName>
    <definedName name="LUNDI" localSheetId="1">'Pointage hebdo Janvier 2017 '!$A$1:$F$3</definedName>
    <definedName name="LUNDI">#REF!</definedName>
    <definedName name="MARDI" localSheetId="1">#REF!</definedName>
    <definedName name="MARDI">#REF!</definedName>
    <definedName name="MERCREDI" localSheetId="1">#REF!</definedName>
    <definedName name="MERCREDI">#REF!</definedName>
    <definedName name="SAMEDI" localSheetId="1">#REF!</definedName>
    <definedName name="SAMEDI">#REF!</definedName>
    <definedName name="SEMAINE" localSheetId="1">#REF!</definedName>
    <definedName name="SEMAINE">#REF!</definedName>
    <definedName name="VENDREDI" localSheetId="1">#REF!</definedName>
    <definedName name="VENDREDI">#REF!</definedName>
    <definedName name="Z_142F5F3A_E448_4B04_8F99_5786C946AD13_.wvu.PrintArea" localSheetId="1" hidden="1">'Pointage hebdo Janvier 2017 '!$A$1:$F$3</definedName>
    <definedName name="Z_142F5F3A_E448_4B04_8F99_5786C946AD13_.wvu.Rows" localSheetId="2" hidden="1">Total!$21:$34,Total!$36:$49,Total!$70:$83,Total!$85:$98</definedName>
    <definedName name="_xlnm.Print_Area" localSheetId="1">'Pointage hebdo Janvier 2017 '!$A$1:$F$3</definedName>
  </definedNames>
  <calcPr calcId="152511"/>
  <customWorkbookViews>
    <customWorkbookView name="Lolo - Affichage personnalisé" guid="{142F5F3A-E448-4B04-8F99-5786C946AD13}" mergeInterval="0" personalView="1" maximized="1" xWindow="-8" yWindow="-8" windowWidth="1616" windowHeight="916" tabRatio="899" activeSheetId="48"/>
  </customWorkbookViews>
</workbook>
</file>

<file path=xl/calcChain.xml><?xml version="1.0" encoding="utf-8"?>
<calcChain xmlns="http://schemas.openxmlformats.org/spreadsheetml/2006/main">
  <c r="F91" i="53" l="1"/>
  <c r="F90" i="53"/>
  <c r="F89" i="53"/>
  <c r="F88" i="53"/>
  <c r="F87" i="53"/>
  <c r="F86" i="53"/>
  <c r="F85" i="53"/>
  <c r="F84" i="53"/>
  <c r="F83" i="53"/>
  <c r="F82" i="53"/>
  <c r="F81" i="53"/>
  <c r="F80" i="53"/>
  <c r="F79" i="53"/>
  <c r="F78" i="53"/>
  <c r="F77" i="53"/>
  <c r="F76" i="53"/>
  <c r="F75" i="53"/>
  <c r="F74" i="53"/>
  <c r="F73" i="53"/>
  <c r="F72" i="53"/>
  <c r="F71" i="53"/>
  <c r="F70" i="53"/>
  <c r="F69" i="53"/>
  <c r="F68" i="53"/>
  <c r="F67" i="53"/>
  <c r="F66" i="53"/>
  <c r="F65" i="53"/>
  <c r="F64" i="53"/>
  <c r="F63" i="53"/>
  <c r="F62" i="53"/>
  <c r="F61" i="53"/>
  <c r="F60" i="53"/>
  <c r="F59" i="53"/>
  <c r="F58" i="53"/>
  <c r="F57" i="53"/>
  <c r="F56" i="53"/>
  <c r="F55" i="53"/>
  <c r="F54" i="53"/>
  <c r="F53" i="53"/>
  <c r="F52" i="53"/>
  <c r="F51" i="53"/>
  <c r="F50" i="53"/>
  <c r="F49" i="53"/>
  <c r="F48" i="53"/>
  <c r="F47" i="53"/>
  <c r="F46" i="53"/>
  <c r="F45" i="53"/>
  <c r="F44" i="53"/>
  <c r="F43" i="53"/>
  <c r="F42" i="53"/>
  <c r="F41" i="53"/>
  <c r="F40" i="53"/>
  <c r="F39" i="53"/>
  <c r="F38" i="53"/>
  <c r="F37" i="53"/>
  <c r="F36" i="53"/>
  <c r="F35" i="53"/>
  <c r="F34" i="53"/>
  <c r="F33" i="53"/>
  <c r="F32" i="53"/>
  <c r="F31" i="53"/>
  <c r="F30" i="53"/>
  <c r="F29" i="53"/>
  <c r="F28" i="53"/>
  <c r="F27" i="53"/>
  <c r="F26" i="53"/>
  <c r="F25" i="53"/>
  <c r="F24" i="53"/>
  <c r="F23" i="53"/>
  <c r="F22" i="53"/>
  <c r="F21" i="53"/>
  <c r="F20" i="53"/>
  <c r="F19" i="53"/>
  <c r="F18" i="53"/>
  <c r="F17" i="53"/>
  <c r="F16" i="53"/>
  <c r="F15" i="53"/>
  <c r="F14" i="53"/>
  <c r="F13" i="53"/>
  <c r="F12" i="53"/>
  <c r="F11" i="53"/>
  <c r="F10" i="53"/>
  <c r="F9" i="53"/>
  <c r="F8" i="53"/>
  <c r="F7" i="53"/>
  <c r="F6" i="53"/>
  <c r="F4" i="53"/>
  <c r="F5" i="53"/>
  <c r="A7" i="53" l="1"/>
  <c r="A9" i="53" s="1"/>
  <c r="A11" i="53" l="1"/>
  <c r="A13" i="53" s="1"/>
  <c r="A15" i="53" s="1"/>
  <c r="A17" i="53" s="1"/>
  <c r="A19" i="53" s="1"/>
  <c r="A21" i="53" s="1"/>
  <c r="A23" i="53" s="1"/>
  <c r="A25" i="53" s="1"/>
  <c r="A27" i="53" s="1"/>
  <c r="A29" i="53" s="1"/>
  <c r="A31" i="53" s="1"/>
  <c r="A33" i="53" s="1"/>
  <c r="A35" i="53" s="1"/>
  <c r="A37" i="53" s="1"/>
  <c r="A39" i="53" s="1"/>
  <c r="A41" i="53" s="1"/>
  <c r="A43" i="53" s="1"/>
  <c r="A45" i="53" s="1"/>
  <c r="A47" i="53" s="1"/>
  <c r="A49" i="53" s="1"/>
  <c r="A51" i="53" s="1"/>
  <c r="A53" i="53" s="1"/>
  <c r="A55" i="53" s="1"/>
  <c r="A57" i="53" s="1"/>
  <c r="A59" i="53" s="1"/>
  <c r="A61" i="53" s="1"/>
  <c r="A63" i="53" s="1"/>
  <c r="A65" i="53" s="1"/>
  <c r="A67" i="53" s="1"/>
  <c r="A69" i="53" s="1"/>
  <c r="A71" i="53" s="1"/>
  <c r="A73" i="53" s="1"/>
  <c r="A75" i="53" s="1"/>
  <c r="A77" i="53" s="1"/>
  <c r="A79" i="53" s="1"/>
  <c r="A81" i="53" s="1"/>
  <c r="A83" i="53" s="1"/>
  <c r="A85" i="53" s="1"/>
  <c r="A87" i="53" s="1"/>
  <c r="A89" i="53" s="1"/>
  <c r="A91" i="53" s="1"/>
  <c r="X59" i="12" l="1"/>
  <c r="W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X56" i="12"/>
  <c r="X63" i="12" s="1"/>
  <c r="W56" i="12"/>
  <c r="W63" i="12" s="1"/>
  <c r="V56" i="12"/>
  <c r="V63" i="12" s="1"/>
  <c r="U56" i="12"/>
  <c r="U63" i="12" s="1"/>
  <c r="T56" i="12"/>
  <c r="T63" i="12" s="1"/>
  <c r="S56" i="12"/>
  <c r="S63" i="12" s="1"/>
  <c r="R56" i="12"/>
  <c r="R63" i="12" s="1"/>
  <c r="Q56" i="12"/>
  <c r="Q63" i="12" s="1"/>
  <c r="P56" i="12"/>
  <c r="P63" i="12" s="1"/>
  <c r="O56" i="12"/>
  <c r="O63" i="12" s="1"/>
  <c r="N56" i="12"/>
  <c r="N63" i="12" s="1"/>
  <c r="M56" i="12"/>
  <c r="M63" i="12" s="1"/>
  <c r="L56" i="12"/>
  <c r="L63" i="12" s="1"/>
  <c r="K56" i="12"/>
  <c r="K63" i="12" s="1"/>
  <c r="J56" i="12"/>
  <c r="J63" i="12" s="1"/>
  <c r="I56" i="12"/>
  <c r="I63" i="12" s="1"/>
  <c r="H56" i="12"/>
  <c r="H63" i="12" s="1"/>
  <c r="G56" i="12"/>
  <c r="G63" i="12" s="1"/>
  <c r="F56" i="12"/>
  <c r="F63" i="12" s="1"/>
  <c r="E56" i="12"/>
  <c r="E63" i="12" s="1"/>
  <c r="D56" i="12"/>
  <c r="D63" i="12" s="1"/>
  <c r="C64" i="12" s="1"/>
  <c r="AF17" i="12"/>
  <c r="AC17" i="12"/>
  <c r="AB17" i="12"/>
  <c r="AA17" i="12"/>
  <c r="AF16" i="12"/>
  <c r="AE16" i="12"/>
  <c r="AD16" i="12"/>
  <c r="AC16" i="12"/>
  <c r="AB16" i="12"/>
  <c r="AA16" i="12"/>
  <c r="Z16" i="12"/>
  <c r="AF15" i="12"/>
  <c r="AB15" i="12"/>
  <c r="AA15" i="12"/>
  <c r="Z15" i="12"/>
  <c r="AB14" i="12"/>
  <c r="X14" i="12"/>
  <c r="W14" i="12"/>
  <c r="V14" i="12"/>
  <c r="U14" i="12"/>
  <c r="T14" i="12"/>
  <c r="S14" i="12"/>
  <c r="R14" i="12"/>
  <c r="Q14" i="12"/>
  <c r="P14" i="12"/>
  <c r="O14" i="12"/>
  <c r="N14" i="12"/>
  <c r="M14" i="12"/>
  <c r="L14" i="12"/>
  <c r="K14" i="12"/>
  <c r="J14" i="12"/>
  <c r="I14" i="12"/>
  <c r="H14" i="12"/>
  <c r="G14" i="12"/>
  <c r="F14" i="12"/>
  <c r="E14" i="12"/>
  <c r="D14" i="12"/>
  <c r="AF13" i="12"/>
  <c r="AC13" i="12"/>
  <c r="AB13" i="12"/>
  <c r="AA13" i="12"/>
  <c r="AF12" i="12"/>
  <c r="AE12" i="12"/>
  <c r="AD12" i="12"/>
  <c r="AC12" i="12"/>
  <c r="AB12" i="12"/>
  <c r="AA12" i="12"/>
  <c r="Z12" i="12"/>
  <c r="AF11" i="12"/>
  <c r="AF18" i="12" s="1"/>
  <c r="AE11" i="12"/>
  <c r="AE18" i="12" s="1"/>
  <c r="AD11" i="12"/>
  <c r="AD18" i="12" s="1"/>
  <c r="AC11" i="12"/>
  <c r="AC18" i="12" s="1"/>
  <c r="AB11" i="12"/>
  <c r="AB18" i="12" s="1"/>
  <c r="AA11" i="12"/>
  <c r="AA18" i="12" s="1"/>
  <c r="Z11" i="12"/>
  <c r="Z18" i="12" s="1"/>
  <c r="X11" i="12"/>
  <c r="X18" i="12" s="1"/>
  <c r="W11" i="12"/>
  <c r="W18" i="12" s="1"/>
  <c r="V11" i="12"/>
  <c r="V18" i="12" s="1"/>
  <c r="U11" i="12"/>
  <c r="U18" i="12" s="1"/>
  <c r="T11" i="12"/>
  <c r="T18" i="12" s="1"/>
  <c r="S11" i="12"/>
  <c r="S18" i="12" s="1"/>
  <c r="R11" i="12"/>
  <c r="R18" i="12" s="1"/>
  <c r="Q11" i="12"/>
  <c r="Q18" i="12" s="1"/>
  <c r="P11" i="12"/>
  <c r="P18" i="12" s="1"/>
  <c r="O11" i="12"/>
  <c r="O18" i="12" s="1"/>
  <c r="N11" i="12"/>
  <c r="N18" i="12" s="1"/>
  <c r="M11" i="12"/>
  <c r="M18" i="12" s="1"/>
  <c r="L11" i="12"/>
  <c r="L18" i="12" s="1"/>
  <c r="K11" i="12"/>
  <c r="K18" i="12" s="1"/>
  <c r="J11" i="12"/>
  <c r="J18" i="12" s="1"/>
  <c r="I11" i="12"/>
  <c r="I18" i="12" s="1"/>
  <c r="H11" i="12"/>
  <c r="H18" i="12" s="1"/>
  <c r="G11" i="12"/>
  <c r="G18" i="12" s="1"/>
  <c r="F11" i="12"/>
  <c r="F18" i="12" s="1"/>
  <c r="E11" i="12"/>
  <c r="E18" i="12" s="1"/>
  <c r="D11" i="12"/>
  <c r="D18" i="12" s="1"/>
  <c r="C19" i="12" s="1"/>
  <c r="C34" i="12" s="1"/>
  <c r="C1" i="12"/>
  <c r="W12" i="12" l="1"/>
  <c r="L12" i="12"/>
  <c r="S12" i="12"/>
  <c r="I12" i="12"/>
  <c r="M12" i="12"/>
  <c r="R12" i="12"/>
  <c r="V12" i="12"/>
  <c r="Z13" i="12"/>
  <c r="AD13" i="12"/>
  <c r="AE13" i="12"/>
  <c r="K13" i="12"/>
  <c r="N13" i="12"/>
  <c r="Z14" i="12"/>
  <c r="AD14" i="12"/>
  <c r="AE14" i="12"/>
  <c r="I15" i="12"/>
  <c r="P13" i="12"/>
  <c r="T13" i="12"/>
  <c r="AA14" i="12"/>
  <c r="AC14" i="12"/>
  <c r="AF14" i="12"/>
  <c r="AC15" i="12"/>
  <c r="AE15" i="12"/>
  <c r="AD15" i="12"/>
  <c r="K15" i="12"/>
  <c r="T15" i="12"/>
  <c r="D16" i="12"/>
  <c r="U16" i="12"/>
  <c r="K16" i="12"/>
  <c r="P16" i="12"/>
  <c r="T16" i="12"/>
  <c r="R16" i="12"/>
  <c r="V16" i="12"/>
  <c r="G16" i="12"/>
  <c r="G17" i="12"/>
  <c r="K17" i="12"/>
  <c r="F17" i="12"/>
  <c r="N17" i="12"/>
  <c r="S17" i="12"/>
  <c r="W17" i="12"/>
  <c r="I17" i="12"/>
  <c r="M17" i="12"/>
  <c r="Z17" i="12"/>
  <c r="AD17" i="12"/>
  <c r="AE17" i="12"/>
  <c r="D17" i="12"/>
  <c r="H17" i="12"/>
  <c r="U17" i="12"/>
  <c r="R17" i="12"/>
  <c r="J17" i="12"/>
  <c r="L17" i="12"/>
  <c r="P12" i="12"/>
  <c r="T12" i="12"/>
  <c r="G12" i="12"/>
  <c r="K12" i="12"/>
  <c r="E12" i="12"/>
  <c r="Q12" i="12"/>
  <c r="G15" i="12"/>
  <c r="D15" i="12"/>
  <c r="P60" i="12"/>
  <c r="Q16" i="12"/>
  <c r="T17" i="12"/>
  <c r="D62" i="12"/>
  <c r="W16" i="12" l="1"/>
  <c r="N15" i="12"/>
  <c r="J12" i="12"/>
  <c r="M13" i="12"/>
  <c r="L13" i="12"/>
  <c r="F16" i="12"/>
  <c r="E17" i="12"/>
  <c r="P17" i="12"/>
  <c r="G13" i="12"/>
  <c r="S16" i="12"/>
  <c r="L15" i="12"/>
  <c r="J15" i="12"/>
  <c r="V15" i="12"/>
  <c r="J13" i="12"/>
  <c r="F12" i="12"/>
  <c r="I13" i="12"/>
  <c r="H13" i="12"/>
  <c r="H12" i="12"/>
  <c r="E16" i="12"/>
  <c r="Q15" i="12"/>
  <c r="Q13" i="12"/>
  <c r="E15" i="12"/>
  <c r="P15" i="12"/>
  <c r="V17" i="12"/>
  <c r="P62" i="12"/>
  <c r="N16" i="12"/>
  <c r="M16" i="12"/>
  <c r="L16" i="12"/>
  <c r="H15" i="12"/>
  <c r="W15" i="12"/>
  <c r="F15" i="12"/>
  <c r="R15" i="12"/>
  <c r="W13" i="12"/>
  <c r="F13" i="12"/>
  <c r="V13" i="12"/>
  <c r="U13" i="12"/>
  <c r="D13" i="12"/>
  <c r="U12" i="12"/>
  <c r="D12" i="12"/>
  <c r="X17" i="12"/>
  <c r="X15" i="12"/>
  <c r="D60" i="12"/>
  <c r="E13" i="12"/>
  <c r="P58" i="12"/>
  <c r="D58" i="12"/>
  <c r="X12" i="12"/>
  <c r="J16" i="12"/>
  <c r="I16" i="12"/>
  <c r="H16" i="12"/>
  <c r="U15" i="12"/>
  <c r="S15" i="12"/>
  <c r="M15" i="12"/>
  <c r="S13" i="12"/>
  <c r="N12" i="12"/>
  <c r="R13" i="12"/>
  <c r="D61" i="12"/>
  <c r="P57" i="12"/>
  <c r="P61" i="12"/>
  <c r="O13" i="12"/>
  <c r="O12" i="12"/>
  <c r="D57" i="12"/>
  <c r="Q17" i="12"/>
  <c r="X16" i="12"/>
  <c r="O17" i="12"/>
  <c r="O16" i="12"/>
  <c r="O15" i="12"/>
  <c r="X13" i="12"/>
  <c r="S61" i="12" l="1"/>
  <c r="Q61" i="12"/>
  <c r="U61" i="12"/>
  <c r="G58" i="12"/>
  <c r="H58" i="12"/>
  <c r="J61" i="12"/>
  <c r="L62" i="12"/>
  <c r="O62" i="12"/>
  <c r="J62" i="12"/>
  <c r="R61" i="12"/>
  <c r="R60" i="12"/>
  <c r="L61" i="12"/>
  <c r="K60" i="12"/>
  <c r="O60" i="12"/>
  <c r="X58" i="12"/>
  <c r="K62" i="12"/>
  <c r="F60" i="12"/>
  <c r="U60" i="12"/>
  <c r="M62" i="12"/>
  <c r="G61" i="12"/>
  <c r="T61" i="12"/>
  <c r="N62" i="12"/>
  <c r="L60" i="12"/>
  <c r="M60" i="12"/>
  <c r="K61" i="12"/>
  <c r="V60" i="12"/>
  <c r="W62" i="12"/>
  <c r="W60" i="12"/>
  <c r="V62" i="12"/>
  <c r="W58" i="12"/>
  <c r="K58" i="12" l="1"/>
  <c r="N58" i="12"/>
  <c r="G60" i="12"/>
  <c r="I60" i="12"/>
  <c r="I62" i="12"/>
  <c r="F62" i="12"/>
  <c r="S60" i="12"/>
  <c r="Q60" i="12"/>
  <c r="I58" i="12"/>
  <c r="T60" i="12"/>
  <c r="T62" i="12"/>
  <c r="N60" i="12"/>
  <c r="H60" i="12"/>
  <c r="L58" i="12"/>
  <c r="I61" i="12"/>
  <c r="U58" i="12"/>
  <c r="M61" i="12"/>
  <c r="J60" i="12"/>
  <c r="R58" i="12"/>
  <c r="J58" i="12"/>
  <c r="F58" i="12"/>
  <c r="M58" i="12"/>
  <c r="S58" i="12"/>
  <c r="H61" i="12"/>
  <c r="S62" i="12"/>
  <c r="H62" i="12"/>
  <c r="G62" i="12"/>
  <c r="R62" i="12"/>
  <c r="X62" i="12"/>
  <c r="U62" i="12"/>
  <c r="T58" i="12"/>
  <c r="N61" i="12"/>
  <c r="F61" i="12"/>
  <c r="X61" i="12"/>
  <c r="E62" i="12"/>
  <c r="E60" i="12"/>
  <c r="V58" i="12"/>
  <c r="W61" i="12"/>
  <c r="V61" i="12"/>
  <c r="Q58" i="12"/>
  <c r="X60" i="12"/>
  <c r="Q62" i="12" l="1"/>
  <c r="O58" i="12"/>
  <c r="E58" i="12"/>
  <c r="E61" i="12"/>
  <c r="O61" i="12"/>
  <c r="F57" i="12" l="1"/>
  <c r="H57" i="12"/>
  <c r="G57" i="12"/>
  <c r="I57" i="12"/>
  <c r="R57" i="12"/>
  <c r="T57" i="12"/>
  <c r="S57" i="12"/>
  <c r="U57" i="12"/>
  <c r="J57" i="12"/>
  <c r="N57" i="12"/>
  <c r="M57" i="12"/>
  <c r="K57" i="12"/>
  <c r="L57" i="12"/>
  <c r="V57" i="12" l="1"/>
  <c r="W57" i="12"/>
  <c r="X57" i="12"/>
  <c r="Q57" i="12"/>
  <c r="O57" i="12"/>
  <c r="E57" i="12"/>
  <c r="E31" i="12"/>
  <c r="Q80" i="12"/>
  <c r="AE27" i="12"/>
  <c r="AF32" i="12"/>
  <c r="F76" i="12"/>
  <c r="Q76" i="12"/>
  <c r="I26" i="12"/>
  <c r="M33" i="12"/>
  <c r="E30" i="12"/>
  <c r="F33" i="12"/>
  <c r="M78" i="12"/>
  <c r="AB32" i="12"/>
  <c r="G33" i="12"/>
  <c r="AE29" i="12"/>
  <c r="N28" i="12"/>
  <c r="E29" i="12"/>
  <c r="Z31" i="12"/>
  <c r="N78" i="12"/>
  <c r="P28" i="12"/>
  <c r="AD32" i="12"/>
  <c r="AE30" i="12"/>
  <c r="P31" i="12"/>
  <c r="R32" i="12"/>
  <c r="T81" i="12"/>
  <c r="T29" i="12"/>
  <c r="AA30" i="12"/>
  <c r="O32" i="12"/>
  <c r="L78" i="12"/>
  <c r="G78" i="12"/>
  <c r="S30" i="12"/>
  <c r="R80" i="12"/>
  <c r="H76" i="12"/>
  <c r="U32" i="12"/>
  <c r="Q79" i="12"/>
  <c r="F78" i="12"/>
  <c r="V33" i="12"/>
  <c r="E77" i="12"/>
  <c r="AB26" i="12"/>
  <c r="T79" i="12"/>
  <c r="AD31" i="12"/>
  <c r="D29" i="12"/>
  <c r="Q75" i="12"/>
  <c r="N32" i="12"/>
  <c r="Z33" i="12"/>
  <c r="L27" i="12"/>
  <c r="Q28" i="12"/>
  <c r="F31" i="12"/>
  <c r="X31" i="12"/>
  <c r="X27" i="12"/>
  <c r="G30" i="12"/>
  <c r="V31" i="12"/>
  <c r="E32" i="12"/>
  <c r="H79" i="12"/>
  <c r="G81" i="12"/>
  <c r="AF27" i="12"/>
  <c r="J78" i="12"/>
  <c r="H27" i="12"/>
  <c r="K75" i="12"/>
  <c r="I31" i="12"/>
  <c r="T32" i="12"/>
  <c r="K76" i="12"/>
  <c r="D30" i="12"/>
  <c r="AC26" i="12"/>
  <c r="Q81" i="12"/>
  <c r="L77" i="12"/>
  <c r="W28" i="12"/>
  <c r="Z26" i="12"/>
  <c r="L75" i="12"/>
  <c r="J28" i="12"/>
  <c r="L33" i="12"/>
  <c r="L32" i="12"/>
  <c r="AD29" i="12"/>
  <c r="W32" i="12"/>
  <c r="J77" i="12"/>
  <c r="H31" i="12"/>
  <c r="S79" i="12"/>
  <c r="H32" i="12"/>
  <c r="I79" i="12"/>
  <c r="S80" i="12"/>
  <c r="U26" i="12"/>
  <c r="J27" i="12"/>
  <c r="V29" i="12"/>
  <c r="AD30" i="12"/>
  <c r="R30" i="12"/>
  <c r="M76" i="12"/>
  <c r="AC29" i="12"/>
  <c r="F79" i="12"/>
  <c r="O31" i="12"/>
  <c r="O28" i="12"/>
  <c r="AC28" i="12"/>
  <c r="E26" i="12"/>
  <c r="Z27" i="12"/>
  <c r="I76" i="12"/>
  <c r="M75" i="12"/>
  <c r="AF31" i="12"/>
  <c r="L26" i="12"/>
  <c r="M29" i="12"/>
  <c r="W31" i="12"/>
  <c r="F27" i="12"/>
  <c r="M30" i="12"/>
  <c r="I28" i="12"/>
  <c r="R33" i="12"/>
  <c r="U80" i="12"/>
  <c r="S78" i="12"/>
  <c r="T77" i="12"/>
  <c r="M77" i="12"/>
  <c r="V27" i="12"/>
  <c r="J31" i="12"/>
  <c r="AB27" i="12"/>
  <c r="D33" i="12"/>
  <c r="X26" i="12"/>
  <c r="X30" i="12"/>
  <c r="F29" i="12"/>
  <c r="T31" i="12"/>
  <c r="M31" i="12"/>
  <c r="AB31" i="12"/>
  <c r="N80" i="12"/>
  <c r="K31" i="12"/>
  <c r="AA32" i="12"/>
  <c r="U78" i="12"/>
  <c r="W27" i="12"/>
  <c r="K79" i="12"/>
  <c r="U75" i="12"/>
  <c r="T27" i="12"/>
  <c r="S29" i="12"/>
  <c r="M81" i="12"/>
  <c r="R29" i="12"/>
  <c r="AF26" i="12"/>
  <c r="N75" i="12"/>
  <c r="S76" i="12"/>
  <c r="G31" i="12"/>
  <c r="Q29" i="12"/>
  <c r="G80" i="12"/>
  <c r="P27" i="12"/>
  <c r="AC31" i="12"/>
  <c r="U81" i="12"/>
  <c r="AC32" i="12"/>
  <c r="K28" i="12"/>
  <c r="AD26" i="12"/>
  <c r="J33" i="12"/>
  <c r="U27" i="12"/>
  <c r="G28" i="12"/>
  <c r="D28" i="12"/>
  <c r="S28" i="12"/>
  <c r="J76" i="12"/>
  <c r="N33" i="12"/>
  <c r="J80" i="12"/>
  <c r="U29" i="12"/>
  <c r="Q31" i="12"/>
  <c r="M80" i="12"/>
  <c r="V32" i="12"/>
  <c r="AA26" i="12"/>
  <c r="R81" i="12"/>
  <c r="L30" i="12"/>
  <c r="K77" i="12"/>
  <c r="L79" i="12"/>
  <c r="M28" i="12"/>
  <c r="P33" i="12"/>
  <c r="X29" i="12"/>
  <c r="AB33" i="12"/>
  <c r="T76" i="12"/>
  <c r="R27" i="12"/>
  <c r="O33" i="12"/>
  <c r="V28" i="12"/>
  <c r="AA31" i="12"/>
  <c r="W30" i="12"/>
  <c r="K33" i="12"/>
  <c r="I80" i="12"/>
  <c r="F32" i="12"/>
  <c r="L28" i="12"/>
  <c r="G26" i="12"/>
  <c r="S26" i="12"/>
  <c r="T80" i="12"/>
  <c r="AB28" i="12"/>
  <c r="P29" i="12"/>
  <c r="H28" i="12"/>
  <c r="R78" i="12"/>
  <c r="H29" i="12"/>
  <c r="D32" i="12"/>
  <c r="R28" i="12"/>
  <c r="O26" i="12"/>
  <c r="I77" i="12"/>
  <c r="V30" i="12"/>
  <c r="D31" i="12"/>
  <c r="V26" i="12"/>
  <c r="AA27" i="12"/>
  <c r="X32" i="12"/>
  <c r="I27" i="12"/>
  <c r="N29" i="12"/>
  <c r="H26" i="12"/>
  <c r="K30" i="12"/>
  <c r="K78" i="12"/>
  <c r="K32" i="12"/>
  <c r="F30" i="12"/>
  <c r="U33" i="12"/>
  <c r="Z30" i="12"/>
  <c r="U77" i="12"/>
  <c r="L31" i="12"/>
  <c r="R26" i="12"/>
  <c r="O29" i="12"/>
  <c r="AB30" i="12"/>
  <c r="T75" i="12"/>
  <c r="M27" i="12"/>
  <c r="L80" i="12"/>
  <c r="AA33" i="12"/>
  <c r="I81" i="12"/>
  <c r="Z29" i="12"/>
  <c r="AE32" i="12"/>
  <c r="S27" i="12"/>
  <c r="N79" i="12"/>
  <c r="I30" i="12"/>
  <c r="J79" i="12"/>
  <c r="I78" i="12"/>
  <c r="K29" i="12"/>
  <c r="AE31" i="12"/>
  <c r="AE33" i="12"/>
  <c r="P32" i="12"/>
  <c r="I75" i="12"/>
  <c r="T26" i="12"/>
  <c r="AA29" i="12"/>
  <c r="T28" i="12"/>
  <c r="S31" i="12"/>
  <c r="H80" i="12"/>
  <c r="T33" i="12"/>
  <c r="Q32" i="12"/>
  <c r="R75" i="12"/>
  <c r="M26" i="12"/>
  <c r="G29" i="12"/>
  <c r="U31" i="12"/>
  <c r="J32" i="12"/>
  <c r="G32" i="12"/>
  <c r="M32" i="12"/>
  <c r="K27" i="12"/>
  <c r="R79" i="12"/>
  <c r="T30" i="12"/>
  <c r="X28" i="12"/>
  <c r="O27" i="12"/>
  <c r="J29" i="12"/>
  <c r="N26" i="12"/>
  <c r="AE26" i="12"/>
  <c r="R77" i="12"/>
  <c r="N31" i="12"/>
  <c r="X33" i="12"/>
  <c r="AB29" i="12"/>
  <c r="S77" i="12"/>
  <c r="O30" i="12"/>
  <c r="E28" i="12"/>
  <c r="G75" i="12"/>
  <c r="H78" i="12"/>
  <c r="R76" i="12"/>
  <c r="AE28" i="12"/>
  <c r="E27" i="12"/>
  <c r="J26" i="12"/>
  <c r="Z32" i="12"/>
  <c r="P26" i="12"/>
  <c r="K80" i="12"/>
  <c r="U30" i="12"/>
  <c r="E78" i="12"/>
  <c r="Q30" i="12"/>
  <c r="I33" i="12"/>
  <c r="E80" i="12"/>
  <c r="S33" i="12"/>
  <c r="N81" i="12"/>
  <c r="E79" i="12"/>
  <c r="AF33" i="12"/>
  <c r="AF28" i="12"/>
  <c r="N30" i="12"/>
  <c r="H77" i="12"/>
  <c r="D26" i="12"/>
  <c r="AF30" i="12"/>
  <c r="E76" i="12"/>
  <c r="Z28" i="12"/>
  <c r="E33" i="12"/>
  <c r="N27" i="12"/>
  <c r="G76" i="12"/>
  <c r="AD28" i="12"/>
  <c r="S75" i="12"/>
  <c r="Q33" i="12"/>
  <c r="AF29" i="12"/>
  <c r="H30" i="12"/>
  <c r="J75" i="12"/>
  <c r="G77" i="12"/>
  <c r="J30" i="12"/>
  <c r="U28" i="12"/>
  <c r="I29" i="12"/>
  <c r="E75" i="12"/>
  <c r="U76" i="12"/>
  <c r="W26" i="12"/>
  <c r="L76" i="12"/>
  <c r="Q26" i="12"/>
  <c r="K81" i="12"/>
  <c r="AA28" i="12"/>
  <c r="L29" i="12"/>
  <c r="F81" i="12"/>
  <c r="G79" i="12"/>
  <c r="F28" i="12"/>
  <c r="AC33" i="12"/>
  <c r="G27" i="12"/>
  <c r="J81" i="12"/>
  <c r="F26" i="12"/>
  <c r="E81" i="12"/>
  <c r="H75" i="12"/>
  <c r="F80" i="12"/>
  <c r="S32" i="12"/>
  <c r="L81" i="12"/>
  <c r="W29" i="12"/>
  <c r="F77" i="12"/>
  <c r="N76" i="12"/>
  <c r="D27" i="12"/>
  <c r="W33" i="12"/>
  <c r="AC27" i="12"/>
  <c r="R31" i="12"/>
  <c r="M79" i="12"/>
  <c r="I32" i="12"/>
  <c r="Q78" i="12"/>
  <c r="AC30" i="12"/>
  <c r="F75" i="12"/>
  <c r="AD33" i="12"/>
  <c r="Q77" i="12"/>
  <c r="AD27" i="12"/>
  <c r="U79" i="12"/>
  <c r="S81" i="12"/>
  <c r="T78" i="12"/>
  <c r="K26" i="12"/>
  <c r="H81" i="12"/>
  <c r="N77" i="12"/>
  <c r="P30" i="12"/>
  <c r="H33" i="12"/>
  <c r="Q27" i="12"/>
  <c r="Q42" i="12" l="1"/>
  <c r="U42" i="12"/>
  <c r="S42" i="12"/>
  <c r="T42" i="12"/>
  <c r="R42" i="12"/>
  <c r="V77" i="12"/>
  <c r="S92" i="12"/>
  <c r="AG92" i="12" s="1"/>
  <c r="AG58" i="12" s="1"/>
  <c r="T92" i="12"/>
  <c r="AF92" i="12" s="1"/>
  <c r="R92" i="12"/>
  <c r="AD92" i="12" s="1"/>
  <c r="U92" i="12"/>
  <c r="AE92" i="12" s="1"/>
  <c r="X77" i="12"/>
  <c r="Q92" i="12"/>
  <c r="AC92" i="12" s="1"/>
  <c r="F82" i="12"/>
  <c r="AE45" i="12"/>
  <c r="AD45" i="12"/>
  <c r="AC45" i="12"/>
  <c r="AF45" i="12"/>
  <c r="Q93" i="12"/>
  <c r="AC93" i="12" s="1"/>
  <c r="V78" i="12"/>
  <c r="T93" i="12"/>
  <c r="AF93" i="12" s="1"/>
  <c r="R93" i="12"/>
  <c r="AD93" i="12" s="1"/>
  <c r="X78" i="12"/>
  <c r="S93" i="12"/>
  <c r="AG93" i="12" s="1"/>
  <c r="AG59" i="12" s="1"/>
  <c r="U93" i="12"/>
  <c r="AE93" i="12" s="1"/>
  <c r="AC42" i="12"/>
  <c r="AD42" i="12"/>
  <c r="AE42" i="12"/>
  <c r="AF42" i="12"/>
  <c r="H82" i="12"/>
  <c r="H96" i="12"/>
  <c r="AA96" i="12"/>
  <c r="O81" i="12"/>
  <c r="Z96" i="12"/>
  <c r="E96" i="12"/>
  <c r="I96" i="12"/>
  <c r="AB96" i="12"/>
  <c r="W81" i="12"/>
  <c r="G96" i="12"/>
  <c r="F96" i="12"/>
  <c r="K96" i="12"/>
  <c r="J96" i="12"/>
  <c r="M96" i="12"/>
  <c r="N96" i="12"/>
  <c r="L96" i="12"/>
  <c r="S41" i="12"/>
  <c r="Q41" i="12"/>
  <c r="R41" i="12"/>
  <c r="T41" i="12"/>
  <c r="U41" i="12"/>
  <c r="O75" i="12"/>
  <c r="O82" i="12" s="1"/>
  <c r="E90" i="12"/>
  <c r="I90" i="12"/>
  <c r="W75" i="12"/>
  <c r="W82" i="12" s="1"/>
  <c r="F90" i="12"/>
  <c r="G90" i="12"/>
  <c r="Z90" i="12"/>
  <c r="E82" i="12"/>
  <c r="H90" i="12"/>
  <c r="AB90" i="12"/>
  <c r="AA90" i="12"/>
  <c r="M45" i="12"/>
  <c r="N45" i="12"/>
  <c r="J45" i="12"/>
  <c r="K45" i="12"/>
  <c r="L45" i="12"/>
  <c r="J90" i="12"/>
  <c r="L90" i="12"/>
  <c r="M90" i="12"/>
  <c r="N90" i="12"/>
  <c r="K90" i="12"/>
  <c r="J82" i="12"/>
  <c r="S82" i="12"/>
  <c r="AA43" i="12"/>
  <c r="Z43" i="12"/>
  <c r="AB43" i="12"/>
  <c r="O76" i="12"/>
  <c r="Z91" i="12"/>
  <c r="I91" i="12"/>
  <c r="G91" i="12"/>
  <c r="AB91" i="12"/>
  <c r="AA91" i="12"/>
  <c r="E91" i="12"/>
  <c r="H91" i="12"/>
  <c r="F91" i="12"/>
  <c r="W76" i="12"/>
  <c r="O79" i="12"/>
  <c r="AB94" i="12"/>
  <c r="H94" i="12"/>
  <c r="I94" i="12"/>
  <c r="E94" i="12"/>
  <c r="W79" i="12"/>
  <c r="AA94" i="12"/>
  <c r="F94" i="12"/>
  <c r="Z94" i="12"/>
  <c r="G94" i="12"/>
  <c r="E95" i="12"/>
  <c r="H95" i="12"/>
  <c r="W80" i="12"/>
  <c r="AB95" i="12"/>
  <c r="G95" i="12"/>
  <c r="F95" i="12"/>
  <c r="Z95" i="12"/>
  <c r="O80" i="12"/>
  <c r="AA95" i="12"/>
  <c r="I95" i="12"/>
  <c r="Q45" i="12"/>
  <c r="S45" i="12"/>
  <c r="U45" i="12"/>
  <c r="R45" i="12"/>
  <c r="T45" i="12"/>
  <c r="G93" i="12"/>
  <c r="W78" i="12"/>
  <c r="H93" i="12"/>
  <c r="F93" i="12"/>
  <c r="AA93" i="12"/>
  <c r="O78" i="12"/>
  <c r="Z93" i="12"/>
  <c r="E93" i="12"/>
  <c r="AB93" i="12"/>
  <c r="I93" i="12"/>
  <c r="AA47" i="12"/>
  <c r="Z47" i="12"/>
  <c r="Z62" i="12" s="1"/>
  <c r="AB47" i="12"/>
  <c r="J41" i="12"/>
  <c r="L41" i="12"/>
  <c r="N41" i="12"/>
  <c r="M41" i="12"/>
  <c r="K41" i="12"/>
  <c r="F42" i="12"/>
  <c r="E42" i="12"/>
  <c r="H42" i="12"/>
  <c r="G42" i="12"/>
  <c r="I42" i="12"/>
  <c r="G82" i="12"/>
  <c r="F43" i="12"/>
  <c r="H43" i="12"/>
  <c r="E43" i="12"/>
  <c r="I43" i="12"/>
  <c r="G43" i="12"/>
  <c r="J44" i="12"/>
  <c r="K44" i="12"/>
  <c r="L44" i="12"/>
  <c r="M44" i="12"/>
  <c r="N44" i="12"/>
  <c r="N47" i="12"/>
  <c r="M47" i="12"/>
  <c r="L47" i="12"/>
  <c r="K47" i="12"/>
  <c r="J47" i="12"/>
  <c r="R82" i="12"/>
  <c r="S47" i="12"/>
  <c r="Q47" i="12"/>
  <c r="R47" i="12"/>
  <c r="T47" i="12"/>
  <c r="U47" i="12"/>
  <c r="I82" i="12"/>
  <c r="L94" i="12"/>
  <c r="M94" i="12"/>
  <c r="J94" i="12"/>
  <c r="N94" i="12"/>
  <c r="K94" i="12"/>
  <c r="AA44" i="12"/>
  <c r="AA59" i="12" s="1"/>
  <c r="Z44" i="12"/>
  <c r="Z59" i="12" s="1"/>
  <c r="AB44" i="12"/>
  <c r="AB59" i="12" s="1"/>
  <c r="T82" i="12"/>
  <c r="Z45" i="12"/>
  <c r="Z60" i="12" s="1"/>
  <c r="AA45" i="12"/>
  <c r="AB45" i="12"/>
  <c r="AB60" i="12" s="1"/>
  <c r="V41" i="12"/>
  <c r="W41" i="12"/>
  <c r="W45" i="12"/>
  <c r="V45" i="12"/>
  <c r="W43" i="12"/>
  <c r="V43" i="12"/>
  <c r="W47" i="12"/>
  <c r="V47" i="12"/>
  <c r="U46" i="12"/>
  <c r="T46" i="12"/>
  <c r="R46" i="12"/>
  <c r="Q46" i="12"/>
  <c r="S46" i="12"/>
  <c r="L95" i="12"/>
  <c r="K95" i="12"/>
  <c r="J95" i="12"/>
  <c r="M95" i="12"/>
  <c r="N95" i="12"/>
  <c r="K91" i="12"/>
  <c r="J91" i="12"/>
  <c r="L91" i="12"/>
  <c r="M91" i="12"/>
  <c r="N91" i="12"/>
  <c r="AD47" i="12"/>
  <c r="AF47" i="12"/>
  <c r="AE47" i="12"/>
  <c r="AC47" i="12"/>
  <c r="AC46" i="12"/>
  <c r="AD46" i="12"/>
  <c r="AF46" i="12"/>
  <c r="AE46" i="12"/>
  <c r="U44" i="12"/>
  <c r="R44" i="12"/>
  <c r="S44" i="12"/>
  <c r="T44" i="12"/>
  <c r="Q44" i="12"/>
  <c r="N82" i="12"/>
  <c r="U82" i="12"/>
  <c r="L46" i="12"/>
  <c r="J46" i="12"/>
  <c r="N46" i="12"/>
  <c r="M46" i="12"/>
  <c r="K46" i="12"/>
  <c r="V42" i="12"/>
  <c r="W42" i="12"/>
  <c r="M82" i="12"/>
  <c r="AB42" i="12"/>
  <c r="AA42" i="12"/>
  <c r="AA57" i="12" s="1"/>
  <c r="Z42" i="12"/>
  <c r="Z57" i="12" s="1"/>
  <c r="G41" i="12"/>
  <c r="E41" i="12"/>
  <c r="F41" i="12"/>
  <c r="I41" i="12"/>
  <c r="H41" i="12"/>
  <c r="AF43" i="12"/>
  <c r="AE43" i="12"/>
  <c r="AE58" i="12" s="1"/>
  <c r="AD43" i="12"/>
  <c r="AD58" i="12" s="1"/>
  <c r="AC43" i="12"/>
  <c r="AC58" i="12" s="1"/>
  <c r="AE44" i="12"/>
  <c r="AF44" i="12"/>
  <c r="AF59" i="12" s="1"/>
  <c r="AC44" i="12"/>
  <c r="AD44" i="12"/>
  <c r="AD59" i="12" s="1"/>
  <c r="V44" i="12"/>
  <c r="W44" i="12"/>
  <c r="M42" i="12"/>
  <c r="L42" i="12"/>
  <c r="N42" i="12"/>
  <c r="K42" i="12"/>
  <c r="J42" i="12"/>
  <c r="J92" i="12"/>
  <c r="M92" i="12"/>
  <c r="L92" i="12"/>
  <c r="N92" i="12"/>
  <c r="K92" i="12"/>
  <c r="M43" i="12"/>
  <c r="N43" i="12"/>
  <c r="L43" i="12"/>
  <c r="J43" i="12"/>
  <c r="K43" i="12"/>
  <c r="L82" i="12"/>
  <c r="AA41" i="12"/>
  <c r="AB41" i="12"/>
  <c r="AB56" i="12" s="1"/>
  <c r="AB63" i="12" s="1"/>
  <c r="Z41" i="12"/>
  <c r="T96" i="12"/>
  <c r="AF96" i="12" s="1"/>
  <c r="Q96" i="12"/>
  <c r="AC96" i="12" s="1"/>
  <c r="R96" i="12"/>
  <c r="AD96" i="12" s="1"/>
  <c r="S96" i="12"/>
  <c r="AG96" i="12" s="1"/>
  <c r="AG62" i="12" s="1"/>
  <c r="X81" i="12"/>
  <c r="U96" i="12"/>
  <c r="AE96" i="12" s="1"/>
  <c r="V81" i="12"/>
  <c r="AE41" i="12"/>
  <c r="AC41" i="12"/>
  <c r="AD41" i="12"/>
  <c r="AF41" i="12"/>
  <c r="K82" i="12"/>
  <c r="J93" i="12"/>
  <c r="M93" i="12"/>
  <c r="N93" i="12"/>
  <c r="L93" i="12"/>
  <c r="K93" i="12"/>
  <c r="G47" i="12"/>
  <c r="I47" i="12"/>
  <c r="E47" i="12"/>
  <c r="F47" i="12"/>
  <c r="H47" i="12"/>
  <c r="W46" i="12"/>
  <c r="V46" i="12"/>
  <c r="U43" i="12"/>
  <c r="Q43" i="12"/>
  <c r="S43" i="12"/>
  <c r="T43" i="12"/>
  <c r="R43" i="12"/>
  <c r="Q82" i="12"/>
  <c r="S90" i="12"/>
  <c r="AG90" i="12" s="1"/>
  <c r="AG56" i="12" s="1"/>
  <c r="AG63" i="12" s="1"/>
  <c r="X75" i="12"/>
  <c r="X82" i="12" s="1"/>
  <c r="U90" i="12"/>
  <c r="AE90" i="12" s="1"/>
  <c r="T90" i="12"/>
  <c r="AF90" i="12" s="1"/>
  <c r="R90" i="12"/>
  <c r="AD90" i="12" s="1"/>
  <c r="V75" i="12"/>
  <c r="V82" i="12" s="1"/>
  <c r="Q90" i="12"/>
  <c r="AC90" i="12" s="1"/>
  <c r="O77" i="12"/>
  <c r="F92" i="12"/>
  <c r="AB92" i="12"/>
  <c r="AB58" i="12" s="1"/>
  <c r="H92" i="12"/>
  <c r="AA92" i="12"/>
  <c r="G92" i="12"/>
  <c r="Z92" i="12"/>
  <c r="E92" i="12"/>
  <c r="I92" i="12"/>
  <c r="W77" i="12"/>
  <c r="X79" i="12"/>
  <c r="Q94" i="12"/>
  <c r="AC94" i="12" s="1"/>
  <c r="R94" i="12"/>
  <c r="AD94" i="12" s="1"/>
  <c r="U94" i="12"/>
  <c r="AE94" i="12" s="1"/>
  <c r="AE60" i="12" s="1"/>
  <c r="T94" i="12"/>
  <c r="AF94" i="12" s="1"/>
  <c r="S94" i="12"/>
  <c r="AG94" i="12" s="1"/>
  <c r="AG60" i="12" s="1"/>
  <c r="V79" i="12"/>
  <c r="W94" i="12" s="1"/>
  <c r="AA46" i="12"/>
  <c r="AA61" i="12" s="1"/>
  <c r="AB46" i="12"/>
  <c r="AB61" i="12" s="1"/>
  <c r="Z46" i="12"/>
  <c r="Z61" i="12" s="1"/>
  <c r="G44" i="12"/>
  <c r="I44" i="12"/>
  <c r="E44" i="12"/>
  <c r="F44" i="12"/>
  <c r="H44" i="12"/>
  <c r="H45" i="12"/>
  <c r="I45" i="12"/>
  <c r="E45" i="12"/>
  <c r="F45" i="12"/>
  <c r="G45" i="12"/>
  <c r="S91" i="12"/>
  <c r="AG91" i="12" s="1"/>
  <c r="AG57" i="12" s="1"/>
  <c r="T91" i="12"/>
  <c r="AF91" i="12" s="1"/>
  <c r="AF57" i="12" s="1"/>
  <c r="U91" i="12"/>
  <c r="AE91" i="12" s="1"/>
  <c r="AE57" i="12" s="1"/>
  <c r="R91" i="12"/>
  <c r="AD91" i="12" s="1"/>
  <c r="V76" i="12"/>
  <c r="V91" i="12" s="1"/>
  <c r="Q91" i="12"/>
  <c r="AC91" i="12" s="1"/>
  <c r="AC57" i="12" s="1"/>
  <c r="X76" i="12"/>
  <c r="U95" i="12"/>
  <c r="AE95" i="12" s="1"/>
  <c r="V80" i="12"/>
  <c r="W95" i="12" s="1"/>
  <c r="Q95" i="12"/>
  <c r="AC95" i="12" s="1"/>
  <c r="S95" i="12"/>
  <c r="AG95" i="12" s="1"/>
  <c r="AG61" i="12" s="1"/>
  <c r="T95" i="12"/>
  <c r="AF95" i="12" s="1"/>
  <c r="R95" i="12"/>
  <c r="AD95" i="12" s="1"/>
  <c r="X80" i="12"/>
  <c r="G46" i="12"/>
  <c r="H46" i="12"/>
  <c r="I46" i="12"/>
  <c r="E46" i="12"/>
  <c r="F46" i="12"/>
  <c r="W91" i="12"/>
  <c r="V90" i="12"/>
  <c r="AA58" i="12"/>
  <c r="V95" i="12"/>
  <c r="AD61" i="12"/>
  <c r="AF60" i="12"/>
  <c r="AA62" i="12"/>
  <c r="AD60" i="12"/>
  <c r="AA60" i="12" l="1"/>
  <c r="AC62" i="12"/>
  <c r="V94" i="12"/>
  <c r="W90" i="12"/>
  <c r="AE61" i="12"/>
  <c r="AD56" i="12"/>
  <c r="AD63" i="12" s="1"/>
  <c r="AE56" i="12"/>
  <c r="AE63" i="12" s="1"/>
  <c r="AC56" i="12"/>
  <c r="AC63" i="12" s="1"/>
  <c r="AC60" i="12"/>
  <c r="AF56" i="12"/>
  <c r="AF63" i="12" s="1"/>
  <c r="AE62" i="12"/>
  <c r="Z58" i="12"/>
  <c r="Z56" i="12"/>
  <c r="Z63" i="12" s="1"/>
  <c r="AF58" i="12"/>
  <c r="AF61" i="12"/>
  <c r="AC61" i="12"/>
  <c r="V96" i="12"/>
  <c r="W96" i="12"/>
  <c r="AD62" i="12"/>
  <c r="AD57" i="12"/>
  <c r="W92" i="12"/>
  <c r="V92" i="12"/>
  <c r="AA56" i="12"/>
  <c r="AA63" i="12" s="1"/>
  <c r="AC59" i="12"/>
  <c r="AE59" i="12"/>
  <c r="AB57" i="12"/>
  <c r="AF62" i="12"/>
  <c r="AB62" i="12"/>
  <c r="V93" i="12"/>
  <c r="W93" i="12"/>
</calcChain>
</file>

<file path=xl/sharedStrings.xml><?xml version="1.0" encoding="utf-8"?>
<sst xmlns="http://schemas.openxmlformats.org/spreadsheetml/2006/main" count="291" uniqueCount="88">
  <si>
    <t>N°</t>
  </si>
  <si>
    <t>SEMAINE</t>
  </si>
  <si>
    <t>Lundi</t>
  </si>
  <si>
    <t>Mardi</t>
  </si>
  <si>
    <t>Mercredi</t>
  </si>
  <si>
    <t>Jeudi</t>
  </si>
  <si>
    <t>Vendredi</t>
  </si>
  <si>
    <t>Samedi</t>
  </si>
  <si>
    <t>Dimanche</t>
  </si>
  <si>
    <t>Semaine</t>
  </si>
  <si>
    <t>Secs</t>
  </si>
  <si>
    <t>Panachage</t>
  </si>
  <si>
    <t>Semso</t>
  </si>
  <si>
    <t>INV = Invalidité</t>
  </si>
  <si>
    <t>AM = Arrêt Maladie</t>
  </si>
  <si>
    <t>RS / RB / RC / CP / RTT = Jour Repos</t>
  </si>
  <si>
    <t>Ecole = Période à l'école pr les apprentis</t>
  </si>
  <si>
    <t>DEL = Délégation</t>
  </si>
  <si>
    <t>3 &amp; 4</t>
  </si>
  <si>
    <t>Heures d'Embauche et de débauche</t>
  </si>
  <si>
    <t>Réunion syndicale : 1H par mois (Accord Fromarsac)</t>
  </si>
  <si>
    <t>Délégation syndicale PTT : Pendant le Temps de Travail et HTT : Hors Temps de Travail</t>
  </si>
  <si>
    <t>7 &amp; 8</t>
  </si>
  <si>
    <t>11 &amp; 12</t>
  </si>
  <si>
    <t>Prêt de personnel à un autre service ou atelier : Noter le Nbre d'heure et la section (ex : 8 ; R&amp;D)</t>
  </si>
  <si>
    <t xml:space="preserve">Motifs d'absence : </t>
  </si>
  <si>
    <t>ANA = Absence Non Autorisée</t>
  </si>
  <si>
    <t>Formation Conventionnée (ex : SST, form Incendie, …).</t>
  </si>
  <si>
    <t>Prime d'incommodité pr les gens travaillant en frigo et magasin MICAE</t>
  </si>
  <si>
    <t>TOTAL LAVAGE TF</t>
  </si>
  <si>
    <t>Remy TMA PM</t>
  </si>
  <si>
    <t>Remy TMA GM</t>
  </si>
  <si>
    <t>Remy IWKA</t>
  </si>
  <si>
    <t>Meca Plasti</t>
  </si>
  <si>
    <t>Leger</t>
  </si>
  <si>
    <t>Jeppsson</t>
  </si>
  <si>
    <t>Tapis Manuel</t>
  </si>
  <si>
    <t>PRODUCTION TF</t>
  </si>
  <si>
    <t>Waldner</t>
  </si>
  <si>
    <t>Sapal</t>
  </si>
  <si>
    <t>Plasti</t>
  </si>
  <si>
    <t>TOTAL LAVAGE TC</t>
  </si>
  <si>
    <t>Remy 1</t>
  </si>
  <si>
    <t>Kustner</t>
  </si>
  <si>
    <t>KSA</t>
  </si>
  <si>
    <t>SHARP</t>
  </si>
  <si>
    <t>PRODUCTION TC</t>
  </si>
  <si>
    <t>Avant répartition MOI</t>
  </si>
  <si>
    <t>Total (Condi + Fab + Nuit)</t>
  </si>
  <si>
    <t>Répartition des heures</t>
  </si>
  <si>
    <t>Après répartition MOI</t>
  </si>
  <si>
    <t>Volumes dosés (Kg)</t>
  </si>
  <si>
    <t>Répartition des volumes dosés</t>
  </si>
  <si>
    <t>Temps de main d'œuvre directe + indirecte répartit sur chaque ligne de l'atelier.</t>
  </si>
  <si>
    <t>Calcul automatique en fonction des heures notées dans les colonnes 5 à 12.</t>
  </si>
  <si>
    <t>13 à 15</t>
  </si>
  <si>
    <t>Pointage des heures travaillées sur les différents postes de l'atelier. Les numéros 131 à 146 sont les correspondances des lignes ds BPCS.</t>
  </si>
  <si>
    <t>Le 26/03/13</t>
  </si>
  <si>
    <t>16 à 18</t>
  </si>
  <si>
    <t>19 à 21</t>
  </si>
  <si>
    <t>Lavage TF</t>
  </si>
  <si>
    <t>Lavage TC</t>
  </si>
  <si>
    <t>Lavage Semso</t>
  </si>
  <si>
    <t>Lavage Remy</t>
  </si>
  <si>
    <t>Lavage Meca Plasti</t>
  </si>
  <si>
    <t>Lavage Remy 1</t>
  </si>
  <si>
    <t>Lavage Plasti</t>
  </si>
  <si>
    <t>Lavage Sapal</t>
  </si>
  <si>
    <t>Lavage Waldner</t>
  </si>
  <si>
    <t>Lavage Kustner</t>
  </si>
  <si>
    <t>TOTAL CONDI</t>
  </si>
  <si>
    <t>TOTAL FAB</t>
  </si>
  <si>
    <t>CP Fractionné du 01/11 au 30/04 (1 jour pour 7 et 2 jours pour 10)</t>
  </si>
  <si>
    <t>10 H maxi par jour et 48 h par semaine</t>
  </si>
  <si>
    <t>11 H DE COUPURES OBLIGATOIRES</t>
  </si>
  <si>
    <t>Repos compensateur  : par 8 heures mini</t>
  </si>
  <si>
    <t>Repos supplémentaire : par 4 heures mini</t>
  </si>
  <si>
    <t>1 rtt par session de cp</t>
  </si>
  <si>
    <t>Pointage des heures travaillées sur les différents postes de main d'œuvre indirecte.</t>
  </si>
  <si>
    <t>Visite sur RDV avec la doctoresse: pointer 0,50</t>
  </si>
  <si>
    <t xml:space="preserve">WEQ: Abréviation pour prime week end quai </t>
  </si>
  <si>
    <t xml:space="preserve">Procédure de pointage </t>
  </si>
  <si>
    <t>Soirée</t>
  </si>
  <si>
    <t>Matinée</t>
  </si>
  <si>
    <t>Heure embauche</t>
  </si>
  <si>
    <t>Heure débauche</t>
  </si>
  <si>
    <t>Total heure travaillée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</si>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</sst>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"/>
  </numFmts>
  <fonts count="23" x14ac:knownFonts="1">
    <font>
      <sz val="12"/>
      <name val="Arial"/>
    </font>
    <font>
      <sz val="10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2"/>
      <name val="Arial"/>
      <family val="2"/>
    </font>
    <font>
      <b/>
      <u/>
      <sz val="14"/>
      <name val="Arial"/>
      <family val="2"/>
    </font>
    <font>
      <b/>
      <sz val="20"/>
      <color indexed="8"/>
      <name val="Arial"/>
      <family val="2"/>
    </font>
    <font>
      <sz val="22"/>
      <name val="Arial"/>
      <family val="2"/>
    </font>
    <font>
      <sz val="22"/>
      <color indexed="8"/>
      <name val="Arial"/>
      <family val="2"/>
    </font>
    <font>
      <b/>
      <sz val="22"/>
      <color rgb="FF00B0F0"/>
      <name val="Arial"/>
      <family val="2"/>
    </font>
    <font>
      <b/>
      <sz val="18"/>
      <color indexed="8"/>
      <name val="Arial"/>
      <family val="2"/>
    </font>
    <font>
      <b/>
      <sz val="48"/>
      <color rgb="FF0070C0"/>
      <name val="Arial"/>
      <family val="2"/>
    </font>
    <font>
      <sz val="48"/>
      <color rgb="FF0070C0"/>
      <name val="Arial"/>
      <family val="2"/>
    </font>
    <font>
      <sz val="4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10"/>
      </right>
      <top style="thin">
        <color indexed="8"/>
      </top>
      <bottom style="thin">
        <color indexed="8"/>
      </bottom>
      <diagonal/>
    </border>
    <border>
      <left style="medium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  <border>
      <left/>
      <right style="medium">
        <color indexed="10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10"/>
      </right>
      <top style="medium">
        <color indexed="10"/>
      </top>
      <bottom style="thin">
        <color indexed="8"/>
      </bottom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/>
      <bottom style="medium">
        <color indexed="10"/>
      </bottom>
      <diagonal/>
    </border>
    <border>
      <left style="thick">
        <color indexed="10"/>
      </left>
      <right style="medium">
        <color indexed="10"/>
      </right>
      <top style="thick">
        <color indexed="10"/>
      </top>
      <bottom style="thick">
        <color indexed="10"/>
      </bottom>
      <diagonal/>
    </border>
    <border>
      <left/>
      <right/>
      <top style="thick">
        <color indexed="10"/>
      </top>
      <bottom style="thick">
        <color indexed="10"/>
      </bottom>
      <diagonal/>
    </border>
    <border>
      <left/>
      <right style="medium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medium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10"/>
      </right>
      <top style="medium">
        <color indexed="10"/>
      </top>
      <bottom style="thin">
        <color indexed="8"/>
      </bottom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 style="medium">
        <color indexed="10"/>
      </left>
      <right style="thin">
        <color indexed="8"/>
      </right>
      <top style="thin">
        <color indexed="8"/>
      </top>
      <bottom/>
      <diagonal/>
    </border>
    <border>
      <left style="medium">
        <color indexed="10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10"/>
      </right>
      <top style="thin">
        <color indexed="8"/>
      </top>
      <bottom/>
      <diagonal/>
    </border>
    <border>
      <left style="thin">
        <color indexed="8"/>
      </left>
      <right style="medium">
        <color indexed="10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10"/>
      </left>
      <right/>
      <top style="medium">
        <color indexed="10"/>
      </top>
      <bottom style="thin">
        <color indexed="8"/>
      </bottom>
      <diagonal/>
    </border>
    <border>
      <left/>
      <right/>
      <top style="medium">
        <color indexed="10"/>
      </top>
      <bottom style="thin">
        <color indexed="8"/>
      </bottom>
      <diagonal/>
    </border>
    <border>
      <left style="medium">
        <color indexed="10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10"/>
      </top>
      <bottom style="thin">
        <color indexed="8"/>
      </bottom>
      <diagonal/>
    </border>
    <border>
      <left style="thin">
        <color indexed="8"/>
      </left>
      <right/>
      <top style="medium">
        <color indexed="10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5" fillId="0" borderId="0"/>
    <xf numFmtId="0" fontId="5" fillId="15" borderId="45" applyNumberFormat="0" applyFont="0" applyAlignment="0" applyProtection="0"/>
    <xf numFmtId="9" fontId="5" fillId="0" borderId="0" applyFont="0" applyFill="0" applyBorder="0" applyAlignment="0" applyProtection="0"/>
  </cellStyleXfs>
  <cellXfs count="161">
    <xf numFmtId="0" fontId="0" fillId="0" borderId="0" xfId="0"/>
    <xf numFmtId="0" fontId="4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7" fillId="0" borderId="0" xfId="0" applyFont="1"/>
    <xf numFmtId="0" fontId="13" fillId="0" borderId="0" xfId="0" applyFont="1"/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2" borderId="4" xfId="0" quotePrefix="1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 applyProtection="1">
      <alignment horizontal="center" vertical="center"/>
    </xf>
    <xf numFmtId="0" fontId="4" fillId="3" borderId="4" xfId="0" quotePrefix="1" applyFont="1" applyFill="1" applyBorder="1" applyAlignment="1" applyProtection="1">
      <alignment horizontal="center" vertical="center"/>
    </xf>
    <xf numFmtId="0" fontId="6" fillId="3" borderId="7" xfId="0" quotePrefix="1" applyFont="1" applyFill="1" applyBorder="1" applyAlignment="1" applyProtection="1">
      <alignment horizontal="center" vertical="center"/>
    </xf>
    <xf numFmtId="0" fontId="6" fillId="3" borderId="13" xfId="0" quotePrefix="1" applyFont="1" applyFill="1" applyBorder="1" applyAlignment="1" applyProtection="1">
      <alignment horizontal="center" vertical="center"/>
    </xf>
    <xf numFmtId="0" fontId="6" fillId="4" borderId="9" xfId="0" quotePrefix="1" applyFont="1" applyFill="1" applyBorder="1" applyAlignment="1" applyProtection="1">
      <alignment horizontal="center" vertical="center"/>
    </xf>
    <xf numFmtId="0" fontId="6" fillId="4" borderId="4" xfId="0" quotePrefix="1" applyFont="1" applyFill="1" applyBorder="1" applyAlignment="1" applyProtection="1">
      <alignment horizontal="center" vertical="center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5" borderId="4" xfId="0" quotePrefix="1" applyFont="1" applyFill="1" applyBorder="1" applyAlignment="1" applyProtection="1">
      <alignment horizontal="center" vertical="center"/>
    </xf>
    <xf numFmtId="0" fontId="0" fillId="0" borderId="0" xfId="0" applyFill="1" applyBorder="1"/>
    <xf numFmtId="2" fontId="0" fillId="0" borderId="0" xfId="0" applyNumberFormat="1" applyFill="1" applyBorder="1" applyAlignment="1">
      <alignment horizontal="center"/>
    </xf>
    <xf numFmtId="2" fontId="0" fillId="0" borderId="5" xfId="0" applyNumberForma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0" fontId="0" fillId="0" borderId="15" xfId="0" applyFill="1" applyBorder="1"/>
    <xf numFmtId="0" fontId="0" fillId="0" borderId="16" xfId="0" applyBorder="1" applyAlignment="1" applyProtection="1">
      <alignment vertical="center"/>
    </xf>
    <xf numFmtId="0" fontId="0" fillId="0" borderId="15" xfId="0" applyBorder="1" applyAlignment="1" applyProtection="1">
      <alignment vertical="center"/>
    </xf>
    <xf numFmtId="2" fontId="9" fillId="6" borderId="17" xfId="0" applyNumberFormat="1" applyFont="1" applyFill="1" applyBorder="1" applyAlignment="1">
      <alignment horizontal="center"/>
    </xf>
    <xf numFmtId="0" fontId="9" fillId="0" borderId="18" xfId="0" applyFont="1" applyFill="1" applyBorder="1"/>
    <xf numFmtId="2" fontId="9" fillId="0" borderId="19" xfId="0" applyNumberFormat="1" applyFont="1" applyFill="1" applyBorder="1" applyAlignment="1">
      <alignment horizontal="center"/>
    </xf>
    <xf numFmtId="2" fontId="9" fillId="0" borderId="20" xfId="0" applyNumberFormat="1" applyFont="1" applyFill="1" applyBorder="1" applyAlignment="1">
      <alignment horizontal="center"/>
    </xf>
    <xf numFmtId="2" fontId="9" fillId="0" borderId="21" xfId="0" applyNumberFormat="1" applyFont="1" applyFill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11" xfId="0" applyNumberFormat="1" applyFill="1" applyBorder="1" applyAlignment="1">
      <alignment horizontal="center"/>
    </xf>
    <xf numFmtId="1" fontId="9" fillId="0" borderId="19" xfId="0" applyNumberFormat="1" applyFont="1" applyFill="1" applyBorder="1" applyAlignment="1">
      <alignment horizontal="center"/>
    </xf>
    <xf numFmtId="1" fontId="9" fillId="0" borderId="20" xfId="0" applyNumberFormat="1" applyFont="1" applyFill="1" applyBorder="1" applyAlignment="1">
      <alignment horizontal="center"/>
    </xf>
    <xf numFmtId="1" fontId="9" fillId="0" borderId="21" xfId="0" applyNumberFormat="1" applyFont="1" applyFill="1" applyBorder="1" applyAlignment="1">
      <alignment horizontal="center"/>
    </xf>
    <xf numFmtId="1" fontId="9" fillId="6" borderId="17" xfId="0" applyNumberFormat="1" applyFont="1" applyFill="1" applyBorder="1" applyAlignment="1">
      <alignment horizontal="center"/>
    </xf>
    <xf numFmtId="0" fontId="0" fillId="0" borderId="5" xfId="0" applyNumberFormat="1" applyFill="1" applyBorder="1" applyAlignment="1">
      <alignment horizontal="center"/>
    </xf>
    <xf numFmtId="0" fontId="0" fillId="0" borderId="12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11" xfId="0" applyNumberFormat="1" applyFill="1" applyBorder="1" applyAlignment="1">
      <alignment horizont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0" fillId="7" borderId="22" xfId="0" applyFill="1" applyBorder="1" applyAlignment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center"/>
    </xf>
    <xf numFmtId="0" fontId="0" fillId="7" borderId="9" xfId="0" applyFill="1" applyBorder="1" applyAlignment="1" applyProtection="1">
      <alignment horizontal="center" vertical="center"/>
    </xf>
    <xf numFmtId="0" fontId="0" fillId="7" borderId="4" xfId="0" applyFill="1" applyBorder="1" applyAlignment="1" applyProtection="1">
      <alignment horizontal="center" vertical="center"/>
    </xf>
    <xf numFmtId="0" fontId="0" fillId="7" borderId="8" xfId="0" applyFill="1" applyBorder="1" applyAlignment="1" applyProtection="1">
      <alignment horizontal="center" vertical="center"/>
    </xf>
    <xf numFmtId="0" fontId="0" fillId="8" borderId="9" xfId="0" applyFill="1" applyBorder="1" applyAlignment="1" applyProtection="1">
      <alignment horizontal="center" vertical="center"/>
    </xf>
    <xf numFmtId="0" fontId="0" fillId="8" borderId="4" xfId="0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alignment horizontal="center" vertical="center"/>
    </xf>
    <xf numFmtId="0" fontId="0" fillId="8" borderId="8" xfId="0" applyFill="1" applyBorder="1" applyAlignment="1" applyProtection="1">
      <alignment horizontal="center" vertical="center"/>
    </xf>
    <xf numFmtId="2" fontId="0" fillId="0" borderId="10" xfId="0" applyNumberFormat="1" applyFill="1" applyBorder="1" applyAlignment="1">
      <alignment horizontal="center"/>
    </xf>
    <xf numFmtId="2" fontId="0" fillId="9" borderId="11" xfId="0" applyNumberFormat="1" applyFill="1" applyBorder="1" applyAlignment="1">
      <alignment horizontal="center"/>
    </xf>
    <xf numFmtId="2" fontId="9" fillId="0" borderId="24" xfId="0" applyNumberFormat="1" applyFont="1" applyFill="1" applyBorder="1" applyAlignment="1">
      <alignment horizontal="center"/>
    </xf>
    <xf numFmtId="2" fontId="9" fillId="9" borderId="2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0" borderId="0" xfId="0" quotePrefix="1" applyFont="1" applyFill="1" applyBorder="1" applyAlignment="1" applyProtection="1">
      <alignment horizontal="center" vertical="center"/>
    </xf>
    <xf numFmtId="0" fontId="0" fillId="13" borderId="37" xfId="0" applyFill="1" applyBorder="1"/>
    <xf numFmtId="0" fontId="0" fillId="13" borderId="38" xfId="0" applyFill="1" applyBorder="1"/>
    <xf numFmtId="0" fontId="0" fillId="13" borderId="39" xfId="0" applyFill="1" applyBorder="1"/>
    <xf numFmtId="0" fontId="0" fillId="13" borderId="40" xfId="0" applyFill="1" applyBorder="1"/>
    <xf numFmtId="0" fontId="0" fillId="13" borderId="0" xfId="0" applyFill="1" applyBorder="1"/>
    <xf numFmtId="0" fontId="0" fillId="13" borderId="41" xfId="0" applyFill="1" applyBorder="1"/>
    <xf numFmtId="0" fontId="5" fillId="13" borderId="40" xfId="0" applyFont="1" applyFill="1" applyBorder="1"/>
    <xf numFmtId="0" fontId="0" fillId="13" borderId="42" xfId="0" applyFill="1" applyBorder="1"/>
    <xf numFmtId="0" fontId="0" fillId="13" borderId="43" xfId="0" applyFill="1" applyBorder="1"/>
    <xf numFmtId="0" fontId="0" fillId="13" borderId="44" xfId="0" applyFill="1" applyBorder="1"/>
    <xf numFmtId="0" fontId="11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164" fontId="11" fillId="0" borderId="0" xfId="0" applyNumberFormat="1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Continuous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0" xfId="0" quotePrefix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4" fillId="0" borderId="0" xfId="0" applyFont="1"/>
    <xf numFmtId="0" fontId="16" fillId="0" borderId="0" xfId="0" applyFont="1" applyAlignment="1" applyProtection="1">
      <alignment vertical="center"/>
    </xf>
    <xf numFmtId="164" fontId="17" fillId="0" borderId="0" xfId="0" applyNumberFormat="1" applyFont="1" applyFill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2" fontId="17" fillId="10" borderId="4" xfId="0" applyNumberFormat="1" applyFont="1" applyFill="1" applyBorder="1" applyAlignment="1" applyProtection="1">
      <alignment horizontal="center" vertical="center"/>
      <protection locked="0"/>
    </xf>
    <xf numFmtId="2" fontId="17" fillId="12" borderId="4" xfId="0" applyNumberFormat="1" applyFont="1" applyFill="1" applyBorder="1" applyAlignment="1" applyProtection="1">
      <alignment horizontal="center" vertical="center"/>
      <protection locked="0"/>
    </xf>
    <xf numFmtId="2" fontId="17" fillId="11" borderId="4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16" fontId="18" fillId="0" borderId="0" xfId="0" applyNumberFormat="1" applyFont="1" applyFill="1" applyAlignment="1" applyProtection="1">
      <alignment horizontal="center" vertical="center"/>
    </xf>
    <xf numFmtId="16" fontId="18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" fontId="16" fillId="0" borderId="0" xfId="0" applyNumberFormat="1" applyFont="1" applyAlignment="1" applyProtection="1">
      <alignment vertical="center"/>
    </xf>
    <xf numFmtId="164" fontId="19" fillId="10" borderId="2" xfId="0" applyNumberFormat="1" applyFont="1" applyFill="1" applyBorder="1" applyAlignment="1" applyProtection="1">
      <alignment horizontal="center" vertical="center" wrapText="1"/>
    </xf>
    <xf numFmtId="164" fontId="19" fillId="12" borderId="2" xfId="0" applyNumberFormat="1" applyFont="1" applyFill="1" applyBorder="1" applyAlignment="1" applyProtection="1">
      <alignment horizontal="center" vertical="center" wrapText="1"/>
    </xf>
    <xf numFmtId="0" fontId="19" fillId="11" borderId="1" xfId="0" applyFont="1" applyFill="1" applyBorder="1" applyAlignment="1" applyProtection="1">
      <alignment horizontal="center" vertical="center" wrapText="1"/>
    </xf>
    <xf numFmtId="0" fontId="16" fillId="0" borderId="0" xfId="0" applyFont="1" applyAlignment="1" applyProtection="1">
      <alignment vertical="center"/>
      <protection locked="0"/>
    </xf>
    <xf numFmtId="0" fontId="16" fillId="0" borderId="0" xfId="0" applyFont="1" applyFill="1" applyAlignment="1" applyProtection="1">
      <alignment vertical="center"/>
      <protection locked="0"/>
    </xf>
    <xf numFmtId="164" fontId="17" fillId="0" borderId="0" xfId="0" applyNumberFormat="1" applyFont="1" applyFill="1" applyAlignment="1" applyProtection="1">
      <alignment horizontal="center" vertical="center"/>
      <protection locked="0"/>
    </xf>
    <xf numFmtId="16" fontId="18" fillId="14" borderId="0" xfId="0" applyNumberFormat="1" applyFont="1" applyFill="1" applyAlignment="1" applyProtection="1">
      <alignment horizontal="center" vertical="center"/>
    </xf>
    <xf numFmtId="16" fontId="18" fillId="14" borderId="0" xfId="0" applyNumberFormat="1" applyFont="1" applyFill="1" applyAlignment="1" applyProtection="1">
      <alignment horizontal="center" vertical="center"/>
      <protection locked="0"/>
    </xf>
    <xf numFmtId="164" fontId="21" fillId="0" borderId="0" xfId="0" applyNumberFormat="1" applyFont="1" applyAlignment="1" applyProtection="1">
      <alignment horizontal="center" vertical="center"/>
    </xf>
    <xf numFmtId="0" fontId="21" fillId="0" borderId="0" xfId="0" applyFont="1" applyAlignment="1" applyProtection="1">
      <alignment vertical="center"/>
    </xf>
    <xf numFmtId="0" fontId="22" fillId="0" borderId="0" xfId="0" applyFont="1" applyAlignment="1" applyProtection="1">
      <alignment vertical="center"/>
    </xf>
    <xf numFmtId="164" fontId="20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15" fillId="0" borderId="35" xfId="0" applyNumberFormat="1" applyFont="1" applyBorder="1" applyAlignment="1" applyProtection="1">
      <alignment horizontal="center" vertical="center"/>
    </xf>
    <xf numFmtId="164" fontId="15" fillId="0" borderId="36" xfId="0" applyNumberFormat="1" applyFont="1" applyBorder="1" applyAlignment="1" applyProtection="1">
      <alignment horizontal="center" vertical="center"/>
    </xf>
    <xf numFmtId="0" fontId="2" fillId="0" borderId="30" xfId="0" applyFont="1" applyBorder="1" applyAlignment="1" applyProtection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2" borderId="25" xfId="0" applyFont="1" applyFill="1" applyBorder="1" applyAlignment="1" applyProtection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</xf>
    <xf numFmtId="0" fontId="0" fillId="0" borderId="30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4" xfId="0" applyBorder="1" applyAlignment="1">
      <alignment vertical="center"/>
    </xf>
    <xf numFmtId="0" fontId="0" fillId="7" borderId="9" xfId="0" applyFill="1" applyBorder="1" applyAlignment="1" applyProtection="1">
      <alignment horizontal="center" vertical="center" wrapText="1"/>
    </xf>
    <xf numFmtId="0" fontId="0" fillId="7" borderId="4" xfId="0" applyFill="1" applyBorder="1" applyAlignment="1" applyProtection="1">
      <alignment horizontal="center" vertical="center" wrapText="1"/>
    </xf>
    <xf numFmtId="0" fontId="0" fillId="7" borderId="8" xfId="0" applyFill="1" applyBorder="1" applyAlignment="1" applyProtection="1">
      <alignment horizontal="center" vertical="center" wrapText="1"/>
    </xf>
    <xf numFmtId="0" fontId="0" fillId="8" borderId="9" xfId="0" applyFill="1" applyBorder="1" applyAlignment="1" applyProtection="1">
      <alignment horizontal="center" vertical="center" wrapText="1"/>
    </xf>
    <xf numFmtId="0" fontId="0" fillId="8" borderId="4" xfId="0" applyFill="1" applyBorder="1" applyAlignment="1" applyProtection="1">
      <alignment horizontal="center" vertical="center" wrapText="1"/>
    </xf>
    <xf numFmtId="0" fontId="0" fillId="8" borderId="1" xfId="0" applyFill="1" applyBorder="1" applyAlignment="1" applyProtection="1">
      <alignment horizontal="center" vertical="center" wrapText="1"/>
    </xf>
    <xf numFmtId="0" fontId="0" fillId="8" borderId="3" xfId="0" applyFill="1" applyBorder="1" applyAlignment="1" applyProtection="1">
      <alignment horizontal="center" vertical="center" wrapText="1"/>
    </xf>
    <xf numFmtId="0" fontId="0" fillId="8" borderId="8" xfId="0" applyFill="1" applyBorder="1" applyAlignment="1" applyProtection="1">
      <alignment horizontal="center" vertical="center" wrapText="1"/>
    </xf>
    <xf numFmtId="0" fontId="6" fillId="8" borderId="27" xfId="0" applyFont="1" applyFill="1" applyBorder="1" applyAlignment="1" applyProtection="1">
      <alignment horizontal="center" vertical="center" wrapText="1"/>
    </xf>
    <xf numFmtId="0" fontId="0" fillId="8" borderId="28" xfId="0" applyFill="1" applyBorder="1" applyAlignment="1">
      <alignment horizontal="center" vertical="center" wrapText="1"/>
    </xf>
    <xf numFmtId="0" fontId="6" fillId="4" borderId="25" xfId="0" applyFont="1" applyFill="1" applyBorder="1" applyAlignment="1" applyProtection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6" fillId="0" borderId="27" xfId="0" applyFont="1" applyFill="1" applyBorder="1" applyAlignment="1" applyProtection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9" fillId="0" borderId="0" xfId="0" applyFont="1" applyAlignment="1" applyProtection="1">
      <alignment vertical="center" textRotation="90"/>
    </xf>
    <xf numFmtId="0" fontId="9" fillId="0" borderId="0" xfId="0" applyFont="1" applyAlignment="1">
      <alignment vertical="center" textRotation="90"/>
    </xf>
    <xf numFmtId="0" fontId="0" fillId="0" borderId="14" xfId="0" applyBorder="1" applyAlignment="1">
      <alignment horizontal="center" vertical="center"/>
    </xf>
    <xf numFmtId="0" fontId="6" fillId="7" borderId="27" xfId="0" applyFont="1" applyFill="1" applyBorder="1" applyAlignment="1" applyProtection="1">
      <alignment horizontal="center" vertical="center" wrapText="1"/>
    </xf>
    <xf numFmtId="0" fontId="0" fillId="7" borderId="28" xfId="0" applyFill="1" applyBorder="1" applyAlignment="1">
      <alignment horizontal="center" vertical="center" wrapText="1"/>
    </xf>
    <xf numFmtId="0" fontId="6" fillId="0" borderId="28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29" xfId="0" applyFont="1" applyFill="1" applyBorder="1" applyAlignment="1" applyProtection="1">
      <alignment horizontal="center" vertical="center"/>
    </xf>
    <xf numFmtId="2" fontId="17" fillId="16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te 2" xfId="2"/>
    <cellStyle name="Pourcentage 2" xfId="3"/>
  </cellStyles>
  <dxfs count="0"/>
  <tableStyles count="0" defaultTableStyle="TableStyleMedium2" defaultPivotStyle="PivotStyleLight16"/>
  <colors>
    <mruColors>
      <color rgb="FF00FF00"/>
      <color rgb="FFCCFF33"/>
      <color rgb="FFFF33CC"/>
      <color rgb="FF66CCFF"/>
      <color rgb="FFFFFF99"/>
      <color rgb="FFCCECFF"/>
      <color rgb="FF99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13002401\groupes$\Producti\Producti\POINTAGE\Fab\2014\PTDosage3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13002401\groupes$\Producti\Producti\POINTAGE\Nuit\2014\PTNuit3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13002401\groupes$\Producti\Producti\POINTAGE\Volumes%20fabriqu&#233;s\2014\S3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lundi"/>
      <sheetName val="mardi"/>
      <sheetName val="mercredi"/>
      <sheetName val="jeudi"/>
      <sheetName val="vendredi"/>
      <sheetName val="samedi"/>
      <sheetName val="dimanche"/>
      <sheetName val="Semaine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1">
          <cell r="D11">
            <v>0</v>
          </cell>
          <cell r="E11">
            <v>0</v>
          </cell>
          <cell r="F11">
            <v>0</v>
          </cell>
          <cell r="G11">
            <v>2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14</v>
          </cell>
          <cell r="O11">
            <v>16</v>
          </cell>
          <cell r="P11">
            <v>0</v>
          </cell>
          <cell r="Q11">
            <v>32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49.5</v>
          </cell>
          <cell r="W11">
            <v>24</v>
          </cell>
          <cell r="X11">
            <v>105.5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8</v>
          </cell>
          <cell r="L12">
            <v>0</v>
          </cell>
          <cell r="M12">
            <v>0</v>
          </cell>
          <cell r="N12">
            <v>0</v>
          </cell>
          <cell r="O12">
            <v>8</v>
          </cell>
          <cell r="P12">
            <v>25</v>
          </cell>
          <cell r="Q12">
            <v>1</v>
          </cell>
          <cell r="R12">
            <v>18</v>
          </cell>
          <cell r="S12">
            <v>0</v>
          </cell>
          <cell r="T12">
            <v>8</v>
          </cell>
          <cell r="U12">
            <v>0</v>
          </cell>
          <cell r="V12">
            <v>57.5</v>
          </cell>
          <cell r="W12">
            <v>29</v>
          </cell>
          <cell r="X12">
            <v>113.5</v>
          </cell>
          <cell r="Z12">
            <v>0</v>
          </cell>
          <cell r="AA12">
            <v>0</v>
          </cell>
          <cell r="AB12">
            <v>0</v>
          </cell>
          <cell r="AC12">
            <v>7</v>
          </cell>
          <cell r="AD12">
            <v>14</v>
          </cell>
          <cell r="AE12">
            <v>0</v>
          </cell>
          <cell r="AF12">
            <v>4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8</v>
          </cell>
          <cell r="L13">
            <v>0</v>
          </cell>
          <cell r="M13">
            <v>0</v>
          </cell>
          <cell r="N13">
            <v>0</v>
          </cell>
          <cell r="O13">
            <v>8</v>
          </cell>
          <cell r="P13">
            <v>11</v>
          </cell>
          <cell r="Q13">
            <v>3</v>
          </cell>
          <cell r="R13">
            <v>31.5</v>
          </cell>
          <cell r="S13">
            <v>8</v>
          </cell>
          <cell r="T13">
            <v>24</v>
          </cell>
          <cell r="U13">
            <v>0</v>
          </cell>
          <cell r="V13">
            <v>24</v>
          </cell>
          <cell r="W13">
            <v>36</v>
          </cell>
          <cell r="X13">
            <v>126.5</v>
          </cell>
          <cell r="Z13">
            <v>0</v>
          </cell>
          <cell r="AA13">
            <v>0</v>
          </cell>
          <cell r="AB13">
            <v>0</v>
          </cell>
          <cell r="AC13">
            <v>3</v>
          </cell>
          <cell r="AD13">
            <v>8</v>
          </cell>
          <cell r="AE13">
            <v>0</v>
          </cell>
          <cell r="AF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5.5</v>
          </cell>
          <cell r="J14">
            <v>0</v>
          </cell>
          <cell r="K14">
            <v>0.5</v>
          </cell>
          <cell r="L14">
            <v>0</v>
          </cell>
          <cell r="M14">
            <v>0</v>
          </cell>
          <cell r="N14">
            <v>0</v>
          </cell>
          <cell r="O14">
            <v>6</v>
          </cell>
          <cell r="P14">
            <v>0</v>
          </cell>
          <cell r="Q14">
            <v>32</v>
          </cell>
          <cell r="R14">
            <v>16</v>
          </cell>
          <cell r="S14">
            <v>67</v>
          </cell>
          <cell r="T14">
            <v>0</v>
          </cell>
          <cell r="U14">
            <v>0</v>
          </cell>
          <cell r="V14">
            <v>17.5</v>
          </cell>
          <cell r="W14">
            <v>8</v>
          </cell>
          <cell r="X14">
            <v>140.5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16</v>
          </cell>
          <cell r="W15">
            <v>0</v>
          </cell>
          <cell r="X15">
            <v>16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2</v>
          </cell>
          <cell r="H18">
            <v>0</v>
          </cell>
          <cell r="I18">
            <v>5.5</v>
          </cell>
          <cell r="J18">
            <v>0</v>
          </cell>
          <cell r="K18">
            <v>16.5</v>
          </cell>
          <cell r="L18">
            <v>0</v>
          </cell>
          <cell r="M18">
            <v>0</v>
          </cell>
          <cell r="N18">
            <v>14</v>
          </cell>
          <cell r="O18">
            <v>38</v>
          </cell>
          <cell r="P18">
            <v>36</v>
          </cell>
          <cell r="Q18">
            <v>68</v>
          </cell>
          <cell r="R18">
            <v>65.5</v>
          </cell>
          <cell r="S18">
            <v>75</v>
          </cell>
          <cell r="T18">
            <v>32</v>
          </cell>
          <cell r="U18">
            <v>0</v>
          </cell>
          <cell r="V18">
            <v>164.5</v>
          </cell>
          <cell r="W18">
            <v>97</v>
          </cell>
          <cell r="X18">
            <v>502</v>
          </cell>
          <cell r="Z18">
            <v>0</v>
          </cell>
          <cell r="AA18">
            <v>0</v>
          </cell>
          <cell r="AB18">
            <v>0</v>
          </cell>
          <cell r="AC18">
            <v>10</v>
          </cell>
          <cell r="AD18">
            <v>22</v>
          </cell>
          <cell r="AE18">
            <v>0</v>
          </cell>
          <cell r="AF18">
            <v>4</v>
          </cell>
        </row>
        <row r="19">
          <cell r="C19">
            <v>576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lundi"/>
      <sheetName val="mardi"/>
      <sheetName val="mercredi"/>
      <sheetName val="jeudi"/>
      <sheetName val="vendredi"/>
      <sheetName val="samedi"/>
      <sheetName val="dimanche"/>
      <sheetName val="Semaine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1">
          <cell r="D11">
            <v>5</v>
          </cell>
          <cell r="E11">
            <v>12</v>
          </cell>
          <cell r="F11">
            <v>8</v>
          </cell>
          <cell r="G11">
            <v>13</v>
          </cell>
          <cell r="H11">
            <v>0</v>
          </cell>
          <cell r="I11">
            <v>0</v>
          </cell>
          <cell r="J11">
            <v>0</v>
          </cell>
          <cell r="K11">
            <v>6</v>
          </cell>
          <cell r="L11">
            <v>6</v>
          </cell>
          <cell r="M11">
            <v>0</v>
          </cell>
          <cell r="N11">
            <v>0</v>
          </cell>
          <cell r="O11">
            <v>45</v>
          </cell>
          <cell r="P11">
            <v>8</v>
          </cell>
          <cell r="Q11">
            <v>6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18</v>
          </cell>
          <cell r="W11">
            <v>11</v>
          </cell>
          <cell r="X11">
            <v>35</v>
          </cell>
          <cell r="Z11">
            <v>5</v>
          </cell>
          <cell r="AA11">
            <v>0</v>
          </cell>
          <cell r="AB11">
            <v>0</v>
          </cell>
          <cell r="AC11">
            <v>5</v>
          </cell>
          <cell r="AD11">
            <v>3</v>
          </cell>
          <cell r="AE11">
            <v>0</v>
          </cell>
          <cell r="AF11">
            <v>0</v>
          </cell>
        </row>
        <row r="12">
          <cell r="D12">
            <v>7</v>
          </cell>
          <cell r="E12">
            <v>20</v>
          </cell>
          <cell r="F12">
            <v>1</v>
          </cell>
          <cell r="G12">
            <v>17</v>
          </cell>
          <cell r="H12">
            <v>0</v>
          </cell>
          <cell r="I12">
            <v>0</v>
          </cell>
          <cell r="J12">
            <v>0</v>
          </cell>
          <cell r="K12">
            <v>10</v>
          </cell>
          <cell r="L12">
            <v>10</v>
          </cell>
          <cell r="M12">
            <v>0</v>
          </cell>
          <cell r="N12">
            <v>0</v>
          </cell>
          <cell r="O12">
            <v>58</v>
          </cell>
          <cell r="P12">
            <v>8</v>
          </cell>
          <cell r="Q12">
            <v>10</v>
          </cell>
          <cell r="R12">
            <v>6</v>
          </cell>
          <cell r="S12">
            <v>0</v>
          </cell>
          <cell r="T12">
            <v>6</v>
          </cell>
          <cell r="U12">
            <v>0</v>
          </cell>
          <cell r="V12">
            <v>8</v>
          </cell>
          <cell r="W12">
            <v>15</v>
          </cell>
          <cell r="X12">
            <v>45</v>
          </cell>
          <cell r="Z12">
            <v>3</v>
          </cell>
          <cell r="AA12">
            <v>2</v>
          </cell>
          <cell r="AB12">
            <v>2</v>
          </cell>
          <cell r="AC12">
            <v>3</v>
          </cell>
          <cell r="AD12">
            <v>5</v>
          </cell>
          <cell r="AE12">
            <v>0</v>
          </cell>
          <cell r="AF12">
            <v>0</v>
          </cell>
        </row>
        <row r="13">
          <cell r="D13">
            <v>24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8</v>
          </cell>
          <cell r="J13">
            <v>0</v>
          </cell>
          <cell r="K13">
            <v>6</v>
          </cell>
          <cell r="L13">
            <v>0</v>
          </cell>
          <cell r="M13">
            <v>0</v>
          </cell>
          <cell r="N13">
            <v>0</v>
          </cell>
          <cell r="O13">
            <v>14</v>
          </cell>
          <cell r="P13">
            <v>14</v>
          </cell>
          <cell r="Q13">
            <v>6</v>
          </cell>
          <cell r="R13">
            <v>8</v>
          </cell>
          <cell r="S13">
            <v>0</v>
          </cell>
          <cell r="T13">
            <v>6</v>
          </cell>
          <cell r="U13">
            <v>0</v>
          </cell>
          <cell r="V13">
            <v>0</v>
          </cell>
          <cell r="W13">
            <v>16</v>
          </cell>
          <cell r="X13">
            <v>36</v>
          </cell>
          <cell r="Z13">
            <v>8</v>
          </cell>
          <cell r="AA13">
            <v>11</v>
          </cell>
          <cell r="AB13">
            <v>5</v>
          </cell>
          <cell r="AC13">
            <v>5</v>
          </cell>
          <cell r="AD13">
            <v>0</v>
          </cell>
          <cell r="AE13">
            <v>0</v>
          </cell>
          <cell r="AF13">
            <v>9</v>
          </cell>
        </row>
        <row r="14">
          <cell r="D14">
            <v>14</v>
          </cell>
          <cell r="E14">
            <v>11</v>
          </cell>
          <cell r="F14">
            <v>0</v>
          </cell>
          <cell r="G14">
            <v>0</v>
          </cell>
          <cell r="H14">
            <v>9</v>
          </cell>
          <cell r="I14">
            <v>15</v>
          </cell>
          <cell r="J14">
            <v>0</v>
          </cell>
          <cell r="K14">
            <v>10</v>
          </cell>
          <cell r="L14">
            <v>0</v>
          </cell>
          <cell r="M14">
            <v>0</v>
          </cell>
          <cell r="N14">
            <v>0</v>
          </cell>
          <cell r="O14">
            <v>45</v>
          </cell>
          <cell r="P14">
            <v>16</v>
          </cell>
          <cell r="Q14">
            <v>10</v>
          </cell>
          <cell r="R14">
            <v>5</v>
          </cell>
          <cell r="S14">
            <v>0</v>
          </cell>
          <cell r="T14">
            <v>0</v>
          </cell>
          <cell r="U14">
            <v>0</v>
          </cell>
          <cell r="V14">
            <v>5</v>
          </cell>
          <cell r="W14">
            <v>10</v>
          </cell>
          <cell r="X14">
            <v>30</v>
          </cell>
          <cell r="Z14">
            <v>5</v>
          </cell>
          <cell r="AA14">
            <v>7</v>
          </cell>
          <cell r="AB14">
            <v>2</v>
          </cell>
          <cell r="AC14">
            <v>5</v>
          </cell>
          <cell r="AD14">
            <v>3</v>
          </cell>
          <cell r="AE14">
            <v>0</v>
          </cell>
          <cell r="AF14">
            <v>8</v>
          </cell>
        </row>
        <row r="15">
          <cell r="D15">
            <v>15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15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10</v>
          </cell>
          <cell r="W15">
            <v>0</v>
          </cell>
          <cell r="X15">
            <v>10</v>
          </cell>
          <cell r="Z15">
            <v>5</v>
          </cell>
          <cell r="AA15">
            <v>5</v>
          </cell>
          <cell r="AB15">
            <v>5</v>
          </cell>
          <cell r="AC15">
            <v>10</v>
          </cell>
          <cell r="AD15">
            <v>5</v>
          </cell>
          <cell r="AE15">
            <v>0</v>
          </cell>
          <cell r="AF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5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12</v>
          </cell>
          <cell r="W17">
            <v>0</v>
          </cell>
          <cell r="X17">
            <v>12</v>
          </cell>
          <cell r="Z17">
            <v>0</v>
          </cell>
          <cell r="AA17">
            <v>0</v>
          </cell>
          <cell r="AB17">
            <v>0</v>
          </cell>
          <cell r="AC17">
            <v>2</v>
          </cell>
          <cell r="AD17">
            <v>3</v>
          </cell>
          <cell r="AE17">
            <v>0</v>
          </cell>
          <cell r="AF17">
            <v>0</v>
          </cell>
        </row>
        <row r="18">
          <cell r="D18">
            <v>65</v>
          </cell>
          <cell r="E18">
            <v>43</v>
          </cell>
          <cell r="F18">
            <v>9</v>
          </cell>
          <cell r="G18">
            <v>30</v>
          </cell>
          <cell r="H18">
            <v>9</v>
          </cell>
          <cell r="I18">
            <v>23</v>
          </cell>
          <cell r="J18">
            <v>0</v>
          </cell>
          <cell r="K18">
            <v>32</v>
          </cell>
          <cell r="L18">
            <v>16</v>
          </cell>
          <cell r="M18">
            <v>0</v>
          </cell>
          <cell r="N18">
            <v>0</v>
          </cell>
          <cell r="O18">
            <v>162</v>
          </cell>
          <cell r="P18">
            <v>66</v>
          </cell>
          <cell r="Q18">
            <v>32</v>
          </cell>
          <cell r="R18">
            <v>19</v>
          </cell>
          <cell r="S18">
            <v>0</v>
          </cell>
          <cell r="T18">
            <v>12</v>
          </cell>
          <cell r="U18">
            <v>0</v>
          </cell>
          <cell r="V18">
            <v>53</v>
          </cell>
          <cell r="W18">
            <v>52</v>
          </cell>
          <cell r="X18">
            <v>168</v>
          </cell>
          <cell r="Z18">
            <v>26</v>
          </cell>
          <cell r="AA18">
            <v>25</v>
          </cell>
          <cell r="AB18">
            <v>14</v>
          </cell>
          <cell r="AC18">
            <v>30</v>
          </cell>
          <cell r="AD18">
            <v>19</v>
          </cell>
          <cell r="AE18">
            <v>0</v>
          </cell>
          <cell r="AF18">
            <v>17</v>
          </cell>
        </row>
        <row r="19">
          <cell r="C19">
            <v>461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volumes"/>
      <sheetName val="formules"/>
    </sheetNames>
    <sheetDataSet>
      <sheetData sheetId="0"/>
      <sheetData sheetId="1">
        <row r="2">
          <cell r="K2">
            <v>41862</v>
          </cell>
          <cell r="R2" t="str">
            <v>Remy GM Sans Etui</v>
          </cell>
          <cell r="S2">
            <v>460.79999999999995</v>
          </cell>
        </row>
        <row r="3">
          <cell r="K3">
            <v>41862</v>
          </cell>
          <cell r="R3" t="str">
            <v>Remy GM Sans Etui</v>
          </cell>
          <cell r="S3">
            <v>460.79999999999995</v>
          </cell>
        </row>
        <row r="4">
          <cell r="K4">
            <v>41862</v>
          </cell>
          <cell r="R4" t="str">
            <v>Remy GM Sans Etui</v>
          </cell>
          <cell r="S4">
            <v>460.79999999999995</v>
          </cell>
        </row>
        <row r="5">
          <cell r="K5">
            <v>41862</v>
          </cell>
          <cell r="R5" t="str">
            <v>Remy GM Sans Etui</v>
          </cell>
          <cell r="S5">
            <v>460.79999999999995</v>
          </cell>
        </row>
        <row r="6">
          <cell r="K6">
            <v>41862</v>
          </cell>
          <cell r="R6" t="str">
            <v>Remy GM Sans Etui</v>
          </cell>
          <cell r="S6">
            <v>460.79999999999995</v>
          </cell>
        </row>
        <row r="7">
          <cell r="K7">
            <v>41862</v>
          </cell>
          <cell r="R7" t="str">
            <v>Remy GM Sans Etui</v>
          </cell>
          <cell r="S7">
            <v>460.79999999999995</v>
          </cell>
        </row>
        <row r="8">
          <cell r="K8">
            <v>41862</v>
          </cell>
          <cell r="R8" t="str">
            <v>Remy GM Sans Etui</v>
          </cell>
          <cell r="S8">
            <v>460.79999999999995</v>
          </cell>
        </row>
        <row r="9">
          <cell r="K9">
            <v>41862</v>
          </cell>
          <cell r="R9" t="str">
            <v>Remy GM Sans Etui</v>
          </cell>
          <cell r="S9">
            <v>446.4</v>
          </cell>
        </row>
        <row r="10">
          <cell r="K10">
            <v>41862</v>
          </cell>
          <cell r="R10" t="str">
            <v>Remy Pm</v>
          </cell>
          <cell r="S10">
            <v>194.56</v>
          </cell>
        </row>
        <row r="11">
          <cell r="K11">
            <v>41862</v>
          </cell>
          <cell r="R11" t="str">
            <v>Remy Pm</v>
          </cell>
          <cell r="S11">
            <v>165.76</v>
          </cell>
        </row>
        <row r="12">
          <cell r="K12">
            <v>41862</v>
          </cell>
          <cell r="R12" t="str">
            <v>Remy Pm</v>
          </cell>
          <cell r="S12">
            <v>194.56</v>
          </cell>
        </row>
        <row r="13">
          <cell r="K13">
            <v>41862</v>
          </cell>
          <cell r="R13" t="str">
            <v>Remy Pm</v>
          </cell>
          <cell r="S13">
            <v>194.56</v>
          </cell>
        </row>
        <row r="14">
          <cell r="K14">
            <v>41862</v>
          </cell>
          <cell r="R14" t="str">
            <v>Remy GM Sans Etui</v>
          </cell>
          <cell r="S14">
            <v>115.19999999999999</v>
          </cell>
        </row>
        <row r="15">
          <cell r="K15">
            <v>41862</v>
          </cell>
          <cell r="R15" t="str">
            <v>Remy GM Sans Etui</v>
          </cell>
          <cell r="S15">
            <v>364.8</v>
          </cell>
        </row>
        <row r="16">
          <cell r="K16">
            <v>41862</v>
          </cell>
          <cell r="R16" t="str">
            <v>Remy GM Sans Etui</v>
          </cell>
          <cell r="S16">
            <v>364.8</v>
          </cell>
        </row>
        <row r="17">
          <cell r="K17">
            <v>41862</v>
          </cell>
          <cell r="R17" t="str">
            <v>Remy GM Sans Etui</v>
          </cell>
          <cell r="S17">
            <v>364.8</v>
          </cell>
        </row>
        <row r="18">
          <cell r="K18">
            <v>41862</v>
          </cell>
          <cell r="R18" t="str">
            <v>Remy GM Sans Etui</v>
          </cell>
          <cell r="S18">
            <v>364.8</v>
          </cell>
        </row>
        <row r="19">
          <cell r="K19">
            <v>41862</v>
          </cell>
          <cell r="R19" t="str">
            <v>Remy GM Sans Etui</v>
          </cell>
          <cell r="S19">
            <v>364.8</v>
          </cell>
        </row>
        <row r="20">
          <cell r="K20">
            <v>41862</v>
          </cell>
          <cell r="R20" t="str">
            <v>Remy GM Sans Etui</v>
          </cell>
          <cell r="S20">
            <v>364.8</v>
          </cell>
        </row>
        <row r="21">
          <cell r="K21">
            <v>41862</v>
          </cell>
          <cell r="R21" t="str">
            <v>Remy GM Sans Etui</v>
          </cell>
          <cell r="S21">
            <v>364.8</v>
          </cell>
        </row>
        <row r="22">
          <cell r="K22">
            <v>41862</v>
          </cell>
          <cell r="R22" t="str">
            <v>SECS</v>
          </cell>
          <cell r="S22">
            <v>67.2</v>
          </cell>
        </row>
        <row r="23">
          <cell r="K23">
            <v>41862</v>
          </cell>
          <cell r="R23" t="str">
            <v>SECS</v>
          </cell>
          <cell r="S23">
            <v>388.8</v>
          </cell>
        </row>
        <row r="24">
          <cell r="K24">
            <v>41862</v>
          </cell>
          <cell r="R24" t="str">
            <v>SECS</v>
          </cell>
          <cell r="S24">
            <v>432</v>
          </cell>
        </row>
        <row r="25">
          <cell r="K25">
            <v>41862</v>
          </cell>
          <cell r="R25" t="str">
            <v>SECS</v>
          </cell>
          <cell r="S25">
            <v>432</v>
          </cell>
        </row>
        <row r="26">
          <cell r="K26">
            <v>41862</v>
          </cell>
          <cell r="R26" t="str">
            <v>Jeppsson</v>
          </cell>
          <cell r="S26">
            <v>412.2</v>
          </cell>
        </row>
        <row r="27">
          <cell r="K27">
            <v>41862</v>
          </cell>
          <cell r="R27" t="str">
            <v>Jeppsson</v>
          </cell>
          <cell r="S27">
            <v>518.4</v>
          </cell>
        </row>
        <row r="28">
          <cell r="K28">
            <v>41862</v>
          </cell>
          <cell r="R28" t="str">
            <v>Jeppsson</v>
          </cell>
          <cell r="S28">
            <v>518.4</v>
          </cell>
        </row>
        <row r="29">
          <cell r="K29">
            <v>41862</v>
          </cell>
          <cell r="R29" t="str">
            <v>Semso-JYGA</v>
          </cell>
          <cell r="S29">
            <v>154.80000000000001</v>
          </cell>
        </row>
        <row r="30">
          <cell r="K30">
            <v>41862</v>
          </cell>
          <cell r="R30" t="str">
            <v>Semso-JYGA</v>
          </cell>
          <cell r="S30">
            <v>239.4</v>
          </cell>
        </row>
        <row r="31">
          <cell r="K31">
            <v>41862</v>
          </cell>
          <cell r="R31" t="str">
            <v>Semso-JYGA</v>
          </cell>
          <cell r="S31">
            <v>239.4</v>
          </cell>
        </row>
        <row r="32">
          <cell r="K32">
            <v>41862</v>
          </cell>
          <cell r="R32" t="str">
            <v>Semso-JYGA</v>
          </cell>
          <cell r="S32">
            <v>239.4</v>
          </cell>
        </row>
        <row r="33">
          <cell r="K33">
            <v>41862</v>
          </cell>
          <cell r="R33" t="str">
            <v>Semso-JYGA</v>
          </cell>
          <cell r="S33">
            <v>239.4</v>
          </cell>
        </row>
        <row r="34">
          <cell r="K34">
            <v>41862</v>
          </cell>
          <cell r="R34" t="str">
            <v>Semso-JYGA</v>
          </cell>
          <cell r="S34">
            <v>239.4</v>
          </cell>
        </row>
        <row r="35">
          <cell r="K35">
            <v>41862</v>
          </cell>
          <cell r="R35" t="str">
            <v>Semso-JYGA</v>
          </cell>
          <cell r="S35">
            <v>239.4</v>
          </cell>
        </row>
        <row r="36">
          <cell r="K36">
            <v>41862</v>
          </cell>
          <cell r="R36" t="str">
            <v>Semso-JYGA</v>
          </cell>
          <cell r="S36">
            <v>239.4</v>
          </cell>
        </row>
        <row r="37">
          <cell r="K37">
            <v>41862</v>
          </cell>
          <cell r="R37" t="str">
            <v>Semso-JYGA</v>
          </cell>
          <cell r="S37">
            <v>239.4</v>
          </cell>
        </row>
        <row r="38">
          <cell r="K38">
            <v>41862</v>
          </cell>
          <cell r="R38" t="str">
            <v>Semso-JYGA</v>
          </cell>
          <cell r="S38">
            <v>239.4</v>
          </cell>
        </row>
        <row r="39">
          <cell r="K39">
            <v>41862</v>
          </cell>
          <cell r="R39" t="str">
            <v>Semso-JYGA</v>
          </cell>
          <cell r="S39">
            <v>239.4</v>
          </cell>
        </row>
        <row r="40">
          <cell r="K40">
            <v>41862</v>
          </cell>
          <cell r="R40" t="str">
            <v>Semso-JYGA</v>
          </cell>
          <cell r="S40">
            <v>239.4</v>
          </cell>
        </row>
        <row r="41">
          <cell r="K41">
            <v>41862</v>
          </cell>
          <cell r="R41" t="str">
            <v>Semso-JYGA</v>
          </cell>
          <cell r="S41">
            <v>239.4</v>
          </cell>
        </row>
        <row r="42">
          <cell r="K42">
            <v>41862</v>
          </cell>
          <cell r="R42" t="str">
            <v>Semso-JYGA</v>
          </cell>
          <cell r="S42">
            <v>239.4</v>
          </cell>
        </row>
        <row r="43">
          <cell r="K43">
            <v>41862</v>
          </cell>
          <cell r="R43" t="str">
            <v>Jeppsson</v>
          </cell>
          <cell r="S43">
            <v>518.4</v>
          </cell>
        </row>
        <row r="44">
          <cell r="K44">
            <v>41862</v>
          </cell>
          <cell r="R44" t="str">
            <v>Jeppsson</v>
          </cell>
          <cell r="S44">
            <v>518.4</v>
          </cell>
        </row>
        <row r="45">
          <cell r="K45">
            <v>41862</v>
          </cell>
          <cell r="R45" t="str">
            <v>Jeppsson</v>
          </cell>
          <cell r="S45">
            <v>518.4</v>
          </cell>
        </row>
        <row r="46">
          <cell r="K46">
            <v>41862</v>
          </cell>
          <cell r="R46" t="str">
            <v>Jeppsson</v>
          </cell>
          <cell r="S46">
            <v>518.4</v>
          </cell>
        </row>
        <row r="47">
          <cell r="K47">
            <v>41862</v>
          </cell>
          <cell r="R47" t="str">
            <v>Jeppsson</v>
          </cell>
          <cell r="S47">
            <v>518.4</v>
          </cell>
        </row>
        <row r="48">
          <cell r="K48">
            <v>41862</v>
          </cell>
          <cell r="R48" t="str">
            <v>Jeppsson</v>
          </cell>
          <cell r="S48">
            <v>518.4</v>
          </cell>
        </row>
        <row r="49">
          <cell r="K49">
            <v>41862</v>
          </cell>
          <cell r="R49" t="str">
            <v>Jeppsson</v>
          </cell>
          <cell r="S49">
            <v>518.4</v>
          </cell>
        </row>
        <row r="50">
          <cell r="K50">
            <v>41862</v>
          </cell>
          <cell r="R50" t="str">
            <v>Jeppsson</v>
          </cell>
          <cell r="S50">
            <v>518.4</v>
          </cell>
        </row>
        <row r="51">
          <cell r="K51">
            <v>41862</v>
          </cell>
          <cell r="R51" t="str">
            <v>Jeppsson</v>
          </cell>
          <cell r="S51">
            <v>518.4</v>
          </cell>
        </row>
        <row r="52">
          <cell r="K52">
            <v>41862</v>
          </cell>
          <cell r="R52" t="str">
            <v>Jeppsson</v>
          </cell>
          <cell r="S52">
            <v>424.8</v>
          </cell>
        </row>
        <row r="53">
          <cell r="K53">
            <v>41862</v>
          </cell>
          <cell r="R53" t="str">
            <v>Jeppsson</v>
          </cell>
          <cell r="S53">
            <v>518.4</v>
          </cell>
        </row>
        <row r="54">
          <cell r="K54">
            <v>41862</v>
          </cell>
          <cell r="R54" t="str">
            <v>Jeppsson</v>
          </cell>
          <cell r="S54">
            <v>518.4</v>
          </cell>
        </row>
        <row r="55">
          <cell r="K55">
            <v>41862</v>
          </cell>
          <cell r="R55" t="str">
            <v>SECS</v>
          </cell>
          <cell r="S55">
            <v>168.00000000000003</v>
          </cell>
        </row>
        <row r="56">
          <cell r="K56">
            <v>41862</v>
          </cell>
          <cell r="R56" t="str">
            <v>SECS</v>
          </cell>
          <cell r="S56">
            <v>376.32000000000005</v>
          </cell>
        </row>
        <row r="57">
          <cell r="K57">
            <v>41862</v>
          </cell>
          <cell r="R57" t="str">
            <v>SECS</v>
          </cell>
          <cell r="S57">
            <v>376.32000000000005</v>
          </cell>
        </row>
        <row r="58">
          <cell r="K58">
            <v>41862</v>
          </cell>
          <cell r="R58" t="str">
            <v>Semso-JYGA</v>
          </cell>
          <cell r="S58">
            <v>30.6</v>
          </cell>
        </row>
        <row r="59">
          <cell r="K59">
            <v>41862</v>
          </cell>
          <cell r="R59" t="str">
            <v>Semso-JYGA</v>
          </cell>
          <cell r="S59">
            <v>239.4</v>
          </cell>
        </row>
        <row r="60">
          <cell r="K60">
            <v>41862</v>
          </cell>
          <cell r="R60" t="str">
            <v>Semso-JYGA</v>
          </cell>
          <cell r="S60">
            <v>124.2</v>
          </cell>
        </row>
        <row r="61">
          <cell r="K61">
            <v>41862</v>
          </cell>
          <cell r="R61" t="str">
            <v>Semso-JYGA</v>
          </cell>
          <cell r="S61">
            <v>239.4</v>
          </cell>
        </row>
        <row r="62">
          <cell r="K62">
            <v>41862</v>
          </cell>
          <cell r="R62" t="str">
            <v>SECS</v>
          </cell>
          <cell r="S62">
            <v>352.8</v>
          </cell>
        </row>
        <row r="63">
          <cell r="K63">
            <v>41862</v>
          </cell>
          <cell r="R63" t="str">
            <v>SECS</v>
          </cell>
          <cell r="S63">
            <v>352.8</v>
          </cell>
        </row>
        <row r="64">
          <cell r="K64">
            <v>41862</v>
          </cell>
          <cell r="R64" t="str">
            <v>SECS</v>
          </cell>
          <cell r="S64">
            <v>136.91999999999999</v>
          </cell>
        </row>
        <row r="65">
          <cell r="K65">
            <v>41862</v>
          </cell>
          <cell r="R65" t="str">
            <v>Jeppsson</v>
          </cell>
          <cell r="S65">
            <v>518.4</v>
          </cell>
        </row>
        <row r="66">
          <cell r="K66">
            <v>41862</v>
          </cell>
          <cell r="R66" t="str">
            <v>Jeppsson</v>
          </cell>
          <cell r="S66">
            <v>518.4</v>
          </cell>
        </row>
        <row r="67">
          <cell r="K67">
            <v>41862</v>
          </cell>
          <cell r="R67" t="str">
            <v>Jeppsson</v>
          </cell>
          <cell r="S67">
            <v>518.4</v>
          </cell>
        </row>
        <row r="68">
          <cell r="K68">
            <v>41862</v>
          </cell>
          <cell r="R68" t="str">
            <v>Jeppsson</v>
          </cell>
          <cell r="S68">
            <v>518.4</v>
          </cell>
        </row>
        <row r="69">
          <cell r="K69">
            <v>41862</v>
          </cell>
          <cell r="R69" t="str">
            <v>Jeppsson</v>
          </cell>
          <cell r="S69">
            <v>518.4</v>
          </cell>
        </row>
        <row r="70">
          <cell r="K70">
            <v>41862</v>
          </cell>
          <cell r="R70" t="str">
            <v>Remy GM Sans Etui</v>
          </cell>
          <cell r="S70">
            <v>460.79999999999995</v>
          </cell>
        </row>
        <row r="71">
          <cell r="K71">
            <v>41862</v>
          </cell>
          <cell r="R71" t="str">
            <v>Remy GM Sans Etui</v>
          </cell>
          <cell r="S71">
            <v>460.79999999999995</v>
          </cell>
        </row>
        <row r="72">
          <cell r="K72">
            <v>41862</v>
          </cell>
          <cell r="R72" t="str">
            <v>Remy GM Sans Etui</v>
          </cell>
          <cell r="S72">
            <v>86.399999999999991</v>
          </cell>
        </row>
        <row r="73">
          <cell r="K73">
            <v>41862</v>
          </cell>
          <cell r="R73" t="str">
            <v>Remy GM Sans Etui</v>
          </cell>
          <cell r="S73">
            <v>460.79999999999995</v>
          </cell>
        </row>
        <row r="74">
          <cell r="K74">
            <v>41862</v>
          </cell>
          <cell r="R74" t="str">
            <v>SECS</v>
          </cell>
          <cell r="S74">
            <v>414.71999999999997</v>
          </cell>
        </row>
        <row r="75">
          <cell r="K75">
            <v>41862</v>
          </cell>
          <cell r="R75" t="str">
            <v>SECS</v>
          </cell>
          <cell r="S75">
            <v>414.71999999999997</v>
          </cell>
        </row>
        <row r="76">
          <cell r="K76">
            <v>41862</v>
          </cell>
          <cell r="R76" t="str">
            <v>SECS</v>
          </cell>
          <cell r="S76">
            <v>149.76</v>
          </cell>
        </row>
        <row r="77">
          <cell r="K77">
            <v>41862</v>
          </cell>
          <cell r="R77" t="str">
            <v>Panachage Portions</v>
          </cell>
          <cell r="S77">
            <v>552.96</v>
          </cell>
        </row>
        <row r="78">
          <cell r="K78">
            <v>41862</v>
          </cell>
          <cell r="R78" t="str">
            <v>Panachage Portions</v>
          </cell>
          <cell r="S78">
            <v>552.96</v>
          </cell>
        </row>
        <row r="79">
          <cell r="K79">
            <v>41862</v>
          </cell>
          <cell r="R79" t="str">
            <v>Panachage Portions</v>
          </cell>
          <cell r="S79">
            <v>30.72</v>
          </cell>
        </row>
        <row r="80">
          <cell r="K80">
            <v>41862</v>
          </cell>
          <cell r="R80" t="str">
            <v>Panachage Portions</v>
          </cell>
          <cell r="S80">
            <v>17.28</v>
          </cell>
        </row>
        <row r="81">
          <cell r="K81">
            <v>41862</v>
          </cell>
          <cell r="R81" t="str">
            <v>Panachage Portions</v>
          </cell>
          <cell r="S81">
            <v>552.96</v>
          </cell>
        </row>
        <row r="82">
          <cell r="K82">
            <v>41862</v>
          </cell>
          <cell r="R82" t="str">
            <v>SECS</v>
          </cell>
          <cell r="S82">
            <v>466.56000000000006</v>
          </cell>
        </row>
        <row r="83">
          <cell r="K83">
            <v>41862</v>
          </cell>
          <cell r="R83" t="str">
            <v>Semso-JYGA</v>
          </cell>
          <cell r="S83">
            <v>6.3</v>
          </cell>
        </row>
        <row r="84">
          <cell r="K84">
            <v>41862</v>
          </cell>
          <cell r="R84" t="str">
            <v>Semso-JYGA</v>
          </cell>
          <cell r="S84">
            <v>39.9</v>
          </cell>
        </row>
        <row r="85">
          <cell r="K85">
            <v>41862</v>
          </cell>
          <cell r="R85" t="str">
            <v>Semso-JYGA</v>
          </cell>
          <cell r="S85">
            <v>239.4</v>
          </cell>
        </row>
        <row r="86">
          <cell r="K86">
            <v>41862</v>
          </cell>
          <cell r="R86" t="str">
            <v>Semso-JYGA</v>
          </cell>
          <cell r="S86">
            <v>5.4</v>
          </cell>
        </row>
        <row r="87">
          <cell r="K87">
            <v>41862</v>
          </cell>
          <cell r="R87" t="str">
            <v>Semso-JYGA</v>
          </cell>
          <cell r="S87">
            <v>239.4</v>
          </cell>
        </row>
        <row r="88">
          <cell r="K88">
            <v>41862</v>
          </cell>
          <cell r="R88">
            <v>0</v>
          </cell>
        </row>
        <row r="89">
          <cell r="K89">
            <v>41862</v>
          </cell>
          <cell r="R89">
            <v>0</v>
          </cell>
        </row>
        <row r="90">
          <cell r="K90">
            <v>41862</v>
          </cell>
          <cell r="R90">
            <v>0</v>
          </cell>
        </row>
        <row r="91">
          <cell r="K91">
            <v>41862</v>
          </cell>
          <cell r="R91">
            <v>0</v>
          </cell>
        </row>
        <row r="92">
          <cell r="K92">
            <v>41862</v>
          </cell>
          <cell r="R92">
            <v>0</v>
          </cell>
        </row>
        <row r="93">
          <cell r="K93">
            <v>41862</v>
          </cell>
          <cell r="R93">
            <v>0</v>
          </cell>
        </row>
        <row r="94">
          <cell r="K94">
            <v>41862</v>
          </cell>
          <cell r="R94">
            <v>0</v>
          </cell>
        </row>
        <row r="95">
          <cell r="K95">
            <v>41862</v>
          </cell>
          <cell r="R95">
            <v>0</v>
          </cell>
        </row>
        <row r="96">
          <cell r="K96">
            <v>41862</v>
          </cell>
          <cell r="R96">
            <v>0</v>
          </cell>
        </row>
        <row r="97">
          <cell r="K97">
            <v>41862</v>
          </cell>
          <cell r="R97">
            <v>0</v>
          </cell>
        </row>
        <row r="98">
          <cell r="K98">
            <v>41862</v>
          </cell>
          <cell r="R98">
            <v>0</v>
          </cell>
        </row>
        <row r="99">
          <cell r="K99">
            <v>41862</v>
          </cell>
          <cell r="R99">
            <v>0</v>
          </cell>
        </row>
        <row r="100">
          <cell r="K100">
            <v>41862</v>
          </cell>
          <cell r="R100">
            <v>0</v>
          </cell>
        </row>
        <row r="101">
          <cell r="K101">
            <v>41862</v>
          </cell>
          <cell r="R101">
            <v>0</v>
          </cell>
        </row>
        <row r="102">
          <cell r="K102">
            <v>41862</v>
          </cell>
          <cell r="R102">
            <v>0</v>
          </cell>
        </row>
        <row r="103">
          <cell r="K103">
            <v>41862</v>
          </cell>
          <cell r="R103">
            <v>0</v>
          </cell>
        </row>
        <row r="104">
          <cell r="K104">
            <v>41862</v>
          </cell>
          <cell r="R104">
            <v>0</v>
          </cell>
        </row>
        <row r="105">
          <cell r="K105">
            <v>41862</v>
          </cell>
          <cell r="R105">
            <v>0</v>
          </cell>
        </row>
        <row r="106">
          <cell r="K106">
            <v>41862</v>
          </cell>
          <cell r="R106">
            <v>0</v>
          </cell>
        </row>
        <row r="107">
          <cell r="K107">
            <v>41862</v>
          </cell>
          <cell r="R107">
            <v>0</v>
          </cell>
        </row>
        <row r="108">
          <cell r="K108">
            <v>41862</v>
          </cell>
          <cell r="R108">
            <v>0</v>
          </cell>
        </row>
        <row r="109">
          <cell r="K109">
            <v>41862</v>
          </cell>
          <cell r="R109">
            <v>0</v>
          </cell>
        </row>
        <row r="110">
          <cell r="K110">
            <v>41862</v>
          </cell>
          <cell r="R110">
            <v>0</v>
          </cell>
        </row>
        <row r="111">
          <cell r="K111">
            <v>41862</v>
          </cell>
          <cell r="R111" t="str">
            <v>Jeppsson</v>
          </cell>
          <cell r="S111">
            <v>342</v>
          </cell>
        </row>
        <row r="112">
          <cell r="K112">
            <v>41862</v>
          </cell>
          <cell r="R112" t="str">
            <v>Jeppsson</v>
          </cell>
          <cell r="S112">
            <v>518.4</v>
          </cell>
        </row>
        <row r="113">
          <cell r="K113">
            <v>41862</v>
          </cell>
          <cell r="R113" t="str">
            <v>Jeppsson</v>
          </cell>
          <cell r="S113">
            <v>252</v>
          </cell>
        </row>
        <row r="114">
          <cell r="K114">
            <v>41862</v>
          </cell>
          <cell r="R114" t="str">
            <v>Jeppsson</v>
          </cell>
          <cell r="S114">
            <v>518.4</v>
          </cell>
        </row>
        <row r="115">
          <cell r="K115">
            <v>41862</v>
          </cell>
          <cell r="R115" t="str">
            <v>Jeppsson</v>
          </cell>
          <cell r="S115">
            <v>518.4</v>
          </cell>
        </row>
        <row r="116">
          <cell r="K116">
            <v>41862</v>
          </cell>
          <cell r="R116" t="str">
            <v>Jeppsson</v>
          </cell>
          <cell r="S116">
            <v>518.4</v>
          </cell>
        </row>
        <row r="117">
          <cell r="K117">
            <v>41862</v>
          </cell>
          <cell r="R117" t="str">
            <v>Jeppsson</v>
          </cell>
          <cell r="S117">
            <v>518.4</v>
          </cell>
        </row>
        <row r="118">
          <cell r="K118">
            <v>41862</v>
          </cell>
          <cell r="R118" t="str">
            <v>Jeppsson</v>
          </cell>
          <cell r="S118">
            <v>518.4</v>
          </cell>
        </row>
        <row r="119">
          <cell r="K119">
            <v>41862</v>
          </cell>
          <cell r="R119" t="str">
            <v>Jeppsson</v>
          </cell>
          <cell r="S119">
            <v>518.4</v>
          </cell>
        </row>
        <row r="120">
          <cell r="K120">
            <v>41862</v>
          </cell>
          <cell r="R120" t="str">
            <v>Jeppsson</v>
          </cell>
          <cell r="S120">
            <v>518.4</v>
          </cell>
        </row>
        <row r="121">
          <cell r="K121">
            <v>41862</v>
          </cell>
          <cell r="R121" t="str">
            <v>Remy1 - 1200</v>
          </cell>
          <cell r="S121">
            <v>16171.199999999999</v>
          </cell>
        </row>
        <row r="122">
          <cell r="K122">
            <v>41862</v>
          </cell>
          <cell r="R122" t="str">
            <v>Remy1 - 1200</v>
          </cell>
          <cell r="S122">
            <v>3686.3999999999996</v>
          </cell>
        </row>
        <row r="123">
          <cell r="K123">
            <v>41862</v>
          </cell>
          <cell r="R123" t="str">
            <v>Remy1 - 1200</v>
          </cell>
          <cell r="S123">
            <v>1003.2</v>
          </cell>
        </row>
        <row r="124">
          <cell r="K124">
            <v>41863</v>
          </cell>
          <cell r="R124" t="str">
            <v>Jeppsson</v>
          </cell>
          <cell r="S124">
            <v>313.2</v>
          </cell>
        </row>
        <row r="125">
          <cell r="K125">
            <v>41863</v>
          </cell>
          <cell r="R125" t="str">
            <v>Jeppsson</v>
          </cell>
          <cell r="S125">
            <v>493.2</v>
          </cell>
        </row>
        <row r="126">
          <cell r="K126">
            <v>41863</v>
          </cell>
          <cell r="R126" t="str">
            <v>Jeppsson</v>
          </cell>
          <cell r="S126">
            <v>518.4</v>
          </cell>
        </row>
        <row r="127">
          <cell r="K127">
            <v>41863</v>
          </cell>
          <cell r="R127" t="str">
            <v>Jeppsson</v>
          </cell>
          <cell r="S127">
            <v>518.4</v>
          </cell>
        </row>
        <row r="128">
          <cell r="K128">
            <v>41863</v>
          </cell>
          <cell r="R128" t="str">
            <v>Jeppsson</v>
          </cell>
          <cell r="S128">
            <v>518.4</v>
          </cell>
        </row>
        <row r="129">
          <cell r="K129">
            <v>41863</v>
          </cell>
          <cell r="R129" t="str">
            <v>Jeppsson</v>
          </cell>
          <cell r="S129">
            <v>518.4</v>
          </cell>
        </row>
        <row r="130">
          <cell r="K130">
            <v>41863</v>
          </cell>
          <cell r="R130" t="str">
            <v>Jeppsson</v>
          </cell>
          <cell r="S130">
            <v>518.4</v>
          </cell>
        </row>
        <row r="131">
          <cell r="K131">
            <v>41863</v>
          </cell>
          <cell r="R131" t="str">
            <v>Jeppsson</v>
          </cell>
          <cell r="S131">
            <v>518.4</v>
          </cell>
        </row>
        <row r="132">
          <cell r="K132">
            <v>41863</v>
          </cell>
          <cell r="R132" t="str">
            <v>Jeppsson</v>
          </cell>
          <cell r="S132">
            <v>518.4</v>
          </cell>
        </row>
        <row r="133">
          <cell r="K133">
            <v>41863</v>
          </cell>
          <cell r="R133" t="str">
            <v>Jeppsson</v>
          </cell>
          <cell r="S133">
            <v>518.4</v>
          </cell>
        </row>
        <row r="134">
          <cell r="K134">
            <v>41863</v>
          </cell>
          <cell r="R134" t="str">
            <v>Jeppsson</v>
          </cell>
          <cell r="S134">
            <v>518.4</v>
          </cell>
        </row>
        <row r="135">
          <cell r="K135">
            <v>41863</v>
          </cell>
          <cell r="R135" t="str">
            <v>Jeppsson</v>
          </cell>
          <cell r="S135">
            <v>518.4</v>
          </cell>
        </row>
        <row r="136">
          <cell r="K136">
            <v>41863</v>
          </cell>
          <cell r="R136" t="str">
            <v>Jeppsson</v>
          </cell>
          <cell r="S136">
            <v>518.4</v>
          </cell>
        </row>
        <row r="137">
          <cell r="K137">
            <v>41863</v>
          </cell>
          <cell r="R137" t="str">
            <v>Jeppsson</v>
          </cell>
          <cell r="S137">
            <v>518.4</v>
          </cell>
        </row>
        <row r="138">
          <cell r="K138">
            <v>41863</v>
          </cell>
          <cell r="R138" t="str">
            <v>Jeppsson</v>
          </cell>
          <cell r="S138">
            <v>518.4</v>
          </cell>
        </row>
        <row r="139">
          <cell r="K139">
            <v>41863</v>
          </cell>
          <cell r="R139" t="str">
            <v>Jeppsson</v>
          </cell>
          <cell r="S139">
            <v>518.4</v>
          </cell>
        </row>
        <row r="140">
          <cell r="K140">
            <v>41863</v>
          </cell>
          <cell r="R140" t="str">
            <v>Jeppsson</v>
          </cell>
          <cell r="S140">
            <v>518.4</v>
          </cell>
        </row>
        <row r="141">
          <cell r="K141">
            <v>41863</v>
          </cell>
          <cell r="R141" t="str">
            <v>Jeppsson</v>
          </cell>
          <cell r="S141">
            <v>518.4</v>
          </cell>
        </row>
        <row r="142">
          <cell r="K142">
            <v>41863</v>
          </cell>
          <cell r="R142" t="str">
            <v>Jeppsson</v>
          </cell>
          <cell r="S142">
            <v>518.4</v>
          </cell>
        </row>
        <row r="143">
          <cell r="K143">
            <v>41863</v>
          </cell>
          <cell r="R143" t="str">
            <v>Jeppsson</v>
          </cell>
          <cell r="S143">
            <v>518.4</v>
          </cell>
        </row>
        <row r="144">
          <cell r="K144">
            <v>41863</v>
          </cell>
          <cell r="R144" t="str">
            <v>Jeppsson</v>
          </cell>
          <cell r="S144">
            <v>518.4</v>
          </cell>
        </row>
        <row r="145">
          <cell r="K145">
            <v>41863</v>
          </cell>
          <cell r="R145" t="str">
            <v>Jeppsson</v>
          </cell>
          <cell r="S145">
            <v>518.4</v>
          </cell>
        </row>
        <row r="146">
          <cell r="K146">
            <v>41863</v>
          </cell>
          <cell r="R146" t="str">
            <v>Jeppsson</v>
          </cell>
          <cell r="S146">
            <v>518.4</v>
          </cell>
        </row>
        <row r="147">
          <cell r="K147">
            <v>41863</v>
          </cell>
          <cell r="R147" t="str">
            <v>Jeppsson</v>
          </cell>
          <cell r="S147">
            <v>518.4</v>
          </cell>
        </row>
        <row r="148">
          <cell r="K148">
            <v>41863</v>
          </cell>
          <cell r="R148" t="str">
            <v>Jeppsson</v>
          </cell>
          <cell r="S148">
            <v>201.6</v>
          </cell>
        </row>
        <row r="149">
          <cell r="K149">
            <v>41863</v>
          </cell>
          <cell r="R149" t="str">
            <v>Jeppsson</v>
          </cell>
          <cell r="S149">
            <v>518.4</v>
          </cell>
        </row>
        <row r="150">
          <cell r="K150">
            <v>41863</v>
          </cell>
          <cell r="R150" t="str">
            <v>Jeppsson</v>
          </cell>
          <cell r="S150">
            <v>450</v>
          </cell>
        </row>
        <row r="151">
          <cell r="K151">
            <v>41863</v>
          </cell>
          <cell r="R151" t="str">
            <v>Jeppsson</v>
          </cell>
          <cell r="S151">
            <v>518.4</v>
          </cell>
        </row>
        <row r="152">
          <cell r="K152">
            <v>41863</v>
          </cell>
          <cell r="R152" t="str">
            <v>Jeppsson</v>
          </cell>
          <cell r="S152">
            <v>518.4</v>
          </cell>
        </row>
        <row r="153">
          <cell r="K153">
            <v>41863</v>
          </cell>
          <cell r="R153" t="str">
            <v>Jeppsson</v>
          </cell>
          <cell r="S153">
            <v>518.4</v>
          </cell>
        </row>
        <row r="154">
          <cell r="K154">
            <v>41863</v>
          </cell>
          <cell r="R154" t="str">
            <v>Jeppsson</v>
          </cell>
          <cell r="S154">
            <v>518.4</v>
          </cell>
        </row>
        <row r="155">
          <cell r="K155">
            <v>41863</v>
          </cell>
          <cell r="R155" t="str">
            <v>Jeppsson</v>
          </cell>
          <cell r="S155">
            <v>518.4</v>
          </cell>
        </row>
        <row r="156">
          <cell r="K156">
            <v>41863</v>
          </cell>
          <cell r="R156" t="str">
            <v>Jeppsson</v>
          </cell>
          <cell r="S156">
            <v>337.2</v>
          </cell>
        </row>
        <row r="157">
          <cell r="K157">
            <v>41863</v>
          </cell>
          <cell r="R157" t="str">
            <v>Jeppsson</v>
          </cell>
          <cell r="S157">
            <v>518.4</v>
          </cell>
        </row>
        <row r="158">
          <cell r="K158">
            <v>41863</v>
          </cell>
          <cell r="R158" t="str">
            <v>Jeppsson</v>
          </cell>
          <cell r="S158">
            <v>518.4</v>
          </cell>
        </row>
        <row r="159">
          <cell r="K159">
            <v>41863</v>
          </cell>
          <cell r="R159" t="str">
            <v>Jeppsson</v>
          </cell>
          <cell r="S159">
            <v>518.4</v>
          </cell>
        </row>
        <row r="160">
          <cell r="K160">
            <v>41863</v>
          </cell>
          <cell r="R160" t="str">
            <v>Jeppsson</v>
          </cell>
          <cell r="S160">
            <v>518.4</v>
          </cell>
        </row>
        <row r="161">
          <cell r="K161">
            <v>41863</v>
          </cell>
          <cell r="R161" t="str">
            <v>Jeppsson</v>
          </cell>
          <cell r="S161">
            <v>518.4</v>
          </cell>
        </row>
        <row r="162">
          <cell r="K162">
            <v>41863</v>
          </cell>
          <cell r="R162" t="str">
            <v>Jeppsson</v>
          </cell>
          <cell r="S162">
            <v>518.4</v>
          </cell>
        </row>
        <row r="163">
          <cell r="K163">
            <v>41863</v>
          </cell>
          <cell r="R163" t="str">
            <v>Jeppsson</v>
          </cell>
          <cell r="S163">
            <v>282</v>
          </cell>
        </row>
        <row r="164">
          <cell r="K164">
            <v>41863</v>
          </cell>
          <cell r="R164" t="str">
            <v>Jeppsson</v>
          </cell>
          <cell r="S164">
            <v>518.4</v>
          </cell>
        </row>
        <row r="165">
          <cell r="K165">
            <v>41863</v>
          </cell>
          <cell r="R165" t="str">
            <v>Remy Pm</v>
          </cell>
          <cell r="S165">
            <v>21.76</v>
          </cell>
        </row>
        <row r="166">
          <cell r="K166">
            <v>41863</v>
          </cell>
          <cell r="R166" t="str">
            <v>Remy Pm</v>
          </cell>
          <cell r="S166">
            <v>194.56</v>
          </cell>
        </row>
        <row r="167">
          <cell r="K167">
            <v>41863</v>
          </cell>
          <cell r="R167" t="str">
            <v>Remy Pm</v>
          </cell>
          <cell r="S167">
            <v>194.56</v>
          </cell>
        </row>
        <row r="168">
          <cell r="K168">
            <v>41863</v>
          </cell>
          <cell r="R168" t="str">
            <v>Remy Pm</v>
          </cell>
          <cell r="S168">
            <v>194.56</v>
          </cell>
        </row>
        <row r="169">
          <cell r="K169">
            <v>41863</v>
          </cell>
          <cell r="R169" t="str">
            <v>Remy Pm</v>
          </cell>
          <cell r="S169">
            <v>194.56</v>
          </cell>
        </row>
        <row r="170">
          <cell r="K170">
            <v>41863</v>
          </cell>
          <cell r="R170" t="str">
            <v>Remy Pm</v>
          </cell>
          <cell r="S170">
            <v>194.56</v>
          </cell>
        </row>
        <row r="171">
          <cell r="K171">
            <v>41863</v>
          </cell>
          <cell r="R171" t="str">
            <v>Remy Pm</v>
          </cell>
          <cell r="S171">
            <v>194.56</v>
          </cell>
        </row>
        <row r="172">
          <cell r="K172">
            <v>41863</v>
          </cell>
          <cell r="R172" t="str">
            <v>Remy Pm</v>
          </cell>
          <cell r="S172">
            <v>194.56</v>
          </cell>
        </row>
        <row r="173">
          <cell r="K173">
            <v>41863</v>
          </cell>
          <cell r="R173" t="str">
            <v>Remy Pm</v>
          </cell>
          <cell r="S173">
            <v>194.56</v>
          </cell>
        </row>
        <row r="174">
          <cell r="K174">
            <v>41863</v>
          </cell>
          <cell r="R174" t="str">
            <v>Remy Pm</v>
          </cell>
          <cell r="S174">
            <v>194.56</v>
          </cell>
        </row>
        <row r="175">
          <cell r="K175">
            <v>41863</v>
          </cell>
          <cell r="R175" t="str">
            <v>Remy Pm</v>
          </cell>
          <cell r="S175">
            <v>194.56</v>
          </cell>
        </row>
        <row r="176">
          <cell r="K176">
            <v>41863</v>
          </cell>
          <cell r="R176" t="str">
            <v>Remy Pm</v>
          </cell>
          <cell r="S176">
            <v>194.56</v>
          </cell>
        </row>
        <row r="177">
          <cell r="K177">
            <v>41863</v>
          </cell>
          <cell r="R177" t="str">
            <v>Remy Pm</v>
          </cell>
          <cell r="S177">
            <v>122.88</v>
          </cell>
        </row>
        <row r="178">
          <cell r="K178">
            <v>41863</v>
          </cell>
          <cell r="R178" t="str">
            <v>Jeppsson</v>
          </cell>
          <cell r="S178">
            <v>429.65999999999997</v>
          </cell>
        </row>
        <row r="179">
          <cell r="K179">
            <v>41863</v>
          </cell>
          <cell r="R179" t="str">
            <v>Jeppsson</v>
          </cell>
          <cell r="S179">
            <v>570.24</v>
          </cell>
        </row>
        <row r="180">
          <cell r="K180">
            <v>41863</v>
          </cell>
          <cell r="R180" t="str">
            <v>Semso-JYGA</v>
          </cell>
          <cell r="S180">
            <v>194.4</v>
          </cell>
        </row>
        <row r="181">
          <cell r="K181">
            <v>41863</v>
          </cell>
          <cell r="R181" t="str">
            <v>Semso-JYGA</v>
          </cell>
          <cell r="S181">
            <v>239.4</v>
          </cell>
        </row>
        <row r="182">
          <cell r="K182">
            <v>41863</v>
          </cell>
          <cell r="R182" t="str">
            <v>Semso-JYGA</v>
          </cell>
          <cell r="S182">
            <v>239.4</v>
          </cell>
        </row>
        <row r="183">
          <cell r="K183">
            <v>41863</v>
          </cell>
          <cell r="R183" t="str">
            <v>Semso-JYGA</v>
          </cell>
          <cell r="S183">
            <v>239.4</v>
          </cell>
        </row>
        <row r="184">
          <cell r="K184">
            <v>41863</v>
          </cell>
          <cell r="R184" t="str">
            <v>Semso-JYGA</v>
          </cell>
          <cell r="S184">
            <v>239.4</v>
          </cell>
        </row>
        <row r="185">
          <cell r="K185">
            <v>41863</v>
          </cell>
          <cell r="R185" t="str">
            <v>Semso-JYGA</v>
          </cell>
          <cell r="S185">
            <v>239.4</v>
          </cell>
        </row>
        <row r="186">
          <cell r="K186">
            <v>41863</v>
          </cell>
          <cell r="R186" t="str">
            <v>Semso-JYGA</v>
          </cell>
          <cell r="S186">
            <v>239.4</v>
          </cell>
        </row>
        <row r="187">
          <cell r="K187">
            <v>41863</v>
          </cell>
          <cell r="R187" t="str">
            <v>Semso-JYGA</v>
          </cell>
          <cell r="S187">
            <v>239.4</v>
          </cell>
        </row>
        <row r="188">
          <cell r="K188">
            <v>41863</v>
          </cell>
          <cell r="R188" t="str">
            <v>Semso-JYGA</v>
          </cell>
          <cell r="S188">
            <v>239.4</v>
          </cell>
        </row>
        <row r="189">
          <cell r="K189">
            <v>41863</v>
          </cell>
          <cell r="R189" t="str">
            <v>Semso-JYGA</v>
          </cell>
          <cell r="S189">
            <v>239.4</v>
          </cell>
        </row>
        <row r="190">
          <cell r="K190">
            <v>41863</v>
          </cell>
          <cell r="R190" t="str">
            <v>Semso-JYGA</v>
          </cell>
          <cell r="S190">
            <v>239.4</v>
          </cell>
        </row>
        <row r="191">
          <cell r="K191">
            <v>41863</v>
          </cell>
          <cell r="R191" t="str">
            <v>Semso-JYGA</v>
          </cell>
          <cell r="S191">
            <v>239.4</v>
          </cell>
        </row>
        <row r="192">
          <cell r="K192">
            <v>41863</v>
          </cell>
          <cell r="R192" t="str">
            <v>Semso-JYGA</v>
          </cell>
          <cell r="S192">
            <v>239.4</v>
          </cell>
        </row>
        <row r="193">
          <cell r="K193">
            <v>41863</v>
          </cell>
          <cell r="R193" t="str">
            <v>Semso-JYGA</v>
          </cell>
          <cell r="S193">
            <v>239.4</v>
          </cell>
        </row>
        <row r="194">
          <cell r="K194">
            <v>41863</v>
          </cell>
          <cell r="R194" t="str">
            <v>Semso-JYGA</v>
          </cell>
          <cell r="S194">
            <v>108</v>
          </cell>
        </row>
        <row r="195">
          <cell r="K195">
            <v>41863</v>
          </cell>
          <cell r="R195" t="str">
            <v>Semso-JYGA</v>
          </cell>
          <cell r="S195">
            <v>239.4</v>
          </cell>
        </row>
        <row r="196">
          <cell r="K196">
            <v>41863</v>
          </cell>
          <cell r="R196" t="str">
            <v>Semso-JYGA</v>
          </cell>
          <cell r="S196">
            <v>239.4</v>
          </cell>
        </row>
        <row r="197">
          <cell r="K197">
            <v>41863</v>
          </cell>
          <cell r="R197" t="str">
            <v>Semso-JYGA</v>
          </cell>
          <cell r="S197">
            <v>239.4</v>
          </cell>
        </row>
        <row r="198">
          <cell r="K198">
            <v>41863</v>
          </cell>
          <cell r="R198" t="str">
            <v>Semso-JYGA</v>
          </cell>
          <cell r="S198">
            <v>239.4</v>
          </cell>
        </row>
        <row r="199">
          <cell r="K199">
            <v>41863</v>
          </cell>
          <cell r="R199" t="str">
            <v>Jeppsson</v>
          </cell>
          <cell r="S199">
            <v>494.4</v>
          </cell>
        </row>
        <row r="200">
          <cell r="K200">
            <v>41863</v>
          </cell>
          <cell r="R200" t="str">
            <v>SECS</v>
          </cell>
          <cell r="S200">
            <v>412.56</v>
          </cell>
        </row>
        <row r="201">
          <cell r="K201">
            <v>41863</v>
          </cell>
          <cell r="R201" t="str">
            <v>Panachage Portions</v>
          </cell>
          <cell r="S201">
            <v>612.86400000000003</v>
          </cell>
        </row>
        <row r="202">
          <cell r="K202">
            <v>41863</v>
          </cell>
          <cell r="R202" t="str">
            <v>Panachage Portions</v>
          </cell>
          <cell r="S202">
            <v>612.86400000000003</v>
          </cell>
        </row>
        <row r="203">
          <cell r="K203">
            <v>41863</v>
          </cell>
          <cell r="R203" t="str">
            <v>Panachage Portions</v>
          </cell>
          <cell r="S203">
            <v>204.28800000000001</v>
          </cell>
        </row>
        <row r="204">
          <cell r="K204">
            <v>41863</v>
          </cell>
          <cell r="R204" t="str">
            <v>Panachage Portions</v>
          </cell>
          <cell r="S204">
            <v>612.86400000000003</v>
          </cell>
        </row>
        <row r="205">
          <cell r="K205">
            <v>41863</v>
          </cell>
          <cell r="R205" t="str">
            <v>Panachage Portions</v>
          </cell>
          <cell r="S205">
            <v>408.57600000000002</v>
          </cell>
        </row>
        <row r="206">
          <cell r="K206">
            <v>41863</v>
          </cell>
          <cell r="R206" t="str">
            <v>Panachage Portions</v>
          </cell>
          <cell r="S206">
            <v>612.86400000000003</v>
          </cell>
        </row>
        <row r="207">
          <cell r="K207">
            <v>41863</v>
          </cell>
          <cell r="R207" t="str">
            <v>Panachage Portions</v>
          </cell>
          <cell r="S207">
            <v>35.112000000000002</v>
          </cell>
        </row>
        <row r="208">
          <cell r="K208">
            <v>41863</v>
          </cell>
          <cell r="R208" t="str">
            <v>Remy Pm</v>
          </cell>
          <cell r="S208">
            <v>276.48</v>
          </cell>
        </row>
        <row r="209">
          <cell r="K209">
            <v>41863</v>
          </cell>
          <cell r="R209" t="str">
            <v>Remy Pm</v>
          </cell>
          <cell r="S209">
            <v>276.48</v>
          </cell>
        </row>
        <row r="210">
          <cell r="K210">
            <v>41863</v>
          </cell>
          <cell r="R210" t="str">
            <v>Remy Pm</v>
          </cell>
          <cell r="S210">
            <v>276.48</v>
          </cell>
        </row>
        <row r="211">
          <cell r="K211">
            <v>41863</v>
          </cell>
          <cell r="R211" t="str">
            <v>Remy Pm</v>
          </cell>
          <cell r="S211">
            <v>276.48</v>
          </cell>
        </row>
        <row r="212">
          <cell r="K212">
            <v>41863</v>
          </cell>
          <cell r="R212" t="str">
            <v>Remy Pm</v>
          </cell>
          <cell r="S212">
            <v>276.48</v>
          </cell>
        </row>
        <row r="213">
          <cell r="K213">
            <v>41863</v>
          </cell>
          <cell r="R213" t="str">
            <v>Remy Pm</v>
          </cell>
          <cell r="S213">
            <v>276.48</v>
          </cell>
        </row>
        <row r="214">
          <cell r="K214">
            <v>41863</v>
          </cell>
          <cell r="R214" t="str">
            <v>Remy Pm</v>
          </cell>
          <cell r="S214">
            <v>276.48</v>
          </cell>
        </row>
        <row r="215">
          <cell r="K215">
            <v>41863</v>
          </cell>
          <cell r="R215" t="str">
            <v>Remy Pm</v>
          </cell>
          <cell r="S215">
            <v>276.48</v>
          </cell>
        </row>
        <row r="216">
          <cell r="K216">
            <v>41863</v>
          </cell>
          <cell r="R216" t="str">
            <v>Remy Pm</v>
          </cell>
          <cell r="S216">
            <v>276.48</v>
          </cell>
        </row>
        <row r="217">
          <cell r="K217">
            <v>41863</v>
          </cell>
          <cell r="R217" t="str">
            <v>Remy Pm</v>
          </cell>
          <cell r="S217">
            <v>276.48</v>
          </cell>
        </row>
        <row r="218">
          <cell r="K218">
            <v>41863</v>
          </cell>
          <cell r="R218" t="str">
            <v>Remy Pm</v>
          </cell>
          <cell r="S218">
            <v>276.48</v>
          </cell>
        </row>
        <row r="219">
          <cell r="K219">
            <v>41863</v>
          </cell>
          <cell r="R219" t="str">
            <v>Remy Pm</v>
          </cell>
          <cell r="S219">
            <v>276.48</v>
          </cell>
        </row>
        <row r="220">
          <cell r="K220">
            <v>41863</v>
          </cell>
          <cell r="R220" t="str">
            <v>Remy Pm</v>
          </cell>
          <cell r="S220">
            <v>276.48</v>
          </cell>
        </row>
        <row r="221">
          <cell r="K221">
            <v>41863</v>
          </cell>
          <cell r="R221" t="str">
            <v>Remy Pm</v>
          </cell>
          <cell r="S221">
            <v>276.48</v>
          </cell>
        </row>
        <row r="222">
          <cell r="K222">
            <v>41863</v>
          </cell>
          <cell r="R222" t="str">
            <v>Remy Pm</v>
          </cell>
          <cell r="S222">
            <v>276.48</v>
          </cell>
        </row>
        <row r="223">
          <cell r="K223">
            <v>41863</v>
          </cell>
          <cell r="R223" t="str">
            <v>Remy Pm</v>
          </cell>
          <cell r="S223">
            <v>276.48</v>
          </cell>
        </row>
        <row r="224">
          <cell r="K224">
            <v>41863</v>
          </cell>
          <cell r="R224" t="str">
            <v>Remy Pm</v>
          </cell>
          <cell r="S224">
            <v>276.48</v>
          </cell>
        </row>
        <row r="225">
          <cell r="K225">
            <v>41863</v>
          </cell>
          <cell r="R225" t="str">
            <v>Remy Pm</v>
          </cell>
          <cell r="S225">
            <v>276.48</v>
          </cell>
        </row>
        <row r="226">
          <cell r="K226">
            <v>41863</v>
          </cell>
          <cell r="R226" t="str">
            <v>Remy Pm</v>
          </cell>
          <cell r="S226">
            <v>276.48</v>
          </cell>
        </row>
        <row r="227">
          <cell r="K227">
            <v>41863</v>
          </cell>
          <cell r="R227" t="str">
            <v>Remy Pm</v>
          </cell>
          <cell r="S227">
            <v>276.48</v>
          </cell>
        </row>
        <row r="228">
          <cell r="K228">
            <v>41863</v>
          </cell>
          <cell r="R228" t="str">
            <v>Remy Pm</v>
          </cell>
          <cell r="S228">
            <v>276.48</v>
          </cell>
        </row>
        <row r="229">
          <cell r="K229">
            <v>41863</v>
          </cell>
          <cell r="R229" t="str">
            <v>Remy Pm</v>
          </cell>
          <cell r="S229">
            <v>276.48</v>
          </cell>
        </row>
        <row r="230">
          <cell r="K230">
            <v>41863</v>
          </cell>
          <cell r="R230" t="str">
            <v>Remy Pm</v>
          </cell>
          <cell r="S230">
            <v>276.48</v>
          </cell>
        </row>
        <row r="231">
          <cell r="K231">
            <v>41863</v>
          </cell>
          <cell r="R231" t="str">
            <v>Remy Pm</v>
          </cell>
          <cell r="S231">
            <v>276.48</v>
          </cell>
        </row>
        <row r="232">
          <cell r="K232">
            <v>41863</v>
          </cell>
          <cell r="R232" t="str">
            <v>Remy Pm</v>
          </cell>
          <cell r="S232">
            <v>276.48</v>
          </cell>
        </row>
        <row r="233">
          <cell r="K233">
            <v>41863</v>
          </cell>
          <cell r="R233" t="str">
            <v>Remy Pm</v>
          </cell>
          <cell r="S233">
            <v>276.48</v>
          </cell>
        </row>
        <row r="234">
          <cell r="K234">
            <v>41863</v>
          </cell>
          <cell r="R234" t="str">
            <v>Remy Pm</v>
          </cell>
          <cell r="S234">
            <v>276.48</v>
          </cell>
        </row>
        <row r="235">
          <cell r="K235">
            <v>41863</v>
          </cell>
          <cell r="R235" t="str">
            <v>Remy Pm</v>
          </cell>
          <cell r="S235">
            <v>276.48</v>
          </cell>
        </row>
        <row r="236">
          <cell r="K236">
            <v>41863</v>
          </cell>
          <cell r="R236" t="str">
            <v>Remy Pm</v>
          </cell>
          <cell r="S236">
            <v>276.48</v>
          </cell>
        </row>
        <row r="237">
          <cell r="K237">
            <v>41863</v>
          </cell>
          <cell r="R237" t="str">
            <v>Remy Pm</v>
          </cell>
          <cell r="S237">
            <v>276.48</v>
          </cell>
        </row>
        <row r="238">
          <cell r="K238">
            <v>41863</v>
          </cell>
          <cell r="R238" t="str">
            <v>Remy Pm</v>
          </cell>
          <cell r="S238">
            <v>276.48</v>
          </cell>
        </row>
        <row r="239">
          <cell r="K239">
            <v>41863</v>
          </cell>
          <cell r="R239" t="str">
            <v>Remy Pm</v>
          </cell>
          <cell r="S239">
            <v>276.48</v>
          </cell>
        </row>
        <row r="240">
          <cell r="K240">
            <v>41863</v>
          </cell>
          <cell r="R240" t="str">
            <v>Mecaplasti</v>
          </cell>
          <cell r="S240">
            <v>180</v>
          </cell>
        </row>
        <row r="241">
          <cell r="K241">
            <v>41863</v>
          </cell>
          <cell r="R241" t="str">
            <v>Mecaplasti</v>
          </cell>
          <cell r="S241">
            <v>180</v>
          </cell>
        </row>
        <row r="242">
          <cell r="K242">
            <v>41863</v>
          </cell>
          <cell r="R242" t="str">
            <v>Mecaplasti</v>
          </cell>
          <cell r="S242">
            <v>180</v>
          </cell>
        </row>
        <row r="243">
          <cell r="K243">
            <v>41863</v>
          </cell>
          <cell r="R243" t="str">
            <v>Mecaplasti</v>
          </cell>
          <cell r="S243">
            <v>180</v>
          </cell>
        </row>
        <row r="244">
          <cell r="K244">
            <v>41863</v>
          </cell>
          <cell r="R244" t="str">
            <v>Mecaplasti</v>
          </cell>
          <cell r="S244">
            <v>180</v>
          </cell>
        </row>
        <row r="245">
          <cell r="K245">
            <v>41863</v>
          </cell>
          <cell r="R245" t="str">
            <v>Mecaplasti</v>
          </cell>
          <cell r="S245">
            <v>180</v>
          </cell>
        </row>
        <row r="246">
          <cell r="K246">
            <v>41863</v>
          </cell>
          <cell r="R246" t="str">
            <v>Mecaplasti</v>
          </cell>
          <cell r="S246">
            <v>180</v>
          </cell>
        </row>
        <row r="247">
          <cell r="K247">
            <v>41863</v>
          </cell>
          <cell r="R247" t="str">
            <v>Mecaplasti</v>
          </cell>
          <cell r="S247">
            <v>180</v>
          </cell>
        </row>
        <row r="248">
          <cell r="K248">
            <v>41863</v>
          </cell>
          <cell r="R248" t="str">
            <v>Mecaplasti</v>
          </cell>
          <cell r="S248">
            <v>90</v>
          </cell>
        </row>
        <row r="249">
          <cell r="K249">
            <v>41863</v>
          </cell>
          <cell r="R249" t="str">
            <v>Semso-JYGA</v>
          </cell>
          <cell r="S249">
            <v>239.4</v>
          </cell>
        </row>
        <row r="250">
          <cell r="K250">
            <v>41863</v>
          </cell>
          <cell r="R250" t="str">
            <v>Semso-JYGA</v>
          </cell>
          <cell r="S250">
            <v>30.6</v>
          </cell>
        </row>
        <row r="251">
          <cell r="K251">
            <v>41863</v>
          </cell>
          <cell r="R251" t="str">
            <v>Semso-JYGA</v>
          </cell>
          <cell r="S251">
            <v>239.4</v>
          </cell>
        </row>
        <row r="252">
          <cell r="K252">
            <v>41863</v>
          </cell>
          <cell r="R252" t="str">
            <v>SECS</v>
          </cell>
          <cell r="S252">
            <v>159.84</v>
          </cell>
        </row>
        <row r="253">
          <cell r="K253">
            <v>41863</v>
          </cell>
          <cell r="R253" t="str">
            <v>SECS</v>
          </cell>
          <cell r="S253">
            <v>466.56000000000006</v>
          </cell>
        </row>
        <row r="254">
          <cell r="K254">
            <v>41863</v>
          </cell>
          <cell r="R254" t="str">
            <v>Remy1 - 1200</v>
          </cell>
          <cell r="S254">
            <v>6589.2</v>
          </cell>
        </row>
        <row r="255">
          <cell r="K255">
            <v>41863</v>
          </cell>
          <cell r="R255" t="str">
            <v>Plasti - 600</v>
          </cell>
          <cell r="S255">
            <v>1668.48</v>
          </cell>
        </row>
        <row r="256">
          <cell r="K256">
            <v>41863</v>
          </cell>
          <cell r="R256" t="str">
            <v>Waldner</v>
          </cell>
          <cell r="S256">
            <v>2856</v>
          </cell>
        </row>
        <row r="257">
          <cell r="K257">
            <v>41863</v>
          </cell>
          <cell r="R257" t="str">
            <v>Waldner</v>
          </cell>
          <cell r="S257">
            <v>609</v>
          </cell>
        </row>
        <row r="258">
          <cell r="K258">
            <v>41863</v>
          </cell>
          <cell r="R258" t="str">
            <v>Plasti - 600</v>
          </cell>
          <cell r="S258">
            <v>1271.808</v>
          </cell>
        </row>
        <row r="259">
          <cell r="K259">
            <v>41863</v>
          </cell>
          <cell r="R259" t="str">
            <v>Plasti - 600</v>
          </cell>
          <cell r="S259">
            <v>221.184</v>
          </cell>
        </row>
        <row r="260">
          <cell r="K260">
            <v>41863</v>
          </cell>
          <cell r="R260" t="str">
            <v>Plasti - 600</v>
          </cell>
          <cell r="S260">
            <v>858.24</v>
          </cell>
        </row>
        <row r="261">
          <cell r="K261">
            <v>41863</v>
          </cell>
          <cell r="R261" t="str">
            <v>Plasti - 600</v>
          </cell>
          <cell r="S261">
            <v>849.6</v>
          </cell>
        </row>
        <row r="262">
          <cell r="K262">
            <v>41864</v>
          </cell>
          <cell r="R262" t="str">
            <v>Panachage Portions</v>
          </cell>
          <cell r="S262">
            <v>612.86400000000003</v>
          </cell>
        </row>
        <row r="263">
          <cell r="K263">
            <v>41864</v>
          </cell>
          <cell r="R263" t="str">
            <v>Panachage Portions</v>
          </cell>
          <cell r="S263">
            <v>612.86400000000003</v>
          </cell>
        </row>
        <row r="264">
          <cell r="K264">
            <v>41864</v>
          </cell>
          <cell r="R264" t="str">
            <v>Panachage Portions</v>
          </cell>
          <cell r="S264">
            <v>612.86400000000003</v>
          </cell>
        </row>
        <row r="265">
          <cell r="K265">
            <v>41864</v>
          </cell>
          <cell r="R265" t="str">
            <v>Remy GM étui TF</v>
          </cell>
          <cell r="S265">
            <v>306</v>
          </cell>
        </row>
        <row r="266">
          <cell r="K266">
            <v>41864</v>
          </cell>
          <cell r="R266" t="str">
            <v>Remy GM étui TF</v>
          </cell>
          <cell r="S266">
            <v>324</v>
          </cell>
        </row>
        <row r="267">
          <cell r="K267">
            <v>41864</v>
          </cell>
          <cell r="R267" t="str">
            <v>Remy GM étui TF</v>
          </cell>
          <cell r="S267">
            <v>324</v>
          </cell>
        </row>
        <row r="268">
          <cell r="K268">
            <v>41864</v>
          </cell>
          <cell r="R268" t="str">
            <v>Remy GM étui TF</v>
          </cell>
          <cell r="S268">
            <v>324</v>
          </cell>
        </row>
        <row r="269">
          <cell r="K269">
            <v>41864</v>
          </cell>
          <cell r="R269" t="str">
            <v>Remy GM étui TF</v>
          </cell>
          <cell r="S269">
            <v>324</v>
          </cell>
        </row>
        <row r="270">
          <cell r="K270">
            <v>41864</v>
          </cell>
          <cell r="R270" t="str">
            <v>Remy GM étui TF</v>
          </cell>
          <cell r="S270">
            <v>324</v>
          </cell>
        </row>
        <row r="271">
          <cell r="K271">
            <v>41864</v>
          </cell>
          <cell r="R271" t="str">
            <v>Remy GM étui TF</v>
          </cell>
          <cell r="S271">
            <v>324</v>
          </cell>
        </row>
        <row r="272">
          <cell r="K272">
            <v>41864</v>
          </cell>
          <cell r="R272" t="str">
            <v>Remy GM étui TF</v>
          </cell>
          <cell r="S272">
            <v>324</v>
          </cell>
        </row>
        <row r="273">
          <cell r="K273">
            <v>41864</v>
          </cell>
          <cell r="R273" t="str">
            <v>Remy GM étui TF</v>
          </cell>
          <cell r="S273">
            <v>324</v>
          </cell>
        </row>
        <row r="274">
          <cell r="K274">
            <v>41864</v>
          </cell>
          <cell r="R274" t="str">
            <v>Remy GM étui TF</v>
          </cell>
          <cell r="S274">
            <v>324</v>
          </cell>
        </row>
        <row r="275">
          <cell r="K275">
            <v>41864</v>
          </cell>
          <cell r="R275" t="str">
            <v>Remy GM étui TF</v>
          </cell>
          <cell r="S275">
            <v>324</v>
          </cell>
        </row>
        <row r="276">
          <cell r="K276">
            <v>41864</v>
          </cell>
          <cell r="R276" t="str">
            <v>Remy GM étui TF</v>
          </cell>
          <cell r="S276">
            <v>324</v>
          </cell>
        </row>
        <row r="277">
          <cell r="K277">
            <v>41864</v>
          </cell>
          <cell r="R277" t="str">
            <v>Remy GM étui TF</v>
          </cell>
          <cell r="S277">
            <v>324</v>
          </cell>
        </row>
        <row r="278">
          <cell r="K278">
            <v>41864</v>
          </cell>
          <cell r="R278" t="str">
            <v>Remy GM étui TF</v>
          </cell>
          <cell r="S278">
            <v>324</v>
          </cell>
        </row>
        <row r="279">
          <cell r="K279">
            <v>41864</v>
          </cell>
          <cell r="R279" t="str">
            <v>Remy GM étui TF</v>
          </cell>
          <cell r="S279">
            <v>324</v>
          </cell>
        </row>
        <row r="280">
          <cell r="K280">
            <v>41864</v>
          </cell>
          <cell r="R280" t="str">
            <v>Remy GM étui TF</v>
          </cell>
          <cell r="S280">
            <v>324</v>
          </cell>
        </row>
        <row r="281">
          <cell r="K281">
            <v>41864</v>
          </cell>
          <cell r="R281" t="str">
            <v>Remy GM étui TF</v>
          </cell>
          <cell r="S281">
            <v>324</v>
          </cell>
        </row>
        <row r="282">
          <cell r="K282">
            <v>41864</v>
          </cell>
          <cell r="R282" t="str">
            <v>Remy GM étui TF</v>
          </cell>
          <cell r="S282">
            <v>324</v>
          </cell>
        </row>
        <row r="283">
          <cell r="K283">
            <v>41864</v>
          </cell>
          <cell r="R283" t="str">
            <v>Remy GM étui TF</v>
          </cell>
          <cell r="S283">
            <v>61.2</v>
          </cell>
        </row>
        <row r="284">
          <cell r="K284">
            <v>41864</v>
          </cell>
          <cell r="R284" t="str">
            <v>Remy GM étui TF</v>
          </cell>
          <cell r="S284">
            <v>324</v>
          </cell>
        </row>
        <row r="285">
          <cell r="K285">
            <v>41864</v>
          </cell>
          <cell r="R285" t="str">
            <v>Remy GM étui TF</v>
          </cell>
          <cell r="S285">
            <v>324</v>
          </cell>
        </row>
        <row r="286">
          <cell r="K286">
            <v>41864</v>
          </cell>
          <cell r="R286" t="str">
            <v>Remy GM étui TF</v>
          </cell>
          <cell r="S286">
            <v>324</v>
          </cell>
        </row>
        <row r="287">
          <cell r="K287">
            <v>41864</v>
          </cell>
          <cell r="R287" t="str">
            <v>Remy GM étui TF</v>
          </cell>
          <cell r="S287">
            <v>324</v>
          </cell>
        </row>
        <row r="288">
          <cell r="K288">
            <v>41864</v>
          </cell>
          <cell r="R288" t="str">
            <v>Remy GM étui TF</v>
          </cell>
          <cell r="S288">
            <v>324</v>
          </cell>
        </row>
        <row r="289">
          <cell r="K289">
            <v>41864</v>
          </cell>
          <cell r="R289" t="str">
            <v>Remy GM étui TF</v>
          </cell>
          <cell r="S289">
            <v>324</v>
          </cell>
        </row>
        <row r="290">
          <cell r="K290">
            <v>41864</v>
          </cell>
          <cell r="R290" t="str">
            <v>Remy GM étui TF</v>
          </cell>
          <cell r="S290">
            <v>324</v>
          </cell>
        </row>
        <row r="291">
          <cell r="K291">
            <v>41864</v>
          </cell>
          <cell r="R291" t="str">
            <v>Remy GM étui TF</v>
          </cell>
          <cell r="S291">
            <v>324</v>
          </cell>
        </row>
        <row r="292">
          <cell r="K292">
            <v>41864</v>
          </cell>
          <cell r="R292" t="str">
            <v>Remy GM étui TF</v>
          </cell>
          <cell r="S292">
            <v>324</v>
          </cell>
        </row>
        <row r="293">
          <cell r="K293">
            <v>41864</v>
          </cell>
          <cell r="R293" t="str">
            <v>Remy GM étui TF</v>
          </cell>
          <cell r="S293">
            <v>324</v>
          </cell>
        </row>
        <row r="294">
          <cell r="K294">
            <v>41864</v>
          </cell>
          <cell r="R294" t="str">
            <v>Remy GM étui TF</v>
          </cell>
          <cell r="S294">
            <v>324</v>
          </cell>
        </row>
        <row r="295">
          <cell r="K295">
            <v>41864</v>
          </cell>
          <cell r="R295" t="str">
            <v>Remy GM étui TF</v>
          </cell>
          <cell r="S295">
            <v>324</v>
          </cell>
        </row>
        <row r="296">
          <cell r="K296">
            <v>41864</v>
          </cell>
          <cell r="R296" t="str">
            <v>Remy GM étui TF</v>
          </cell>
          <cell r="S296">
            <v>324</v>
          </cell>
        </row>
        <row r="297">
          <cell r="K297">
            <v>41864</v>
          </cell>
          <cell r="R297" t="str">
            <v>Remy GM étui TF</v>
          </cell>
          <cell r="S297">
            <v>324</v>
          </cell>
        </row>
        <row r="298">
          <cell r="K298">
            <v>41864</v>
          </cell>
          <cell r="R298" t="str">
            <v>Remy GM étui TF</v>
          </cell>
          <cell r="S298">
            <v>324</v>
          </cell>
        </row>
        <row r="299">
          <cell r="K299">
            <v>41864</v>
          </cell>
          <cell r="R299" t="str">
            <v>Remy GM étui TF</v>
          </cell>
          <cell r="S299">
            <v>324</v>
          </cell>
        </row>
        <row r="300">
          <cell r="K300">
            <v>41864</v>
          </cell>
          <cell r="R300" t="str">
            <v>Remy GM étui TF</v>
          </cell>
          <cell r="S300">
            <v>324</v>
          </cell>
        </row>
        <row r="301">
          <cell r="K301">
            <v>41864</v>
          </cell>
          <cell r="R301" t="str">
            <v>Remy GM étui TF</v>
          </cell>
          <cell r="S301">
            <v>324</v>
          </cell>
        </row>
        <row r="302">
          <cell r="K302">
            <v>41864</v>
          </cell>
          <cell r="R302" t="str">
            <v>Remy GM étui TF</v>
          </cell>
          <cell r="S302">
            <v>126</v>
          </cell>
        </row>
        <row r="303">
          <cell r="K303">
            <v>41864</v>
          </cell>
          <cell r="R303" t="str">
            <v>Remy GM étui TF</v>
          </cell>
          <cell r="S303">
            <v>378</v>
          </cell>
        </row>
        <row r="304">
          <cell r="K304">
            <v>41864</v>
          </cell>
          <cell r="R304" t="str">
            <v>Remy GM étui TF</v>
          </cell>
          <cell r="S304">
            <v>378</v>
          </cell>
        </row>
        <row r="305">
          <cell r="K305">
            <v>41864</v>
          </cell>
          <cell r="R305" t="str">
            <v>Remy GM étui TF</v>
          </cell>
          <cell r="S305">
            <v>378</v>
          </cell>
        </row>
        <row r="306">
          <cell r="K306">
            <v>41864</v>
          </cell>
          <cell r="R306" t="str">
            <v>Jeppsson</v>
          </cell>
          <cell r="S306">
            <v>518.4</v>
          </cell>
        </row>
        <row r="307">
          <cell r="K307">
            <v>41864</v>
          </cell>
          <cell r="R307" t="str">
            <v>Jeppsson</v>
          </cell>
          <cell r="S307">
            <v>518.4</v>
          </cell>
        </row>
        <row r="308">
          <cell r="K308">
            <v>41864</v>
          </cell>
          <cell r="R308" t="str">
            <v>Jeppsson</v>
          </cell>
          <cell r="S308">
            <v>518.4</v>
          </cell>
        </row>
        <row r="309">
          <cell r="K309">
            <v>41864</v>
          </cell>
          <cell r="R309" t="str">
            <v>Jeppsson</v>
          </cell>
          <cell r="S309">
            <v>518.4</v>
          </cell>
        </row>
        <row r="310">
          <cell r="K310">
            <v>41864</v>
          </cell>
          <cell r="R310" t="str">
            <v>Jeppsson</v>
          </cell>
          <cell r="S310">
            <v>232.20000000000002</v>
          </cell>
        </row>
        <row r="311">
          <cell r="K311">
            <v>41864</v>
          </cell>
          <cell r="R311" t="str">
            <v>Jeppsson</v>
          </cell>
          <cell r="S311">
            <v>518.4</v>
          </cell>
        </row>
        <row r="312">
          <cell r="K312">
            <v>41864</v>
          </cell>
          <cell r="R312" t="str">
            <v>Jeppsson</v>
          </cell>
          <cell r="S312">
            <v>518.4</v>
          </cell>
        </row>
        <row r="313">
          <cell r="K313">
            <v>41864</v>
          </cell>
          <cell r="R313" t="str">
            <v>Jeppsson</v>
          </cell>
          <cell r="S313">
            <v>518.4</v>
          </cell>
        </row>
        <row r="314">
          <cell r="K314">
            <v>41864</v>
          </cell>
          <cell r="R314" t="str">
            <v>Jeppsson</v>
          </cell>
          <cell r="S314">
            <v>518.4</v>
          </cell>
        </row>
        <row r="315">
          <cell r="K315">
            <v>41864</v>
          </cell>
          <cell r="R315" t="str">
            <v>Jeppsson</v>
          </cell>
          <cell r="S315">
            <v>518.4</v>
          </cell>
        </row>
        <row r="316">
          <cell r="K316">
            <v>41864</v>
          </cell>
          <cell r="R316" t="str">
            <v>Jeppsson</v>
          </cell>
          <cell r="S316">
            <v>518.4</v>
          </cell>
        </row>
        <row r="317">
          <cell r="K317">
            <v>41864</v>
          </cell>
          <cell r="R317" t="str">
            <v>Jeppsson</v>
          </cell>
          <cell r="S317">
            <v>518.4</v>
          </cell>
        </row>
        <row r="318">
          <cell r="K318">
            <v>41864</v>
          </cell>
          <cell r="R318" t="str">
            <v>Jeppsson</v>
          </cell>
          <cell r="S318">
            <v>203.4</v>
          </cell>
        </row>
        <row r="319">
          <cell r="K319">
            <v>41864</v>
          </cell>
          <cell r="R319" t="str">
            <v>Jeppsson</v>
          </cell>
          <cell r="S319">
            <v>518.4</v>
          </cell>
        </row>
        <row r="320">
          <cell r="K320">
            <v>41864</v>
          </cell>
          <cell r="R320" t="str">
            <v>Jeppsson</v>
          </cell>
          <cell r="S320">
            <v>518.4</v>
          </cell>
        </row>
        <row r="321">
          <cell r="K321">
            <v>41864</v>
          </cell>
          <cell r="R321" t="str">
            <v>SECS</v>
          </cell>
          <cell r="S321">
            <v>499.2</v>
          </cell>
        </row>
        <row r="322">
          <cell r="K322">
            <v>41864</v>
          </cell>
          <cell r="R322" t="str">
            <v>SECS</v>
          </cell>
          <cell r="S322">
            <v>111.36</v>
          </cell>
        </row>
        <row r="323">
          <cell r="K323">
            <v>41864</v>
          </cell>
          <cell r="R323" t="str">
            <v>Jeppsson</v>
          </cell>
          <cell r="S323">
            <v>518.4</v>
          </cell>
        </row>
        <row r="324">
          <cell r="K324">
            <v>41864</v>
          </cell>
          <cell r="R324" t="str">
            <v>Jeppsson</v>
          </cell>
          <cell r="S324">
            <v>145.80000000000001</v>
          </cell>
        </row>
        <row r="325">
          <cell r="K325">
            <v>41864</v>
          </cell>
          <cell r="R325" t="str">
            <v>SECS</v>
          </cell>
          <cell r="S325">
            <v>561.6</v>
          </cell>
        </row>
        <row r="326">
          <cell r="K326">
            <v>41864</v>
          </cell>
          <cell r="R326" t="str">
            <v>SECS</v>
          </cell>
          <cell r="S326">
            <v>561.6</v>
          </cell>
        </row>
        <row r="327">
          <cell r="K327">
            <v>41864</v>
          </cell>
          <cell r="R327" t="str">
            <v>SECS</v>
          </cell>
          <cell r="S327">
            <v>561.6</v>
          </cell>
        </row>
        <row r="328">
          <cell r="K328">
            <v>41864</v>
          </cell>
          <cell r="R328" t="str">
            <v>SECS</v>
          </cell>
          <cell r="S328">
            <v>475.20000000000005</v>
          </cell>
        </row>
        <row r="329">
          <cell r="K329">
            <v>41864</v>
          </cell>
          <cell r="R329" t="str">
            <v>SECS</v>
          </cell>
          <cell r="S329">
            <v>466.56000000000006</v>
          </cell>
        </row>
        <row r="330">
          <cell r="K330">
            <v>41864</v>
          </cell>
          <cell r="R330" t="str">
            <v>SECS</v>
          </cell>
          <cell r="S330">
            <v>181.44</v>
          </cell>
        </row>
        <row r="331">
          <cell r="K331">
            <v>41864</v>
          </cell>
          <cell r="R331" t="str">
            <v>SECS</v>
          </cell>
          <cell r="S331">
            <v>136.08000000000001</v>
          </cell>
        </row>
        <row r="332">
          <cell r="K332">
            <v>41864</v>
          </cell>
          <cell r="R332" t="str">
            <v>SECS</v>
          </cell>
          <cell r="S332">
            <v>466.56000000000006</v>
          </cell>
        </row>
        <row r="333">
          <cell r="K333">
            <v>41864</v>
          </cell>
          <cell r="R333" t="str">
            <v>SECS</v>
          </cell>
          <cell r="S333">
            <v>466.56000000000006</v>
          </cell>
        </row>
        <row r="334">
          <cell r="K334">
            <v>41864</v>
          </cell>
          <cell r="R334" t="str">
            <v>SECS</v>
          </cell>
          <cell r="S334">
            <v>466.56000000000006</v>
          </cell>
        </row>
        <row r="335">
          <cell r="K335">
            <v>41864</v>
          </cell>
          <cell r="R335" t="str">
            <v>SECS</v>
          </cell>
          <cell r="S335">
            <v>466.56000000000006</v>
          </cell>
        </row>
        <row r="336">
          <cell r="K336">
            <v>41864</v>
          </cell>
          <cell r="R336" t="str">
            <v>SECS</v>
          </cell>
          <cell r="S336">
            <v>466.56000000000006</v>
          </cell>
        </row>
        <row r="337">
          <cell r="K337">
            <v>41864</v>
          </cell>
          <cell r="R337" t="str">
            <v>Panachage Portions</v>
          </cell>
          <cell r="S337">
            <v>459.64800000000002</v>
          </cell>
        </row>
        <row r="338">
          <cell r="K338">
            <v>41864</v>
          </cell>
          <cell r="R338" t="str">
            <v>Mecaplasti</v>
          </cell>
          <cell r="S338">
            <v>270</v>
          </cell>
        </row>
        <row r="339">
          <cell r="K339">
            <v>41864</v>
          </cell>
          <cell r="R339" t="str">
            <v>Mecaplasti</v>
          </cell>
          <cell r="S339">
            <v>270</v>
          </cell>
        </row>
        <row r="340">
          <cell r="K340">
            <v>41864</v>
          </cell>
          <cell r="R340" t="str">
            <v>Mecaplasti</v>
          </cell>
          <cell r="S340">
            <v>270</v>
          </cell>
        </row>
        <row r="341">
          <cell r="K341">
            <v>41864</v>
          </cell>
          <cell r="R341" t="str">
            <v>Mecaplasti</v>
          </cell>
          <cell r="S341">
            <v>270</v>
          </cell>
        </row>
        <row r="342">
          <cell r="K342">
            <v>41864</v>
          </cell>
          <cell r="R342" t="str">
            <v>Mecaplasti</v>
          </cell>
          <cell r="S342">
            <v>270</v>
          </cell>
        </row>
        <row r="343">
          <cell r="K343">
            <v>41864</v>
          </cell>
          <cell r="R343" t="str">
            <v>Mecaplasti</v>
          </cell>
          <cell r="S343">
            <v>270</v>
          </cell>
        </row>
        <row r="344">
          <cell r="K344">
            <v>41864</v>
          </cell>
          <cell r="R344" t="str">
            <v>Mecaplasti</v>
          </cell>
          <cell r="S344">
            <v>270</v>
          </cell>
        </row>
        <row r="345">
          <cell r="K345">
            <v>41864</v>
          </cell>
          <cell r="R345" t="str">
            <v>Mecaplasti</v>
          </cell>
          <cell r="S345">
            <v>270</v>
          </cell>
        </row>
        <row r="346">
          <cell r="K346">
            <v>41864</v>
          </cell>
          <cell r="R346" t="str">
            <v>Mecaplasti</v>
          </cell>
          <cell r="S346">
            <v>270</v>
          </cell>
        </row>
        <row r="347">
          <cell r="K347">
            <v>41864</v>
          </cell>
          <cell r="R347" t="str">
            <v>Mecaplasti</v>
          </cell>
          <cell r="S347">
            <v>270</v>
          </cell>
        </row>
        <row r="348">
          <cell r="K348">
            <v>41864</v>
          </cell>
          <cell r="R348" t="str">
            <v>Mecaplasti</v>
          </cell>
          <cell r="S348">
            <v>270</v>
          </cell>
        </row>
        <row r="349">
          <cell r="K349">
            <v>41864</v>
          </cell>
          <cell r="R349" t="str">
            <v>Mecaplasti</v>
          </cell>
          <cell r="S349">
            <v>270</v>
          </cell>
        </row>
        <row r="350">
          <cell r="K350">
            <v>41864</v>
          </cell>
          <cell r="R350" t="str">
            <v>Mecaplasti</v>
          </cell>
          <cell r="S350">
            <v>270</v>
          </cell>
        </row>
        <row r="351">
          <cell r="K351">
            <v>41864</v>
          </cell>
          <cell r="R351" t="str">
            <v>Mecaplasti</v>
          </cell>
          <cell r="S351">
            <v>270</v>
          </cell>
        </row>
        <row r="352">
          <cell r="K352">
            <v>41864</v>
          </cell>
          <cell r="R352" t="str">
            <v>Mecaplasti</v>
          </cell>
          <cell r="S352">
            <v>270</v>
          </cell>
        </row>
        <row r="353">
          <cell r="K353">
            <v>41864</v>
          </cell>
          <cell r="R353" t="str">
            <v>Mecaplasti</v>
          </cell>
          <cell r="S353">
            <v>270</v>
          </cell>
        </row>
        <row r="354">
          <cell r="K354">
            <v>41864</v>
          </cell>
          <cell r="R354" t="str">
            <v>Mecaplasti</v>
          </cell>
          <cell r="S354">
            <v>270</v>
          </cell>
        </row>
        <row r="355">
          <cell r="K355">
            <v>41864</v>
          </cell>
          <cell r="R355" t="str">
            <v>Remy Pm</v>
          </cell>
          <cell r="S355">
            <v>276.48</v>
          </cell>
        </row>
        <row r="356">
          <cell r="K356">
            <v>41864</v>
          </cell>
          <cell r="R356" t="str">
            <v>Remy Pm</v>
          </cell>
          <cell r="S356">
            <v>276.48</v>
          </cell>
        </row>
        <row r="357">
          <cell r="K357">
            <v>41864</v>
          </cell>
          <cell r="R357" t="str">
            <v>Remy Pm</v>
          </cell>
          <cell r="S357">
            <v>276.48</v>
          </cell>
        </row>
        <row r="358">
          <cell r="K358">
            <v>41864</v>
          </cell>
          <cell r="R358" t="str">
            <v>Remy Pm</v>
          </cell>
          <cell r="S358">
            <v>54.72</v>
          </cell>
        </row>
        <row r="359">
          <cell r="K359">
            <v>41864</v>
          </cell>
          <cell r="R359" t="str">
            <v>Ne rien mettre</v>
          </cell>
          <cell r="S359">
            <v>168</v>
          </cell>
        </row>
        <row r="360">
          <cell r="K360">
            <v>41864</v>
          </cell>
          <cell r="R360" t="str">
            <v>Ne rien mettre</v>
          </cell>
          <cell r="S360">
            <v>168</v>
          </cell>
        </row>
        <row r="361">
          <cell r="K361">
            <v>41864</v>
          </cell>
          <cell r="R361" t="str">
            <v>Ne rien mettre</v>
          </cell>
          <cell r="S361">
            <v>168</v>
          </cell>
        </row>
        <row r="362">
          <cell r="K362">
            <v>41864</v>
          </cell>
          <cell r="R362" t="str">
            <v>Ne rien mettre</v>
          </cell>
          <cell r="S362">
            <v>168</v>
          </cell>
        </row>
        <row r="363">
          <cell r="K363">
            <v>41864</v>
          </cell>
          <cell r="R363" t="str">
            <v>Ne rien mettre</v>
          </cell>
          <cell r="S363">
            <v>168</v>
          </cell>
        </row>
        <row r="364">
          <cell r="K364">
            <v>41864</v>
          </cell>
          <cell r="R364" t="str">
            <v>Ne rien mettre</v>
          </cell>
          <cell r="S364">
            <v>168</v>
          </cell>
        </row>
        <row r="365">
          <cell r="K365">
            <v>41864</v>
          </cell>
          <cell r="R365" t="str">
            <v>Ne rien mettre</v>
          </cell>
          <cell r="S365">
            <v>168</v>
          </cell>
        </row>
        <row r="366">
          <cell r="K366">
            <v>41864</v>
          </cell>
          <cell r="R366" t="str">
            <v>Ne rien mettre</v>
          </cell>
          <cell r="S366">
            <v>168</v>
          </cell>
        </row>
        <row r="367">
          <cell r="K367">
            <v>41864</v>
          </cell>
          <cell r="R367" t="str">
            <v>Ne rien mettre</v>
          </cell>
          <cell r="S367">
            <v>168</v>
          </cell>
        </row>
        <row r="368">
          <cell r="K368">
            <v>41864</v>
          </cell>
          <cell r="R368" t="str">
            <v>Ne rien mettre</v>
          </cell>
          <cell r="S368">
            <v>168</v>
          </cell>
        </row>
        <row r="369">
          <cell r="K369">
            <v>41864</v>
          </cell>
          <cell r="R369" t="str">
            <v>Ne rien mettre</v>
          </cell>
          <cell r="S369">
            <v>168</v>
          </cell>
        </row>
        <row r="370">
          <cell r="K370">
            <v>41864</v>
          </cell>
          <cell r="R370" t="str">
            <v>Ne rien mettre</v>
          </cell>
          <cell r="S370">
            <v>168</v>
          </cell>
        </row>
        <row r="371">
          <cell r="K371">
            <v>41864</v>
          </cell>
          <cell r="R371" t="str">
            <v>Ne rien mettre</v>
          </cell>
          <cell r="S371">
            <v>168</v>
          </cell>
        </row>
        <row r="372">
          <cell r="K372">
            <v>41864</v>
          </cell>
          <cell r="R372" t="str">
            <v>Ne rien mettre</v>
          </cell>
          <cell r="S372">
            <v>168</v>
          </cell>
        </row>
        <row r="373">
          <cell r="K373">
            <v>41864</v>
          </cell>
          <cell r="R373" t="str">
            <v>Ne rien mettre</v>
          </cell>
          <cell r="S373">
            <v>168</v>
          </cell>
        </row>
        <row r="374">
          <cell r="K374">
            <v>41864</v>
          </cell>
          <cell r="R374" t="str">
            <v>Ne rien mettre</v>
          </cell>
          <cell r="S374">
            <v>168</v>
          </cell>
        </row>
        <row r="375">
          <cell r="K375">
            <v>41864</v>
          </cell>
          <cell r="R375" t="str">
            <v>Ne rien mettre</v>
          </cell>
          <cell r="S375">
            <v>168</v>
          </cell>
        </row>
        <row r="376">
          <cell r="K376">
            <v>41864</v>
          </cell>
          <cell r="R376" t="str">
            <v>Ne rien mettre</v>
          </cell>
          <cell r="S376">
            <v>150.20000000000002</v>
          </cell>
        </row>
        <row r="377">
          <cell r="K377">
            <v>41864</v>
          </cell>
          <cell r="R377" t="str">
            <v>Ne rien mettre</v>
          </cell>
          <cell r="S377">
            <v>97.600000000000009</v>
          </cell>
        </row>
        <row r="378">
          <cell r="K378">
            <v>41864</v>
          </cell>
          <cell r="R378">
            <v>0</v>
          </cell>
        </row>
        <row r="379">
          <cell r="K379">
            <v>41864</v>
          </cell>
          <cell r="R379">
            <v>0</v>
          </cell>
        </row>
        <row r="380">
          <cell r="K380">
            <v>41864</v>
          </cell>
          <cell r="R380">
            <v>0</v>
          </cell>
        </row>
        <row r="381">
          <cell r="K381">
            <v>41864</v>
          </cell>
          <cell r="R381">
            <v>0</v>
          </cell>
        </row>
        <row r="382">
          <cell r="K382">
            <v>41864</v>
          </cell>
          <cell r="R382">
            <v>0</v>
          </cell>
        </row>
        <row r="383">
          <cell r="K383">
            <v>41864</v>
          </cell>
          <cell r="R383" t="str">
            <v>Mecaplasti</v>
          </cell>
          <cell r="S383">
            <v>30</v>
          </cell>
        </row>
        <row r="384">
          <cell r="K384">
            <v>41864</v>
          </cell>
          <cell r="R384" t="str">
            <v>Mecaplasti</v>
          </cell>
          <cell r="S384">
            <v>270</v>
          </cell>
        </row>
        <row r="385">
          <cell r="K385">
            <v>41864</v>
          </cell>
          <cell r="R385" t="str">
            <v>Mecaplasti</v>
          </cell>
          <cell r="S385">
            <v>270</v>
          </cell>
        </row>
        <row r="386">
          <cell r="K386">
            <v>41864</v>
          </cell>
          <cell r="R386" t="str">
            <v>Mecaplasti</v>
          </cell>
          <cell r="S386">
            <v>270</v>
          </cell>
        </row>
        <row r="387">
          <cell r="K387">
            <v>41864</v>
          </cell>
          <cell r="R387" t="str">
            <v>Mecaplasti</v>
          </cell>
          <cell r="S387">
            <v>270</v>
          </cell>
        </row>
        <row r="388">
          <cell r="K388">
            <v>41864</v>
          </cell>
          <cell r="R388" t="str">
            <v>Mecaplasti</v>
          </cell>
          <cell r="S388">
            <v>270</v>
          </cell>
        </row>
        <row r="389">
          <cell r="K389">
            <v>41864</v>
          </cell>
          <cell r="R389" t="str">
            <v>Mecaplasti</v>
          </cell>
          <cell r="S389">
            <v>270</v>
          </cell>
        </row>
        <row r="390">
          <cell r="K390">
            <v>41864</v>
          </cell>
          <cell r="R390" t="str">
            <v>Mecaplasti</v>
          </cell>
          <cell r="S390">
            <v>270</v>
          </cell>
        </row>
        <row r="391">
          <cell r="K391">
            <v>41864</v>
          </cell>
          <cell r="R391" t="str">
            <v>Waldner</v>
          </cell>
          <cell r="S391">
            <v>1290.75</v>
          </cell>
        </row>
        <row r="392">
          <cell r="K392">
            <v>41864</v>
          </cell>
          <cell r="R392" t="str">
            <v>Waldner</v>
          </cell>
          <cell r="S392">
            <v>2012.5</v>
          </cell>
        </row>
        <row r="393">
          <cell r="K393">
            <v>41864</v>
          </cell>
          <cell r="R393" t="str">
            <v>Plasti - 600</v>
          </cell>
          <cell r="S393">
            <v>566.4</v>
          </cell>
        </row>
        <row r="394">
          <cell r="K394">
            <v>41864</v>
          </cell>
          <cell r="R394" t="str">
            <v>Remy1 - 1200</v>
          </cell>
          <cell r="S394">
            <v>1382.3999999999999</v>
          </cell>
        </row>
        <row r="395">
          <cell r="K395">
            <v>41864</v>
          </cell>
          <cell r="R395" t="str">
            <v>Plasti - 600</v>
          </cell>
          <cell r="S395">
            <v>2488.3199999999997</v>
          </cell>
        </row>
        <row r="396">
          <cell r="K396">
            <v>41864</v>
          </cell>
          <cell r="R396" t="str">
            <v>Plasti - 600</v>
          </cell>
          <cell r="S396">
            <v>1520.6399999999999</v>
          </cell>
        </row>
        <row r="397">
          <cell r="K397">
            <v>41864</v>
          </cell>
          <cell r="R397" t="str">
            <v>Plasti - 600</v>
          </cell>
          <cell r="S397">
            <v>1264.896</v>
          </cell>
        </row>
        <row r="398">
          <cell r="K398">
            <v>41864</v>
          </cell>
          <cell r="R398" t="str">
            <v>Waldner</v>
          </cell>
          <cell r="S398">
            <v>915.15</v>
          </cell>
        </row>
        <row r="399">
          <cell r="K399">
            <v>41864</v>
          </cell>
          <cell r="R399" t="str">
            <v>Remy1 - 1200</v>
          </cell>
          <cell r="S399">
            <v>1382.3999999999999</v>
          </cell>
        </row>
        <row r="400">
          <cell r="K400">
            <v>41864</v>
          </cell>
          <cell r="R400" t="str">
            <v>Remy1 - 1200</v>
          </cell>
          <cell r="S400">
            <v>1435.2</v>
          </cell>
        </row>
        <row r="401">
          <cell r="K401">
            <v>41864</v>
          </cell>
          <cell r="R401" t="str">
            <v>Waldner</v>
          </cell>
          <cell r="S401">
            <v>1361.25</v>
          </cell>
        </row>
        <row r="402">
          <cell r="K402">
            <v>41864</v>
          </cell>
          <cell r="R402" t="str">
            <v>Plasti - 600</v>
          </cell>
          <cell r="S402">
            <v>972.80000000000007</v>
          </cell>
        </row>
        <row r="403">
          <cell r="K403">
            <v>41864</v>
          </cell>
          <cell r="R403" t="str">
            <v>Waldner</v>
          </cell>
          <cell r="S403">
            <v>1257.5</v>
          </cell>
        </row>
        <row r="404">
          <cell r="K404">
            <v>41864</v>
          </cell>
          <cell r="R404" t="str">
            <v>Waldner</v>
          </cell>
          <cell r="S404">
            <v>250.95</v>
          </cell>
        </row>
        <row r="405">
          <cell r="K405">
            <v>41864</v>
          </cell>
          <cell r="R405" t="str">
            <v>Waldner</v>
          </cell>
          <cell r="S405">
            <v>472.5</v>
          </cell>
        </row>
        <row r="406">
          <cell r="K406">
            <v>41864</v>
          </cell>
          <cell r="R406" t="str">
            <v>Waldner</v>
          </cell>
          <cell r="S406">
            <v>421.5</v>
          </cell>
        </row>
        <row r="407">
          <cell r="K407">
            <v>41864</v>
          </cell>
          <cell r="R407" t="str">
            <v>Plasti - 600</v>
          </cell>
          <cell r="S407">
            <v>897.66</v>
          </cell>
        </row>
        <row r="408">
          <cell r="K408">
            <v>41865</v>
          </cell>
          <cell r="R408" t="str">
            <v>Panachage Portions</v>
          </cell>
          <cell r="S408">
            <v>612.86400000000003</v>
          </cell>
        </row>
        <row r="409">
          <cell r="K409">
            <v>41865</v>
          </cell>
          <cell r="R409" t="str">
            <v>Panachage Portions</v>
          </cell>
          <cell r="S409">
            <v>204.28800000000001</v>
          </cell>
        </row>
        <row r="410">
          <cell r="K410">
            <v>41865</v>
          </cell>
          <cell r="R410" t="str">
            <v>Panachage Portions</v>
          </cell>
          <cell r="S410">
            <v>612.86400000000003</v>
          </cell>
        </row>
        <row r="411">
          <cell r="K411">
            <v>41865</v>
          </cell>
          <cell r="R411" t="str">
            <v>Panachage Portions</v>
          </cell>
          <cell r="S411">
            <v>87.248000000000005</v>
          </cell>
        </row>
        <row r="412">
          <cell r="K412">
            <v>41865</v>
          </cell>
          <cell r="R412" t="str">
            <v>Jeppsson</v>
          </cell>
          <cell r="S412">
            <v>340.2</v>
          </cell>
        </row>
        <row r="413">
          <cell r="K413">
            <v>41865</v>
          </cell>
          <cell r="R413" t="str">
            <v>Jeppsson</v>
          </cell>
          <cell r="S413">
            <v>518.4</v>
          </cell>
        </row>
        <row r="414">
          <cell r="K414">
            <v>41865</v>
          </cell>
          <cell r="R414" t="str">
            <v>Jeppsson</v>
          </cell>
          <cell r="S414">
            <v>518.4</v>
          </cell>
        </row>
        <row r="415">
          <cell r="K415">
            <v>41865</v>
          </cell>
          <cell r="R415" t="str">
            <v>Jeppsson</v>
          </cell>
          <cell r="S415">
            <v>518.4</v>
          </cell>
        </row>
        <row r="416">
          <cell r="K416">
            <v>41865</v>
          </cell>
          <cell r="R416" t="str">
            <v>Jeppsson</v>
          </cell>
          <cell r="S416">
            <v>518.4</v>
          </cell>
        </row>
        <row r="417">
          <cell r="K417">
            <v>41865</v>
          </cell>
          <cell r="R417" t="str">
            <v>Jeppsson</v>
          </cell>
          <cell r="S417">
            <v>518.4</v>
          </cell>
        </row>
        <row r="418">
          <cell r="K418">
            <v>41865</v>
          </cell>
          <cell r="R418" t="str">
            <v>Jeppsson</v>
          </cell>
          <cell r="S418">
            <v>518.4</v>
          </cell>
        </row>
        <row r="419">
          <cell r="K419">
            <v>41865</v>
          </cell>
          <cell r="R419" t="str">
            <v>Jeppsson</v>
          </cell>
          <cell r="S419">
            <v>18</v>
          </cell>
        </row>
        <row r="420">
          <cell r="K420">
            <v>41865</v>
          </cell>
          <cell r="R420" t="str">
            <v>Jeppsson</v>
          </cell>
          <cell r="S420">
            <v>518.4</v>
          </cell>
        </row>
        <row r="421">
          <cell r="K421">
            <v>41865</v>
          </cell>
          <cell r="R421" t="str">
            <v>Jeppsson</v>
          </cell>
          <cell r="S421">
            <v>518.4</v>
          </cell>
        </row>
        <row r="422">
          <cell r="K422">
            <v>41865</v>
          </cell>
          <cell r="R422" t="str">
            <v>Jeppsson</v>
          </cell>
          <cell r="S422">
            <v>518.4</v>
          </cell>
        </row>
        <row r="423">
          <cell r="K423">
            <v>41865</v>
          </cell>
          <cell r="R423" t="str">
            <v>Jeppsson</v>
          </cell>
          <cell r="S423">
            <v>518.4</v>
          </cell>
        </row>
        <row r="424">
          <cell r="K424">
            <v>41865</v>
          </cell>
          <cell r="R424" t="str">
            <v>Jeppsson</v>
          </cell>
          <cell r="S424">
            <v>518.4</v>
          </cell>
        </row>
        <row r="425">
          <cell r="K425">
            <v>41865</v>
          </cell>
          <cell r="R425" t="str">
            <v>IWK TC</v>
          </cell>
          <cell r="S425">
            <v>230.25</v>
          </cell>
        </row>
        <row r="426">
          <cell r="K426">
            <v>41865</v>
          </cell>
          <cell r="R426" t="str">
            <v>IWK TC</v>
          </cell>
          <cell r="S426">
            <v>256.5</v>
          </cell>
        </row>
        <row r="427">
          <cell r="K427">
            <v>41865</v>
          </cell>
          <cell r="R427" t="str">
            <v>IWK TC</v>
          </cell>
          <cell r="S427">
            <v>256.5</v>
          </cell>
        </row>
        <row r="428">
          <cell r="K428">
            <v>41865</v>
          </cell>
          <cell r="R428" t="str">
            <v>IWK TC</v>
          </cell>
          <cell r="S428">
            <v>256.5</v>
          </cell>
        </row>
        <row r="429">
          <cell r="K429">
            <v>41865</v>
          </cell>
          <cell r="R429" t="str">
            <v>IWK TC</v>
          </cell>
          <cell r="S429">
            <v>256.5</v>
          </cell>
        </row>
        <row r="430">
          <cell r="K430">
            <v>41865</v>
          </cell>
          <cell r="R430" t="str">
            <v>IWK TC</v>
          </cell>
          <cell r="S430">
            <v>256.5</v>
          </cell>
        </row>
        <row r="431">
          <cell r="K431">
            <v>41865</v>
          </cell>
          <cell r="R431" t="str">
            <v>IWK TC</v>
          </cell>
          <cell r="S431">
            <v>175.5</v>
          </cell>
        </row>
        <row r="432">
          <cell r="K432">
            <v>41865</v>
          </cell>
          <cell r="R432" t="str">
            <v>SECS</v>
          </cell>
          <cell r="S432">
            <v>336</v>
          </cell>
        </row>
        <row r="433">
          <cell r="K433">
            <v>41865</v>
          </cell>
          <cell r="R433" t="str">
            <v>SECS</v>
          </cell>
          <cell r="S433">
            <v>76.8</v>
          </cell>
        </row>
        <row r="434">
          <cell r="K434">
            <v>41865</v>
          </cell>
          <cell r="R434" t="str">
            <v>SECS</v>
          </cell>
          <cell r="S434">
            <v>100.8</v>
          </cell>
        </row>
        <row r="435">
          <cell r="K435">
            <v>41865</v>
          </cell>
          <cell r="R435" t="str">
            <v>IWK TC</v>
          </cell>
          <cell r="S435">
            <v>324</v>
          </cell>
        </row>
        <row r="436">
          <cell r="K436">
            <v>41865</v>
          </cell>
          <cell r="R436" t="str">
            <v>IWK TC</v>
          </cell>
          <cell r="S436">
            <v>324</v>
          </cell>
        </row>
        <row r="437">
          <cell r="K437">
            <v>41865</v>
          </cell>
          <cell r="R437" t="str">
            <v>IWK TC</v>
          </cell>
          <cell r="S437">
            <v>306</v>
          </cell>
        </row>
        <row r="438">
          <cell r="K438">
            <v>41865</v>
          </cell>
          <cell r="R438" t="str">
            <v>IWK TC</v>
          </cell>
          <cell r="S438">
            <v>324</v>
          </cell>
        </row>
        <row r="439">
          <cell r="K439">
            <v>41865</v>
          </cell>
          <cell r="R439" t="str">
            <v>Remy GM étui TF</v>
          </cell>
          <cell r="S439">
            <v>307.8</v>
          </cell>
        </row>
        <row r="440">
          <cell r="K440">
            <v>41865</v>
          </cell>
          <cell r="R440" t="str">
            <v>Remy GM étui TF</v>
          </cell>
          <cell r="S440">
            <v>307.8</v>
          </cell>
        </row>
        <row r="441">
          <cell r="K441">
            <v>41865</v>
          </cell>
          <cell r="R441" t="str">
            <v>Remy GM étui TF</v>
          </cell>
          <cell r="S441">
            <v>307.8</v>
          </cell>
        </row>
        <row r="442">
          <cell r="K442">
            <v>41865</v>
          </cell>
          <cell r="R442" t="str">
            <v>Remy GM étui TF</v>
          </cell>
          <cell r="S442">
            <v>307.8</v>
          </cell>
        </row>
        <row r="443">
          <cell r="K443">
            <v>41865</v>
          </cell>
          <cell r="R443" t="str">
            <v>Remy GM étui TF</v>
          </cell>
          <cell r="S443">
            <v>307.8</v>
          </cell>
        </row>
        <row r="444">
          <cell r="K444">
            <v>41865</v>
          </cell>
          <cell r="R444" t="str">
            <v>Remy GM étui TF</v>
          </cell>
          <cell r="S444">
            <v>123.3</v>
          </cell>
        </row>
        <row r="445">
          <cell r="K445">
            <v>41865</v>
          </cell>
          <cell r="R445" t="str">
            <v>Remy GM étui TF</v>
          </cell>
          <cell r="S445">
            <v>307.8</v>
          </cell>
        </row>
        <row r="446">
          <cell r="K446">
            <v>41865</v>
          </cell>
          <cell r="R446" t="str">
            <v>Remy GM étui TF</v>
          </cell>
          <cell r="S446">
            <v>307.8</v>
          </cell>
        </row>
        <row r="447">
          <cell r="K447">
            <v>41865</v>
          </cell>
          <cell r="R447" t="str">
            <v>Semso-JYGA</v>
          </cell>
          <cell r="S447">
            <v>212.4</v>
          </cell>
        </row>
        <row r="448">
          <cell r="K448">
            <v>41865</v>
          </cell>
          <cell r="R448" t="str">
            <v>Semso-JYGA</v>
          </cell>
          <cell r="S448">
            <v>239.4</v>
          </cell>
        </row>
        <row r="449">
          <cell r="K449">
            <v>41865</v>
          </cell>
          <cell r="R449" t="str">
            <v>Semso-JYGA</v>
          </cell>
          <cell r="S449">
            <v>158.4</v>
          </cell>
        </row>
        <row r="450">
          <cell r="K450">
            <v>41865</v>
          </cell>
          <cell r="R450" t="str">
            <v>Semso-JYGA</v>
          </cell>
          <cell r="S450">
            <v>239.4</v>
          </cell>
        </row>
        <row r="451">
          <cell r="K451">
            <v>41865</v>
          </cell>
          <cell r="R451" t="str">
            <v>Semso-JYGA</v>
          </cell>
          <cell r="S451">
            <v>239.4</v>
          </cell>
        </row>
        <row r="452">
          <cell r="K452">
            <v>41865</v>
          </cell>
          <cell r="R452" t="str">
            <v>Semso-JYGA</v>
          </cell>
          <cell r="S452">
            <v>239.4</v>
          </cell>
        </row>
        <row r="453">
          <cell r="K453">
            <v>41865</v>
          </cell>
          <cell r="R453" t="str">
            <v>Semso-JYGA</v>
          </cell>
          <cell r="S453">
            <v>239.4</v>
          </cell>
        </row>
        <row r="454">
          <cell r="K454">
            <v>41865</v>
          </cell>
          <cell r="R454" t="str">
            <v>Jeppsson</v>
          </cell>
          <cell r="S454">
            <v>518.4</v>
          </cell>
        </row>
        <row r="455">
          <cell r="K455">
            <v>41865</v>
          </cell>
          <cell r="R455" t="str">
            <v>Jeppsson</v>
          </cell>
          <cell r="S455">
            <v>21.6</v>
          </cell>
        </row>
        <row r="456">
          <cell r="K456">
            <v>41865</v>
          </cell>
          <cell r="R456" t="str">
            <v>SECS</v>
          </cell>
          <cell r="S456">
            <v>414.71999999999997</v>
          </cell>
        </row>
        <row r="457">
          <cell r="K457">
            <v>41865</v>
          </cell>
          <cell r="R457" t="str">
            <v>SECS</v>
          </cell>
          <cell r="S457">
            <v>132.47999999999999</v>
          </cell>
        </row>
        <row r="458">
          <cell r="K458">
            <v>41865</v>
          </cell>
          <cell r="R458" t="str">
            <v>SECS</v>
          </cell>
          <cell r="S458">
            <v>414.71999999999997</v>
          </cell>
        </row>
        <row r="459">
          <cell r="K459">
            <v>41865</v>
          </cell>
          <cell r="R459" t="str">
            <v>IWK TC</v>
          </cell>
          <cell r="S459">
            <v>123.3</v>
          </cell>
        </row>
        <row r="460">
          <cell r="K460">
            <v>41865</v>
          </cell>
          <cell r="R460" t="str">
            <v>IWK TC</v>
          </cell>
          <cell r="S460">
            <v>307.8</v>
          </cell>
        </row>
        <row r="461">
          <cell r="K461">
            <v>41865</v>
          </cell>
          <cell r="R461" t="str">
            <v>IWK TC</v>
          </cell>
          <cell r="S461">
            <v>307.8</v>
          </cell>
        </row>
        <row r="462">
          <cell r="K462">
            <v>41865</v>
          </cell>
          <cell r="R462" t="str">
            <v>IWK TC</v>
          </cell>
          <cell r="S462">
            <v>307.8</v>
          </cell>
        </row>
        <row r="463">
          <cell r="K463">
            <v>41865</v>
          </cell>
          <cell r="R463" t="str">
            <v>IWK TC</v>
          </cell>
          <cell r="S463">
            <v>307.8</v>
          </cell>
        </row>
        <row r="464">
          <cell r="K464">
            <v>41865</v>
          </cell>
          <cell r="R464" t="str">
            <v>Panachage Portions</v>
          </cell>
          <cell r="S464">
            <v>409.64000000000004</v>
          </cell>
        </row>
        <row r="465">
          <cell r="K465">
            <v>41865</v>
          </cell>
          <cell r="R465" t="str">
            <v>Panachage Portions</v>
          </cell>
          <cell r="S465">
            <v>92.568000000000012</v>
          </cell>
        </row>
        <row r="466">
          <cell r="K466">
            <v>41865</v>
          </cell>
          <cell r="R466" t="str">
            <v>Panachage Portions</v>
          </cell>
          <cell r="S466">
            <v>68.096000000000004</v>
          </cell>
        </row>
        <row r="467">
          <cell r="K467">
            <v>41865</v>
          </cell>
          <cell r="R467" t="str">
            <v>Panachage Portions</v>
          </cell>
          <cell r="S467">
            <v>612.86400000000003</v>
          </cell>
        </row>
        <row r="468">
          <cell r="K468">
            <v>41865</v>
          </cell>
          <cell r="R468" t="str">
            <v>Panachage Portions</v>
          </cell>
          <cell r="S468">
            <v>171.304</v>
          </cell>
        </row>
        <row r="469">
          <cell r="K469">
            <v>41865</v>
          </cell>
          <cell r="R469" t="str">
            <v>Semso-JYGA</v>
          </cell>
          <cell r="S469">
            <v>87.3</v>
          </cell>
        </row>
        <row r="470">
          <cell r="K470">
            <v>41865</v>
          </cell>
          <cell r="R470" t="str">
            <v>Semso-JYGA</v>
          </cell>
          <cell r="S470">
            <v>239.4</v>
          </cell>
        </row>
        <row r="471">
          <cell r="K471">
            <v>41865</v>
          </cell>
          <cell r="R471" t="str">
            <v>Semso-JYGA</v>
          </cell>
          <cell r="S471">
            <v>239.4</v>
          </cell>
        </row>
        <row r="472">
          <cell r="K472">
            <v>41865</v>
          </cell>
          <cell r="R472" t="str">
            <v>Semso-JYGA</v>
          </cell>
          <cell r="S472">
            <v>239.4</v>
          </cell>
        </row>
        <row r="473">
          <cell r="K473">
            <v>41865</v>
          </cell>
          <cell r="R473" t="str">
            <v>Semso-JYGA</v>
          </cell>
          <cell r="S473">
            <v>239.4</v>
          </cell>
        </row>
        <row r="474">
          <cell r="K474">
            <v>41865</v>
          </cell>
          <cell r="R474" t="str">
            <v>Semso-JYGA</v>
          </cell>
          <cell r="S474">
            <v>239.4</v>
          </cell>
        </row>
        <row r="475">
          <cell r="K475">
            <v>41865</v>
          </cell>
          <cell r="R475" t="str">
            <v>Semso-JYGA</v>
          </cell>
          <cell r="S475">
            <v>239.4</v>
          </cell>
        </row>
        <row r="476">
          <cell r="K476">
            <v>41865</v>
          </cell>
          <cell r="R476" t="str">
            <v>Semso-JYGA</v>
          </cell>
          <cell r="S476">
            <v>239.4</v>
          </cell>
        </row>
        <row r="477">
          <cell r="K477">
            <v>41865</v>
          </cell>
          <cell r="R477" t="str">
            <v>IWK TC</v>
          </cell>
          <cell r="S477">
            <v>78</v>
          </cell>
        </row>
        <row r="478">
          <cell r="K478">
            <v>41865</v>
          </cell>
          <cell r="R478" t="str">
            <v>IWK TC</v>
          </cell>
          <cell r="S478">
            <v>256.5</v>
          </cell>
        </row>
        <row r="479">
          <cell r="K479">
            <v>41865</v>
          </cell>
          <cell r="R479" t="str">
            <v>Semso-JYGA</v>
          </cell>
          <cell r="S479">
            <v>239.4</v>
          </cell>
        </row>
        <row r="480">
          <cell r="K480">
            <v>41865</v>
          </cell>
          <cell r="R480" t="str">
            <v>Semso-JYGA</v>
          </cell>
          <cell r="S480">
            <v>239.4</v>
          </cell>
        </row>
        <row r="481">
          <cell r="K481">
            <v>41865</v>
          </cell>
          <cell r="R481" t="str">
            <v>Semso-JYGA</v>
          </cell>
          <cell r="S481">
            <v>239.4</v>
          </cell>
        </row>
        <row r="482">
          <cell r="K482">
            <v>41865</v>
          </cell>
          <cell r="R482" t="str">
            <v>Semso-JYGA</v>
          </cell>
          <cell r="S482">
            <v>195.3</v>
          </cell>
        </row>
        <row r="483">
          <cell r="K483">
            <v>41865</v>
          </cell>
          <cell r="R483" t="str">
            <v>Semso-JYGA</v>
          </cell>
          <cell r="S483">
            <v>239.4</v>
          </cell>
        </row>
        <row r="484">
          <cell r="K484">
            <v>41865</v>
          </cell>
          <cell r="R484" t="str">
            <v>Semso-JYGA</v>
          </cell>
          <cell r="S484">
            <v>239.4</v>
          </cell>
        </row>
        <row r="485">
          <cell r="K485">
            <v>41865</v>
          </cell>
          <cell r="R485" t="str">
            <v>Semso-JYGA</v>
          </cell>
          <cell r="S485">
            <v>239.4</v>
          </cell>
        </row>
        <row r="486">
          <cell r="K486">
            <v>41865</v>
          </cell>
          <cell r="R486" t="str">
            <v>Semso-JYGA</v>
          </cell>
          <cell r="S486">
            <v>239.4</v>
          </cell>
        </row>
        <row r="487">
          <cell r="K487">
            <v>41865</v>
          </cell>
          <cell r="R487" t="str">
            <v>Semso-JYGA</v>
          </cell>
          <cell r="S487">
            <v>239.4</v>
          </cell>
        </row>
        <row r="488">
          <cell r="K488">
            <v>41865</v>
          </cell>
          <cell r="R488" t="str">
            <v>Semso-JYGA</v>
          </cell>
          <cell r="S488">
            <v>239.4</v>
          </cell>
        </row>
        <row r="489">
          <cell r="K489">
            <v>41865</v>
          </cell>
          <cell r="R489" t="str">
            <v>Semso-JYGA</v>
          </cell>
          <cell r="S489">
            <v>239.4</v>
          </cell>
        </row>
        <row r="490">
          <cell r="K490">
            <v>41865</v>
          </cell>
          <cell r="R490" t="str">
            <v>Semso-JYGA</v>
          </cell>
          <cell r="S490">
            <v>239.4</v>
          </cell>
        </row>
        <row r="491">
          <cell r="K491">
            <v>41865</v>
          </cell>
          <cell r="R491" t="str">
            <v>Semso-JYGA</v>
          </cell>
          <cell r="S491">
            <v>239.4</v>
          </cell>
        </row>
        <row r="492">
          <cell r="K492">
            <v>41865</v>
          </cell>
          <cell r="R492" t="str">
            <v>Semso-JYGA</v>
          </cell>
          <cell r="S492">
            <v>239.4</v>
          </cell>
        </row>
        <row r="493">
          <cell r="K493">
            <v>41865</v>
          </cell>
          <cell r="R493" t="str">
            <v>Semso-JYGA</v>
          </cell>
          <cell r="S493">
            <v>239.4</v>
          </cell>
        </row>
        <row r="494">
          <cell r="K494">
            <v>41865</v>
          </cell>
          <cell r="R494" t="str">
            <v>Semso-JYGA</v>
          </cell>
          <cell r="S494">
            <v>239.4</v>
          </cell>
        </row>
        <row r="495">
          <cell r="K495">
            <v>41865</v>
          </cell>
          <cell r="R495" t="str">
            <v>Semso-JYGA</v>
          </cell>
          <cell r="S495">
            <v>239.4</v>
          </cell>
        </row>
        <row r="496">
          <cell r="K496">
            <v>41865</v>
          </cell>
          <cell r="R496" t="str">
            <v>Semso-JYGA</v>
          </cell>
          <cell r="S496">
            <v>239.4</v>
          </cell>
        </row>
        <row r="497">
          <cell r="K497">
            <v>41865</v>
          </cell>
          <cell r="R497" t="str">
            <v>Mecaplasti</v>
          </cell>
          <cell r="S497">
            <v>270</v>
          </cell>
        </row>
        <row r="498">
          <cell r="K498">
            <v>41865</v>
          </cell>
          <cell r="R498" t="str">
            <v>Mecaplasti</v>
          </cell>
          <cell r="S498">
            <v>270</v>
          </cell>
        </row>
        <row r="499">
          <cell r="K499">
            <v>41865</v>
          </cell>
          <cell r="R499" t="str">
            <v>Mecaplasti</v>
          </cell>
          <cell r="S499">
            <v>270</v>
          </cell>
        </row>
        <row r="500">
          <cell r="K500">
            <v>41865</v>
          </cell>
          <cell r="R500" t="str">
            <v>Mecaplasti</v>
          </cell>
          <cell r="S500">
            <v>270</v>
          </cell>
        </row>
        <row r="501">
          <cell r="K501">
            <v>41865</v>
          </cell>
          <cell r="R501" t="str">
            <v>Mecaplasti</v>
          </cell>
          <cell r="S501">
            <v>270</v>
          </cell>
        </row>
        <row r="502">
          <cell r="K502">
            <v>41865</v>
          </cell>
          <cell r="R502" t="str">
            <v>Mecaplasti</v>
          </cell>
          <cell r="S502">
            <v>270</v>
          </cell>
        </row>
        <row r="503">
          <cell r="K503">
            <v>41865</v>
          </cell>
          <cell r="R503" t="str">
            <v>Mecaplasti</v>
          </cell>
          <cell r="S503">
            <v>270</v>
          </cell>
        </row>
        <row r="504">
          <cell r="K504">
            <v>41865</v>
          </cell>
          <cell r="R504" t="str">
            <v>Mecaplasti</v>
          </cell>
          <cell r="S504">
            <v>270</v>
          </cell>
        </row>
        <row r="505">
          <cell r="K505">
            <v>41865</v>
          </cell>
          <cell r="R505" t="str">
            <v>Mecaplasti</v>
          </cell>
          <cell r="S505">
            <v>270</v>
          </cell>
        </row>
        <row r="506">
          <cell r="K506">
            <v>41865</v>
          </cell>
          <cell r="R506" t="str">
            <v>Mecaplasti</v>
          </cell>
          <cell r="S506">
            <v>270</v>
          </cell>
        </row>
        <row r="507">
          <cell r="K507">
            <v>41865</v>
          </cell>
          <cell r="R507" t="str">
            <v>Mecaplasti</v>
          </cell>
          <cell r="S507">
            <v>270</v>
          </cell>
        </row>
        <row r="508">
          <cell r="K508">
            <v>41865</v>
          </cell>
          <cell r="R508" t="str">
            <v>Mecaplasti</v>
          </cell>
          <cell r="S508">
            <v>270</v>
          </cell>
        </row>
        <row r="509">
          <cell r="K509">
            <v>41865</v>
          </cell>
          <cell r="R509" t="str">
            <v>Mecaplasti</v>
          </cell>
          <cell r="S509">
            <v>270</v>
          </cell>
        </row>
        <row r="510">
          <cell r="K510">
            <v>41865</v>
          </cell>
          <cell r="R510" t="str">
            <v>Mecaplasti</v>
          </cell>
          <cell r="S510">
            <v>270</v>
          </cell>
        </row>
        <row r="511">
          <cell r="K511">
            <v>41865</v>
          </cell>
          <cell r="R511" t="str">
            <v>Mecaplasti</v>
          </cell>
          <cell r="S511">
            <v>270</v>
          </cell>
        </row>
        <row r="512">
          <cell r="K512">
            <v>41865</v>
          </cell>
          <cell r="R512" t="str">
            <v>Mecaplasti</v>
          </cell>
          <cell r="S512">
            <v>270</v>
          </cell>
        </row>
        <row r="513">
          <cell r="K513">
            <v>41865</v>
          </cell>
          <cell r="R513" t="str">
            <v>Mecaplasti</v>
          </cell>
          <cell r="S513">
            <v>270</v>
          </cell>
        </row>
        <row r="514">
          <cell r="K514">
            <v>41865</v>
          </cell>
          <cell r="R514" t="str">
            <v>Mecaplasti</v>
          </cell>
          <cell r="S514">
            <v>270</v>
          </cell>
        </row>
        <row r="515">
          <cell r="K515">
            <v>41865</v>
          </cell>
          <cell r="R515" t="str">
            <v>Mecaplasti</v>
          </cell>
          <cell r="S515">
            <v>270</v>
          </cell>
        </row>
        <row r="516">
          <cell r="K516">
            <v>41865</v>
          </cell>
          <cell r="R516" t="str">
            <v>Mecaplasti</v>
          </cell>
          <cell r="S516">
            <v>270</v>
          </cell>
        </row>
        <row r="517">
          <cell r="K517">
            <v>41865</v>
          </cell>
          <cell r="R517" t="str">
            <v>Mecaplasti</v>
          </cell>
          <cell r="S517">
            <v>270</v>
          </cell>
        </row>
        <row r="518">
          <cell r="K518">
            <v>41865</v>
          </cell>
          <cell r="R518" t="str">
            <v>Mecaplasti</v>
          </cell>
          <cell r="S518">
            <v>270</v>
          </cell>
        </row>
        <row r="519">
          <cell r="K519">
            <v>41865</v>
          </cell>
          <cell r="R519" t="str">
            <v>Mecaplasti</v>
          </cell>
          <cell r="S519">
            <v>270</v>
          </cell>
        </row>
        <row r="520">
          <cell r="K520">
            <v>41865</v>
          </cell>
          <cell r="R520" t="str">
            <v>Mecaplasti</v>
          </cell>
          <cell r="S520">
            <v>270</v>
          </cell>
        </row>
        <row r="521">
          <cell r="K521">
            <v>41865</v>
          </cell>
          <cell r="R521" t="str">
            <v>Mecaplasti</v>
          </cell>
          <cell r="S521">
            <v>270</v>
          </cell>
        </row>
        <row r="522">
          <cell r="K522">
            <v>41865</v>
          </cell>
          <cell r="R522" t="str">
            <v>Mecaplasti</v>
          </cell>
          <cell r="S522">
            <v>270</v>
          </cell>
        </row>
        <row r="523">
          <cell r="K523">
            <v>41865</v>
          </cell>
          <cell r="R523" t="str">
            <v>Mecaplasti</v>
          </cell>
          <cell r="S523">
            <v>270</v>
          </cell>
        </row>
        <row r="524">
          <cell r="K524">
            <v>41865</v>
          </cell>
          <cell r="R524" t="str">
            <v>Mecaplasti</v>
          </cell>
          <cell r="S524">
            <v>270</v>
          </cell>
        </row>
        <row r="525">
          <cell r="K525">
            <v>41865</v>
          </cell>
          <cell r="R525" t="str">
            <v>Mecaplasti</v>
          </cell>
          <cell r="S525">
            <v>270</v>
          </cell>
        </row>
        <row r="526">
          <cell r="K526">
            <v>41865</v>
          </cell>
          <cell r="R526" t="str">
            <v>Mecaplasti</v>
          </cell>
          <cell r="S526">
            <v>270</v>
          </cell>
        </row>
        <row r="527">
          <cell r="K527">
            <v>41865</v>
          </cell>
          <cell r="R527" t="str">
            <v>Mecaplasti</v>
          </cell>
          <cell r="S527">
            <v>270</v>
          </cell>
        </row>
        <row r="528">
          <cell r="K528">
            <v>41865</v>
          </cell>
          <cell r="R528" t="str">
            <v>Mecaplasti</v>
          </cell>
          <cell r="S528">
            <v>270</v>
          </cell>
        </row>
        <row r="529">
          <cell r="K529">
            <v>41865</v>
          </cell>
          <cell r="R529" t="str">
            <v>Mecaplasti</v>
          </cell>
          <cell r="S529">
            <v>270</v>
          </cell>
        </row>
        <row r="530">
          <cell r="K530">
            <v>41865</v>
          </cell>
          <cell r="R530" t="str">
            <v>Mecaplasti</v>
          </cell>
          <cell r="S530">
            <v>270</v>
          </cell>
        </row>
        <row r="531">
          <cell r="K531">
            <v>41865</v>
          </cell>
          <cell r="R531" t="str">
            <v>Mecaplasti</v>
          </cell>
          <cell r="S531">
            <v>256</v>
          </cell>
        </row>
        <row r="532">
          <cell r="K532">
            <v>41865</v>
          </cell>
          <cell r="R532" t="str">
            <v>Mecaplasti</v>
          </cell>
          <cell r="S532">
            <v>270</v>
          </cell>
        </row>
        <row r="533">
          <cell r="K533">
            <v>41865</v>
          </cell>
          <cell r="R533" t="str">
            <v>Mecaplasti</v>
          </cell>
          <cell r="S533">
            <v>270</v>
          </cell>
        </row>
        <row r="534">
          <cell r="K534">
            <v>41865</v>
          </cell>
          <cell r="R534" t="str">
            <v>Mecaplasti</v>
          </cell>
          <cell r="S534">
            <v>270</v>
          </cell>
        </row>
        <row r="535">
          <cell r="K535">
            <v>41865</v>
          </cell>
          <cell r="R535" t="str">
            <v>Mecaplasti</v>
          </cell>
          <cell r="S535">
            <v>270</v>
          </cell>
        </row>
        <row r="536">
          <cell r="K536">
            <v>41865</v>
          </cell>
          <cell r="R536" t="str">
            <v>Mecaplasti</v>
          </cell>
          <cell r="S536">
            <v>270</v>
          </cell>
        </row>
        <row r="537">
          <cell r="K537">
            <v>41865</v>
          </cell>
          <cell r="R537" t="str">
            <v>Mecaplasti</v>
          </cell>
          <cell r="S537">
            <v>270</v>
          </cell>
        </row>
        <row r="538">
          <cell r="K538">
            <v>41865</v>
          </cell>
          <cell r="R538" t="str">
            <v>Mecaplasti</v>
          </cell>
          <cell r="S538">
            <v>130</v>
          </cell>
        </row>
        <row r="539">
          <cell r="K539">
            <v>41865</v>
          </cell>
          <cell r="R539" t="str">
            <v>Mecaplasti</v>
          </cell>
          <cell r="S539">
            <v>270</v>
          </cell>
        </row>
        <row r="540">
          <cell r="K540">
            <v>41865</v>
          </cell>
          <cell r="R540" t="str">
            <v>Semso-JYGA</v>
          </cell>
          <cell r="S540">
            <v>43.2</v>
          </cell>
        </row>
        <row r="541">
          <cell r="K541">
            <v>41865</v>
          </cell>
          <cell r="R541" t="str">
            <v>Semso-JYGA</v>
          </cell>
          <cell r="S541">
            <v>239.4</v>
          </cell>
        </row>
        <row r="542">
          <cell r="K542">
            <v>41865</v>
          </cell>
          <cell r="R542" t="str">
            <v>Semso-JYGA</v>
          </cell>
          <cell r="S542">
            <v>239.4</v>
          </cell>
        </row>
        <row r="543">
          <cell r="K543">
            <v>41865</v>
          </cell>
          <cell r="R543" t="str">
            <v>Semso-JYGA</v>
          </cell>
          <cell r="S543">
            <v>239.4</v>
          </cell>
        </row>
        <row r="544">
          <cell r="K544">
            <v>41865</v>
          </cell>
          <cell r="R544" t="str">
            <v>Semso-JYGA</v>
          </cell>
          <cell r="S544">
            <v>239.4</v>
          </cell>
        </row>
        <row r="545">
          <cell r="K545">
            <v>41865</v>
          </cell>
          <cell r="R545" t="str">
            <v>Semso-JYGA</v>
          </cell>
          <cell r="S545">
            <v>14.4</v>
          </cell>
        </row>
        <row r="546">
          <cell r="K546">
            <v>41865</v>
          </cell>
          <cell r="R546" t="str">
            <v>IWK TC</v>
          </cell>
          <cell r="S546">
            <v>256.5</v>
          </cell>
        </row>
        <row r="547">
          <cell r="K547">
            <v>41865</v>
          </cell>
          <cell r="R547" t="str">
            <v>IWK TC</v>
          </cell>
          <cell r="S547">
            <v>256.5</v>
          </cell>
        </row>
        <row r="548">
          <cell r="K548">
            <v>41865</v>
          </cell>
          <cell r="R548" t="str">
            <v>IWK TC</v>
          </cell>
          <cell r="S548">
            <v>256.5</v>
          </cell>
        </row>
        <row r="549">
          <cell r="K549">
            <v>41865</v>
          </cell>
          <cell r="R549" t="str">
            <v>IWK TC</v>
          </cell>
          <cell r="S549">
            <v>256.5</v>
          </cell>
        </row>
        <row r="550">
          <cell r="K550">
            <v>41865</v>
          </cell>
          <cell r="R550" t="str">
            <v>IWK TC</v>
          </cell>
          <cell r="S550">
            <v>195</v>
          </cell>
        </row>
        <row r="551">
          <cell r="K551">
            <v>41865</v>
          </cell>
          <cell r="R551" t="str">
            <v>IWK TC</v>
          </cell>
          <cell r="S551">
            <v>256.5</v>
          </cell>
        </row>
        <row r="552">
          <cell r="K552">
            <v>41865</v>
          </cell>
          <cell r="R552" t="str">
            <v>IWK TC</v>
          </cell>
          <cell r="S552">
            <v>256.5</v>
          </cell>
        </row>
        <row r="553">
          <cell r="K553">
            <v>41865</v>
          </cell>
          <cell r="R553" t="str">
            <v>Ne rien mettre</v>
          </cell>
          <cell r="S553">
            <v>168</v>
          </cell>
        </row>
        <row r="554">
          <cell r="K554">
            <v>41865</v>
          </cell>
          <cell r="R554" t="str">
            <v>Ne rien mettre</v>
          </cell>
          <cell r="S554">
            <v>168</v>
          </cell>
        </row>
        <row r="555">
          <cell r="K555">
            <v>41865</v>
          </cell>
          <cell r="R555" t="str">
            <v>Ne rien mettre</v>
          </cell>
          <cell r="S555">
            <v>168</v>
          </cell>
        </row>
        <row r="556">
          <cell r="K556">
            <v>41865</v>
          </cell>
          <cell r="R556" t="str">
            <v>Ne rien mettre</v>
          </cell>
          <cell r="S556">
            <v>168</v>
          </cell>
        </row>
        <row r="557">
          <cell r="K557">
            <v>41865</v>
          </cell>
          <cell r="R557" t="str">
            <v>Ne rien mettre</v>
          </cell>
          <cell r="S557">
            <v>168</v>
          </cell>
        </row>
        <row r="558">
          <cell r="K558">
            <v>41865</v>
          </cell>
          <cell r="R558" t="str">
            <v>Ne rien mettre</v>
          </cell>
          <cell r="S558">
            <v>168</v>
          </cell>
        </row>
        <row r="559">
          <cell r="K559">
            <v>41865</v>
          </cell>
          <cell r="R559" t="str">
            <v>Ne rien mettre</v>
          </cell>
          <cell r="S559">
            <v>168</v>
          </cell>
        </row>
        <row r="560">
          <cell r="K560">
            <v>41865</v>
          </cell>
          <cell r="R560" t="str">
            <v>Ne rien mettre</v>
          </cell>
          <cell r="S560">
            <v>168</v>
          </cell>
        </row>
        <row r="561">
          <cell r="K561">
            <v>41865</v>
          </cell>
          <cell r="R561" t="str">
            <v>Ne rien mettre</v>
          </cell>
          <cell r="S561">
            <v>168</v>
          </cell>
        </row>
        <row r="562">
          <cell r="K562">
            <v>41865</v>
          </cell>
          <cell r="R562" t="str">
            <v>Ne rien mettre</v>
          </cell>
          <cell r="S562">
            <v>168</v>
          </cell>
        </row>
        <row r="563">
          <cell r="K563">
            <v>41865</v>
          </cell>
          <cell r="R563" t="str">
            <v>Ne rien mettre</v>
          </cell>
          <cell r="S563">
            <v>168</v>
          </cell>
        </row>
        <row r="564">
          <cell r="K564">
            <v>41865</v>
          </cell>
          <cell r="R564" t="str">
            <v>Ne rien mettre</v>
          </cell>
          <cell r="S564">
            <v>168</v>
          </cell>
        </row>
        <row r="565">
          <cell r="K565">
            <v>41865</v>
          </cell>
          <cell r="R565" t="str">
            <v>Ne rien mettre</v>
          </cell>
          <cell r="S565">
            <v>168</v>
          </cell>
        </row>
        <row r="566">
          <cell r="K566">
            <v>41865</v>
          </cell>
          <cell r="R566" t="str">
            <v>Ne rien mettre</v>
          </cell>
          <cell r="S566">
            <v>168</v>
          </cell>
        </row>
        <row r="567">
          <cell r="K567">
            <v>41865</v>
          </cell>
          <cell r="R567" t="str">
            <v>Ne rien mettre</v>
          </cell>
          <cell r="S567">
            <v>168</v>
          </cell>
        </row>
        <row r="568">
          <cell r="K568">
            <v>41865</v>
          </cell>
          <cell r="R568" t="str">
            <v>Ne rien mettre</v>
          </cell>
          <cell r="S568">
            <v>168</v>
          </cell>
        </row>
        <row r="569">
          <cell r="K569">
            <v>41865</v>
          </cell>
          <cell r="R569" t="str">
            <v>Ne rien mettre</v>
          </cell>
          <cell r="S569">
            <v>168</v>
          </cell>
        </row>
        <row r="570">
          <cell r="K570">
            <v>41865</v>
          </cell>
          <cell r="R570" t="str">
            <v>Ne rien mettre</v>
          </cell>
          <cell r="S570">
            <v>168</v>
          </cell>
        </row>
        <row r="571">
          <cell r="K571">
            <v>41865</v>
          </cell>
          <cell r="R571" t="str">
            <v>Ne rien mettre</v>
          </cell>
          <cell r="S571">
            <v>168</v>
          </cell>
        </row>
        <row r="572">
          <cell r="K572">
            <v>41865</v>
          </cell>
          <cell r="R572" t="str">
            <v>SECS</v>
          </cell>
          <cell r="S572">
            <v>137.16</v>
          </cell>
        </row>
        <row r="573">
          <cell r="K573">
            <v>41865</v>
          </cell>
          <cell r="R573" t="str">
            <v>Semso-JYGA</v>
          </cell>
          <cell r="S573">
            <v>14.1</v>
          </cell>
        </row>
        <row r="574">
          <cell r="K574">
            <v>41865</v>
          </cell>
          <cell r="R574" t="str">
            <v>Semso-JYGA</v>
          </cell>
          <cell r="S574">
            <v>39.9</v>
          </cell>
        </row>
        <row r="575">
          <cell r="K575">
            <v>41865</v>
          </cell>
          <cell r="R575">
            <v>0</v>
          </cell>
        </row>
        <row r="576">
          <cell r="K576">
            <v>41865</v>
          </cell>
          <cell r="R576">
            <v>0</v>
          </cell>
        </row>
        <row r="577">
          <cell r="K577">
            <v>41865</v>
          </cell>
          <cell r="R577">
            <v>0</v>
          </cell>
        </row>
        <row r="578">
          <cell r="K578">
            <v>41865</v>
          </cell>
          <cell r="R578">
            <v>0</v>
          </cell>
        </row>
        <row r="579">
          <cell r="K579">
            <v>41865</v>
          </cell>
          <cell r="R579">
            <v>0</v>
          </cell>
        </row>
        <row r="580">
          <cell r="K580">
            <v>41865</v>
          </cell>
          <cell r="R580">
            <v>0</v>
          </cell>
        </row>
        <row r="581">
          <cell r="K581">
            <v>41865</v>
          </cell>
          <cell r="R581">
            <v>0</v>
          </cell>
        </row>
        <row r="582">
          <cell r="K582">
            <v>41865</v>
          </cell>
          <cell r="R582">
            <v>0</v>
          </cell>
        </row>
        <row r="583">
          <cell r="K583">
            <v>41865</v>
          </cell>
          <cell r="R583">
            <v>0</v>
          </cell>
        </row>
        <row r="584">
          <cell r="K584">
            <v>41865</v>
          </cell>
          <cell r="R584">
            <v>0</v>
          </cell>
        </row>
        <row r="585">
          <cell r="K585">
            <v>41865</v>
          </cell>
          <cell r="R585">
            <v>0</v>
          </cell>
        </row>
        <row r="586">
          <cell r="K586">
            <v>41865</v>
          </cell>
          <cell r="R586">
            <v>0</v>
          </cell>
        </row>
        <row r="587">
          <cell r="K587">
            <v>41865</v>
          </cell>
          <cell r="R587">
            <v>0</v>
          </cell>
        </row>
        <row r="588">
          <cell r="K588">
            <v>41865</v>
          </cell>
          <cell r="R588">
            <v>0</v>
          </cell>
        </row>
        <row r="589">
          <cell r="K589">
            <v>41865</v>
          </cell>
          <cell r="R589">
            <v>0</v>
          </cell>
        </row>
        <row r="590">
          <cell r="K590">
            <v>41865</v>
          </cell>
          <cell r="R590">
            <v>0</v>
          </cell>
        </row>
        <row r="591">
          <cell r="K591">
            <v>41865</v>
          </cell>
          <cell r="R591" t="str">
            <v>Jeppsson</v>
          </cell>
          <cell r="S591">
            <v>518.4</v>
          </cell>
        </row>
        <row r="592">
          <cell r="K592">
            <v>41865</v>
          </cell>
          <cell r="R592" t="str">
            <v>Jeppsson</v>
          </cell>
          <cell r="S592">
            <v>518.4</v>
          </cell>
        </row>
        <row r="593">
          <cell r="K593">
            <v>41865</v>
          </cell>
          <cell r="R593" t="str">
            <v>Jeppsson</v>
          </cell>
          <cell r="S593">
            <v>342</v>
          </cell>
        </row>
        <row r="594">
          <cell r="K594">
            <v>41865</v>
          </cell>
          <cell r="R594" t="str">
            <v>Remy1 - 1200</v>
          </cell>
          <cell r="S594">
            <v>1209.5999999999999</v>
          </cell>
        </row>
        <row r="595">
          <cell r="K595">
            <v>41865</v>
          </cell>
          <cell r="R595" t="str">
            <v>Plasti - 600</v>
          </cell>
          <cell r="S595">
            <v>448.91999999999996</v>
          </cell>
        </row>
        <row r="596">
          <cell r="K596">
            <v>41865</v>
          </cell>
          <cell r="R596" t="str">
            <v>Remy1 - 1200</v>
          </cell>
          <cell r="S596">
            <v>2721.6</v>
          </cell>
        </row>
        <row r="597">
          <cell r="K597">
            <v>41865</v>
          </cell>
          <cell r="R597" t="str">
            <v>Remy1 - 1200</v>
          </cell>
          <cell r="S597">
            <v>921.59999999999991</v>
          </cell>
        </row>
        <row r="598">
          <cell r="K598">
            <v>41865</v>
          </cell>
          <cell r="R598" t="str">
            <v>Kustner</v>
          </cell>
          <cell r="S598">
            <v>803.6</v>
          </cell>
        </row>
        <row r="599">
          <cell r="K599">
            <v>41865</v>
          </cell>
          <cell r="R599" t="str">
            <v>Waldner</v>
          </cell>
          <cell r="S599">
            <v>59.75</v>
          </cell>
        </row>
        <row r="600">
          <cell r="K600">
            <v>41865</v>
          </cell>
          <cell r="R600" t="str">
            <v>Kustner</v>
          </cell>
          <cell r="S600">
            <v>705.6</v>
          </cell>
        </row>
        <row r="601">
          <cell r="K601">
            <v>41865</v>
          </cell>
          <cell r="R601" t="str">
            <v>Remy1 - 1200</v>
          </cell>
          <cell r="S601">
            <v>230.39999999999998</v>
          </cell>
        </row>
        <row r="602">
          <cell r="K602">
            <v>41865</v>
          </cell>
          <cell r="R602" t="str">
            <v>Remy1 - 1200</v>
          </cell>
          <cell r="S602">
            <v>1286.3999999999999</v>
          </cell>
        </row>
        <row r="603">
          <cell r="K603">
            <v>41865</v>
          </cell>
          <cell r="R603" t="str">
            <v>Plasti - 600</v>
          </cell>
          <cell r="S603">
            <v>299.52</v>
          </cell>
        </row>
        <row r="604">
          <cell r="K604">
            <v>41865</v>
          </cell>
          <cell r="R604" t="str">
            <v>Plasti - 600</v>
          </cell>
          <cell r="S604">
            <v>7050.24</v>
          </cell>
        </row>
        <row r="605">
          <cell r="K605">
            <v>41865</v>
          </cell>
          <cell r="R605" t="str">
            <v>Plasti - 600</v>
          </cell>
          <cell r="S605">
            <v>91.44</v>
          </cell>
        </row>
        <row r="606">
          <cell r="K606">
            <v>41865</v>
          </cell>
          <cell r="R606" t="str">
            <v>Plasti - 600</v>
          </cell>
          <cell r="S606">
            <v>-299.52</v>
          </cell>
        </row>
        <row r="607">
          <cell r="K607">
            <v>41865</v>
          </cell>
          <cell r="R607" t="str">
            <v>Plasti - 600</v>
          </cell>
          <cell r="S607">
            <v>1748.1599999999999</v>
          </cell>
        </row>
        <row r="608">
          <cell r="K608">
            <v>41865</v>
          </cell>
          <cell r="R608" t="str">
            <v>Remy1 - 1200</v>
          </cell>
          <cell r="S608">
            <v>12940.8</v>
          </cell>
        </row>
        <row r="609">
          <cell r="K609">
            <v>41865</v>
          </cell>
          <cell r="R609" t="str">
            <v>Remy1 - 1200</v>
          </cell>
          <cell r="S609">
            <v>229.95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22"/>
    <pageSetUpPr fitToPage="1"/>
  </sheetPr>
  <dimension ref="A1:X48"/>
  <sheetViews>
    <sheetView zoomScale="85" workbookViewId="0">
      <selection activeCell="B59" sqref="B59"/>
    </sheetView>
  </sheetViews>
  <sheetFormatPr baseColWidth="10" defaultRowHeight="15" x14ac:dyDescent="0.2"/>
  <cols>
    <col min="1" max="8" width="7.33203125" customWidth="1"/>
    <col min="9" max="9" width="10" bestFit="1" customWidth="1"/>
    <col min="10" max="14" width="7.33203125" customWidth="1"/>
    <col min="15" max="15" width="7.6640625" customWidth="1"/>
    <col min="16" max="16" width="1.109375" customWidth="1"/>
    <col min="17" max="24" width="7.6640625" customWidth="1"/>
  </cols>
  <sheetData>
    <row r="1" spans="1:24" x14ac:dyDescent="0.2">
      <c r="A1" s="6" t="s">
        <v>57</v>
      </c>
    </row>
    <row r="3" spans="1:24" ht="18" x14ac:dyDescent="0.25">
      <c r="A3" s="86" t="s">
        <v>81</v>
      </c>
    </row>
    <row r="4" spans="1:24" ht="18" x14ac:dyDescent="0.25">
      <c r="A4" s="5"/>
      <c r="M4" s="7"/>
      <c r="N4" s="7"/>
      <c r="O4" s="7"/>
      <c r="Q4" s="7"/>
      <c r="R4" s="7"/>
      <c r="S4" s="7"/>
      <c r="V4" s="7"/>
      <c r="W4" s="7"/>
      <c r="X4" s="7"/>
    </row>
    <row r="5" spans="1:24" x14ac:dyDescent="0.2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52"/>
      <c r="N5" s="7"/>
      <c r="O5" s="7"/>
      <c r="P5" s="7"/>
      <c r="Q5" s="52"/>
      <c r="R5" s="7"/>
      <c r="S5" s="7"/>
      <c r="T5" s="7"/>
      <c r="U5" s="7"/>
      <c r="V5" s="7"/>
      <c r="W5" s="7"/>
      <c r="X5" s="7"/>
    </row>
    <row r="6" spans="1:24" ht="15" customHeight="1" x14ac:dyDescent="0.2">
      <c r="A6" s="78"/>
      <c r="B6" s="79"/>
      <c r="C6" s="80"/>
      <c r="D6" s="80"/>
      <c r="E6" s="78"/>
      <c r="F6" s="78"/>
      <c r="G6" s="81"/>
      <c r="H6" s="81"/>
      <c r="I6" s="78"/>
      <c r="J6" s="78"/>
      <c r="K6" s="81"/>
      <c r="L6" s="81"/>
      <c r="M6" s="110"/>
      <c r="N6" s="110"/>
      <c r="O6" s="110"/>
      <c r="P6" s="65"/>
      <c r="Q6" s="110"/>
      <c r="R6" s="110"/>
      <c r="S6" s="110"/>
      <c r="T6" s="82"/>
      <c r="U6" s="82"/>
      <c r="V6" s="112"/>
      <c r="W6" s="110"/>
      <c r="X6" s="110"/>
    </row>
    <row r="7" spans="1:24" x14ac:dyDescent="0.2">
      <c r="A7" s="78"/>
      <c r="B7" s="78"/>
      <c r="C7" s="80"/>
      <c r="D7" s="80"/>
      <c r="E7" s="78"/>
      <c r="F7" s="78"/>
      <c r="G7" s="78"/>
      <c r="H7" s="78"/>
      <c r="I7" s="78"/>
      <c r="J7" s="78"/>
      <c r="K7" s="78"/>
      <c r="L7" s="78"/>
      <c r="M7" s="111"/>
      <c r="N7" s="111"/>
      <c r="O7" s="111"/>
      <c r="P7" s="66"/>
      <c r="Q7" s="111"/>
      <c r="R7" s="111"/>
      <c r="S7" s="111"/>
      <c r="T7" s="83"/>
      <c r="U7" s="83"/>
      <c r="V7" s="113"/>
      <c r="W7" s="111"/>
      <c r="X7" s="111"/>
    </row>
    <row r="8" spans="1:24" x14ac:dyDescent="0.2">
      <c r="A8" s="78"/>
      <c r="B8" s="78"/>
      <c r="C8" s="80"/>
      <c r="D8" s="80"/>
      <c r="E8" s="78"/>
      <c r="F8" s="78"/>
      <c r="G8" s="78"/>
      <c r="H8" s="78"/>
      <c r="I8" s="78"/>
      <c r="J8" s="78"/>
      <c r="K8" s="78"/>
      <c r="L8" s="78"/>
      <c r="M8" s="84"/>
      <c r="N8" s="84"/>
      <c r="O8" s="84"/>
      <c r="P8" s="67"/>
      <c r="Q8" s="111"/>
      <c r="R8" s="111"/>
      <c r="S8" s="111"/>
      <c r="T8" s="83"/>
      <c r="U8" s="83"/>
      <c r="V8" s="85"/>
      <c r="W8" s="67"/>
      <c r="X8" s="67"/>
    </row>
    <row r="9" spans="1:24" ht="6" customHeight="1" x14ac:dyDescent="0.2"/>
    <row r="10" spans="1:24" ht="15.75" x14ac:dyDescent="0.2">
      <c r="A10" s="8">
        <v>1</v>
      </c>
      <c r="B10" s="6" t="s">
        <v>25</v>
      </c>
      <c r="C10" s="9"/>
      <c r="D10" s="9"/>
      <c r="E10" s="10" t="s">
        <v>13</v>
      </c>
      <c r="F10" s="9"/>
      <c r="G10" s="9"/>
      <c r="H10" s="9"/>
      <c r="I10" s="9"/>
      <c r="J10" s="9"/>
      <c r="K10" s="9"/>
      <c r="L10" s="9"/>
      <c r="M10" s="9"/>
      <c r="N10" s="9"/>
    </row>
    <row r="11" spans="1:24" x14ac:dyDescent="0.2">
      <c r="C11" s="9"/>
      <c r="D11" s="9"/>
      <c r="E11" s="10" t="s">
        <v>14</v>
      </c>
      <c r="F11" s="9"/>
      <c r="G11" s="9"/>
      <c r="H11" s="9"/>
      <c r="I11" s="9"/>
      <c r="J11" s="9"/>
      <c r="K11" s="9"/>
      <c r="L11" s="9"/>
      <c r="M11" s="9"/>
      <c r="N11" s="9"/>
    </row>
    <row r="12" spans="1:24" x14ac:dyDescent="0.2">
      <c r="C12" s="9"/>
      <c r="D12" s="9"/>
      <c r="E12" s="10" t="s">
        <v>15</v>
      </c>
      <c r="F12" s="9"/>
      <c r="G12" s="9"/>
      <c r="H12" s="9"/>
      <c r="I12" s="9"/>
      <c r="J12" s="9"/>
      <c r="K12" s="9"/>
      <c r="L12" s="9"/>
      <c r="M12" s="9"/>
      <c r="N12" s="9"/>
    </row>
    <row r="13" spans="1:24" x14ac:dyDescent="0.2">
      <c r="C13" s="9"/>
      <c r="D13" s="9"/>
      <c r="E13" s="10" t="s">
        <v>26</v>
      </c>
      <c r="F13" s="9"/>
      <c r="G13" s="9"/>
      <c r="H13" s="9"/>
      <c r="I13" s="9"/>
      <c r="J13" s="9"/>
      <c r="K13" s="9"/>
      <c r="L13" s="9"/>
      <c r="M13" s="9"/>
      <c r="N13" s="9"/>
    </row>
    <row r="14" spans="1:24" x14ac:dyDescent="0.2">
      <c r="C14" s="9"/>
      <c r="D14" s="9"/>
      <c r="E14" s="10" t="s">
        <v>16</v>
      </c>
      <c r="F14" s="9"/>
      <c r="G14" s="9"/>
      <c r="H14" s="9"/>
      <c r="I14" s="9"/>
      <c r="J14" s="9"/>
      <c r="K14" s="9"/>
      <c r="L14" s="9"/>
      <c r="M14" s="9"/>
      <c r="N14" s="9"/>
    </row>
    <row r="15" spans="1:24" x14ac:dyDescent="0.2">
      <c r="C15" s="9"/>
      <c r="D15" s="9"/>
      <c r="E15" s="10" t="s">
        <v>17</v>
      </c>
      <c r="F15" s="9"/>
      <c r="G15" s="9"/>
      <c r="H15" s="9"/>
      <c r="I15" s="9"/>
      <c r="J15" s="9"/>
      <c r="K15" s="9"/>
      <c r="L15" s="9"/>
      <c r="M15" s="9"/>
      <c r="N15" s="9"/>
    </row>
    <row r="16" spans="1:24" x14ac:dyDescent="0.2">
      <c r="C16" s="9"/>
      <c r="D16" s="9"/>
      <c r="E16" s="10" t="s">
        <v>80</v>
      </c>
      <c r="F16" s="9"/>
      <c r="G16" s="9"/>
      <c r="H16" s="9"/>
      <c r="I16" s="9"/>
      <c r="J16" s="9"/>
      <c r="K16" s="9"/>
      <c r="L16" s="9"/>
      <c r="M16" s="9"/>
      <c r="N16" s="9"/>
    </row>
    <row r="17" spans="1:14" ht="6" customHeight="1" x14ac:dyDescent="0.2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ht="15.75" x14ac:dyDescent="0.2">
      <c r="A18" s="8">
        <v>2</v>
      </c>
      <c r="B18" s="10" t="s">
        <v>54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ht="6" customHeight="1" x14ac:dyDescent="0.2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ht="15.75" x14ac:dyDescent="0.2">
      <c r="A20" s="8" t="s">
        <v>18</v>
      </c>
      <c r="B20" s="10" t="s">
        <v>19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ht="6" customHeight="1" x14ac:dyDescent="0.2">
      <c r="A21" s="10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ht="15.75" x14ac:dyDescent="0.2">
      <c r="A22" s="8">
        <v>5</v>
      </c>
      <c r="B22" s="9" t="s">
        <v>20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ht="6" customHeight="1" x14ac:dyDescent="0.2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ht="15.75" x14ac:dyDescent="0.2">
      <c r="A24" s="8">
        <v>6</v>
      </c>
      <c r="B24" s="9" t="s">
        <v>79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ht="6" customHeight="1" x14ac:dyDescent="0.2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ht="15.75" x14ac:dyDescent="0.2">
      <c r="A26" s="8" t="s">
        <v>22</v>
      </c>
      <c r="B26" s="9" t="s">
        <v>21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ht="6" customHeight="1" x14ac:dyDescent="0.2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ht="15.75" x14ac:dyDescent="0.2">
      <c r="A28" s="8">
        <v>9</v>
      </c>
      <c r="B28" s="9" t="s">
        <v>27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ht="6" customHeight="1" x14ac:dyDescent="0.2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ht="15.75" x14ac:dyDescent="0.2">
      <c r="A30" s="8">
        <v>10</v>
      </c>
      <c r="B30" s="9" t="s">
        <v>28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ht="6" customHeight="1" x14ac:dyDescent="0.2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ht="15.75" x14ac:dyDescent="0.2">
      <c r="A32" s="8" t="s">
        <v>23</v>
      </c>
      <c r="B32" s="9" t="s">
        <v>24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ht="6" customHeight="1" x14ac:dyDescent="0.2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ht="15.75" x14ac:dyDescent="0.2">
      <c r="A34" s="8" t="s">
        <v>55</v>
      </c>
      <c r="B34" s="9" t="s">
        <v>56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ht="6" customHeight="1" x14ac:dyDescent="0.2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ht="15.75" x14ac:dyDescent="0.2">
      <c r="A36" s="8" t="s">
        <v>58</v>
      </c>
      <c r="B36" s="9" t="s">
        <v>78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ht="6" customHeight="1" x14ac:dyDescent="0.2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ht="15.75" x14ac:dyDescent="0.2">
      <c r="A38" s="8" t="s">
        <v>59</v>
      </c>
      <c r="B38" t="s">
        <v>53</v>
      </c>
    </row>
    <row r="39" spans="1:14" ht="15.75" x14ac:dyDescent="0.2">
      <c r="A39" s="8"/>
    </row>
    <row r="40" spans="1:14" ht="15.75" thickBot="1" x14ac:dyDescent="0.25"/>
    <row r="41" spans="1:14" ht="15.75" thickTop="1" x14ac:dyDescent="0.2">
      <c r="B41" s="68" t="s">
        <v>72</v>
      </c>
      <c r="C41" s="69"/>
      <c r="D41" s="69"/>
      <c r="E41" s="69"/>
      <c r="F41" s="69"/>
      <c r="G41" s="69"/>
      <c r="H41" s="69"/>
      <c r="I41" s="70"/>
    </row>
    <row r="42" spans="1:14" x14ac:dyDescent="0.2">
      <c r="B42" s="71" t="s">
        <v>73</v>
      </c>
      <c r="C42" s="72"/>
      <c r="D42" s="72"/>
      <c r="E42" s="72"/>
      <c r="F42" s="72"/>
      <c r="G42" s="72"/>
      <c r="H42" s="72"/>
      <c r="I42" s="73"/>
    </row>
    <row r="43" spans="1:14" x14ac:dyDescent="0.2">
      <c r="B43" s="71" t="s">
        <v>74</v>
      </c>
      <c r="C43" s="72"/>
      <c r="D43" s="72"/>
      <c r="E43" s="72"/>
      <c r="F43" s="72"/>
      <c r="G43" s="72"/>
      <c r="H43" s="72"/>
      <c r="I43" s="73"/>
    </row>
    <row r="44" spans="1:14" x14ac:dyDescent="0.2">
      <c r="B44" s="74" t="s">
        <v>75</v>
      </c>
      <c r="C44" s="72"/>
      <c r="D44" s="72"/>
      <c r="E44" s="72"/>
      <c r="F44" s="72"/>
      <c r="G44" s="72"/>
      <c r="H44" s="72"/>
      <c r="I44" s="73"/>
    </row>
    <row r="45" spans="1:14" x14ac:dyDescent="0.2">
      <c r="B45" s="74" t="s">
        <v>76</v>
      </c>
      <c r="C45" s="72"/>
      <c r="D45" s="72"/>
      <c r="E45" s="72"/>
      <c r="F45" s="72"/>
      <c r="G45" s="72"/>
      <c r="H45" s="72"/>
      <c r="I45" s="73"/>
    </row>
    <row r="46" spans="1:14" x14ac:dyDescent="0.2">
      <c r="B46" s="74" t="s">
        <v>77</v>
      </c>
      <c r="C46" s="72"/>
      <c r="D46" s="72"/>
      <c r="E46" s="72"/>
      <c r="F46" s="72"/>
      <c r="G46" s="72"/>
      <c r="H46" s="72"/>
      <c r="I46" s="73"/>
    </row>
    <row r="47" spans="1:14" ht="15.75" thickBot="1" x14ac:dyDescent="0.25">
      <c r="B47" s="75"/>
      <c r="C47" s="76"/>
      <c r="D47" s="76"/>
      <c r="E47" s="76"/>
      <c r="F47" s="76"/>
      <c r="G47" s="76"/>
      <c r="H47" s="76"/>
      <c r="I47" s="77"/>
    </row>
    <row r="48" spans="1:14" ht="15.75" thickTop="1" x14ac:dyDescent="0.2"/>
  </sheetData>
  <customSheetViews>
    <customSheetView guid="{142F5F3A-E448-4B04-8F99-5786C946AD13}" scale="85" fitToPage="1" state="hidden">
      <selection activeCell="B59" sqref="B59"/>
      <pageMargins left="0.78740157499999996" right="0.78740157499999996" top="0.984251969" bottom="0.984251969" header="0.4921259845" footer="0.4921259845"/>
      <pageSetup paperSize="9" scale="61" orientation="landscape" r:id="rId1"/>
      <headerFooter alignWithMargins="0"/>
    </customSheetView>
  </customSheetViews>
  <mergeCells count="9">
    <mergeCell ref="O6:O7"/>
    <mergeCell ref="X6:X7"/>
    <mergeCell ref="M6:M7"/>
    <mergeCell ref="N6:N7"/>
    <mergeCell ref="Q6:Q8"/>
    <mergeCell ref="R6:R8"/>
    <mergeCell ref="V6:V7"/>
    <mergeCell ref="W6:W7"/>
    <mergeCell ref="S6:S8"/>
  </mergeCells>
  <phoneticPr fontId="8" type="noConversion"/>
  <pageMargins left="0.78740157499999996" right="0.78740157499999996" top="0.984251969" bottom="0.984251969" header="0.4921259845" footer="0.4921259845"/>
  <pageSetup paperSize="9" scale="61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Feuil28">
    <tabColor rgb="FF00FF00"/>
    <pageSetUpPr fitToPage="1"/>
  </sheetPr>
  <dimension ref="A1:F92"/>
  <sheetViews>
    <sheetView tabSelected="1" defaultGridColor="0" colorId="22" zoomScale="60" zoomScaleNormal="60" workbookViewId="0">
      <pane xSplit="6" ySplit="3" topLeftCell="G25" activePane="bottomRight" state="frozen"/>
      <selection pane="topRight" activeCell="P1" sqref="P1"/>
      <selection pane="bottomLeft" activeCell="A7" sqref="A7"/>
      <selection pane="bottomRight" activeCell="F4" sqref="F4"/>
    </sheetView>
  </sheetViews>
  <sheetFormatPr baseColWidth="10" defaultColWidth="9.77734375" defaultRowHeight="15" x14ac:dyDescent="0.2"/>
  <cols>
    <col min="1" max="2" width="15.6640625" style="3" customWidth="1"/>
    <col min="3" max="3" width="15.77734375" style="3" customWidth="1"/>
    <col min="4" max="4" width="15.6640625" style="3" customWidth="1"/>
    <col min="5" max="6" width="15.77734375" style="3" customWidth="1"/>
    <col min="7" max="16384" width="9.77734375" style="3"/>
  </cols>
  <sheetData>
    <row r="1" spans="1:6" ht="59.25" customHeight="1" thickBot="1" x14ac:dyDescent="0.25">
      <c r="A1" s="96"/>
      <c r="B1" s="109" t="s">
        <v>87</v>
      </c>
      <c r="C1" s="106"/>
      <c r="D1" s="107"/>
      <c r="E1" s="108"/>
      <c r="F1" s="107"/>
    </row>
    <row r="2" spans="1:6" ht="27" thickBot="1" x14ac:dyDescent="0.25">
      <c r="B2" s="114" t="s">
        <v>83</v>
      </c>
      <c r="C2" s="115"/>
      <c r="D2" s="114" t="s">
        <v>82</v>
      </c>
      <c r="E2" s="115"/>
    </row>
    <row r="3" spans="1:6" ht="90" customHeight="1" x14ac:dyDescent="0.2">
      <c r="B3" s="98" t="s">
        <v>84</v>
      </c>
      <c r="C3" s="98" t="s">
        <v>85</v>
      </c>
      <c r="D3" s="99" t="s">
        <v>84</v>
      </c>
      <c r="E3" s="99" t="s">
        <v>85</v>
      </c>
      <c r="F3" s="100" t="s">
        <v>86</v>
      </c>
    </row>
    <row r="4" spans="1:6" ht="27.75" x14ac:dyDescent="0.2">
      <c r="A4" s="93"/>
      <c r="F4" s="160" t="str">
        <f t="shared" ref="F4" si="0">IF(SUM(B4:E4),(C4-B4)+(E4-D4),"")</f>
        <v/>
      </c>
    </row>
    <row r="5" spans="1:6" ht="27.75" x14ac:dyDescent="0.2">
      <c r="A5" s="105">
        <v>42714</v>
      </c>
      <c r="B5" s="90"/>
      <c r="C5" s="90"/>
      <c r="D5" s="91"/>
      <c r="E5" s="91"/>
      <c r="F5" s="92" t="str">
        <f>IF(SUM(B5:E5),(C5-B5)+(E5-D5),"")</f>
        <v/>
      </c>
    </row>
    <row r="6" spans="1:6" ht="27.75" x14ac:dyDescent="0.2">
      <c r="A6" s="93"/>
      <c r="B6" s="101"/>
      <c r="C6" s="101"/>
      <c r="D6" s="101"/>
      <c r="E6" s="101"/>
      <c r="F6" s="87" t="str">
        <f t="shared" ref="F6:F69" si="1">IF(SUM(B6:E6),(C6-B6)+(E6-D6),"")</f>
        <v/>
      </c>
    </row>
    <row r="7" spans="1:6" ht="27.75" x14ac:dyDescent="0.2">
      <c r="A7" s="104">
        <f>A5+1</f>
        <v>42715</v>
      </c>
      <c r="B7" s="90"/>
      <c r="C7" s="90"/>
      <c r="D7" s="91"/>
      <c r="E7" s="91"/>
      <c r="F7" s="92" t="str">
        <f t="shared" si="1"/>
        <v/>
      </c>
    </row>
    <row r="8" spans="1:6" ht="27" x14ac:dyDescent="0.2">
      <c r="A8" s="87"/>
      <c r="B8" s="101"/>
      <c r="C8" s="101"/>
      <c r="D8" s="101"/>
      <c r="E8" s="101"/>
      <c r="F8" s="87" t="str">
        <f t="shared" si="1"/>
        <v/>
      </c>
    </row>
    <row r="9" spans="1:6" ht="27.75" x14ac:dyDescent="0.2">
      <c r="A9" s="94">
        <f>A7+1</f>
        <v>42716</v>
      </c>
      <c r="B9" s="90">
        <v>0</v>
      </c>
      <c r="C9" s="90">
        <v>5</v>
      </c>
      <c r="D9" s="91">
        <v>21</v>
      </c>
      <c r="E9" s="91">
        <v>24</v>
      </c>
      <c r="F9" s="92">
        <f t="shared" si="1"/>
        <v>8</v>
      </c>
    </row>
    <row r="10" spans="1:6" ht="27.75" x14ac:dyDescent="0.2">
      <c r="A10" s="93"/>
      <c r="B10" s="101"/>
      <c r="C10" s="101"/>
      <c r="D10" s="101"/>
      <c r="E10" s="101"/>
      <c r="F10" s="87" t="str">
        <f t="shared" si="1"/>
        <v/>
      </c>
    </row>
    <row r="11" spans="1:6" ht="27.75" x14ac:dyDescent="0.2">
      <c r="A11" s="95">
        <f>A9+1</f>
        <v>42717</v>
      </c>
      <c r="B11" s="90">
        <v>0</v>
      </c>
      <c r="C11" s="90">
        <v>5</v>
      </c>
      <c r="D11" s="91">
        <v>21</v>
      </c>
      <c r="E11" s="91">
        <v>24</v>
      </c>
      <c r="F11" s="92">
        <f t="shared" si="1"/>
        <v>8</v>
      </c>
    </row>
    <row r="12" spans="1:6" ht="27" x14ac:dyDescent="0.2">
      <c r="A12" s="87"/>
      <c r="B12" s="101"/>
      <c r="C12" s="101"/>
      <c r="D12" s="101"/>
      <c r="E12" s="101"/>
      <c r="F12" s="87" t="str">
        <f t="shared" si="1"/>
        <v/>
      </c>
    </row>
    <row r="13" spans="1:6" ht="27.75" x14ac:dyDescent="0.2">
      <c r="A13" s="95">
        <f>A11+1</f>
        <v>42718</v>
      </c>
      <c r="B13" s="90">
        <v>0</v>
      </c>
      <c r="C13" s="90">
        <v>5</v>
      </c>
      <c r="D13" s="91">
        <v>21</v>
      </c>
      <c r="E13" s="91">
        <v>24</v>
      </c>
      <c r="F13" s="92">
        <f t="shared" si="1"/>
        <v>8</v>
      </c>
    </row>
    <row r="14" spans="1:6" ht="27" x14ac:dyDescent="0.2">
      <c r="A14" s="87"/>
      <c r="B14" s="101"/>
      <c r="C14" s="101"/>
      <c r="D14" s="101"/>
      <c r="E14" s="101"/>
      <c r="F14" s="87" t="str">
        <f t="shared" si="1"/>
        <v/>
      </c>
    </row>
    <row r="15" spans="1:6" ht="27.75" x14ac:dyDescent="0.2">
      <c r="A15" s="95">
        <f>A13+1</f>
        <v>42719</v>
      </c>
      <c r="B15" s="90">
        <v>0</v>
      </c>
      <c r="C15" s="90">
        <v>5</v>
      </c>
      <c r="D15" s="91">
        <v>21</v>
      </c>
      <c r="E15" s="91">
        <v>24</v>
      </c>
      <c r="F15" s="92">
        <f t="shared" si="1"/>
        <v>8</v>
      </c>
    </row>
    <row r="16" spans="1:6" ht="27" x14ac:dyDescent="0.2">
      <c r="A16" s="87"/>
      <c r="B16" s="102"/>
      <c r="C16" s="103"/>
      <c r="D16" s="103"/>
      <c r="E16" s="103"/>
      <c r="F16" s="88" t="str">
        <f t="shared" si="1"/>
        <v/>
      </c>
    </row>
    <row r="17" spans="1:6" ht="27.75" x14ac:dyDescent="0.2">
      <c r="A17" s="94">
        <f>A15+1</f>
        <v>42720</v>
      </c>
      <c r="B17" s="90">
        <v>0</v>
      </c>
      <c r="C17" s="90">
        <v>5</v>
      </c>
      <c r="D17" s="91"/>
      <c r="E17" s="91"/>
      <c r="F17" s="92">
        <f t="shared" si="1"/>
        <v>5</v>
      </c>
    </row>
    <row r="18" spans="1:6" ht="27.75" x14ac:dyDescent="0.2">
      <c r="A18" s="93"/>
      <c r="B18" s="101"/>
      <c r="C18" s="101"/>
      <c r="D18" s="101"/>
      <c r="E18" s="101"/>
      <c r="F18" s="87" t="str">
        <f t="shared" si="1"/>
        <v/>
      </c>
    </row>
    <row r="19" spans="1:6" ht="27.75" x14ac:dyDescent="0.2">
      <c r="A19" s="95">
        <f>A17+1</f>
        <v>42721</v>
      </c>
      <c r="B19" s="90"/>
      <c r="C19" s="90"/>
      <c r="D19" s="91"/>
      <c r="E19" s="91"/>
      <c r="F19" s="92" t="str">
        <f t="shared" si="1"/>
        <v/>
      </c>
    </row>
    <row r="20" spans="1:6" ht="27" x14ac:dyDescent="0.2">
      <c r="A20" s="87"/>
      <c r="B20" s="101"/>
      <c r="C20" s="101"/>
      <c r="D20" s="101"/>
      <c r="E20" s="101"/>
      <c r="F20" s="87" t="str">
        <f t="shared" si="1"/>
        <v/>
      </c>
    </row>
    <row r="21" spans="1:6" ht="27.75" x14ac:dyDescent="0.2">
      <c r="A21" s="95">
        <f>A19+1</f>
        <v>42722</v>
      </c>
      <c r="B21" s="90"/>
      <c r="C21" s="90"/>
      <c r="D21" s="91">
        <v>21</v>
      </c>
      <c r="E21" s="91">
        <v>24</v>
      </c>
      <c r="F21" s="92">
        <f t="shared" si="1"/>
        <v>3</v>
      </c>
    </row>
    <row r="22" spans="1:6" ht="27" x14ac:dyDescent="0.2">
      <c r="A22" s="87"/>
      <c r="B22" s="101"/>
      <c r="C22" s="101"/>
      <c r="D22" s="101"/>
      <c r="E22" s="101"/>
      <c r="F22" s="87" t="str">
        <f t="shared" si="1"/>
        <v/>
      </c>
    </row>
    <row r="23" spans="1:6" ht="27.75" x14ac:dyDescent="0.2">
      <c r="A23" s="95">
        <f>A21+1</f>
        <v>42723</v>
      </c>
      <c r="B23" s="90">
        <v>0</v>
      </c>
      <c r="C23" s="90">
        <v>5</v>
      </c>
      <c r="D23" s="91">
        <v>21</v>
      </c>
      <c r="E23" s="91">
        <v>24</v>
      </c>
      <c r="F23" s="92">
        <f t="shared" si="1"/>
        <v>8</v>
      </c>
    </row>
    <row r="24" spans="1:6" ht="27" x14ac:dyDescent="0.2">
      <c r="A24" s="87"/>
      <c r="B24" s="102"/>
      <c r="C24" s="103"/>
      <c r="D24" s="103"/>
      <c r="E24" s="103"/>
      <c r="F24" s="88" t="str">
        <f t="shared" si="1"/>
        <v/>
      </c>
    </row>
    <row r="25" spans="1:6" ht="27.75" x14ac:dyDescent="0.2">
      <c r="A25" s="95">
        <f>A23+1</f>
        <v>42724</v>
      </c>
      <c r="B25" s="90">
        <v>0</v>
      </c>
      <c r="C25" s="90">
        <v>5</v>
      </c>
      <c r="D25" s="91">
        <v>21</v>
      </c>
      <c r="E25" s="91">
        <v>24</v>
      </c>
      <c r="F25" s="92">
        <f t="shared" si="1"/>
        <v>8</v>
      </c>
    </row>
    <row r="26" spans="1:6" ht="27" x14ac:dyDescent="0.2">
      <c r="A26" s="87"/>
      <c r="B26" s="101"/>
      <c r="C26" s="101"/>
      <c r="D26" s="101"/>
      <c r="E26" s="101"/>
      <c r="F26" s="87" t="str">
        <f t="shared" si="1"/>
        <v/>
      </c>
    </row>
    <row r="27" spans="1:6" ht="27.75" x14ac:dyDescent="0.2">
      <c r="A27" s="95">
        <f>A25+1</f>
        <v>42725</v>
      </c>
      <c r="B27" s="90">
        <v>0</v>
      </c>
      <c r="C27" s="90">
        <v>5</v>
      </c>
      <c r="D27" s="91">
        <v>21</v>
      </c>
      <c r="E27" s="91">
        <v>24</v>
      </c>
      <c r="F27" s="92">
        <f t="shared" si="1"/>
        <v>8</v>
      </c>
    </row>
    <row r="28" spans="1:6" ht="27" x14ac:dyDescent="0.2">
      <c r="A28" s="87"/>
      <c r="B28" s="101"/>
      <c r="C28" s="101"/>
      <c r="D28" s="101"/>
      <c r="E28" s="101"/>
      <c r="F28" s="87" t="str">
        <f t="shared" si="1"/>
        <v/>
      </c>
    </row>
    <row r="29" spans="1:6" ht="27.75" x14ac:dyDescent="0.2">
      <c r="A29" s="95">
        <f>A27+1</f>
        <v>42726</v>
      </c>
      <c r="B29" s="90">
        <v>0</v>
      </c>
      <c r="C29" s="90">
        <v>5</v>
      </c>
      <c r="D29" s="91">
        <v>21</v>
      </c>
      <c r="E29" s="91">
        <v>24</v>
      </c>
      <c r="F29" s="92">
        <f t="shared" si="1"/>
        <v>8</v>
      </c>
    </row>
    <row r="30" spans="1:6" ht="27.75" x14ac:dyDescent="0.2">
      <c r="A30" s="93"/>
      <c r="B30" s="102"/>
      <c r="C30" s="103"/>
      <c r="D30" s="103"/>
      <c r="E30" s="103"/>
      <c r="F30" s="88" t="str">
        <f t="shared" si="1"/>
        <v/>
      </c>
    </row>
    <row r="31" spans="1:6" ht="27.75" x14ac:dyDescent="0.2">
      <c r="A31" s="95">
        <f>A29+1</f>
        <v>42727</v>
      </c>
      <c r="B31" s="90">
        <v>0</v>
      </c>
      <c r="C31" s="90">
        <v>5</v>
      </c>
      <c r="D31" s="91">
        <v>21</v>
      </c>
      <c r="E31" s="91">
        <v>24</v>
      </c>
      <c r="F31" s="92">
        <f t="shared" si="1"/>
        <v>8</v>
      </c>
    </row>
    <row r="32" spans="1:6" ht="27" x14ac:dyDescent="0.2">
      <c r="A32" s="87"/>
      <c r="B32" s="101"/>
      <c r="C32" s="101"/>
      <c r="D32" s="101"/>
      <c r="E32" s="101"/>
      <c r="F32" s="87" t="str">
        <f t="shared" si="1"/>
        <v/>
      </c>
    </row>
    <row r="33" spans="1:6" ht="27.75" x14ac:dyDescent="0.2">
      <c r="A33" s="95">
        <f>A31+1</f>
        <v>42728</v>
      </c>
      <c r="B33" s="90">
        <v>0</v>
      </c>
      <c r="C33" s="90">
        <v>5</v>
      </c>
      <c r="D33" s="91"/>
      <c r="E33" s="91"/>
      <c r="F33" s="92">
        <f t="shared" si="1"/>
        <v>5</v>
      </c>
    </row>
    <row r="34" spans="1:6" ht="27" x14ac:dyDescent="0.2">
      <c r="A34" s="87"/>
      <c r="B34" s="101"/>
      <c r="C34" s="101"/>
      <c r="D34" s="101"/>
      <c r="E34" s="101"/>
      <c r="F34" s="87" t="str">
        <f t="shared" si="1"/>
        <v/>
      </c>
    </row>
    <row r="35" spans="1:6" ht="27.75" x14ac:dyDescent="0.2">
      <c r="A35" s="95">
        <f>A33+1</f>
        <v>42729</v>
      </c>
      <c r="B35" s="90"/>
      <c r="C35" s="90"/>
      <c r="D35" s="91">
        <v>21</v>
      </c>
      <c r="E35" s="91">
        <v>24</v>
      </c>
      <c r="F35" s="92">
        <f t="shared" si="1"/>
        <v>3</v>
      </c>
    </row>
    <row r="36" spans="1:6" ht="27.75" x14ac:dyDescent="0.2">
      <c r="A36" s="93"/>
      <c r="B36" s="102"/>
      <c r="C36" s="103"/>
      <c r="D36" s="103"/>
      <c r="E36" s="103"/>
      <c r="F36" s="88" t="str">
        <f t="shared" si="1"/>
        <v/>
      </c>
    </row>
    <row r="37" spans="1:6" ht="27.75" x14ac:dyDescent="0.2">
      <c r="A37" s="95">
        <f>A35+1</f>
        <v>42730</v>
      </c>
      <c r="B37" s="90">
        <v>0</v>
      </c>
      <c r="C37" s="90">
        <v>5</v>
      </c>
      <c r="D37" s="91"/>
      <c r="E37" s="91"/>
      <c r="F37" s="92">
        <f t="shared" si="1"/>
        <v>5</v>
      </c>
    </row>
    <row r="38" spans="1:6" ht="27" x14ac:dyDescent="0.2">
      <c r="A38" s="87"/>
      <c r="B38" s="101"/>
      <c r="C38" s="101"/>
      <c r="D38" s="101"/>
      <c r="E38" s="101"/>
      <c r="F38" s="87" t="str">
        <f t="shared" si="1"/>
        <v/>
      </c>
    </row>
    <row r="39" spans="1:6" ht="27.75" x14ac:dyDescent="0.2">
      <c r="A39" s="95">
        <f>A37+1</f>
        <v>42731</v>
      </c>
      <c r="B39" s="90"/>
      <c r="C39" s="90"/>
      <c r="D39" s="91">
        <v>21</v>
      </c>
      <c r="E39" s="91">
        <v>24</v>
      </c>
      <c r="F39" s="92">
        <f t="shared" si="1"/>
        <v>3</v>
      </c>
    </row>
    <row r="40" spans="1:6" ht="27" x14ac:dyDescent="0.2">
      <c r="A40" s="87"/>
      <c r="B40" s="101"/>
      <c r="C40" s="101"/>
      <c r="D40" s="101"/>
      <c r="E40" s="101"/>
      <c r="F40" s="87" t="str">
        <f t="shared" si="1"/>
        <v/>
      </c>
    </row>
    <row r="41" spans="1:6" ht="27.75" x14ac:dyDescent="0.2">
      <c r="A41" s="95">
        <f>A39+1</f>
        <v>42732</v>
      </c>
      <c r="B41" s="90">
        <v>0</v>
      </c>
      <c r="C41" s="90">
        <v>5</v>
      </c>
      <c r="D41" s="91">
        <v>21</v>
      </c>
      <c r="E41" s="91">
        <v>24</v>
      </c>
      <c r="F41" s="92">
        <f t="shared" si="1"/>
        <v>8</v>
      </c>
    </row>
    <row r="42" spans="1:6" ht="27" x14ac:dyDescent="0.2">
      <c r="A42" s="87"/>
      <c r="B42" s="101"/>
      <c r="C42" s="101"/>
      <c r="D42" s="101"/>
      <c r="E42" s="101"/>
      <c r="F42" s="87" t="str">
        <f t="shared" si="1"/>
        <v/>
      </c>
    </row>
    <row r="43" spans="1:6" ht="27.75" x14ac:dyDescent="0.2">
      <c r="A43" s="95">
        <f>A41+1</f>
        <v>42733</v>
      </c>
      <c r="B43" s="90">
        <v>0</v>
      </c>
      <c r="C43" s="90">
        <v>5</v>
      </c>
      <c r="D43" s="91">
        <v>21</v>
      </c>
      <c r="E43" s="91">
        <v>24</v>
      </c>
      <c r="F43" s="92">
        <f t="shared" si="1"/>
        <v>8</v>
      </c>
    </row>
    <row r="44" spans="1:6" ht="27" x14ac:dyDescent="0.2">
      <c r="A44" s="87"/>
      <c r="B44" s="101"/>
      <c r="C44" s="101"/>
      <c r="D44" s="101"/>
      <c r="E44" s="101"/>
      <c r="F44" s="87" t="str">
        <f t="shared" si="1"/>
        <v/>
      </c>
    </row>
    <row r="45" spans="1:6" ht="27.75" x14ac:dyDescent="0.2">
      <c r="A45" s="95">
        <f>A43+1</f>
        <v>42734</v>
      </c>
      <c r="B45" s="90">
        <v>0</v>
      </c>
      <c r="C45" s="90">
        <v>5</v>
      </c>
      <c r="D45" s="91">
        <v>21</v>
      </c>
      <c r="E45" s="91">
        <v>24</v>
      </c>
      <c r="F45" s="92">
        <f t="shared" si="1"/>
        <v>8</v>
      </c>
    </row>
    <row r="46" spans="1:6" ht="27" x14ac:dyDescent="0.2">
      <c r="A46" s="97"/>
      <c r="B46" s="101"/>
      <c r="C46" s="101"/>
      <c r="D46" s="101"/>
      <c r="E46" s="101"/>
      <c r="F46" s="87" t="str">
        <f t="shared" si="1"/>
        <v/>
      </c>
    </row>
    <row r="47" spans="1:6" ht="27.75" x14ac:dyDescent="0.2">
      <c r="A47" s="95">
        <f>A45+1</f>
        <v>42735</v>
      </c>
      <c r="B47" s="90">
        <v>0</v>
      </c>
      <c r="C47" s="90">
        <v>5</v>
      </c>
      <c r="D47" s="91"/>
      <c r="E47" s="91"/>
      <c r="F47" s="92">
        <f t="shared" si="1"/>
        <v>5</v>
      </c>
    </row>
    <row r="48" spans="1:6" ht="27" x14ac:dyDescent="0.2">
      <c r="A48" s="87"/>
      <c r="B48" s="101"/>
      <c r="C48" s="101"/>
      <c r="D48" s="101"/>
      <c r="E48" s="101"/>
      <c r="F48" s="87" t="str">
        <f t="shared" si="1"/>
        <v/>
      </c>
    </row>
    <row r="49" spans="1:6" ht="27.75" x14ac:dyDescent="0.2">
      <c r="A49" s="95">
        <f>A47+1</f>
        <v>42736</v>
      </c>
      <c r="B49" s="90"/>
      <c r="C49" s="90"/>
      <c r="D49" s="91">
        <v>21</v>
      </c>
      <c r="E49" s="91">
        <v>24</v>
      </c>
      <c r="F49" s="92">
        <f t="shared" si="1"/>
        <v>3</v>
      </c>
    </row>
    <row r="50" spans="1:6" ht="27" x14ac:dyDescent="0.2">
      <c r="A50" s="87"/>
      <c r="B50" s="101"/>
      <c r="C50" s="101"/>
      <c r="D50" s="101"/>
      <c r="E50" s="101"/>
      <c r="F50" s="87" t="str">
        <f t="shared" si="1"/>
        <v/>
      </c>
    </row>
    <row r="51" spans="1:6" ht="27.75" x14ac:dyDescent="0.2">
      <c r="A51" s="95">
        <f>A49+1</f>
        <v>42737</v>
      </c>
      <c r="B51" s="90">
        <v>0</v>
      </c>
      <c r="C51" s="90">
        <v>5</v>
      </c>
      <c r="D51" s="91">
        <v>21</v>
      </c>
      <c r="E51" s="91">
        <v>24</v>
      </c>
      <c r="F51" s="92">
        <f t="shared" si="1"/>
        <v>8</v>
      </c>
    </row>
    <row r="52" spans="1:6" ht="27" x14ac:dyDescent="0.2">
      <c r="A52" s="87"/>
      <c r="B52" s="101"/>
      <c r="C52" s="101"/>
      <c r="D52" s="101"/>
      <c r="E52" s="101"/>
      <c r="F52" s="87" t="str">
        <f t="shared" si="1"/>
        <v/>
      </c>
    </row>
    <row r="53" spans="1:6" ht="27.75" x14ac:dyDescent="0.2">
      <c r="A53" s="95">
        <f>A51+1</f>
        <v>42738</v>
      </c>
      <c r="B53" s="90">
        <v>0</v>
      </c>
      <c r="C53" s="90">
        <v>5</v>
      </c>
      <c r="D53" s="91">
        <v>21</v>
      </c>
      <c r="E53" s="91">
        <v>24</v>
      </c>
      <c r="F53" s="92">
        <f t="shared" si="1"/>
        <v>8</v>
      </c>
    </row>
    <row r="54" spans="1:6" ht="27" x14ac:dyDescent="0.2">
      <c r="A54" s="87"/>
      <c r="B54" s="101"/>
      <c r="C54" s="101"/>
      <c r="D54" s="101"/>
      <c r="E54" s="101"/>
      <c r="F54" s="87" t="str">
        <f t="shared" si="1"/>
        <v/>
      </c>
    </row>
    <row r="55" spans="1:6" ht="27.75" x14ac:dyDescent="0.2">
      <c r="A55" s="95">
        <f>A53+1</f>
        <v>42739</v>
      </c>
      <c r="B55" s="90">
        <v>0</v>
      </c>
      <c r="C55" s="90">
        <v>5</v>
      </c>
      <c r="D55" s="91">
        <v>21</v>
      </c>
      <c r="E55" s="91">
        <v>24</v>
      </c>
      <c r="F55" s="92">
        <f t="shared" si="1"/>
        <v>8</v>
      </c>
    </row>
    <row r="56" spans="1:6" ht="27" x14ac:dyDescent="0.2">
      <c r="A56" s="87"/>
      <c r="B56" s="101"/>
      <c r="C56" s="101"/>
      <c r="D56" s="101"/>
      <c r="E56" s="101"/>
      <c r="F56" s="87" t="str">
        <f t="shared" si="1"/>
        <v/>
      </c>
    </row>
    <row r="57" spans="1:6" ht="27.75" x14ac:dyDescent="0.2">
      <c r="A57" s="95">
        <f>A55+1</f>
        <v>42740</v>
      </c>
      <c r="B57" s="90">
        <v>0</v>
      </c>
      <c r="C57" s="90">
        <v>5</v>
      </c>
      <c r="D57" s="91">
        <v>21</v>
      </c>
      <c r="E57" s="91">
        <v>24</v>
      </c>
      <c r="F57" s="92">
        <f t="shared" si="1"/>
        <v>8</v>
      </c>
    </row>
    <row r="58" spans="1:6" ht="27" x14ac:dyDescent="0.2">
      <c r="A58" s="87"/>
      <c r="B58" s="101"/>
      <c r="C58" s="101"/>
      <c r="D58" s="101"/>
      <c r="E58" s="101"/>
      <c r="F58" s="87" t="str">
        <f t="shared" si="1"/>
        <v/>
      </c>
    </row>
    <row r="59" spans="1:6" ht="27.75" x14ac:dyDescent="0.2">
      <c r="A59" s="95">
        <f>A57+1</f>
        <v>42741</v>
      </c>
      <c r="B59" s="90">
        <v>0</v>
      </c>
      <c r="C59" s="90">
        <v>5</v>
      </c>
      <c r="D59" s="91"/>
      <c r="E59" s="91"/>
      <c r="F59" s="92">
        <f t="shared" si="1"/>
        <v>5</v>
      </c>
    </row>
    <row r="60" spans="1:6" ht="27.75" x14ac:dyDescent="0.2">
      <c r="A60" s="89"/>
      <c r="B60" s="102"/>
      <c r="C60" s="103"/>
      <c r="D60" s="103"/>
      <c r="E60" s="103"/>
      <c r="F60" s="88" t="str">
        <f t="shared" si="1"/>
        <v/>
      </c>
    </row>
    <row r="61" spans="1:6" ht="27.75" x14ac:dyDescent="0.2">
      <c r="A61" s="95">
        <f>A59+1</f>
        <v>42742</v>
      </c>
      <c r="B61" s="90"/>
      <c r="C61" s="90"/>
      <c r="D61" s="91"/>
      <c r="E61" s="91"/>
      <c r="F61" s="92" t="str">
        <f t="shared" si="1"/>
        <v/>
      </c>
    </row>
    <row r="62" spans="1:6" ht="27" x14ac:dyDescent="0.2">
      <c r="A62" s="87"/>
      <c r="B62" s="101"/>
      <c r="C62" s="101"/>
      <c r="D62" s="101"/>
      <c r="E62" s="101"/>
      <c r="F62" s="87" t="str">
        <f t="shared" si="1"/>
        <v/>
      </c>
    </row>
    <row r="63" spans="1:6" ht="27.75" x14ac:dyDescent="0.2">
      <c r="A63" s="95">
        <f>A61+1</f>
        <v>42743</v>
      </c>
      <c r="B63" s="90"/>
      <c r="C63" s="90"/>
      <c r="D63" s="91">
        <v>21</v>
      </c>
      <c r="E63" s="91">
        <v>24</v>
      </c>
      <c r="F63" s="92">
        <f t="shared" si="1"/>
        <v>3</v>
      </c>
    </row>
    <row r="64" spans="1:6" ht="27.75" x14ac:dyDescent="0.2">
      <c r="A64" s="89"/>
      <c r="B64" s="102"/>
      <c r="C64" s="103"/>
      <c r="D64" s="103"/>
      <c r="E64" s="103"/>
      <c r="F64" s="88" t="str">
        <f t="shared" si="1"/>
        <v/>
      </c>
    </row>
    <row r="65" spans="1:6" ht="27.75" x14ac:dyDescent="0.2">
      <c r="A65" s="95">
        <f>A63+1</f>
        <v>42744</v>
      </c>
      <c r="B65" s="90">
        <v>0</v>
      </c>
      <c r="C65" s="90">
        <v>5</v>
      </c>
      <c r="D65" s="91">
        <v>21</v>
      </c>
      <c r="E65" s="91">
        <v>24</v>
      </c>
      <c r="F65" s="92">
        <f t="shared" si="1"/>
        <v>8</v>
      </c>
    </row>
    <row r="66" spans="1:6" ht="27" x14ac:dyDescent="0.2">
      <c r="A66" s="87"/>
      <c r="B66" s="101"/>
      <c r="C66" s="101"/>
      <c r="D66" s="101"/>
      <c r="E66" s="101"/>
      <c r="F66" s="87" t="str">
        <f t="shared" si="1"/>
        <v/>
      </c>
    </row>
    <row r="67" spans="1:6" ht="27.75" x14ac:dyDescent="0.2">
      <c r="A67" s="95">
        <f>A65+1</f>
        <v>42745</v>
      </c>
      <c r="B67" s="90">
        <v>0</v>
      </c>
      <c r="C67" s="90">
        <v>5</v>
      </c>
      <c r="D67" s="91">
        <v>21</v>
      </c>
      <c r="E67" s="91">
        <v>24</v>
      </c>
      <c r="F67" s="92">
        <f t="shared" si="1"/>
        <v>8</v>
      </c>
    </row>
    <row r="68" spans="1:6" ht="27.75" x14ac:dyDescent="0.2">
      <c r="A68" s="89"/>
      <c r="B68" s="102"/>
      <c r="C68" s="103"/>
      <c r="D68" s="103"/>
      <c r="E68" s="103"/>
      <c r="F68" s="88" t="str">
        <f t="shared" si="1"/>
        <v/>
      </c>
    </row>
    <row r="69" spans="1:6" ht="27.75" x14ac:dyDescent="0.2">
      <c r="A69" s="95">
        <f>A67+1</f>
        <v>42746</v>
      </c>
      <c r="B69" s="90">
        <v>0</v>
      </c>
      <c r="C69" s="90">
        <v>5</v>
      </c>
      <c r="D69" s="91">
        <v>21</v>
      </c>
      <c r="E69" s="91">
        <v>24</v>
      </c>
      <c r="F69" s="92">
        <f t="shared" si="1"/>
        <v>8</v>
      </c>
    </row>
    <row r="70" spans="1:6" ht="27.75" x14ac:dyDescent="0.2">
      <c r="A70" s="93"/>
      <c r="B70" s="101"/>
      <c r="C70" s="101"/>
      <c r="D70" s="101"/>
      <c r="E70" s="101"/>
      <c r="F70" s="87" t="str">
        <f t="shared" ref="F70:F91" si="2">IF(SUM(B70:E70),(C70-B70)+(E70-D70),"")</f>
        <v/>
      </c>
    </row>
    <row r="71" spans="1:6" ht="27.75" x14ac:dyDescent="0.2">
      <c r="A71" s="95">
        <f>A69+1</f>
        <v>42747</v>
      </c>
      <c r="B71" s="90">
        <v>0</v>
      </c>
      <c r="C71" s="90">
        <v>5</v>
      </c>
      <c r="D71" s="91">
        <v>21</v>
      </c>
      <c r="E71" s="91">
        <v>24</v>
      </c>
      <c r="F71" s="92">
        <f t="shared" si="2"/>
        <v>8</v>
      </c>
    </row>
    <row r="72" spans="1:6" ht="27.75" x14ac:dyDescent="0.2">
      <c r="A72" s="89"/>
      <c r="B72" s="102"/>
      <c r="C72" s="103"/>
      <c r="D72" s="103"/>
      <c r="E72" s="103"/>
      <c r="F72" s="88" t="str">
        <f t="shared" si="2"/>
        <v/>
      </c>
    </row>
    <row r="73" spans="1:6" ht="27.75" x14ac:dyDescent="0.2">
      <c r="A73" s="95">
        <f>A71+1</f>
        <v>42748</v>
      </c>
      <c r="B73" s="90">
        <v>0</v>
      </c>
      <c r="C73" s="90">
        <v>5</v>
      </c>
      <c r="D73" s="91"/>
      <c r="E73" s="91"/>
      <c r="F73" s="92">
        <f t="shared" si="2"/>
        <v>5</v>
      </c>
    </row>
    <row r="74" spans="1:6" ht="27.75" x14ac:dyDescent="0.2">
      <c r="A74" s="93"/>
      <c r="B74" s="101"/>
      <c r="C74" s="101"/>
      <c r="D74" s="101"/>
      <c r="E74" s="101"/>
      <c r="F74" s="87" t="str">
        <f t="shared" si="2"/>
        <v/>
      </c>
    </row>
    <row r="75" spans="1:6" ht="27.75" customHeight="1" x14ac:dyDescent="0.2">
      <c r="A75" s="95">
        <f>A73+1</f>
        <v>42749</v>
      </c>
      <c r="B75" s="90"/>
      <c r="C75" s="90"/>
      <c r="D75" s="91"/>
      <c r="E75" s="91"/>
      <c r="F75" s="92" t="str">
        <f t="shared" si="2"/>
        <v/>
      </c>
    </row>
    <row r="76" spans="1:6" ht="30" customHeight="1" x14ac:dyDescent="0.2">
      <c r="A76" s="89"/>
      <c r="B76" s="102"/>
      <c r="C76" s="103"/>
      <c r="D76" s="103"/>
      <c r="E76" s="103"/>
      <c r="F76" s="88" t="str">
        <f t="shared" si="2"/>
        <v/>
      </c>
    </row>
    <row r="77" spans="1:6" ht="30" customHeight="1" x14ac:dyDescent="0.2">
      <c r="A77" s="95">
        <f>A75+1</f>
        <v>42750</v>
      </c>
      <c r="B77" s="90"/>
      <c r="C77" s="90"/>
      <c r="D77" s="91">
        <v>21</v>
      </c>
      <c r="E77" s="91">
        <v>24</v>
      </c>
      <c r="F77" s="92">
        <f t="shared" si="2"/>
        <v>3</v>
      </c>
    </row>
    <row r="78" spans="1:6" ht="27.75" x14ac:dyDescent="0.2">
      <c r="A78" s="93"/>
      <c r="F78" s="3" t="str">
        <f t="shared" si="2"/>
        <v/>
      </c>
    </row>
    <row r="79" spans="1:6" ht="30" customHeight="1" x14ac:dyDescent="0.2">
      <c r="A79" s="95">
        <f>A77+1</f>
        <v>42751</v>
      </c>
      <c r="B79" s="90">
        <v>0</v>
      </c>
      <c r="C79" s="90">
        <v>5</v>
      </c>
      <c r="D79" s="91">
        <v>21</v>
      </c>
      <c r="E79" s="91">
        <v>24</v>
      </c>
      <c r="F79" s="92">
        <f t="shared" si="2"/>
        <v>8</v>
      </c>
    </row>
    <row r="80" spans="1:6" ht="30" customHeight="1" x14ac:dyDescent="0.2">
      <c r="F80" s="3" t="str">
        <f t="shared" si="2"/>
        <v/>
      </c>
    </row>
    <row r="81" spans="1:6" ht="30" customHeight="1" x14ac:dyDescent="0.2">
      <c r="A81" s="95">
        <f>A79+1</f>
        <v>42752</v>
      </c>
      <c r="B81" s="90">
        <v>0</v>
      </c>
      <c r="C81" s="90">
        <v>5</v>
      </c>
      <c r="D81" s="91"/>
      <c r="E81" s="91"/>
      <c r="F81" s="92">
        <f t="shared" si="2"/>
        <v>5</v>
      </c>
    </row>
    <row r="82" spans="1:6" ht="30" customHeight="1" x14ac:dyDescent="0.2">
      <c r="F82" s="3" t="str">
        <f t="shared" si="2"/>
        <v/>
      </c>
    </row>
    <row r="83" spans="1:6" ht="30" customHeight="1" x14ac:dyDescent="0.2">
      <c r="A83" s="95">
        <f>A81+1</f>
        <v>42753</v>
      </c>
      <c r="B83" s="90"/>
      <c r="C83" s="90"/>
      <c r="D83" s="91"/>
      <c r="E83" s="91"/>
      <c r="F83" s="92" t="str">
        <f t="shared" si="2"/>
        <v/>
      </c>
    </row>
    <row r="84" spans="1:6" ht="30" customHeight="1" x14ac:dyDescent="0.2">
      <c r="F84" s="3" t="str">
        <f t="shared" si="2"/>
        <v/>
      </c>
    </row>
    <row r="85" spans="1:6" ht="29.25" customHeight="1" x14ac:dyDescent="0.2">
      <c r="A85" s="95">
        <f>A83+1</f>
        <v>42754</v>
      </c>
      <c r="B85" s="90"/>
      <c r="C85" s="90"/>
      <c r="D85" s="91"/>
      <c r="E85" s="91"/>
      <c r="F85" s="92" t="str">
        <f t="shared" si="2"/>
        <v/>
      </c>
    </row>
    <row r="86" spans="1:6" ht="30" customHeight="1" x14ac:dyDescent="0.2">
      <c r="F86" s="3" t="str">
        <f t="shared" si="2"/>
        <v/>
      </c>
    </row>
    <row r="87" spans="1:6" ht="29.25" customHeight="1" x14ac:dyDescent="0.2">
      <c r="A87" s="95">
        <f>A85+1</f>
        <v>42755</v>
      </c>
      <c r="B87" s="90"/>
      <c r="C87" s="90"/>
      <c r="D87" s="91"/>
      <c r="E87" s="91"/>
      <c r="F87" s="92" t="str">
        <f t="shared" si="2"/>
        <v/>
      </c>
    </row>
    <row r="88" spans="1:6" ht="30" customHeight="1" x14ac:dyDescent="0.2">
      <c r="F88" s="3" t="str">
        <f t="shared" si="2"/>
        <v/>
      </c>
    </row>
    <row r="89" spans="1:6" ht="29.25" customHeight="1" x14ac:dyDescent="0.2">
      <c r="A89" s="95">
        <f>A87+1</f>
        <v>42756</v>
      </c>
      <c r="B89" s="90"/>
      <c r="C89" s="90"/>
      <c r="D89" s="91"/>
      <c r="E89" s="91"/>
      <c r="F89" s="92" t="str">
        <f t="shared" si="2"/>
        <v/>
      </c>
    </row>
    <row r="90" spans="1:6" ht="30" customHeight="1" x14ac:dyDescent="0.2">
      <c r="F90" s="3" t="str">
        <f t="shared" si="2"/>
        <v/>
      </c>
    </row>
    <row r="91" spans="1:6" ht="29.25" customHeight="1" x14ac:dyDescent="0.2">
      <c r="A91" s="95">
        <f>A89+1</f>
        <v>42757</v>
      </c>
      <c r="B91" s="90"/>
      <c r="C91" s="90"/>
      <c r="D91" s="91"/>
      <c r="E91" s="91"/>
      <c r="F91" s="92" t="str">
        <f t="shared" si="2"/>
        <v/>
      </c>
    </row>
    <row r="92" spans="1:6" ht="30" customHeight="1" x14ac:dyDescent="0.2"/>
  </sheetData>
  <sheetProtection selectLockedCells="1"/>
  <mergeCells count="2">
    <mergeCell ref="B2:C2"/>
    <mergeCell ref="D2:E2"/>
  </mergeCells>
  <printOptions horizontalCentered="1" verticalCentered="1"/>
  <pageMargins left="0.25" right="0.25" top="0.75" bottom="0.75" header="0.3" footer="0.3"/>
  <pageSetup paperSize="9" scale="97" orientation="landscape" horizontalDpi="360" verticalDpi="360" r:id="rId1"/>
  <headerFooter alignWithMargins="0">
    <oddHeader>&amp;L&amp;D&amp;T</oddHeader>
    <oddFooter>&amp;L&amp;F&amp;A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indexed="42"/>
    <pageSetUpPr fitToPage="1"/>
  </sheetPr>
  <dimension ref="A1:AG99"/>
  <sheetViews>
    <sheetView zoomScale="70" workbookViewId="0">
      <selection activeCell="R29" sqref="R29"/>
    </sheetView>
  </sheetViews>
  <sheetFormatPr baseColWidth="10" defaultRowHeight="15" outlineLevelRow="1" x14ac:dyDescent="0.2"/>
  <cols>
    <col min="1" max="1" width="11.5546875" style="21"/>
    <col min="2" max="2" width="3.77734375" style="21" customWidth="1"/>
    <col min="3" max="3" width="9.77734375" style="21" customWidth="1"/>
    <col min="4" max="24" width="7.77734375" style="21" customWidth="1"/>
    <col min="25" max="25" width="11.5546875" style="21"/>
    <col min="26" max="33" width="7.77734375" style="21" customWidth="1"/>
    <col min="34" max="16384" width="11.5546875" style="21"/>
  </cols>
  <sheetData>
    <row r="1" spans="1:33" ht="15.75" x14ac:dyDescent="0.25">
      <c r="A1" s="46" t="s">
        <v>1</v>
      </c>
      <c r="B1" s="46" t="s">
        <v>0</v>
      </c>
      <c r="C1" s="47" t="e">
        <f>#REF!</f>
        <v>#REF!</v>
      </c>
    </row>
    <row r="6" spans="1:33" ht="15.75" outlineLevel="1" thickBot="1" x14ac:dyDescent="0.25"/>
    <row r="7" spans="1:33" s="3" customFormat="1" outlineLevel="1" x14ac:dyDescent="0.2">
      <c r="B7" s="152" t="s">
        <v>47</v>
      </c>
      <c r="C7" s="27"/>
      <c r="D7" s="51"/>
      <c r="E7" s="116" t="s">
        <v>37</v>
      </c>
      <c r="F7" s="117"/>
      <c r="G7" s="117"/>
      <c r="H7" s="117"/>
      <c r="I7" s="118"/>
      <c r="J7" s="119" t="s">
        <v>46</v>
      </c>
      <c r="K7" s="117"/>
      <c r="L7" s="117"/>
      <c r="M7" s="117"/>
      <c r="N7" s="118"/>
      <c r="O7" s="64"/>
      <c r="P7" s="49"/>
      <c r="Q7" s="116" t="s">
        <v>46</v>
      </c>
      <c r="R7" s="117"/>
      <c r="S7" s="117"/>
      <c r="T7" s="117"/>
      <c r="U7" s="117"/>
      <c r="V7" s="117"/>
      <c r="W7" s="117"/>
      <c r="X7" s="154"/>
      <c r="Y7" s="2"/>
      <c r="Z7" s="130" t="s">
        <v>60</v>
      </c>
      <c r="AA7" s="131"/>
      <c r="AB7" s="132"/>
      <c r="AC7" s="130" t="s">
        <v>61</v>
      </c>
      <c r="AD7" s="131"/>
      <c r="AE7" s="131"/>
      <c r="AF7" s="131"/>
      <c r="AG7" s="133"/>
    </row>
    <row r="8" spans="1:33" s="3" customFormat="1" ht="20.100000000000001" customHeight="1" outlineLevel="1" x14ac:dyDescent="0.2">
      <c r="B8" s="153"/>
      <c r="C8" s="28"/>
      <c r="D8" s="155" t="s">
        <v>29</v>
      </c>
      <c r="E8" s="126" t="s">
        <v>12</v>
      </c>
      <c r="F8" s="122" t="s">
        <v>30</v>
      </c>
      <c r="G8" s="122" t="s">
        <v>31</v>
      </c>
      <c r="H8" s="122" t="s">
        <v>32</v>
      </c>
      <c r="I8" s="122" t="s">
        <v>33</v>
      </c>
      <c r="J8" s="158" t="s">
        <v>34</v>
      </c>
      <c r="K8" s="128" t="s">
        <v>11</v>
      </c>
      <c r="L8" s="120" t="s">
        <v>35</v>
      </c>
      <c r="M8" s="120" t="s">
        <v>36</v>
      </c>
      <c r="N8" s="120" t="s">
        <v>10</v>
      </c>
      <c r="O8" s="148" t="s">
        <v>70</v>
      </c>
      <c r="P8" s="142" t="s">
        <v>41</v>
      </c>
      <c r="Q8" s="144" t="s">
        <v>42</v>
      </c>
      <c r="R8" s="146" t="s">
        <v>40</v>
      </c>
      <c r="S8" s="146" t="s">
        <v>43</v>
      </c>
      <c r="T8" s="146" t="s">
        <v>38</v>
      </c>
      <c r="U8" s="146" t="s">
        <v>39</v>
      </c>
      <c r="V8" s="150" t="s">
        <v>44</v>
      </c>
      <c r="W8" s="150" t="s">
        <v>45</v>
      </c>
      <c r="X8" s="148" t="s">
        <v>71</v>
      </c>
      <c r="Y8" s="1"/>
      <c r="Z8" s="134" t="s">
        <v>62</v>
      </c>
      <c r="AA8" s="135" t="s">
        <v>63</v>
      </c>
      <c r="AB8" s="136" t="s">
        <v>64</v>
      </c>
      <c r="AC8" s="137" t="s">
        <v>65</v>
      </c>
      <c r="AD8" s="138" t="s">
        <v>66</v>
      </c>
      <c r="AE8" s="138" t="s">
        <v>67</v>
      </c>
      <c r="AF8" s="139" t="s">
        <v>68</v>
      </c>
      <c r="AG8" s="141" t="s">
        <v>69</v>
      </c>
    </row>
    <row r="9" spans="1:33" s="3" customFormat="1" ht="20.100000000000001" customHeight="1" outlineLevel="1" x14ac:dyDescent="0.2">
      <c r="B9" s="153"/>
      <c r="C9" s="28"/>
      <c r="D9" s="156"/>
      <c r="E9" s="127"/>
      <c r="F9" s="123"/>
      <c r="G9" s="123"/>
      <c r="H9" s="123"/>
      <c r="I9" s="124"/>
      <c r="J9" s="159"/>
      <c r="K9" s="129"/>
      <c r="L9" s="125"/>
      <c r="M9" s="121"/>
      <c r="N9" s="124"/>
      <c r="O9" s="157"/>
      <c r="P9" s="143"/>
      <c r="Q9" s="145"/>
      <c r="R9" s="147"/>
      <c r="S9" s="147"/>
      <c r="T9" s="147"/>
      <c r="U9" s="147"/>
      <c r="V9" s="151"/>
      <c r="W9" s="151"/>
      <c r="X9" s="149"/>
      <c r="Y9" s="4"/>
      <c r="Z9" s="134"/>
      <c r="AA9" s="135"/>
      <c r="AB9" s="136"/>
      <c r="AC9" s="137"/>
      <c r="AD9" s="138"/>
      <c r="AE9" s="138"/>
      <c r="AF9" s="140"/>
      <c r="AG9" s="141"/>
    </row>
    <row r="10" spans="1:33" s="3" customFormat="1" ht="20.100000000000001" customHeight="1" outlineLevel="1" x14ac:dyDescent="0.2">
      <c r="B10" s="153"/>
      <c r="C10" s="28"/>
      <c r="D10" s="48">
        <v>152</v>
      </c>
      <c r="E10" s="12">
        <v>131</v>
      </c>
      <c r="F10" s="11">
        <v>132</v>
      </c>
      <c r="G10" s="11">
        <v>136</v>
      </c>
      <c r="H10" s="11">
        <v>133</v>
      </c>
      <c r="I10" s="11">
        <v>134</v>
      </c>
      <c r="J10" s="16">
        <v>135</v>
      </c>
      <c r="K10" s="14">
        <v>137</v>
      </c>
      <c r="L10" s="13">
        <v>141</v>
      </c>
      <c r="M10" s="15">
        <v>145</v>
      </c>
      <c r="N10" s="15">
        <v>146</v>
      </c>
      <c r="O10" s="19"/>
      <c r="P10" s="50">
        <v>151</v>
      </c>
      <c r="Q10" s="17">
        <v>121</v>
      </c>
      <c r="R10" s="18">
        <v>122</v>
      </c>
      <c r="S10" s="18">
        <v>123</v>
      </c>
      <c r="T10" s="18">
        <v>124</v>
      </c>
      <c r="U10" s="18">
        <v>129</v>
      </c>
      <c r="V10" s="20">
        <v>111</v>
      </c>
      <c r="W10" s="20">
        <v>112</v>
      </c>
      <c r="X10" s="19"/>
      <c r="Y10" s="4"/>
      <c r="Z10" s="53">
        <v>152</v>
      </c>
      <c r="AA10" s="54">
        <v>152</v>
      </c>
      <c r="AB10" s="55">
        <v>152</v>
      </c>
      <c r="AC10" s="56">
        <v>151</v>
      </c>
      <c r="AD10" s="57">
        <v>151</v>
      </c>
      <c r="AE10" s="57">
        <v>151</v>
      </c>
      <c r="AF10" s="58">
        <v>151</v>
      </c>
      <c r="AG10" s="59">
        <v>151</v>
      </c>
    </row>
    <row r="11" spans="1:33" ht="20.100000000000001" customHeight="1" outlineLevel="1" x14ac:dyDescent="0.2">
      <c r="B11" s="153"/>
      <c r="C11" s="26" t="s">
        <v>2</v>
      </c>
      <c r="D11" s="24" t="e">
        <f>#REF!</f>
        <v>#REF!</v>
      </c>
      <c r="E11" s="23" t="e">
        <f>#REF!</f>
        <v>#REF!</v>
      </c>
      <c r="F11" s="23" t="e">
        <f>#REF!</f>
        <v>#REF!</v>
      </c>
      <c r="G11" s="23" t="e">
        <f>#REF!</f>
        <v>#REF!</v>
      </c>
      <c r="H11" s="23" t="e">
        <f>#REF!</f>
        <v>#REF!</v>
      </c>
      <c r="I11" s="23" t="e">
        <f>#REF!</f>
        <v>#REF!</v>
      </c>
      <c r="J11" s="23" t="e">
        <f>#REF!</f>
        <v>#REF!</v>
      </c>
      <c r="K11" s="23" t="e">
        <f>#REF!</f>
        <v>#REF!</v>
      </c>
      <c r="L11" s="23" t="e">
        <f>#REF!</f>
        <v>#REF!</v>
      </c>
      <c r="M11" s="23" t="e">
        <f>#REF!</f>
        <v>#REF!</v>
      </c>
      <c r="N11" s="23" t="e">
        <f>#REF!</f>
        <v>#REF!</v>
      </c>
      <c r="O11" s="24" t="e">
        <f>#REF!</f>
        <v>#REF!</v>
      </c>
      <c r="P11" s="24" t="e">
        <f>#REF!</f>
        <v>#REF!</v>
      </c>
      <c r="Q11" s="23" t="e">
        <f>#REF!</f>
        <v>#REF!</v>
      </c>
      <c r="R11" s="23" t="e">
        <f>#REF!</f>
        <v>#REF!</v>
      </c>
      <c r="S11" s="23" t="e">
        <f>#REF!</f>
        <v>#REF!</v>
      </c>
      <c r="T11" s="23" t="e">
        <f>#REF!</f>
        <v>#REF!</v>
      </c>
      <c r="U11" s="23" t="e">
        <f>#REF!</f>
        <v>#REF!</v>
      </c>
      <c r="V11" s="23" t="e">
        <f>#REF!</f>
        <v>#REF!</v>
      </c>
      <c r="W11" s="23" t="e">
        <f>#REF!</f>
        <v>#REF!</v>
      </c>
      <c r="X11" s="24" t="e">
        <f>#REF!</f>
        <v>#REF!</v>
      </c>
      <c r="Z11" s="60" t="e">
        <f>#REF!</f>
        <v>#REF!</v>
      </c>
      <c r="AA11" s="22" t="e">
        <f>#REF!</f>
        <v>#REF!</v>
      </c>
      <c r="AB11" s="25" t="e">
        <f>#REF!</f>
        <v>#REF!</v>
      </c>
      <c r="AC11" s="22" t="e">
        <f>SUM(#REF!,#REF!)</f>
        <v>#REF!</v>
      </c>
      <c r="AD11" s="22" t="e">
        <f>SUM(#REF!,#REF!,#REF!)</f>
        <v>#REF!</v>
      </c>
      <c r="AE11" s="22" t="e">
        <f>SUM(#REF!)</f>
        <v>#REF!</v>
      </c>
      <c r="AF11" s="22" t="e">
        <f>SUM(#REF!)</f>
        <v>#REF!</v>
      </c>
      <c r="AG11" s="61"/>
    </row>
    <row r="12" spans="1:33" ht="20.100000000000001" customHeight="1" outlineLevel="1" x14ac:dyDescent="0.2">
      <c r="B12" s="153"/>
      <c r="C12" s="26" t="s">
        <v>3</v>
      </c>
      <c r="D12" s="25" t="e">
        <f>#REF!</f>
        <v>#REF!</v>
      </c>
      <c r="E12" s="22" t="e">
        <f>#REF!</f>
        <v>#REF!</v>
      </c>
      <c r="F12" s="22" t="e">
        <f>#REF!</f>
        <v>#REF!</v>
      </c>
      <c r="G12" s="22" t="e">
        <f>#REF!</f>
        <v>#REF!</v>
      </c>
      <c r="H12" s="22" t="e">
        <f>#REF!</f>
        <v>#REF!</v>
      </c>
      <c r="I12" s="22" t="e">
        <f>#REF!</f>
        <v>#REF!</v>
      </c>
      <c r="J12" s="22" t="e">
        <f>#REF!</f>
        <v>#REF!</v>
      </c>
      <c r="K12" s="22" t="e">
        <f>#REF!</f>
        <v>#REF!</v>
      </c>
      <c r="L12" s="22" t="e">
        <f>#REF!</f>
        <v>#REF!</v>
      </c>
      <c r="M12" s="22" t="e">
        <f>#REF!</f>
        <v>#REF!</v>
      </c>
      <c r="N12" s="22" t="e">
        <f>#REF!</f>
        <v>#REF!</v>
      </c>
      <c r="O12" s="25" t="e">
        <f>#REF!</f>
        <v>#REF!</v>
      </c>
      <c r="P12" s="25" t="e">
        <f>#REF!</f>
        <v>#REF!</v>
      </c>
      <c r="Q12" s="22" t="e">
        <f>#REF!</f>
        <v>#REF!</v>
      </c>
      <c r="R12" s="22" t="e">
        <f>#REF!</f>
        <v>#REF!</v>
      </c>
      <c r="S12" s="22" t="e">
        <f>#REF!</f>
        <v>#REF!</v>
      </c>
      <c r="T12" s="22" t="e">
        <f>#REF!</f>
        <v>#REF!</v>
      </c>
      <c r="U12" s="22" t="e">
        <f>#REF!</f>
        <v>#REF!</v>
      </c>
      <c r="V12" s="22" t="e">
        <f>#REF!</f>
        <v>#REF!</v>
      </c>
      <c r="W12" s="22" t="e">
        <f>#REF!</f>
        <v>#REF!</v>
      </c>
      <c r="X12" s="25" t="e">
        <f>#REF!</f>
        <v>#REF!</v>
      </c>
      <c r="Z12" s="60" t="e">
        <f>#REF!</f>
        <v>#REF!</v>
      </c>
      <c r="AA12" s="22" t="e">
        <f>#REF!</f>
        <v>#REF!</v>
      </c>
      <c r="AB12" s="25" t="e">
        <f>#REF!</f>
        <v>#REF!</v>
      </c>
      <c r="AC12" s="22" t="e">
        <f>SUM(#REF!,#REF!)</f>
        <v>#REF!</v>
      </c>
      <c r="AD12" s="22" t="e">
        <f>SUM(#REF!,#REF!,#REF!)</f>
        <v>#REF!</v>
      </c>
      <c r="AE12" s="22" t="e">
        <f>SUM(#REF!)</f>
        <v>#REF!</v>
      </c>
      <c r="AF12" s="22" t="e">
        <f>SUM(#REF!)</f>
        <v>#REF!</v>
      </c>
      <c r="AG12" s="61"/>
    </row>
    <row r="13" spans="1:33" ht="20.100000000000001" customHeight="1" outlineLevel="1" x14ac:dyDescent="0.2">
      <c r="B13" s="153"/>
      <c r="C13" s="26" t="s">
        <v>4</v>
      </c>
      <c r="D13" s="25" t="e">
        <f>#REF!</f>
        <v>#REF!</v>
      </c>
      <c r="E13" s="22" t="e">
        <f>#REF!</f>
        <v>#REF!</v>
      </c>
      <c r="F13" s="22" t="e">
        <f>#REF!</f>
        <v>#REF!</v>
      </c>
      <c r="G13" s="22" t="e">
        <f>#REF!</f>
        <v>#REF!</v>
      </c>
      <c r="H13" s="22" t="e">
        <f>#REF!</f>
        <v>#REF!</v>
      </c>
      <c r="I13" s="22" t="e">
        <f>#REF!</f>
        <v>#REF!</v>
      </c>
      <c r="J13" s="22" t="e">
        <f>#REF!</f>
        <v>#REF!</v>
      </c>
      <c r="K13" s="22" t="e">
        <f>#REF!</f>
        <v>#REF!</v>
      </c>
      <c r="L13" s="22" t="e">
        <f>#REF!</f>
        <v>#REF!</v>
      </c>
      <c r="M13" s="22" t="e">
        <f>#REF!</f>
        <v>#REF!</v>
      </c>
      <c r="N13" s="22" t="e">
        <f>#REF!</f>
        <v>#REF!</v>
      </c>
      <c r="O13" s="25" t="e">
        <f>#REF!</f>
        <v>#REF!</v>
      </c>
      <c r="P13" s="25" t="e">
        <f>#REF!</f>
        <v>#REF!</v>
      </c>
      <c r="Q13" s="22" t="e">
        <f>#REF!</f>
        <v>#REF!</v>
      </c>
      <c r="R13" s="22" t="e">
        <f>#REF!</f>
        <v>#REF!</v>
      </c>
      <c r="S13" s="22" t="e">
        <f>#REF!</f>
        <v>#REF!</v>
      </c>
      <c r="T13" s="22" t="e">
        <f>#REF!</f>
        <v>#REF!</v>
      </c>
      <c r="U13" s="22" t="e">
        <f>#REF!</f>
        <v>#REF!</v>
      </c>
      <c r="V13" s="22" t="e">
        <f>#REF!</f>
        <v>#REF!</v>
      </c>
      <c r="W13" s="22" t="e">
        <f>#REF!</f>
        <v>#REF!</v>
      </c>
      <c r="X13" s="25" t="e">
        <f>#REF!</f>
        <v>#REF!</v>
      </c>
      <c r="Z13" s="60" t="e">
        <f>#REF!</f>
        <v>#REF!</v>
      </c>
      <c r="AA13" s="22" t="e">
        <f>#REF!</f>
        <v>#REF!</v>
      </c>
      <c r="AB13" s="25" t="e">
        <f>#REF!</f>
        <v>#REF!</v>
      </c>
      <c r="AC13" s="22" t="e">
        <f>SUM(#REF!,#REF!)</f>
        <v>#REF!</v>
      </c>
      <c r="AD13" s="22" t="e">
        <f>SUM(#REF!,#REF!,#REF!)</f>
        <v>#REF!</v>
      </c>
      <c r="AE13" s="22" t="e">
        <f>SUM(#REF!)</f>
        <v>#REF!</v>
      </c>
      <c r="AF13" s="22" t="e">
        <f>SUM(#REF!)</f>
        <v>#REF!</v>
      </c>
      <c r="AG13" s="61"/>
    </row>
    <row r="14" spans="1:33" ht="20.100000000000001" customHeight="1" outlineLevel="1" x14ac:dyDescent="0.2">
      <c r="B14" s="153"/>
      <c r="C14" s="26" t="s">
        <v>5</v>
      </c>
      <c r="D14" s="25" t="e">
        <f>#REF!</f>
        <v>#REF!</v>
      </c>
      <c r="E14" s="22" t="e">
        <f>#REF!</f>
        <v>#REF!</v>
      </c>
      <c r="F14" s="22" t="e">
        <f>#REF!</f>
        <v>#REF!</v>
      </c>
      <c r="G14" s="22" t="e">
        <f>#REF!</f>
        <v>#REF!</v>
      </c>
      <c r="H14" s="22" t="e">
        <f>#REF!</f>
        <v>#REF!</v>
      </c>
      <c r="I14" s="22" t="e">
        <f>#REF!</f>
        <v>#REF!</v>
      </c>
      <c r="J14" s="22" t="e">
        <f>#REF!</f>
        <v>#REF!</v>
      </c>
      <c r="K14" s="22" t="e">
        <f>#REF!</f>
        <v>#REF!</v>
      </c>
      <c r="L14" s="22" t="e">
        <f>#REF!</f>
        <v>#REF!</v>
      </c>
      <c r="M14" s="22" t="e">
        <f>#REF!</f>
        <v>#REF!</v>
      </c>
      <c r="N14" s="22" t="e">
        <f>#REF!</f>
        <v>#REF!</v>
      </c>
      <c r="O14" s="25" t="e">
        <f>#REF!</f>
        <v>#REF!</v>
      </c>
      <c r="P14" s="25" t="e">
        <f>#REF!</f>
        <v>#REF!</v>
      </c>
      <c r="Q14" s="22" t="e">
        <f>#REF!</f>
        <v>#REF!</v>
      </c>
      <c r="R14" s="22" t="e">
        <f>#REF!</f>
        <v>#REF!</v>
      </c>
      <c r="S14" s="22" t="e">
        <f>#REF!</f>
        <v>#REF!</v>
      </c>
      <c r="T14" s="22" t="e">
        <f>#REF!</f>
        <v>#REF!</v>
      </c>
      <c r="U14" s="22" t="e">
        <f>#REF!</f>
        <v>#REF!</v>
      </c>
      <c r="V14" s="22" t="e">
        <f>#REF!</f>
        <v>#REF!</v>
      </c>
      <c r="W14" s="22" t="e">
        <f>#REF!</f>
        <v>#REF!</v>
      </c>
      <c r="X14" s="25" t="e">
        <f>#REF!</f>
        <v>#REF!</v>
      </c>
      <c r="Z14" s="60" t="e">
        <f>#REF!</f>
        <v>#REF!</v>
      </c>
      <c r="AA14" s="22" t="e">
        <f>#REF!</f>
        <v>#REF!</v>
      </c>
      <c r="AB14" s="25" t="e">
        <f>#REF!</f>
        <v>#REF!</v>
      </c>
      <c r="AC14" s="22" t="e">
        <f>SUM(#REF!,#REF!)</f>
        <v>#REF!</v>
      </c>
      <c r="AD14" s="22" t="e">
        <f>SUM(#REF!,#REF!,#REF!)</f>
        <v>#REF!</v>
      </c>
      <c r="AE14" s="22" t="e">
        <f>SUM(#REF!)</f>
        <v>#REF!</v>
      </c>
      <c r="AF14" s="22" t="e">
        <f>SUM(#REF!)</f>
        <v>#REF!</v>
      </c>
      <c r="AG14" s="61"/>
    </row>
    <row r="15" spans="1:33" ht="20.100000000000001" customHeight="1" outlineLevel="1" x14ac:dyDescent="0.2">
      <c r="B15" s="153"/>
      <c r="C15" s="26" t="s">
        <v>6</v>
      </c>
      <c r="D15" s="25" t="e">
        <f>#REF!</f>
        <v>#REF!</v>
      </c>
      <c r="E15" s="22" t="e">
        <f>#REF!</f>
        <v>#REF!</v>
      </c>
      <c r="F15" s="22" t="e">
        <f>#REF!</f>
        <v>#REF!</v>
      </c>
      <c r="G15" s="22" t="e">
        <f>#REF!</f>
        <v>#REF!</v>
      </c>
      <c r="H15" s="22" t="e">
        <f>#REF!</f>
        <v>#REF!</v>
      </c>
      <c r="I15" s="22" t="e">
        <f>#REF!</f>
        <v>#REF!</v>
      </c>
      <c r="J15" s="22" t="e">
        <f>#REF!</f>
        <v>#REF!</v>
      </c>
      <c r="K15" s="22" t="e">
        <f>#REF!</f>
        <v>#REF!</v>
      </c>
      <c r="L15" s="22" t="e">
        <f>#REF!</f>
        <v>#REF!</v>
      </c>
      <c r="M15" s="22" t="e">
        <f>#REF!</f>
        <v>#REF!</v>
      </c>
      <c r="N15" s="22" t="e">
        <f>#REF!</f>
        <v>#REF!</v>
      </c>
      <c r="O15" s="25" t="e">
        <f>#REF!</f>
        <v>#REF!</v>
      </c>
      <c r="P15" s="25" t="e">
        <f>#REF!</f>
        <v>#REF!</v>
      </c>
      <c r="Q15" s="22" t="e">
        <f>#REF!</f>
        <v>#REF!</v>
      </c>
      <c r="R15" s="22" t="e">
        <f>#REF!</f>
        <v>#REF!</v>
      </c>
      <c r="S15" s="22" t="e">
        <f>#REF!</f>
        <v>#REF!</v>
      </c>
      <c r="T15" s="22" t="e">
        <f>#REF!</f>
        <v>#REF!</v>
      </c>
      <c r="U15" s="22" t="e">
        <f>#REF!</f>
        <v>#REF!</v>
      </c>
      <c r="V15" s="22" t="e">
        <f>#REF!</f>
        <v>#REF!</v>
      </c>
      <c r="W15" s="22" t="e">
        <f>#REF!</f>
        <v>#REF!</v>
      </c>
      <c r="X15" s="25" t="e">
        <f>#REF!</f>
        <v>#REF!</v>
      </c>
      <c r="Z15" s="60" t="e">
        <f>#REF!</f>
        <v>#REF!</v>
      </c>
      <c r="AA15" s="22" t="e">
        <f>#REF!</f>
        <v>#REF!</v>
      </c>
      <c r="AB15" s="25" t="e">
        <f>#REF!</f>
        <v>#REF!</v>
      </c>
      <c r="AC15" s="22" t="e">
        <f>SUM(#REF!,#REF!)</f>
        <v>#REF!</v>
      </c>
      <c r="AD15" s="22" t="e">
        <f>SUM(#REF!,#REF!,#REF!)</f>
        <v>#REF!</v>
      </c>
      <c r="AE15" s="22" t="e">
        <f>SUM(#REF!)</f>
        <v>#REF!</v>
      </c>
      <c r="AF15" s="22" t="e">
        <f>SUM(#REF!)</f>
        <v>#REF!</v>
      </c>
      <c r="AG15" s="61"/>
    </row>
    <row r="16" spans="1:33" ht="20.100000000000001" customHeight="1" outlineLevel="1" x14ac:dyDescent="0.2">
      <c r="B16" s="153"/>
      <c r="C16" s="26" t="s">
        <v>7</v>
      </c>
      <c r="D16" s="25" t="e">
        <f>#REF!</f>
        <v>#REF!</v>
      </c>
      <c r="E16" s="22" t="e">
        <f>#REF!</f>
        <v>#REF!</v>
      </c>
      <c r="F16" s="22" t="e">
        <f>#REF!</f>
        <v>#REF!</v>
      </c>
      <c r="G16" s="22" t="e">
        <f>#REF!</f>
        <v>#REF!</v>
      </c>
      <c r="H16" s="22" t="e">
        <f>#REF!</f>
        <v>#REF!</v>
      </c>
      <c r="I16" s="22" t="e">
        <f>#REF!</f>
        <v>#REF!</v>
      </c>
      <c r="J16" s="22" t="e">
        <f>#REF!</f>
        <v>#REF!</v>
      </c>
      <c r="K16" s="22" t="e">
        <f>#REF!</f>
        <v>#REF!</v>
      </c>
      <c r="L16" s="22" t="e">
        <f>#REF!</f>
        <v>#REF!</v>
      </c>
      <c r="M16" s="22" t="e">
        <f>#REF!</f>
        <v>#REF!</v>
      </c>
      <c r="N16" s="22" t="e">
        <f>#REF!</f>
        <v>#REF!</v>
      </c>
      <c r="O16" s="25" t="e">
        <f>#REF!</f>
        <v>#REF!</v>
      </c>
      <c r="P16" s="25" t="e">
        <f>#REF!</f>
        <v>#REF!</v>
      </c>
      <c r="Q16" s="22" t="e">
        <f>#REF!</f>
        <v>#REF!</v>
      </c>
      <c r="R16" s="22" t="e">
        <f>#REF!</f>
        <v>#REF!</v>
      </c>
      <c r="S16" s="22" t="e">
        <f>#REF!</f>
        <v>#REF!</v>
      </c>
      <c r="T16" s="22" t="e">
        <f>#REF!</f>
        <v>#REF!</v>
      </c>
      <c r="U16" s="22" t="e">
        <f>#REF!</f>
        <v>#REF!</v>
      </c>
      <c r="V16" s="22" t="e">
        <f>#REF!</f>
        <v>#REF!</v>
      </c>
      <c r="W16" s="22" t="e">
        <f>#REF!</f>
        <v>#REF!</v>
      </c>
      <c r="X16" s="25" t="e">
        <f>#REF!</f>
        <v>#REF!</v>
      </c>
      <c r="Z16" s="60" t="e">
        <f>#REF!</f>
        <v>#REF!</v>
      </c>
      <c r="AA16" s="22" t="e">
        <f>#REF!</f>
        <v>#REF!</v>
      </c>
      <c r="AB16" s="25" t="e">
        <f>#REF!</f>
        <v>#REF!</v>
      </c>
      <c r="AC16" s="22" t="e">
        <f>SUM(#REF!,#REF!)</f>
        <v>#REF!</v>
      </c>
      <c r="AD16" s="22" t="e">
        <f>SUM(#REF!,#REF!,#REF!)</f>
        <v>#REF!</v>
      </c>
      <c r="AE16" s="22" t="e">
        <f>SUM(#REF!)</f>
        <v>#REF!</v>
      </c>
      <c r="AF16" s="22" t="e">
        <f>SUM(#REF!)</f>
        <v>#REF!</v>
      </c>
      <c r="AG16" s="61"/>
    </row>
    <row r="17" spans="2:33" ht="20.100000000000001" customHeight="1" outlineLevel="1" thickBot="1" x14ac:dyDescent="0.25">
      <c r="B17" s="153"/>
      <c r="C17" s="26" t="s">
        <v>8</v>
      </c>
      <c r="D17" s="25" t="e">
        <f>#REF!</f>
        <v>#REF!</v>
      </c>
      <c r="E17" s="22" t="e">
        <f>#REF!</f>
        <v>#REF!</v>
      </c>
      <c r="F17" s="22" t="e">
        <f>#REF!</f>
        <v>#REF!</v>
      </c>
      <c r="G17" s="22" t="e">
        <f>#REF!</f>
        <v>#REF!</v>
      </c>
      <c r="H17" s="22" t="e">
        <f>#REF!</f>
        <v>#REF!</v>
      </c>
      <c r="I17" s="22" t="e">
        <f>#REF!</f>
        <v>#REF!</v>
      </c>
      <c r="J17" s="22" t="e">
        <f>#REF!</f>
        <v>#REF!</v>
      </c>
      <c r="K17" s="22" t="e">
        <f>#REF!</f>
        <v>#REF!</v>
      </c>
      <c r="L17" s="22" t="e">
        <f>#REF!</f>
        <v>#REF!</v>
      </c>
      <c r="M17" s="22" t="e">
        <f>#REF!</f>
        <v>#REF!</v>
      </c>
      <c r="N17" s="22" t="e">
        <f>#REF!</f>
        <v>#REF!</v>
      </c>
      <c r="O17" s="25" t="e">
        <f>#REF!</f>
        <v>#REF!</v>
      </c>
      <c r="P17" s="25" t="e">
        <f>#REF!</f>
        <v>#REF!</v>
      </c>
      <c r="Q17" s="22" t="e">
        <f>#REF!</f>
        <v>#REF!</v>
      </c>
      <c r="R17" s="22" t="e">
        <f>#REF!</f>
        <v>#REF!</v>
      </c>
      <c r="S17" s="22" t="e">
        <f>#REF!</f>
        <v>#REF!</v>
      </c>
      <c r="T17" s="22" t="e">
        <f>#REF!</f>
        <v>#REF!</v>
      </c>
      <c r="U17" s="22" t="e">
        <f>#REF!</f>
        <v>#REF!</v>
      </c>
      <c r="V17" s="22" t="e">
        <f>#REF!</f>
        <v>#REF!</v>
      </c>
      <c r="W17" s="22" t="e">
        <f>#REF!</f>
        <v>#REF!</v>
      </c>
      <c r="X17" s="25" t="e">
        <f>#REF!</f>
        <v>#REF!</v>
      </c>
      <c r="Z17" s="60" t="e">
        <f>#REF!</f>
        <v>#REF!</v>
      </c>
      <c r="AA17" s="22" t="e">
        <f>#REF!</f>
        <v>#REF!</v>
      </c>
      <c r="AB17" s="25" t="e">
        <f>#REF!</f>
        <v>#REF!</v>
      </c>
      <c r="AC17" s="22" t="e">
        <f>SUM(#REF!,#REF!)</f>
        <v>#REF!</v>
      </c>
      <c r="AD17" s="22" t="e">
        <f>SUM(#REF!,#REF!,#REF!)</f>
        <v>#REF!</v>
      </c>
      <c r="AE17" s="22" t="e">
        <f>SUM(#REF!)</f>
        <v>#REF!</v>
      </c>
      <c r="AF17" s="22" t="e">
        <f>SUM(#REF!)</f>
        <v>#REF!</v>
      </c>
      <c r="AG17" s="61"/>
    </row>
    <row r="18" spans="2:33" ht="20.100000000000001" customHeight="1" outlineLevel="1" thickTop="1" thickBot="1" x14ac:dyDescent="0.3">
      <c r="B18" s="153"/>
      <c r="C18" s="30" t="s">
        <v>9</v>
      </c>
      <c r="D18" s="32" t="e">
        <f t="shared" ref="D18:X18" si="0">SUM(D11:D17)</f>
        <v>#REF!</v>
      </c>
      <c r="E18" s="31" t="e">
        <f t="shared" si="0"/>
        <v>#REF!</v>
      </c>
      <c r="F18" s="31" t="e">
        <f t="shared" si="0"/>
        <v>#REF!</v>
      </c>
      <c r="G18" s="31" t="e">
        <f t="shared" si="0"/>
        <v>#REF!</v>
      </c>
      <c r="H18" s="31" t="e">
        <f t="shared" si="0"/>
        <v>#REF!</v>
      </c>
      <c r="I18" s="31" t="e">
        <f t="shared" si="0"/>
        <v>#REF!</v>
      </c>
      <c r="J18" s="31" t="e">
        <f t="shared" si="0"/>
        <v>#REF!</v>
      </c>
      <c r="K18" s="31" t="e">
        <f t="shared" si="0"/>
        <v>#REF!</v>
      </c>
      <c r="L18" s="31" t="e">
        <f t="shared" si="0"/>
        <v>#REF!</v>
      </c>
      <c r="M18" s="31" t="e">
        <f t="shared" si="0"/>
        <v>#REF!</v>
      </c>
      <c r="N18" s="31" t="e">
        <f t="shared" si="0"/>
        <v>#REF!</v>
      </c>
      <c r="O18" s="32" t="e">
        <f t="shared" si="0"/>
        <v>#REF!</v>
      </c>
      <c r="P18" s="32" t="e">
        <f t="shared" si="0"/>
        <v>#REF!</v>
      </c>
      <c r="Q18" s="31" t="e">
        <f t="shared" si="0"/>
        <v>#REF!</v>
      </c>
      <c r="R18" s="31" t="e">
        <f t="shared" si="0"/>
        <v>#REF!</v>
      </c>
      <c r="S18" s="31" t="e">
        <f t="shared" si="0"/>
        <v>#REF!</v>
      </c>
      <c r="T18" s="31" t="e">
        <f t="shared" si="0"/>
        <v>#REF!</v>
      </c>
      <c r="U18" s="31" t="e">
        <f t="shared" si="0"/>
        <v>#REF!</v>
      </c>
      <c r="V18" s="31" t="e">
        <f t="shared" si="0"/>
        <v>#REF!</v>
      </c>
      <c r="W18" s="31" t="e">
        <f t="shared" si="0"/>
        <v>#REF!</v>
      </c>
      <c r="X18" s="33" t="e">
        <f t="shared" si="0"/>
        <v>#REF!</v>
      </c>
      <c r="Z18" s="62" t="e">
        <f>SUM(Z11:Z17)</f>
        <v>#REF!</v>
      </c>
      <c r="AA18" s="31" t="e">
        <f t="shared" ref="AA18:AF18" si="1">SUM(AA11:AA17)</f>
        <v>#REF!</v>
      </c>
      <c r="AB18" s="32" t="e">
        <f t="shared" si="1"/>
        <v>#REF!</v>
      </c>
      <c r="AC18" s="31" t="e">
        <f t="shared" si="1"/>
        <v>#REF!</v>
      </c>
      <c r="AD18" s="31" t="e">
        <f t="shared" si="1"/>
        <v>#REF!</v>
      </c>
      <c r="AE18" s="31" t="e">
        <f t="shared" si="1"/>
        <v>#REF!</v>
      </c>
      <c r="AF18" s="31" t="e">
        <f t="shared" si="1"/>
        <v>#REF!</v>
      </c>
      <c r="AG18" s="63"/>
    </row>
    <row r="19" spans="2:33" ht="20.100000000000001" customHeight="1" outlineLevel="1" thickTop="1" thickBot="1" x14ac:dyDescent="0.3">
      <c r="B19" s="153"/>
      <c r="C19" s="29" t="e">
        <f>SUM(D18,O18,P18,X18)</f>
        <v>#REF!</v>
      </c>
    </row>
    <row r="20" spans="2:33" ht="20.100000000000001" customHeight="1" x14ac:dyDescent="0.2"/>
    <row r="21" spans="2:33" ht="15.75" hidden="1" outlineLevel="1" thickBot="1" x14ac:dyDescent="0.25"/>
    <row r="22" spans="2:33" s="3" customFormat="1" hidden="1" outlineLevel="1" x14ac:dyDescent="0.2">
      <c r="B22" s="152" t="s">
        <v>48</v>
      </c>
      <c r="C22" s="27"/>
      <c r="D22" s="51"/>
      <c r="E22" s="116" t="s">
        <v>37</v>
      </c>
      <c r="F22" s="117"/>
      <c r="G22" s="117"/>
      <c r="H22" s="117"/>
      <c r="I22" s="118"/>
      <c r="J22" s="119" t="s">
        <v>46</v>
      </c>
      <c r="K22" s="117"/>
      <c r="L22" s="117"/>
      <c r="M22" s="117"/>
      <c r="N22" s="118"/>
      <c r="O22" s="64"/>
      <c r="P22" s="49"/>
      <c r="Q22" s="116" t="s">
        <v>46</v>
      </c>
      <c r="R22" s="117"/>
      <c r="S22" s="117"/>
      <c r="T22" s="117"/>
      <c r="U22" s="117"/>
      <c r="V22" s="117"/>
      <c r="W22" s="117"/>
      <c r="X22" s="154"/>
      <c r="Y22" s="2"/>
      <c r="Z22" s="130" t="s">
        <v>60</v>
      </c>
      <c r="AA22" s="131"/>
      <c r="AB22" s="132"/>
      <c r="AC22" s="130" t="s">
        <v>61</v>
      </c>
      <c r="AD22" s="131"/>
      <c r="AE22" s="131"/>
      <c r="AF22" s="131"/>
      <c r="AG22" s="133"/>
    </row>
    <row r="23" spans="2:33" s="3" customFormat="1" ht="20.100000000000001" hidden="1" customHeight="1" outlineLevel="1" x14ac:dyDescent="0.2">
      <c r="B23" s="153"/>
      <c r="C23" s="28"/>
      <c r="D23" s="155" t="s">
        <v>29</v>
      </c>
      <c r="E23" s="126" t="s">
        <v>12</v>
      </c>
      <c r="F23" s="122" t="s">
        <v>30</v>
      </c>
      <c r="G23" s="122" t="s">
        <v>31</v>
      </c>
      <c r="H23" s="122" t="s">
        <v>32</v>
      </c>
      <c r="I23" s="122" t="s">
        <v>33</v>
      </c>
      <c r="J23" s="158" t="s">
        <v>34</v>
      </c>
      <c r="K23" s="128" t="s">
        <v>11</v>
      </c>
      <c r="L23" s="120" t="s">
        <v>35</v>
      </c>
      <c r="M23" s="120" t="s">
        <v>36</v>
      </c>
      <c r="N23" s="120" t="s">
        <v>10</v>
      </c>
      <c r="O23" s="148" t="s">
        <v>70</v>
      </c>
      <c r="P23" s="142" t="s">
        <v>41</v>
      </c>
      <c r="Q23" s="144" t="s">
        <v>42</v>
      </c>
      <c r="R23" s="146" t="s">
        <v>40</v>
      </c>
      <c r="S23" s="146" t="s">
        <v>43</v>
      </c>
      <c r="T23" s="146" t="s">
        <v>38</v>
      </c>
      <c r="U23" s="146" t="s">
        <v>39</v>
      </c>
      <c r="V23" s="150" t="s">
        <v>44</v>
      </c>
      <c r="W23" s="150" t="s">
        <v>45</v>
      </c>
      <c r="X23" s="148" t="s">
        <v>71</v>
      </c>
      <c r="Y23" s="1"/>
      <c r="Z23" s="134" t="s">
        <v>62</v>
      </c>
      <c r="AA23" s="135" t="s">
        <v>63</v>
      </c>
      <c r="AB23" s="136" t="s">
        <v>64</v>
      </c>
      <c r="AC23" s="137" t="s">
        <v>65</v>
      </c>
      <c r="AD23" s="138" t="s">
        <v>66</v>
      </c>
      <c r="AE23" s="138" t="s">
        <v>67</v>
      </c>
      <c r="AF23" s="139" t="s">
        <v>68</v>
      </c>
      <c r="AG23" s="141" t="s">
        <v>69</v>
      </c>
    </row>
    <row r="24" spans="2:33" s="3" customFormat="1" ht="20.100000000000001" hidden="1" customHeight="1" outlineLevel="1" x14ac:dyDescent="0.2">
      <c r="B24" s="153"/>
      <c r="C24" s="28"/>
      <c r="D24" s="156"/>
      <c r="E24" s="127"/>
      <c r="F24" s="123"/>
      <c r="G24" s="123"/>
      <c r="H24" s="123"/>
      <c r="I24" s="124"/>
      <c r="J24" s="159"/>
      <c r="K24" s="129"/>
      <c r="L24" s="125"/>
      <c r="M24" s="121"/>
      <c r="N24" s="124"/>
      <c r="O24" s="157"/>
      <c r="P24" s="143"/>
      <c r="Q24" s="145"/>
      <c r="R24" s="147"/>
      <c r="S24" s="147"/>
      <c r="T24" s="147"/>
      <c r="U24" s="147"/>
      <c r="V24" s="151"/>
      <c r="W24" s="151"/>
      <c r="X24" s="149"/>
      <c r="Y24" s="4"/>
      <c r="Z24" s="134"/>
      <c r="AA24" s="135"/>
      <c r="AB24" s="136"/>
      <c r="AC24" s="137"/>
      <c r="AD24" s="138"/>
      <c r="AE24" s="138"/>
      <c r="AF24" s="140"/>
      <c r="AG24" s="141"/>
    </row>
    <row r="25" spans="2:33" s="3" customFormat="1" ht="20.100000000000001" hidden="1" customHeight="1" outlineLevel="1" x14ac:dyDescent="0.2">
      <c r="B25" s="153"/>
      <c r="C25" s="28"/>
      <c r="D25" s="48">
        <v>152</v>
      </c>
      <c r="E25" s="12">
        <v>131</v>
      </c>
      <c r="F25" s="11">
        <v>132</v>
      </c>
      <c r="G25" s="11">
        <v>136</v>
      </c>
      <c r="H25" s="11">
        <v>133</v>
      </c>
      <c r="I25" s="11">
        <v>134</v>
      </c>
      <c r="J25" s="16">
        <v>135</v>
      </c>
      <c r="K25" s="14">
        <v>137</v>
      </c>
      <c r="L25" s="13">
        <v>141</v>
      </c>
      <c r="M25" s="15">
        <v>145</v>
      </c>
      <c r="N25" s="15">
        <v>146</v>
      </c>
      <c r="O25" s="19"/>
      <c r="P25" s="50">
        <v>151</v>
      </c>
      <c r="Q25" s="17">
        <v>121</v>
      </c>
      <c r="R25" s="18">
        <v>122</v>
      </c>
      <c r="S25" s="18">
        <v>123</v>
      </c>
      <c r="T25" s="18">
        <v>124</v>
      </c>
      <c r="U25" s="18">
        <v>129</v>
      </c>
      <c r="V25" s="20">
        <v>111</v>
      </c>
      <c r="W25" s="20">
        <v>112</v>
      </c>
      <c r="X25" s="19"/>
      <c r="Y25" s="4"/>
      <c r="Z25" s="53">
        <v>152</v>
      </c>
      <c r="AA25" s="54">
        <v>152</v>
      </c>
      <c r="AB25" s="55">
        <v>152</v>
      </c>
      <c r="AC25" s="56">
        <v>151</v>
      </c>
      <c r="AD25" s="57">
        <v>151</v>
      </c>
      <c r="AE25" s="57">
        <v>151</v>
      </c>
      <c r="AF25" s="58">
        <v>151</v>
      </c>
      <c r="AG25" s="59">
        <v>151</v>
      </c>
    </row>
    <row r="26" spans="2:33" ht="20.100000000000001" hidden="1" customHeight="1" outlineLevel="1" x14ac:dyDescent="0.2">
      <c r="B26" s="153"/>
      <c r="C26" s="26" t="s">
        <v>2</v>
      </c>
      <c r="D26" s="24" t="e">
        <f>D11+IF(existe("\\sp13002401\groupes$\Producti\Producti\POINTAGE\Fab\2014\PTDosage33.xlsm"),[1]Total!D11,0)+IF(existe("\\sp13002401\groupes$\Producti\Producti\POINTAGE\Nuit\2014\PTNuit33.xlsm"),[2]Total!D11,0)</f>
        <v>#REF!</v>
      </c>
      <c r="E26" s="23" t="e">
        <f>E11+IF(existe("\\sp13002401\groupes$\Producti\Producti\POINTAGE\Fab\2014\PTDosage33.xlsm"),[1]Total!E11,0)+IF(existe("\\sp13002401\groupes$\Producti\Producti\POINTAGE\Nuit\2014\PTNuit33.xlsm"),[2]Total!E11,0)</f>
        <v>#REF!</v>
      </c>
      <c r="F26" s="23" t="e">
        <f>F11+IF(existe("\\sp13002401\groupes$\Producti\Producti\POINTAGE\Fab\2014\PTDosage33.xlsm"),[1]Total!F11,0)+IF(existe("\\sp13002401\groupes$\Producti\Producti\POINTAGE\Nuit\2014\PTNuit33.xlsm"),[2]Total!F11,0)</f>
        <v>#REF!</v>
      </c>
      <c r="G26" s="23" t="e">
        <f>G11+IF(existe("\\sp13002401\groupes$\Producti\Producti\POINTAGE\Fab\2014\PTDosage33.xlsm"),[1]Total!G11,0)+IF(existe("\\sp13002401\groupes$\Producti\Producti\POINTAGE\Nuit\2014\PTNuit33.xlsm"),[2]Total!G11,0)</f>
        <v>#REF!</v>
      </c>
      <c r="H26" s="23" t="e">
        <f>H11+IF(existe("\\sp13002401\groupes$\Producti\Producti\POINTAGE\Fab\2014\PTDosage33.xlsm"),[1]Total!H11,0)+IF(existe("\\sp13002401\groupes$\Producti\Producti\POINTAGE\Nuit\2014\PTNuit33.xlsm"),[2]Total!H11,0)</f>
        <v>#REF!</v>
      </c>
      <c r="I26" s="23" t="e">
        <f>I11+IF(existe("\\sp13002401\groupes$\Producti\Producti\POINTAGE\Fab\2014\PTDosage33.xlsm"),[1]Total!I11,0)+IF(existe("\\sp13002401\groupes$\Producti\Producti\POINTAGE\Nuit\2014\PTNuit33.xlsm"),[2]Total!I11,0)</f>
        <v>#REF!</v>
      </c>
      <c r="J26" s="23" t="e">
        <f>J11+IF(existe("\\sp13002401\groupes$\Producti\Producti\POINTAGE\Fab\2014\PTDosage33.xlsm"),[1]Total!J11,0)+IF(existe("\\sp13002401\groupes$\Producti\Producti\POINTAGE\Nuit\2014\PTNuit33.xlsm"),[2]Total!J11,0)</f>
        <v>#REF!</v>
      </c>
      <c r="K26" s="23" t="e">
        <f>K11+IF(existe("\\sp13002401\groupes$\Producti\Producti\POINTAGE\Fab\2014\PTDosage33.xlsm"),[1]Total!K11,0)+IF(existe("\\sp13002401\groupes$\Producti\Producti\POINTAGE\Nuit\2014\PTNuit33.xlsm"),[2]Total!K11,0)</f>
        <v>#REF!</v>
      </c>
      <c r="L26" s="23" t="e">
        <f>L11+IF(existe("\\sp13002401\groupes$\Producti\Producti\POINTAGE\Fab\2014\PTDosage33.xlsm"),[1]Total!L11,0)+IF(existe("\\sp13002401\groupes$\Producti\Producti\POINTAGE\Nuit\2014\PTNuit33.xlsm"),[2]Total!L11,0)</f>
        <v>#REF!</v>
      </c>
      <c r="M26" s="23" t="e">
        <f>M11+IF(existe("\\sp13002401\groupes$\Producti\Producti\POINTAGE\Fab\2014\PTDosage33.xlsm"),[1]Total!M11,0)+IF(existe("\\sp13002401\groupes$\Producti\Producti\POINTAGE\Nuit\2014\PTNuit33.xlsm"),[2]Total!M11,0)</f>
        <v>#REF!</v>
      </c>
      <c r="N26" s="23" t="e">
        <f>N11+IF(existe("\\sp13002401\groupes$\Producti\Producti\POINTAGE\Fab\2014\PTDosage33.xlsm"),[1]Total!N11,0)+IF(existe("\\sp13002401\groupes$\Producti\Producti\POINTAGE\Nuit\2014\PTNuit33.xlsm"),[2]Total!N11,0)</f>
        <v>#REF!</v>
      </c>
      <c r="O26" s="24" t="e">
        <f>O11+IF(existe("\\sp13002401\groupes$\Producti\Producti\POINTAGE\Fab\2014\PTDosage33.xlsm"),[1]Total!O11,0)+IF(existe("\\sp13002401\groupes$\Producti\Producti\POINTAGE\Nuit\2014\PTNuit33.xlsm"),[2]Total!O11,0)</f>
        <v>#REF!</v>
      </c>
      <c r="P26" s="24" t="e">
        <f>P11+IF(existe("\\sp13002401\groupes$\Producti\Producti\POINTAGE\Fab\2014\PTDosage33.xlsm"),[1]Total!P11,0)+IF(existe("\\sp13002401\groupes$\Producti\Producti\POINTAGE\Nuit\2014\PTNuit33.xlsm"),[2]Total!P11,0)</f>
        <v>#REF!</v>
      </c>
      <c r="Q26" s="23" t="e">
        <f>Q11+IF(existe("\\sp13002401\groupes$\Producti\Producti\POINTAGE\Fab\2014\PTDosage33.xlsm"),[1]Total!Q11,0)+IF(existe("\\sp13002401\groupes$\Producti\Producti\POINTAGE\Nuit\2014\PTNuit33.xlsm"),[2]Total!Q11,0)</f>
        <v>#REF!</v>
      </c>
      <c r="R26" s="23" t="e">
        <f>R11+IF(existe("\\sp13002401\groupes$\Producti\Producti\POINTAGE\Fab\2014\PTDosage33.xlsm"),[1]Total!R11,0)+IF(existe("\\sp13002401\groupes$\Producti\Producti\POINTAGE\Nuit\2014\PTNuit33.xlsm"),[2]Total!R11,0)</f>
        <v>#REF!</v>
      </c>
      <c r="S26" s="23" t="e">
        <f>S11+IF(existe("\\sp13002401\groupes$\Producti\Producti\POINTAGE\Fab\2014\PTDosage33.xlsm"),[1]Total!S11,0)+IF(existe("\\sp13002401\groupes$\Producti\Producti\POINTAGE\Nuit\2014\PTNuit33.xlsm"),[2]Total!S11,0)</f>
        <v>#REF!</v>
      </c>
      <c r="T26" s="23" t="e">
        <f>T11+IF(existe("\\sp13002401\groupes$\Producti\Producti\POINTAGE\Fab\2014\PTDosage33.xlsm"),[1]Total!T11,0)+IF(existe("\\sp13002401\groupes$\Producti\Producti\POINTAGE\Nuit\2014\PTNuit33.xlsm"),[2]Total!T11,0)</f>
        <v>#REF!</v>
      </c>
      <c r="U26" s="23" t="e">
        <f>U11+IF(existe("\\sp13002401\groupes$\Producti\Producti\POINTAGE\Fab\2014\PTDosage33.xlsm"),[1]Total!U11,0)+IF(existe("\\sp13002401\groupes$\Producti\Producti\POINTAGE\Nuit\2014\PTNuit33.xlsm"),[2]Total!U11,0)</f>
        <v>#REF!</v>
      </c>
      <c r="V26" s="23" t="e">
        <f>V11+IF(existe("\\sp13002401\groupes$\Producti\Producti\POINTAGE\Fab\2014\PTDosage33.xlsm"),[1]Total!V11,0)+IF(existe("\\sp13002401\groupes$\Producti\Producti\POINTAGE\Nuit\2014\PTNuit33.xlsm"),[2]Total!V11,0)</f>
        <v>#REF!</v>
      </c>
      <c r="W26" s="23" t="e">
        <f>W11+IF(existe("\\sp13002401\groupes$\Producti\Producti\POINTAGE\Fab\2014\PTDosage33.xlsm"),[1]Total!W11,0)+IF(existe("\\sp13002401\groupes$\Producti\Producti\POINTAGE\Nuit\2014\PTNuit33.xlsm"),[2]Total!W11,0)</f>
        <v>#REF!</v>
      </c>
      <c r="X26" s="24" t="e">
        <f>X11+IF(existe("\\sp13002401\groupes$\Producti\Producti\POINTAGE\Fab\2014\PTDosage33.xlsm"),[1]Total!X11,0)+IF(existe("\\sp13002401\groupes$\Producti\Producti\POINTAGE\Nuit\2014\PTNuit33.xlsm"),[2]Total!X11,0)</f>
        <v>#REF!</v>
      </c>
      <c r="Z26" s="60" t="e">
        <f>Z11+IF(existe("\\sp13002401\groupes$\Producti\Producti\POINTAGE\Fab\2014\PTDosage33.xlsm"),[1]Total!Z11,0)+IF(existe("\\sp13002401\groupes$\Producti\Producti\POINTAGE\Nuit\2014\PTNuit33.xlsm"),[2]Total!Z11,0)</f>
        <v>#REF!</v>
      </c>
      <c r="AA26" s="22" t="e">
        <f>AA11+IF(existe("\\sp13002401\groupes$\Producti\Producti\POINTAGE\Fab\2014\PTDosage33.xlsm"),[1]Total!AA11,0)+IF(existe("\\sp13002401\groupes$\Producti\Producti\POINTAGE\Nuit\2014\PTNuit33.xlsm"),[2]Total!AA11,0)</f>
        <v>#REF!</v>
      </c>
      <c r="AB26" s="25" t="e">
        <f>AB11+IF(existe("\\sp13002401\groupes$\Producti\Producti\POINTAGE\Fab\2014\PTDosage33.xlsm"),[1]Total!AB11,0)+IF(existe("\\sp13002401\groupes$\Producti\Producti\POINTAGE\Nuit\2014\PTNuit33.xlsm"),[2]Total!AB11,0)</f>
        <v>#REF!</v>
      </c>
      <c r="AC26" s="22" t="e">
        <f>AC11+IF(existe("\\sp13002401\groupes$\Producti\Producti\POINTAGE\Fab\2014\PTDosage33.xlsm"),[1]Total!AC11,0)+IF(existe("\\sp13002401\groupes$\Producti\Producti\POINTAGE\Nuit\2014\PTNuit33.xlsm"),[2]Total!AC11,0)</f>
        <v>#REF!</v>
      </c>
      <c r="AD26" s="22" t="e">
        <f>AD11+IF(existe("\\sp13002401\groupes$\Producti\Producti\POINTAGE\Fab\2014\PTDosage33.xlsm"),[1]Total!AD11,0)+IF(existe("\\sp13002401\groupes$\Producti\Producti\POINTAGE\Nuit\2014\PTNuit33.xlsm"),[2]Total!AD11,0)</f>
        <v>#REF!</v>
      </c>
      <c r="AE26" s="22" t="e">
        <f>AE11+IF(existe("\\sp13002401\groupes$\Producti\Producti\POINTAGE\Fab\2014\PTDosage33.xlsm"),[1]Total!AE11,0)+IF(existe("\\sp13002401\groupes$\Producti\Producti\POINTAGE\Nuit\2014\PTNuit33.xlsm"),[2]Total!AE11,0)</f>
        <v>#REF!</v>
      </c>
      <c r="AF26" s="22" t="e">
        <f>AF11+IF(existe("\\sp13002401\groupes$\Producti\Producti\POINTAGE\Fab\2014\PTDosage33.xlsm"),[1]Total!AF11,0)+IF(existe("\\sp13002401\groupes$\Producti\Producti\POINTAGE\Nuit\2014\PTNuit33.xlsm"),[2]Total!AF11,0)</f>
        <v>#REF!</v>
      </c>
      <c r="AG26" s="61"/>
    </row>
    <row r="27" spans="2:33" ht="20.100000000000001" hidden="1" customHeight="1" outlineLevel="1" x14ac:dyDescent="0.2">
      <c r="B27" s="153"/>
      <c r="C27" s="26" t="s">
        <v>3</v>
      </c>
      <c r="D27" s="25" t="e">
        <f>D12+IF(existe("\\sp13002401\groupes$\Producti\Producti\POINTAGE\Fab\2014\PTDosage33.xlsm"),[1]Total!D12,0)+IF(existe("\\sp13002401\groupes$\Producti\Producti\POINTAGE\Nuit\2014\PTNuit33.xlsm"),[2]Total!D12,0)</f>
        <v>#REF!</v>
      </c>
      <c r="E27" s="22" t="e">
        <f>E12+IF(existe("\\sp13002401\groupes$\Producti\Producti\POINTAGE\Fab\2014\PTDosage33.xlsm"),[1]Total!E12,0)+IF(existe("\\sp13002401\groupes$\Producti\Producti\POINTAGE\Nuit\2014\PTNuit33.xlsm"),[2]Total!E12,0)</f>
        <v>#REF!</v>
      </c>
      <c r="F27" s="22" t="e">
        <f>F12+IF(existe("\\sp13002401\groupes$\Producti\Producti\POINTAGE\Fab\2014\PTDosage33.xlsm"),[1]Total!F12,0)+IF(existe("\\sp13002401\groupes$\Producti\Producti\POINTAGE\Nuit\2014\PTNuit33.xlsm"),[2]Total!F12,0)</f>
        <v>#REF!</v>
      </c>
      <c r="G27" s="22" t="e">
        <f>G12+IF(existe("\\sp13002401\groupes$\Producti\Producti\POINTAGE\Fab\2014\PTDosage33.xlsm"),[1]Total!G12,0)+IF(existe("\\sp13002401\groupes$\Producti\Producti\POINTAGE\Nuit\2014\PTNuit33.xlsm"),[2]Total!G12,0)</f>
        <v>#REF!</v>
      </c>
      <c r="H27" s="22" t="e">
        <f>H12+IF(existe("\\sp13002401\groupes$\Producti\Producti\POINTAGE\Fab\2014\PTDosage33.xlsm"),[1]Total!H12,0)+IF(existe("\\sp13002401\groupes$\Producti\Producti\POINTAGE\Nuit\2014\PTNuit33.xlsm"),[2]Total!H12,0)</f>
        <v>#REF!</v>
      </c>
      <c r="I27" s="22" t="e">
        <f>I12+IF(existe("\\sp13002401\groupes$\Producti\Producti\POINTAGE\Fab\2014\PTDosage33.xlsm"),[1]Total!I12,0)+IF(existe("\\sp13002401\groupes$\Producti\Producti\POINTAGE\Nuit\2014\PTNuit33.xlsm"),[2]Total!I12,0)</f>
        <v>#REF!</v>
      </c>
      <c r="J27" s="22" t="e">
        <f>J12+IF(existe("\\sp13002401\groupes$\Producti\Producti\POINTAGE\Fab\2014\PTDosage33.xlsm"),[1]Total!J12,0)+IF(existe("\\sp13002401\groupes$\Producti\Producti\POINTAGE\Nuit\2014\PTNuit33.xlsm"),[2]Total!J12,0)</f>
        <v>#REF!</v>
      </c>
      <c r="K27" s="22" t="e">
        <f>K12+IF(existe("\\sp13002401\groupes$\Producti\Producti\POINTAGE\Fab\2014\PTDosage33.xlsm"),[1]Total!K12,0)+IF(existe("\\sp13002401\groupes$\Producti\Producti\POINTAGE\Nuit\2014\PTNuit33.xlsm"),[2]Total!K12,0)</f>
        <v>#REF!</v>
      </c>
      <c r="L27" s="22" t="e">
        <f>L12+IF(existe("\\sp13002401\groupes$\Producti\Producti\POINTAGE\Fab\2014\PTDosage33.xlsm"),[1]Total!L12,0)+IF(existe("\\sp13002401\groupes$\Producti\Producti\POINTAGE\Nuit\2014\PTNuit33.xlsm"),[2]Total!L12,0)</f>
        <v>#REF!</v>
      </c>
      <c r="M27" s="22" t="e">
        <f>M12+IF(existe("\\sp13002401\groupes$\Producti\Producti\POINTAGE\Fab\2014\PTDosage33.xlsm"),[1]Total!M12,0)+IF(existe("\\sp13002401\groupes$\Producti\Producti\POINTAGE\Nuit\2014\PTNuit33.xlsm"),[2]Total!M12,0)</f>
        <v>#REF!</v>
      </c>
      <c r="N27" s="22" t="e">
        <f>N12+IF(existe("\\sp13002401\groupes$\Producti\Producti\POINTAGE\Fab\2014\PTDosage33.xlsm"),[1]Total!N12,0)+IF(existe("\\sp13002401\groupes$\Producti\Producti\POINTAGE\Nuit\2014\PTNuit33.xlsm"),[2]Total!N12,0)</f>
        <v>#REF!</v>
      </c>
      <c r="O27" s="25" t="e">
        <f>O12+IF(existe("\\sp13002401\groupes$\Producti\Producti\POINTAGE\Fab\2014\PTDosage33.xlsm"),[1]Total!O12,0)+IF(existe("\\sp13002401\groupes$\Producti\Producti\POINTAGE\Nuit\2014\PTNuit33.xlsm"),[2]Total!O12,0)</f>
        <v>#REF!</v>
      </c>
      <c r="P27" s="25" t="e">
        <f>P12+IF(existe("\\sp13002401\groupes$\Producti\Producti\POINTAGE\Fab\2014\PTDosage33.xlsm"),[1]Total!P12,0)+IF(existe("\\sp13002401\groupes$\Producti\Producti\POINTAGE\Nuit\2014\PTNuit33.xlsm"),[2]Total!P12,0)</f>
        <v>#REF!</v>
      </c>
      <c r="Q27" s="22" t="e">
        <f>Q12+IF(existe("\\sp13002401\groupes$\Producti\Producti\POINTAGE\Fab\2014\PTDosage33.xlsm"),[1]Total!Q12,0)+IF(existe("\\sp13002401\groupes$\Producti\Producti\POINTAGE\Nuit\2014\PTNuit33.xlsm"),[2]Total!Q12,0)</f>
        <v>#REF!</v>
      </c>
      <c r="R27" s="22" t="e">
        <f>R12+IF(existe("\\sp13002401\groupes$\Producti\Producti\POINTAGE\Fab\2014\PTDosage33.xlsm"),[1]Total!R12,0)+IF(existe("\\sp13002401\groupes$\Producti\Producti\POINTAGE\Nuit\2014\PTNuit33.xlsm"),[2]Total!R12,0)</f>
        <v>#REF!</v>
      </c>
      <c r="S27" s="22" t="e">
        <f>S12+IF(existe("\\sp13002401\groupes$\Producti\Producti\POINTAGE\Fab\2014\PTDosage33.xlsm"),[1]Total!S12,0)+IF(existe("\\sp13002401\groupes$\Producti\Producti\POINTAGE\Nuit\2014\PTNuit33.xlsm"),[2]Total!S12,0)</f>
        <v>#REF!</v>
      </c>
      <c r="T27" s="22" t="e">
        <f>T12+IF(existe("\\sp13002401\groupes$\Producti\Producti\POINTAGE\Fab\2014\PTDosage33.xlsm"),[1]Total!T12,0)+IF(existe("\\sp13002401\groupes$\Producti\Producti\POINTAGE\Nuit\2014\PTNuit33.xlsm"),[2]Total!T12,0)</f>
        <v>#REF!</v>
      </c>
      <c r="U27" s="22" t="e">
        <f>U12+IF(existe("\\sp13002401\groupes$\Producti\Producti\POINTAGE\Fab\2014\PTDosage33.xlsm"),[1]Total!U12,0)+IF(existe("\\sp13002401\groupes$\Producti\Producti\POINTAGE\Nuit\2014\PTNuit33.xlsm"),[2]Total!U12,0)</f>
        <v>#REF!</v>
      </c>
      <c r="V27" s="22" t="e">
        <f>V12+IF(existe("\\sp13002401\groupes$\Producti\Producti\POINTAGE\Fab\2014\PTDosage33.xlsm"),[1]Total!V12,0)+IF(existe("\\sp13002401\groupes$\Producti\Producti\POINTAGE\Nuit\2014\PTNuit33.xlsm"),[2]Total!V12,0)</f>
        <v>#REF!</v>
      </c>
      <c r="W27" s="22" t="e">
        <f>W12+IF(existe("\\sp13002401\groupes$\Producti\Producti\POINTAGE\Fab\2014\PTDosage33.xlsm"),[1]Total!W12,0)+IF(existe("\\sp13002401\groupes$\Producti\Producti\POINTAGE\Nuit\2014\PTNuit33.xlsm"),[2]Total!W12,0)</f>
        <v>#REF!</v>
      </c>
      <c r="X27" s="25" t="e">
        <f>X12+IF(existe("\\sp13002401\groupes$\Producti\Producti\POINTAGE\Fab\2014\PTDosage33.xlsm"),[1]Total!X12,0)+IF(existe("\\sp13002401\groupes$\Producti\Producti\POINTAGE\Nuit\2014\PTNuit33.xlsm"),[2]Total!X12,0)</f>
        <v>#REF!</v>
      </c>
      <c r="Z27" s="60" t="e">
        <f>Z12+IF(existe("\\sp13002401\groupes$\Producti\Producti\POINTAGE\Fab\2014\PTDosage33.xlsm"),[1]Total!Z12,0)+IF(existe("\\sp13002401\groupes$\Producti\Producti\POINTAGE\Nuit\2014\PTNuit33.xlsm"),[2]Total!Z12,0)</f>
        <v>#REF!</v>
      </c>
      <c r="AA27" s="22" t="e">
        <f>AA12+IF(existe("\\sp13002401\groupes$\Producti\Producti\POINTAGE\Fab\2014\PTDosage33.xlsm"),[1]Total!AA12,0)+IF(existe("\\sp13002401\groupes$\Producti\Producti\POINTAGE\Nuit\2014\PTNuit33.xlsm"),[2]Total!AA12,0)</f>
        <v>#REF!</v>
      </c>
      <c r="AB27" s="25" t="e">
        <f>AB12+IF(existe("\\sp13002401\groupes$\Producti\Producti\POINTAGE\Fab\2014\PTDosage33.xlsm"),[1]Total!AB12,0)+IF(existe("\\sp13002401\groupes$\Producti\Producti\POINTAGE\Nuit\2014\PTNuit33.xlsm"),[2]Total!AB12,0)</f>
        <v>#REF!</v>
      </c>
      <c r="AC27" s="22" t="e">
        <f>AC12+IF(existe("\\sp13002401\groupes$\Producti\Producti\POINTAGE\Fab\2014\PTDosage33.xlsm"),[1]Total!AC12,0)+IF(existe("\\sp13002401\groupes$\Producti\Producti\POINTAGE\Nuit\2014\PTNuit33.xlsm"),[2]Total!AC12,0)</f>
        <v>#REF!</v>
      </c>
      <c r="AD27" s="22" t="e">
        <f>AD12+IF(existe("\\sp13002401\groupes$\Producti\Producti\POINTAGE\Fab\2014\PTDosage33.xlsm"),[1]Total!AD12,0)+IF(existe("\\sp13002401\groupes$\Producti\Producti\POINTAGE\Nuit\2014\PTNuit33.xlsm"),[2]Total!AD12,0)</f>
        <v>#REF!</v>
      </c>
      <c r="AE27" s="22" t="e">
        <f>AE12+IF(existe("\\sp13002401\groupes$\Producti\Producti\POINTAGE\Fab\2014\PTDosage33.xlsm"),[1]Total!AE12,0)+IF(existe("\\sp13002401\groupes$\Producti\Producti\POINTAGE\Nuit\2014\PTNuit33.xlsm"),[2]Total!AE12,0)</f>
        <v>#REF!</v>
      </c>
      <c r="AF27" s="22" t="e">
        <f>AF12+IF(existe("\\sp13002401\groupes$\Producti\Producti\POINTAGE\Fab\2014\PTDosage33.xlsm"),[1]Total!AF12,0)+IF(existe("\\sp13002401\groupes$\Producti\Producti\POINTAGE\Nuit\2014\PTNuit33.xlsm"),[2]Total!AF12,0)</f>
        <v>#REF!</v>
      </c>
      <c r="AG27" s="61"/>
    </row>
    <row r="28" spans="2:33" ht="20.100000000000001" hidden="1" customHeight="1" outlineLevel="1" x14ac:dyDescent="0.2">
      <c r="B28" s="153"/>
      <c r="C28" s="26" t="s">
        <v>4</v>
      </c>
      <c r="D28" s="25" t="e">
        <f>D13+IF(existe("\\sp13002401\groupes$\Producti\Producti\POINTAGE\Fab\2014\PTDosage33.xlsm"),[1]Total!D13,0)+IF(existe("\\sp13002401\groupes$\Producti\Producti\POINTAGE\Nuit\2014\PTNuit33.xlsm"),[2]Total!D13,0)</f>
        <v>#REF!</v>
      </c>
      <c r="E28" s="22" t="e">
        <f>E13+IF(existe("\\sp13002401\groupes$\Producti\Producti\POINTAGE\Fab\2014\PTDosage33.xlsm"),[1]Total!E13,0)+IF(existe("\\sp13002401\groupes$\Producti\Producti\POINTAGE\Nuit\2014\PTNuit33.xlsm"),[2]Total!E13,0)</f>
        <v>#REF!</v>
      </c>
      <c r="F28" s="22" t="e">
        <f>F13+IF(existe("\\sp13002401\groupes$\Producti\Producti\POINTAGE\Fab\2014\PTDosage33.xlsm"),[1]Total!F13,0)+IF(existe("\\sp13002401\groupes$\Producti\Producti\POINTAGE\Nuit\2014\PTNuit33.xlsm"),[2]Total!F13,0)</f>
        <v>#REF!</v>
      </c>
      <c r="G28" s="22" t="e">
        <f>G13+IF(existe("\\sp13002401\groupes$\Producti\Producti\POINTAGE\Fab\2014\PTDosage33.xlsm"),[1]Total!G13,0)+IF(existe("\\sp13002401\groupes$\Producti\Producti\POINTAGE\Nuit\2014\PTNuit33.xlsm"),[2]Total!G13,0)</f>
        <v>#REF!</v>
      </c>
      <c r="H28" s="22" t="e">
        <f>H13+IF(existe("\\sp13002401\groupes$\Producti\Producti\POINTAGE\Fab\2014\PTDosage33.xlsm"),[1]Total!H13,0)+IF(existe("\\sp13002401\groupes$\Producti\Producti\POINTAGE\Nuit\2014\PTNuit33.xlsm"),[2]Total!H13,0)</f>
        <v>#REF!</v>
      </c>
      <c r="I28" s="22" t="e">
        <f>I13+IF(existe("\\sp13002401\groupes$\Producti\Producti\POINTAGE\Fab\2014\PTDosage33.xlsm"),[1]Total!I13,0)+IF(existe("\\sp13002401\groupes$\Producti\Producti\POINTAGE\Nuit\2014\PTNuit33.xlsm"),[2]Total!I13,0)</f>
        <v>#REF!</v>
      </c>
      <c r="J28" s="22" t="e">
        <f>J13+IF(existe("\\sp13002401\groupes$\Producti\Producti\POINTAGE\Fab\2014\PTDosage33.xlsm"),[1]Total!J13,0)+IF(existe("\\sp13002401\groupes$\Producti\Producti\POINTAGE\Nuit\2014\PTNuit33.xlsm"),[2]Total!J13,0)</f>
        <v>#REF!</v>
      </c>
      <c r="K28" s="22" t="e">
        <f>K13+IF(existe("\\sp13002401\groupes$\Producti\Producti\POINTAGE\Fab\2014\PTDosage33.xlsm"),[1]Total!K13,0)+IF(existe("\\sp13002401\groupes$\Producti\Producti\POINTAGE\Nuit\2014\PTNuit33.xlsm"),[2]Total!K13,0)</f>
        <v>#REF!</v>
      </c>
      <c r="L28" s="22" t="e">
        <f>L13+IF(existe("\\sp13002401\groupes$\Producti\Producti\POINTAGE\Fab\2014\PTDosage33.xlsm"),[1]Total!L13,0)+IF(existe("\\sp13002401\groupes$\Producti\Producti\POINTAGE\Nuit\2014\PTNuit33.xlsm"),[2]Total!L13,0)</f>
        <v>#REF!</v>
      </c>
      <c r="M28" s="22" t="e">
        <f>M13+IF(existe("\\sp13002401\groupes$\Producti\Producti\POINTAGE\Fab\2014\PTDosage33.xlsm"),[1]Total!M13,0)+IF(existe("\\sp13002401\groupes$\Producti\Producti\POINTAGE\Nuit\2014\PTNuit33.xlsm"),[2]Total!M13,0)</f>
        <v>#REF!</v>
      </c>
      <c r="N28" s="22" t="e">
        <f>N13+IF(existe("\\sp13002401\groupes$\Producti\Producti\POINTAGE\Fab\2014\PTDosage33.xlsm"),[1]Total!N13,0)+IF(existe("\\sp13002401\groupes$\Producti\Producti\POINTAGE\Nuit\2014\PTNuit33.xlsm"),[2]Total!N13,0)</f>
        <v>#REF!</v>
      </c>
      <c r="O28" s="25" t="e">
        <f>O13+IF(existe("\\sp13002401\groupes$\Producti\Producti\POINTAGE\Fab\2014\PTDosage33.xlsm"),[1]Total!O13,0)+IF(existe("\\sp13002401\groupes$\Producti\Producti\POINTAGE\Nuit\2014\PTNuit33.xlsm"),[2]Total!O13,0)</f>
        <v>#REF!</v>
      </c>
      <c r="P28" s="25" t="e">
        <f>P13+IF(existe("\\sp13002401\groupes$\Producti\Producti\POINTAGE\Fab\2014\PTDosage33.xlsm"),[1]Total!P13,0)+IF(existe("\\sp13002401\groupes$\Producti\Producti\POINTAGE\Nuit\2014\PTNuit33.xlsm"),[2]Total!P13,0)</f>
        <v>#REF!</v>
      </c>
      <c r="Q28" s="22" t="e">
        <f>Q13+IF(existe("\\sp13002401\groupes$\Producti\Producti\POINTAGE\Fab\2014\PTDosage33.xlsm"),[1]Total!Q13,0)+IF(existe("\\sp13002401\groupes$\Producti\Producti\POINTAGE\Nuit\2014\PTNuit33.xlsm"),[2]Total!Q13,0)</f>
        <v>#REF!</v>
      </c>
      <c r="R28" s="22" t="e">
        <f>R13+IF(existe("\\sp13002401\groupes$\Producti\Producti\POINTAGE\Fab\2014\PTDosage33.xlsm"),[1]Total!R13,0)+IF(existe("\\sp13002401\groupes$\Producti\Producti\POINTAGE\Nuit\2014\PTNuit33.xlsm"),[2]Total!R13,0)</f>
        <v>#REF!</v>
      </c>
      <c r="S28" s="22" t="e">
        <f>S13+IF(existe("\\sp13002401\groupes$\Producti\Producti\POINTAGE\Fab\2014\PTDosage33.xlsm"),[1]Total!S13,0)+IF(existe("\\sp13002401\groupes$\Producti\Producti\POINTAGE\Nuit\2014\PTNuit33.xlsm"),[2]Total!S13,0)</f>
        <v>#REF!</v>
      </c>
      <c r="T28" s="22" t="e">
        <f>T13+IF(existe("\\sp13002401\groupes$\Producti\Producti\POINTAGE\Fab\2014\PTDosage33.xlsm"),[1]Total!T13,0)+IF(existe("\\sp13002401\groupes$\Producti\Producti\POINTAGE\Nuit\2014\PTNuit33.xlsm"),[2]Total!T13,0)</f>
        <v>#REF!</v>
      </c>
      <c r="U28" s="22" t="e">
        <f>U13+IF(existe("\\sp13002401\groupes$\Producti\Producti\POINTAGE\Fab\2014\PTDosage33.xlsm"),[1]Total!U13,0)+IF(existe("\\sp13002401\groupes$\Producti\Producti\POINTAGE\Nuit\2014\PTNuit33.xlsm"),[2]Total!U13,0)</f>
        <v>#REF!</v>
      </c>
      <c r="V28" s="22" t="e">
        <f>V13+IF(existe("\\sp13002401\groupes$\Producti\Producti\POINTAGE\Fab\2014\PTDosage33.xlsm"),[1]Total!V13,0)+IF(existe("\\sp13002401\groupes$\Producti\Producti\POINTAGE\Nuit\2014\PTNuit33.xlsm"),[2]Total!V13,0)</f>
        <v>#REF!</v>
      </c>
      <c r="W28" s="22" t="e">
        <f>W13+IF(existe("\\sp13002401\groupes$\Producti\Producti\POINTAGE\Fab\2014\PTDosage33.xlsm"),[1]Total!W13,0)+IF(existe("\\sp13002401\groupes$\Producti\Producti\POINTAGE\Nuit\2014\PTNuit33.xlsm"),[2]Total!W13,0)</f>
        <v>#REF!</v>
      </c>
      <c r="X28" s="25" t="e">
        <f>X13+IF(existe("\\sp13002401\groupes$\Producti\Producti\POINTAGE\Fab\2014\PTDosage33.xlsm"),[1]Total!X13,0)+IF(existe("\\sp13002401\groupes$\Producti\Producti\POINTAGE\Nuit\2014\PTNuit33.xlsm"),[2]Total!X13,0)</f>
        <v>#REF!</v>
      </c>
      <c r="Z28" s="60" t="e">
        <f>Z13+IF(existe("\\sp13002401\groupes$\Producti\Producti\POINTAGE\Fab\2014\PTDosage33.xlsm"),[1]Total!Z13,0)+IF(existe("\\sp13002401\groupes$\Producti\Producti\POINTAGE\Nuit\2014\PTNuit33.xlsm"),[2]Total!Z13,0)</f>
        <v>#REF!</v>
      </c>
      <c r="AA28" s="22" t="e">
        <f>AA13+IF(existe("\\sp13002401\groupes$\Producti\Producti\POINTAGE\Fab\2014\PTDosage33.xlsm"),[1]Total!AA13,0)+IF(existe("\\sp13002401\groupes$\Producti\Producti\POINTAGE\Nuit\2014\PTNuit33.xlsm"),[2]Total!AA13,0)</f>
        <v>#REF!</v>
      </c>
      <c r="AB28" s="25" t="e">
        <f>AB13+IF(existe("\\sp13002401\groupes$\Producti\Producti\POINTAGE\Fab\2014\PTDosage33.xlsm"),[1]Total!AB13,0)+IF(existe("\\sp13002401\groupes$\Producti\Producti\POINTAGE\Nuit\2014\PTNuit33.xlsm"),[2]Total!AB13,0)</f>
        <v>#REF!</v>
      </c>
      <c r="AC28" s="22" t="e">
        <f>AC13+IF(existe("\\sp13002401\groupes$\Producti\Producti\POINTAGE\Fab\2014\PTDosage33.xlsm"),[1]Total!AC13,0)+IF(existe("\\sp13002401\groupes$\Producti\Producti\POINTAGE\Nuit\2014\PTNuit33.xlsm"),[2]Total!AC13,0)</f>
        <v>#REF!</v>
      </c>
      <c r="AD28" s="22" t="e">
        <f>AD13+IF(existe("\\sp13002401\groupes$\Producti\Producti\POINTAGE\Fab\2014\PTDosage33.xlsm"),[1]Total!AD13,0)+IF(existe("\\sp13002401\groupes$\Producti\Producti\POINTAGE\Nuit\2014\PTNuit33.xlsm"),[2]Total!AD13,0)</f>
        <v>#REF!</v>
      </c>
      <c r="AE28" s="22" t="e">
        <f>AE13+IF(existe("\\sp13002401\groupes$\Producti\Producti\POINTAGE\Fab\2014\PTDosage33.xlsm"),[1]Total!AE13,0)+IF(existe("\\sp13002401\groupes$\Producti\Producti\POINTAGE\Nuit\2014\PTNuit33.xlsm"),[2]Total!AE13,0)</f>
        <v>#REF!</v>
      </c>
      <c r="AF28" s="22" t="e">
        <f>AF13+IF(existe("\\sp13002401\groupes$\Producti\Producti\POINTAGE\Fab\2014\PTDosage33.xlsm"),[1]Total!AF13,0)+IF(existe("\\sp13002401\groupes$\Producti\Producti\POINTAGE\Nuit\2014\PTNuit33.xlsm"),[2]Total!AF13,0)</f>
        <v>#REF!</v>
      </c>
      <c r="AG28" s="61"/>
    </row>
    <row r="29" spans="2:33" ht="20.100000000000001" hidden="1" customHeight="1" outlineLevel="1" x14ac:dyDescent="0.2">
      <c r="B29" s="153"/>
      <c r="C29" s="26" t="s">
        <v>5</v>
      </c>
      <c r="D29" s="25" t="e">
        <f>D14+IF(existe("\\sp13002401\groupes$\Producti\Producti\POINTAGE\Fab\2014\PTDosage33.xlsm"),[1]Total!D14,0)+IF(existe("\\sp13002401\groupes$\Producti\Producti\POINTAGE\Nuit\2014\PTNuit33.xlsm"),[2]Total!D14,0)</f>
        <v>#REF!</v>
      </c>
      <c r="E29" s="22" t="e">
        <f>E14+IF(existe("\\sp13002401\groupes$\Producti\Producti\POINTAGE\Fab\2014\PTDosage33.xlsm"),[1]Total!E14,0)+IF(existe("\\sp13002401\groupes$\Producti\Producti\POINTAGE\Nuit\2014\PTNuit33.xlsm"),[2]Total!E14,0)</f>
        <v>#REF!</v>
      </c>
      <c r="F29" s="22" t="e">
        <f>F14+IF(existe("\\sp13002401\groupes$\Producti\Producti\POINTAGE\Fab\2014\PTDosage33.xlsm"),[1]Total!F14,0)+IF(existe("\\sp13002401\groupes$\Producti\Producti\POINTAGE\Nuit\2014\PTNuit33.xlsm"),[2]Total!F14,0)</f>
        <v>#REF!</v>
      </c>
      <c r="G29" s="22" t="e">
        <f>G14+IF(existe("\\sp13002401\groupes$\Producti\Producti\POINTAGE\Fab\2014\PTDosage33.xlsm"),[1]Total!G14,0)+IF(existe("\\sp13002401\groupes$\Producti\Producti\POINTAGE\Nuit\2014\PTNuit33.xlsm"),[2]Total!G14,0)</f>
        <v>#REF!</v>
      </c>
      <c r="H29" s="22" t="e">
        <f>H14+IF(existe("\\sp13002401\groupes$\Producti\Producti\POINTAGE\Fab\2014\PTDosage33.xlsm"),[1]Total!H14,0)+IF(existe("\\sp13002401\groupes$\Producti\Producti\POINTAGE\Nuit\2014\PTNuit33.xlsm"),[2]Total!H14,0)</f>
        <v>#REF!</v>
      </c>
      <c r="I29" s="22" t="e">
        <f>I14+IF(existe("\\sp13002401\groupes$\Producti\Producti\POINTAGE\Fab\2014\PTDosage33.xlsm"),[1]Total!I14,0)+IF(existe("\\sp13002401\groupes$\Producti\Producti\POINTAGE\Nuit\2014\PTNuit33.xlsm"),[2]Total!I14,0)</f>
        <v>#REF!</v>
      </c>
      <c r="J29" s="22" t="e">
        <f>J14+IF(existe("\\sp13002401\groupes$\Producti\Producti\POINTAGE\Fab\2014\PTDosage33.xlsm"),[1]Total!J14,0)+IF(existe("\\sp13002401\groupes$\Producti\Producti\POINTAGE\Nuit\2014\PTNuit33.xlsm"),[2]Total!J14,0)</f>
        <v>#REF!</v>
      </c>
      <c r="K29" s="22" t="e">
        <f>K14+IF(existe("\\sp13002401\groupes$\Producti\Producti\POINTAGE\Fab\2014\PTDosage33.xlsm"),[1]Total!K14,0)+IF(existe("\\sp13002401\groupes$\Producti\Producti\POINTAGE\Nuit\2014\PTNuit33.xlsm"),[2]Total!K14,0)</f>
        <v>#REF!</v>
      </c>
      <c r="L29" s="22" t="e">
        <f>L14+IF(existe("\\sp13002401\groupes$\Producti\Producti\POINTAGE\Fab\2014\PTDosage33.xlsm"),[1]Total!L14,0)+IF(existe("\\sp13002401\groupes$\Producti\Producti\POINTAGE\Nuit\2014\PTNuit33.xlsm"),[2]Total!L14,0)</f>
        <v>#REF!</v>
      </c>
      <c r="M29" s="22" t="e">
        <f>M14+IF(existe("\\sp13002401\groupes$\Producti\Producti\POINTAGE\Fab\2014\PTDosage33.xlsm"),[1]Total!M14,0)+IF(existe("\\sp13002401\groupes$\Producti\Producti\POINTAGE\Nuit\2014\PTNuit33.xlsm"),[2]Total!M14,0)</f>
        <v>#REF!</v>
      </c>
      <c r="N29" s="22" t="e">
        <f>N14+IF(existe("\\sp13002401\groupes$\Producti\Producti\POINTAGE\Fab\2014\PTDosage33.xlsm"),[1]Total!N14,0)+IF(existe("\\sp13002401\groupes$\Producti\Producti\POINTAGE\Nuit\2014\PTNuit33.xlsm"),[2]Total!N14,0)</f>
        <v>#REF!</v>
      </c>
      <c r="O29" s="25" t="e">
        <f>O14+IF(existe("\\sp13002401\groupes$\Producti\Producti\POINTAGE\Fab\2014\PTDosage33.xlsm"),[1]Total!O14,0)+IF(existe("\\sp13002401\groupes$\Producti\Producti\POINTAGE\Nuit\2014\PTNuit33.xlsm"),[2]Total!O14,0)</f>
        <v>#REF!</v>
      </c>
      <c r="P29" s="25" t="e">
        <f>P14+IF(existe("\\sp13002401\groupes$\Producti\Producti\POINTAGE\Fab\2014\PTDosage33.xlsm"),[1]Total!P14,0)+IF(existe("\\sp13002401\groupes$\Producti\Producti\POINTAGE\Nuit\2014\PTNuit33.xlsm"),[2]Total!P14,0)</f>
        <v>#REF!</v>
      </c>
      <c r="Q29" s="22" t="e">
        <f>Q14+IF(existe("\\sp13002401\groupes$\Producti\Producti\POINTAGE\Fab\2014\PTDosage33.xlsm"),[1]Total!Q14,0)+IF(existe("\\sp13002401\groupes$\Producti\Producti\POINTAGE\Nuit\2014\PTNuit33.xlsm"),[2]Total!Q14,0)</f>
        <v>#REF!</v>
      </c>
      <c r="R29" s="22" t="e">
        <f>R14+IF(existe("\\sp13002401\groupes$\Producti\Producti\POINTAGE\Fab\2014\PTDosage33.xlsm"),[1]Total!R14,0)+IF(existe("\\sp13002401\groupes$\Producti\Producti\POINTAGE\Nuit\2014\PTNuit33.xlsm"),[2]Total!R14,0)</f>
        <v>#REF!</v>
      </c>
      <c r="S29" s="22" t="e">
        <f>S14+IF(existe("\\sp13002401\groupes$\Producti\Producti\POINTAGE\Fab\2014\PTDosage33.xlsm"),[1]Total!S14,0)+IF(existe("\\sp13002401\groupes$\Producti\Producti\POINTAGE\Nuit\2014\PTNuit33.xlsm"),[2]Total!S14,0)</f>
        <v>#REF!</v>
      </c>
      <c r="T29" s="22" t="e">
        <f>T14+IF(existe("\\sp13002401\groupes$\Producti\Producti\POINTAGE\Fab\2014\PTDosage33.xlsm"),[1]Total!T14,0)+IF(existe("\\sp13002401\groupes$\Producti\Producti\POINTAGE\Nuit\2014\PTNuit33.xlsm"),[2]Total!T14,0)</f>
        <v>#REF!</v>
      </c>
      <c r="U29" s="22" t="e">
        <f>U14+IF(existe("\\sp13002401\groupes$\Producti\Producti\POINTAGE\Fab\2014\PTDosage33.xlsm"),[1]Total!U14,0)+IF(existe("\\sp13002401\groupes$\Producti\Producti\POINTAGE\Nuit\2014\PTNuit33.xlsm"),[2]Total!U14,0)</f>
        <v>#REF!</v>
      </c>
      <c r="V29" s="22" t="e">
        <f>V14+IF(existe("\\sp13002401\groupes$\Producti\Producti\POINTAGE\Fab\2014\PTDosage33.xlsm"),[1]Total!V14,0)+IF(existe("\\sp13002401\groupes$\Producti\Producti\POINTAGE\Nuit\2014\PTNuit33.xlsm"),[2]Total!V14,0)</f>
        <v>#REF!</v>
      </c>
      <c r="W29" s="22" t="e">
        <f>W14+IF(existe("\\sp13002401\groupes$\Producti\Producti\POINTAGE\Fab\2014\PTDosage33.xlsm"),[1]Total!W14,0)+IF(existe("\\sp13002401\groupes$\Producti\Producti\POINTAGE\Nuit\2014\PTNuit33.xlsm"),[2]Total!W14,0)</f>
        <v>#REF!</v>
      </c>
      <c r="X29" s="25" t="e">
        <f>X14+IF(existe("\\sp13002401\groupes$\Producti\Producti\POINTAGE\Fab\2014\PTDosage33.xlsm"),[1]Total!X14,0)+IF(existe("\\sp13002401\groupes$\Producti\Producti\POINTAGE\Nuit\2014\PTNuit33.xlsm"),[2]Total!X14,0)</f>
        <v>#REF!</v>
      </c>
      <c r="Z29" s="60" t="e">
        <f>Z14+IF(existe("\\sp13002401\groupes$\Producti\Producti\POINTAGE\Fab\2014\PTDosage33.xlsm"),[1]Total!Z14,0)+IF(existe("\\sp13002401\groupes$\Producti\Producti\POINTAGE\Nuit\2014\PTNuit33.xlsm"),[2]Total!Z14,0)</f>
        <v>#REF!</v>
      </c>
      <c r="AA29" s="22" t="e">
        <f>AA14+IF(existe("\\sp13002401\groupes$\Producti\Producti\POINTAGE\Fab\2014\PTDosage33.xlsm"),[1]Total!AA14,0)+IF(existe("\\sp13002401\groupes$\Producti\Producti\POINTAGE\Nuit\2014\PTNuit33.xlsm"),[2]Total!AA14,0)</f>
        <v>#REF!</v>
      </c>
      <c r="AB29" s="25" t="e">
        <f>AB14+IF(existe("\\sp13002401\groupes$\Producti\Producti\POINTAGE\Fab\2014\PTDosage33.xlsm"),[1]Total!AB14,0)+IF(existe("\\sp13002401\groupes$\Producti\Producti\POINTAGE\Nuit\2014\PTNuit33.xlsm"),[2]Total!AB14,0)</f>
        <v>#REF!</v>
      </c>
      <c r="AC29" s="22" t="e">
        <f>AC14+IF(existe("\\sp13002401\groupes$\Producti\Producti\POINTAGE\Fab\2014\PTDosage33.xlsm"),[1]Total!AC14,0)+IF(existe("\\sp13002401\groupes$\Producti\Producti\POINTAGE\Nuit\2014\PTNuit33.xlsm"),[2]Total!AC14,0)</f>
        <v>#REF!</v>
      </c>
      <c r="AD29" s="22" t="e">
        <f>AD14+IF(existe("\\sp13002401\groupes$\Producti\Producti\POINTAGE\Fab\2014\PTDosage33.xlsm"),[1]Total!AD14,0)+IF(existe("\\sp13002401\groupes$\Producti\Producti\POINTAGE\Nuit\2014\PTNuit33.xlsm"),[2]Total!AD14,0)</f>
        <v>#REF!</v>
      </c>
      <c r="AE29" s="22" t="e">
        <f>AE14+IF(existe("\\sp13002401\groupes$\Producti\Producti\POINTAGE\Fab\2014\PTDosage33.xlsm"),[1]Total!AE14,0)+IF(existe("\\sp13002401\groupes$\Producti\Producti\POINTAGE\Nuit\2014\PTNuit33.xlsm"),[2]Total!AE14,0)</f>
        <v>#REF!</v>
      </c>
      <c r="AF29" s="22" t="e">
        <f>AF14+IF(existe("\\sp13002401\groupes$\Producti\Producti\POINTAGE\Fab\2014\PTDosage33.xlsm"),[1]Total!AF14,0)+IF(existe("\\sp13002401\groupes$\Producti\Producti\POINTAGE\Nuit\2014\PTNuit33.xlsm"),[2]Total!AF14,0)</f>
        <v>#REF!</v>
      </c>
      <c r="AG29" s="61"/>
    </row>
    <row r="30" spans="2:33" ht="20.100000000000001" hidden="1" customHeight="1" outlineLevel="1" x14ac:dyDescent="0.2">
      <c r="B30" s="153"/>
      <c r="C30" s="26" t="s">
        <v>6</v>
      </c>
      <c r="D30" s="25" t="e">
        <f>D15+IF(existe("\\sp13002401\groupes$\Producti\Producti\POINTAGE\Fab\2014\PTDosage33.xlsm"),[1]Total!D15,0)+IF(existe("\\sp13002401\groupes$\Producti\Producti\POINTAGE\Nuit\2014\PTNuit33.xlsm"),[2]Total!D15,0)</f>
        <v>#REF!</v>
      </c>
      <c r="E30" s="22" t="e">
        <f>E15+IF(existe("\\sp13002401\groupes$\Producti\Producti\POINTAGE\Fab\2014\PTDosage33.xlsm"),[1]Total!E15,0)+IF(existe("\\sp13002401\groupes$\Producti\Producti\POINTAGE\Nuit\2014\PTNuit33.xlsm"),[2]Total!E15,0)</f>
        <v>#REF!</v>
      </c>
      <c r="F30" s="22" t="e">
        <f>F15+IF(existe("\\sp13002401\groupes$\Producti\Producti\POINTAGE\Fab\2014\PTDosage33.xlsm"),[1]Total!F15,0)+IF(existe("\\sp13002401\groupes$\Producti\Producti\POINTAGE\Nuit\2014\PTNuit33.xlsm"),[2]Total!F15,0)</f>
        <v>#REF!</v>
      </c>
      <c r="G30" s="22" t="e">
        <f>G15+IF(existe("\\sp13002401\groupes$\Producti\Producti\POINTAGE\Fab\2014\PTDosage33.xlsm"),[1]Total!G15,0)+IF(existe("\\sp13002401\groupes$\Producti\Producti\POINTAGE\Nuit\2014\PTNuit33.xlsm"),[2]Total!G15,0)</f>
        <v>#REF!</v>
      </c>
      <c r="H30" s="22" t="e">
        <f>H15+IF(existe("\\sp13002401\groupes$\Producti\Producti\POINTAGE\Fab\2014\PTDosage33.xlsm"),[1]Total!H15,0)+IF(existe("\\sp13002401\groupes$\Producti\Producti\POINTAGE\Nuit\2014\PTNuit33.xlsm"),[2]Total!H15,0)</f>
        <v>#REF!</v>
      </c>
      <c r="I30" s="22" t="e">
        <f>I15+IF(existe("\\sp13002401\groupes$\Producti\Producti\POINTAGE\Fab\2014\PTDosage33.xlsm"),[1]Total!I15,0)+IF(existe("\\sp13002401\groupes$\Producti\Producti\POINTAGE\Nuit\2014\PTNuit33.xlsm"),[2]Total!I15,0)</f>
        <v>#REF!</v>
      </c>
      <c r="J30" s="22" t="e">
        <f>J15+IF(existe("\\sp13002401\groupes$\Producti\Producti\POINTAGE\Fab\2014\PTDosage33.xlsm"),[1]Total!J15,0)+IF(existe("\\sp13002401\groupes$\Producti\Producti\POINTAGE\Nuit\2014\PTNuit33.xlsm"),[2]Total!J15,0)</f>
        <v>#REF!</v>
      </c>
      <c r="K30" s="22" t="e">
        <f>K15+IF(existe("\\sp13002401\groupes$\Producti\Producti\POINTAGE\Fab\2014\PTDosage33.xlsm"),[1]Total!K15,0)+IF(existe("\\sp13002401\groupes$\Producti\Producti\POINTAGE\Nuit\2014\PTNuit33.xlsm"),[2]Total!K15,0)</f>
        <v>#REF!</v>
      </c>
      <c r="L30" s="22" t="e">
        <f>L15+IF(existe("\\sp13002401\groupes$\Producti\Producti\POINTAGE\Fab\2014\PTDosage33.xlsm"),[1]Total!L15,0)+IF(existe("\\sp13002401\groupes$\Producti\Producti\POINTAGE\Nuit\2014\PTNuit33.xlsm"),[2]Total!L15,0)</f>
        <v>#REF!</v>
      </c>
      <c r="M30" s="22" t="e">
        <f>M15+IF(existe("\\sp13002401\groupes$\Producti\Producti\POINTAGE\Fab\2014\PTDosage33.xlsm"),[1]Total!M15,0)+IF(existe("\\sp13002401\groupes$\Producti\Producti\POINTAGE\Nuit\2014\PTNuit33.xlsm"),[2]Total!M15,0)</f>
        <v>#REF!</v>
      </c>
      <c r="N30" s="22" t="e">
        <f>N15+IF(existe("\\sp13002401\groupes$\Producti\Producti\POINTAGE\Fab\2014\PTDosage33.xlsm"),[1]Total!N15,0)+IF(existe("\\sp13002401\groupes$\Producti\Producti\POINTAGE\Nuit\2014\PTNuit33.xlsm"),[2]Total!N15,0)</f>
        <v>#REF!</v>
      </c>
      <c r="O30" s="25" t="e">
        <f>O15+IF(existe("\\sp13002401\groupes$\Producti\Producti\POINTAGE\Fab\2014\PTDosage33.xlsm"),[1]Total!O15,0)+IF(existe("\\sp13002401\groupes$\Producti\Producti\POINTAGE\Nuit\2014\PTNuit33.xlsm"),[2]Total!O15,0)</f>
        <v>#REF!</v>
      </c>
      <c r="P30" s="25" t="e">
        <f>P15+IF(existe("\\sp13002401\groupes$\Producti\Producti\POINTAGE\Fab\2014\PTDosage33.xlsm"),[1]Total!P15,0)+IF(existe("\\sp13002401\groupes$\Producti\Producti\POINTAGE\Nuit\2014\PTNuit33.xlsm"),[2]Total!P15,0)</f>
        <v>#REF!</v>
      </c>
      <c r="Q30" s="22" t="e">
        <f>Q15+IF(existe("\\sp13002401\groupes$\Producti\Producti\POINTAGE\Fab\2014\PTDosage33.xlsm"),[1]Total!Q15,0)+IF(existe("\\sp13002401\groupes$\Producti\Producti\POINTAGE\Nuit\2014\PTNuit33.xlsm"),[2]Total!Q15,0)</f>
        <v>#REF!</v>
      </c>
      <c r="R30" s="22" t="e">
        <f>R15+IF(existe("\\sp13002401\groupes$\Producti\Producti\POINTAGE\Fab\2014\PTDosage33.xlsm"),[1]Total!R15,0)+IF(existe("\\sp13002401\groupes$\Producti\Producti\POINTAGE\Nuit\2014\PTNuit33.xlsm"),[2]Total!R15,0)</f>
        <v>#REF!</v>
      </c>
      <c r="S30" s="22" t="e">
        <f>S15+IF(existe("\\sp13002401\groupes$\Producti\Producti\POINTAGE\Fab\2014\PTDosage33.xlsm"),[1]Total!S15,0)+IF(existe("\\sp13002401\groupes$\Producti\Producti\POINTAGE\Nuit\2014\PTNuit33.xlsm"),[2]Total!S15,0)</f>
        <v>#REF!</v>
      </c>
      <c r="T30" s="22" t="e">
        <f>T15+IF(existe("\\sp13002401\groupes$\Producti\Producti\POINTAGE\Fab\2014\PTDosage33.xlsm"),[1]Total!T15,0)+IF(existe("\\sp13002401\groupes$\Producti\Producti\POINTAGE\Nuit\2014\PTNuit33.xlsm"),[2]Total!T15,0)</f>
        <v>#REF!</v>
      </c>
      <c r="U30" s="22" t="e">
        <f>U15+IF(existe("\\sp13002401\groupes$\Producti\Producti\POINTAGE\Fab\2014\PTDosage33.xlsm"),[1]Total!U15,0)+IF(existe("\\sp13002401\groupes$\Producti\Producti\POINTAGE\Nuit\2014\PTNuit33.xlsm"),[2]Total!U15,0)</f>
        <v>#REF!</v>
      </c>
      <c r="V30" s="22" t="e">
        <f>V15+IF(existe("\\sp13002401\groupes$\Producti\Producti\POINTAGE\Fab\2014\PTDosage33.xlsm"),[1]Total!V15,0)+IF(existe("\\sp13002401\groupes$\Producti\Producti\POINTAGE\Nuit\2014\PTNuit33.xlsm"),[2]Total!V15,0)</f>
        <v>#REF!</v>
      </c>
      <c r="W30" s="22" t="e">
        <f>W15+IF(existe("\\sp13002401\groupes$\Producti\Producti\POINTAGE\Fab\2014\PTDosage33.xlsm"),[1]Total!W15,0)+IF(existe("\\sp13002401\groupes$\Producti\Producti\POINTAGE\Nuit\2014\PTNuit33.xlsm"),[2]Total!W15,0)</f>
        <v>#REF!</v>
      </c>
      <c r="X30" s="25" t="e">
        <f>X15+IF(existe("\\sp13002401\groupes$\Producti\Producti\POINTAGE\Fab\2014\PTDosage33.xlsm"),[1]Total!X15,0)+IF(existe("\\sp13002401\groupes$\Producti\Producti\POINTAGE\Nuit\2014\PTNuit33.xlsm"),[2]Total!X15,0)</f>
        <v>#REF!</v>
      </c>
      <c r="Z30" s="60" t="e">
        <f>Z15+IF(existe("\\sp13002401\groupes$\Producti\Producti\POINTAGE\Fab\2014\PTDosage33.xlsm"),[1]Total!Z15,0)+IF(existe("\\sp13002401\groupes$\Producti\Producti\POINTAGE\Nuit\2014\PTNuit33.xlsm"),[2]Total!Z15,0)</f>
        <v>#REF!</v>
      </c>
      <c r="AA30" s="22" t="e">
        <f>AA15+IF(existe("\\sp13002401\groupes$\Producti\Producti\POINTAGE\Fab\2014\PTDosage33.xlsm"),[1]Total!AA15,0)+IF(existe("\\sp13002401\groupes$\Producti\Producti\POINTAGE\Nuit\2014\PTNuit33.xlsm"),[2]Total!AA15,0)</f>
        <v>#REF!</v>
      </c>
      <c r="AB30" s="25" t="e">
        <f>AB15+IF(existe("\\sp13002401\groupes$\Producti\Producti\POINTAGE\Fab\2014\PTDosage33.xlsm"),[1]Total!AB15,0)+IF(existe("\\sp13002401\groupes$\Producti\Producti\POINTAGE\Nuit\2014\PTNuit33.xlsm"),[2]Total!AB15,0)</f>
        <v>#REF!</v>
      </c>
      <c r="AC30" s="22" t="e">
        <f>AC15+IF(existe("\\sp13002401\groupes$\Producti\Producti\POINTAGE\Fab\2014\PTDosage33.xlsm"),[1]Total!AC15,0)+IF(existe("\\sp13002401\groupes$\Producti\Producti\POINTAGE\Nuit\2014\PTNuit33.xlsm"),[2]Total!AC15,0)</f>
        <v>#REF!</v>
      </c>
      <c r="AD30" s="22" t="e">
        <f>AD15+IF(existe("\\sp13002401\groupes$\Producti\Producti\POINTAGE\Fab\2014\PTDosage33.xlsm"),[1]Total!AD15,0)+IF(existe("\\sp13002401\groupes$\Producti\Producti\POINTAGE\Nuit\2014\PTNuit33.xlsm"),[2]Total!AD15,0)</f>
        <v>#REF!</v>
      </c>
      <c r="AE30" s="22" t="e">
        <f>AE15+IF(existe("\\sp13002401\groupes$\Producti\Producti\POINTAGE\Fab\2014\PTDosage33.xlsm"),[1]Total!AE15,0)+IF(existe("\\sp13002401\groupes$\Producti\Producti\POINTAGE\Nuit\2014\PTNuit33.xlsm"),[2]Total!AE15,0)</f>
        <v>#REF!</v>
      </c>
      <c r="AF30" s="22" t="e">
        <f>AF15+IF(existe("\\sp13002401\groupes$\Producti\Producti\POINTAGE\Fab\2014\PTDosage33.xlsm"),[1]Total!AF15,0)+IF(existe("\\sp13002401\groupes$\Producti\Producti\POINTAGE\Nuit\2014\PTNuit33.xlsm"),[2]Total!AF15,0)</f>
        <v>#REF!</v>
      </c>
      <c r="AG30" s="61"/>
    </row>
    <row r="31" spans="2:33" ht="20.100000000000001" hidden="1" customHeight="1" outlineLevel="1" x14ac:dyDescent="0.2">
      <c r="B31" s="153"/>
      <c r="C31" s="26" t="s">
        <v>7</v>
      </c>
      <c r="D31" s="25" t="e">
        <f>D16+IF(existe("\\sp13002401\groupes$\Producti\Producti\POINTAGE\Fab\2014\PTDosage33.xlsm"),[1]Total!D16,0)+IF(existe("\\sp13002401\groupes$\Producti\Producti\POINTAGE\Nuit\2014\PTNuit33.xlsm"),[2]Total!D16,0)</f>
        <v>#REF!</v>
      </c>
      <c r="E31" s="22" t="e">
        <f>E16+IF(existe("\\sp13002401\groupes$\Producti\Producti\POINTAGE\Fab\2014\PTDosage33.xlsm"),[1]Total!E16,0)+IF(existe("\\sp13002401\groupes$\Producti\Producti\POINTAGE\Nuit\2014\PTNuit33.xlsm"),[2]Total!E16,0)</f>
        <v>#REF!</v>
      </c>
      <c r="F31" s="22" t="e">
        <f>F16+IF(existe("\\sp13002401\groupes$\Producti\Producti\POINTAGE\Fab\2014\PTDosage33.xlsm"),[1]Total!F16,0)+IF(existe("\\sp13002401\groupes$\Producti\Producti\POINTAGE\Nuit\2014\PTNuit33.xlsm"),[2]Total!F16,0)</f>
        <v>#REF!</v>
      </c>
      <c r="G31" s="22" t="e">
        <f>G16+IF(existe("\\sp13002401\groupes$\Producti\Producti\POINTAGE\Fab\2014\PTDosage33.xlsm"),[1]Total!G16,0)+IF(existe("\\sp13002401\groupes$\Producti\Producti\POINTAGE\Nuit\2014\PTNuit33.xlsm"),[2]Total!G16,0)</f>
        <v>#REF!</v>
      </c>
      <c r="H31" s="22" t="e">
        <f>H16+IF(existe("\\sp13002401\groupes$\Producti\Producti\POINTAGE\Fab\2014\PTDosage33.xlsm"),[1]Total!H16,0)+IF(existe("\\sp13002401\groupes$\Producti\Producti\POINTAGE\Nuit\2014\PTNuit33.xlsm"),[2]Total!H16,0)</f>
        <v>#REF!</v>
      </c>
      <c r="I31" s="22" t="e">
        <f>I16+IF(existe("\\sp13002401\groupes$\Producti\Producti\POINTAGE\Fab\2014\PTDosage33.xlsm"),[1]Total!I16,0)+IF(existe("\\sp13002401\groupes$\Producti\Producti\POINTAGE\Nuit\2014\PTNuit33.xlsm"),[2]Total!I16,0)</f>
        <v>#REF!</v>
      </c>
      <c r="J31" s="22" t="e">
        <f>J16+IF(existe("\\sp13002401\groupes$\Producti\Producti\POINTAGE\Fab\2014\PTDosage33.xlsm"),[1]Total!J16,0)+IF(existe("\\sp13002401\groupes$\Producti\Producti\POINTAGE\Nuit\2014\PTNuit33.xlsm"),[2]Total!J16,0)</f>
        <v>#REF!</v>
      </c>
      <c r="K31" s="22" t="e">
        <f>K16+IF(existe("\\sp13002401\groupes$\Producti\Producti\POINTAGE\Fab\2014\PTDosage33.xlsm"),[1]Total!K16,0)+IF(existe("\\sp13002401\groupes$\Producti\Producti\POINTAGE\Nuit\2014\PTNuit33.xlsm"),[2]Total!K16,0)</f>
        <v>#REF!</v>
      </c>
      <c r="L31" s="22" t="e">
        <f>L16+IF(existe("\\sp13002401\groupes$\Producti\Producti\POINTAGE\Fab\2014\PTDosage33.xlsm"),[1]Total!L16,0)+IF(existe("\\sp13002401\groupes$\Producti\Producti\POINTAGE\Nuit\2014\PTNuit33.xlsm"),[2]Total!L16,0)</f>
        <v>#REF!</v>
      </c>
      <c r="M31" s="22" t="e">
        <f>M16+IF(existe("\\sp13002401\groupes$\Producti\Producti\POINTAGE\Fab\2014\PTDosage33.xlsm"),[1]Total!M16,0)+IF(existe("\\sp13002401\groupes$\Producti\Producti\POINTAGE\Nuit\2014\PTNuit33.xlsm"),[2]Total!M16,0)</f>
        <v>#REF!</v>
      </c>
      <c r="N31" s="22" t="e">
        <f>N16+IF(existe("\\sp13002401\groupes$\Producti\Producti\POINTAGE\Fab\2014\PTDosage33.xlsm"),[1]Total!N16,0)+IF(existe("\\sp13002401\groupes$\Producti\Producti\POINTAGE\Nuit\2014\PTNuit33.xlsm"),[2]Total!N16,0)</f>
        <v>#REF!</v>
      </c>
      <c r="O31" s="25" t="e">
        <f>O16+IF(existe("\\sp13002401\groupes$\Producti\Producti\POINTAGE\Fab\2014\PTDosage33.xlsm"),[1]Total!O16,0)+IF(existe("\\sp13002401\groupes$\Producti\Producti\POINTAGE\Nuit\2014\PTNuit33.xlsm"),[2]Total!O16,0)</f>
        <v>#REF!</v>
      </c>
      <c r="P31" s="25" t="e">
        <f>P16+IF(existe("\\sp13002401\groupes$\Producti\Producti\POINTAGE\Fab\2014\PTDosage33.xlsm"),[1]Total!P16,0)+IF(existe("\\sp13002401\groupes$\Producti\Producti\POINTAGE\Nuit\2014\PTNuit33.xlsm"),[2]Total!P16,0)</f>
        <v>#REF!</v>
      </c>
      <c r="Q31" s="22" t="e">
        <f>Q16+IF(existe("\\sp13002401\groupes$\Producti\Producti\POINTAGE\Fab\2014\PTDosage33.xlsm"),[1]Total!Q16,0)+IF(existe("\\sp13002401\groupes$\Producti\Producti\POINTAGE\Nuit\2014\PTNuit33.xlsm"),[2]Total!Q16,0)</f>
        <v>#REF!</v>
      </c>
      <c r="R31" s="22" t="e">
        <f>R16+IF(existe("\\sp13002401\groupes$\Producti\Producti\POINTAGE\Fab\2014\PTDosage33.xlsm"),[1]Total!R16,0)+IF(existe("\\sp13002401\groupes$\Producti\Producti\POINTAGE\Nuit\2014\PTNuit33.xlsm"),[2]Total!R16,0)</f>
        <v>#REF!</v>
      </c>
      <c r="S31" s="22" t="e">
        <f>S16+IF(existe("\\sp13002401\groupes$\Producti\Producti\POINTAGE\Fab\2014\PTDosage33.xlsm"),[1]Total!S16,0)+IF(existe("\\sp13002401\groupes$\Producti\Producti\POINTAGE\Nuit\2014\PTNuit33.xlsm"),[2]Total!S16,0)</f>
        <v>#REF!</v>
      </c>
      <c r="T31" s="22" t="e">
        <f>T16+IF(existe("\\sp13002401\groupes$\Producti\Producti\POINTAGE\Fab\2014\PTDosage33.xlsm"),[1]Total!T16,0)+IF(existe("\\sp13002401\groupes$\Producti\Producti\POINTAGE\Nuit\2014\PTNuit33.xlsm"),[2]Total!T16,0)</f>
        <v>#REF!</v>
      </c>
      <c r="U31" s="22" t="e">
        <f>U16+IF(existe("\\sp13002401\groupes$\Producti\Producti\POINTAGE\Fab\2014\PTDosage33.xlsm"),[1]Total!U16,0)+IF(existe("\\sp13002401\groupes$\Producti\Producti\POINTAGE\Nuit\2014\PTNuit33.xlsm"),[2]Total!U16,0)</f>
        <v>#REF!</v>
      </c>
      <c r="V31" s="22" t="e">
        <f>V16+IF(existe("\\sp13002401\groupes$\Producti\Producti\POINTAGE\Fab\2014\PTDosage33.xlsm"),[1]Total!V16,0)+IF(existe("\\sp13002401\groupes$\Producti\Producti\POINTAGE\Nuit\2014\PTNuit33.xlsm"),[2]Total!V16,0)</f>
        <v>#REF!</v>
      </c>
      <c r="W31" s="22" t="e">
        <f>W16+IF(existe("\\sp13002401\groupes$\Producti\Producti\POINTAGE\Fab\2014\PTDosage33.xlsm"),[1]Total!W16,0)+IF(existe("\\sp13002401\groupes$\Producti\Producti\POINTAGE\Nuit\2014\PTNuit33.xlsm"),[2]Total!W16,0)</f>
        <v>#REF!</v>
      </c>
      <c r="X31" s="25" t="e">
        <f>X16+IF(existe("\\sp13002401\groupes$\Producti\Producti\POINTAGE\Fab\2014\PTDosage33.xlsm"),[1]Total!X16,0)+IF(existe("\\sp13002401\groupes$\Producti\Producti\POINTAGE\Nuit\2014\PTNuit33.xlsm"),[2]Total!X16,0)</f>
        <v>#REF!</v>
      </c>
      <c r="Z31" s="60" t="e">
        <f>Z16+IF(existe("\\sp13002401\groupes$\Producti\Producti\POINTAGE\Fab\2014\PTDosage33.xlsm"),[1]Total!Z16,0)+IF(existe("\\sp13002401\groupes$\Producti\Producti\POINTAGE\Nuit\2014\PTNuit33.xlsm"),[2]Total!Z16,0)</f>
        <v>#REF!</v>
      </c>
      <c r="AA31" s="22" t="e">
        <f>AA16+IF(existe("\\sp13002401\groupes$\Producti\Producti\POINTAGE\Fab\2014\PTDosage33.xlsm"),[1]Total!AA16,0)+IF(existe("\\sp13002401\groupes$\Producti\Producti\POINTAGE\Nuit\2014\PTNuit33.xlsm"),[2]Total!AA16,0)</f>
        <v>#REF!</v>
      </c>
      <c r="AB31" s="25" t="e">
        <f>AB16+IF(existe("\\sp13002401\groupes$\Producti\Producti\POINTAGE\Fab\2014\PTDosage33.xlsm"),[1]Total!AB16,0)+IF(existe("\\sp13002401\groupes$\Producti\Producti\POINTAGE\Nuit\2014\PTNuit33.xlsm"),[2]Total!AB16,0)</f>
        <v>#REF!</v>
      </c>
      <c r="AC31" s="22" t="e">
        <f>AC16+IF(existe("\\sp13002401\groupes$\Producti\Producti\POINTAGE\Fab\2014\PTDosage33.xlsm"),[1]Total!AC16,0)+IF(existe("\\sp13002401\groupes$\Producti\Producti\POINTAGE\Nuit\2014\PTNuit33.xlsm"),[2]Total!AC16,0)</f>
        <v>#REF!</v>
      </c>
      <c r="AD31" s="22" t="e">
        <f>AD16+IF(existe("\\sp13002401\groupes$\Producti\Producti\POINTAGE\Fab\2014\PTDosage33.xlsm"),[1]Total!AD16,0)+IF(existe("\\sp13002401\groupes$\Producti\Producti\POINTAGE\Nuit\2014\PTNuit33.xlsm"),[2]Total!AD16,0)</f>
        <v>#REF!</v>
      </c>
      <c r="AE31" s="22" t="e">
        <f>AE16+IF(existe("\\sp13002401\groupes$\Producti\Producti\POINTAGE\Fab\2014\PTDosage33.xlsm"),[1]Total!AE16,0)+IF(existe("\\sp13002401\groupes$\Producti\Producti\POINTAGE\Nuit\2014\PTNuit33.xlsm"),[2]Total!AE16,0)</f>
        <v>#REF!</v>
      </c>
      <c r="AF31" s="22" t="e">
        <f>AF16+IF(existe("\\sp13002401\groupes$\Producti\Producti\POINTAGE\Fab\2014\PTDosage33.xlsm"),[1]Total!AF16,0)+IF(existe("\\sp13002401\groupes$\Producti\Producti\POINTAGE\Nuit\2014\PTNuit33.xlsm"),[2]Total!AF16,0)</f>
        <v>#REF!</v>
      </c>
      <c r="AG31" s="61"/>
    </row>
    <row r="32" spans="2:33" ht="20.100000000000001" hidden="1" customHeight="1" outlineLevel="1" thickBot="1" x14ac:dyDescent="0.25">
      <c r="B32" s="153"/>
      <c r="C32" s="26" t="s">
        <v>8</v>
      </c>
      <c r="D32" s="25" t="e">
        <f>D17+IF(existe("\\sp13002401\groupes$\Producti\Producti\POINTAGE\Fab\2014\PTDosage33.xlsm"),[1]Total!D17,0)+IF(existe("\\sp13002401\groupes$\Producti\Producti\POINTAGE\Nuit\2014\PTNuit33.xlsm"),[2]Total!D17,0)</f>
        <v>#REF!</v>
      </c>
      <c r="E32" s="22" t="e">
        <f>E17+IF(existe("\\sp13002401\groupes$\Producti\Producti\POINTAGE\Fab\2014\PTDosage33.xlsm"),[1]Total!E17,0)+IF(existe("\\sp13002401\groupes$\Producti\Producti\POINTAGE\Nuit\2014\PTNuit33.xlsm"),[2]Total!E17,0)</f>
        <v>#REF!</v>
      </c>
      <c r="F32" s="22" t="e">
        <f>F17+IF(existe("\\sp13002401\groupes$\Producti\Producti\POINTAGE\Fab\2014\PTDosage33.xlsm"),[1]Total!F17,0)+IF(existe("\\sp13002401\groupes$\Producti\Producti\POINTAGE\Nuit\2014\PTNuit33.xlsm"),[2]Total!F17,0)</f>
        <v>#REF!</v>
      </c>
      <c r="G32" s="22" t="e">
        <f>G17+IF(existe("\\sp13002401\groupes$\Producti\Producti\POINTAGE\Fab\2014\PTDosage33.xlsm"),[1]Total!G17,0)+IF(existe("\\sp13002401\groupes$\Producti\Producti\POINTAGE\Nuit\2014\PTNuit33.xlsm"),[2]Total!G17,0)</f>
        <v>#REF!</v>
      </c>
      <c r="H32" s="22" t="e">
        <f>H17+IF(existe("\\sp13002401\groupes$\Producti\Producti\POINTAGE\Fab\2014\PTDosage33.xlsm"),[1]Total!H17,0)+IF(existe("\\sp13002401\groupes$\Producti\Producti\POINTAGE\Nuit\2014\PTNuit33.xlsm"),[2]Total!H17,0)</f>
        <v>#REF!</v>
      </c>
      <c r="I32" s="22" t="e">
        <f>I17+IF(existe("\\sp13002401\groupes$\Producti\Producti\POINTAGE\Fab\2014\PTDosage33.xlsm"),[1]Total!I17,0)+IF(existe("\\sp13002401\groupes$\Producti\Producti\POINTAGE\Nuit\2014\PTNuit33.xlsm"),[2]Total!I17,0)</f>
        <v>#REF!</v>
      </c>
      <c r="J32" s="22" t="e">
        <f>J17+IF(existe("\\sp13002401\groupes$\Producti\Producti\POINTAGE\Fab\2014\PTDosage33.xlsm"),[1]Total!J17,0)+IF(existe("\\sp13002401\groupes$\Producti\Producti\POINTAGE\Nuit\2014\PTNuit33.xlsm"),[2]Total!J17,0)</f>
        <v>#REF!</v>
      </c>
      <c r="K32" s="22" t="e">
        <f>K17+IF(existe("\\sp13002401\groupes$\Producti\Producti\POINTAGE\Fab\2014\PTDosage33.xlsm"),[1]Total!K17,0)+IF(existe("\\sp13002401\groupes$\Producti\Producti\POINTAGE\Nuit\2014\PTNuit33.xlsm"),[2]Total!K17,0)</f>
        <v>#REF!</v>
      </c>
      <c r="L32" s="22" t="e">
        <f>L17+IF(existe("\\sp13002401\groupes$\Producti\Producti\POINTAGE\Fab\2014\PTDosage33.xlsm"),[1]Total!L17,0)+IF(existe("\\sp13002401\groupes$\Producti\Producti\POINTAGE\Nuit\2014\PTNuit33.xlsm"),[2]Total!L17,0)</f>
        <v>#REF!</v>
      </c>
      <c r="M32" s="22" t="e">
        <f>M17+IF(existe("\\sp13002401\groupes$\Producti\Producti\POINTAGE\Fab\2014\PTDosage33.xlsm"),[1]Total!M17,0)+IF(existe("\\sp13002401\groupes$\Producti\Producti\POINTAGE\Nuit\2014\PTNuit33.xlsm"),[2]Total!M17,0)</f>
        <v>#REF!</v>
      </c>
      <c r="N32" s="22" t="e">
        <f>N17+IF(existe("\\sp13002401\groupes$\Producti\Producti\POINTAGE\Fab\2014\PTDosage33.xlsm"),[1]Total!N17,0)+IF(existe("\\sp13002401\groupes$\Producti\Producti\POINTAGE\Nuit\2014\PTNuit33.xlsm"),[2]Total!N17,0)</f>
        <v>#REF!</v>
      </c>
      <c r="O32" s="25" t="e">
        <f>O17+IF(existe("\\sp13002401\groupes$\Producti\Producti\POINTAGE\Fab\2014\PTDosage33.xlsm"),[1]Total!O17,0)+IF(existe("\\sp13002401\groupes$\Producti\Producti\POINTAGE\Nuit\2014\PTNuit33.xlsm"),[2]Total!O17,0)</f>
        <v>#REF!</v>
      </c>
      <c r="P32" s="25" t="e">
        <f>P17+IF(existe("\\sp13002401\groupes$\Producti\Producti\POINTAGE\Fab\2014\PTDosage33.xlsm"),[1]Total!P17,0)+IF(existe("\\sp13002401\groupes$\Producti\Producti\POINTAGE\Nuit\2014\PTNuit33.xlsm"),[2]Total!P17,0)</f>
        <v>#REF!</v>
      </c>
      <c r="Q32" s="22" t="e">
        <f>Q17+IF(existe("\\sp13002401\groupes$\Producti\Producti\POINTAGE\Fab\2014\PTDosage33.xlsm"),[1]Total!Q17,0)+IF(existe("\\sp13002401\groupes$\Producti\Producti\POINTAGE\Nuit\2014\PTNuit33.xlsm"),[2]Total!Q17,0)</f>
        <v>#REF!</v>
      </c>
      <c r="R32" s="22" t="e">
        <f>R17+IF(existe("\\sp13002401\groupes$\Producti\Producti\POINTAGE\Fab\2014\PTDosage33.xlsm"),[1]Total!R17,0)+IF(existe("\\sp13002401\groupes$\Producti\Producti\POINTAGE\Nuit\2014\PTNuit33.xlsm"),[2]Total!R17,0)</f>
        <v>#REF!</v>
      </c>
      <c r="S32" s="22" t="e">
        <f>S17+IF(existe("\\sp13002401\groupes$\Producti\Producti\POINTAGE\Fab\2014\PTDosage33.xlsm"),[1]Total!S17,0)+IF(existe("\\sp13002401\groupes$\Producti\Producti\POINTAGE\Nuit\2014\PTNuit33.xlsm"),[2]Total!S17,0)</f>
        <v>#REF!</v>
      </c>
      <c r="T32" s="22" t="e">
        <f>T17+IF(existe("\\sp13002401\groupes$\Producti\Producti\POINTAGE\Fab\2014\PTDosage33.xlsm"),[1]Total!T17,0)+IF(existe("\\sp13002401\groupes$\Producti\Producti\POINTAGE\Nuit\2014\PTNuit33.xlsm"),[2]Total!T17,0)</f>
        <v>#REF!</v>
      </c>
      <c r="U32" s="22" t="e">
        <f>U17+IF(existe("\\sp13002401\groupes$\Producti\Producti\POINTAGE\Fab\2014\PTDosage33.xlsm"),[1]Total!U17,0)+IF(existe("\\sp13002401\groupes$\Producti\Producti\POINTAGE\Nuit\2014\PTNuit33.xlsm"),[2]Total!U17,0)</f>
        <v>#REF!</v>
      </c>
      <c r="V32" s="22" t="e">
        <f>V17+IF(existe("\\sp13002401\groupes$\Producti\Producti\POINTAGE\Fab\2014\PTDosage33.xlsm"),[1]Total!V17,0)+IF(existe("\\sp13002401\groupes$\Producti\Producti\POINTAGE\Nuit\2014\PTNuit33.xlsm"),[2]Total!V17,0)</f>
        <v>#REF!</v>
      </c>
      <c r="W32" s="22" t="e">
        <f>W17+IF(existe("\\sp13002401\groupes$\Producti\Producti\POINTAGE\Fab\2014\PTDosage33.xlsm"),[1]Total!W17,0)+IF(existe("\\sp13002401\groupes$\Producti\Producti\POINTAGE\Nuit\2014\PTNuit33.xlsm"),[2]Total!W17,0)</f>
        <v>#REF!</v>
      </c>
      <c r="X32" s="25" t="e">
        <f>X17+IF(existe("\\sp13002401\groupes$\Producti\Producti\POINTAGE\Fab\2014\PTDosage33.xlsm"),[1]Total!X17,0)+IF(existe("\\sp13002401\groupes$\Producti\Producti\POINTAGE\Nuit\2014\PTNuit33.xlsm"),[2]Total!X17,0)</f>
        <v>#REF!</v>
      </c>
      <c r="Z32" s="60" t="e">
        <f>Z17+IF(existe("\\sp13002401\groupes$\Producti\Producti\POINTAGE\Fab\2014\PTDosage33.xlsm"),[1]Total!Z17,0)+IF(existe("\\sp13002401\groupes$\Producti\Producti\POINTAGE\Nuit\2014\PTNuit33.xlsm"),[2]Total!Z17,0)</f>
        <v>#REF!</v>
      </c>
      <c r="AA32" s="22" t="e">
        <f>AA17+IF(existe("\\sp13002401\groupes$\Producti\Producti\POINTAGE\Fab\2014\PTDosage33.xlsm"),[1]Total!AA17,0)+IF(existe("\\sp13002401\groupes$\Producti\Producti\POINTAGE\Nuit\2014\PTNuit33.xlsm"),[2]Total!AA17,0)</f>
        <v>#REF!</v>
      </c>
      <c r="AB32" s="25" t="e">
        <f>AB17+IF(existe("\\sp13002401\groupes$\Producti\Producti\POINTAGE\Fab\2014\PTDosage33.xlsm"),[1]Total!AB17,0)+IF(existe("\\sp13002401\groupes$\Producti\Producti\POINTAGE\Nuit\2014\PTNuit33.xlsm"),[2]Total!AB17,0)</f>
        <v>#REF!</v>
      </c>
      <c r="AC32" s="22" t="e">
        <f>AC17+IF(existe("\\sp13002401\groupes$\Producti\Producti\POINTAGE\Fab\2014\PTDosage33.xlsm"),[1]Total!AC17,0)+IF(existe("\\sp13002401\groupes$\Producti\Producti\POINTAGE\Nuit\2014\PTNuit33.xlsm"),[2]Total!AC17,0)</f>
        <v>#REF!</v>
      </c>
      <c r="AD32" s="22" t="e">
        <f>AD17+IF(existe("\\sp13002401\groupes$\Producti\Producti\POINTAGE\Fab\2014\PTDosage33.xlsm"),[1]Total!AD17,0)+IF(existe("\\sp13002401\groupes$\Producti\Producti\POINTAGE\Nuit\2014\PTNuit33.xlsm"),[2]Total!AD17,0)</f>
        <v>#REF!</v>
      </c>
      <c r="AE32" s="22" t="e">
        <f>AE17+IF(existe("\\sp13002401\groupes$\Producti\Producti\POINTAGE\Fab\2014\PTDosage33.xlsm"),[1]Total!AE17,0)+IF(existe("\\sp13002401\groupes$\Producti\Producti\POINTAGE\Nuit\2014\PTNuit33.xlsm"),[2]Total!AE17,0)</f>
        <v>#REF!</v>
      </c>
      <c r="AF32" s="22" t="e">
        <f>AF17+IF(existe("\\sp13002401\groupes$\Producti\Producti\POINTAGE\Fab\2014\PTDosage33.xlsm"),[1]Total!AF17,0)+IF(existe("\\sp13002401\groupes$\Producti\Producti\POINTAGE\Nuit\2014\PTNuit33.xlsm"),[2]Total!AF17,0)</f>
        <v>#REF!</v>
      </c>
      <c r="AG32" s="61"/>
    </row>
    <row r="33" spans="2:33" ht="20.100000000000001" hidden="1" customHeight="1" outlineLevel="1" thickTop="1" thickBot="1" x14ac:dyDescent="0.3">
      <c r="B33" s="153"/>
      <c r="C33" s="30" t="s">
        <v>9</v>
      </c>
      <c r="D33" s="32" t="e">
        <f>D18+IF(existe("\\sp13002401\groupes$\Producti\Producti\POINTAGE\Fab\2014\PTDosage33.xlsm"),[1]Total!D18,0)+IF(existe("\\sp13002401\groupes$\Producti\Producti\POINTAGE\Nuit\2014\PTNuit33.xlsm"),[2]Total!D18,0)</f>
        <v>#REF!</v>
      </c>
      <c r="E33" s="31" t="e">
        <f>E18+IF(existe("\\sp13002401\groupes$\Producti\Producti\POINTAGE\Fab\2014\PTDosage33.xlsm"),[1]Total!E18,0)+IF(existe("\\sp13002401\groupes$\Producti\Producti\POINTAGE\Nuit\2014\PTNuit33.xlsm"),[2]Total!E18,0)</f>
        <v>#REF!</v>
      </c>
      <c r="F33" s="31" t="e">
        <f>F18+IF(existe("\\sp13002401\groupes$\Producti\Producti\POINTAGE\Fab\2014\PTDosage33.xlsm"),[1]Total!F18,0)+IF(existe("\\sp13002401\groupes$\Producti\Producti\POINTAGE\Nuit\2014\PTNuit33.xlsm"),[2]Total!F18,0)</f>
        <v>#REF!</v>
      </c>
      <c r="G33" s="31" t="e">
        <f>G18+IF(existe("\\sp13002401\groupes$\Producti\Producti\POINTAGE\Fab\2014\PTDosage33.xlsm"),[1]Total!G18,0)+IF(existe("\\sp13002401\groupes$\Producti\Producti\POINTAGE\Nuit\2014\PTNuit33.xlsm"),[2]Total!G18,0)</f>
        <v>#REF!</v>
      </c>
      <c r="H33" s="31" t="e">
        <f>H18+IF(existe("\\sp13002401\groupes$\Producti\Producti\POINTAGE\Fab\2014\PTDosage33.xlsm"),[1]Total!H18,0)+IF(existe("\\sp13002401\groupes$\Producti\Producti\POINTAGE\Nuit\2014\PTNuit33.xlsm"),[2]Total!H18,0)</f>
        <v>#REF!</v>
      </c>
      <c r="I33" s="31" t="e">
        <f>I18+IF(existe("\\sp13002401\groupes$\Producti\Producti\POINTAGE\Fab\2014\PTDosage33.xlsm"),[1]Total!I18,0)+IF(existe("\\sp13002401\groupes$\Producti\Producti\POINTAGE\Nuit\2014\PTNuit33.xlsm"),[2]Total!I18,0)</f>
        <v>#REF!</v>
      </c>
      <c r="J33" s="31" t="e">
        <f>J18+IF(existe("\\sp13002401\groupes$\Producti\Producti\POINTAGE\Fab\2014\PTDosage33.xlsm"),[1]Total!J18,0)+IF(existe("\\sp13002401\groupes$\Producti\Producti\POINTAGE\Nuit\2014\PTNuit33.xlsm"),[2]Total!J18,0)</f>
        <v>#REF!</v>
      </c>
      <c r="K33" s="31" t="e">
        <f>K18+IF(existe("\\sp13002401\groupes$\Producti\Producti\POINTAGE\Fab\2014\PTDosage33.xlsm"),[1]Total!K18,0)+IF(existe("\\sp13002401\groupes$\Producti\Producti\POINTAGE\Nuit\2014\PTNuit33.xlsm"),[2]Total!K18,0)</f>
        <v>#REF!</v>
      </c>
      <c r="L33" s="31" t="e">
        <f>L18+IF(existe("\\sp13002401\groupes$\Producti\Producti\POINTAGE\Fab\2014\PTDosage33.xlsm"),[1]Total!L18,0)+IF(existe("\\sp13002401\groupes$\Producti\Producti\POINTAGE\Nuit\2014\PTNuit33.xlsm"),[2]Total!L18,0)</f>
        <v>#REF!</v>
      </c>
      <c r="M33" s="31" t="e">
        <f>M18+IF(existe("\\sp13002401\groupes$\Producti\Producti\POINTAGE\Fab\2014\PTDosage33.xlsm"),[1]Total!M18,0)+IF(existe("\\sp13002401\groupes$\Producti\Producti\POINTAGE\Nuit\2014\PTNuit33.xlsm"),[2]Total!M18,0)</f>
        <v>#REF!</v>
      </c>
      <c r="N33" s="31" t="e">
        <f>N18+IF(existe("\\sp13002401\groupes$\Producti\Producti\POINTAGE\Fab\2014\PTDosage33.xlsm"),[1]Total!N18,0)+IF(existe("\\sp13002401\groupes$\Producti\Producti\POINTAGE\Nuit\2014\PTNuit33.xlsm"),[2]Total!N18,0)</f>
        <v>#REF!</v>
      </c>
      <c r="O33" s="32" t="e">
        <f>O18+IF(existe("\\sp13002401\groupes$\Producti\Producti\POINTAGE\Fab\2014\PTDosage33.xlsm"),[1]Total!O18,0)+IF(existe("\\sp13002401\groupes$\Producti\Producti\POINTAGE\Nuit\2014\PTNuit33.xlsm"),[2]Total!O18,0)</f>
        <v>#REF!</v>
      </c>
      <c r="P33" s="32" t="e">
        <f>P18+IF(existe("\\sp13002401\groupes$\Producti\Producti\POINTAGE\Fab\2014\PTDosage33.xlsm"),[1]Total!P18,0)+IF(existe("\\sp13002401\groupes$\Producti\Producti\POINTAGE\Nuit\2014\PTNuit33.xlsm"),[2]Total!P18,0)</f>
        <v>#REF!</v>
      </c>
      <c r="Q33" s="31" t="e">
        <f>Q18+IF(existe("\\sp13002401\groupes$\Producti\Producti\POINTAGE\Fab\2014\PTDosage33.xlsm"),[1]Total!Q18,0)+IF(existe("\\sp13002401\groupes$\Producti\Producti\POINTAGE\Nuit\2014\PTNuit33.xlsm"),[2]Total!Q18,0)</f>
        <v>#REF!</v>
      </c>
      <c r="R33" s="31" t="e">
        <f>R18+IF(existe("\\sp13002401\groupes$\Producti\Producti\POINTAGE\Fab\2014\PTDosage33.xlsm"),[1]Total!R18,0)+IF(existe("\\sp13002401\groupes$\Producti\Producti\POINTAGE\Nuit\2014\PTNuit33.xlsm"),[2]Total!R18,0)</f>
        <v>#REF!</v>
      </c>
      <c r="S33" s="31" t="e">
        <f>S18+IF(existe("\\sp13002401\groupes$\Producti\Producti\POINTAGE\Fab\2014\PTDosage33.xlsm"),[1]Total!S18,0)+IF(existe("\\sp13002401\groupes$\Producti\Producti\POINTAGE\Nuit\2014\PTNuit33.xlsm"),[2]Total!S18,0)</f>
        <v>#REF!</v>
      </c>
      <c r="T33" s="31" t="e">
        <f>T18+IF(existe("\\sp13002401\groupes$\Producti\Producti\POINTAGE\Fab\2014\PTDosage33.xlsm"),[1]Total!T18,0)+IF(existe("\\sp13002401\groupes$\Producti\Producti\POINTAGE\Nuit\2014\PTNuit33.xlsm"),[2]Total!T18,0)</f>
        <v>#REF!</v>
      </c>
      <c r="U33" s="31" t="e">
        <f>U18+IF(existe("\\sp13002401\groupes$\Producti\Producti\POINTAGE\Fab\2014\PTDosage33.xlsm"),[1]Total!U18,0)+IF(existe("\\sp13002401\groupes$\Producti\Producti\POINTAGE\Nuit\2014\PTNuit33.xlsm"),[2]Total!U18,0)</f>
        <v>#REF!</v>
      </c>
      <c r="V33" s="31" t="e">
        <f>V18+IF(existe("\\sp13002401\groupes$\Producti\Producti\POINTAGE\Fab\2014\PTDosage33.xlsm"),[1]Total!V18,0)+IF(existe("\\sp13002401\groupes$\Producti\Producti\POINTAGE\Nuit\2014\PTNuit33.xlsm"),[2]Total!V18,0)</f>
        <v>#REF!</v>
      </c>
      <c r="W33" s="31" t="e">
        <f>W18+IF(existe("\\sp13002401\groupes$\Producti\Producti\POINTAGE\Fab\2014\PTDosage33.xlsm"),[1]Total!W18,0)+IF(existe("\\sp13002401\groupes$\Producti\Producti\POINTAGE\Nuit\2014\PTNuit33.xlsm"),[2]Total!W18,0)</f>
        <v>#REF!</v>
      </c>
      <c r="X33" s="33" t="e">
        <f>X18+IF(existe("\\sp13002401\groupes$\Producti\Producti\POINTAGE\Fab\2014\PTDosage33.xlsm"),[1]Total!X18,0)+IF(existe("\\sp13002401\groupes$\Producti\Producti\POINTAGE\Nuit\2014\PTNuit33.xlsm"),[2]Total!X18,0)</f>
        <v>#REF!</v>
      </c>
      <c r="Z33" s="62" t="e">
        <f>Z18+IF(existe("\\sp13002401\groupes$\Producti\Producti\POINTAGE\Fab\2014\PTDosage33.xlsm"),[1]Total!Z18,0)+IF(existe("\\sp13002401\groupes$\Producti\Producti\POINTAGE\Nuit\2014\PTNuit33.xlsm"),[2]Total!Z18,0)</f>
        <v>#REF!</v>
      </c>
      <c r="AA33" s="31" t="e">
        <f>AA18+IF(existe("\\sp13002401\groupes$\Producti\Producti\POINTAGE\Fab\2014\PTDosage33.xlsm"),[1]Total!AA18,0)+IF(existe("\\sp13002401\groupes$\Producti\Producti\POINTAGE\Nuit\2014\PTNuit33.xlsm"),[2]Total!AA18,0)</f>
        <v>#REF!</v>
      </c>
      <c r="AB33" s="32" t="e">
        <f>AB18+IF(existe("\\sp13002401\groupes$\Producti\Producti\POINTAGE\Fab\2014\PTDosage33.xlsm"),[1]Total!AB18,0)+IF(existe("\\sp13002401\groupes$\Producti\Producti\POINTAGE\Nuit\2014\PTNuit33.xlsm"),[2]Total!AB18,0)</f>
        <v>#REF!</v>
      </c>
      <c r="AC33" s="31" t="e">
        <f>AC18+IF(existe("\\sp13002401\groupes$\Producti\Producti\POINTAGE\Fab\2014\PTDosage33.xlsm"),[1]Total!AC18,0)+IF(existe("\\sp13002401\groupes$\Producti\Producti\POINTAGE\Nuit\2014\PTNuit33.xlsm"),[2]Total!AC18,0)</f>
        <v>#REF!</v>
      </c>
      <c r="AD33" s="31" t="e">
        <f>AD18+IF(existe("\\sp13002401\groupes$\Producti\Producti\POINTAGE\Fab\2014\PTDosage33.xlsm"),[1]Total!AD18,0)+IF(existe("\\sp13002401\groupes$\Producti\Producti\POINTAGE\Nuit\2014\PTNuit33.xlsm"),[2]Total!AD18,0)</f>
        <v>#REF!</v>
      </c>
      <c r="AE33" s="31" t="e">
        <f>AE18+IF(existe("\\sp13002401\groupes$\Producti\Producti\POINTAGE\Fab\2014\PTDosage33.xlsm"),[1]Total!AE18,0)+IF(existe("\\sp13002401\groupes$\Producti\Producti\POINTAGE\Nuit\2014\PTNuit33.xlsm"),[2]Total!AE18,0)</f>
        <v>#REF!</v>
      </c>
      <c r="AF33" s="31" t="e">
        <f>AF18+IF(existe("\\sp13002401\groupes$\Producti\Producti\POINTAGE\Fab\2014\PTDosage33.xlsm"),[1]Total!AF18,0)+IF(existe("\\sp13002401\groupes$\Producti\Producti\POINTAGE\Nuit\2014\PTNuit33.xlsm"),[2]Total!AF18,0)</f>
        <v>#REF!</v>
      </c>
      <c r="AG33" s="63"/>
    </row>
    <row r="34" spans="2:33" ht="20.100000000000001" hidden="1" customHeight="1" outlineLevel="1" thickTop="1" thickBot="1" x14ac:dyDescent="0.3">
      <c r="B34" s="153"/>
      <c r="C34" s="29" t="e">
        <f>SUM(C19,[1]Total!C19,[2]Total!C19)</f>
        <v>#REF!</v>
      </c>
    </row>
    <row r="35" spans="2:33" ht="20.100000000000001" customHeight="1" collapsed="1" x14ac:dyDescent="0.2"/>
    <row r="36" spans="2:33" ht="15.75" hidden="1" outlineLevel="1" thickBot="1" x14ac:dyDescent="0.25"/>
    <row r="37" spans="2:33" s="3" customFormat="1" hidden="1" outlineLevel="1" x14ac:dyDescent="0.2">
      <c r="B37" s="152" t="s">
        <v>49</v>
      </c>
      <c r="C37" s="27"/>
      <c r="D37" s="51"/>
      <c r="E37" s="116" t="s">
        <v>37</v>
      </c>
      <c r="F37" s="117"/>
      <c r="G37" s="117"/>
      <c r="H37" s="117"/>
      <c r="I37" s="118"/>
      <c r="J37" s="119" t="s">
        <v>46</v>
      </c>
      <c r="K37" s="117"/>
      <c r="L37" s="117"/>
      <c r="M37" s="117"/>
      <c r="N37" s="118"/>
      <c r="O37" s="64"/>
      <c r="P37" s="49"/>
      <c r="Q37" s="116" t="s">
        <v>46</v>
      </c>
      <c r="R37" s="117"/>
      <c r="S37" s="117"/>
      <c r="T37" s="117"/>
      <c r="U37" s="117"/>
      <c r="V37" s="117"/>
      <c r="W37" s="117"/>
      <c r="X37" s="154"/>
      <c r="Y37" s="2"/>
      <c r="Z37" s="130" t="s">
        <v>60</v>
      </c>
      <c r="AA37" s="131"/>
      <c r="AB37" s="132"/>
      <c r="AC37" s="130" t="s">
        <v>61</v>
      </c>
      <c r="AD37" s="131"/>
      <c r="AE37" s="131"/>
      <c r="AF37" s="131"/>
      <c r="AG37" s="133"/>
    </row>
    <row r="38" spans="2:33" s="3" customFormat="1" ht="20.100000000000001" hidden="1" customHeight="1" outlineLevel="1" x14ac:dyDescent="0.2">
      <c r="B38" s="153"/>
      <c r="C38" s="28"/>
      <c r="D38" s="155" t="s">
        <v>29</v>
      </c>
      <c r="E38" s="126" t="s">
        <v>12</v>
      </c>
      <c r="F38" s="122" t="s">
        <v>30</v>
      </c>
      <c r="G38" s="122" t="s">
        <v>31</v>
      </c>
      <c r="H38" s="122" t="s">
        <v>32</v>
      </c>
      <c r="I38" s="122" t="s">
        <v>33</v>
      </c>
      <c r="J38" s="158" t="s">
        <v>34</v>
      </c>
      <c r="K38" s="128" t="s">
        <v>11</v>
      </c>
      <c r="L38" s="120" t="s">
        <v>35</v>
      </c>
      <c r="M38" s="120" t="s">
        <v>36</v>
      </c>
      <c r="N38" s="120" t="s">
        <v>10</v>
      </c>
      <c r="O38" s="148" t="s">
        <v>70</v>
      </c>
      <c r="P38" s="142" t="s">
        <v>41</v>
      </c>
      <c r="Q38" s="144" t="s">
        <v>42</v>
      </c>
      <c r="R38" s="146" t="s">
        <v>40</v>
      </c>
      <c r="S38" s="146" t="s">
        <v>43</v>
      </c>
      <c r="T38" s="146" t="s">
        <v>38</v>
      </c>
      <c r="U38" s="146" t="s">
        <v>39</v>
      </c>
      <c r="V38" s="150" t="s">
        <v>44</v>
      </c>
      <c r="W38" s="150" t="s">
        <v>45</v>
      </c>
      <c r="X38" s="148" t="s">
        <v>71</v>
      </c>
      <c r="Y38" s="1"/>
      <c r="Z38" s="134" t="s">
        <v>62</v>
      </c>
      <c r="AA38" s="135" t="s">
        <v>63</v>
      </c>
      <c r="AB38" s="136" t="s">
        <v>64</v>
      </c>
      <c r="AC38" s="137" t="s">
        <v>65</v>
      </c>
      <c r="AD38" s="138" t="s">
        <v>66</v>
      </c>
      <c r="AE38" s="138" t="s">
        <v>67</v>
      </c>
      <c r="AF38" s="139" t="s">
        <v>68</v>
      </c>
      <c r="AG38" s="141" t="s">
        <v>69</v>
      </c>
    </row>
    <row r="39" spans="2:33" s="3" customFormat="1" ht="20.100000000000001" hidden="1" customHeight="1" outlineLevel="1" x14ac:dyDescent="0.2">
      <c r="B39" s="153"/>
      <c r="C39" s="28"/>
      <c r="D39" s="156"/>
      <c r="E39" s="127"/>
      <c r="F39" s="123"/>
      <c r="G39" s="123"/>
      <c r="H39" s="123"/>
      <c r="I39" s="124"/>
      <c r="J39" s="159"/>
      <c r="K39" s="129"/>
      <c r="L39" s="125"/>
      <c r="M39" s="121"/>
      <c r="N39" s="124"/>
      <c r="O39" s="157"/>
      <c r="P39" s="143"/>
      <c r="Q39" s="145"/>
      <c r="R39" s="147"/>
      <c r="S39" s="147"/>
      <c r="T39" s="147"/>
      <c r="U39" s="147"/>
      <c r="V39" s="151"/>
      <c r="W39" s="151"/>
      <c r="X39" s="149"/>
      <c r="Y39" s="4"/>
      <c r="Z39" s="134"/>
      <c r="AA39" s="135"/>
      <c r="AB39" s="136"/>
      <c r="AC39" s="137"/>
      <c r="AD39" s="138"/>
      <c r="AE39" s="138"/>
      <c r="AF39" s="140"/>
      <c r="AG39" s="141"/>
    </row>
    <row r="40" spans="2:33" s="3" customFormat="1" ht="20.100000000000001" hidden="1" customHeight="1" outlineLevel="1" x14ac:dyDescent="0.2">
      <c r="B40" s="153"/>
      <c r="C40" s="28"/>
      <c r="D40" s="48">
        <v>152</v>
      </c>
      <c r="E40" s="12">
        <v>131</v>
      </c>
      <c r="F40" s="11">
        <v>132</v>
      </c>
      <c r="G40" s="11">
        <v>136</v>
      </c>
      <c r="H40" s="11">
        <v>133</v>
      </c>
      <c r="I40" s="11">
        <v>134</v>
      </c>
      <c r="J40" s="16">
        <v>135</v>
      </c>
      <c r="K40" s="14">
        <v>137</v>
      </c>
      <c r="L40" s="13">
        <v>141</v>
      </c>
      <c r="M40" s="15">
        <v>145</v>
      </c>
      <c r="N40" s="15">
        <v>146</v>
      </c>
      <c r="O40" s="19"/>
      <c r="P40" s="50">
        <v>151</v>
      </c>
      <c r="Q40" s="17">
        <v>121</v>
      </c>
      <c r="R40" s="18">
        <v>122</v>
      </c>
      <c r="S40" s="18">
        <v>123</v>
      </c>
      <c r="T40" s="18">
        <v>124</v>
      </c>
      <c r="U40" s="18">
        <v>129</v>
      </c>
      <c r="V40" s="20">
        <v>111</v>
      </c>
      <c r="W40" s="20">
        <v>112</v>
      </c>
      <c r="X40" s="19"/>
      <c r="Y40" s="4"/>
      <c r="Z40" s="53">
        <v>152</v>
      </c>
      <c r="AA40" s="54">
        <v>152</v>
      </c>
      <c r="AB40" s="55">
        <v>152</v>
      </c>
      <c r="AC40" s="56">
        <v>151</v>
      </c>
      <c r="AD40" s="57">
        <v>151</v>
      </c>
      <c r="AE40" s="57">
        <v>151</v>
      </c>
      <c r="AF40" s="58">
        <v>151</v>
      </c>
      <c r="AG40" s="59">
        <v>151</v>
      </c>
    </row>
    <row r="41" spans="2:33" ht="20.100000000000001" hidden="1" customHeight="1" outlineLevel="1" x14ac:dyDescent="0.2">
      <c r="B41" s="153"/>
      <c r="C41" s="26" t="s">
        <v>2</v>
      </c>
      <c r="D41" s="43"/>
      <c r="E41" s="42" t="e">
        <f t="shared" ref="E41:I45" si="2">IF(SUM($E26:$I26)=0,1/COUNT($E26:$I26),E26/SUM($E26:$I26))</f>
        <v>#REF!</v>
      </c>
      <c r="F41" s="42" t="e">
        <f t="shared" si="2"/>
        <v>#REF!</v>
      </c>
      <c r="G41" s="42" t="e">
        <f t="shared" si="2"/>
        <v>#REF!</v>
      </c>
      <c r="H41" s="42" t="e">
        <f t="shared" si="2"/>
        <v>#REF!</v>
      </c>
      <c r="I41" s="42" t="e">
        <f t="shared" si="2"/>
        <v>#REF!</v>
      </c>
      <c r="J41" s="42" t="e">
        <f t="shared" ref="J41:N45" si="3">IF(SUM($J26:$N26)=0,1/COUNT($J26:$N26),J26/SUM($J26:$N26))</f>
        <v>#REF!</v>
      </c>
      <c r="K41" s="42" t="e">
        <f t="shared" si="3"/>
        <v>#REF!</v>
      </c>
      <c r="L41" s="42" t="e">
        <f t="shared" si="3"/>
        <v>#REF!</v>
      </c>
      <c r="M41" s="42" t="e">
        <f t="shared" si="3"/>
        <v>#REF!</v>
      </c>
      <c r="N41" s="42" t="e">
        <f t="shared" si="3"/>
        <v>#REF!</v>
      </c>
      <c r="O41" s="43"/>
      <c r="P41" s="43"/>
      <c r="Q41" s="42" t="e">
        <f t="shared" ref="Q41:U45" si="4">IF(SUM($Q26:$U26)=0,1/COUNT($Q26:$U26),Q26/SUM($Q26:$U26))</f>
        <v>#REF!</v>
      </c>
      <c r="R41" s="42" t="e">
        <f t="shared" si="4"/>
        <v>#REF!</v>
      </c>
      <c r="S41" s="42" t="e">
        <f t="shared" si="4"/>
        <v>#REF!</v>
      </c>
      <c r="T41" s="42" t="e">
        <f t="shared" si="4"/>
        <v>#REF!</v>
      </c>
      <c r="U41" s="42" t="e">
        <f t="shared" si="4"/>
        <v>#REF!</v>
      </c>
      <c r="V41" s="42" t="e">
        <f t="shared" ref="V41:W47" si="5">IF(SUM($V26:$W26)=0,1/COUNT($V26:$W26),V26/SUM($V26:$W26))</f>
        <v>#REF!</v>
      </c>
      <c r="W41" s="42" t="e">
        <f t="shared" si="5"/>
        <v>#REF!</v>
      </c>
      <c r="X41" s="43"/>
      <c r="Z41" s="60" t="e">
        <f t="shared" ref="Z41:AB47" si="6">IF(SUM($Z26:$AB26)=0,1/COUNT($Z26:$AB26),Z26/SUM($Z26:$AB26))</f>
        <v>#REF!</v>
      </c>
      <c r="AA41" s="22" t="e">
        <f t="shared" si="6"/>
        <v>#REF!</v>
      </c>
      <c r="AB41" s="25" t="e">
        <f t="shared" si="6"/>
        <v>#REF!</v>
      </c>
      <c r="AC41" s="22" t="e">
        <f t="shared" ref="AC41:AF47" si="7">IF(SUM($AC26:$AF26)=0,1/COUNT($AC26:$AF26),AC26/SUM($AC26:$AF26))</f>
        <v>#REF!</v>
      </c>
      <c r="AD41" s="22" t="e">
        <f t="shared" si="7"/>
        <v>#REF!</v>
      </c>
      <c r="AE41" s="22" t="e">
        <f t="shared" si="7"/>
        <v>#REF!</v>
      </c>
      <c r="AF41" s="22" t="e">
        <f t="shared" si="7"/>
        <v>#REF!</v>
      </c>
      <c r="AG41" s="61"/>
    </row>
    <row r="42" spans="2:33" ht="20.100000000000001" hidden="1" customHeight="1" outlineLevel="1" x14ac:dyDescent="0.2">
      <c r="B42" s="153"/>
      <c r="C42" s="26" t="s">
        <v>3</v>
      </c>
      <c r="D42" s="45"/>
      <c r="E42" s="44" t="e">
        <f t="shared" si="2"/>
        <v>#REF!</v>
      </c>
      <c r="F42" s="44" t="e">
        <f t="shared" si="2"/>
        <v>#REF!</v>
      </c>
      <c r="G42" s="44" t="e">
        <f t="shared" si="2"/>
        <v>#REF!</v>
      </c>
      <c r="H42" s="44" t="e">
        <f t="shared" si="2"/>
        <v>#REF!</v>
      </c>
      <c r="I42" s="44" t="e">
        <f t="shared" si="2"/>
        <v>#REF!</v>
      </c>
      <c r="J42" s="44" t="e">
        <f t="shared" si="3"/>
        <v>#REF!</v>
      </c>
      <c r="K42" s="44" t="e">
        <f t="shared" si="3"/>
        <v>#REF!</v>
      </c>
      <c r="L42" s="44" t="e">
        <f t="shared" si="3"/>
        <v>#REF!</v>
      </c>
      <c r="M42" s="44" t="e">
        <f t="shared" si="3"/>
        <v>#REF!</v>
      </c>
      <c r="N42" s="44" t="e">
        <f t="shared" si="3"/>
        <v>#REF!</v>
      </c>
      <c r="O42" s="45"/>
      <c r="P42" s="45"/>
      <c r="Q42" s="44" t="e">
        <f t="shared" si="4"/>
        <v>#REF!</v>
      </c>
      <c r="R42" s="44" t="e">
        <f t="shared" si="4"/>
        <v>#REF!</v>
      </c>
      <c r="S42" s="44" t="e">
        <f t="shared" si="4"/>
        <v>#REF!</v>
      </c>
      <c r="T42" s="44" t="e">
        <f t="shared" si="4"/>
        <v>#REF!</v>
      </c>
      <c r="U42" s="44" t="e">
        <f t="shared" si="4"/>
        <v>#REF!</v>
      </c>
      <c r="V42" s="44" t="e">
        <f t="shared" si="5"/>
        <v>#REF!</v>
      </c>
      <c r="W42" s="44" t="e">
        <f t="shared" si="5"/>
        <v>#REF!</v>
      </c>
      <c r="X42" s="45"/>
      <c r="Z42" s="60" t="e">
        <f t="shared" si="6"/>
        <v>#REF!</v>
      </c>
      <c r="AA42" s="22" t="e">
        <f t="shared" si="6"/>
        <v>#REF!</v>
      </c>
      <c r="AB42" s="25" t="e">
        <f t="shared" si="6"/>
        <v>#REF!</v>
      </c>
      <c r="AC42" s="22" t="e">
        <f t="shared" si="7"/>
        <v>#REF!</v>
      </c>
      <c r="AD42" s="22" t="e">
        <f t="shared" si="7"/>
        <v>#REF!</v>
      </c>
      <c r="AE42" s="22" t="e">
        <f t="shared" si="7"/>
        <v>#REF!</v>
      </c>
      <c r="AF42" s="22" t="e">
        <f t="shared" si="7"/>
        <v>#REF!</v>
      </c>
      <c r="AG42" s="61"/>
    </row>
    <row r="43" spans="2:33" ht="20.100000000000001" hidden="1" customHeight="1" outlineLevel="1" x14ac:dyDescent="0.2">
      <c r="B43" s="153"/>
      <c r="C43" s="26" t="s">
        <v>4</v>
      </c>
      <c r="D43" s="45"/>
      <c r="E43" s="44" t="e">
        <f t="shared" si="2"/>
        <v>#REF!</v>
      </c>
      <c r="F43" s="44" t="e">
        <f t="shared" si="2"/>
        <v>#REF!</v>
      </c>
      <c r="G43" s="44" t="e">
        <f t="shared" si="2"/>
        <v>#REF!</v>
      </c>
      <c r="H43" s="44" t="e">
        <f t="shared" si="2"/>
        <v>#REF!</v>
      </c>
      <c r="I43" s="44" t="e">
        <f t="shared" si="2"/>
        <v>#REF!</v>
      </c>
      <c r="J43" s="44" t="e">
        <f t="shared" si="3"/>
        <v>#REF!</v>
      </c>
      <c r="K43" s="44" t="e">
        <f t="shared" si="3"/>
        <v>#REF!</v>
      </c>
      <c r="L43" s="44" t="e">
        <f t="shared" si="3"/>
        <v>#REF!</v>
      </c>
      <c r="M43" s="44" t="e">
        <f t="shared" si="3"/>
        <v>#REF!</v>
      </c>
      <c r="N43" s="44" t="e">
        <f t="shared" si="3"/>
        <v>#REF!</v>
      </c>
      <c r="O43" s="45"/>
      <c r="P43" s="45"/>
      <c r="Q43" s="44" t="e">
        <f t="shared" si="4"/>
        <v>#REF!</v>
      </c>
      <c r="R43" s="44" t="e">
        <f t="shared" si="4"/>
        <v>#REF!</v>
      </c>
      <c r="S43" s="44" t="e">
        <f t="shared" si="4"/>
        <v>#REF!</v>
      </c>
      <c r="T43" s="44" t="e">
        <f t="shared" si="4"/>
        <v>#REF!</v>
      </c>
      <c r="U43" s="44" t="e">
        <f t="shared" si="4"/>
        <v>#REF!</v>
      </c>
      <c r="V43" s="44" t="e">
        <f t="shared" si="5"/>
        <v>#REF!</v>
      </c>
      <c r="W43" s="44" t="e">
        <f t="shared" si="5"/>
        <v>#REF!</v>
      </c>
      <c r="X43" s="45"/>
      <c r="Z43" s="60" t="e">
        <f t="shared" si="6"/>
        <v>#REF!</v>
      </c>
      <c r="AA43" s="22" t="e">
        <f t="shared" si="6"/>
        <v>#REF!</v>
      </c>
      <c r="AB43" s="25" t="e">
        <f t="shared" si="6"/>
        <v>#REF!</v>
      </c>
      <c r="AC43" s="22" t="e">
        <f t="shared" si="7"/>
        <v>#REF!</v>
      </c>
      <c r="AD43" s="22" t="e">
        <f t="shared" si="7"/>
        <v>#REF!</v>
      </c>
      <c r="AE43" s="22" t="e">
        <f t="shared" si="7"/>
        <v>#REF!</v>
      </c>
      <c r="AF43" s="22" t="e">
        <f t="shared" si="7"/>
        <v>#REF!</v>
      </c>
      <c r="AG43" s="61"/>
    </row>
    <row r="44" spans="2:33" ht="20.100000000000001" hidden="1" customHeight="1" outlineLevel="1" x14ac:dyDescent="0.2">
      <c r="B44" s="153"/>
      <c r="C44" s="26" t="s">
        <v>5</v>
      </c>
      <c r="D44" s="45"/>
      <c r="E44" s="44" t="e">
        <f t="shared" si="2"/>
        <v>#REF!</v>
      </c>
      <c r="F44" s="44" t="e">
        <f t="shared" si="2"/>
        <v>#REF!</v>
      </c>
      <c r="G44" s="44" t="e">
        <f t="shared" si="2"/>
        <v>#REF!</v>
      </c>
      <c r="H44" s="44" t="e">
        <f t="shared" si="2"/>
        <v>#REF!</v>
      </c>
      <c r="I44" s="44" t="e">
        <f t="shared" si="2"/>
        <v>#REF!</v>
      </c>
      <c r="J44" s="44" t="e">
        <f t="shared" si="3"/>
        <v>#REF!</v>
      </c>
      <c r="K44" s="44" t="e">
        <f t="shared" si="3"/>
        <v>#REF!</v>
      </c>
      <c r="L44" s="44" t="e">
        <f t="shared" si="3"/>
        <v>#REF!</v>
      </c>
      <c r="M44" s="44" t="e">
        <f t="shared" si="3"/>
        <v>#REF!</v>
      </c>
      <c r="N44" s="44" t="e">
        <f t="shared" si="3"/>
        <v>#REF!</v>
      </c>
      <c r="O44" s="45"/>
      <c r="P44" s="45"/>
      <c r="Q44" s="44" t="e">
        <f t="shared" si="4"/>
        <v>#REF!</v>
      </c>
      <c r="R44" s="44" t="e">
        <f t="shared" si="4"/>
        <v>#REF!</v>
      </c>
      <c r="S44" s="44" t="e">
        <f t="shared" si="4"/>
        <v>#REF!</v>
      </c>
      <c r="T44" s="44" t="e">
        <f t="shared" si="4"/>
        <v>#REF!</v>
      </c>
      <c r="U44" s="44" t="e">
        <f t="shared" si="4"/>
        <v>#REF!</v>
      </c>
      <c r="V44" s="44" t="e">
        <f t="shared" si="5"/>
        <v>#REF!</v>
      </c>
      <c r="W44" s="44" t="e">
        <f t="shared" si="5"/>
        <v>#REF!</v>
      </c>
      <c r="X44" s="45"/>
      <c r="Z44" s="60" t="e">
        <f t="shared" si="6"/>
        <v>#REF!</v>
      </c>
      <c r="AA44" s="22" t="e">
        <f t="shared" si="6"/>
        <v>#REF!</v>
      </c>
      <c r="AB44" s="25" t="e">
        <f t="shared" si="6"/>
        <v>#REF!</v>
      </c>
      <c r="AC44" s="22" t="e">
        <f t="shared" si="7"/>
        <v>#REF!</v>
      </c>
      <c r="AD44" s="22" t="e">
        <f t="shared" si="7"/>
        <v>#REF!</v>
      </c>
      <c r="AE44" s="22" t="e">
        <f t="shared" si="7"/>
        <v>#REF!</v>
      </c>
      <c r="AF44" s="22" t="e">
        <f t="shared" si="7"/>
        <v>#REF!</v>
      </c>
      <c r="AG44" s="61"/>
    </row>
    <row r="45" spans="2:33" ht="20.100000000000001" hidden="1" customHeight="1" outlineLevel="1" x14ac:dyDescent="0.2">
      <c r="B45" s="153"/>
      <c r="C45" s="26" t="s">
        <v>6</v>
      </c>
      <c r="D45" s="45"/>
      <c r="E45" s="44" t="e">
        <f t="shared" si="2"/>
        <v>#REF!</v>
      </c>
      <c r="F45" s="44" t="e">
        <f t="shared" si="2"/>
        <v>#REF!</v>
      </c>
      <c r="G45" s="44" t="e">
        <f t="shared" si="2"/>
        <v>#REF!</v>
      </c>
      <c r="H45" s="44" t="e">
        <f t="shared" si="2"/>
        <v>#REF!</v>
      </c>
      <c r="I45" s="44" t="e">
        <f t="shared" si="2"/>
        <v>#REF!</v>
      </c>
      <c r="J45" s="44" t="e">
        <f t="shared" si="3"/>
        <v>#REF!</v>
      </c>
      <c r="K45" s="44" t="e">
        <f t="shared" si="3"/>
        <v>#REF!</v>
      </c>
      <c r="L45" s="44" t="e">
        <f t="shared" si="3"/>
        <v>#REF!</v>
      </c>
      <c r="M45" s="44" t="e">
        <f t="shared" si="3"/>
        <v>#REF!</v>
      </c>
      <c r="N45" s="44" t="e">
        <f t="shared" si="3"/>
        <v>#REF!</v>
      </c>
      <c r="O45" s="45"/>
      <c r="P45" s="45"/>
      <c r="Q45" s="44" t="e">
        <f t="shared" si="4"/>
        <v>#REF!</v>
      </c>
      <c r="R45" s="44" t="e">
        <f t="shared" si="4"/>
        <v>#REF!</v>
      </c>
      <c r="S45" s="44" t="e">
        <f t="shared" si="4"/>
        <v>#REF!</v>
      </c>
      <c r="T45" s="44" t="e">
        <f t="shared" si="4"/>
        <v>#REF!</v>
      </c>
      <c r="U45" s="44" t="e">
        <f t="shared" si="4"/>
        <v>#REF!</v>
      </c>
      <c r="V45" s="44" t="e">
        <f t="shared" si="5"/>
        <v>#REF!</v>
      </c>
      <c r="W45" s="44" t="e">
        <f t="shared" si="5"/>
        <v>#REF!</v>
      </c>
      <c r="X45" s="45"/>
      <c r="Z45" s="60" t="e">
        <f t="shared" si="6"/>
        <v>#REF!</v>
      </c>
      <c r="AA45" s="22" t="e">
        <f t="shared" si="6"/>
        <v>#REF!</v>
      </c>
      <c r="AB45" s="25" t="e">
        <f t="shared" si="6"/>
        <v>#REF!</v>
      </c>
      <c r="AC45" s="22" t="e">
        <f t="shared" si="7"/>
        <v>#REF!</v>
      </c>
      <c r="AD45" s="22" t="e">
        <f t="shared" si="7"/>
        <v>#REF!</v>
      </c>
      <c r="AE45" s="22" t="e">
        <f t="shared" si="7"/>
        <v>#REF!</v>
      </c>
      <c r="AF45" s="22" t="e">
        <f t="shared" si="7"/>
        <v>#REF!</v>
      </c>
      <c r="AG45" s="61"/>
    </row>
    <row r="46" spans="2:33" ht="20.100000000000001" hidden="1" customHeight="1" outlineLevel="1" x14ac:dyDescent="0.2">
      <c r="B46" s="153"/>
      <c r="C46" s="26" t="s">
        <v>7</v>
      </c>
      <c r="D46" s="45"/>
      <c r="E46" s="44" t="e">
        <f t="shared" ref="E46:I47" si="8">IF(SUM($E31:$I31)=0,1/COUNT($E31:$I31),E31/SUM($E31:$I31))</f>
        <v>#REF!</v>
      </c>
      <c r="F46" s="44" t="e">
        <f t="shared" si="8"/>
        <v>#REF!</v>
      </c>
      <c r="G46" s="44" t="e">
        <f t="shared" si="8"/>
        <v>#REF!</v>
      </c>
      <c r="H46" s="44" t="e">
        <f t="shared" si="8"/>
        <v>#REF!</v>
      </c>
      <c r="I46" s="44" t="e">
        <f t="shared" si="8"/>
        <v>#REF!</v>
      </c>
      <c r="J46" s="44" t="e">
        <f t="shared" ref="J46:N47" si="9">IF(SUM($J31:$N31)=0,1/COUNT($J31:$N31),J31/SUM($J31:$N31))</f>
        <v>#REF!</v>
      </c>
      <c r="K46" s="44" t="e">
        <f t="shared" si="9"/>
        <v>#REF!</v>
      </c>
      <c r="L46" s="44" t="e">
        <f t="shared" si="9"/>
        <v>#REF!</v>
      </c>
      <c r="M46" s="44" t="e">
        <f t="shared" si="9"/>
        <v>#REF!</v>
      </c>
      <c r="N46" s="44" t="e">
        <f t="shared" si="9"/>
        <v>#REF!</v>
      </c>
      <c r="O46" s="45"/>
      <c r="P46" s="45"/>
      <c r="Q46" s="44" t="e">
        <f t="shared" ref="Q46:U47" si="10">IF(SUM($Q31:$U31)=0,1/COUNT($Q31:$U31),Q31/SUM($Q31:$U31))</f>
        <v>#REF!</v>
      </c>
      <c r="R46" s="44" t="e">
        <f t="shared" si="10"/>
        <v>#REF!</v>
      </c>
      <c r="S46" s="44" t="e">
        <f t="shared" si="10"/>
        <v>#REF!</v>
      </c>
      <c r="T46" s="44" t="e">
        <f t="shared" si="10"/>
        <v>#REF!</v>
      </c>
      <c r="U46" s="44" t="e">
        <f t="shared" si="10"/>
        <v>#REF!</v>
      </c>
      <c r="V46" s="44" t="e">
        <f t="shared" si="5"/>
        <v>#REF!</v>
      </c>
      <c r="W46" s="44" t="e">
        <f t="shared" si="5"/>
        <v>#REF!</v>
      </c>
      <c r="X46" s="45"/>
      <c r="Z46" s="60" t="e">
        <f t="shared" si="6"/>
        <v>#REF!</v>
      </c>
      <c r="AA46" s="22" t="e">
        <f t="shared" si="6"/>
        <v>#REF!</v>
      </c>
      <c r="AB46" s="25" t="e">
        <f t="shared" si="6"/>
        <v>#REF!</v>
      </c>
      <c r="AC46" s="22" t="e">
        <f t="shared" si="7"/>
        <v>#REF!</v>
      </c>
      <c r="AD46" s="22" t="e">
        <f t="shared" si="7"/>
        <v>#REF!</v>
      </c>
      <c r="AE46" s="22" t="e">
        <f t="shared" si="7"/>
        <v>#REF!</v>
      </c>
      <c r="AF46" s="22" t="e">
        <f t="shared" si="7"/>
        <v>#REF!</v>
      </c>
      <c r="AG46" s="61"/>
    </row>
    <row r="47" spans="2:33" ht="20.100000000000001" hidden="1" customHeight="1" outlineLevel="1" thickBot="1" x14ac:dyDescent="0.25">
      <c r="B47" s="153"/>
      <c r="C47" s="26" t="s">
        <v>8</v>
      </c>
      <c r="D47" s="45"/>
      <c r="E47" s="44" t="e">
        <f t="shared" si="8"/>
        <v>#REF!</v>
      </c>
      <c r="F47" s="44" t="e">
        <f t="shared" si="8"/>
        <v>#REF!</v>
      </c>
      <c r="G47" s="44" t="e">
        <f t="shared" si="8"/>
        <v>#REF!</v>
      </c>
      <c r="H47" s="44" t="e">
        <f t="shared" si="8"/>
        <v>#REF!</v>
      </c>
      <c r="I47" s="44" t="e">
        <f t="shared" si="8"/>
        <v>#REF!</v>
      </c>
      <c r="J47" s="44" t="e">
        <f t="shared" si="9"/>
        <v>#REF!</v>
      </c>
      <c r="K47" s="44" t="e">
        <f t="shared" si="9"/>
        <v>#REF!</v>
      </c>
      <c r="L47" s="44" t="e">
        <f t="shared" si="9"/>
        <v>#REF!</v>
      </c>
      <c r="M47" s="44" t="e">
        <f t="shared" si="9"/>
        <v>#REF!</v>
      </c>
      <c r="N47" s="44" t="e">
        <f t="shared" si="9"/>
        <v>#REF!</v>
      </c>
      <c r="O47" s="45"/>
      <c r="P47" s="45"/>
      <c r="Q47" s="44" t="e">
        <f t="shared" si="10"/>
        <v>#REF!</v>
      </c>
      <c r="R47" s="44" t="e">
        <f t="shared" si="10"/>
        <v>#REF!</v>
      </c>
      <c r="S47" s="44" t="e">
        <f t="shared" si="10"/>
        <v>#REF!</v>
      </c>
      <c r="T47" s="44" t="e">
        <f t="shared" si="10"/>
        <v>#REF!</v>
      </c>
      <c r="U47" s="44" t="e">
        <f t="shared" si="10"/>
        <v>#REF!</v>
      </c>
      <c r="V47" s="44" t="e">
        <f t="shared" si="5"/>
        <v>#REF!</v>
      </c>
      <c r="W47" s="44" t="e">
        <f t="shared" si="5"/>
        <v>#REF!</v>
      </c>
      <c r="X47" s="45"/>
      <c r="Z47" s="60" t="e">
        <f t="shared" si="6"/>
        <v>#REF!</v>
      </c>
      <c r="AA47" s="22" t="e">
        <f t="shared" si="6"/>
        <v>#REF!</v>
      </c>
      <c r="AB47" s="25" t="e">
        <f t="shared" si="6"/>
        <v>#REF!</v>
      </c>
      <c r="AC47" s="22" t="e">
        <f t="shared" si="7"/>
        <v>#REF!</v>
      </c>
      <c r="AD47" s="22" t="e">
        <f t="shared" si="7"/>
        <v>#REF!</v>
      </c>
      <c r="AE47" s="22" t="e">
        <f t="shared" si="7"/>
        <v>#REF!</v>
      </c>
      <c r="AF47" s="22" t="e">
        <f t="shared" si="7"/>
        <v>#REF!</v>
      </c>
      <c r="AG47" s="61"/>
    </row>
    <row r="48" spans="2:33" ht="20.100000000000001" hidden="1" customHeight="1" outlineLevel="1" thickTop="1" thickBot="1" x14ac:dyDescent="0.3">
      <c r="B48" s="153"/>
      <c r="C48" s="30" t="s">
        <v>9</v>
      </c>
      <c r="D48" s="32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2"/>
      <c r="P48" s="32"/>
      <c r="Q48" s="31"/>
      <c r="R48" s="31"/>
      <c r="S48" s="31"/>
      <c r="T48" s="31"/>
      <c r="U48" s="31"/>
      <c r="V48" s="31"/>
      <c r="W48" s="31"/>
      <c r="X48" s="33"/>
      <c r="Z48" s="62"/>
      <c r="AA48" s="31"/>
      <c r="AB48" s="32"/>
      <c r="AC48" s="31"/>
      <c r="AD48" s="31"/>
      <c r="AE48" s="31"/>
      <c r="AF48" s="31"/>
      <c r="AG48" s="63"/>
    </row>
    <row r="49" spans="2:33" ht="20.100000000000001" hidden="1" customHeight="1" outlineLevel="1" thickTop="1" thickBot="1" x14ac:dyDescent="0.3">
      <c r="B49" s="153"/>
      <c r="C49" s="29"/>
    </row>
    <row r="50" spans="2:33" ht="20.100000000000001" customHeight="1" collapsed="1" x14ac:dyDescent="0.2"/>
    <row r="51" spans="2:33" ht="15.75" outlineLevel="1" thickBot="1" x14ac:dyDescent="0.25"/>
    <row r="52" spans="2:33" s="3" customFormat="1" outlineLevel="1" x14ac:dyDescent="0.2">
      <c r="B52" s="152" t="s">
        <v>50</v>
      </c>
      <c r="C52" s="27"/>
      <c r="D52" s="51"/>
      <c r="E52" s="116" t="s">
        <v>37</v>
      </c>
      <c r="F52" s="117"/>
      <c r="G52" s="117"/>
      <c r="H52" s="117"/>
      <c r="I52" s="118"/>
      <c r="J52" s="119" t="s">
        <v>46</v>
      </c>
      <c r="K52" s="117"/>
      <c r="L52" s="117"/>
      <c r="M52" s="117"/>
      <c r="N52" s="118"/>
      <c r="O52" s="64"/>
      <c r="P52" s="49"/>
      <c r="Q52" s="116" t="s">
        <v>46</v>
      </c>
      <c r="R52" s="117"/>
      <c r="S52" s="117"/>
      <c r="T52" s="117"/>
      <c r="U52" s="117"/>
      <c r="V52" s="117"/>
      <c r="W52" s="117"/>
      <c r="X52" s="154"/>
      <c r="Y52" s="2"/>
      <c r="Z52" s="130" t="s">
        <v>60</v>
      </c>
      <c r="AA52" s="131"/>
      <c r="AB52" s="132"/>
      <c r="AC52" s="130" t="s">
        <v>61</v>
      </c>
      <c r="AD52" s="131"/>
      <c r="AE52" s="131"/>
      <c r="AF52" s="131"/>
      <c r="AG52" s="133"/>
    </row>
    <row r="53" spans="2:33" s="3" customFormat="1" ht="20.100000000000001" customHeight="1" outlineLevel="1" x14ac:dyDescent="0.2">
      <c r="B53" s="153"/>
      <c r="C53" s="28"/>
      <c r="D53" s="155" t="s">
        <v>29</v>
      </c>
      <c r="E53" s="126" t="s">
        <v>12</v>
      </c>
      <c r="F53" s="122" t="s">
        <v>30</v>
      </c>
      <c r="G53" s="122" t="s">
        <v>31</v>
      </c>
      <c r="H53" s="122" t="s">
        <v>32</v>
      </c>
      <c r="I53" s="122" t="s">
        <v>33</v>
      </c>
      <c r="J53" s="158" t="s">
        <v>34</v>
      </c>
      <c r="K53" s="128" t="s">
        <v>11</v>
      </c>
      <c r="L53" s="120" t="s">
        <v>35</v>
      </c>
      <c r="M53" s="120" t="s">
        <v>36</v>
      </c>
      <c r="N53" s="120" t="s">
        <v>10</v>
      </c>
      <c r="O53" s="148" t="s">
        <v>70</v>
      </c>
      <c r="P53" s="142" t="s">
        <v>41</v>
      </c>
      <c r="Q53" s="144" t="s">
        <v>42</v>
      </c>
      <c r="R53" s="146" t="s">
        <v>40</v>
      </c>
      <c r="S53" s="146" t="s">
        <v>43</v>
      </c>
      <c r="T53" s="146" t="s">
        <v>38</v>
      </c>
      <c r="U53" s="146" t="s">
        <v>39</v>
      </c>
      <c r="V53" s="150" t="s">
        <v>44</v>
      </c>
      <c r="W53" s="150" t="s">
        <v>45</v>
      </c>
      <c r="X53" s="148" t="s">
        <v>71</v>
      </c>
      <c r="Y53" s="1"/>
      <c r="Z53" s="134" t="s">
        <v>62</v>
      </c>
      <c r="AA53" s="135" t="s">
        <v>63</v>
      </c>
      <c r="AB53" s="136" t="s">
        <v>64</v>
      </c>
      <c r="AC53" s="137" t="s">
        <v>65</v>
      </c>
      <c r="AD53" s="138" t="s">
        <v>66</v>
      </c>
      <c r="AE53" s="138" t="s">
        <v>67</v>
      </c>
      <c r="AF53" s="139" t="s">
        <v>68</v>
      </c>
      <c r="AG53" s="141" t="s">
        <v>69</v>
      </c>
    </row>
    <row r="54" spans="2:33" s="3" customFormat="1" ht="20.100000000000001" customHeight="1" outlineLevel="1" x14ac:dyDescent="0.2">
      <c r="B54" s="153"/>
      <c r="C54" s="28"/>
      <c r="D54" s="156"/>
      <c r="E54" s="127"/>
      <c r="F54" s="123"/>
      <c r="G54" s="123"/>
      <c r="H54" s="123"/>
      <c r="I54" s="124"/>
      <c r="J54" s="159"/>
      <c r="K54" s="129"/>
      <c r="L54" s="125"/>
      <c r="M54" s="121"/>
      <c r="N54" s="124"/>
      <c r="O54" s="157"/>
      <c r="P54" s="143"/>
      <c r="Q54" s="145"/>
      <c r="R54" s="147"/>
      <c r="S54" s="147"/>
      <c r="T54" s="147"/>
      <c r="U54" s="147"/>
      <c r="V54" s="151"/>
      <c r="W54" s="151"/>
      <c r="X54" s="149"/>
      <c r="Y54" s="4"/>
      <c r="Z54" s="134"/>
      <c r="AA54" s="135"/>
      <c r="AB54" s="136"/>
      <c r="AC54" s="137"/>
      <c r="AD54" s="138"/>
      <c r="AE54" s="138"/>
      <c r="AF54" s="140"/>
      <c r="AG54" s="141"/>
    </row>
    <row r="55" spans="2:33" s="3" customFormat="1" ht="20.100000000000001" customHeight="1" outlineLevel="1" x14ac:dyDescent="0.2">
      <c r="B55" s="153"/>
      <c r="C55" s="28"/>
      <c r="D55" s="48">
        <v>152</v>
      </c>
      <c r="E55" s="12">
        <v>131</v>
      </c>
      <c r="F55" s="11">
        <v>132</v>
      </c>
      <c r="G55" s="11">
        <v>136</v>
      </c>
      <c r="H55" s="11">
        <v>133</v>
      </c>
      <c r="I55" s="11">
        <v>134</v>
      </c>
      <c r="J55" s="16">
        <v>135</v>
      </c>
      <c r="K55" s="14">
        <v>137</v>
      </c>
      <c r="L55" s="13">
        <v>141</v>
      </c>
      <c r="M55" s="15">
        <v>145</v>
      </c>
      <c r="N55" s="15">
        <v>146</v>
      </c>
      <c r="O55" s="19"/>
      <c r="P55" s="50">
        <v>151</v>
      </c>
      <c r="Q55" s="17">
        <v>121</v>
      </c>
      <c r="R55" s="18">
        <v>122</v>
      </c>
      <c r="S55" s="18">
        <v>123</v>
      </c>
      <c r="T55" s="18">
        <v>124</v>
      </c>
      <c r="U55" s="18">
        <v>129</v>
      </c>
      <c r="V55" s="20">
        <v>111</v>
      </c>
      <c r="W55" s="20">
        <v>112</v>
      </c>
      <c r="X55" s="19"/>
      <c r="Y55" s="4"/>
      <c r="Z55" s="53">
        <v>152</v>
      </c>
      <c r="AA55" s="54">
        <v>152</v>
      </c>
      <c r="AB55" s="55">
        <v>152</v>
      </c>
      <c r="AC55" s="56">
        <v>151</v>
      </c>
      <c r="AD55" s="57">
        <v>151</v>
      </c>
      <c r="AE55" s="57">
        <v>151</v>
      </c>
      <c r="AF55" s="58">
        <v>151</v>
      </c>
      <c r="AG55" s="59">
        <v>151</v>
      </c>
    </row>
    <row r="56" spans="2:33" ht="20.100000000000001" customHeight="1" outlineLevel="1" x14ac:dyDescent="0.2">
      <c r="B56" s="153"/>
      <c r="C56" s="26" t="s">
        <v>2</v>
      </c>
      <c r="D56" s="24" t="e">
        <f>#REF!</f>
        <v>#REF!</v>
      </c>
      <c r="E56" s="23" t="e">
        <f>#REF!</f>
        <v>#REF!</v>
      </c>
      <c r="F56" s="23" t="e">
        <f>#REF!</f>
        <v>#REF!</v>
      </c>
      <c r="G56" s="23" t="e">
        <f>#REF!</f>
        <v>#REF!</v>
      </c>
      <c r="H56" s="23" t="e">
        <f>#REF!</f>
        <v>#REF!</v>
      </c>
      <c r="I56" s="23" t="e">
        <f>#REF!</f>
        <v>#REF!</v>
      </c>
      <c r="J56" s="23" t="e">
        <f>#REF!</f>
        <v>#REF!</v>
      </c>
      <c r="K56" s="23" t="e">
        <f>#REF!</f>
        <v>#REF!</v>
      </c>
      <c r="L56" s="23" t="e">
        <f>#REF!</f>
        <v>#REF!</v>
      </c>
      <c r="M56" s="23" t="e">
        <f>#REF!</f>
        <v>#REF!</v>
      </c>
      <c r="N56" s="23" t="e">
        <f>#REF!</f>
        <v>#REF!</v>
      </c>
      <c r="O56" s="24" t="e">
        <f>#REF!</f>
        <v>#REF!</v>
      </c>
      <c r="P56" s="24" t="e">
        <f>#REF!</f>
        <v>#REF!</v>
      </c>
      <c r="Q56" s="23" t="e">
        <f>#REF!</f>
        <v>#REF!</v>
      </c>
      <c r="R56" s="23" t="e">
        <f>#REF!</f>
        <v>#REF!</v>
      </c>
      <c r="S56" s="23" t="e">
        <f>#REF!</f>
        <v>#REF!</v>
      </c>
      <c r="T56" s="23" t="e">
        <f>#REF!</f>
        <v>#REF!</v>
      </c>
      <c r="U56" s="23" t="e">
        <f>#REF!</f>
        <v>#REF!</v>
      </c>
      <c r="V56" s="23" t="e">
        <f>#REF!</f>
        <v>#REF!</v>
      </c>
      <c r="W56" s="23" t="e">
        <f>#REF!</f>
        <v>#REF!</v>
      </c>
      <c r="X56" s="24" t="e">
        <f>#REF!</f>
        <v>#REF!</v>
      </c>
      <c r="Z56" s="60" t="e">
        <f>SUM(Z11,Z41*#REF!,Z90*#REF!)</f>
        <v>#REF!</v>
      </c>
      <c r="AA56" s="22" t="e">
        <f>SUM(AA11,AA41*#REF!,AA90*#REF!)</f>
        <v>#REF!</v>
      </c>
      <c r="AB56" s="25" t="e">
        <f>SUM(AB11,AB41*#REF!,AB90*#REF!)</f>
        <v>#REF!</v>
      </c>
      <c r="AC56" s="22" t="e">
        <f>SUM(AC11,AC41*#REF!,AC90*SUM(#REF!))</f>
        <v>#REF!</v>
      </c>
      <c r="AD56" s="22" t="e">
        <f>SUM(AD11,AD41*#REF!,AD90*SUM(#REF!))</f>
        <v>#REF!</v>
      </c>
      <c r="AE56" s="22" t="e">
        <f>SUM(AE11,AE41*#REF!,AE90*SUM(#REF!))</f>
        <v>#REF!</v>
      </c>
      <c r="AF56" s="22" t="e">
        <f>SUM(AF11,AF41*#REF!,AF90*SUM(#REF!))</f>
        <v>#REF!</v>
      </c>
      <c r="AG56" s="25" t="e">
        <f>SUM(AG11,AG41*#REF!,AG90*SUM(#REF!))</f>
        <v>#REF!</v>
      </c>
    </row>
    <row r="57" spans="2:33" ht="20.100000000000001" customHeight="1" outlineLevel="1" x14ac:dyDescent="0.2">
      <c r="B57" s="153"/>
      <c r="C57" s="26" t="s">
        <v>3</v>
      </c>
      <c r="D57" s="25" t="e">
        <f>#REF!</f>
        <v>#REF!</v>
      </c>
      <c r="E57" s="22" t="e">
        <f>#REF!</f>
        <v>#REF!</v>
      </c>
      <c r="F57" s="22" t="e">
        <f>#REF!</f>
        <v>#REF!</v>
      </c>
      <c r="G57" s="22" t="e">
        <f>#REF!</f>
        <v>#REF!</v>
      </c>
      <c r="H57" s="22" t="e">
        <f>#REF!</f>
        <v>#REF!</v>
      </c>
      <c r="I57" s="22" t="e">
        <f>#REF!</f>
        <v>#REF!</v>
      </c>
      <c r="J57" s="22" t="e">
        <f>#REF!</f>
        <v>#REF!</v>
      </c>
      <c r="K57" s="22" t="e">
        <f>#REF!</f>
        <v>#REF!</v>
      </c>
      <c r="L57" s="22" t="e">
        <f>#REF!</f>
        <v>#REF!</v>
      </c>
      <c r="M57" s="22" t="e">
        <f>#REF!</f>
        <v>#REF!</v>
      </c>
      <c r="N57" s="22" t="e">
        <f>#REF!</f>
        <v>#REF!</v>
      </c>
      <c r="O57" s="25" t="e">
        <f>#REF!</f>
        <v>#REF!</v>
      </c>
      <c r="P57" s="25" t="e">
        <f>#REF!</f>
        <v>#REF!</v>
      </c>
      <c r="Q57" s="22" t="e">
        <f>#REF!</f>
        <v>#REF!</v>
      </c>
      <c r="R57" s="22" t="e">
        <f>#REF!</f>
        <v>#REF!</v>
      </c>
      <c r="S57" s="22" t="e">
        <f>#REF!</f>
        <v>#REF!</v>
      </c>
      <c r="T57" s="22" t="e">
        <f>#REF!</f>
        <v>#REF!</v>
      </c>
      <c r="U57" s="22" t="e">
        <f>#REF!</f>
        <v>#REF!</v>
      </c>
      <c r="V57" s="22" t="e">
        <f>#REF!</f>
        <v>#REF!</v>
      </c>
      <c r="W57" s="22" t="e">
        <f>#REF!</f>
        <v>#REF!</v>
      </c>
      <c r="X57" s="25" t="e">
        <f>#REF!</f>
        <v>#REF!</v>
      </c>
      <c r="Z57" s="60" t="e">
        <f>SUM(Z12,Z42*#REF!,Z91*#REF!)</f>
        <v>#REF!</v>
      </c>
      <c r="AA57" s="22" t="e">
        <f>SUM(AA12,AA42*#REF!,AA91*#REF!)</f>
        <v>#REF!</v>
      </c>
      <c r="AB57" s="25" t="e">
        <f>SUM(AB12,AB42*#REF!,AB91*#REF!)</f>
        <v>#REF!</v>
      </c>
      <c r="AC57" s="22" t="e">
        <f>SUM(AC12,AC42*#REF!,AC91*SUM(#REF!))</f>
        <v>#REF!</v>
      </c>
      <c r="AD57" s="22" t="e">
        <f>SUM(AD12,AD42*#REF!,AD91*SUM(#REF!))</f>
        <v>#REF!</v>
      </c>
      <c r="AE57" s="22" t="e">
        <f>SUM(AE12,AE42*#REF!,AE91*SUM(#REF!))</f>
        <v>#REF!</v>
      </c>
      <c r="AF57" s="22" t="e">
        <f>SUM(AF12,AF42*#REF!,AF91*SUM(#REF!))</f>
        <v>#REF!</v>
      </c>
      <c r="AG57" s="25" t="e">
        <f>SUM(AG12,AG42*#REF!,AG91*SUM(#REF!))</f>
        <v>#REF!</v>
      </c>
    </row>
    <row r="58" spans="2:33" ht="20.100000000000001" customHeight="1" outlineLevel="1" x14ac:dyDescent="0.2">
      <c r="B58" s="153"/>
      <c r="C58" s="26" t="s">
        <v>4</v>
      </c>
      <c r="D58" s="25" t="e">
        <f>#REF!</f>
        <v>#REF!</v>
      </c>
      <c r="E58" s="22" t="e">
        <f>#REF!</f>
        <v>#REF!</v>
      </c>
      <c r="F58" s="22" t="e">
        <f>#REF!</f>
        <v>#REF!</v>
      </c>
      <c r="G58" s="22" t="e">
        <f>#REF!</f>
        <v>#REF!</v>
      </c>
      <c r="H58" s="22" t="e">
        <f>#REF!</f>
        <v>#REF!</v>
      </c>
      <c r="I58" s="22" t="e">
        <f>#REF!</f>
        <v>#REF!</v>
      </c>
      <c r="J58" s="22" t="e">
        <f>#REF!</f>
        <v>#REF!</v>
      </c>
      <c r="K58" s="22" t="e">
        <f>#REF!</f>
        <v>#REF!</v>
      </c>
      <c r="L58" s="22" t="e">
        <f>#REF!</f>
        <v>#REF!</v>
      </c>
      <c r="M58" s="22" t="e">
        <f>#REF!</f>
        <v>#REF!</v>
      </c>
      <c r="N58" s="22" t="e">
        <f>#REF!</f>
        <v>#REF!</v>
      </c>
      <c r="O58" s="25" t="e">
        <f>#REF!</f>
        <v>#REF!</v>
      </c>
      <c r="P58" s="25" t="e">
        <f>#REF!</f>
        <v>#REF!</v>
      </c>
      <c r="Q58" s="22" t="e">
        <f>#REF!</f>
        <v>#REF!</v>
      </c>
      <c r="R58" s="22" t="e">
        <f>#REF!</f>
        <v>#REF!</v>
      </c>
      <c r="S58" s="22" t="e">
        <f>#REF!</f>
        <v>#REF!</v>
      </c>
      <c r="T58" s="22" t="e">
        <f>#REF!</f>
        <v>#REF!</v>
      </c>
      <c r="U58" s="22" t="e">
        <f>#REF!</f>
        <v>#REF!</v>
      </c>
      <c r="V58" s="22" t="e">
        <f>#REF!</f>
        <v>#REF!</v>
      </c>
      <c r="W58" s="22" t="e">
        <f>#REF!</f>
        <v>#REF!</v>
      </c>
      <c r="X58" s="25" t="e">
        <f>#REF!</f>
        <v>#REF!</v>
      </c>
      <c r="Z58" s="60" t="e">
        <f>SUM(Z13,Z43*#REF!,Z92*#REF!)</f>
        <v>#REF!</v>
      </c>
      <c r="AA58" s="22" t="e">
        <f>SUM(AA13,AA43*#REF!,AA92*#REF!)</f>
        <v>#REF!</v>
      </c>
      <c r="AB58" s="25" t="e">
        <f>SUM(AB13,AB43*#REF!,AB92*#REF!)</f>
        <v>#REF!</v>
      </c>
      <c r="AC58" s="22" t="e">
        <f>SUM(AC13,AC43*#REF!,AC92*SUM(#REF!))</f>
        <v>#REF!</v>
      </c>
      <c r="AD58" s="22" t="e">
        <f>SUM(AD13,AD43*#REF!,AD92*SUM(#REF!))</f>
        <v>#REF!</v>
      </c>
      <c r="AE58" s="22" t="e">
        <f>SUM(AE13,AE43*#REF!,AE92*SUM(#REF!))</f>
        <v>#REF!</v>
      </c>
      <c r="AF58" s="22" t="e">
        <f>SUM(AF13,AF43*#REF!,AF92*SUM(#REF!))</f>
        <v>#REF!</v>
      </c>
      <c r="AG58" s="25" t="e">
        <f>SUM(AG13,AG43*#REF!,AG92*SUM(#REF!))</f>
        <v>#REF!</v>
      </c>
    </row>
    <row r="59" spans="2:33" ht="20.100000000000001" customHeight="1" outlineLevel="1" x14ac:dyDescent="0.2">
      <c r="B59" s="153"/>
      <c r="C59" s="26" t="s">
        <v>5</v>
      </c>
      <c r="D59" s="25" t="e">
        <f>#REF!</f>
        <v>#REF!</v>
      </c>
      <c r="E59" s="22" t="e">
        <f>#REF!</f>
        <v>#REF!</v>
      </c>
      <c r="F59" s="22" t="e">
        <f>#REF!</f>
        <v>#REF!</v>
      </c>
      <c r="G59" s="22" t="e">
        <f>#REF!</f>
        <v>#REF!</v>
      </c>
      <c r="H59" s="22" t="e">
        <f>#REF!</f>
        <v>#REF!</v>
      </c>
      <c r="I59" s="22" t="e">
        <f>#REF!</f>
        <v>#REF!</v>
      </c>
      <c r="J59" s="22" t="e">
        <f>#REF!</f>
        <v>#REF!</v>
      </c>
      <c r="K59" s="22" t="e">
        <f>#REF!</f>
        <v>#REF!</v>
      </c>
      <c r="L59" s="22" t="e">
        <f>#REF!</f>
        <v>#REF!</v>
      </c>
      <c r="M59" s="22" t="e">
        <f>#REF!</f>
        <v>#REF!</v>
      </c>
      <c r="N59" s="22" t="e">
        <f>#REF!</f>
        <v>#REF!</v>
      </c>
      <c r="O59" s="25" t="e">
        <f>#REF!</f>
        <v>#REF!</v>
      </c>
      <c r="P59" s="25" t="e">
        <f>#REF!</f>
        <v>#REF!</v>
      </c>
      <c r="Q59" s="22" t="e">
        <f>#REF!</f>
        <v>#REF!</v>
      </c>
      <c r="R59" s="22" t="e">
        <f>#REF!</f>
        <v>#REF!</v>
      </c>
      <c r="S59" s="22" t="e">
        <f>#REF!</f>
        <v>#REF!</v>
      </c>
      <c r="T59" s="22" t="e">
        <f>#REF!</f>
        <v>#REF!</v>
      </c>
      <c r="U59" s="22" t="e">
        <f>#REF!</f>
        <v>#REF!</v>
      </c>
      <c r="V59" s="22" t="e">
        <f>#REF!</f>
        <v>#REF!</v>
      </c>
      <c r="W59" s="22" t="e">
        <f>#REF!</f>
        <v>#REF!</v>
      </c>
      <c r="X59" s="25" t="e">
        <f>#REF!</f>
        <v>#REF!</v>
      </c>
      <c r="Z59" s="60" t="e">
        <f>SUM(Z14,Z44*#REF!,Z93*#REF!)</f>
        <v>#REF!</v>
      </c>
      <c r="AA59" s="22" t="e">
        <f>SUM(AA14,AA44*#REF!,AA93*#REF!)</f>
        <v>#REF!</v>
      </c>
      <c r="AB59" s="25" t="e">
        <f>SUM(AB14,AB44*#REF!,AB93*#REF!)</f>
        <v>#REF!</v>
      </c>
      <c r="AC59" s="22" t="e">
        <f>SUM(AC14,AC44*#REF!,AC93*SUM(#REF!))</f>
        <v>#REF!</v>
      </c>
      <c r="AD59" s="22" t="e">
        <f>SUM(AD14,AD44*#REF!,AD93*SUM(#REF!))</f>
        <v>#REF!</v>
      </c>
      <c r="AE59" s="22" t="e">
        <f>SUM(AE14,AE44*#REF!,AE93*SUM(#REF!))</f>
        <v>#REF!</v>
      </c>
      <c r="AF59" s="22" t="e">
        <f>SUM(AF14,AF44*#REF!,AF93*SUM(#REF!))</f>
        <v>#REF!</v>
      </c>
      <c r="AG59" s="25" t="e">
        <f>SUM(AG14,AG44*#REF!,AG93*SUM(#REF!))</f>
        <v>#REF!</v>
      </c>
    </row>
    <row r="60" spans="2:33" ht="20.100000000000001" customHeight="1" outlineLevel="1" x14ac:dyDescent="0.2">
      <c r="B60" s="153"/>
      <c r="C60" s="26" t="s">
        <v>6</v>
      </c>
      <c r="D60" s="25" t="e">
        <f>#REF!</f>
        <v>#REF!</v>
      </c>
      <c r="E60" s="22" t="e">
        <f>#REF!</f>
        <v>#REF!</v>
      </c>
      <c r="F60" s="22" t="e">
        <f>#REF!</f>
        <v>#REF!</v>
      </c>
      <c r="G60" s="22" t="e">
        <f>#REF!</f>
        <v>#REF!</v>
      </c>
      <c r="H60" s="22" t="e">
        <f>#REF!</f>
        <v>#REF!</v>
      </c>
      <c r="I60" s="22" t="e">
        <f>#REF!</f>
        <v>#REF!</v>
      </c>
      <c r="J60" s="22" t="e">
        <f>#REF!</f>
        <v>#REF!</v>
      </c>
      <c r="K60" s="22" t="e">
        <f>#REF!</f>
        <v>#REF!</v>
      </c>
      <c r="L60" s="22" t="e">
        <f>#REF!</f>
        <v>#REF!</v>
      </c>
      <c r="M60" s="22" t="e">
        <f>#REF!</f>
        <v>#REF!</v>
      </c>
      <c r="N60" s="22" t="e">
        <f>#REF!</f>
        <v>#REF!</v>
      </c>
      <c r="O60" s="25" t="e">
        <f>#REF!</f>
        <v>#REF!</v>
      </c>
      <c r="P60" s="25" t="e">
        <f>#REF!</f>
        <v>#REF!</v>
      </c>
      <c r="Q60" s="22" t="e">
        <f>#REF!</f>
        <v>#REF!</v>
      </c>
      <c r="R60" s="22" t="e">
        <f>#REF!</f>
        <v>#REF!</v>
      </c>
      <c r="S60" s="22" t="e">
        <f>#REF!</f>
        <v>#REF!</v>
      </c>
      <c r="T60" s="22" t="e">
        <f>#REF!</f>
        <v>#REF!</v>
      </c>
      <c r="U60" s="22" t="e">
        <f>#REF!</f>
        <v>#REF!</v>
      </c>
      <c r="V60" s="22" t="e">
        <f>#REF!</f>
        <v>#REF!</v>
      </c>
      <c r="W60" s="22" t="e">
        <f>#REF!</f>
        <v>#REF!</v>
      </c>
      <c r="X60" s="25" t="e">
        <f>#REF!</f>
        <v>#REF!</v>
      </c>
      <c r="Z60" s="60" t="e">
        <f>SUM(Z15,Z45*#REF!,Z94*#REF!)</f>
        <v>#REF!</v>
      </c>
      <c r="AA60" s="22" t="e">
        <f>SUM(AA15,AA45*#REF!,AA94*#REF!)</f>
        <v>#REF!</v>
      </c>
      <c r="AB60" s="25" t="e">
        <f>SUM(AB15,AB45*#REF!,AB94*#REF!)</f>
        <v>#REF!</v>
      </c>
      <c r="AC60" s="22" t="e">
        <f>SUM(AC15,AC45*#REF!,AC94*SUM(#REF!))</f>
        <v>#REF!</v>
      </c>
      <c r="AD60" s="22" t="e">
        <f>SUM(AD15,AD45*#REF!,AD94*SUM(#REF!))</f>
        <v>#REF!</v>
      </c>
      <c r="AE60" s="22" t="e">
        <f>SUM(AE15,AE45*#REF!,AE94*SUM(#REF!))</f>
        <v>#REF!</v>
      </c>
      <c r="AF60" s="22" t="e">
        <f>SUM(AF15,AF45*#REF!,AF94*SUM(#REF!))</f>
        <v>#REF!</v>
      </c>
      <c r="AG60" s="25" t="e">
        <f>SUM(AG15,AG45*#REF!,AG94*SUM(#REF!))</f>
        <v>#REF!</v>
      </c>
    </row>
    <row r="61" spans="2:33" ht="20.100000000000001" customHeight="1" outlineLevel="1" x14ac:dyDescent="0.2">
      <c r="B61" s="153"/>
      <c r="C61" s="26" t="s">
        <v>7</v>
      </c>
      <c r="D61" s="25" t="e">
        <f>#REF!</f>
        <v>#REF!</v>
      </c>
      <c r="E61" s="22" t="e">
        <f>#REF!</f>
        <v>#REF!</v>
      </c>
      <c r="F61" s="22" t="e">
        <f>#REF!</f>
        <v>#REF!</v>
      </c>
      <c r="G61" s="22" t="e">
        <f>#REF!</f>
        <v>#REF!</v>
      </c>
      <c r="H61" s="22" t="e">
        <f>#REF!</f>
        <v>#REF!</v>
      </c>
      <c r="I61" s="22" t="e">
        <f>#REF!</f>
        <v>#REF!</v>
      </c>
      <c r="J61" s="22" t="e">
        <f>#REF!</f>
        <v>#REF!</v>
      </c>
      <c r="K61" s="22" t="e">
        <f>#REF!</f>
        <v>#REF!</v>
      </c>
      <c r="L61" s="22" t="e">
        <f>#REF!</f>
        <v>#REF!</v>
      </c>
      <c r="M61" s="22" t="e">
        <f>#REF!</f>
        <v>#REF!</v>
      </c>
      <c r="N61" s="22" t="e">
        <f>#REF!</f>
        <v>#REF!</v>
      </c>
      <c r="O61" s="25" t="e">
        <f>#REF!</f>
        <v>#REF!</v>
      </c>
      <c r="P61" s="25" t="e">
        <f>#REF!</f>
        <v>#REF!</v>
      </c>
      <c r="Q61" s="22" t="e">
        <f>#REF!</f>
        <v>#REF!</v>
      </c>
      <c r="R61" s="22" t="e">
        <f>#REF!</f>
        <v>#REF!</v>
      </c>
      <c r="S61" s="22" t="e">
        <f>#REF!</f>
        <v>#REF!</v>
      </c>
      <c r="T61" s="22" t="e">
        <f>#REF!</f>
        <v>#REF!</v>
      </c>
      <c r="U61" s="22" t="e">
        <f>#REF!</f>
        <v>#REF!</v>
      </c>
      <c r="V61" s="22" t="e">
        <f>#REF!</f>
        <v>#REF!</v>
      </c>
      <c r="W61" s="22" t="e">
        <f>#REF!</f>
        <v>#REF!</v>
      </c>
      <c r="X61" s="25" t="e">
        <f>#REF!</f>
        <v>#REF!</v>
      </c>
      <c r="Z61" s="60" t="e">
        <f>SUM(Z16,Z46*#REF!,Z95*#REF!)</f>
        <v>#REF!</v>
      </c>
      <c r="AA61" s="22" t="e">
        <f>SUM(AA16,AA46*#REF!,AA95*#REF!)</f>
        <v>#REF!</v>
      </c>
      <c r="AB61" s="25" t="e">
        <f>SUM(AB16,AB46*#REF!,AB95*#REF!)</f>
        <v>#REF!</v>
      </c>
      <c r="AC61" s="22" t="e">
        <f>SUM(AC16,AC46*#REF!,AC95*SUM(#REF!))</f>
        <v>#REF!</v>
      </c>
      <c r="AD61" s="22" t="e">
        <f>SUM(AD16,AD46*#REF!,AD95*SUM(#REF!))</f>
        <v>#REF!</v>
      </c>
      <c r="AE61" s="22" t="e">
        <f>SUM(AE16,AE46*#REF!,AE95*SUM(#REF!))</f>
        <v>#REF!</v>
      </c>
      <c r="AF61" s="22" t="e">
        <f>SUM(AF16,AF46*#REF!,AF95*SUM(#REF!))</f>
        <v>#REF!</v>
      </c>
      <c r="AG61" s="25" t="e">
        <f>SUM(AG16,AG46*#REF!,AG95*SUM(#REF!))</f>
        <v>#REF!</v>
      </c>
    </row>
    <row r="62" spans="2:33" ht="20.100000000000001" customHeight="1" outlineLevel="1" thickBot="1" x14ac:dyDescent="0.25">
      <c r="B62" s="153"/>
      <c r="C62" s="26" t="s">
        <v>8</v>
      </c>
      <c r="D62" s="25" t="e">
        <f>#REF!</f>
        <v>#REF!</v>
      </c>
      <c r="E62" s="22" t="e">
        <f>#REF!</f>
        <v>#REF!</v>
      </c>
      <c r="F62" s="22" t="e">
        <f>#REF!</f>
        <v>#REF!</v>
      </c>
      <c r="G62" s="22" t="e">
        <f>#REF!</f>
        <v>#REF!</v>
      </c>
      <c r="H62" s="22" t="e">
        <f>#REF!</f>
        <v>#REF!</v>
      </c>
      <c r="I62" s="22" t="e">
        <f>#REF!</f>
        <v>#REF!</v>
      </c>
      <c r="J62" s="22" t="e">
        <f>#REF!</f>
        <v>#REF!</v>
      </c>
      <c r="K62" s="22" t="e">
        <f>#REF!</f>
        <v>#REF!</v>
      </c>
      <c r="L62" s="22" t="e">
        <f>#REF!</f>
        <v>#REF!</v>
      </c>
      <c r="M62" s="22" t="e">
        <f>#REF!</f>
        <v>#REF!</v>
      </c>
      <c r="N62" s="22" t="e">
        <f>#REF!</f>
        <v>#REF!</v>
      </c>
      <c r="O62" s="25" t="e">
        <f>#REF!</f>
        <v>#REF!</v>
      </c>
      <c r="P62" s="25" t="e">
        <f>#REF!</f>
        <v>#REF!</v>
      </c>
      <c r="Q62" s="22" t="e">
        <f>#REF!</f>
        <v>#REF!</v>
      </c>
      <c r="R62" s="22" t="e">
        <f>#REF!</f>
        <v>#REF!</v>
      </c>
      <c r="S62" s="22" t="e">
        <f>#REF!</f>
        <v>#REF!</v>
      </c>
      <c r="T62" s="22" t="e">
        <f>#REF!</f>
        <v>#REF!</v>
      </c>
      <c r="U62" s="22" t="e">
        <f>#REF!</f>
        <v>#REF!</v>
      </c>
      <c r="V62" s="22" t="e">
        <f>#REF!</f>
        <v>#REF!</v>
      </c>
      <c r="W62" s="22" t="e">
        <f>#REF!</f>
        <v>#REF!</v>
      </c>
      <c r="X62" s="25" t="e">
        <f>#REF!</f>
        <v>#REF!</v>
      </c>
      <c r="Z62" s="60" t="e">
        <f>SUM(Z17,Z47*#REF!,Z96*#REF!)</f>
        <v>#REF!</v>
      </c>
      <c r="AA62" s="22" t="e">
        <f>SUM(AA17,AA47*#REF!,AA96*#REF!)</f>
        <v>#REF!</v>
      </c>
      <c r="AB62" s="25" t="e">
        <f>SUM(AB17,AB47*#REF!,AB96*#REF!)</f>
        <v>#REF!</v>
      </c>
      <c r="AC62" s="22" t="e">
        <f>SUM(AC17,AC47*#REF!,AC96*SUM(#REF!))</f>
        <v>#REF!</v>
      </c>
      <c r="AD62" s="22" t="e">
        <f>SUM(AD17,AD47*#REF!,AD96*SUM(#REF!))</f>
        <v>#REF!</v>
      </c>
      <c r="AE62" s="22" t="e">
        <f>SUM(AE17,AE47*#REF!,AE96*SUM(#REF!))</f>
        <v>#REF!</v>
      </c>
      <c r="AF62" s="22" t="e">
        <f>SUM(AF17,AF47*#REF!,AF96*SUM(#REF!))</f>
        <v>#REF!</v>
      </c>
      <c r="AG62" s="25" t="e">
        <f>SUM(AG17,AG47*#REF!,AG96*SUM(#REF!))</f>
        <v>#REF!</v>
      </c>
    </row>
    <row r="63" spans="2:33" ht="20.100000000000001" customHeight="1" outlineLevel="1" thickTop="1" thickBot="1" x14ac:dyDescent="0.3">
      <c r="B63" s="153"/>
      <c r="C63" s="30" t="s">
        <v>9</v>
      </c>
      <c r="D63" s="32" t="e">
        <f t="shared" ref="D63:X63" si="11">SUM(D56:D62)</f>
        <v>#REF!</v>
      </c>
      <c r="E63" s="31" t="e">
        <f t="shared" si="11"/>
        <v>#REF!</v>
      </c>
      <c r="F63" s="31" t="e">
        <f t="shared" si="11"/>
        <v>#REF!</v>
      </c>
      <c r="G63" s="31" t="e">
        <f t="shared" si="11"/>
        <v>#REF!</v>
      </c>
      <c r="H63" s="31" t="e">
        <f t="shared" si="11"/>
        <v>#REF!</v>
      </c>
      <c r="I63" s="31" t="e">
        <f t="shared" si="11"/>
        <v>#REF!</v>
      </c>
      <c r="J63" s="31" t="e">
        <f t="shared" si="11"/>
        <v>#REF!</v>
      </c>
      <c r="K63" s="31" t="e">
        <f t="shared" si="11"/>
        <v>#REF!</v>
      </c>
      <c r="L63" s="31" t="e">
        <f t="shared" si="11"/>
        <v>#REF!</v>
      </c>
      <c r="M63" s="31" t="e">
        <f t="shared" si="11"/>
        <v>#REF!</v>
      </c>
      <c r="N63" s="31" t="e">
        <f t="shared" si="11"/>
        <v>#REF!</v>
      </c>
      <c r="O63" s="32" t="e">
        <f t="shared" si="11"/>
        <v>#REF!</v>
      </c>
      <c r="P63" s="32" t="e">
        <f t="shared" si="11"/>
        <v>#REF!</v>
      </c>
      <c r="Q63" s="31" t="e">
        <f t="shared" si="11"/>
        <v>#REF!</v>
      </c>
      <c r="R63" s="31" t="e">
        <f t="shared" si="11"/>
        <v>#REF!</v>
      </c>
      <c r="S63" s="31" t="e">
        <f t="shared" si="11"/>
        <v>#REF!</v>
      </c>
      <c r="T63" s="31" t="e">
        <f t="shared" si="11"/>
        <v>#REF!</v>
      </c>
      <c r="U63" s="31" t="e">
        <f t="shared" si="11"/>
        <v>#REF!</v>
      </c>
      <c r="V63" s="31" t="e">
        <f t="shared" si="11"/>
        <v>#REF!</v>
      </c>
      <c r="W63" s="31" t="e">
        <f t="shared" si="11"/>
        <v>#REF!</v>
      </c>
      <c r="X63" s="33" t="e">
        <f t="shared" si="11"/>
        <v>#REF!</v>
      </c>
      <c r="Z63" s="62" t="e">
        <f>SUM(Z56:Z62)</f>
        <v>#REF!</v>
      </c>
      <c r="AA63" s="31" t="e">
        <f t="shared" ref="AA63:AG63" si="12">SUM(AA56:AA62)</f>
        <v>#REF!</v>
      </c>
      <c r="AB63" s="32" t="e">
        <f t="shared" si="12"/>
        <v>#REF!</v>
      </c>
      <c r="AC63" s="31" t="e">
        <f t="shared" si="12"/>
        <v>#REF!</v>
      </c>
      <c r="AD63" s="31" t="e">
        <f t="shared" si="12"/>
        <v>#REF!</v>
      </c>
      <c r="AE63" s="31" t="e">
        <f t="shared" si="12"/>
        <v>#REF!</v>
      </c>
      <c r="AF63" s="31" t="e">
        <f t="shared" si="12"/>
        <v>#REF!</v>
      </c>
      <c r="AG63" s="33" t="e">
        <f t="shared" si="12"/>
        <v>#REF!</v>
      </c>
    </row>
    <row r="64" spans="2:33" ht="20.100000000000001" customHeight="1" outlineLevel="1" thickTop="1" thickBot="1" x14ac:dyDescent="0.3">
      <c r="B64" s="153"/>
      <c r="C64" s="29" t="e">
        <f>SUM(D63,O63,P63,X63)</f>
        <v>#REF!</v>
      </c>
    </row>
    <row r="65" spans="2:25" ht="20.100000000000001" customHeight="1" x14ac:dyDescent="0.2"/>
    <row r="66" spans="2:25" ht="20.100000000000001" customHeight="1" x14ac:dyDescent="0.2"/>
    <row r="67" spans="2:25" ht="20.100000000000001" customHeight="1" x14ac:dyDescent="0.2"/>
    <row r="68" spans="2:25" ht="20.100000000000001" customHeight="1" x14ac:dyDescent="0.2"/>
    <row r="69" spans="2:25" ht="20.100000000000001" customHeight="1" x14ac:dyDescent="0.2"/>
    <row r="70" spans="2:25" ht="15.75" hidden="1" outlineLevel="1" thickBot="1" x14ac:dyDescent="0.25"/>
    <row r="71" spans="2:25" s="3" customFormat="1" hidden="1" outlineLevel="1" x14ac:dyDescent="0.2">
      <c r="B71" s="152" t="s">
        <v>51</v>
      </c>
      <c r="C71" s="27"/>
      <c r="D71" s="51"/>
      <c r="E71" s="116" t="s">
        <v>37</v>
      </c>
      <c r="F71" s="117"/>
      <c r="G71" s="117"/>
      <c r="H71" s="117"/>
      <c r="I71" s="118"/>
      <c r="J71" s="119" t="s">
        <v>46</v>
      </c>
      <c r="K71" s="117"/>
      <c r="L71" s="117"/>
      <c r="M71" s="117"/>
      <c r="N71" s="118"/>
      <c r="O71" s="64"/>
      <c r="P71" s="49"/>
      <c r="Q71" s="116" t="s">
        <v>46</v>
      </c>
      <c r="R71" s="117"/>
      <c r="S71" s="117"/>
      <c r="T71" s="117"/>
      <c r="U71" s="117"/>
      <c r="V71" s="117"/>
      <c r="W71" s="117"/>
      <c r="X71" s="154"/>
      <c r="Y71" s="2"/>
    </row>
    <row r="72" spans="2:25" s="3" customFormat="1" ht="20.100000000000001" hidden="1" customHeight="1" outlineLevel="1" x14ac:dyDescent="0.2">
      <c r="B72" s="153"/>
      <c r="C72" s="28"/>
      <c r="D72" s="155" t="s">
        <v>29</v>
      </c>
      <c r="E72" s="126" t="s">
        <v>12</v>
      </c>
      <c r="F72" s="122" t="s">
        <v>30</v>
      </c>
      <c r="G72" s="122" t="s">
        <v>31</v>
      </c>
      <c r="H72" s="122" t="s">
        <v>32</v>
      </c>
      <c r="I72" s="122" t="s">
        <v>33</v>
      </c>
      <c r="J72" s="158" t="s">
        <v>34</v>
      </c>
      <c r="K72" s="128" t="s">
        <v>11</v>
      </c>
      <c r="L72" s="120" t="s">
        <v>35</v>
      </c>
      <c r="M72" s="120" t="s">
        <v>36</v>
      </c>
      <c r="N72" s="120" t="s">
        <v>10</v>
      </c>
      <c r="O72" s="148" t="s">
        <v>70</v>
      </c>
      <c r="P72" s="142" t="s">
        <v>41</v>
      </c>
      <c r="Q72" s="144" t="s">
        <v>42</v>
      </c>
      <c r="R72" s="146" t="s">
        <v>40</v>
      </c>
      <c r="S72" s="146" t="s">
        <v>43</v>
      </c>
      <c r="T72" s="146" t="s">
        <v>38</v>
      </c>
      <c r="U72" s="146" t="s">
        <v>39</v>
      </c>
      <c r="V72" s="150" t="s">
        <v>44</v>
      </c>
      <c r="W72" s="150" t="s">
        <v>45</v>
      </c>
      <c r="X72" s="148" t="s">
        <v>71</v>
      </c>
      <c r="Y72" s="1"/>
    </row>
    <row r="73" spans="2:25" s="3" customFormat="1" ht="20.100000000000001" hidden="1" customHeight="1" outlineLevel="1" x14ac:dyDescent="0.2">
      <c r="B73" s="153"/>
      <c r="C73" s="28"/>
      <c r="D73" s="156"/>
      <c r="E73" s="127"/>
      <c r="F73" s="123"/>
      <c r="G73" s="123"/>
      <c r="H73" s="123"/>
      <c r="I73" s="124"/>
      <c r="J73" s="159"/>
      <c r="K73" s="129"/>
      <c r="L73" s="125"/>
      <c r="M73" s="121"/>
      <c r="N73" s="124"/>
      <c r="O73" s="157"/>
      <c r="P73" s="143"/>
      <c r="Q73" s="145"/>
      <c r="R73" s="147"/>
      <c r="S73" s="147"/>
      <c r="T73" s="147"/>
      <c r="U73" s="147"/>
      <c r="V73" s="151"/>
      <c r="W73" s="151"/>
      <c r="X73" s="149"/>
      <c r="Y73" s="4"/>
    </row>
    <row r="74" spans="2:25" s="3" customFormat="1" ht="20.100000000000001" hidden="1" customHeight="1" outlineLevel="1" x14ac:dyDescent="0.2">
      <c r="B74" s="153"/>
      <c r="C74" s="28"/>
      <c r="D74" s="48">
        <v>152</v>
      </c>
      <c r="E74" s="12">
        <v>131</v>
      </c>
      <c r="F74" s="11">
        <v>132</v>
      </c>
      <c r="G74" s="11">
        <v>136</v>
      </c>
      <c r="H74" s="11">
        <v>133</v>
      </c>
      <c r="I74" s="11">
        <v>134</v>
      </c>
      <c r="J74" s="16">
        <v>135</v>
      </c>
      <c r="K74" s="14">
        <v>137</v>
      </c>
      <c r="L74" s="13">
        <v>141</v>
      </c>
      <c r="M74" s="15">
        <v>145</v>
      </c>
      <c r="N74" s="15">
        <v>146</v>
      </c>
      <c r="O74" s="19"/>
      <c r="P74" s="50">
        <v>151</v>
      </c>
      <c r="Q74" s="17">
        <v>121</v>
      </c>
      <c r="R74" s="18">
        <v>122</v>
      </c>
      <c r="S74" s="18">
        <v>123</v>
      </c>
      <c r="T74" s="18">
        <v>124</v>
      </c>
      <c r="U74" s="18">
        <v>129</v>
      </c>
      <c r="V74" s="20">
        <v>111</v>
      </c>
      <c r="W74" s="20">
        <v>112</v>
      </c>
      <c r="X74" s="19"/>
      <c r="Y74" s="4"/>
    </row>
    <row r="75" spans="2:25" ht="20.100000000000001" hidden="1" customHeight="1" outlineLevel="1" x14ac:dyDescent="0.2">
      <c r="B75" s="153"/>
      <c r="C75" s="26" t="s">
        <v>2</v>
      </c>
      <c r="D75" s="35"/>
      <c r="E75" s="34" t="e">
        <f>IF(existe("\\sp13002401\groupes$\Producti\Producti\POINTAGE\Volumes fabriqués\2014\S33.xls"),SUMPRODUCT(([3]volumes!$R$2:$R$999="Semso-JYGA")*([3]volumes!$K$2:$K$999=#REF!)*[3]volumes!$S$2:$S$999),0)</f>
        <v>#N/A</v>
      </c>
      <c r="F75" s="34" t="e">
        <f>IF(existe("\\sp13002401\groupes$\Producti\Producti\POINTAGE\Volumes fabriqués\2014\S33.xls"),SUMPRODUCT(([3]volumes!$R$2:$R$999="Remy Pm")*([3]volumes!$K$2:$K$999=#REF!)*[3]volumes!$S$2:$S$999),0)</f>
        <v>#N/A</v>
      </c>
      <c r="G75" s="34" t="e">
        <f>IF(existe("\\sp13002401\groupes$\Producti\Producti\POINTAGE\Volumes fabriqués\2014\S33.xls"),SUMPRODUCT(([3]volumes!$R$2:$R$999="Remy GM Sans Etui")*([3]volumes!$K$2:$K$999=#REF!)*[3]volumes!$S$2:$S$999),0)</f>
        <v>#N/A</v>
      </c>
      <c r="H75" s="34" t="e">
        <f>IF(existe("\\sp13002401\groupes$\Producti\Producti\POINTAGE\Volumes fabriqués\2014\S33.xls"),SUMPRODUCT(([3]volumes!$R$2:$R$999="Remy GM étui TF")*([3]volumes!$K$2:$K$999=#REF!)*[3]volumes!$S$2:$S$999),0)</f>
        <v>#N/A</v>
      </c>
      <c r="I75" s="34" t="e">
        <f>IF(existe("\\sp13002401\groupes$\Producti\Producti\POINTAGE\Volumes fabriqués\2014\S33.xls"),SUMPRODUCT(([3]volumes!$R$2:$R$999="Mecaplasti")*([3]volumes!$K$2:$K$999=#REF!)*[3]volumes!$S$2:$S$999),0)</f>
        <v>#N/A</v>
      </c>
      <c r="J75" s="34" t="e">
        <f>IF(existe("\\sp13002401\groupes$\Producti\Producti\POINTAGE\Volumes fabriqués\2014\S33.xls"),SUMPRODUCT(([3]volumes!$R$2:$R$999="IWK TC")*([3]volumes!$K$2:$K$999=#REF!)*[3]volumes!$S$2:$S$999),0)</f>
        <v>#N/A</v>
      </c>
      <c r="K75" s="34" t="e">
        <f>IF(existe("\\sp13002401\groupes$\Producti\Producti\POINTAGE\Volumes fabriqués\2014\S33.xls"),SUMPRODUCT(([3]volumes!$R$2:$R$999="Panachage Portions")*([3]volumes!$K$2:$K$999=#REF!)*[3]volumes!$S$2:$S$999),0)</f>
        <v>#N/A</v>
      </c>
      <c r="L75" s="34" t="e">
        <f>IF(existe("\\sp13002401\groupes$\Producti\Producti\POINTAGE\Volumes fabriqués\2014\S33.xls"),SUMPRODUCT(([3]volumes!$R$2:$R$999="Jeppsson")*([3]volumes!$K$2:$K$999=#REF!)*[3]volumes!$S$2:$S$999),0)</f>
        <v>#N/A</v>
      </c>
      <c r="M75" s="34" t="e">
        <f>IF(existe("\\sp13002401\groupes$\Producti\Producti\POINTAGE\Volumes fabriqués\2014\S33.xls"),SUMPRODUCT(([3]volumes!$R$2:$R$999="Manuel")*([3]volumes!$K$2:$K$999=#REF!)*[3]volumes!$S$2:$S$999),0)</f>
        <v>#N/A</v>
      </c>
      <c r="N75" s="34" t="e">
        <f>IF(existe("\\sp13002401\groupes$\Producti\Producti\POINTAGE\Volumes fabriqués\2014\S33.xls"),SUMPRODUCT(([3]volumes!$R$2:$R$999="SECS")*([3]volumes!$K$2:$K$999=#REF!)*[3]volumes!$S$2:$S$999),0)</f>
        <v>#N/A</v>
      </c>
      <c r="O75" s="35" t="e">
        <f>SUM(E75:N75)</f>
        <v>#N/A</v>
      </c>
      <c r="P75" s="35"/>
      <c r="Q75" s="34" t="e">
        <f>IF(existe("\\sp13002401\groupes$\Producti\Producti\POINTAGE\Volumes fabriqués\2014\S33.xls"),SUMPRODUCT(([3]volumes!$R$2:$R$999="Remy1 - 1200")*([3]volumes!$K$2:$K$999=#REF!)*[3]volumes!$S$2:$S$999),0)</f>
        <v>#N/A</v>
      </c>
      <c r="R75" s="34" t="e">
        <f>IF(existe("\\sp13002401\groupes$\Producti\Producti\POINTAGE\Volumes fabriqués\2014\S33.xls"),SUMPRODUCT(([3]volumes!$R$2:$R$999="Plasti - 600")*([3]volumes!$K$2:$K$999=#REF!)*[3]volumes!$S$2:$S$999),0)</f>
        <v>#N/A</v>
      </c>
      <c r="S75" s="34" t="e">
        <f>IF(existe("\\sp13002401\groupes$\Producti\Producti\POINTAGE\Volumes fabriqués\2014\S33.xls"),SUMPRODUCT(([3]volumes!$R$2:$R$999="Kustner")*([3]volumes!$K$2:$K$999=#REF!)*[3]volumes!$S$2:$S$999),0)</f>
        <v>#N/A</v>
      </c>
      <c r="T75" s="34" t="e">
        <f>IF(existe("\\sp13002401\groupes$\Producti\Producti\POINTAGE\Volumes fabriqués\2014\S33.xls"),SUMPRODUCT(([3]volumes!$R$2:$R$999="Waldner")*([3]volumes!$K$2:$K$999=#REF!)*[3]volumes!$S$2:$S$999),0)</f>
        <v>#N/A</v>
      </c>
      <c r="U75" s="34" t="e">
        <f>IF(existe("\\sp13002401\groupes$\Producti\Producti\POINTAGE\Volumes fabriqués\2014\S33.xls"),SUMPRODUCT(([3]volumes!$R$2:$R$999="Corazza- Sapal")*([3]volumes!$K$2:$K$999=#REF!)*[3]volumes!$S$2:$S$999)+SUMPRODUCT(([3]volumes!$R$2:$R$999="Réparsac")*([3]volumes!$K$2:$K$999=#REF!)*[3]volumes!$S$2:$S$999),0)</f>
        <v>#N/A</v>
      </c>
      <c r="V75" s="34" t="e">
        <f>SUM($Q75:$U75)</f>
        <v>#N/A</v>
      </c>
      <c r="W75" s="34" t="e">
        <f>SUM($E75:$I75)</f>
        <v>#N/A</v>
      </c>
      <c r="X75" s="35" t="e">
        <f>SUM(Q75:W75)</f>
        <v>#N/A</v>
      </c>
    </row>
    <row r="76" spans="2:25" ht="20.100000000000001" hidden="1" customHeight="1" outlineLevel="1" x14ac:dyDescent="0.2">
      <c r="B76" s="153"/>
      <c r="C76" s="26" t="s">
        <v>3</v>
      </c>
      <c r="D76" s="37"/>
      <c r="E76" s="36" t="e">
        <f>IF(existe("\\sp13002401\groupes$\Producti\Producti\POINTAGE\Volumes fabriqués\2014\S33.xls"),SUMPRODUCT(([3]volumes!$R$2:$R$999="Semso-JYGA")*([3]volumes!$K$2:$K$999=#REF!)*[3]volumes!$S$2:$S$999),0)</f>
        <v>#N/A</v>
      </c>
      <c r="F76" s="36" t="e">
        <f>IF(existe("\\sp13002401\groupes$\Producti\Producti\POINTAGE\Volumes fabriqués\2014\S33.xls"),SUMPRODUCT(([3]volumes!$R$2:$R$999="Remy Pm")*([3]volumes!$K$2:$K$999=#REF!)*[3]volumes!$S$2:$S$999),0)</f>
        <v>#N/A</v>
      </c>
      <c r="G76" s="36" t="e">
        <f>IF(existe("\\sp13002401\groupes$\Producti\Producti\POINTAGE\Volumes fabriqués\2014\S33.xls"),SUMPRODUCT(([3]volumes!$R$2:$R$999="Remy GM Sans Etui")*([3]volumes!$K$2:$K$999=#REF!)*[3]volumes!$S$2:$S$999),0)</f>
        <v>#N/A</v>
      </c>
      <c r="H76" s="36" t="e">
        <f>IF(existe("\\sp13002401\groupes$\Producti\Producti\POINTAGE\Volumes fabriqués\2014\S33.xls"),SUMPRODUCT(([3]volumes!$R$2:$R$999="Remy GM étui TF")*([3]volumes!$K$2:$K$999=#REF!)*[3]volumes!$S$2:$S$999),0)</f>
        <v>#N/A</v>
      </c>
      <c r="I76" s="36" t="e">
        <f>IF(existe("\\sp13002401\groupes$\Producti\Producti\POINTAGE\Volumes fabriqués\2014\S33.xls"),SUMPRODUCT(([3]volumes!$R$2:$R$999="Mecaplasti")*([3]volumes!$K$2:$K$999=#REF!)*[3]volumes!$S$2:$S$999),0)</f>
        <v>#N/A</v>
      </c>
      <c r="J76" s="36" t="e">
        <f>IF(existe("\\sp13002401\groupes$\Producti\Producti\POINTAGE\Volumes fabriqués\2014\S33.xls"),SUMPRODUCT(([3]volumes!$R$2:$R$999="IWK TC")*([3]volumes!$K$2:$K$999=#REF!)*[3]volumes!$S$2:$S$999),0)</f>
        <v>#N/A</v>
      </c>
      <c r="K76" s="36" t="e">
        <f>IF(existe("\\sp13002401\groupes$\Producti\Producti\POINTAGE\Volumes fabriqués\2014\S33.xls"),SUMPRODUCT(([3]volumes!$R$2:$R$999="Panachage Portions")*([3]volumes!$K$2:$K$999=#REF!)*[3]volumes!$S$2:$S$999),0)</f>
        <v>#N/A</v>
      </c>
      <c r="L76" s="36" t="e">
        <f>IF(existe("\\sp13002401\groupes$\Producti\Producti\POINTAGE\Volumes fabriqués\2014\S33.xls"),SUMPRODUCT(([3]volumes!$R$2:$R$999="Jeppsson")*([3]volumes!$K$2:$K$999=#REF!)*[3]volumes!$S$2:$S$999),0)</f>
        <v>#N/A</v>
      </c>
      <c r="M76" s="36" t="e">
        <f>IF(existe("\\sp13002401\groupes$\Producti\Producti\POINTAGE\Volumes fabriqués\2014\S33.xls"),SUMPRODUCT(([3]volumes!$R$2:$R$999="Manuel")*([3]volumes!$K$2:$K$999=#REF!)*[3]volumes!$S$2:$S$999),0)</f>
        <v>#N/A</v>
      </c>
      <c r="N76" s="36" t="e">
        <f>IF(existe("\\sp13002401\groupes$\Producti\Producti\POINTAGE\Volumes fabriqués\2014\S33.xls"),SUMPRODUCT(([3]volumes!$R$2:$R$999="SECS")*([3]volumes!$K$2:$K$999=#REF!)*[3]volumes!$S$2:$S$999),0)</f>
        <v>#N/A</v>
      </c>
      <c r="O76" s="37" t="e">
        <f t="shared" ref="O76:O81" si="13">SUM(E76:N76)</f>
        <v>#N/A</v>
      </c>
      <c r="P76" s="37"/>
      <c r="Q76" s="36" t="e">
        <f>IF(existe("\\sp13002401\groupes$\Producti\Producti\POINTAGE\Volumes fabriqués\2014\S33.xls"),SUMPRODUCT(([3]volumes!$R$2:$R$999="Remy1 - 1200")*([3]volumes!$K$2:$K$999=#REF!)*[3]volumes!$S$2:$S$999),0)</f>
        <v>#N/A</v>
      </c>
      <c r="R76" s="36" t="e">
        <f>IF(existe("\\sp13002401\groupes$\Producti\Producti\POINTAGE\Volumes fabriqués\2014\S33.xls"),SUMPRODUCT(([3]volumes!$R$2:$R$999="Plasti - 600")*([3]volumes!$K$2:$K$999=#REF!)*[3]volumes!$S$2:$S$999),0)</f>
        <v>#N/A</v>
      </c>
      <c r="S76" s="36" t="e">
        <f>IF(existe("\\sp13002401\groupes$\Producti\Producti\POINTAGE\Volumes fabriqués\2014\S33.xls"),SUMPRODUCT(([3]volumes!$R$2:$R$999="Kustner")*([3]volumes!$K$2:$K$999=#REF!)*[3]volumes!$S$2:$S$999),0)</f>
        <v>#N/A</v>
      </c>
      <c r="T76" s="36" t="e">
        <f>IF(existe("\\sp13002401\groupes$\Producti\Producti\POINTAGE\Volumes fabriqués\2014\S33.xls"),SUMPRODUCT(([3]volumes!$R$2:$R$999="Waldner")*([3]volumes!$K$2:$K$999=#REF!)*[3]volumes!$S$2:$S$999),0)</f>
        <v>#N/A</v>
      </c>
      <c r="U76" s="36" t="e">
        <f>IF(existe("\\sp13002401\groupes$\Producti\Producti\POINTAGE\Volumes fabriqués\2014\S33.xls"),SUMPRODUCT(([3]volumes!$R$2:$R$999="Corazza- Sapal")*([3]volumes!$K$2:$K$999=#REF!)*[3]volumes!$S$2:$S$999)+SUMPRODUCT(([3]volumes!$R$2:$R$999="Réparsac")*([3]volumes!$K$2:$K$999=#REF!)*[3]volumes!$S$2:$S$999),0)</f>
        <v>#N/A</v>
      </c>
      <c r="V76" s="36" t="e">
        <f t="shared" ref="V76:V81" si="14">SUM($Q76:$U76)</f>
        <v>#N/A</v>
      </c>
      <c r="W76" s="36" t="e">
        <f t="shared" ref="W76:W81" si="15">SUM($E76:$I76)</f>
        <v>#N/A</v>
      </c>
      <c r="X76" s="37" t="e">
        <f t="shared" ref="X76:X81" si="16">SUM(Q76:W76)</f>
        <v>#N/A</v>
      </c>
    </row>
    <row r="77" spans="2:25" ht="20.100000000000001" hidden="1" customHeight="1" outlineLevel="1" x14ac:dyDescent="0.2">
      <c r="B77" s="153"/>
      <c r="C77" s="26" t="s">
        <v>4</v>
      </c>
      <c r="D77" s="37"/>
      <c r="E77" s="36" t="e">
        <f>IF(existe("\\sp13002401\groupes$\Producti\Producti\POINTAGE\Volumes fabriqués\2014\S33.xls"),SUMPRODUCT(([3]volumes!$R$2:$R$999="Semso-JYGA")*([3]volumes!$K$2:$K$999=#REF!)*[3]volumes!$S$2:$S$999),0)</f>
        <v>#N/A</v>
      </c>
      <c r="F77" s="36" t="e">
        <f>IF(existe("\\sp13002401\groupes$\Producti\Producti\POINTAGE\Volumes fabriqués\2014\S33.xls"),SUMPRODUCT(([3]volumes!$R$2:$R$999="Remy Pm")*([3]volumes!$K$2:$K$999=#REF!)*[3]volumes!$S$2:$S$999),0)</f>
        <v>#N/A</v>
      </c>
      <c r="G77" s="36" t="e">
        <f>IF(existe("\\sp13002401\groupes$\Producti\Producti\POINTAGE\Volumes fabriqués\2014\S33.xls"),SUMPRODUCT(([3]volumes!$R$2:$R$999="Remy GM Sans Etui")*([3]volumes!$K$2:$K$999=#REF!)*[3]volumes!$S$2:$S$999),0)</f>
        <v>#N/A</v>
      </c>
      <c r="H77" s="36" t="e">
        <f>IF(existe("\\sp13002401\groupes$\Producti\Producti\POINTAGE\Volumes fabriqués\2014\S33.xls"),SUMPRODUCT(([3]volumes!$R$2:$R$999="Remy GM étui TF")*([3]volumes!$K$2:$K$999=#REF!)*[3]volumes!$S$2:$S$999),0)</f>
        <v>#N/A</v>
      </c>
      <c r="I77" s="36" t="e">
        <f>IF(existe("\\sp13002401\groupes$\Producti\Producti\POINTAGE\Volumes fabriqués\2014\S33.xls"),SUMPRODUCT(([3]volumes!$R$2:$R$999="Mecaplasti")*([3]volumes!$K$2:$K$999=#REF!)*[3]volumes!$S$2:$S$999),0)</f>
        <v>#N/A</v>
      </c>
      <c r="J77" s="36" t="e">
        <f>IF(existe("\\sp13002401\groupes$\Producti\Producti\POINTAGE\Volumes fabriqués\2014\S33.xls"),SUMPRODUCT(([3]volumes!$R$2:$R$999="IWK TC")*([3]volumes!$K$2:$K$999=#REF!)*[3]volumes!$S$2:$S$999),0)</f>
        <v>#N/A</v>
      </c>
      <c r="K77" s="36" t="e">
        <f>IF(existe("\\sp13002401\groupes$\Producti\Producti\POINTAGE\Volumes fabriqués\2014\S33.xls"),SUMPRODUCT(([3]volumes!$R$2:$R$999="Panachage Portions")*([3]volumes!$K$2:$K$999=#REF!)*[3]volumes!$S$2:$S$999),0)</f>
        <v>#N/A</v>
      </c>
      <c r="L77" s="36" t="e">
        <f>IF(existe("\\sp13002401\groupes$\Producti\Producti\POINTAGE\Volumes fabriqués\2014\S33.xls"),SUMPRODUCT(([3]volumes!$R$2:$R$999="Jeppsson")*([3]volumes!$K$2:$K$999=#REF!)*[3]volumes!$S$2:$S$999),0)</f>
        <v>#N/A</v>
      </c>
      <c r="M77" s="36" t="e">
        <f>IF(existe("\\sp13002401\groupes$\Producti\Producti\POINTAGE\Volumes fabriqués\2014\S33.xls"),SUMPRODUCT(([3]volumes!$R$2:$R$999="Manuel")*([3]volumes!$K$2:$K$999=#REF!)*[3]volumes!$S$2:$S$999),0)</f>
        <v>#N/A</v>
      </c>
      <c r="N77" s="36" t="e">
        <f>IF(existe("\\sp13002401\groupes$\Producti\Producti\POINTAGE\Volumes fabriqués\2014\S33.xls"),SUMPRODUCT(([3]volumes!$R$2:$R$999="SECS")*([3]volumes!$K$2:$K$999=#REF!)*[3]volumes!$S$2:$S$999),0)</f>
        <v>#N/A</v>
      </c>
      <c r="O77" s="37" t="e">
        <f t="shared" si="13"/>
        <v>#N/A</v>
      </c>
      <c r="P77" s="37"/>
      <c r="Q77" s="36" t="e">
        <f>IF(existe("\\sp13002401\groupes$\Producti\Producti\POINTAGE\Volumes fabriqués\2014\S33.xls"),SUMPRODUCT(([3]volumes!$R$2:$R$999="Remy1 - 1200")*([3]volumes!$K$2:$K$999=#REF!)*[3]volumes!$S$2:$S$999),0)</f>
        <v>#N/A</v>
      </c>
      <c r="R77" s="36" t="e">
        <f>IF(existe("\\sp13002401\groupes$\Producti\Producti\POINTAGE\Volumes fabriqués\2014\S33.xls"),SUMPRODUCT(([3]volumes!$R$2:$R$999="Plasti - 600")*([3]volumes!$K$2:$K$999=#REF!)*[3]volumes!$S$2:$S$999),0)</f>
        <v>#N/A</v>
      </c>
      <c r="S77" s="36" t="e">
        <f>IF(existe("\\sp13002401\groupes$\Producti\Producti\POINTAGE\Volumes fabriqués\2014\S33.xls"),SUMPRODUCT(([3]volumes!$R$2:$R$999="Kustner")*([3]volumes!$K$2:$K$999=#REF!)*[3]volumes!$S$2:$S$999),0)</f>
        <v>#N/A</v>
      </c>
      <c r="T77" s="36" t="e">
        <f>IF(existe("\\sp13002401\groupes$\Producti\Producti\POINTAGE\Volumes fabriqués\2014\S33.xls"),SUMPRODUCT(([3]volumes!$R$2:$R$999="Waldner")*([3]volumes!$K$2:$K$999=#REF!)*[3]volumes!$S$2:$S$999),0)</f>
        <v>#N/A</v>
      </c>
      <c r="U77" s="36" t="e">
        <f>IF(existe("\\sp13002401\groupes$\Producti\Producti\POINTAGE\Volumes fabriqués\2014\S33.xls"),SUMPRODUCT(([3]volumes!$R$2:$R$999="Corazza- Sapal")*([3]volumes!$K$2:$K$999=#REF!)*[3]volumes!$S$2:$S$999)+SUMPRODUCT(([3]volumes!$R$2:$R$999="Réparsac")*([3]volumes!$K$2:$K$999=#REF!)*[3]volumes!$S$2:$S$999),0)</f>
        <v>#N/A</v>
      </c>
      <c r="V77" s="36" t="e">
        <f t="shared" si="14"/>
        <v>#N/A</v>
      </c>
      <c r="W77" s="36" t="e">
        <f t="shared" si="15"/>
        <v>#N/A</v>
      </c>
      <c r="X77" s="37" t="e">
        <f t="shared" si="16"/>
        <v>#N/A</v>
      </c>
    </row>
    <row r="78" spans="2:25" ht="20.100000000000001" hidden="1" customHeight="1" outlineLevel="1" x14ac:dyDescent="0.2">
      <c r="B78" s="153"/>
      <c r="C78" s="26" t="s">
        <v>5</v>
      </c>
      <c r="D78" s="37"/>
      <c r="E78" s="36" t="e">
        <f>IF(existe("\\sp13002401\groupes$\Producti\Producti\POINTAGE\Volumes fabriqués\2014\S33.xls"),SUMPRODUCT(([3]volumes!$R$2:$R$999="Semso-JYGA")*([3]volumes!$K$2:$K$999=#REF!)*[3]volumes!$S$2:$S$999),0)</f>
        <v>#N/A</v>
      </c>
      <c r="F78" s="36" t="e">
        <f>IF(existe("\\sp13002401\groupes$\Producti\Producti\POINTAGE\Volumes fabriqués\2014\S33.xls"),SUMPRODUCT(([3]volumes!$R$2:$R$999="Remy Pm")*([3]volumes!$K$2:$K$999=#REF!)*[3]volumes!$S$2:$S$999),0)</f>
        <v>#N/A</v>
      </c>
      <c r="G78" s="36" t="e">
        <f>IF(existe("\\sp13002401\groupes$\Producti\Producti\POINTAGE\Volumes fabriqués\2014\S33.xls"),SUMPRODUCT(([3]volumes!$R$2:$R$999="Remy GM Sans Etui")*([3]volumes!$K$2:$K$999=#REF!)*[3]volumes!$S$2:$S$999),0)</f>
        <v>#N/A</v>
      </c>
      <c r="H78" s="36" t="e">
        <f>IF(existe("\\sp13002401\groupes$\Producti\Producti\POINTAGE\Volumes fabriqués\2014\S33.xls"),SUMPRODUCT(([3]volumes!$R$2:$R$999="Remy GM étui TF")*([3]volumes!$K$2:$K$999=#REF!)*[3]volumes!$S$2:$S$999),0)</f>
        <v>#N/A</v>
      </c>
      <c r="I78" s="36" t="e">
        <f>IF(existe("\\sp13002401\groupes$\Producti\Producti\POINTAGE\Volumes fabriqués\2014\S33.xls"),SUMPRODUCT(([3]volumes!$R$2:$R$999="Mecaplasti")*([3]volumes!$K$2:$K$999=#REF!)*[3]volumes!$S$2:$S$999),0)</f>
        <v>#N/A</v>
      </c>
      <c r="J78" s="36" t="e">
        <f>IF(existe("\\sp13002401\groupes$\Producti\Producti\POINTAGE\Volumes fabriqués\2014\S33.xls"),SUMPRODUCT(([3]volumes!$R$2:$R$999="IWK TC")*([3]volumes!$K$2:$K$999=#REF!)*[3]volumes!$S$2:$S$999),0)</f>
        <v>#N/A</v>
      </c>
      <c r="K78" s="36" t="e">
        <f>IF(existe("\\sp13002401\groupes$\Producti\Producti\POINTAGE\Volumes fabriqués\2014\S33.xls"),SUMPRODUCT(([3]volumes!$R$2:$R$999="Panachage Portions")*([3]volumes!$K$2:$K$999=#REF!)*[3]volumes!$S$2:$S$999),0)</f>
        <v>#N/A</v>
      </c>
      <c r="L78" s="36" t="e">
        <f>IF(existe("\\sp13002401\groupes$\Producti\Producti\POINTAGE\Volumes fabriqués\2014\S33.xls"),SUMPRODUCT(([3]volumes!$R$2:$R$999="Jeppsson")*([3]volumes!$K$2:$K$999=#REF!)*[3]volumes!$S$2:$S$999),0)</f>
        <v>#N/A</v>
      </c>
      <c r="M78" s="36" t="e">
        <f>IF(existe("\\sp13002401\groupes$\Producti\Producti\POINTAGE\Volumes fabriqués\2014\S33.xls"),SUMPRODUCT(([3]volumes!$R$2:$R$999="Manuel")*([3]volumes!$K$2:$K$999=#REF!)*[3]volumes!$S$2:$S$999),0)</f>
        <v>#N/A</v>
      </c>
      <c r="N78" s="36" t="e">
        <f>IF(existe("\\sp13002401\groupes$\Producti\Producti\POINTAGE\Volumes fabriqués\2014\S33.xls"),SUMPRODUCT(([3]volumes!$R$2:$R$999="SECS")*([3]volumes!$K$2:$K$999=#REF!)*[3]volumes!$S$2:$S$999),0)</f>
        <v>#N/A</v>
      </c>
      <c r="O78" s="37" t="e">
        <f t="shared" si="13"/>
        <v>#N/A</v>
      </c>
      <c r="P78" s="37"/>
      <c r="Q78" s="36" t="e">
        <f>IF(existe("\\sp13002401\groupes$\Producti\Producti\POINTAGE\Volumes fabriqués\2014\S33.xls"),SUMPRODUCT(([3]volumes!$R$2:$R$999="Remy1 - 1200")*([3]volumes!$K$2:$K$999=#REF!)*[3]volumes!$S$2:$S$999),0)</f>
        <v>#N/A</v>
      </c>
      <c r="R78" s="36" t="e">
        <f>IF(existe("\\sp13002401\groupes$\Producti\Producti\POINTAGE\Volumes fabriqués\2014\S33.xls"),SUMPRODUCT(([3]volumes!$R$2:$R$999="Plasti - 600")*([3]volumes!$K$2:$K$999=#REF!)*[3]volumes!$S$2:$S$999),0)</f>
        <v>#N/A</v>
      </c>
      <c r="S78" s="36" t="e">
        <f>IF(existe("\\sp13002401\groupes$\Producti\Producti\POINTAGE\Volumes fabriqués\2014\S33.xls"),SUMPRODUCT(([3]volumes!$R$2:$R$999="Kustner")*([3]volumes!$K$2:$K$999=#REF!)*[3]volumes!$S$2:$S$999),0)</f>
        <v>#N/A</v>
      </c>
      <c r="T78" s="36" t="e">
        <f>IF(existe("\\sp13002401\groupes$\Producti\Producti\POINTAGE\Volumes fabriqués\2014\S33.xls"),SUMPRODUCT(([3]volumes!$R$2:$R$999="Waldner")*([3]volumes!$K$2:$K$999=#REF!)*[3]volumes!$S$2:$S$999),0)</f>
        <v>#N/A</v>
      </c>
      <c r="U78" s="36" t="e">
        <f>IF(existe("\\sp13002401\groupes$\Producti\Producti\POINTAGE\Volumes fabriqués\2014\S33.xls"),SUMPRODUCT(([3]volumes!$R$2:$R$999="Corazza- Sapal")*([3]volumes!$K$2:$K$999=#REF!)*[3]volumes!$S$2:$S$999)+SUMPRODUCT(([3]volumes!$R$2:$R$999="Réparsac")*([3]volumes!$K$2:$K$999=#REF!)*[3]volumes!$S$2:$S$999),0)</f>
        <v>#N/A</v>
      </c>
      <c r="V78" s="36" t="e">
        <f t="shared" si="14"/>
        <v>#N/A</v>
      </c>
      <c r="W78" s="36" t="e">
        <f t="shared" si="15"/>
        <v>#N/A</v>
      </c>
      <c r="X78" s="37" t="e">
        <f t="shared" si="16"/>
        <v>#N/A</v>
      </c>
    </row>
    <row r="79" spans="2:25" ht="20.100000000000001" hidden="1" customHeight="1" outlineLevel="1" x14ac:dyDescent="0.2">
      <c r="B79" s="153"/>
      <c r="C79" s="26" t="s">
        <v>6</v>
      </c>
      <c r="D79" s="37"/>
      <c r="E79" s="36" t="e">
        <f>IF(existe("\\sp13002401\groupes$\Producti\Producti\POINTAGE\Volumes fabriqués\2014\S33.xls"),SUMPRODUCT(([3]volumes!$R$2:$R$999="Semso-JYGA")*([3]volumes!$K$2:$K$999=#REF!)*[3]volumes!$S$2:$S$999),0)</f>
        <v>#N/A</v>
      </c>
      <c r="F79" s="36" t="e">
        <f>IF(existe("\\sp13002401\groupes$\Producti\Producti\POINTAGE\Volumes fabriqués\2014\S33.xls"),SUMPRODUCT(([3]volumes!$R$2:$R$999="Remy Pm")*([3]volumes!$K$2:$K$999=#REF!)*[3]volumes!$S$2:$S$999),0)</f>
        <v>#N/A</v>
      </c>
      <c r="G79" s="36" t="e">
        <f>IF(existe("\\sp13002401\groupes$\Producti\Producti\POINTAGE\Volumes fabriqués\2014\S33.xls"),SUMPRODUCT(([3]volumes!$R$2:$R$999="Remy GM Sans Etui")*([3]volumes!$K$2:$K$999=#REF!)*[3]volumes!$S$2:$S$999),0)</f>
        <v>#N/A</v>
      </c>
      <c r="H79" s="36" t="e">
        <f>IF(existe("\\sp13002401\groupes$\Producti\Producti\POINTAGE\Volumes fabriqués\2014\S33.xls"),SUMPRODUCT(([3]volumes!$R$2:$R$999="Remy GM étui TF")*([3]volumes!$K$2:$K$999=#REF!)*[3]volumes!$S$2:$S$999),0)</f>
        <v>#N/A</v>
      </c>
      <c r="I79" s="36" t="e">
        <f>IF(existe("\\sp13002401\groupes$\Producti\Producti\POINTAGE\Volumes fabriqués\2014\S33.xls"),SUMPRODUCT(([3]volumes!$R$2:$R$999="Mecaplasti")*([3]volumes!$K$2:$K$999=#REF!)*[3]volumes!$S$2:$S$999),0)</f>
        <v>#N/A</v>
      </c>
      <c r="J79" s="36" t="e">
        <f>IF(existe("\\sp13002401\groupes$\Producti\Producti\POINTAGE\Volumes fabriqués\2014\S33.xls"),SUMPRODUCT(([3]volumes!$R$2:$R$999="IWK TC")*([3]volumes!$K$2:$K$999=#REF!)*[3]volumes!$S$2:$S$999),0)</f>
        <v>#N/A</v>
      </c>
      <c r="K79" s="36" t="e">
        <f>IF(existe("\\sp13002401\groupes$\Producti\Producti\POINTAGE\Volumes fabriqués\2014\S33.xls"),SUMPRODUCT(([3]volumes!$R$2:$R$999="Panachage Portions")*([3]volumes!$K$2:$K$999=#REF!)*[3]volumes!$S$2:$S$999),0)</f>
        <v>#N/A</v>
      </c>
      <c r="L79" s="36" t="e">
        <f>IF(existe("\\sp13002401\groupes$\Producti\Producti\POINTAGE\Volumes fabriqués\2014\S33.xls"),SUMPRODUCT(([3]volumes!$R$2:$R$999="Jeppsson")*([3]volumes!$K$2:$K$999=#REF!)*[3]volumes!$S$2:$S$999),0)</f>
        <v>#N/A</v>
      </c>
      <c r="M79" s="36" t="e">
        <f>IF(existe("\\sp13002401\groupes$\Producti\Producti\POINTAGE\Volumes fabriqués\2014\S33.xls"),SUMPRODUCT(([3]volumes!$R$2:$R$999="Manuel")*([3]volumes!$K$2:$K$999=#REF!)*[3]volumes!$S$2:$S$999),0)</f>
        <v>#N/A</v>
      </c>
      <c r="N79" s="36" t="e">
        <f>IF(existe("\\sp13002401\groupes$\Producti\Producti\POINTAGE\Volumes fabriqués\2014\S33.xls"),SUMPRODUCT(([3]volumes!$R$2:$R$999="SECS")*([3]volumes!$K$2:$K$999=#REF!)*[3]volumes!$S$2:$S$999),0)</f>
        <v>#N/A</v>
      </c>
      <c r="O79" s="37" t="e">
        <f t="shared" si="13"/>
        <v>#N/A</v>
      </c>
      <c r="P79" s="37"/>
      <c r="Q79" s="36" t="e">
        <f>IF(existe("\\sp13002401\groupes$\Producti\Producti\POINTAGE\Volumes fabriqués\2014\S33.xls"),SUMPRODUCT(([3]volumes!$R$2:$R$999="Remy1 - 1200")*([3]volumes!$K$2:$K$999=#REF!)*[3]volumes!$S$2:$S$999),0)</f>
        <v>#N/A</v>
      </c>
      <c r="R79" s="36" t="e">
        <f>IF(existe("\\sp13002401\groupes$\Producti\Producti\POINTAGE\Volumes fabriqués\2014\S33.xls"),SUMPRODUCT(([3]volumes!$R$2:$R$999="Plasti - 600")*([3]volumes!$K$2:$K$999=#REF!)*[3]volumes!$S$2:$S$999),0)</f>
        <v>#N/A</v>
      </c>
      <c r="S79" s="36" t="e">
        <f>IF(existe("\\sp13002401\groupes$\Producti\Producti\POINTAGE\Volumes fabriqués\2014\S33.xls"),SUMPRODUCT(([3]volumes!$R$2:$R$999="Kustner")*([3]volumes!$K$2:$K$999=#REF!)*[3]volumes!$S$2:$S$999),0)</f>
        <v>#N/A</v>
      </c>
      <c r="T79" s="36" t="e">
        <f>IF(existe("\\sp13002401\groupes$\Producti\Producti\POINTAGE\Volumes fabriqués\2014\S33.xls"),SUMPRODUCT(([3]volumes!$R$2:$R$999="Waldner")*([3]volumes!$K$2:$K$999=#REF!)*[3]volumes!$S$2:$S$999),0)</f>
        <v>#N/A</v>
      </c>
      <c r="U79" s="36" t="e">
        <f>IF(existe("\\sp13002401\groupes$\Producti\Producti\POINTAGE\Volumes fabriqués\2014\S33.xls"),SUMPRODUCT(([3]volumes!$R$2:$R$999="Corazza- Sapal")*([3]volumes!$K$2:$K$999=#REF!)*[3]volumes!$S$2:$S$999)+SUMPRODUCT(([3]volumes!$R$2:$R$999="Réparsac")*([3]volumes!$K$2:$K$999=#REF!)*[3]volumes!$S$2:$S$999),0)</f>
        <v>#N/A</v>
      </c>
      <c r="V79" s="36" t="e">
        <f t="shared" si="14"/>
        <v>#N/A</v>
      </c>
      <c r="W79" s="36" t="e">
        <f t="shared" si="15"/>
        <v>#N/A</v>
      </c>
      <c r="X79" s="37" t="e">
        <f t="shared" si="16"/>
        <v>#N/A</v>
      </c>
    </row>
    <row r="80" spans="2:25" ht="20.100000000000001" hidden="1" customHeight="1" outlineLevel="1" x14ac:dyDescent="0.2">
      <c r="B80" s="153"/>
      <c r="C80" s="26" t="s">
        <v>7</v>
      </c>
      <c r="D80" s="37"/>
      <c r="E80" s="36" t="e">
        <f>IF(existe("\\sp13002401\groupes$\Producti\Producti\POINTAGE\Volumes fabriqués\2014\S33.xls"),SUMPRODUCT(([3]volumes!$R$2:$R$999="Semso-JYGA")*([3]volumes!$K$2:$K$999=#REF!)*[3]volumes!$S$2:$S$999),0)</f>
        <v>#N/A</v>
      </c>
      <c r="F80" s="36" t="e">
        <f>IF(existe("\\sp13002401\groupes$\Producti\Producti\POINTAGE\Volumes fabriqués\2014\S33.xls"),SUMPRODUCT(([3]volumes!$R$2:$R$999="Remy Pm")*([3]volumes!$K$2:$K$999=#REF!)*[3]volumes!$S$2:$S$999),0)</f>
        <v>#N/A</v>
      </c>
      <c r="G80" s="36" t="e">
        <f>IF(existe("\\sp13002401\groupes$\Producti\Producti\POINTAGE\Volumes fabriqués\2014\S33.xls"),SUMPRODUCT(([3]volumes!$R$2:$R$999="Remy GM Sans Etui")*([3]volumes!$K$2:$K$999=#REF!)*[3]volumes!$S$2:$S$999),0)</f>
        <v>#N/A</v>
      </c>
      <c r="H80" s="36" t="e">
        <f>IF(existe("\\sp13002401\groupes$\Producti\Producti\POINTAGE\Volumes fabriqués\2014\S33.xls"),SUMPRODUCT(([3]volumes!$R$2:$R$999="Remy GM étui TF")*([3]volumes!$K$2:$K$999=#REF!)*[3]volumes!$S$2:$S$999),0)</f>
        <v>#N/A</v>
      </c>
      <c r="I80" s="36" t="e">
        <f>IF(existe("\\sp13002401\groupes$\Producti\Producti\POINTAGE\Volumes fabriqués\2014\S33.xls"),SUMPRODUCT(([3]volumes!$R$2:$R$999="Mecaplasti")*([3]volumes!$K$2:$K$999=#REF!)*[3]volumes!$S$2:$S$999),0)</f>
        <v>#N/A</v>
      </c>
      <c r="J80" s="36" t="e">
        <f>IF(existe("\\sp13002401\groupes$\Producti\Producti\POINTAGE\Volumes fabriqués\2014\S33.xls"),SUMPRODUCT(([3]volumes!$R$2:$R$999="IWK TC")*([3]volumes!$K$2:$K$999=#REF!)*[3]volumes!$S$2:$S$999),0)</f>
        <v>#N/A</v>
      </c>
      <c r="K80" s="36" t="e">
        <f>IF(existe("\\sp13002401\groupes$\Producti\Producti\POINTAGE\Volumes fabriqués\2014\S33.xls"),SUMPRODUCT(([3]volumes!$R$2:$R$999="Panachage Portions")*([3]volumes!$K$2:$K$999=#REF!)*[3]volumes!$S$2:$S$999),0)</f>
        <v>#N/A</v>
      </c>
      <c r="L80" s="36" t="e">
        <f>IF(existe("\\sp13002401\groupes$\Producti\Producti\POINTAGE\Volumes fabriqués\2014\S33.xls"),SUMPRODUCT(([3]volumes!$R$2:$R$999="Jeppsson")*([3]volumes!$K$2:$K$999=#REF!)*[3]volumes!$S$2:$S$999),0)</f>
        <v>#N/A</v>
      </c>
      <c r="M80" s="36" t="e">
        <f>IF(existe("\\sp13002401\groupes$\Producti\Producti\POINTAGE\Volumes fabriqués\2014\S33.xls"),SUMPRODUCT(([3]volumes!$R$2:$R$999="Manuel")*([3]volumes!$K$2:$K$999=#REF!)*[3]volumes!$S$2:$S$999),0)</f>
        <v>#N/A</v>
      </c>
      <c r="N80" s="36" t="e">
        <f>IF(existe("\\sp13002401\groupes$\Producti\Producti\POINTAGE\Volumes fabriqués\2014\S33.xls"),SUMPRODUCT(([3]volumes!$R$2:$R$999="SECS")*([3]volumes!$K$2:$K$999=#REF!)*[3]volumes!$S$2:$S$999),0)</f>
        <v>#N/A</v>
      </c>
      <c r="O80" s="37" t="e">
        <f t="shared" si="13"/>
        <v>#N/A</v>
      </c>
      <c r="P80" s="37"/>
      <c r="Q80" s="36" t="e">
        <f>IF(existe("\\sp13002401\groupes$\Producti\Producti\POINTAGE\Volumes fabriqués\2014\S33.xls"),SUMPRODUCT(([3]volumes!$R$2:$R$999="Remy1 - 1200")*([3]volumes!$K$2:$K$999=#REF!)*[3]volumes!$S$2:$S$999),0)</f>
        <v>#N/A</v>
      </c>
      <c r="R80" s="36" t="e">
        <f>IF(existe("\\sp13002401\groupes$\Producti\Producti\POINTAGE\Volumes fabriqués\2014\S33.xls"),SUMPRODUCT(([3]volumes!$R$2:$R$999="Plasti - 600")*([3]volumes!$K$2:$K$999=#REF!)*[3]volumes!$S$2:$S$999),0)</f>
        <v>#N/A</v>
      </c>
      <c r="S80" s="36" t="e">
        <f>IF(existe("\\sp13002401\groupes$\Producti\Producti\POINTAGE\Volumes fabriqués\2014\S33.xls"),SUMPRODUCT(([3]volumes!$R$2:$R$999="Kustner")*([3]volumes!$K$2:$K$999=#REF!)*[3]volumes!$S$2:$S$999),0)</f>
        <v>#N/A</v>
      </c>
      <c r="T80" s="36" t="e">
        <f>IF(existe("\\sp13002401\groupes$\Producti\Producti\POINTAGE\Volumes fabriqués\2014\S33.xls"),SUMPRODUCT(([3]volumes!$R$2:$R$999="Waldner")*([3]volumes!$K$2:$K$999=#REF!)*[3]volumes!$S$2:$S$999),0)</f>
        <v>#N/A</v>
      </c>
      <c r="U80" s="36" t="e">
        <f>IF(existe("\\sp13002401\groupes$\Producti\Producti\POINTAGE\Volumes fabriqués\2014\S33.xls"),SUMPRODUCT(([3]volumes!$R$2:$R$999="Corazza- Sapal")*([3]volumes!$K$2:$K$999=#REF!)*[3]volumes!$S$2:$S$999)+SUMPRODUCT(([3]volumes!$R$2:$R$999="Réparsac")*([3]volumes!$K$2:$K$999=#REF!)*[3]volumes!$S$2:$S$999),0)</f>
        <v>#N/A</v>
      </c>
      <c r="V80" s="36" t="e">
        <f t="shared" si="14"/>
        <v>#N/A</v>
      </c>
      <c r="W80" s="36" t="e">
        <f t="shared" si="15"/>
        <v>#N/A</v>
      </c>
      <c r="X80" s="37" t="e">
        <f t="shared" si="16"/>
        <v>#N/A</v>
      </c>
    </row>
    <row r="81" spans="2:33" ht="20.100000000000001" hidden="1" customHeight="1" outlineLevel="1" thickBot="1" x14ac:dyDescent="0.25">
      <c r="B81" s="153"/>
      <c r="C81" s="26" t="s">
        <v>8</v>
      </c>
      <c r="D81" s="37"/>
      <c r="E81" s="36" t="e">
        <f>IF(existe("\\sp13002401\groupes$\Producti\Producti\POINTAGE\Volumes fabriqués\2014\S33.xls"),SUMPRODUCT(([3]volumes!$R$2:$R$999="Semso-JYGA")*([3]volumes!$K$2:$K$999=#REF!)*[3]volumes!$S$2:$S$999),0)</f>
        <v>#N/A</v>
      </c>
      <c r="F81" s="36" t="e">
        <f>IF(existe("\\sp13002401\groupes$\Producti\Producti\POINTAGE\Volumes fabriqués\2014\S33.xls"),SUMPRODUCT(([3]volumes!$R$2:$R$999="Remy Pm")*([3]volumes!$K$2:$K$999=#REF!)*[3]volumes!$S$2:$S$999),0)</f>
        <v>#N/A</v>
      </c>
      <c r="G81" s="36" t="e">
        <f>IF(existe("\\sp13002401\groupes$\Producti\Producti\POINTAGE\Volumes fabriqués\2014\S33.xls"),SUMPRODUCT(([3]volumes!$R$2:$R$999="Remy GM Sans Etui")*([3]volumes!$K$2:$K$999=#REF!)*[3]volumes!$S$2:$S$999),0)</f>
        <v>#N/A</v>
      </c>
      <c r="H81" s="36" t="e">
        <f>IF(existe("\\sp13002401\groupes$\Producti\Producti\POINTAGE\Volumes fabriqués\2014\S33.xls"),SUMPRODUCT(([3]volumes!$R$2:$R$999="Remy GM étui TF")*([3]volumes!$K$2:$K$999=#REF!)*[3]volumes!$S$2:$S$999),0)</f>
        <v>#N/A</v>
      </c>
      <c r="I81" s="36" t="e">
        <f>IF(existe("\\sp13002401\groupes$\Producti\Producti\POINTAGE\Volumes fabriqués\2014\S33.xls"),SUMPRODUCT(([3]volumes!$R$2:$R$999="Mecaplasti")*([3]volumes!$K$2:$K$999=#REF!)*[3]volumes!$S$2:$S$999),0)</f>
        <v>#N/A</v>
      </c>
      <c r="J81" s="36" t="e">
        <f>IF(existe("\\sp13002401\groupes$\Producti\Producti\POINTAGE\Volumes fabriqués\2014\S33.xls"),SUMPRODUCT(([3]volumes!$R$2:$R$999="IWK TC")*([3]volumes!$K$2:$K$999=#REF!)*[3]volumes!$S$2:$S$999),0)</f>
        <v>#N/A</v>
      </c>
      <c r="K81" s="36" t="e">
        <f>IF(existe("\\sp13002401\groupes$\Producti\Producti\POINTAGE\Volumes fabriqués\2014\S33.xls"),SUMPRODUCT(([3]volumes!$R$2:$R$999="Panachage Portions")*([3]volumes!$K$2:$K$999=#REF!)*[3]volumes!$S$2:$S$999),0)</f>
        <v>#N/A</v>
      </c>
      <c r="L81" s="36" t="e">
        <f>IF(existe("\\sp13002401\groupes$\Producti\Producti\POINTAGE\Volumes fabriqués\2014\S33.xls"),SUMPRODUCT(([3]volumes!$R$2:$R$999="Jeppsson")*([3]volumes!$K$2:$K$999=#REF!)*[3]volumes!$S$2:$S$999),0)</f>
        <v>#N/A</v>
      </c>
      <c r="M81" s="36" t="e">
        <f>IF(existe("\\sp13002401\groupes$\Producti\Producti\POINTAGE\Volumes fabriqués\2014\S33.xls"),SUMPRODUCT(([3]volumes!$R$2:$R$999="Manuel")*([3]volumes!$K$2:$K$999=#REF!)*[3]volumes!$S$2:$S$999),0)</f>
        <v>#N/A</v>
      </c>
      <c r="N81" s="36" t="e">
        <f>IF(existe("\\sp13002401\groupes$\Producti\Producti\POINTAGE\Volumes fabriqués\2014\S33.xls"),SUMPRODUCT(([3]volumes!$R$2:$R$999="SECS")*([3]volumes!$K$2:$K$999=#REF!)*[3]volumes!$S$2:$S$999),0)</f>
        <v>#N/A</v>
      </c>
      <c r="O81" s="37" t="e">
        <f t="shared" si="13"/>
        <v>#N/A</v>
      </c>
      <c r="P81" s="37"/>
      <c r="Q81" s="36" t="e">
        <f>IF(existe("\\sp13002401\groupes$\Producti\Producti\POINTAGE\Volumes fabriqués\2014\S33.xls"),SUMPRODUCT(([3]volumes!$R$2:$R$999="Remy1 - 1200")*([3]volumes!$K$2:$K$999=#REF!)*[3]volumes!$S$2:$S$999),0)</f>
        <v>#N/A</v>
      </c>
      <c r="R81" s="36" t="e">
        <f>IF(existe("\\sp13002401\groupes$\Producti\Producti\POINTAGE\Volumes fabriqués\2014\S33.xls"),SUMPRODUCT(([3]volumes!$R$2:$R$999="Plasti - 600")*([3]volumes!$K$2:$K$999=#REF!)*[3]volumes!$S$2:$S$999),0)</f>
        <v>#N/A</v>
      </c>
      <c r="S81" s="36" t="e">
        <f>IF(existe("\\sp13002401\groupes$\Producti\Producti\POINTAGE\Volumes fabriqués\2014\S33.xls"),SUMPRODUCT(([3]volumes!$R$2:$R$999="Kustner")*([3]volumes!$K$2:$K$999=#REF!)*[3]volumes!$S$2:$S$999),0)</f>
        <v>#N/A</v>
      </c>
      <c r="T81" s="36" t="e">
        <f>IF(existe("\\sp13002401\groupes$\Producti\Producti\POINTAGE\Volumes fabriqués\2014\S33.xls"),SUMPRODUCT(([3]volumes!$R$2:$R$999="Waldner")*([3]volumes!$K$2:$K$999=#REF!)*[3]volumes!$S$2:$S$999),0)</f>
        <v>#N/A</v>
      </c>
      <c r="U81" s="36" t="e">
        <f>IF(existe("\\sp13002401\groupes$\Producti\Producti\POINTAGE\Volumes fabriqués\2014\S33.xls"),SUMPRODUCT(([3]volumes!$R$2:$R$999="Corazza- Sapal")*([3]volumes!$K$2:$K$999=#REF!)*[3]volumes!$S$2:$S$999)+SUMPRODUCT(([3]volumes!$R$2:$R$999="Réparsac")*([3]volumes!$K$2:$K$999=#REF!)*[3]volumes!$S$2:$S$999),0)</f>
        <v>#N/A</v>
      </c>
      <c r="V81" s="36" t="e">
        <f t="shared" si="14"/>
        <v>#N/A</v>
      </c>
      <c r="W81" s="36" t="e">
        <f t="shared" si="15"/>
        <v>#N/A</v>
      </c>
      <c r="X81" s="37" t="e">
        <f t="shared" si="16"/>
        <v>#N/A</v>
      </c>
    </row>
    <row r="82" spans="2:33" ht="20.100000000000001" hidden="1" customHeight="1" outlineLevel="1" thickTop="1" thickBot="1" x14ac:dyDescent="0.3">
      <c r="B82" s="153"/>
      <c r="C82" s="30" t="s">
        <v>9</v>
      </c>
      <c r="D82" s="39"/>
      <c r="E82" s="38" t="e">
        <f>SUM(E75:E81)</f>
        <v>#N/A</v>
      </c>
      <c r="F82" s="38" t="e">
        <f t="shared" ref="F82:X82" si="17">SUM(F75:F81)</f>
        <v>#N/A</v>
      </c>
      <c r="G82" s="38" t="e">
        <f t="shared" si="17"/>
        <v>#N/A</v>
      </c>
      <c r="H82" s="38" t="e">
        <f t="shared" si="17"/>
        <v>#N/A</v>
      </c>
      <c r="I82" s="38" t="e">
        <f t="shared" si="17"/>
        <v>#N/A</v>
      </c>
      <c r="J82" s="38" t="e">
        <f t="shared" si="17"/>
        <v>#N/A</v>
      </c>
      <c r="K82" s="38" t="e">
        <f t="shared" si="17"/>
        <v>#N/A</v>
      </c>
      <c r="L82" s="38" t="e">
        <f t="shared" si="17"/>
        <v>#N/A</v>
      </c>
      <c r="M82" s="38" t="e">
        <f t="shared" si="17"/>
        <v>#N/A</v>
      </c>
      <c r="N82" s="38" t="e">
        <f t="shared" si="17"/>
        <v>#N/A</v>
      </c>
      <c r="O82" s="39" t="e">
        <f t="shared" si="17"/>
        <v>#N/A</v>
      </c>
      <c r="P82" s="39"/>
      <c r="Q82" s="38" t="e">
        <f t="shared" si="17"/>
        <v>#N/A</v>
      </c>
      <c r="R82" s="38" t="e">
        <f t="shared" si="17"/>
        <v>#N/A</v>
      </c>
      <c r="S82" s="38" t="e">
        <f t="shared" si="17"/>
        <v>#N/A</v>
      </c>
      <c r="T82" s="38" t="e">
        <f t="shared" si="17"/>
        <v>#N/A</v>
      </c>
      <c r="U82" s="38" t="e">
        <f>SUM(U75:U81)</f>
        <v>#N/A</v>
      </c>
      <c r="V82" s="38" t="e">
        <f t="shared" si="17"/>
        <v>#N/A</v>
      </c>
      <c r="W82" s="38" t="e">
        <f t="shared" si="17"/>
        <v>#N/A</v>
      </c>
      <c r="X82" s="40" t="e">
        <f t="shared" si="17"/>
        <v>#N/A</v>
      </c>
    </row>
    <row r="83" spans="2:33" ht="20.100000000000001" hidden="1" customHeight="1" outlineLevel="1" thickTop="1" thickBot="1" x14ac:dyDescent="0.3">
      <c r="B83" s="153"/>
      <c r="C83" s="41"/>
    </row>
    <row r="84" spans="2:33" ht="20.100000000000001" customHeight="1" collapsed="1" x14ac:dyDescent="0.2"/>
    <row r="85" spans="2:33" ht="15.75" hidden="1" outlineLevel="1" thickBot="1" x14ac:dyDescent="0.25"/>
    <row r="86" spans="2:33" s="3" customFormat="1" hidden="1" outlineLevel="1" x14ac:dyDescent="0.2">
      <c r="B86" s="152" t="s">
        <v>52</v>
      </c>
      <c r="C86" s="27"/>
      <c r="D86" s="51"/>
      <c r="E86" s="116" t="s">
        <v>37</v>
      </c>
      <c r="F86" s="117"/>
      <c r="G86" s="117"/>
      <c r="H86" s="117"/>
      <c r="I86" s="118"/>
      <c r="J86" s="119" t="s">
        <v>46</v>
      </c>
      <c r="K86" s="117"/>
      <c r="L86" s="117"/>
      <c r="M86" s="117"/>
      <c r="N86" s="118"/>
      <c r="O86" s="64"/>
      <c r="P86" s="49"/>
      <c r="Q86" s="116" t="s">
        <v>46</v>
      </c>
      <c r="R86" s="117"/>
      <c r="S86" s="117"/>
      <c r="T86" s="117"/>
      <c r="U86" s="117"/>
      <c r="V86" s="117"/>
      <c r="W86" s="117"/>
      <c r="X86" s="154"/>
      <c r="Y86" s="2"/>
      <c r="Z86" s="130" t="s">
        <v>60</v>
      </c>
      <c r="AA86" s="131"/>
      <c r="AB86" s="132"/>
      <c r="AC86" s="130" t="s">
        <v>61</v>
      </c>
      <c r="AD86" s="131"/>
      <c r="AE86" s="131"/>
      <c r="AF86" s="131"/>
      <c r="AG86" s="133"/>
    </row>
    <row r="87" spans="2:33" s="3" customFormat="1" ht="20.100000000000001" hidden="1" customHeight="1" outlineLevel="1" x14ac:dyDescent="0.2">
      <c r="B87" s="153"/>
      <c r="C87" s="28"/>
      <c r="D87" s="155" t="s">
        <v>29</v>
      </c>
      <c r="E87" s="126" t="s">
        <v>12</v>
      </c>
      <c r="F87" s="122" t="s">
        <v>30</v>
      </c>
      <c r="G87" s="122" t="s">
        <v>31</v>
      </c>
      <c r="H87" s="122" t="s">
        <v>32</v>
      </c>
      <c r="I87" s="122" t="s">
        <v>33</v>
      </c>
      <c r="J87" s="158" t="s">
        <v>34</v>
      </c>
      <c r="K87" s="128" t="s">
        <v>11</v>
      </c>
      <c r="L87" s="120" t="s">
        <v>35</v>
      </c>
      <c r="M87" s="120" t="s">
        <v>36</v>
      </c>
      <c r="N87" s="120" t="s">
        <v>10</v>
      </c>
      <c r="O87" s="148" t="s">
        <v>70</v>
      </c>
      <c r="P87" s="142" t="s">
        <v>41</v>
      </c>
      <c r="Q87" s="144" t="s">
        <v>42</v>
      </c>
      <c r="R87" s="146" t="s">
        <v>40</v>
      </c>
      <c r="S87" s="146" t="s">
        <v>43</v>
      </c>
      <c r="T87" s="146" t="s">
        <v>38</v>
      </c>
      <c r="U87" s="146" t="s">
        <v>39</v>
      </c>
      <c r="V87" s="150" t="s">
        <v>44</v>
      </c>
      <c r="W87" s="150" t="s">
        <v>45</v>
      </c>
      <c r="X87" s="148" t="s">
        <v>71</v>
      </c>
      <c r="Y87" s="1"/>
      <c r="Z87" s="134" t="s">
        <v>62</v>
      </c>
      <c r="AA87" s="135" t="s">
        <v>63</v>
      </c>
      <c r="AB87" s="136" t="s">
        <v>64</v>
      </c>
      <c r="AC87" s="137" t="s">
        <v>65</v>
      </c>
      <c r="AD87" s="138" t="s">
        <v>66</v>
      </c>
      <c r="AE87" s="138" t="s">
        <v>67</v>
      </c>
      <c r="AF87" s="139" t="s">
        <v>68</v>
      </c>
      <c r="AG87" s="141" t="s">
        <v>69</v>
      </c>
    </row>
    <row r="88" spans="2:33" s="3" customFormat="1" ht="20.100000000000001" hidden="1" customHeight="1" outlineLevel="1" x14ac:dyDescent="0.2">
      <c r="B88" s="153"/>
      <c r="C88" s="28"/>
      <c r="D88" s="156"/>
      <c r="E88" s="127"/>
      <c r="F88" s="123"/>
      <c r="G88" s="123"/>
      <c r="H88" s="123"/>
      <c r="I88" s="124"/>
      <c r="J88" s="159"/>
      <c r="K88" s="129"/>
      <c r="L88" s="125"/>
      <c r="M88" s="121"/>
      <c r="N88" s="124"/>
      <c r="O88" s="157"/>
      <c r="P88" s="143"/>
      <c r="Q88" s="145"/>
      <c r="R88" s="147"/>
      <c r="S88" s="147"/>
      <c r="T88" s="147"/>
      <c r="U88" s="147"/>
      <c r="V88" s="151"/>
      <c r="W88" s="151"/>
      <c r="X88" s="149"/>
      <c r="Y88" s="4"/>
      <c r="Z88" s="134"/>
      <c r="AA88" s="135"/>
      <c r="AB88" s="136"/>
      <c r="AC88" s="137"/>
      <c r="AD88" s="138"/>
      <c r="AE88" s="138"/>
      <c r="AF88" s="140"/>
      <c r="AG88" s="141"/>
    </row>
    <row r="89" spans="2:33" s="3" customFormat="1" ht="20.100000000000001" hidden="1" customHeight="1" outlineLevel="1" x14ac:dyDescent="0.2">
      <c r="B89" s="153"/>
      <c r="C89" s="28"/>
      <c r="D89" s="48">
        <v>152</v>
      </c>
      <c r="E89" s="12">
        <v>131</v>
      </c>
      <c r="F89" s="11">
        <v>132</v>
      </c>
      <c r="G89" s="11">
        <v>136</v>
      </c>
      <c r="H89" s="11">
        <v>133</v>
      </c>
      <c r="I89" s="11">
        <v>134</v>
      </c>
      <c r="J89" s="16">
        <v>135</v>
      </c>
      <c r="K89" s="14">
        <v>137</v>
      </c>
      <c r="L89" s="13">
        <v>141</v>
      </c>
      <c r="M89" s="15">
        <v>145</v>
      </c>
      <c r="N89" s="15">
        <v>146</v>
      </c>
      <c r="O89" s="19"/>
      <c r="P89" s="50">
        <v>151</v>
      </c>
      <c r="Q89" s="17">
        <v>121</v>
      </c>
      <c r="R89" s="18">
        <v>122</v>
      </c>
      <c r="S89" s="18">
        <v>123</v>
      </c>
      <c r="T89" s="18">
        <v>124</v>
      </c>
      <c r="U89" s="18">
        <v>129</v>
      </c>
      <c r="V89" s="20">
        <v>111</v>
      </c>
      <c r="W89" s="20">
        <v>112</v>
      </c>
      <c r="X89" s="19"/>
      <c r="Y89" s="4"/>
      <c r="Z89" s="53">
        <v>152</v>
      </c>
      <c r="AA89" s="54">
        <v>152</v>
      </c>
      <c r="AB89" s="55">
        <v>152</v>
      </c>
      <c r="AC89" s="56">
        <v>151</v>
      </c>
      <c r="AD89" s="57">
        <v>151</v>
      </c>
      <c r="AE89" s="57">
        <v>151</v>
      </c>
      <c r="AF89" s="58">
        <v>151</v>
      </c>
      <c r="AG89" s="59">
        <v>151</v>
      </c>
    </row>
    <row r="90" spans="2:33" ht="20.100000000000001" hidden="1" customHeight="1" outlineLevel="1" x14ac:dyDescent="0.2">
      <c r="B90" s="153"/>
      <c r="C90" s="26" t="s">
        <v>2</v>
      </c>
      <c r="D90" s="43"/>
      <c r="E90" s="42" t="e">
        <f t="shared" ref="E90:I94" si="18">IF(SUM($E75:$I75)=0,1/COUNT($E75:$I75),E75/SUM($E75:$I75))</f>
        <v>#N/A</v>
      </c>
      <c r="F90" s="42" t="e">
        <f t="shared" si="18"/>
        <v>#N/A</v>
      </c>
      <c r="G90" s="42" t="e">
        <f t="shared" si="18"/>
        <v>#N/A</v>
      </c>
      <c r="H90" s="42" t="e">
        <f t="shared" si="18"/>
        <v>#N/A</v>
      </c>
      <c r="I90" s="42" t="e">
        <f t="shared" si="18"/>
        <v>#N/A</v>
      </c>
      <c r="J90" s="42" t="e">
        <f t="shared" ref="J90:N94" si="19">IF(SUM($J75:$N75)=0,1/COUNT($J75:$N75),J75/SUM($J75:$N75))</f>
        <v>#N/A</v>
      </c>
      <c r="K90" s="42" t="e">
        <f t="shared" si="19"/>
        <v>#N/A</v>
      </c>
      <c r="L90" s="42" t="e">
        <f t="shared" si="19"/>
        <v>#N/A</v>
      </c>
      <c r="M90" s="42" t="e">
        <f t="shared" si="19"/>
        <v>#N/A</v>
      </c>
      <c r="N90" s="42" t="e">
        <f t="shared" si="19"/>
        <v>#N/A</v>
      </c>
      <c r="O90" s="43"/>
      <c r="P90" s="43"/>
      <c r="Q90" s="42" t="e">
        <f t="shared" ref="Q90:U94" si="20">IF(SUM($Q75:$U75)=0,1/COUNT($Q75:$U75),Q75/SUM($Q75:$U75))</f>
        <v>#N/A</v>
      </c>
      <c r="R90" s="42" t="e">
        <f t="shared" si="20"/>
        <v>#N/A</v>
      </c>
      <c r="S90" s="42" t="e">
        <f t="shared" si="20"/>
        <v>#N/A</v>
      </c>
      <c r="T90" s="42" t="e">
        <f t="shared" si="20"/>
        <v>#N/A</v>
      </c>
      <c r="U90" s="42" t="e">
        <f t="shared" si="20"/>
        <v>#N/A</v>
      </c>
      <c r="V90" s="42" t="e">
        <f t="shared" ref="V90:W96" si="21">IF(SUM($V75:$W75)=0,1/COUNT($V75:$W75),V75/SUM($V75:$W75))</f>
        <v>#N/A</v>
      </c>
      <c r="W90" s="42" t="e">
        <f t="shared" si="21"/>
        <v>#N/A</v>
      </c>
      <c r="X90" s="43"/>
      <c r="Z90" s="60" t="e">
        <f>IF(SUM(E75:I75)=0,1/3,E90)</f>
        <v>#N/A</v>
      </c>
      <c r="AA90" s="22" t="e">
        <f>IF(SUM(E75:I75)=0,1/3,SUM(F90:H90))</f>
        <v>#N/A</v>
      </c>
      <c r="AB90" s="25" t="e">
        <f>IF(SUM(E75:I75)=0,1/3,I90)</f>
        <v>#N/A</v>
      </c>
      <c r="AC90" s="22" t="e">
        <f>Q90</f>
        <v>#N/A</v>
      </c>
      <c r="AD90" s="22" t="e">
        <f>R90</f>
        <v>#N/A</v>
      </c>
      <c r="AE90" s="22" t="e">
        <f>U90</f>
        <v>#N/A</v>
      </c>
      <c r="AF90" s="22" t="e">
        <f>T90</f>
        <v>#N/A</v>
      </c>
      <c r="AG90" s="25" t="e">
        <f>S90</f>
        <v>#N/A</v>
      </c>
    </row>
    <row r="91" spans="2:33" ht="20.100000000000001" hidden="1" customHeight="1" outlineLevel="1" x14ac:dyDescent="0.2">
      <c r="B91" s="153"/>
      <c r="C91" s="26" t="s">
        <v>3</v>
      </c>
      <c r="D91" s="45"/>
      <c r="E91" s="44" t="e">
        <f t="shared" si="18"/>
        <v>#N/A</v>
      </c>
      <c r="F91" s="44" t="e">
        <f t="shared" si="18"/>
        <v>#N/A</v>
      </c>
      <c r="G91" s="44" t="e">
        <f t="shared" si="18"/>
        <v>#N/A</v>
      </c>
      <c r="H91" s="44" t="e">
        <f t="shared" si="18"/>
        <v>#N/A</v>
      </c>
      <c r="I91" s="44" t="e">
        <f t="shared" si="18"/>
        <v>#N/A</v>
      </c>
      <c r="J91" s="44" t="e">
        <f t="shared" si="19"/>
        <v>#N/A</v>
      </c>
      <c r="K91" s="44" t="e">
        <f t="shared" si="19"/>
        <v>#N/A</v>
      </c>
      <c r="L91" s="44" t="e">
        <f t="shared" si="19"/>
        <v>#N/A</v>
      </c>
      <c r="M91" s="44" t="e">
        <f t="shared" si="19"/>
        <v>#N/A</v>
      </c>
      <c r="N91" s="44" t="e">
        <f t="shared" si="19"/>
        <v>#N/A</v>
      </c>
      <c r="O91" s="45"/>
      <c r="P91" s="45"/>
      <c r="Q91" s="44" t="e">
        <f t="shared" si="20"/>
        <v>#N/A</v>
      </c>
      <c r="R91" s="44" t="e">
        <f t="shared" si="20"/>
        <v>#N/A</v>
      </c>
      <c r="S91" s="44" t="e">
        <f t="shared" si="20"/>
        <v>#N/A</v>
      </c>
      <c r="T91" s="44" t="e">
        <f t="shared" si="20"/>
        <v>#N/A</v>
      </c>
      <c r="U91" s="44" t="e">
        <f t="shared" si="20"/>
        <v>#N/A</v>
      </c>
      <c r="V91" s="44" t="e">
        <f t="shared" si="21"/>
        <v>#N/A</v>
      </c>
      <c r="W91" s="44" t="e">
        <f t="shared" si="21"/>
        <v>#N/A</v>
      </c>
      <c r="X91" s="45"/>
      <c r="Z91" s="60" t="e">
        <f t="shared" ref="Z91:Z96" si="22">IF(SUM(E76:I76)=0,1/3,E91)</f>
        <v>#N/A</v>
      </c>
      <c r="AA91" s="22" t="e">
        <f t="shared" ref="AA91:AA96" si="23">IF(SUM(E76:I76)=0,1/3,SUM(F91:H91))</f>
        <v>#N/A</v>
      </c>
      <c r="AB91" s="25" t="e">
        <f t="shared" ref="AB91:AB96" si="24">IF(SUM(E76:I76)=0,1/3,I91)</f>
        <v>#N/A</v>
      </c>
      <c r="AC91" s="22" t="e">
        <f t="shared" ref="AC91:AD96" si="25">Q91</f>
        <v>#N/A</v>
      </c>
      <c r="AD91" s="22" t="e">
        <f t="shared" si="25"/>
        <v>#N/A</v>
      </c>
      <c r="AE91" s="22" t="e">
        <f t="shared" ref="AE91:AE96" si="26">U91</f>
        <v>#N/A</v>
      </c>
      <c r="AF91" s="22" t="e">
        <f t="shared" ref="AF91:AF96" si="27">T91</f>
        <v>#N/A</v>
      </c>
      <c r="AG91" s="25" t="e">
        <f t="shared" ref="AG91:AG96" si="28">S91</f>
        <v>#N/A</v>
      </c>
    </row>
    <row r="92" spans="2:33" ht="20.100000000000001" hidden="1" customHeight="1" outlineLevel="1" x14ac:dyDescent="0.2">
      <c r="B92" s="153"/>
      <c r="C92" s="26" t="s">
        <v>4</v>
      </c>
      <c r="D92" s="45"/>
      <c r="E92" s="44" t="e">
        <f t="shared" si="18"/>
        <v>#N/A</v>
      </c>
      <c r="F92" s="44" t="e">
        <f t="shared" si="18"/>
        <v>#N/A</v>
      </c>
      <c r="G92" s="44" t="e">
        <f t="shared" si="18"/>
        <v>#N/A</v>
      </c>
      <c r="H92" s="44" t="e">
        <f t="shared" si="18"/>
        <v>#N/A</v>
      </c>
      <c r="I92" s="44" t="e">
        <f t="shared" si="18"/>
        <v>#N/A</v>
      </c>
      <c r="J92" s="44" t="e">
        <f t="shared" si="19"/>
        <v>#N/A</v>
      </c>
      <c r="K92" s="44" t="e">
        <f t="shared" si="19"/>
        <v>#N/A</v>
      </c>
      <c r="L92" s="44" t="e">
        <f t="shared" si="19"/>
        <v>#N/A</v>
      </c>
      <c r="M92" s="44" t="e">
        <f t="shared" si="19"/>
        <v>#N/A</v>
      </c>
      <c r="N92" s="44" t="e">
        <f t="shared" si="19"/>
        <v>#N/A</v>
      </c>
      <c r="O92" s="45"/>
      <c r="P92" s="45"/>
      <c r="Q92" s="44" t="e">
        <f t="shared" si="20"/>
        <v>#N/A</v>
      </c>
      <c r="R92" s="44" t="e">
        <f t="shared" si="20"/>
        <v>#N/A</v>
      </c>
      <c r="S92" s="44" t="e">
        <f t="shared" si="20"/>
        <v>#N/A</v>
      </c>
      <c r="T92" s="44" t="e">
        <f t="shared" si="20"/>
        <v>#N/A</v>
      </c>
      <c r="U92" s="44" t="e">
        <f t="shared" si="20"/>
        <v>#N/A</v>
      </c>
      <c r="V92" s="44" t="e">
        <f t="shared" si="21"/>
        <v>#N/A</v>
      </c>
      <c r="W92" s="44" t="e">
        <f t="shared" si="21"/>
        <v>#N/A</v>
      </c>
      <c r="X92" s="45"/>
      <c r="Z92" s="60" t="e">
        <f t="shared" si="22"/>
        <v>#N/A</v>
      </c>
      <c r="AA92" s="22" t="e">
        <f t="shared" si="23"/>
        <v>#N/A</v>
      </c>
      <c r="AB92" s="25" t="e">
        <f t="shared" si="24"/>
        <v>#N/A</v>
      </c>
      <c r="AC92" s="22" t="e">
        <f t="shared" si="25"/>
        <v>#N/A</v>
      </c>
      <c r="AD92" s="22" t="e">
        <f t="shared" si="25"/>
        <v>#N/A</v>
      </c>
      <c r="AE92" s="22" t="e">
        <f t="shared" si="26"/>
        <v>#N/A</v>
      </c>
      <c r="AF92" s="22" t="e">
        <f t="shared" si="27"/>
        <v>#N/A</v>
      </c>
      <c r="AG92" s="25" t="e">
        <f t="shared" si="28"/>
        <v>#N/A</v>
      </c>
    </row>
    <row r="93" spans="2:33" ht="20.100000000000001" hidden="1" customHeight="1" outlineLevel="1" x14ac:dyDescent="0.2">
      <c r="B93" s="153"/>
      <c r="C93" s="26" t="s">
        <v>5</v>
      </c>
      <c r="D93" s="45"/>
      <c r="E93" s="44" t="e">
        <f t="shared" si="18"/>
        <v>#N/A</v>
      </c>
      <c r="F93" s="44" t="e">
        <f t="shared" si="18"/>
        <v>#N/A</v>
      </c>
      <c r="G93" s="44" t="e">
        <f t="shared" si="18"/>
        <v>#N/A</v>
      </c>
      <c r="H93" s="44" t="e">
        <f t="shared" si="18"/>
        <v>#N/A</v>
      </c>
      <c r="I93" s="44" t="e">
        <f t="shared" si="18"/>
        <v>#N/A</v>
      </c>
      <c r="J93" s="44" t="e">
        <f t="shared" si="19"/>
        <v>#N/A</v>
      </c>
      <c r="K93" s="44" t="e">
        <f t="shared" si="19"/>
        <v>#N/A</v>
      </c>
      <c r="L93" s="44" t="e">
        <f t="shared" si="19"/>
        <v>#N/A</v>
      </c>
      <c r="M93" s="44" t="e">
        <f t="shared" si="19"/>
        <v>#N/A</v>
      </c>
      <c r="N93" s="44" t="e">
        <f t="shared" si="19"/>
        <v>#N/A</v>
      </c>
      <c r="O93" s="45"/>
      <c r="P93" s="45"/>
      <c r="Q93" s="44" t="e">
        <f t="shared" si="20"/>
        <v>#N/A</v>
      </c>
      <c r="R93" s="44" t="e">
        <f t="shared" si="20"/>
        <v>#N/A</v>
      </c>
      <c r="S93" s="44" t="e">
        <f t="shared" si="20"/>
        <v>#N/A</v>
      </c>
      <c r="T93" s="44" t="e">
        <f t="shared" si="20"/>
        <v>#N/A</v>
      </c>
      <c r="U93" s="44" t="e">
        <f t="shared" si="20"/>
        <v>#N/A</v>
      </c>
      <c r="V93" s="44" t="e">
        <f t="shared" si="21"/>
        <v>#N/A</v>
      </c>
      <c r="W93" s="44" t="e">
        <f t="shared" si="21"/>
        <v>#N/A</v>
      </c>
      <c r="X93" s="45"/>
      <c r="Z93" s="60" t="e">
        <f t="shared" si="22"/>
        <v>#N/A</v>
      </c>
      <c r="AA93" s="22" t="e">
        <f t="shared" si="23"/>
        <v>#N/A</v>
      </c>
      <c r="AB93" s="25" t="e">
        <f t="shared" si="24"/>
        <v>#N/A</v>
      </c>
      <c r="AC93" s="22" t="e">
        <f t="shared" si="25"/>
        <v>#N/A</v>
      </c>
      <c r="AD93" s="22" t="e">
        <f t="shared" si="25"/>
        <v>#N/A</v>
      </c>
      <c r="AE93" s="22" t="e">
        <f t="shared" si="26"/>
        <v>#N/A</v>
      </c>
      <c r="AF93" s="22" t="e">
        <f t="shared" si="27"/>
        <v>#N/A</v>
      </c>
      <c r="AG93" s="25" t="e">
        <f t="shared" si="28"/>
        <v>#N/A</v>
      </c>
    </row>
    <row r="94" spans="2:33" ht="20.100000000000001" hidden="1" customHeight="1" outlineLevel="1" x14ac:dyDescent="0.2">
      <c r="B94" s="153"/>
      <c r="C94" s="26" t="s">
        <v>6</v>
      </c>
      <c r="D94" s="45"/>
      <c r="E94" s="44" t="e">
        <f t="shared" si="18"/>
        <v>#N/A</v>
      </c>
      <c r="F94" s="44" t="e">
        <f t="shared" si="18"/>
        <v>#N/A</v>
      </c>
      <c r="G94" s="44" t="e">
        <f t="shared" si="18"/>
        <v>#N/A</v>
      </c>
      <c r="H94" s="44" t="e">
        <f t="shared" si="18"/>
        <v>#N/A</v>
      </c>
      <c r="I94" s="44" t="e">
        <f t="shared" si="18"/>
        <v>#N/A</v>
      </c>
      <c r="J94" s="44" t="e">
        <f t="shared" si="19"/>
        <v>#N/A</v>
      </c>
      <c r="K94" s="44" t="e">
        <f t="shared" si="19"/>
        <v>#N/A</v>
      </c>
      <c r="L94" s="44" t="e">
        <f t="shared" si="19"/>
        <v>#N/A</v>
      </c>
      <c r="M94" s="44" t="e">
        <f t="shared" si="19"/>
        <v>#N/A</v>
      </c>
      <c r="N94" s="44" t="e">
        <f t="shared" si="19"/>
        <v>#N/A</v>
      </c>
      <c r="O94" s="45"/>
      <c r="P94" s="45"/>
      <c r="Q94" s="44" t="e">
        <f t="shared" si="20"/>
        <v>#N/A</v>
      </c>
      <c r="R94" s="44" t="e">
        <f t="shared" si="20"/>
        <v>#N/A</v>
      </c>
      <c r="S94" s="44" t="e">
        <f t="shared" si="20"/>
        <v>#N/A</v>
      </c>
      <c r="T94" s="44" t="e">
        <f t="shared" si="20"/>
        <v>#N/A</v>
      </c>
      <c r="U94" s="44" t="e">
        <f t="shared" si="20"/>
        <v>#N/A</v>
      </c>
      <c r="V94" s="44" t="e">
        <f t="shared" si="21"/>
        <v>#N/A</v>
      </c>
      <c r="W94" s="44" t="e">
        <f t="shared" si="21"/>
        <v>#N/A</v>
      </c>
      <c r="X94" s="45"/>
      <c r="Z94" s="60" t="e">
        <f t="shared" si="22"/>
        <v>#N/A</v>
      </c>
      <c r="AA94" s="22" t="e">
        <f t="shared" si="23"/>
        <v>#N/A</v>
      </c>
      <c r="AB94" s="25" t="e">
        <f t="shared" si="24"/>
        <v>#N/A</v>
      </c>
      <c r="AC94" s="22" t="e">
        <f t="shared" si="25"/>
        <v>#N/A</v>
      </c>
      <c r="AD94" s="22" t="e">
        <f t="shared" si="25"/>
        <v>#N/A</v>
      </c>
      <c r="AE94" s="22" t="e">
        <f t="shared" si="26"/>
        <v>#N/A</v>
      </c>
      <c r="AF94" s="22" t="e">
        <f t="shared" si="27"/>
        <v>#N/A</v>
      </c>
      <c r="AG94" s="25" t="e">
        <f t="shared" si="28"/>
        <v>#N/A</v>
      </c>
    </row>
    <row r="95" spans="2:33" ht="20.100000000000001" hidden="1" customHeight="1" outlineLevel="1" x14ac:dyDescent="0.2">
      <c r="B95" s="153"/>
      <c r="C95" s="26" t="s">
        <v>7</v>
      </c>
      <c r="D95" s="45"/>
      <c r="E95" s="44" t="e">
        <f t="shared" ref="E95:I96" si="29">IF(SUM($E80:$I80)=0,1/COUNT($E80:$I80),E80/SUM($E80:$I80))</f>
        <v>#N/A</v>
      </c>
      <c r="F95" s="44" t="e">
        <f t="shared" si="29"/>
        <v>#N/A</v>
      </c>
      <c r="G95" s="44" t="e">
        <f t="shared" si="29"/>
        <v>#N/A</v>
      </c>
      <c r="H95" s="44" t="e">
        <f t="shared" si="29"/>
        <v>#N/A</v>
      </c>
      <c r="I95" s="44" t="e">
        <f t="shared" si="29"/>
        <v>#N/A</v>
      </c>
      <c r="J95" s="44" t="e">
        <f t="shared" ref="J95:N96" si="30">IF(SUM($J80:$N80)=0,1/COUNT($J80:$N80),J80/SUM($J80:$N80))</f>
        <v>#N/A</v>
      </c>
      <c r="K95" s="44" t="e">
        <f t="shared" si="30"/>
        <v>#N/A</v>
      </c>
      <c r="L95" s="44" t="e">
        <f t="shared" si="30"/>
        <v>#N/A</v>
      </c>
      <c r="M95" s="44" t="e">
        <f t="shared" si="30"/>
        <v>#N/A</v>
      </c>
      <c r="N95" s="44" t="e">
        <f t="shared" si="30"/>
        <v>#N/A</v>
      </c>
      <c r="O95" s="45"/>
      <c r="P95" s="45"/>
      <c r="Q95" s="44" t="e">
        <f t="shared" ref="Q95:U96" si="31">IF(SUM($Q80:$U80)=0,1/COUNT($Q80:$U80),Q80/SUM($Q80:$U80))</f>
        <v>#N/A</v>
      </c>
      <c r="R95" s="44" t="e">
        <f t="shared" si="31"/>
        <v>#N/A</v>
      </c>
      <c r="S95" s="44" t="e">
        <f t="shared" si="31"/>
        <v>#N/A</v>
      </c>
      <c r="T95" s="44" t="e">
        <f t="shared" si="31"/>
        <v>#N/A</v>
      </c>
      <c r="U95" s="44" t="e">
        <f t="shared" si="31"/>
        <v>#N/A</v>
      </c>
      <c r="V95" s="44" t="e">
        <f t="shared" si="21"/>
        <v>#N/A</v>
      </c>
      <c r="W95" s="44" t="e">
        <f t="shared" si="21"/>
        <v>#N/A</v>
      </c>
      <c r="X95" s="45"/>
      <c r="Z95" s="60" t="e">
        <f t="shared" si="22"/>
        <v>#N/A</v>
      </c>
      <c r="AA95" s="22" t="e">
        <f t="shared" si="23"/>
        <v>#N/A</v>
      </c>
      <c r="AB95" s="25" t="e">
        <f t="shared" si="24"/>
        <v>#N/A</v>
      </c>
      <c r="AC95" s="22" t="e">
        <f t="shared" si="25"/>
        <v>#N/A</v>
      </c>
      <c r="AD95" s="22" t="e">
        <f t="shared" si="25"/>
        <v>#N/A</v>
      </c>
      <c r="AE95" s="22" t="e">
        <f t="shared" si="26"/>
        <v>#N/A</v>
      </c>
      <c r="AF95" s="22" t="e">
        <f t="shared" si="27"/>
        <v>#N/A</v>
      </c>
      <c r="AG95" s="25" t="e">
        <f t="shared" si="28"/>
        <v>#N/A</v>
      </c>
    </row>
    <row r="96" spans="2:33" ht="20.100000000000001" hidden="1" customHeight="1" outlineLevel="1" thickBot="1" x14ac:dyDescent="0.25">
      <c r="B96" s="153"/>
      <c r="C96" s="26" t="s">
        <v>8</v>
      </c>
      <c r="D96" s="45"/>
      <c r="E96" s="44" t="e">
        <f t="shared" si="29"/>
        <v>#N/A</v>
      </c>
      <c r="F96" s="44" t="e">
        <f t="shared" si="29"/>
        <v>#N/A</v>
      </c>
      <c r="G96" s="44" t="e">
        <f t="shared" si="29"/>
        <v>#N/A</v>
      </c>
      <c r="H96" s="44" t="e">
        <f t="shared" si="29"/>
        <v>#N/A</v>
      </c>
      <c r="I96" s="44" t="e">
        <f t="shared" si="29"/>
        <v>#N/A</v>
      </c>
      <c r="J96" s="44" t="e">
        <f t="shared" si="30"/>
        <v>#N/A</v>
      </c>
      <c r="K96" s="44" t="e">
        <f t="shared" si="30"/>
        <v>#N/A</v>
      </c>
      <c r="L96" s="44" t="e">
        <f t="shared" si="30"/>
        <v>#N/A</v>
      </c>
      <c r="M96" s="44" t="e">
        <f t="shared" si="30"/>
        <v>#N/A</v>
      </c>
      <c r="N96" s="44" t="e">
        <f t="shared" si="30"/>
        <v>#N/A</v>
      </c>
      <c r="O96" s="45"/>
      <c r="P96" s="45"/>
      <c r="Q96" s="44" t="e">
        <f t="shared" si="31"/>
        <v>#N/A</v>
      </c>
      <c r="R96" s="44" t="e">
        <f t="shared" si="31"/>
        <v>#N/A</v>
      </c>
      <c r="S96" s="44" t="e">
        <f t="shared" si="31"/>
        <v>#N/A</v>
      </c>
      <c r="T96" s="44" t="e">
        <f t="shared" si="31"/>
        <v>#N/A</v>
      </c>
      <c r="U96" s="44" t="e">
        <f t="shared" si="31"/>
        <v>#N/A</v>
      </c>
      <c r="V96" s="44" t="e">
        <f t="shared" si="21"/>
        <v>#N/A</v>
      </c>
      <c r="W96" s="44" t="e">
        <f t="shared" si="21"/>
        <v>#N/A</v>
      </c>
      <c r="X96" s="45"/>
      <c r="Z96" s="60" t="e">
        <f t="shared" si="22"/>
        <v>#N/A</v>
      </c>
      <c r="AA96" s="22" t="e">
        <f t="shared" si="23"/>
        <v>#N/A</v>
      </c>
      <c r="AB96" s="25" t="e">
        <f t="shared" si="24"/>
        <v>#N/A</v>
      </c>
      <c r="AC96" s="22" t="e">
        <f t="shared" si="25"/>
        <v>#N/A</v>
      </c>
      <c r="AD96" s="22" t="e">
        <f t="shared" si="25"/>
        <v>#N/A</v>
      </c>
      <c r="AE96" s="22" t="e">
        <f t="shared" si="26"/>
        <v>#N/A</v>
      </c>
      <c r="AF96" s="22" t="e">
        <f t="shared" si="27"/>
        <v>#N/A</v>
      </c>
      <c r="AG96" s="25" t="e">
        <f t="shared" si="28"/>
        <v>#N/A</v>
      </c>
    </row>
    <row r="97" spans="2:33" ht="20.100000000000001" hidden="1" customHeight="1" outlineLevel="1" thickTop="1" thickBot="1" x14ac:dyDescent="0.3">
      <c r="B97" s="153"/>
      <c r="C97" s="30" t="s">
        <v>9</v>
      </c>
      <c r="D97" s="32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2"/>
      <c r="P97" s="32"/>
      <c r="Q97" s="31"/>
      <c r="R97" s="31"/>
      <c r="S97" s="31"/>
      <c r="T97" s="31"/>
      <c r="U97" s="31"/>
      <c r="V97" s="31"/>
      <c r="W97" s="31"/>
      <c r="X97" s="33"/>
      <c r="Z97" s="62"/>
      <c r="AA97" s="31"/>
      <c r="AB97" s="32"/>
      <c r="AC97" s="31"/>
      <c r="AD97" s="31"/>
      <c r="AE97" s="31"/>
      <c r="AF97" s="31"/>
      <c r="AG97" s="33"/>
    </row>
    <row r="98" spans="2:33" ht="20.100000000000001" hidden="1" customHeight="1" outlineLevel="1" thickTop="1" thickBot="1" x14ac:dyDescent="0.3">
      <c r="B98" s="153"/>
      <c r="C98" s="41"/>
    </row>
    <row r="99" spans="2:33" ht="20.100000000000001" customHeight="1" collapsed="1" x14ac:dyDescent="0.2"/>
  </sheetData>
  <sheetProtection password="CE88" sheet="1"/>
  <customSheetViews>
    <customSheetView guid="{142F5F3A-E448-4B04-8F99-5786C946AD13}" scale="70" fitToPage="1" hiddenRows="1" state="hidden">
      <selection activeCell="R29" sqref="R29"/>
      <pageMargins left="0.78740157499999996" right="0.78740157499999996" top="0.984251969" bottom="0.984251969" header="0.4921259845" footer="0.4921259845"/>
      <pageSetup paperSize="9" scale="27" orientation="portrait" r:id="rId1"/>
      <headerFooter alignWithMargins="0"/>
    </customSheetView>
  </customSheetViews>
  <mergeCells count="200">
    <mergeCell ref="X72:X73"/>
    <mergeCell ref="B37:B49"/>
    <mergeCell ref="F38:F39"/>
    <mergeCell ref="G38:G39"/>
    <mergeCell ref="H38:H39"/>
    <mergeCell ref="I38:I39"/>
    <mergeCell ref="J38:J39"/>
    <mergeCell ref="D38:D39"/>
    <mergeCell ref="Q71:X71"/>
    <mergeCell ref="P53:P54"/>
    <mergeCell ref="V53:V54"/>
    <mergeCell ref="Q52:X52"/>
    <mergeCell ref="E71:I71"/>
    <mergeCell ref="B71:B83"/>
    <mergeCell ref="W53:W54"/>
    <mergeCell ref="X53:X54"/>
    <mergeCell ref="R53:R54"/>
    <mergeCell ref="S53:S54"/>
    <mergeCell ref="T53:T54"/>
    <mergeCell ref="E53:E54"/>
    <mergeCell ref="F53:F54"/>
    <mergeCell ref="U53:U54"/>
    <mergeCell ref="D72:D73"/>
    <mergeCell ref="J72:J73"/>
    <mergeCell ref="B52:B64"/>
    <mergeCell ref="J53:J54"/>
    <mergeCell ref="K53:K54"/>
    <mergeCell ref="H53:H54"/>
    <mergeCell ref="I53:I54"/>
    <mergeCell ref="L53:L54"/>
    <mergeCell ref="D53:D54"/>
    <mergeCell ref="G53:G54"/>
    <mergeCell ref="E52:I52"/>
    <mergeCell ref="J52:N52"/>
    <mergeCell ref="N53:N54"/>
    <mergeCell ref="Q7:X7"/>
    <mergeCell ref="M8:M9"/>
    <mergeCell ref="T8:T9"/>
    <mergeCell ref="X23:X24"/>
    <mergeCell ref="X8:X9"/>
    <mergeCell ref="U8:U9"/>
    <mergeCell ref="V8:V9"/>
    <mergeCell ref="W8:W9"/>
    <mergeCell ref="Q23:Q24"/>
    <mergeCell ref="W23:W24"/>
    <mergeCell ref="Q22:X22"/>
    <mergeCell ref="J7:N7"/>
    <mergeCell ref="O8:O9"/>
    <mergeCell ref="S23:S24"/>
    <mergeCell ref="Q8:Q9"/>
    <mergeCell ref="R8:R9"/>
    <mergeCell ref="S8:S9"/>
    <mergeCell ref="T23:T24"/>
    <mergeCell ref="U23:U24"/>
    <mergeCell ref="P23:P24"/>
    <mergeCell ref="P8:P9"/>
    <mergeCell ref="B7:B19"/>
    <mergeCell ref="B22:B34"/>
    <mergeCell ref="M23:M24"/>
    <mergeCell ref="N23:N24"/>
    <mergeCell ref="N8:N9"/>
    <mergeCell ref="D8:D9"/>
    <mergeCell ref="E8:E9"/>
    <mergeCell ref="E7:I7"/>
    <mergeCell ref="D23:D24"/>
    <mergeCell ref="E23:E24"/>
    <mergeCell ref="F23:F24"/>
    <mergeCell ref="G23:G24"/>
    <mergeCell ref="H23:H24"/>
    <mergeCell ref="I23:I24"/>
    <mergeCell ref="J23:J24"/>
    <mergeCell ref="K23:K24"/>
    <mergeCell ref="G8:G9"/>
    <mergeCell ref="H8:H9"/>
    <mergeCell ref="I8:I9"/>
    <mergeCell ref="J8:J9"/>
    <mergeCell ref="F8:F9"/>
    <mergeCell ref="L8:L9"/>
    <mergeCell ref="K8:K9"/>
    <mergeCell ref="Q38:Q39"/>
    <mergeCell ref="Q53:Q54"/>
    <mergeCell ref="O53:O54"/>
    <mergeCell ref="O38:O39"/>
    <mergeCell ref="M53:M54"/>
    <mergeCell ref="K38:K39"/>
    <mergeCell ref="L38:L39"/>
    <mergeCell ref="R23:R24"/>
    <mergeCell ref="P38:P39"/>
    <mergeCell ref="Q37:X37"/>
    <mergeCell ref="X38:X39"/>
    <mergeCell ref="R38:R39"/>
    <mergeCell ref="S38:S39"/>
    <mergeCell ref="T38:T39"/>
    <mergeCell ref="U38:U39"/>
    <mergeCell ref="M38:M39"/>
    <mergeCell ref="O23:O24"/>
    <mergeCell ref="V23:V24"/>
    <mergeCell ref="V38:V39"/>
    <mergeCell ref="W38:W39"/>
    <mergeCell ref="B86:B98"/>
    <mergeCell ref="F87:F88"/>
    <mergeCell ref="G87:G88"/>
    <mergeCell ref="H87:H88"/>
    <mergeCell ref="T72:T73"/>
    <mergeCell ref="U72:U73"/>
    <mergeCell ref="V72:V73"/>
    <mergeCell ref="W72:W73"/>
    <mergeCell ref="L72:L73"/>
    <mergeCell ref="P72:P73"/>
    <mergeCell ref="Q72:Q73"/>
    <mergeCell ref="R72:R73"/>
    <mergeCell ref="S72:S73"/>
    <mergeCell ref="E72:E73"/>
    <mergeCell ref="I87:I88"/>
    <mergeCell ref="Q86:X86"/>
    <mergeCell ref="D87:D88"/>
    <mergeCell ref="E87:E88"/>
    <mergeCell ref="M87:M88"/>
    <mergeCell ref="O72:O73"/>
    <mergeCell ref="N87:N88"/>
    <mergeCell ref="O87:O88"/>
    <mergeCell ref="J87:J88"/>
    <mergeCell ref="K87:K88"/>
    <mergeCell ref="L87:L88"/>
    <mergeCell ref="P87:P88"/>
    <mergeCell ref="Q87:Q88"/>
    <mergeCell ref="R87:R88"/>
    <mergeCell ref="S87:S88"/>
    <mergeCell ref="X87:X88"/>
    <mergeCell ref="T87:T88"/>
    <mergeCell ref="U87:U88"/>
    <mergeCell ref="V87:V88"/>
    <mergeCell ref="W87:W88"/>
    <mergeCell ref="Z7:AB7"/>
    <mergeCell ref="AC7:AG7"/>
    <mergeCell ref="Z8:Z9"/>
    <mergeCell ref="AA8:AA9"/>
    <mergeCell ref="AB8:AB9"/>
    <mergeCell ref="AC8:AC9"/>
    <mergeCell ref="AD8:AD9"/>
    <mergeCell ref="AE8:AE9"/>
    <mergeCell ref="AF8:AF9"/>
    <mergeCell ref="AG8:AG9"/>
    <mergeCell ref="Z22:AB22"/>
    <mergeCell ref="AC22:AG22"/>
    <mergeCell ref="Z23:Z24"/>
    <mergeCell ref="AA23:AA24"/>
    <mergeCell ref="AB23:AB24"/>
    <mergeCell ref="AC23:AC24"/>
    <mergeCell ref="AD23:AD24"/>
    <mergeCell ref="AE23:AE24"/>
    <mergeCell ref="AF23:AF24"/>
    <mergeCell ref="AG23:AG24"/>
    <mergeCell ref="AG53:AG54"/>
    <mergeCell ref="Z37:AB37"/>
    <mergeCell ref="AC37:AG37"/>
    <mergeCell ref="Z38:Z39"/>
    <mergeCell ref="AA38:AA39"/>
    <mergeCell ref="AB38:AB39"/>
    <mergeCell ref="AC38:AC39"/>
    <mergeCell ref="AD38:AD39"/>
    <mergeCell ref="AE38:AE39"/>
    <mergeCell ref="AF38:AF39"/>
    <mergeCell ref="AG38:AG39"/>
    <mergeCell ref="Z52:AB52"/>
    <mergeCell ref="AC52:AG52"/>
    <mergeCell ref="Z53:Z54"/>
    <mergeCell ref="AA53:AA54"/>
    <mergeCell ref="AB53:AB54"/>
    <mergeCell ref="AC53:AC54"/>
    <mergeCell ref="AD53:AD54"/>
    <mergeCell ref="AE53:AE54"/>
    <mergeCell ref="AF53:AF54"/>
    <mergeCell ref="Z86:AB86"/>
    <mergeCell ref="AC86:AG86"/>
    <mergeCell ref="Z87:Z88"/>
    <mergeCell ref="AA87:AA88"/>
    <mergeCell ref="AB87:AB88"/>
    <mergeCell ref="AC87:AC88"/>
    <mergeCell ref="AD87:AD88"/>
    <mergeCell ref="AE87:AE88"/>
    <mergeCell ref="AF87:AF88"/>
    <mergeCell ref="AG87:AG88"/>
    <mergeCell ref="E86:I86"/>
    <mergeCell ref="J86:N86"/>
    <mergeCell ref="M72:M73"/>
    <mergeCell ref="F72:F73"/>
    <mergeCell ref="G72:G73"/>
    <mergeCell ref="H72:H73"/>
    <mergeCell ref="I72:I73"/>
    <mergeCell ref="N72:N73"/>
    <mergeCell ref="E22:I22"/>
    <mergeCell ref="J22:N22"/>
    <mergeCell ref="E37:I37"/>
    <mergeCell ref="J37:N37"/>
    <mergeCell ref="L23:L24"/>
    <mergeCell ref="E38:E39"/>
    <mergeCell ref="N38:N39"/>
    <mergeCell ref="K72:K73"/>
    <mergeCell ref="J71:N71"/>
  </mergeCells>
  <phoneticPr fontId="8" type="noConversion"/>
  <pageMargins left="0.78740157499999996" right="0.78740157499999996" top="0.984251969" bottom="0.984251969" header="0.4921259845" footer="0.4921259845"/>
  <pageSetup paperSize="9" scale="27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Procédure</vt:lpstr>
      <vt:lpstr>Pointage hebdo Janvier 2017 </vt:lpstr>
      <vt:lpstr>Total</vt:lpstr>
      <vt:lpstr>'Pointage hebdo Janvier 2017 '!LUNDI</vt:lpstr>
      <vt:lpstr>'Pointage hebdo Janvier 2017 '!Zone_d_impression</vt:lpstr>
    </vt:vector>
  </TitlesOfParts>
  <Company>Fromarsac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CONDSTM</dc:creator>
  <cp:lastModifiedBy>ignacy</cp:lastModifiedBy>
  <cp:lastPrinted>2015-09-02T15:19:45Z</cp:lastPrinted>
  <dcterms:created xsi:type="dcterms:W3CDTF">2001-08-03T12:10:48Z</dcterms:created>
  <dcterms:modified xsi:type="dcterms:W3CDTF">2017-07-26T06:41:21Z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2455563</vt:lpwstr>
  </property>
  <property fmtid="{D5CDD505-2E9C-101B-9397-08002B2CF9AE}" pid="3" name="NXPowerLiteSettings">
    <vt:lpwstr>C74006B004C800</vt:lpwstr>
  </property>
  <property fmtid="{D5CDD505-2E9C-101B-9397-08002B2CF9AE}" pid="4" name="NXPowerLiteVersion">
    <vt:lpwstr>S5.1.1</vt:lpwstr>
  </property>
</Properties>
</file>