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525" windowWidth="21720" windowHeight="13560"/>
  </bookViews>
  <sheets>
    <sheet name="devis unique" sheetId="1" r:id="rId1"/>
    <sheet name="Feuil2" sheetId="3" r:id="rId2"/>
    <sheet name="les options" sheetId="4" r:id="rId3"/>
  </sheets>
  <definedNames>
    <definedName name="Actes">Feuil2!$B$2:$B$7</definedName>
    <definedName name="_xlnm.Print_Area" localSheetId="0">'devis unique'!$A$1:$K$23</definedName>
  </definedNames>
  <calcPr calcId="145621"/>
</workbook>
</file>

<file path=xl/calcChain.xml><?xml version="1.0" encoding="utf-8"?>
<calcChain xmlns="http://schemas.openxmlformats.org/spreadsheetml/2006/main">
  <c r="J4" i="1" l="1"/>
  <c r="J3" i="1"/>
  <c r="I27" i="1" l="1"/>
  <c r="G25" i="1"/>
  <c r="G26" i="1"/>
  <c r="G27" i="1"/>
  <c r="G23" i="1"/>
  <c r="F25" i="1"/>
  <c r="F26" i="1"/>
  <c r="F27" i="1"/>
  <c r="F23" i="1"/>
  <c r="E23" i="1" l="1"/>
  <c r="E25" i="1"/>
  <c r="E26" i="1"/>
  <c r="E27" i="1"/>
  <c r="C22" i="1" l="1"/>
  <c r="I22" i="1"/>
  <c r="K4" i="3" l="1"/>
  <c r="I5" i="3"/>
  <c r="I6" i="3"/>
  <c r="H4" i="3"/>
  <c r="H5" i="3"/>
  <c r="K5" i="3" s="1"/>
  <c r="L5" i="3" s="1"/>
  <c r="H6" i="3"/>
  <c r="K6" i="3" s="1"/>
  <c r="L6" i="3" s="1"/>
  <c r="H7" i="3"/>
  <c r="H3" i="3"/>
  <c r="K3" i="3" s="1"/>
  <c r="H2" i="3"/>
  <c r="M6" i="3" l="1"/>
  <c r="M5" i="3"/>
  <c r="F22" i="1"/>
  <c r="E22" i="1"/>
  <c r="F24" i="1"/>
  <c r="E24" i="1"/>
  <c r="K7" i="3"/>
  <c r="I4" i="3"/>
  <c r="G24" i="1"/>
  <c r="I3" i="3"/>
  <c r="L3" i="3" s="1"/>
  <c r="M3" i="3" s="1"/>
  <c r="I2" i="3"/>
  <c r="K2" i="3"/>
  <c r="L2" i="3" s="1"/>
  <c r="I7" i="3"/>
  <c r="L4" i="3"/>
  <c r="M2" i="3"/>
  <c r="I24" i="1"/>
  <c r="I25" i="1"/>
  <c r="I26" i="1"/>
  <c r="C25" i="1"/>
  <c r="C26" i="1"/>
  <c r="C27" i="1"/>
  <c r="I23" i="1"/>
  <c r="I28" i="1" s="1"/>
  <c r="C24" i="1"/>
  <c r="C23" i="1"/>
  <c r="F28" i="1" l="1"/>
  <c r="E28" i="1"/>
  <c r="G22" i="1"/>
  <c r="G28" i="1" s="1"/>
  <c r="L7" i="3"/>
  <c r="M7" i="3"/>
  <c r="M4" i="3"/>
  <c r="H23" i="1"/>
  <c r="J23" i="1" s="1"/>
  <c r="H24" i="1"/>
  <c r="J24" i="1" s="1"/>
  <c r="H25" i="1"/>
  <c r="J25" i="1" s="1"/>
  <c r="H26" i="1"/>
  <c r="J26" i="1" s="1"/>
  <c r="H27" i="1"/>
  <c r="J27" i="1" s="1"/>
  <c r="H22" i="1" l="1"/>
  <c r="G35" i="1" s="1"/>
  <c r="J22" i="1"/>
  <c r="H28" i="1"/>
  <c r="J28" i="1" s="1"/>
</calcChain>
</file>

<file path=xl/sharedStrings.xml><?xml version="1.0" encoding="utf-8"?>
<sst xmlns="http://schemas.openxmlformats.org/spreadsheetml/2006/main" count="92" uniqueCount="81">
  <si>
    <t>DEVIS POUR LES TRAITEMENTS ET ACTES BUCCO-DENTAIRES FAISANT L'OBJET D'UNE ENTENTE DIRECTE
( Les soins à tarifs opposables ne sont pas compris dans le devis)</t>
  </si>
  <si>
    <t>Identitication du chirurgien-dentiste traitant :</t>
  </si>
  <si>
    <t xml:space="preserve">Identification du praticien RPPS : </t>
  </si>
  <si>
    <t xml:space="preserve">N° de la structure (AM, FINESS ou SIRET) : </t>
  </si>
  <si>
    <t>Identification de la structure : 
(raison sociale et adresse du cabinet ou de l'établissement)</t>
  </si>
  <si>
    <t xml:space="preserve">Date du devis : </t>
  </si>
  <si>
    <t xml:space="preserve">Identification du patient </t>
  </si>
  <si>
    <t xml:space="preserve">Nom et prénom : </t>
  </si>
  <si>
    <t xml:space="preserve">Date de naissance : </t>
  </si>
  <si>
    <t xml:space="preserve">N° de Sécurité Sociale de l'assuré : </t>
  </si>
  <si>
    <t>Ce devis et la propriété du patient ou de son représentant légal, La communication de ce document à un tiers se fait sous sa seule responsabilité.</t>
  </si>
  <si>
    <t xml:space="preserve">Durée de validité : </t>
  </si>
  <si>
    <t>A remplir par l'assuré si celui-ci souhaite envoyer ce devis à son organisme complémentaire :</t>
  </si>
  <si>
    <t xml:space="preserve">Nom de l'organisme complémentaire : </t>
  </si>
  <si>
    <t xml:space="preserve">N° contrat ou d'adhérent : </t>
  </si>
  <si>
    <t>Référence dossier ( à remplir par l'organisme complémentaire ) :</t>
  </si>
  <si>
    <t>A remplir par le chirurgien-dentiste. Description du traitement proposé :</t>
  </si>
  <si>
    <t>si Oui, lesquelles ?</t>
  </si>
  <si>
    <t>Adresse de l'assuré :</t>
  </si>
  <si>
    <t xml:space="preserve">Description précise et détaillée des actes : </t>
  </si>
  <si>
    <t>(B1)
Montant des prestations de soins</t>
  </si>
  <si>
    <t>(B2)
Charges de structures</t>
  </si>
  <si>
    <t xml:space="preserve">(D)
Base de remboursement par Assurance Maladie Obligatoire </t>
  </si>
  <si>
    <t xml:space="preserve">(E=C-D)
Montant non remboursable par Assurance Maladie Obligatoire </t>
  </si>
  <si>
    <t>Libellé de l'acte 
ou 
libellé Orthodontique</t>
  </si>
  <si>
    <t>Matériaux 
utilisés</t>
  </si>
  <si>
    <t>Code CCAM 
ou 
pour l'orthodontie 
cotation NGAP</t>
  </si>
  <si>
    <t>(A)
Prix de vente 
du dispositif 
médical sur 
mesure *</t>
  </si>
  <si>
    <t>Réservé 
à l'organisme complémentaire</t>
  </si>
  <si>
    <t>N° dent 
ou 
localisation</t>
  </si>
  <si>
    <t>TOTAL €</t>
  </si>
  <si>
    <t xml:space="preserve">Matériaux et Normes : </t>
  </si>
  <si>
    <t>1 : Alliage précieux NF EN ISO 22674 3/2007</t>
  </si>
  <si>
    <t>5 : Résine Base NF EN ISO 1567 2000</t>
  </si>
  <si>
    <t>6 : Résine dent NF EN ISO 22112 2005</t>
  </si>
  <si>
    <t>3 : Alliage non précieux CoCr - NF EN ISO 22674 3/2007</t>
  </si>
  <si>
    <t>4 : Alliage non précieux NiCR - NF EN ISO 22674 3/2007</t>
  </si>
  <si>
    <t>7 : Céramo-métallique NF EN ISO 9693 2000</t>
  </si>
  <si>
    <t>8 : Céramo dentaire NF EN ISO 6872 1999</t>
  </si>
  <si>
    <t>2 : Alliage semi précieux NF EN ISO 22674 3/2007</t>
  </si>
  <si>
    <t>Le patient ou son représentant légal reconnait avoir eu la possibilité du choix de son traitement
Date et signature du patient  ou du (ou des) responsable(s) légal (ou légaux)</t>
  </si>
  <si>
    <t>Signature du chirurgien-dentiste :</t>
  </si>
  <si>
    <t>HBMD043</t>
  </si>
  <si>
    <t xml:space="preserve"> 2, 4, 7</t>
  </si>
  <si>
    <t>2,4,7</t>
  </si>
  <si>
    <t>HBLD036</t>
  </si>
  <si>
    <t xml:space="preserve">Adresse e-mail : Tél. : </t>
  </si>
  <si>
    <t>(C=A+B1+B2)
Montant des honoraires</t>
  </si>
  <si>
    <t>Pose d'une couronne dentaire dentoportée céramométallique 
ou en équivalents minéraux</t>
  </si>
  <si>
    <t>Couronne 1</t>
  </si>
  <si>
    <t xml:space="preserve">Couronne 2 </t>
  </si>
  <si>
    <t>Acte 3</t>
  </si>
  <si>
    <t>Acte 4</t>
  </si>
  <si>
    <t>Rebasage</t>
  </si>
  <si>
    <t>HBSD025</t>
  </si>
  <si>
    <t>HBLD6037</t>
  </si>
  <si>
    <t>HBRD095</t>
  </si>
  <si>
    <t>HBVD069</t>
  </si>
  <si>
    <t>Prix achat 
fournisseur</t>
  </si>
  <si>
    <t>taux de ch.
Structure</t>
  </si>
  <si>
    <t>1-tx de ch.
Structure</t>
  </si>
  <si>
    <t>Prix vente dispositif médical 
A</t>
  </si>
  <si>
    <t>Honoraires 
de l'acte
C</t>
  </si>
  <si>
    <t>Montant prestation
soins acte
B1</t>
  </si>
  <si>
    <t>Charges de
structure
B2</t>
  </si>
  <si>
    <t>Vérif.mont.
Honoraires
C</t>
  </si>
  <si>
    <t xml:space="preserve">Total des honoraires : </t>
  </si>
  <si>
    <t xml:space="preserve">Dispositions particulières  : </t>
  </si>
  <si>
    <t>Dispositions
 particulières</t>
  </si>
  <si>
    <t>non</t>
  </si>
  <si>
    <t>Lieu de fabrication du dispositif médical :</t>
  </si>
  <si>
    <t xml:space="preserve"> en France</t>
  </si>
  <si>
    <t>au sein de l'Union Européenne</t>
  </si>
  <si>
    <t>hors Union Européenne (pays)</t>
  </si>
  <si>
    <t>Sans sous-traitance du fabricant</t>
  </si>
  <si>
    <t>avec une partie de la réalisation du fabricant sous traitée</t>
  </si>
  <si>
    <t>en France, g au sein de l'Union Européenne</t>
  </si>
  <si>
    <t>hors Union Européenne ( pays ) : ………….......</t>
  </si>
  <si>
    <t>traitance fabricant</t>
  </si>
  <si>
    <t>lieu de sous traitance</t>
  </si>
  <si>
    <r>
      <rPr>
        <b/>
        <sz val="9.5"/>
        <color theme="1"/>
        <rFont val="Calibri"/>
        <family val="2"/>
        <scheme val="minor"/>
      </rPr>
      <t xml:space="preserve">Lieu de fabrication du dispositif médical </t>
    </r>
    <r>
      <rPr>
        <sz val="9"/>
        <color theme="1"/>
        <rFont val="Calibri"/>
        <family val="2"/>
        <scheme val="minor"/>
      </rPr>
      <t xml:space="preserve">: </t>
    </r>
    <r>
      <rPr>
        <sz val="9"/>
        <color theme="1"/>
        <rFont val="Calibri"/>
        <family val="2"/>
      </rPr>
      <t xml:space="preserve"> 
A l'issue du traitement, il vous sera remis la déclaration de conformité* du dispositif médical </t>
    </r>
    <r>
      <rPr>
        <sz val="8"/>
        <color theme="1"/>
        <rFont val="Calibri"/>
        <family val="2"/>
      </rPr>
      <t>(* document rempli par le fabricant ou son mandataire et sous sa seule responsabilité 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</si>
</sst>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9.5"/>
      <color theme="1"/>
      <name val="Calibri"/>
      <family val="2"/>
      <scheme val="minor"/>
    </font>
    <font>
      <sz val="10"/>
      <name val="Arial"/>
    </font>
    <font>
      <sz val="10"/>
      <color theme="1"/>
      <name val="Arial Unicode MS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53">
    <xf numFmtId="0" fontId="0" fillId="0" borderId="0" xfId="0"/>
    <xf numFmtId="0" fontId="0" fillId="0" borderId="0" xfId="0" applyFont="1"/>
    <xf numFmtId="0" fontId="0" fillId="0" borderId="11" xfId="0" applyFont="1" applyFill="1" applyBorder="1"/>
    <xf numFmtId="0" fontId="0" fillId="0" borderId="10" xfId="0" applyFont="1" applyFill="1" applyBorder="1"/>
    <xf numFmtId="0" fontId="0" fillId="0" borderId="13" xfId="0" applyFont="1" applyFill="1" applyBorder="1"/>
    <xf numFmtId="0" fontId="0" fillId="0" borderId="10" xfId="0" applyFont="1" applyBorder="1" applyAlignment="1">
      <alignment wrapText="1"/>
    </xf>
    <xf numFmtId="0" fontId="0" fillId="0" borderId="10" xfId="0" applyFont="1" applyFill="1" applyBorder="1" applyAlignment="1">
      <alignment wrapText="1"/>
    </xf>
    <xf numFmtId="0" fontId="0" fillId="0" borderId="10" xfId="0" applyBorder="1"/>
    <xf numFmtId="0" fontId="0" fillId="0" borderId="10" xfId="0" applyBorder="1" applyAlignment="1">
      <alignment horizontal="left"/>
    </xf>
    <xf numFmtId="2" fontId="6" fillId="0" borderId="0" xfId="1" applyNumberFormat="1" applyFill="1"/>
    <xf numFmtId="0" fontId="0" fillId="0" borderId="24" xfId="0" applyFont="1" applyBorder="1" applyAlignment="1"/>
    <xf numFmtId="0" fontId="6" fillId="0" borderId="0" xfId="1" applyFill="1" applyBorder="1" applyAlignment="1">
      <alignment wrapText="1"/>
    </xf>
    <xf numFmtId="0" fontId="6" fillId="0" borderId="0" xfId="1" applyFill="1" applyAlignment="1">
      <alignment wrapText="1"/>
    </xf>
    <xf numFmtId="0" fontId="6" fillId="0" borderId="0" xfId="1" applyFill="1"/>
    <xf numFmtId="0" fontId="0" fillId="0" borderId="0" xfId="0" applyFill="1"/>
    <xf numFmtId="0" fontId="0" fillId="0" borderId="10" xfId="0" applyFont="1" applyFill="1" applyBorder="1" applyAlignment="1">
      <alignment horizontal="center"/>
    </xf>
    <xf numFmtId="164" fontId="6" fillId="0" borderId="0" xfId="1" applyNumberFormat="1" applyFill="1"/>
    <xf numFmtId="0" fontId="0" fillId="0" borderId="24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7" xfId="0" applyFont="1" applyBorder="1" applyAlignment="1">
      <alignment horizontal="left" vertical="top"/>
    </xf>
    <xf numFmtId="0" fontId="0" fillId="0" borderId="25" xfId="0" applyFont="1" applyBorder="1" applyAlignment="1">
      <alignment wrapText="1"/>
    </xf>
    <xf numFmtId="0" fontId="0" fillId="0" borderId="26" xfId="0" applyFont="1" applyBorder="1" applyAlignment="1">
      <alignment wrapText="1"/>
    </xf>
    <xf numFmtId="0" fontId="0" fillId="0" borderId="26" xfId="0" applyFont="1" applyFill="1" applyBorder="1" applyAlignment="1">
      <alignment wrapText="1"/>
    </xf>
    <xf numFmtId="0" fontId="0" fillId="2" borderId="27" xfId="0" applyFont="1" applyFill="1" applyBorder="1" applyAlignment="1">
      <alignment wrapText="1"/>
    </xf>
    <xf numFmtId="0" fontId="0" fillId="0" borderId="10" xfId="0" quotePrefix="1" applyFont="1" applyFill="1" applyBorder="1" applyAlignment="1">
      <alignment wrapText="1"/>
    </xf>
    <xf numFmtId="0" fontId="0" fillId="0" borderId="10" xfId="0" applyFill="1" applyBorder="1"/>
    <xf numFmtId="0" fontId="7" fillId="0" borderId="10" xfId="0" applyFont="1" applyBorder="1"/>
    <xf numFmtId="0" fontId="0" fillId="0" borderId="28" xfId="0" applyFont="1" applyFill="1" applyBorder="1"/>
    <xf numFmtId="0" fontId="0" fillId="0" borderId="29" xfId="0" quotePrefix="1" applyFont="1" applyFill="1" applyBorder="1" applyAlignment="1">
      <alignment wrapText="1"/>
    </xf>
    <xf numFmtId="0" fontId="0" fillId="0" borderId="29" xfId="0" applyFill="1" applyBorder="1"/>
    <xf numFmtId="0" fontId="7" fillId="0" borderId="29" xfId="0" applyFont="1" applyBorder="1"/>
    <xf numFmtId="0" fontId="0" fillId="0" borderId="29" xfId="0" applyFont="1" applyFill="1" applyBorder="1"/>
    <xf numFmtId="0" fontId="0" fillId="0" borderId="32" xfId="0" applyBorder="1" applyAlignment="1">
      <alignment wrapText="1"/>
    </xf>
    <xf numFmtId="0" fontId="0" fillId="0" borderId="33" xfId="0" applyBorder="1"/>
    <xf numFmtId="0" fontId="0" fillId="0" borderId="18" xfId="0" applyBorder="1"/>
    <xf numFmtId="0" fontId="0" fillId="0" borderId="34" xfId="0" applyBorder="1" applyAlignment="1">
      <alignment wrapText="1"/>
    </xf>
    <xf numFmtId="0" fontId="0" fillId="0" borderId="35" xfId="0" applyBorder="1"/>
    <xf numFmtId="0" fontId="0" fillId="0" borderId="36" xfId="0" applyBorder="1"/>
    <xf numFmtId="0" fontId="0" fillId="0" borderId="34" xfId="0" applyBorder="1" applyAlignment="1">
      <alignment horizontal="left" vertical="top" wrapText="1"/>
    </xf>
    <xf numFmtId="0" fontId="0" fillId="3" borderId="29" xfId="0" quotePrefix="1" applyFont="1" applyFill="1" applyBorder="1" applyProtection="1">
      <protection locked="0"/>
    </xf>
    <xf numFmtId="0" fontId="0" fillId="3" borderId="10" xfId="0" applyFont="1" applyFill="1" applyBorder="1" applyProtection="1">
      <protection locked="0"/>
    </xf>
    <xf numFmtId="0" fontId="2" fillId="0" borderId="7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41" xfId="0" applyFont="1" applyBorder="1" applyAlignment="1">
      <alignment wrapText="1"/>
    </xf>
    <xf numFmtId="0" fontId="0" fillId="0" borderId="41" xfId="0" applyBorder="1"/>
    <xf numFmtId="0" fontId="0" fillId="0" borderId="37" xfId="0" quotePrefix="1" applyBorder="1" applyAlignment="1">
      <alignment wrapText="1"/>
    </xf>
    <xf numFmtId="0" fontId="0" fillId="2" borderId="30" xfId="0" applyFont="1" applyFill="1" applyBorder="1"/>
    <xf numFmtId="0" fontId="0" fillId="2" borderId="12" xfId="0" applyFont="1" applyFill="1" applyBorder="1"/>
    <xf numFmtId="0" fontId="0" fillId="2" borderId="14" xfId="0" applyFont="1" applyFill="1" applyBorder="1"/>
    <xf numFmtId="0" fontId="0" fillId="3" borderId="38" xfId="0" applyFill="1" applyBorder="1" applyAlignment="1">
      <alignment horizontal="left" vertical="top"/>
    </xf>
    <xf numFmtId="0" fontId="0" fillId="3" borderId="8" xfId="0" applyFill="1" applyBorder="1" applyAlignment="1">
      <alignment horizontal="left" vertical="top"/>
    </xf>
    <xf numFmtId="0" fontId="0" fillId="3" borderId="9" xfId="0" applyFill="1" applyBorder="1" applyAlignment="1">
      <alignment horizontal="left" vertical="top"/>
    </xf>
    <xf numFmtId="0" fontId="2" fillId="3" borderId="38" xfId="0" applyFont="1" applyFill="1" applyBorder="1" applyAlignment="1">
      <alignment horizontal="left" vertical="top"/>
    </xf>
    <xf numFmtId="0" fontId="0" fillId="0" borderId="5" xfId="0" applyFont="1" applyBorder="1" applyAlignment="1">
      <alignment horizontal="left" vertical="top"/>
    </xf>
    <xf numFmtId="0" fontId="0" fillId="0" borderId="23" xfId="0" applyFont="1" applyBorder="1" applyAlignment="1">
      <alignment horizontal="left" vertical="top"/>
    </xf>
    <xf numFmtId="0" fontId="0" fillId="0" borderId="6" xfId="0" applyFont="1" applyBorder="1" applyAlignment="1">
      <alignment horizontal="left" vertical="top"/>
    </xf>
    <xf numFmtId="0" fontId="0" fillId="3" borderId="1" xfId="0" applyFont="1" applyFill="1" applyBorder="1" applyAlignment="1" applyProtection="1">
      <alignment horizontal="left" vertical="top"/>
      <protection locked="0"/>
    </xf>
    <xf numFmtId="0" fontId="0" fillId="3" borderId="22" xfId="0" applyFont="1" applyFill="1" applyBorder="1" applyAlignment="1" applyProtection="1">
      <alignment horizontal="left" vertical="top"/>
      <protection locked="0"/>
    </xf>
    <xf numFmtId="0" fontId="0" fillId="3" borderId="2" xfId="0" applyFont="1" applyFill="1" applyBorder="1" applyAlignment="1" applyProtection="1">
      <alignment horizontal="left" vertical="top"/>
      <protection locked="0"/>
    </xf>
    <xf numFmtId="0" fontId="0" fillId="3" borderId="3" xfId="0" applyFont="1" applyFill="1" applyBorder="1" applyAlignment="1" applyProtection="1">
      <alignment horizontal="left" vertical="top"/>
      <protection locked="0"/>
    </xf>
    <xf numFmtId="0" fontId="0" fillId="3" borderId="0" xfId="0" applyFont="1" applyFill="1" applyBorder="1" applyAlignment="1" applyProtection="1">
      <alignment horizontal="left" vertical="top"/>
      <protection locked="0"/>
    </xf>
    <xf numFmtId="0" fontId="0" fillId="3" borderId="4" xfId="0" applyFont="1" applyFill="1" applyBorder="1" applyAlignment="1" applyProtection="1">
      <alignment horizontal="left" vertical="top"/>
      <protection locked="0"/>
    </xf>
    <xf numFmtId="0" fontId="0" fillId="3" borderId="5" xfId="0" applyFont="1" applyFill="1" applyBorder="1" applyAlignment="1" applyProtection="1">
      <alignment horizontal="left" vertical="top"/>
      <protection locked="0"/>
    </xf>
    <xf numFmtId="0" fontId="0" fillId="3" borderId="23" xfId="0" applyFont="1" applyFill="1" applyBorder="1" applyAlignment="1" applyProtection="1">
      <alignment horizontal="left" vertical="top"/>
      <protection locked="0"/>
    </xf>
    <xf numFmtId="0" fontId="0" fillId="3" borderId="6" xfId="0" applyFont="1" applyFill="1" applyBorder="1" applyAlignment="1" applyProtection="1">
      <alignment horizontal="left" vertical="top"/>
      <protection locked="0"/>
    </xf>
    <xf numFmtId="0" fontId="1" fillId="0" borderId="1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22" xfId="0" applyFill="1" applyBorder="1" applyAlignment="1" applyProtection="1">
      <alignment horizontal="center" vertical="top"/>
      <protection locked="0"/>
    </xf>
    <xf numFmtId="0" fontId="0" fillId="3" borderId="2" xfId="0" applyFill="1" applyBorder="1" applyAlignment="1" applyProtection="1">
      <alignment horizontal="center" vertical="top"/>
      <protection locked="0"/>
    </xf>
    <xf numFmtId="0" fontId="0" fillId="3" borderId="5" xfId="0" applyFill="1" applyBorder="1" applyAlignment="1" applyProtection="1">
      <alignment horizontal="center" vertical="top"/>
      <protection locked="0"/>
    </xf>
    <xf numFmtId="0" fontId="0" fillId="3" borderId="23" xfId="0" applyFill="1" applyBorder="1" applyAlignment="1" applyProtection="1">
      <alignment horizontal="center" vertical="top"/>
      <protection locked="0"/>
    </xf>
    <xf numFmtId="0" fontId="0" fillId="3" borderId="6" xfId="0" applyFill="1" applyBorder="1" applyAlignment="1" applyProtection="1">
      <alignment horizontal="center" vertical="top"/>
      <protection locked="0"/>
    </xf>
    <xf numFmtId="0" fontId="0" fillId="3" borderId="39" xfId="0" applyFill="1" applyBorder="1" applyAlignment="1">
      <alignment horizontal="left" vertical="top"/>
    </xf>
    <xf numFmtId="0" fontId="0" fillId="3" borderId="22" xfId="0" applyFill="1" applyBorder="1" applyAlignment="1">
      <alignment horizontal="left" vertical="top"/>
    </xf>
    <xf numFmtId="0" fontId="0" fillId="3" borderId="2" xfId="0" applyFill="1" applyBorder="1" applyAlignment="1">
      <alignment horizontal="left" vertical="top"/>
    </xf>
    <xf numFmtId="0" fontId="0" fillId="3" borderId="40" xfId="0" applyFill="1" applyBorder="1" applyAlignment="1">
      <alignment horizontal="left" vertical="top"/>
    </xf>
    <xf numFmtId="0" fontId="0" fillId="3" borderId="23" xfId="0" applyFill="1" applyBorder="1" applyAlignment="1">
      <alignment horizontal="left" vertical="top"/>
    </xf>
    <xf numFmtId="0" fontId="0" fillId="3" borderId="6" xfId="0" applyFill="1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1" fillId="0" borderId="7" xfId="0" applyFont="1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7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3" borderId="7" xfId="0" applyFont="1" applyFill="1" applyBorder="1" applyAlignment="1" applyProtection="1">
      <alignment horizontal="left" vertical="top" wrapText="1"/>
      <protection locked="0"/>
    </xf>
    <xf numFmtId="0" fontId="0" fillId="3" borderId="9" xfId="0" applyFill="1" applyBorder="1" applyAlignment="1" applyProtection="1">
      <alignment horizontal="left" vertical="top" wrapText="1"/>
      <protection locked="0"/>
    </xf>
    <xf numFmtId="0" fontId="0" fillId="0" borderId="5" xfId="0" applyFont="1" applyBorder="1" applyAlignment="1">
      <alignment horizontal="left"/>
    </xf>
    <xf numFmtId="0" fontId="0" fillId="0" borderId="23" xfId="0" applyFont="1" applyBorder="1" applyAlignment="1">
      <alignment horizontal="left"/>
    </xf>
    <xf numFmtId="0" fontId="0" fillId="3" borderId="7" xfId="0" applyFont="1" applyFill="1" applyBorder="1" applyAlignment="1" applyProtection="1">
      <alignment horizontal="center"/>
      <protection locked="0"/>
    </xf>
    <xf numFmtId="0" fontId="0" fillId="3" borderId="8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>
      <alignment horizontal="left" vertical="top" wrapText="1"/>
    </xf>
    <xf numFmtId="0" fontId="2" fillId="0" borderId="22" xfId="0" applyFont="1" applyFill="1" applyBorder="1" applyAlignment="1">
      <alignment horizontal="left" vertical="top" wrapText="1"/>
    </xf>
    <xf numFmtId="0" fontId="2" fillId="0" borderId="2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left" vertical="top" wrapText="1"/>
    </xf>
    <xf numFmtId="0" fontId="2" fillId="0" borderId="23" xfId="0" applyFont="1" applyFill="1" applyBorder="1" applyAlignment="1">
      <alignment horizontal="left" vertical="top" wrapText="1"/>
    </xf>
    <xf numFmtId="0" fontId="2" fillId="0" borderId="6" xfId="0" applyFont="1" applyFill="1" applyBorder="1" applyAlignment="1">
      <alignment horizontal="left" vertical="top" wrapText="1"/>
    </xf>
    <xf numFmtId="0" fontId="0" fillId="0" borderId="15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0" borderId="7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3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14" fontId="0" fillId="0" borderId="7" xfId="0" applyNumberFormat="1" applyFont="1" applyBorder="1" applyAlignment="1">
      <alignment horizontal="left" vertical="top" wrapText="1"/>
    </xf>
    <xf numFmtId="0" fontId="0" fillId="0" borderId="1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22" xfId="0" applyFont="1" applyFill="1" applyBorder="1" applyAlignment="1" applyProtection="1">
      <alignment horizontal="center"/>
      <protection locked="0"/>
    </xf>
    <xf numFmtId="0" fontId="0" fillId="3" borderId="3" xfId="0" applyFont="1" applyFill="1" applyBorder="1" applyAlignment="1" applyProtection="1">
      <alignment horizontal="center"/>
      <protection locked="0"/>
    </xf>
    <xf numFmtId="0" fontId="0" fillId="3" borderId="0" xfId="0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>
      <alignment horizontal="center"/>
      <protection locked="0"/>
    </xf>
    <xf numFmtId="0" fontId="0" fillId="3" borderId="23" xfId="0" applyFont="1" applyFill="1" applyBorder="1" applyAlignment="1" applyProtection="1">
      <alignment horizontal="center"/>
      <protection locked="0"/>
    </xf>
    <xf numFmtId="0" fontId="0" fillId="0" borderId="31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left"/>
    </xf>
    <xf numFmtId="0" fontId="0" fillId="0" borderId="9" xfId="0" applyFont="1" applyFill="1" applyBorder="1" applyAlignment="1">
      <alignment horizontal="left"/>
    </xf>
    <xf numFmtId="0" fontId="0" fillId="0" borderId="8" xfId="0" applyFont="1" applyFill="1" applyBorder="1" applyAlignment="1">
      <alignment horizontal="left"/>
    </xf>
    <xf numFmtId="0" fontId="0" fillId="0" borderId="19" xfId="0" applyFont="1" applyFill="1" applyBorder="1" applyAlignment="1">
      <alignment horizontal="center" wrapText="1"/>
    </xf>
    <xf numFmtId="0" fontId="0" fillId="0" borderId="20" xfId="0" applyFont="1" applyFill="1" applyBorder="1" applyAlignment="1">
      <alignment horizontal="center" wrapText="1"/>
    </xf>
    <xf numFmtId="0" fontId="0" fillId="0" borderId="2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left" vertical="top" wrapText="1"/>
    </xf>
    <xf numFmtId="0" fontId="0" fillId="0" borderId="22" xfId="0" applyFont="1" applyFill="1" applyBorder="1" applyAlignment="1">
      <alignment horizontal="left" vertical="top"/>
    </xf>
    <xf numFmtId="0" fontId="0" fillId="0" borderId="2" xfId="0" applyFont="1" applyFill="1" applyBorder="1" applyAlignment="1">
      <alignment horizontal="left" vertical="top"/>
    </xf>
    <xf numFmtId="0" fontId="0" fillId="0" borderId="3" xfId="0" applyFont="1" applyFill="1" applyBorder="1" applyAlignment="1">
      <alignment horizontal="left" vertical="top"/>
    </xf>
    <xf numFmtId="0" fontId="0" fillId="0" borderId="0" xfId="0" applyFont="1" applyFill="1" applyBorder="1" applyAlignment="1">
      <alignment horizontal="left" vertical="top"/>
    </xf>
    <xf numFmtId="0" fontId="0" fillId="0" borderId="4" xfId="0" applyFont="1" applyFill="1" applyBorder="1" applyAlignment="1">
      <alignment horizontal="left" vertical="top"/>
    </xf>
    <xf numFmtId="0" fontId="0" fillId="0" borderId="5" xfId="0" applyFont="1" applyFill="1" applyBorder="1" applyAlignment="1">
      <alignment horizontal="left" vertical="top"/>
    </xf>
    <xf numFmtId="0" fontId="0" fillId="0" borderId="23" xfId="0" applyFont="1" applyFill="1" applyBorder="1" applyAlignment="1">
      <alignment horizontal="left" vertical="top"/>
    </xf>
    <xf numFmtId="0" fontId="0" fillId="0" borderId="6" xfId="0" applyFont="1" applyFill="1" applyBorder="1" applyAlignment="1">
      <alignment horizontal="left" vertical="top"/>
    </xf>
    <xf numFmtId="0" fontId="0" fillId="0" borderId="1" xfId="0" applyFont="1" applyFill="1" applyBorder="1" applyAlignment="1">
      <alignment horizontal="left" vertical="top"/>
    </xf>
    <xf numFmtId="0" fontId="0" fillId="0" borderId="22" xfId="0" applyFont="1" applyFill="1" applyBorder="1" applyAlignment="1">
      <alignment horizontal="center" vertical="top"/>
    </xf>
    <xf numFmtId="0" fontId="0" fillId="0" borderId="2" xfId="0" applyFont="1" applyFill="1" applyBorder="1" applyAlignment="1">
      <alignment horizontal="center" vertical="top"/>
    </xf>
    <xf numFmtId="0" fontId="0" fillId="0" borderId="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66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12</xdr:row>
          <xdr:rowOff>0</xdr:rowOff>
        </xdr:from>
        <xdr:to>
          <xdr:col>9</xdr:col>
          <xdr:colOff>247650</xdr:colOff>
          <xdr:row>13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180975</xdr:colOff>
          <xdr:row>12</xdr:row>
          <xdr:rowOff>9525</xdr:rowOff>
        </xdr:from>
        <xdr:to>
          <xdr:col>10</xdr:col>
          <xdr:colOff>238125</xdr:colOff>
          <xdr:row>13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1504950</xdr:colOff>
          <xdr:row>17</xdr:row>
          <xdr:rowOff>28575</xdr:rowOff>
        </xdr:from>
        <xdr:to>
          <xdr:col>1</xdr:col>
          <xdr:colOff>2457450</xdr:colOff>
          <xdr:row>17</xdr:row>
          <xdr:rowOff>238125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 France,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2314575</xdr:colOff>
          <xdr:row>17</xdr:row>
          <xdr:rowOff>66675</xdr:rowOff>
        </xdr:from>
        <xdr:to>
          <xdr:col>3</xdr:col>
          <xdr:colOff>371475</xdr:colOff>
          <xdr:row>17</xdr:row>
          <xdr:rowOff>190500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 sein de l'Union Européenne,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17</xdr:row>
          <xdr:rowOff>38100</xdr:rowOff>
        </xdr:from>
        <xdr:to>
          <xdr:col>6</xdr:col>
          <xdr:colOff>19050</xdr:colOff>
          <xdr:row>17</xdr:row>
          <xdr:rowOff>228600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hors Union Européenne (Pays) ……………...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1504950</xdr:colOff>
          <xdr:row>17</xdr:row>
          <xdr:rowOff>247650</xdr:rowOff>
        </xdr:from>
        <xdr:to>
          <xdr:col>2</xdr:col>
          <xdr:colOff>504825</xdr:colOff>
          <xdr:row>17</xdr:row>
          <xdr:rowOff>419100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Sans sous traitance du fabricant,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1504950</xdr:colOff>
          <xdr:row>17</xdr:row>
          <xdr:rowOff>466725</xdr:rowOff>
        </xdr:from>
        <xdr:to>
          <xdr:col>3</xdr:col>
          <xdr:colOff>781050</xdr:colOff>
          <xdr:row>18</xdr:row>
          <xdr:rowOff>47625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avec une partie de la réalisation du fabricant sous traitée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17</xdr:row>
          <xdr:rowOff>457200</xdr:rowOff>
        </xdr:from>
        <xdr:to>
          <xdr:col>4</xdr:col>
          <xdr:colOff>438150</xdr:colOff>
          <xdr:row>18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 France,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485775</xdr:colOff>
          <xdr:row>17</xdr:row>
          <xdr:rowOff>447675</xdr:rowOff>
        </xdr:from>
        <xdr:to>
          <xdr:col>6</xdr:col>
          <xdr:colOff>514350</xdr:colOff>
          <xdr:row>18</xdr:row>
          <xdr:rowOff>57150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 sein de l'Union Européenne,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561975</xdr:colOff>
          <xdr:row>17</xdr:row>
          <xdr:rowOff>428625</xdr:rowOff>
        </xdr:from>
        <xdr:to>
          <xdr:col>9</xdr:col>
          <xdr:colOff>361950</xdr:colOff>
          <xdr:row>18</xdr:row>
          <xdr:rowOff>57150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Hors Union Européenne (Pays) : …………….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8"/>
  <sheetViews>
    <sheetView tabSelected="1" topLeftCell="A10" workbookViewId="0">
      <selection activeCell="B27" sqref="B27"/>
    </sheetView>
  </sheetViews>
  <sheetFormatPr baseColWidth="10" defaultColWidth="11.42578125" defaultRowHeight="15" x14ac:dyDescent="0.25"/>
  <cols>
    <col min="1" max="1" width="11" style="1" customWidth="1"/>
    <col min="2" max="2" width="40.42578125" style="1" customWidth="1"/>
    <col min="3" max="3" width="13" style="1" customWidth="1"/>
    <col min="4" max="4" width="16.7109375" style="1" customWidth="1"/>
    <col min="5" max="5" width="12.7109375" style="1" bestFit="1" customWidth="1"/>
    <col min="6" max="6" width="11.42578125" style="1"/>
    <col min="7" max="7" width="12.28515625" style="1" customWidth="1"/>
    <col min="8" max="8" width="12" style="1" customWidth="1"/>
    <col min="9" max="9" width="11.42578125" style="1"/>
    <col min="10" max="10" width="13.42578125" style="1" bestFit="1" customWidth="1"/>
    <col min="11" max="11" width="15.7109375" style="1" bestFit="1" customWidth="1"/>
    <col min="12" max="12" width="19.28515625" style="1" customWidth="1"/>
    <col min="13" max="16384" width="11.42578125" style="1"/>
  </cols>
  <sheetData>
    <row r="1" spans="1:11" ht="30.75" customHeight="1" x14ac:dyDescent="0.25">
      <c r="A1" s="112" t="s">
        <v>0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</row>
    <row r="2" spans="1:11" ht="15.75" customHeight="1" thickBot="1" x14ac:dyDescent="0.3">
      <c r="A2" s="112" t="s">
        <v>10</v>
      </c>
      <c r="B2" s="113"/>
      <c r="C2" s="113"/>
      <c r="D2" s="113"/>
      <c r="E2" s="113"/>
      <c r="F2" s="113"/>
      <c r="G2" s="113"/>
      <c r="H2" s="113"/>
      <c r="I2" s="113"/>
      <c r="J2" s="113"/>
      <c r="K2" s="113"/>
    </row>
    <row r="3" spans="1:11" ht="15.75" customHeight="1" thickBot="1" x14ac:dyDescent="0.3">
      <c r="A3" s="108" t="s">
        <v>1</v>
      </c>
      <c r="B3" s="109"/>
      <c r="C3" s="97"/>
      <c r="D3" s="98"/>
      <c r="E3" s="98"/>
      <c r="F3" s="98"/>
      <c r="G3" s="90" t="s">
        <v>5</v>
      </c>
      <c r="H3" s="91"/>
      <c r="I3" s="92"/>
      <c r="J3" s="114">
        <f ca="1">TODAY()</f>
        <v>42098</v>
      </c>
      <c r="K3" s="92"/>
    </row>
    <row r="4" spans="1:11" ht="15.75" customHeight="1" thickBot="1" x14ac:dyDescent="0.3">
      <c r="A4" s="110" t="s">
        <v>2</v>
      </c>
      <c r="B4" s="111"/>
      <c r="C4" s="97"/>
      <c r="D4" s="98"/>
      <c r="E4" s="98"/>
      <c r="F4" s="98"/>
      <c r="G4" s="90" t="s">
        <v>11</v>
      </c>
      <c r="H4" s="91"/>
      <c r="I4" s="92"/>
      <c r="J4" s="114">
        <f ca="1">TODAY()</f>
        <v>42098</v>
      </c>
      <c r="K4" s="92"/>
    </row>
    <row r="5" spans="1:11" ht="27.75" customHeight="1" thickBot="1" x14ac:dyDescent="0.3">
      <c r="A5" s="115" t="s">
        <v>4</v>
      </c>
      <c r="B5" s="116"/>
      <c r="C5" s="121"/>
      <c r="D5" s="122"/>
      <c r="E5" s="122"/>
      <c r="F5" s="122"/>
      <c r="G5" s="90" t="s">
        <v>6</v>
      </c>
      <c r="H5" s="91"/>
      <c r="I5" s="92"/>
      <c r="J5" s="93"/>
      <c r="K5" s="94"/>
    </row>
    <row r="6" spans="1:11" ht="15.75" customHeight="1" thickBot="1" x14ac:dyDescent="0.3">
      <c r="A6" s="117"/>
      <c r="B6" s="118"/>
      <c r="C6" s="123"/>
      <c r="D6" s="124"/>
      <c r="E6" s="124"/>
      <c r="F6" s="124"/>
      <c r="G6" s="90" t="s">
        <v>7</v>
      </c>
      <c r="H6" s="91"/>
      <c r="I6" s="92"/>
      <c r="J6" s="93"/>
      <c r="K6" s="94"/>
    </row>
    <row r="7" spans="1:11" ht="15.75" customHeight="1" thickBot="1" x14ac:dyDescent="0.3">
      <c r="A7" s="119"/>
      <c r="B7" s="120"/>
      <c r="C7" s="125"/>
      <c r="D7" s="126"/>
      <c r="E7" s="126"/>
      <c r="F7" s="126"/>
      <c r="G7" s="90" t="s">
        <v>8</v>
      </c>
      <c r="H7" s="91"/>
      <c r="I7" s="92"/>
      <c r="J7" s="93"/>
      <c r="K7" s="94"/>
    </row>
    <row r="8" spans="1:11" ht="15.75" customHeight="1" thickBot="1" x14ac:dyDescent="0.3">
      <c r="A8" s="95" t="s">
        <v>3</v>
      </c>
      <c r="B8" s="96"/>
      <c r="C8" s="97"/>
      <c r="D8" s="98"/>
      <c r="E8" s="98"/>
      <c r="F8" s="98"/>
      <c r="G8" s="90" t="s">
        <v>9</v>
      </c>
      <c r="H8" s="91"/>
      <c r="I8" s="92"/>
      <c r="J8" s="93"/>
      <c r="K8" s="94"/>
    </row>
    <row r="9" spans="1:11" ht="15.75" thickBot="1" x14ac:dyDescent="0.3"/>
    <row r="10" spans="1:11" ht="15.75" thickBot="1" x14ac:dyDescent="0.3">
      <c r="A10" s="87" t="s">
        <v>12</v>
      </c>
      <c r="B10" s="88"/>
      <c r="C10" s="88"/>
      <c r="D10" s="88"/>
      <c r="E10" s="88"/>
      <c r="F10" s="89"/>
      <c r="G10" s="68" t="s">
        <v>16</v>
      </c>
      <c r="H10" s="69"/>
      <c r="I10" s="69"/>
      <c r="J10" s="69"/>
      <c r="K10" s="70"/>
    </row>
    <row r="11" spans="1:11" x14ac:dyDescent="0.25">
      <c r="A11" s="83" t="s">
        <v>18</v>
      </c>
      <c r="B11" s="84"/>
      <c r="C11" s="77"/>
      <c r="D11" s="78"/>
      <c r="E11" s="78"/>
      <c r="F11" s="79"/>
      <c r="G11" s="71"/>
      <c r="H11" s="72"/>
      <c r="I11" s="72"/>
      <c r="J11" s="72"/>
      <c r="K11" s="73"/>
    </row>
    <row r="12" spans="1:11" ht="15.75" thickBot="1" x14ac:dyDescent="0.3">
      <c r="A12" s="85"/>
      <c r="B12" s="86"/>
      <c r="C12" s="80"/>
      <c r="D12" s="81"/>
      <c r="E12" s="81"/>
      <c r="F12" s="82"/>
      <c r="G12" s="74"/>
      <c r="H12" s="75"/>
      <c r="I12" s="75"/>
      <c r="J12" s="75"/>
      <c r="K12" s="76"/>
    </row>
    <row r="13" spans="1:11" ht="15.75" thickBot="1" x14ac:dyDescent="0.3">
      <c r="A13" s="21" t="s">
        <v>46</v>
      </c>
      <c r="B13" s="45"/>
      <c r="C13" s="52"/>
      <c r="D13" s="53"/>
      <c r="E13" s="53"/>
      <c r="F13" s="54"/>
      <c r="G13" s="56" t="s">
        <v>67</v>
      </c>
      <c r="H13" s="57"/>
      <c r="I13" s="57"/>
      <c r="J13" s="57"/>
      <c r="K13" s="58"/>
    </row>
    <row r="14" spans="1:11" ht="15.75" thickBot="1" x14ac:dyDescent="0.3">
      <c r="A14" s="21" t="s">
        <v>13</v>
      </c>
      <c r="B14" s="45"/>
      <c r="C14" s="52"/>
      <c r="D14" s="53"/>
      <c r="E14" s="53"/>
      <c r="F14" s="54"/>
      <c r="G14" s="59" t="s">
        <v>17</v>
      </c>
      <c r="H14" s="60"/>
      <c r="I14" s="60"/>
      <c r="J14" s="60"/>
      <c r="K14" s="61"/>
    </row>
    <row r="15" spans="1:11" ht="15.75" thickBot="1" x14ac:dyDescent="0.3">
      <c r="A15" s="21" t="s">
        <v>14</v>
      </c>
      <c r="B15" s="45"/>
      <c r="C15" s="52"/>
      <c r="D15" s="53"/>
      <c r="E15" s="53"/>
      <c r="F15" s="54"/>
      <c r="G15" s="62"/>
      <c r="H15" s="63"/>
      <c r="I15" s="63"/>
      <c r="J15" s="63"/>
      <c r="K15" s="64"/>
    </row>
    <row r="16" spans="1:11" ht="15.75" thickBot="1" x14ac:dyDescent="0.3">
      <c r="A16" s="43" t="s">
        <v>15</v>
      </c>
      <c r="B16" s="44"/>
      <c r="C16" s="55"/>
      <c r="D16" s="53"/>
      <c r="E16" s="53"/>
      <c r="F16" s="54"/>
      <c r="G16" s="65"/>
      <c r="H16" s="66"/>
      <c r="I16" s="66"/>
      <c r="J16" s="66"/>
      <c r="K16" s="67"/>
    </row>
    <row r="17" spans="1:11" ht="15.75" thickBot="1" x14ac:dyDescent="0.3"/>
    <row r="18" spans="1:11" ht="45" customHeight="1" x14ac:dyDescent="0.25">
      <c r="A18" s="99" t="s">
        <v>80</v>
      </c>
      <c r="B18" s="100"/>
      <c r="C18" s="100"/>
      <c r="D18" s="100"/>
      <c r="E18" s="100"/>
      <c r="F18" s="100"/>
      <c r="G18" s="100"/>
      <c r="H18" s="100"/>
      <c r="I18" s="100"/>
      <c r="J18" s="100"/>
      <c r="K18" s="101"/>
    </row>
    <row r="19" spans="1:11" ht="15.75" customHeight="1" thickBot="1" x14ac:dyDescent="0.3">
      <c r="A19" s="102"/>
      <c r="B19" s="103"/>
      <c r="C19" s="103"/>
      <c r="D19" s="103"/>
      <c r="E19" s="103"/>
      <c r="F19" s="103"/>
      <c r="G19" s="103"/>
      <c r="H19" s="103"/>
      <c r="I19" s="103"/>
      <c r="J19" s="103"/>
      <c r="K19" s="104"/>
    </row>
    <row r="20" spans="1:11" ht="15.75" thickBot="1" x14ac:dyDescent="0.3">
      <c r="A20" s="105" t="s">
        <v>19</v>
      </c>
      <c r="B20" s="106"/>
      <c r="C20" s="106"/>
      <c r="D20" s="106"/>
      <c r="E20" s="106"/>
      <c r="F20" s="106"/>
      <c r="G20" s="106"/>
      <c r="H20" s="106"/>
      <c r="I20" s="106"/>
      <c r="J20" s="106"/>
      <c r="K20" s="107"/>
    </row>
    <row r="21" spans="1:11" ht="105.75" thickBot="1" x14ac:dyDescent="0.3">
      <c r="A21" s="22" t="s">
        <v>29</v>
      </c>
      <c r="B21" s="23" t="s">
        <v>24</v>
      </c>
      <c r="C21" s="23" t="s">
        <v>26</v>
      </c>
      <c r="D21" s="23" t="s">
        <v>25</v>
      </c>
      <c r="E21" s="23" t="s">
        <v>27</v>
      </c>
      <c r="F21" s="23" t="s">
        <v>20</v>
      </c>
      <c r="G21" s="23" t="s">
        <v>21</v>
      </c>
      <c r="H21" s="24" t="s">
        <v>47</v>
      </c>
      <c r="I21" s="24" t="s">
        <v>22</v>
      </c>
      <c r="J21" s="24" t="s">
        <v>23</v>
      </c>
      <c r="K21" s="25" t="s">
        <v>28</v>
      </c>
    </row>
    <row r="22" spans="1:11" ht="15.75" x14ac:dyDescent="0.3">
      <c r="A22" s="29">
        <v>13</v>
      </c>
      <c r="B22" s="30" t="s">
        <v>53</v>
      </c>
      <c r="C22" s="31" t="str">
        <f>INDEX(Feuil2!$C$1:$C$7,MATCH(B22,Feuil2!$B$1:$B$7,0))</f>
        <v>HBVD069</v>
      </c>
      <c r="D22" s="41" t="s">
        <v>43</v>
      </c>
      <c r="E22" s="32">
        <f ca="1">OFFSET(INDEX(Feuil2!$I$1:$I$7,MATCH(B22,Feuil2!$B$1:$B$7,0)),0,-4,,) / OFFSET(INDEX(Feuil2!$I$1:$I$7,MATCH(B22,Feuil2!$B$1:$B$7,0)),0,-1,,)</f>
        <v>69.124423963133637</v>
      </c>
      <c r="F22" s="32">
        <f ca="1">(OFFSET(INDEX(Feuil2!$I$1:$I$7,MATCH(B22,Feuil2!$B$1:$B$7,0)),0,1,,) * OFFSET(INDEX(Feuil2!$I$1:$I$7,MATCH(B22,Feuil2!$B$1:$B$7,0)),0,-1,,)) - OFFSET(INDEX(Feuil2!$I$1:$I$7,MATCH(B22,Feuil2!$B$1:$B$7,0)),0,-4,,)</f>
        <v>70.199999999999989</v>
      </c>
      <c r="G22" s="33">
        <f ca="1">(OFFSET(INDEX(Feuil2!$L$1:$L$7,MATCH(B22,Feuil2!$B$1:$B$7,0)),0,-2,,) - OFFSET(INDEX(Feuil2!$L$1:$L$7,MATCH(B22,Feuil2!$B$1:$B$7,0)),0,-1,,)) - OFFSET(INDEX(Feuil2!$L$1:$L$7,MATCH(B22,Feuil2!$B$1:$B$7,0)),0,-3,,)</f>
        <v>10.675576036866374</v>
      </c>
      <c r="H22" s="33">
        <f ca="1">E22+F22+G22</f>
        <v>150</v>
      </c>
      <c r="I22" s="33">
        <f>INDEX(Feuil2!$D$1:$D$7,MATCH(B22,Feuil2!$B$1:$B$7,))</f>
        <v>107</v>
      </c>
      <c r="J22" s="33">
        <f t="shared" ref="J22:J28" ca="1" si="0">H22-I22</f>
        <v>43</v>
      </c>
      <c r="K22" s="49"/>
    </row>
    <row r="23" spans="1:11" ht="15.75" x14ac:dyDescent="0.3">
      <c r="A23" s="2">
        <v>18</v>
      </c>
      <c r="B23" s="26" t="s">
        <v>49</v>
      </c>
      <c r="C23" s="3" t="str">
        <f>INDEX(Feuil2!$C$1:$C$7,MATCH(B23,Feuil2!$B$1:$B$7,0))</f>
        <v>HBMD043</v>
      </c>
      <c r="D23" s="42" t="s">
        <v>44</v>
      </c>
      <c r="E23" s="3">
        <f ca="1">OFFSET(INDEX(Feuil2!$I$1:$I$7,MATCH(B23,Feuil2!$B$1:$B$7,0)),0,-4,,) / OFFSET(INDEX(Feuil2!$I$1:$I$7,MATCH(B23,Feuil2!$B$1:$B$7,0)),0,-1,,)</f>
        <v>138.24884792626727</v>
      </c>
      <c r="F23" s="28">
        <f ca="1">(OFFSET(INDEX(Feuil2!$I$1:$I$7,MATCH(B23,Feuil2!$B$1:$B$7,0)),0,1,,) * OFFSET(INDEX(Feuil2!$I$1:$I$7,MATCH(B23,Feuil2!$B$1:$B$7,0)),0,-1,,)) - OFFSET(INDEX(Feuil2!$I$1:$I$7,MATCH(B23,Feuil2!$B$1:$B$7,0)),0,-4,,)</f>
        <v>357.4</v>
      </c>
      <c r="G23" s="3">
        <f ca="1">(OFFSET(INDEX(Feuil2!$L$1:$L$7,MATCH(B23,Feuil2!$B$1:$B$7,0)),0,-2,,) - OFFSET(INDEX(Feuil2!$L$1:$L$7,MATCH(B23,Feuil2!$B$1:$B$7,0)),0,-1,,)) - OFFSET(INDEX(Feuil2!$L$1:$L$7,MATCH(B23,Feuil2!$B$1:$B$7,0)),0,-3,,)</f>
        <v>54.351152073732749</v>
      </c>
      <c r="H23" s="3">
        <f t="shared" ref="H23:H27" ca="1" si="1">E23+F23+G23</f>
        <v>550</v>
      </c>
      <c r="I23" s="3">
        <f>INDEX(Feuil2!$D$1:$D$7,MATCH(B23,Feuil2!$B$1:$B$7,0))</f>
        <v>107.5</v>
      </c>
      <c r="J23" s="3">
        <f t="shared" ca="1" si="0"/>
        <v>442.5</v>
      </c>
      <c r="K23" s="50"/>
    </row>
    <row r="24" spans="1:11" ht="15.75" x14ac:dyDescent="0.3">
      <c r="A24" s="2">
        <v>24</v>
      </c>
      <c r="B24" s="26" t="s">
        <v>50</v>
      </c>
      <c r="C24" s="3" t="str">
        <f>INDEX(Feuil2!$C$1:$C$7,MATCH(B24,Feuil2!$B$1:$B$7,0))</f>
        <v>HBSD025</v>
      </c>
      <c r="D24" s="42"/>
      <c r="E24" s="28">
        <f ca="1">OFFSET(INDEX(Feuil2!$I$1:$I$7,MATCH(B24,Feuil2!$B$1:$B$7,0)),0,-4,,) / OFFSET(INDEX(Feuil2!$I$1:$I$7,MATCH(B24,Feuil2!$B$1:$B$7,0)),0,-1,,)</f>
        <v>195.85253456221199</v>
      </c>
      <c r="F24" s="28">
        <f ca="1">(OFFSET(INDEX(Feuil2!$I$1:$I$7,MATCH(B24,Feuil2!$B$1:$B$7,0)),0,1,,) * OFFSET(INDEX(Feuil2!$I$1:$I$7,MATCH(B24,Feuil2!$B$1:$B$7,0)),0,-1,,)) - OFFSET(INDEX(Feuil2!$I$1:$I$7,MATCH(B24,Feuil2!$B$1:$B$7,0)),0,-4,,)</f>
        <v>350.79999999999995</v>
      </c>
      <c r="G24" s="3">
        <f ca="1">(OFFSET(INDEX(Feuil2!$L$1:$L$7,MATCH(B24,Feuil2!$B$1:$B$7,0)),0,-2,,) - OFFSET(INDEX(Feuil2!$L$1:$L$7,MATCH(B24,Feuil2!$B$1:$B$7,0)),0,-1,,)) - OFFSET(INDEX(Feuil2!$L$1:$L$7,MATCH(B24,Feuil2!$B$1:$B$7,0)),0,-3,,)</f>
        <v>53.34746543778806</v>
      </c>
      <c r="H24" s="3">
        <f t="shared" ca="1" si="1"/>
        <v>600</v>
      </c>
      <c r="I24" s="3">
        <f>INDEX(Feuil2!$D$1:$D$7,MATCH(B24,Feuil2!$B$1:$B$7,0))</f>
        <v>137</v>
      </c>
      <c r="J24" s="3">
        <f t="shared" ca="1" si="0"/>
        <v>463</v>
      </c>
      <c r="K24" s="50"/>
    </row>
    <row r="25" spans="1:11" ht="15.75" x14ac:dyDescent="0.3">
      <c r="A25" s="2">
        <v>62</v>
      </c>
      <c r="B25" s="26" t="s">
        <v>49</v>
      </c>
      <c r="C25" s="27" t="str">
        <f>INDEX(Feuil2!$C$1:$C$7,MATCH(B25,Feuil2!$B$1:$B$7,0))</f>
        <v>HBMD043</v>
      </c>
      <c r="D25" s="42"/>
      <c r="E25" s="3">
        <f ca="1">OFFSET(INDEX(Feuil2!$I$1:$I$7,MATCH(B25,Feuil2!$B$1:$B$7,0)),0,-4,,) / OFFSET(INDEX(Feuil2!$I$1:$I$7,MATCH(B25,Feuil2!$B$1:$B$7,0)),0,-1,,)</f>
        <v>138.24884792626727</v>
      </c>
      <c r="F25" s="28">
        <f ca="1">(OFFSET(INDEX(Feuil2!$I$1:$I$7,MATCH(B25,Feuil2!$B$1:$B$7,0)),0,1,,) * OFFSET(INDEX(Feuil2!$I$1:$I$7,MATCH(B25,Feuil2!$B$1:$B$7,0)),0,-1,,)) - OFFSET(INDEX(Feuil2!$I$1:$I$7,MATCH(B25,Feuil2!$B$1:$B$7,0)),0,-4,,)</f>
        <v>357.4</v>
      </c>
      <c r="G25" s="3">
        <f ca="1">(OFFSET(INDEX(Feuil2!$L$1:$L$7,MATCH(B25,Feuil2!$B$1:$B$7,0)),0,-2,,) - OFFSET(INDEX(Feuil2!$L$1:$L$7,MATCH(B25,Feuil2!$B$1:$B$7,0)),0,-1,,)) - OFFSET(INDEX(Feuil2!$L$1:$L$7,MATCH(B25,Feuil2!$B$1:$B$7,0)),0,-3,,)</f>
        <v>54.351152073732749</v>
      </c>
      <c r="H25" s="3">
        <f t="shared" ca="1" si="1"/>
        <v>550</v>
      </c>
      <c r="I25" s="3">
        <f>INDEX(Feuil2!$D$1:$D$7,MATCH(B25,Feuil2!$B$1:$B$7,0))</f>
        <v>107.5</v>
      </c>
      <c r="J25" s="3">
        <f t="shared" ca="1" si="0"/>
        <v>442.5</v>
      </c>
      <c r="K25" s="50"/>
    </row>
    <row r="26" spans="1:11" ht="15.75" x14ac:dyDescent="0.3">
      <c r="A26" s="2">
        <v>28</v>
      </c>
      <c r="B26" s="26" t="s">
        <v>49</v>
      </c>
      <c r="C26" s="3" t="str">
        <f>INDEX(Feuil2!$C$1:$C$7,MATCH(B26,Feuil2!$B$1:$B$7,0))</f>
        <v>HBMD043</v>
      </c>
      <c r="D26" s="42"/>
      <c r="E26" s="28">
        <f ca="1">OFFSET(INDEX(Feuil2!$I$1:$I$7,MATCH(B26,Feuil2!$B$1:$B$7,0)),0,-4,,) / OFFSET(INDEX(Feuil2!$I$1:$I$7,MATCH(B26,Feuil2!$B$1:$B$7,0)),0,-1,,)</f>
        <v>138.24884792626727</v>
      </c>
      <c r="F26" s="28">
        <f ca="1">(OFFSET(INDEX(Feuil2!$I$1:$I$7,MATCH(B26,Feuil2!$B$1:$B$7,0)),0,1,,) * OFFSET(INDEX(Feuil2!$I$1:$I$7,MATCH(B26,Feuil2!$B$1:$B$7,0)),0,-1,,)) - OFFSET(INDEX(Feuil2!$I$1:$I$7,MATCH(B26,Feuil2!$B$1:$B$7,0)),0,-4,,)</f>
        <v>357.4</v>
      </c>
      <c r="G26" s="3">
        <f ca="1">(OFFSET(INDEX(Feuil2!$L$1:$L$7,MATCH(B26,Feuil2!$B$1:$B$7,0)),0,-2,,) - OFFSET(INDEX(Feuil2!$L$1:$L$7,MATCH(B26,Feuil2!$B$1:$B$7,0)),0,-1,,)) - OFFSET(INDEX(Feuil2!$L$1:$L$7,MATCH(B26,Feuil2!$B$1:$B$7,0)),0,-3,,)</f>
        <v>54.351152073732749</v>
      </c>
      <c r="H26" s="3">
        <f t="shared" ca="1" si="1"/>
        <v>550</v>
      </c>
      <c r="I26" s="3">
        <f>INDEX(Feuil2!$D$1:$D$7,MATCH(B26,Feuil2!$B$1:$B$7,0))</f>
        <v>107.5</v>
      </c>
      <c r="J26" s="3">
        <f t="shared" ca="1" si="0"/>
        <v>442.5</v>
      </c>
      <c r="K26" s="50"/>
    </row>
    <row r="27" spans="1:11" ht="15.75" x14ac:dyDescent="0.3">
      <c r="A27" s="2">
        <v>12</v>
      </c>
      <c r="B27" s="26" t="s">
        <v>49</v>
      </c>
      <c r="C27" s="3" t="str">
        <f>INDEX(Feuil2!$C$1:$C$7,MATCH(B27,Feuil2!$B$1:$B$7,0))</f>
        <v>HBMD043</v>
      </c>
      <c r="D27" s="42"/>
      <c r="E27" s="3">
        <f ca="1">OFFSET(INDEX(Feuil2!$I$1:$I$7,MATCH(B27,Feuil2!$B$1:$B$7,0)),0,-4,,) / OFFSET(INDEX(Feuil2!$I$1:$I$7,MATCH(B27,Feuil2!$B$1:$B$7,0)),0,-1,,)</f>
        <v>138.24884792626727</v>
      </c>
      <c r="F27" s="28">
        <f ca="1">(OFFSET(INDEX(Feuil2!$I$1:$I$7,MATCH(B27,Feuil2!$B$1:$B$7,0)),0,1,,) * OFFSET(INDEX(Feuil2!$I$1:$I$7,MATCH(B27,Feuil2!$B$1:$B$7,0)),0,-1,,)) - OFFSET(INDEX(Feuil2!$I$1:$I$7,MATCH(B27,Feuil2!$B$1:$B$7,0)),0,-4,,)</f>
        <v>357.4</v>
      </c>
      <c r="G27" s="3">
        <f ca="1">(OFFSET(INDEX(Feuil2!$L$1:$L$7,MATCH(B27,Feuil2!$B$1:$B$7,0)),0,-2,,) - OFFSET(INDEX(Feuil2!$L$1:$L$7,MATCH(B27,Feuil2!$B$1:$B$7,0)),0,-1,,)) - OFFSET(INDEX(Feuil2!$L$1:$L$7,MATCH(B27,Feuil2!$B$1:$B$7,0)),0,-3,,)</f>
        <v>54.351152073732749</v>
      </c>
      <c r="H27" s="3">
        <f t="shared" ca="1" si="1"/>
        <v>550</v>
      </c>
      <c r="I27" s="3">
        <f>INDEX(Feuil2!$D$1:$D$7,MATCH(B27,Feuil2!$B$1:$B$7,0))</f>
        <v>107.5</v>
      </c>
      <c r="J27" s="3">
        <f t="shared" ca="1" si="0"/>
        <v>442.5</v>
      </c>
      <c r="K27" s="50"/>
    </row>
    <row r="28" spans="1:11" ht="15.75" thickBot="1" x14ac:dyDescent="0.3">
      <c r="A28" s="127" t="s">
        <v>30</v>
      </c>
      <c r="B28" s="128"/>
      <c r="C28" s="128"/>
      <c r="D28" s="128"/>
      <c r="E28" s="4">
        <f ca="1">SUM(E22:E27)</f>
        <v>817.97235023041458</v>
      </c>
      <c r="F28" s="4">
        <f ca="1">SUM(F22:F27)</f>
        <v>1850.6</v>
      </c>
      <c r="G28" s="4">
        <f ca="1">SUM(G22:G27)</f>
        <v>281.4276497695854</v>
      </c>
      <c r="H28" s="4">
        <f ca="1">SUM(H22:H27)</f>
        <v>2950</v>
      </c>
      <c r="I28" s="4">
        <f>SUM(I22:I27)</f>
        <v>674</v>
      </c>
      <c r="J28" s="4">
        <f t="shared" ca="1" si="0"/>
        <v>2276</v>
      </c>
      <c r="K28" s="51"/>
    </row>
    <row r="29" spans="1:11" ht="15.75" thickBot="1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5" customHeight="1" thickBot="1" x14ac:dyDescent="0.3">
      <c r="A30" s="132" t="s">
        <v>31</v>
      </c>
      <c r="B30" s="129" t="s">
        <v>32</v>
      </c>
      <c r="C30" s="130"/>
      <c r="D30" s="129" t="s">
        <v>39</v>
      </c>
      <c r="E30" s="131"/>
      <c r="F30" s="131"/>
      <c r="G30" s="130"/>
      <c r="H30" s="129" t="s">
        <v>35</v>
      </c>
      <c r="I30" s="131"/>
      <c r="J30" s="131"/>
      <c r="K30" s="130"/>
    </row>
    <row r="31" spans="1:11" ht="15.75" thickBot="1" x14ac:dyDescent="0.3">
      <c r="A31" s="133"/>
      <c r="B31" s="129" t="s">
        <v>36</v>
      </c>
      <c r="C31" s="130"/>
      <c r="D31" s="129" t="s">
        <v>33</v>
      </c>
      <c r="E31" s="131"/>
      <c r="F31" s="131"/>
      <c r="G31" s="130"/>
      <c r="H31" s="129" t="s">
        <v>34</v>
      </c>
      <c r="I31" s="131"/>
      <c r="J31" s="131"/>
      <c r="K31" s="130"/>
    </row>
    <row r="32" spans="1:11" ht="15.75" thickBot="1" x14ac:dyDescent="0.3">
      <c r="A32" s="134"/>
      <c r="B32" s="129" t="s">
        <v>37</v>
      </c>
      <c r="C32" s="130"/>
      <c r="D32" s="129" t="s">
        <v>38</v>
      </c>
      <c r="E32" s="131"/>
      <c r="F32" s="131"/>
      <c r="G32" s="130"/>
      <c r="H32" s="20"/>
      <c r="I32" s="20"/>
      <c r="J32" s="20"/>
      <c r="K32" s="20"/>
    </row>
    <row r="33" spans="1:11" ht="15.75" thickBot="1" x14ac:dyDescent="0.3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</row>
    <row r="34" spans="1:11" x14ac:dyDescent="0.25">
      <c r="A34" s="135" t="s">
        <v>40</v>
      </c>
      <c r="B34" s="136"/>
      <c r="C34" s="136"/>
      <c r="D34" s="136"/>
      <c r="E34" s="136"/>
      <c r="F34" s="137"/>
      <c r="G34" s="145" t="s">
        <v>66</v>
      </c>
      <c r="H34" s="145"/>
      <c r="I34" s="145"/>
      <c r="J34" s="145"/>
      <c r="K34" s="146"/>
    </row>
    <row r="35" spans="1:11" x14ac:dyDescent="0.25">
      <c r="A35" s="138"/>
      <c r="B35" s="139"/>
      <c r="C35" s="139"/>
      <c r="D35" s="139"/>
      <c r="E35" s="139"/>
      <c r="F35" s="140"/>
      <c r="G35" s="147">
        <f ca="1">SUM(H22:H27)</f>
        <v>2950</v>
      </c>
      <c r="H35" s="148"/>
      <c r="I35" s="148"/>
      <c r="J35" s="148"/>
      <c r="K35" s="149"/>
    </row>
    <row r="36" spans="1:11" ht="15.75" thickBot="1" x14ac:dyDescent="0.3">
      <c r="A36" s="138"/>
      <c r="B36" s="139"/>
      <c r="C36" s="139"/>
      <c r="D36" s="139"/>
      <c r="E36" s="139"/>
      <c r="F36" s="140"/>
      <c r="G36" s="150"/>
      <c r="H36" s="151"/>
      <c r="I36" s="151"/>
      <c r="J36" s="151"/>
      <c r="K36" s="152"/>
    </row>
    <row r="37" spans="1:11" x14ac:dyDescent="0.25">
      <c r="A37" s="138"/>
      <c r="B37" s="139"/>
      <c r="C37" s="139"/>
      <c r="D37" s="139"/>
      <c r="E37" s="139"/>
      <c r="F37" s="140"/>
      <c r="G37" s="144" t="s">
        <v>41</v>
      </c>
      <c r="H37" s="136"/>
      <c r="I37" s="136"/>
      <c r="J37" s="136"/>
      <c r="K37" s="137"/>
    </row>
    <row r="38" spans="1:11" ht="15.75" thickBot="1" x14ac:dyDescent="0.3">
      <c r="A38" s="141"/>
      <c r="B38" s="142"/>
      <c r="C38" s="142"/>
      <c r="D38" s="142"/>
      <c r="E38" s="142"/>
      <c r="F38" s="143"/>
      <c r="G38" s="141"/>
      <c r="H38" s="142"/>
      <c r="I38" s="142"/>
      <c r="J38" s="142"/>
      <c r="K38" s="143"/>
    </row>
  </sheetData>
  <sheetProtection selectLockedCells="1"/>
  <mergeCells count="49">
    <mergeCell ref="A34:F38"/>
    <mergeCell ref="G37:K38"/>
    <mergeCell ref="H30:K30"/>
    <mergeCell ref="H31:K31"/>
    <mergeCell ref="D31:G31"/>
    <mergeCell ref="B32:C32"/>
    <mergeCell ref="D32:G32"/>
    <mergeCell ref="G34:K34"/>
    <mergeCell ref="G35:K36"/>
    <mergeCell ref="A28:D28"/>
    <mergeCell ref="B30:C30"/>
    <mergeCell ref="B31:C31"/>
    <mergeCell ref="D30:G30"/>
    <mergeCell ref="A30:A32"/>
    <mergeCell ref="A18:K19"/>
    <mergeCell ref="A20:K20"/>
    <mergeCell ref="A3:B3"/>
    <mergeCell ref="A4:B4"/>
    <mergeCell ref="A1:K1"/>
    <mergeCell ref="A2:K2"/>
    <mergeCell ref="C3:F3"/>
    <mergeCell ref="G3:I3"/>
    <mergeCell ref="J3:K3"/>
    <mergeCell ref="C4:F4"/>
    <mergeCell ref="G4:I4"/>
    <mergeCell ref="J4:K4"/>
    <mergeCell ref="A5:B7"/>
    <mergeCell ref="C5:F7"/>
    <mergeCell ref="G5:I5"/>
    <mergeCell ref="J5:K5"/>
    <mergeCell ref="G6:I6"/>
    <mergeCell ref="J6:K6"/>
    <mergeCell ref="G7:I7"/>
    <mergeCell ref="J7:K7"/>
    <mergeCell ref="A8:B8"/>
    <mergeCell ref="C8:F8"/>
    <mergeCell ref="G8:I8"/>
    <mergeCell ref="J8:K8"/>
    <mergeCell ref="G10:K10"/>
    <mergeCell ref="G11:K12"/>
    <mergeCell ref="C11:F12"/>
    <mergeCell ref="A11:B12"/>
    <mergeCell ref="A10:F10"/>
    <mergeCell ref="C13:F13"/>
    <mergeCell ref="C14:F14"/>
    <mergeCell ref="C15:F15"/>
    <mergeCell ref="C16:F16"/>
    <mergeCell ref="G13:K13"/>
    <mergeCell ref="G14:K16"/>
  </mergeCells>
  <printOptions horizontalCentered="1" verticalCentered="1"/>
  <pageMargins left="0" right="0" top="0.35433070866141736" bottom="0.55118110236220474" header="0.31496062992125984" footer="0.31496062992125984"/>
  <pageSetup paperSize="9" orientation="landscape" r:id="rId1"/>
  <ignoredErrors>
    <ignoredError sqref="D22" twoDigitTextYea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8</xdr:col>
                    <xdr:colOff>57150</xdr:colOff>
                    <xdr:row>12</xdr:row>
                    <xdr:rowOff>0</xdr:rowOff>
                  </from>
                  <to>
                    <xdr:col>9</xdr:col>
                    <xdr:colOff>247650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9</xdr:col>
                    <xdr:colOff>180975</xdr:colOff>
                    <xdr:row>12</xdr:row>
                    <xdr:rowOff>9525</xdr:rowOff>
                  </from>
                  <to>
                    <xdr:col>10</xdr:col>
                    <xdr:colOff>238125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</xdr:col>
                    <xdr:colOff>1504950</xdr:colOff>
                    <xdr:row>17</xdr:row>
                    <xdr:rowOff>28575</xdr:rowOff>
                  </from>
                  <to>
                    <xdr:col>1</xdr:col>
                    <xdr:colOff>2457450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1</xdr:col>
                    <xdr:colOff>2314575</xdr:colOff>
                    <xdr:row>17</xdr:row>
                    <xdr:rowOff>66675</xdr:rowOff>
                  </from>
                  <to>
                    <xdr:col>3</xdr:col>
                    <xdr:colOff>371475</xdr:colOff>
                    <xdr:row>17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3</xdr:col>
                    <xdr:colOff>514350</xdr:colOff>
                    <xdr:row>17</xdr:row>
                    <xdr:rowOff>38100</xdr:rowOff>
                  </from>
                  <to>
                    <xdr:col>6</xdr:col>
                    <xdr:colOff>19050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1</xdr:col>
                    <xdr:colOff>1504950</xdr:colOff>
                    <xdr:row>17</xdr:row>
                    <xdr:rowOff>247650</xdr:rowOff>
                  </from>
                  <to>
                    <xdr:col>2</xdr:col>
                    <xdr:colOff>504825</xdr:colOff>
                    <xdr:row>17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1</xdr:col>
                    <xdr:colOff>1504950</xdr:colOff>
                    <xdr:row>17</xdr:row>
                    <xdr:rowOff>466725</xdr:rowOff>
                  </from>
                  <to>
                    <xdr:col>3</xdr:col>
                    <xdr:colOff>781050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3</xdr:col>
                    <xdr:colOff>828675</xdr:colOff>
                    <xdr:row>17</xdr:row>
                    <xdr:rowOff>457200</xdr:rowOff>
                  </from>
                  <to>
                    <xdr:col>4</xdr:col>
                    <xdr:colOff>438150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4</xdr:col>
                    <xdr:colOff>485775</xdr:colOff>
                    <xdr:row>17</xdr:row>
                    <xdr:rowOff>447675</xdr:rowOff>
                  </from>
                  <to>
                    <xdr:col>6</xdr:col>
                    <xdr:colOff>514350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6</xdr:col>
                    <xdr:colOff>561975</xdr:colOff>
                    <xdr:row>17</xdr:row>
                    <xdr:rowOff>428625</xdr:rowOff>
                  </from>
                  <to>
                    <xdr:col>9</xdr:col>
                    <xdr:colOff>361950</xdr:colOff>
                    <xdr:row>18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53" yWindow="460" count="2">
        <x14:dataValidation type="list" allowBlank="1" showInputMessage="1" showErrorMessage="1" promptTitle="Libellé acte/libellé orthodontiq" prompt="Saisir l'Acte">
          <x14:formula1>
            <xm:f>Feuil2!$B$2:$B$7</xm:f>
          </x14:formula1>
          <xm:sqref>B22:B27</xm:sqref>
        </x14:dataValidation>
        <x14:dataValidation type="list" allowBlank="1" showInputMessage="1" showErrorMessage="1" promptTitle="N° dent ou localisation" prompt="choisir numéro dent ou localisation">
          <x14:formula1>
            <xm:f>Feuil2!$A$2:$A$53</xm:f>
          </x14:formula1>
          <xm:sqref>A22:A27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3"/>
  <sheetViews>
    <sheetView workbookViewId="0">
      <selection activeCell="B20" sqref="B20"/>
    </sheetView>
  </sheetViews>
  <sheetFormatPr baseColWidth="10" defaultColWidth="11.42578125" defaultRowHeight="15" x14ac:dyDescent="0.25"/>
  <cols>
    <col min="2" max="2" width="62.85546875" bestFit="1" customWidth="1"/>
    <col min="3" max="3" width="44.140625" customWidth="1"/>
    <col min="4" max="4" width="22.85546875" customWidth="1"/>
  </cols>
  <sheetData>
    <row r="1" spans="1:14" ht="60.75" customHeight="1" x14ac:dyDescent="0.25">
      <c r="A1" s="5" t="s">
        <v>29</v>
      </c>
      <c r="B1" s="46" t="s">
        <v>24</v>
      </c>
      <c r="C1" s="5" t="s">
        <v>26</v>
      </c>
      <c r="D1" s="6" t="s">
        <v>22</v>
      </c>
      <c r="E1" s="12" t="s">
        <v>58</v>
      </c>
      <c r="F1" s="12" t="s">
        <v>59</v>
      </c>
      <c r="G1" s="13">
        <v>1</v>
      </c>
      <c r="H1" s="12" t="s">
        <v>60</v>
      </c>
      <c r="I1" s="11" t="s">
        <v>61</v>
      </c>
      <c r="J1" s="12" t="s">
        <v>62</v>
      </c>
      <c r="K1" s="12" t="s">
        <v>63</v>
      </c>
      <c r="L1" s="12" t="s">
        <v>64</v>
      </c>
      <c r="M1" s="12" t="s">
        <v>65</v>
      </c>
      <c r="N1" s="14"/>
    </row>
    <row r="2" spans="1:14" x14ac:dyDescent="0.25">
      <c r="A2" s="7">
        <v>11</v>
      </c>
      <c r="B2" s="47" t="s">
        <v>49</v>
      </c>
      <c r="C2" s="8" t="s">
        <v>42</v>
      </c>
      <c r="D2" s="15">
        <v>107.5</v>
      </c>
      <c r="E2" s="9">
        <v>120</v>
      </c>
      <c r="F2" s="16">
        <v>0.13200000000000001</v>
      </c>
      <c r="G2" s="16">
        <v>1</v>
      </c>
      <c r="H2" s="16">
        <f>G2-F2</f>
        <v>0.86799999999999999</v>
      </c>
      <c r="I2" s="14">
        <f>E2/H2</f>
        <v>138.24884792626727</v>
      </c>
      <c r="J2" s="9">
        <v>550</v>
      </c>
      <c r="K2" s="9">
        <f t="shared" ref="K2:K7" si="0">J2*H2-E2</f>
        <v>357.4</v>
      </c>
      <c r="L2" s="9">
        <f t="shared" ref="L2:L7" si="1">J2-K2-I2</f>
        <v>54.351152073732749</v>
      </c>
      <c r="M2" s="9">
        <f>I2+K2+L2</f>
        <v>550</v>
      </c>
      <c r="N2" s="14"/>
    </row>
    <row r="3" spans="1:14" ht="15" customHeight="1" x14ac:dyDescent="0.25">
      <c r="A3" s="7">
        <v>12</v>
      </c>
      <c r="B3" s="48" t="s">
        <v>48</v>
      </c>
      <c r="C3" s="10" t="s">
        <v>45</v>
      </c>
      <c r="D3" s="17">
        <v>208</v>
      </c>
      <c r="E3" s="14"/>
      <c r="F3" s="16">
        <v>0.13200000000000001</v>
      </c>
      <c r="G3" s="16">
        <v>1</v>
      </c>
      <c r="H3" s="16">
        <f>G3-F3</f>
        <v>0.86799999999999999</v>
      </c>
      <c r="I3" s="14">
        <f t="shared" ref="I3:I7" si="2">E3/H3</f>
        <v>0</v>
      </c>
      <c r="J3" s="14"/>
      <c r="K3" s="9">
        <f t="shared" si="0"/>
        <v>0</v>
      </c>
      <c r="L3" s="9">
        <f t="shared" si="1"/>
        <v>0</v>
      </c>
      <c r="M3" s="9">
        <f>I3+K3+L3</f>
        <v>0</v>
      </c>
      <c r="N3" s="14"/>
    </row>
    <row r="4" spans="1:14" x14ac:dyDescent="0.25">
      <c r="A4" s="7">
        <v>13</v>
      </c>
      <c r="B4" s="47" t="s">
        <v>50</v>
      </c>
      <c r="C4" s="8" t="s">
        <v>54</v>
      </c>
      <c r="D4" s="18">
        <v>137</v>
      </c>
      <c r="E4" s="9">
        <v>170</v>
      </c>
      <c r="F4" s="16">
        <v>0.13200000000000001</v>
      </c>
      <c r="G4" s="16">
        <v>1</v>
      </c>
      <c r="H4" s="16">
        <f t="shared" ref="H4:H7" si="3">G4-F4</f>
        <v>0.86799999999999999</v>
      </c>
      <c r="I4" s="14">
        <f t="shared" si="2"/>
        <v>195.85253456221199</v>
      </c>
      <c r="J4" s="9">
        <v>600</v>
      </c>
      <c r="K4" s="9">
        <f t="shared" si="0"/>
        <v>350.79999999999995</v>
      </c>
      <c r="L4" s="9">
        <f t="shared" si="1"/>
        <v>53.34746543778806</v>
      </c>
      <c r="M4" s="9">
        <f t="shared" ref="M4:M7" si="4">I4+K4+L4</f>
        <v>600</v>
      </c>
      <c r="N4" s="14"/>
    </row>
    <row r="5" spans="1:14" x14ac:dyDescent="0.25">
      <c r="A5" s="7">
        <v>14</v>
      </c>
      <c r="B5" s="47" t="s">
        <v>51</v>
      </c>
      <c r="C5" s="8" t="s">
        <v>55</v>
      </c>
      <c r="D5" s="18">
        <v>78</v>
      </c>
      <c r="E5" s="9">
        <v>150</v>
      </c>
      <c r="F5" s="16">
        <v>0.13200000000000001</v>
      </c>
      <c r="G5" s="16">
        <v>1</v>
      </c>
      <c r="H5" s="16">
        <f t="shared" si="3"/>
        <v>0.86799999999999999</v>
      </c>
      <c r="I5" s="14">
        <f t="shared" si="2"/>
        <v>172.81105990783411</v>
      </c>
      <c r="J5" s="9">
        <v>440</v>
      </c>
      <c r="K5" s="9">
        <f t="shared" si="0"/>
        <v>231.92000000000002</v>
      </c>
      <c r="L5" s="9">
        <f t="shared" si="1"/>
        <v>35.268940092165877</v>
      </c>
      <c r="M5" s="9">
        <f t="shared" si="4"/>
        <v>440</v>
      </c>
      <c r="N5" s="14"/>
    </row>
    <row r="6" spans="1:14" x14ac:dyDescent="0.25">
      <c r="A6" s="7">
        <v>15</v>
      </c>
      <c r="B6" s="47" t="s">
        <v>52</v>
      </c>
      <c r="C6" s="8" t="s">
        <v>56</v>
      </c>
      <c r="D6" s="18">
        <v>83</v>
      </c>
      <c r="E6" s="9">
        <v>120</v>
      </c>
      <c r="F6" s="16">
        <v>0.13200000000000001</v>
      </c>
      <c r="G6" s="16">
        <v>1</v>
      </c>
      <c r="H6" s="16">
        <f t="shared" si="3"/>
        <v>0.86799999999999999</v>
      </c>
      <c r="I6" s="14">
        <f t="shared" si="2"/>
        <v>138.24884792626727</v>
      </c>
      <c r="J6" s="9">
        <v>300</v>
      </c>
      <c r="K6" s="9">
        <f t="shared" si="0"/>
        <v>140.39999999999998</v>
      </c>
      <c r="L6" s="9">
        <f t="shared" si="1"/>
        <v>21.351152073732749</v>
      </c>
      <c r="M6" s="9">
        <f t="shared" si="4"/>
        <v>300</v>
      </c>
      <c r="N6" s="14"/>
    </row>
    <row r="7" spans="1:14" x14ac:dyDescent="0.25">
      <c r="A7" s="7">
        <v>16</v>
      </c>
      <c r="B7" s="47" t="s">
        <v>53</v>
      </c>
      <c r="C7" s="8" t="s">
        <v>57</v>
      </c>
      <c r="D7" s="18">
        <v>107</v>
      </c>
      <c r="E7" s="9">
        <v>60</v>
      </c>
      <c r="F7" s="16">
        <v>0.13200000000000001</v>
      </c>
      <c r="G7" s="16">
        <v>1</v>
      </c>
      <c r="H7" s="16">
        <f t="shared" si="3"/>
        <v>0.86799999999999999</v>
      </c>
      <c r="I7" s="14">
        <f t="shared" si="2"/>
        <v>69.124423963133637</v>
      </c>
      <c r="J7" s="9">
        <v>150</v>
      </c>
      <c r="K7" s="9">
        <f t="shared" si="0"/>
        <v>70.199999999999989</v>
      </c>
      <c r="L7" s="9">
        <f t="shared" si="1"/>
        <v>10.675576036866374</v>
      </c>
      <c r="M7" s="9">
        <f t="shared" si="4"/>
        <v>150</v>
      </c>
      <c r="N7" s="14"/>
    </row>
    <row r="8" spans="1:14" x14ac:dyDescent="0.25">
      <c r="A8" s="7">
        <v>17</v>
      </c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</row>
    <row r="9" spans="1:14" x14ac:dyDescent="0.25">
      <c r="A9" s="7">
        <v>18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</row>
    <row r="10" spans="1:14" x14ac:dyDescent="0.25">
      <c r="A10" s="7">
        <v>21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</row>
    <row r="11" spans="1:14" x14ac:dyDescent="0.25">
      <c r="A11" s="7">
        <v>22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</row>
    <row r="12" spans="1:14" x14ac:dyDescent="0.25">
      <c r="A12" s="7">
        <v>23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</row>
    <row r="13" spans="1:14" x14ac:dyDescent="0.25">
      <c r="A13" s="7">
        <v>24</v>
      </c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</row>
    <row r="14" spans="1:14" x14ac:dyDescent="0.25">
      <c r="A14" s="7">
        <v>25</v>
      </c>
    </row>
    <row r="15" spans="1:14" x14ac:dyDescent="0.25">
      <c r="A15" s="7">
        <v>26</v>
      </c>
    </row>
    <row r="16" spans="1:14" x14ac:dyDescent="0.25">
      <c r="A16" s="7">
        <v>27</v>
      </c>
    </row>
    <row r="17" spans="1:1" x14ac:dyDescent="0.25">
      <c r="A17" s="7">
        <v>28</v>
      </c>
    </row>
    <row r="18" spans="1:1" x14ac:dyDescent="0.25">
      <c r="A18" s="7">
        <v>31</v>
      </c>
    </row>
    <row r="19" spans="1:1" x14ac:dyDescent="0.25">
      <c r="A19" s="7">
        <v>32</v>
      </c>
    </row>
    <row r="20" spans="1:1" x14ac:dyDescent="0.25">
      <c r="A20" s="7">
        <v>33</v>
      </c>
    </row>
    <row r="21" spans="1:1" x14ac:dyDescent="0.25">
      <c r="A21" s="7">
        <v>34</v>
      </c>
    </row>
    <row r="22" spans="1:1" x14ac:dyDescent="0.25">
      <c r="A22" s="7">
        <v>35</v>
      </c>
    </row>
    <row r="23" spans="1:1" x14ac:dyDescent="0.25">
      <c r="A23" s="7">
        <v>36</v>
      </c>
    </row>
    <row r="24" spans="1:1" x14ac:dyDescent="0.25">
      <c r="A24" s="7">
        <v>37</v>
      </c>
    </row>
    <row r="25" spans="1:1" x14ac:dyDescent="0.25">
      <c r="A25" s="7">
        <v>38</v>
      </c>
    </row>
    <row r="26" spans="1:1" x14ac:dyDescent="0.25">
      <c r="A26" s="7">
        <v>41</v>
      </c>
    </row>
    <row r="27" spans="1:1" x14ac:dyDescent="0.25">
      <c r="A27" s="7">
        <v>42</v>
      </c>
    </row>
    <row r="28" spans="1:1" x14ac:dyDescent="0.25">
      <c r="A28" s="7">
        <v>43</v>
      </c>
    </row>
    <row r="29" spans="1:1" x14ac:dyDescent="0.25">
      <c r="A29" s="7">
        <v>44</v>
      </c>
    </row>
    <row r="30" spans="1:1" x14ac:dyDescent="0.25">
      <c r="A30" s="7">
        <v>45</v>
      </c>
    </row>
    <row r="31" spans="1:1" x14ac:dyDescent="0.25">
      <c r="A31" s="7">
        <v>46</v>
      </c>
    </row>
    <row r="32" spans="1:1" x14ac:dyDescent="0.25">
      <c r="A32" s="7">
        <v>47</v>
      </c>
    </row>
    <row r="33" spans="1:1" x14ac:dyDescent="0.25">
      <c r="A33" s="7">
        <v>48</v>
      </c>
    </row>
    <row r="34" spans="1:1" x14ac:dyDescent="0.25">
      <c r="A34" s="7">
        <v>51</v>
      </c>
    </row>
    <row r="35" spans="1:1" x14ac:dyDescent="0.25">
      <c r="A35" s="7">
        <v>52</v>
      </c>
    </row>
    <row r="36" spans="1:1" x14ac:dyDescent="0.25">
      <c r="A36" s="7">
        <v>53</v>
      </c>
    </row>
    <row r="37" spans="1:1" x14ac:dyDescent="0.25">
      <c r="A37" s="7">
        <v>54</v>
      </c>
    </row>
    <row r="38" spans="1:1" x14ac:dyDescent="0.25">
      <c r="A38" s="7">
        <v>55</v>
      </c>
    </row>
    <row r="39" spans="1:1" x14ac:dyDescent="0.25">
      <c r="A39" s="7">
        <v>61</v>
      </c>
    </row>
    <row r="40" spans="1:1" x14ac:dyDescent="0.25">
      <c r="A40" s="7">
        <v>62</v>
      </c>
    </row>
    <row r="41" spans="1:1" x14ac:dyDescent="0.25">
      <c r="A41" s="7">
        <v>63</v>
      </c>
    </row>
    <row r="42" spans="1:1" x14ac:dyDescent="0.25">
      <c r="A42" s="7">
        <v>64</v>
      </c>
    </row>
    <row r="43" spans="1:1" x14ac:dyDescent="0.25">
      <c r="A43" s="7">
        <v>65</v>
      </c>
    </row>
    <row r="44" spans="1:1" x14ac:dyDescent="0.25">
      <c r="A44" s="7">
        <v>71</v>
      </c>
    </row>
    <row r="45" spans="1:1" x14ac:dyDescent="0.25">
      <c r="A45" s="7">
        <v>72</v>
      </c>
    </row>
    <row r="46" spans="1:1" x14ac:dyDescent="0.25">
      <c r="A46" s="7">
        <v>73</v>
      </c>
    </row>
    <row r="47" spans="1:1" x14ac:dyDescent="0.25">
      <c r="A47" s="7">
        <v>74</v>
      </c>
    </row>
    <row r="48" spans="1:1" x14ac:dyDescent="0.25">
      <c r="A48" s="7">
        <v>75</v>
      </c>
    </row>
    <row r="49" spans="1:1" x14ac:dyDescent="0.25">
      <c r="A49" s="7">
        <v>81</v>
      </c>
    </row>
    <row r="50" spans="1:1" x14ac:dyDescent="0.25">
      <c r="A50" s="7">
        <v>82</v>
      </c>
    </row>
    <row r="51" spans="1:1" x14ac:dyDescent="0.25">
      <c r="A51" s="7">
        <v>83</v>
      </c>
    </row>
    <row r="52" spans="1:1" x14ac:dyDescent="0.25">
      <c r="A52" s="7">
        <v>84</v>
      </c>
    </row>
    <row r="53" spans="1:1" x14ac:dyDescent="0.25">
      <c r="A53" s="7">
        <v>85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F6"/>
  <sheetViews>
    <sheetView workbookViewId="0">
      <selection activeCell="C17" sqref="C17"/>
    </sheetView>
  </sheetViews>
  <sheetFormatPr baseColWidth="10" defaultRowHeight="15" x14ac:dyDescent="0.25"/>
  <cols>
    <col min="3" max="3" width="16.5703125" customWidth="1"/>
    <col min="4" max="4" width="28.42578125" customWidth="1"/>
    <col min="5" max="5" width="52.140625" bestFit="1" customWidth="1"/>
    <col min="6" max="6" width="40.42578125" bestFit="1" customWidth="1"/>
  </cols>
  <sheetData>
    <row r="2" spans="3:6" ht="15.75" thickBot="1" x14ac:dyDescent="0.3"/>
    <row r="3" spans="3:6" ht="30" x14ac:dyDescent="0.25">
      <c r="C3" s="37" t="s">
        <v>68</v>
      </c>
      <c r="D3" s="34" t="s">
        <v>70</v>
      </c>
      <c r="E3" s="40" t="s">
        <v>78</v>
      </c>
      <c r="F3" s="40" t="s">
        <v>79</v>
      </c>
    </row>
    <row r="4" spans="3:6" x14ac:dyDescent="0.25">
      <c r="C4" s="38">
        <v>1</v>
      </c>
      <c r="D4" s="35" t="s">
        <v>71</v>
      </c>
      <c r="E4" s="38" t="s">
        <v>74</v>
      </c>
      <c r="F4" s="38" t="s">
        <v>76</v>
      </c>
    </row>
    <row r="5" spans="3:6" x14ac:dyDescent="0.25">
      <c r="C5" s="38" t="s">
        <v>69</v>
      </c>
      <c r="D5" s="35" t="s">
        <v>72</v>
      </c>
      <c r="E5" s="38" t="s">
        <v>75</v>
      </c>
      <c r="F5" s="38" t="s">
        <v>72</v>
      </c>
    </row>
    <row r="6" spans="3:6" ht="15.75" thickBot="1" x14ac:dyDescent="0.3">
      <c r="C6" s="39"/>
      <c r="D6" s="36" t="s">
        <v>73</v>
      </c>
      <c r="E6" s="39"/>
      <c r="F6" s="39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devis unique</vt:lpstr>
      <vt:lpstr>Feuil2</vt:lpstr>
      <vt:lpstr>les options</vt:lpstr>
      <vt:lpstr>Actes</vt:lpstr>
      <vt:lpstr>'devis unique'!Zone_d_impression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XANDSOFT</dc:creator>
  <cp:lastModifiedBy>XANDSOFT</cp:lastModifiedBy>
  <cp:lastPrinted>2015-04-04T14:16:23Z</cp:lastPrinted>
  <dcterms:created xsi:type="dcterms:W3CDTF">2015-02-12T16:18:02Z</dcterms:created>
  <dcterms:modified xsi:type="dcterms:W3CDTF">2015-04-04T17:38:55Z</dcterms:modified>
</cp:coreProperties>
</file>