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 tabRatio="821" activeTab="1"/>
  </bookViews>
  <sheets>
    <sheet name="Année" sheetId="2" r:id="rId1"/>
    <sheet name="Janvier" sheetId="1" r:id="rId2"/>
    <sheet name="Février" sheetId="4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ût" sheetId="10" r:id="rId9"/>
    <sheet name="Septembre" sheetId="11" r:id="rId10"/>
    <sheet name="Octobre" sheetId="12" r:id="rId11"/>
    <sheet name="Novembre" sheetId="13" r:id="rId12"/>
    <sheet name="Décembre" sheetId="14" r:id="rId13"/>
  </sheets>
  <externalReferences>
    <externalReference r:id="rId14"/>
  </externalReferences>
  <definedNames>
    <definedName name="A" localSheetId="0">Année!#REF!</definedName>
    <definedName name="A">Année!#REF!</definedName>
    <definedName name="ferie">Année!$F$12:$F$24</definedName>
    <definedName name="Joursem">Année!#REF!</definedName>
    <definedName name="Paques">Année!$E$13:$F$13</definedName>
    <definedName name="semaine">Année!#REF!</definedName>
  </definedNames>
  <calcPr calcId="152511"/>
</workbook>
</file>

<file path=xl/calcChain.xml><?xml version="1.0" encoding="utf-8"?>
<calcChain xmlns="http://schemas.openxmlformats.org/spreadsheetml/2006/main">
  <c r="F11" i="2" l="1"/>
  <c r="F22" i="2" s="1"/>
  <c r="F12" i="2"/>
  <c r="F13" i="2"/>
  <c r="F17" i="2" s="1"/>
  <c r="F15" i="2"/>
  <c r="F16" i="2"/>
  <c r="F20" i="2"/>
  <c r="F21" i="2"/>
  <c r="F23" i="2"/>
  <c r="F24" i="2"/>
  <c r="F26" i="2"/>
  <c r="F19" i="2" l="1"/>
  <c r="F18" i="2"/>
  <c r="F14" i="2"/>
  <c r="C18" i="10"/>
  <c r="N35" i="14"/>
  <c r="M35" i="14"/>
  <c r="A35" i="14"/>
  <c r="C35" i="14" s="1"/>
  <c r="N34" i="14"/>
  <c r="M34" i="14"/>
  <c r="A34" i="14"/>
  <c r="C34" i="14" s="1"/>
  <c r="N33" i="14"/>
  <c r="M33" i="14"/>
  <c r="A33" i="14"/>
  <c r="L33" i="14" s="1"/>
  <c r="N32" i="14"/>
  <c r="M32" i="14"/>
  <c r="A32" i="14"/>
  <c r="L32" i="14" s="1"/>
  <c r="N31" i="14"/>
  <c r="M31" i="14"/>
  <c r="A31" i="14"/>
  <c r="C31" i="14" s="1"/>
  <c r="N30" i="14"/>
  <c r="M30" i="14"/>
  <c r="A30" i="14"/>
  <c r="C30" i="14" s="1"/>
  <c r="N29" i="14"/>
  <c r="M29" i="14"/>
  <c r="A29" i="14"/>
  <c r="L29" i="14" s="1"/>
  <c r="N28" i="14"/>
  <c r="M28" i="14"/>
  <c r="A28" i="14"/>
  <c r="C28" i="14" s="1"/>
  <c r="N27" i="14"/>
  <c r="M27" i="14"/>
  <c r="A27" i="14"/>
  <c r="C27" i="14" s="1"/>
  <c r="N26" i="14"/>
  <c r="M26" i="14"/>
  <c r="A26" i="14"/>
  <c r="C26" i="14" s="1"/>
  <c r="N25" i="14"/>
  <c r="M25" i="14"/>
  <c r="A25" i="14"/>
  <c r="L25" i="14" s="1"/>
  <c r="N24" i="14"/>
  <c r="M24" i="14"/>
  <c r="A24" i="14"/>
  <c r="C24" i="14" s="1"/>
  <c r="N23" i="14"/>
  <c r="M23" i="14"/>
  <c r="A23" i="14"/>
  <c r="C23" i="14" s="1"/>
  <c r="N22" i="14"/>
  <c r="M22" i="14"/>
  <c r="A22" i="14"/>
  <c r="C22" i="14" s="1"/>
  <c r="N21" i="14"/>
  <c r="M21" i="14"/>
  <c r="A21" i="14"/>
  <c r="L21" i="14" s="1"/>
  <c r="N20" i="14"/>
  <c r="M20" i="14"/>
  <c r="A20" i="14"/>
  <c r="L20" i="14" s="1"/>
  <c r="N19" i="14"/>
  <c r="M19" i="14"/>
  <c r="A19" i="14"/>
  <c r="C19" i="14" s="1"/>
  <c r="N18" i="14"/>
  <c r="M18" i="14"/>
  <c r="A18" i="14"/>
  <c r="C18" i="14" s="1"/>
  <c r="N17" i="14"/>
  <c r="M17" i="14"/>
  <c r="A17" i="14"/>
  <c r="L17" i="14" s="1"/>
  <c r="N16" i="14"/>
  <c r="M16" i="14"/>
  <c r="A16" i="14"/>
  <c r="L16" i="14" s="1"/>
  <c r="N15" i="14"/>
  <c r="M15" i="14"/>
  <c r="A15" i="14"/>
  <c r="C15" i="14" s="1"/>
  <c r="N14" i="14"/>
  <c r="M14" i="14"/>
  <c r="A14" i="14"/>
  <c r="C14" i="14" s="1"/>
  <c r="N13" i="14"/>
  <c r="M13" i="14"/>
  <c r="A13" i="14"/>
  <c r="L13" i="14" s="1"/>
  <c r="N12" i="14"/>
  <c r="M12" i="14"/>
  <c r="A12" i="14"/>
  <c r="C12" i="14" s="1"/>
  <c r="N11" i="14"/>
  <c r="M11" i="14"/>
  <c r="A11" i="14"/>
  <c r="C11" i="14" s="1"/>
  <c r="N10" i="14"/>
  <c r="M10" i="14"/>
  <c r="A10" i="14"/>
  <c r="C10" i="14" s="1"/>
  <c r="N9" i="14"/>
  <c r="M9" i="14"/>
  <c r="A9" i="14"/>
  <c r="L9" i="14" s="1"/>
  <c r="N8" i="14"/>
  <c r="M8" i="14"/>
  <c r="A8" i="14"/>
  <c r="C8" i="14" s="1"/>
  <c r="N7" i="14"/>
  <c r="M7" i="14"/>
  <c r="A7" i="14"/>
  <c r="C7" i="14" s="1"/>
  <c r="N6" i="14"/>
  <c r="M6" i="14"/>
  <c r="A6" i="14"/>
  <c r="C6" i="14" s="1"/>
  <c r="N5" i="14"/>
  <c r="M5" i="14"/>
  <c r="A5" i="14"/>
  <c r="L5" i="14" s="1"/>
  <c r="A1" i="14"/>
  <c r="N35" i="13"/>
  <c r="M35" i="13"/>
  <c r="A35" i="13"/>
  <c r="L35" i="13" s="1"/>
  <c r="N34" i="13"/>
  <c r="M34" i="13"/>
  <c r="A34" i="13"/>
  <c r="C34" i="13" s="1"/>
  <c r="N33" i="13"/>
  <c r="M33" i="13"/>
  <c r="A33" i="13"/>
  <c r="L33" i="13" s="1"/>
  <c r="N32" i="13"/>
  <c r="M32" i="13"/>
  <c r="A32" i="13"/>
  <c r="C32" i="13" s="1"/>
  <c r="N31" i="13"/>
  <c r="M31" i="13"/>
  <c r="A31" i="13"/>
  <c r="C31" i="13" s="1"/>
  <c r="N30" i="13"/>
  <c r="M30" i="13"/>
  <c r="A30" i="13"/>
  <c r="C30" i="13" s="1"/>
  <c r="N29" i="13"/>
  <c r="M29" i="13"/>
  <c r="A29" i="13"/>
  <c r="L29" i="13" s="1"/>
  <c r="N28" i="13"/>
  <c r="M28" i="13"/>
  <c r="A28" i="13"/>
  <c r="L28" i="13" s="1"/>
  <c r="N27" i="13"/>
  <c r="M27" i="13"/>
  <c r="A27" i="13"/>
  <c r="C27" i="13" s="1"/>
  <c r="N26" i="13"/>
  <c r="M26" i="13"/>
  <c r="A26" i="13"/>
  <c r="C26" i="13" s="1"/>
  <c r="N25" i="13"/>
  <c r="M25" i="13"/>
  <c r="A25" i="13"/>
  <c r="L25" i="13" s="1"/>
  <c r="N24" i="13"/>
  <c r="M24" i="13"/>
  <c r="L24" i="13"/>
  <c r="A24" i="13"/>
  <c r="C24" i="13" s="1"/>
  <c r="N23" i="13"/>
  <c r="M23" i="13"/>
  <c r="A23" i="13"/>
  <c r="C23" i="13" s="1"/>
  <c r="N22" i="13"/>
  <c r="M22" i="13"/>
  <c r="A22" i="13"/>
  <c r="C22" i="13" s="1"/>
  <c r="N21" i="13"/>
  <c r="M21" i="13"/>
  <c r="A21" i="13"/>
  <c r="L21" i="13" s="1"/>
  <c r="N20" i="13"/>
  <c r="M20" i="13"/>
  <c r="A20" i="13"/>
  <c r="L20" i="13" s="1"/>
  <c r="N19" i="13"/>
  <c r="M19" i="13"/>
  <c r="A19" i="13"/>
  <c r="C19" i="13" s="1"/>
  <c r="N18" i="13"/>
  <c r="M18" i="13"/>
  <c r="A18" i="13"/>
  <c r="C18" i="13" s="1"/>
  <c r="N17" i="13"/>
  <c r="M17" i="13"/>
  <c r="A17" i="13"/>
  <c r="L17" i="13" s="1"/>
  <c r="N16" i="13"/>
  <c r="M16" i="13"/>
  <c r="A16" i="13"/>
  <c r="C16" i="13" s="1"/>
  <c r="N15" i="13"/>
  <c r="M15" i="13"/>
  <c r="A15" i="13"/>
  <c r="C15" i="13" s="1"/>
  <c r="N14" i="13"/>
  <c r="M14" i="13"/>
  <c r="A14" i="13"/>
  <c r="C14" i="13" s="1"/>
  <c r="N13" i="13"/>
  <c r="M13" i="13"/>
  <c r="A13" i="13"/>
  <c r="L13" i="13" s="1"/>
  <c r="N12" i="13"/>
  <c r="M12" i="13"/>
  <c r="A12" i="13"/>
  <c r="C12" i="13" s="1"/>
  <c r="N11" i="13"/>
  <c r="M11" i="13"/>
  <c r="A11" i="13"/>
  <c r="C11" i="13" s="1"/>
  <c r="N10" i="13"/>
  <c r="M10" i="13"/>
  <c r="A10" i="13"/>
  <c r="C10" i="13" s="1"/>
  <c r="N9" i="13"/>
  <c r="M9" i="13"/>
  <c r="A9" i="13"/>
  <c r="L9" i="13" s="1"/>
  <c r="N8" i="13"/>
  <c r="M8" i="13"/>
  <c r="A8" i="13"/>
  <c r="L8" i="13" s="1"/>
  <c r="N7" i="13"/>
  <c r="M7" i="13"/>
  <c r="A7" i="13"/>
  <c r="C7" i="13" s="1"/>
  <c r="N6" i="13"/>
  <c r="M6" i="13"/>
  <c r="A6" i="13"/>
  <c r="C6" i="13" s="1"/>
  <c r="N5" i="13"/>
  <c r="M5" i="13"/>
  <c r="A5" i="13"/>
  <c r="L5" i="13" s="1"/>
  <c r="A1" i="13"/>
  <c r="N35" i="12"/>
  <c r="M35" i="12"/>
  <c r="A35" i="12"/>
  <c r="L35" i="12" s="1"/>
  <c r="N34" i="12"/>
  <c r="M34" i="12"/>
  <c r="A34" i="12"/>
  <c r="C34" i="12" s="1"/>
  <c r="N33" i="12"/>
  <c r="M33" i="12"/>
  <c r="A33" i="12"/>
  <c r="L33" i="12" s="1"/>
  <c r="N32" i="12"/>
  <c r="M32" i="12"/>
  <c r="A32" i="12"/>
  <c r="L32" i="12" s="1"/>
  <c r="N31" i="12"/>
  <c r="M31" i="12"/>
  <c r="A31" i="12"/>
  <c r="C31" i="12" s="1"/>
  <c r="N30" i="12"/>
  <c r="M30" i="12"/>
  <c r="A30" i="12"/>
  <c r="C30" i="12" s="1"/>
  <c r="N29" i="12"/>
  <c r="M29" i="12"/>
  <c r="A29" i="12"/>
  <c r="L29" i="12" s="1"/>
  <c r="N28" i="12"/>
  <c r="M28" i="12"/>
  <c r="L28" i="12"/>
  <c r="C28" i="12"/>
  <c r="A28" i="12"/>
  <c r="N27" i="12"/>
  <c r="M27" i="12"/>
  <c r="L27" i="12"/>
  <c r="A27" i="12"/>
  <c r="C27" i="12" s="1"/>
  <c r="N26" i="12"/>
  <c r="M26" i="12"/>
  <c r="A26" i="12"/>
  <c r="C26" i="12" s="1"/>
  <c r="N25" i="12"/>
  <c r="M25" i="12"/>
  <c r="A25" i="12"/>
  <c r="L25" i="12" s="1"/>
  <c r="N24" i="12"/>
  <c r="M24" i="12"/>
  <c r="A24" i="12"/>
  <c r="L24" i="12" s="1"/>
  <c r="N23" i="12"/>
  <c r="M23" i="12"/>
  <c r="A23" i="12"/>
  <c r="C23" i="12" s="1"/>
  <c r="N22" i="12"/>
  <c r="M22" i="12"/>
  <c r="A22" i="12"/>
  <c r="C22" i="12" s="1"/>
  <c r="N21" i="12"/>
  <c r="M21" i="12"/>
  <c r="A21" i="12"/>
  <c r="L21" i="12" s="1"/>
  <c r="N20" i="12"/>
  <c r="M20" i="12"/>
  <c r="A20" i="12"/>
  <c r="C20" i="12" s="1"/>
  <c r="N19" i="12"/>
  <c r="M19" i="12"/>
  <c r="A19" i="12"/>
  <c r="C19" i="12" s="1"/>
  <c r="N18" i="12"/>
  <c r="M18" i="12"/>
  <c r="A18" i="12"/>
  <c r="C18" i="12" s="1"/>
  <c r="N17" i="12"/>
  <c r="M17" i="12"/>
  <c r="A17" i="12"/>
  <c r="L17" i="12" s="1"/>
  <c r="N16" i="12"/>
  <c r="M16" i="12"/>
  <c r="A16" i="12"/>
  <c r="C16" i="12" s="1"/>
  <c r="N15" i="12"/>
  <c r="M15" i="12"/>
  <c r="A15" i="12"/>
  <c r="C15" i="12" s="1"/>
  <c r="N14" i="12"/>
  <c r="M14" i="12"/>
  <c r="A14" i="12"/>
  <c r="C14" i="12" s="1"/>
  <c r="N13" i="12"/>
  <c r="M13" i="12"/>
  <c r="A13" i="12"/>
  <c r="L13" i="12" s="1"/>
  <c r="N12" i="12"/>
  <c r="M12" i="12"/>
  <c r="L12" i="12"/>
  <c r="C12" i="12"/>
  <c r="A12" i="12"/>
  <c r="N11" i="12"/>
  <c r="M11" i="12"/>
  <c r="L11" i="12"/>
  <c r="A11" i="12"/>
  <c r="C11" i="12" s="1"/>
  <c r="N10" i="12"/>
  <c r="M10" i="12"/>
  <c r="A10" i="12"/>
  <c r="C10" i="12" s="1"/>
  <c r="N9" i="12"/>
  <c r="M9" i="12"/>
  <c r="A9" i="12"/>
  <c r="L9" i="12" s="1"/>
  <c r="N8" i="12"/>
  <c r="M8" i="12"/>
  <c r="A8" i="12"/>
  <c r="L8" i="12" s="1"/>
  <c r="N7" i="12"/>
  <c r="M7" i="12"/>
  <c r="A7" i="12"/>
  <c r="C7" i="12" s="1"/>
  <c r="N6" i="12"/>
  <c r="M6" i="12"/>
  <c r="A6" i="12"/>
  <c r="C6" i="12" s="1"/>
  <c r="N5" i="12"/>
  <c r="M5" i="12"/>
  <c r="A5" i="12"/>
  <c r="L5" i="12" s="1"/>
  <c r="A1" i="12"/>
  <c r="N35" i="11"/>
  <c r="M35" i="11"/>
  <c r="A35" i="11"/>
  <c r="C35" i="11" s="1"/>
  <c r="N34" i="11"/>
  <c r="M34" i="11"/>
  <c r="A34" i="11"/>
  <c r="L34" i="11" s="1"/>
  <c r="N33" i="11"/>
  <c r="M33" i="11"/>
  <c r="A33" i="11"/>
  <c r="C33" i="11" s="1"/>
  <c r="N32" i="11"/>
  <c r="M32" i="11"/>
  <c r="A32" i="11"/>
  <c r="L32" i="11" s="1"/>
  <c r="N31" i="11"/>
  <c r="M31" i="11"/>
  <c r="A31" i="11"/>
  <c r="C31" i="11" s="1"/>
  <c r="N30" i="11"/>
  <c r="M30" i="11"/>
  <c r="A30" i="11"/>
  <c r="L30" i="11" s="1"/>
  <c r="N29" i="11"/>
  <c r="M29" i="11"/>
  <c r="A29" i="11"/>
  <c r="C29" i="11" s="1"/>
  <c r="N28" i="11"/>
  <c r="M28" i="11"/>
  <c r="A28" i="11"/>
  <c r="C28" i="11" s="1"/>
  <c r="N27" i="11"/>
  <c r="M27" i="11"/>
  <c r="A27" i="11"/>
  <c r="C27" i="11" s="1"/>
  <c r="N26" i="11"/>
  <c r="M26" i="11"/>
  <c r="A26" i="11"/>
  <c r="L26" i="11" s="1"/>
  <c r="N25" i="11"/>
  <c r="M25" i="11"/>
  <c r="A25" i="11"/>
  <c r="C25" i="11" s="1"/>
  <c r="N24" i="11"/>
  <c r="M24" i="11"/>
  <c r="A24" i="11"/>
  <c r="L24" i="11" s="1"/>
  <c r="N23" i="11"/>
  <c r="M23" i="11"/>
  <c r="A23" i="11"/>
  <c r="C23" i="11" s="1"/>
  <c r="N22" i="11"/>
  <c r="M22" i="11"/>
  <c r="A22" i="11"/>
  <c r="L22" i="11" s="1"/>
  <c r="N21" i="11"/>
  <c r="M21" i="11"/>
  <c r="A21" i="11"/>
  <c r="C21" i="11" s="1"/>
  <c r="N20" i="11"/>
  <c r="M20" i="11"/>
  <c r="C20" i="11"/>
  <c r="A20" i="11"/>
  <c r="L20" i="11" s="1"/>
  <c r="N19" i="11"/>
  <c r="M19" i="11"/>
  <c r="L19" i="11"/>
  <c r="A19" i="11"/>
  <c r="C19" i="11" s="1"/>
  <c r="N18" i="11"/>
  <c r="M18" i="11"/>
  <c r="A18" i="11"/>
  <c r="C18" i="11" s="1"/>
  <c r="N17" i="11"/>
  <c r="M17" i="11"/>
  <c r="A17" i="11"/>
  <c r="C17" i="11" s="1"/>
  <c r="N16" i="11"/>
  <c r="M16" i="11"/>
  <c r="A16" i="11"/>
  <c r="L16" i="11" s="1"/>
  <c r="N15" i="11"/>
  <c r="M15" i="11"/>
  <c r="A15" i="11"/>
  <c r="C15" i="11" s="1"/>
  <c r="N14" i="11"/>
  <c r="M14" i="11"/>
  <c r="A14" i="11"/>
  <c r="C14" i="11" s="1"/>
  <c r="N13" i="11"/>
  <c r="M13" i="11"/>
  <c r="A13" i="11"/>
  <c r="L13" i="11" s="1"/>
  <c r="N12" i="11"/>
  <c r="M12" i="11"/>
  <c r="A12" i="11"/>
  <c r="C12" i="11" s="1"/>
  <c r="N11" i="11"/>
  <c r="M11" i="11"/>
  <c r="A11" i="11"/>
  <c r="C11" i="11" s="1"/>
  <c r="N10" i="11"/>
  <c r="M10" i="11"/>
  <c r="A10" i="11"/>
  <c r="C10" i="11" s="1"/>
  <c r="N9" i="11"/>
  <c r="M9" i="11"/>
  <c r="A9" i="11"/>
  <c r="L9" i="11" s="1"/>
  <c r="N8" i="11"/>
  <c r="M8" i="11"/>
  <c r="L8" i="11"/>
  <c r="C8" i="11"/>
  <c r="A8" i="11"/>
  <c r="N7" i="11"/>
  <c r="M7" i="11"/>
  <c r="L7" i="11"/>
  <c r="A7" i="11"/>
  <c r="C7" i="11" s="1"/>
  <c r="N6" i="11"/>
  <c r="M6" i="11"/>
  <c r="A6" i="11"/>
  <c r="L6" i="11" s="1"/>
  <c r="N5" i="11"/>
  <c r="M5" i="11"/>
  <c r="A5" i="11"/>
  <c r="C5" i="11" s="1"/>
  <c r="A1" i="11"/>
  <c r="N35" i="10"/>
  <c r="M35" i="10"/>
  <c r="A35" i="10"/>
  <c r="C35" i="10" s="1"/>
  <c r="N34" i="10"/>
  <c r="M34" i="10"/>
  <c r="A34" i="10"/>
  <c r="C34" i="10" s="1"/>
  <c r="N33" i="10"/>
  <c r="M33" i="10"/>
  <c r="A33" i="10"/>
  <c r="L33" i="10" s="1"/>
  <c r="N32" i="10"/>
  <c r="M32" i="10"/>
  <c r="A32" i="10"/>
  <c r="L32" i="10" s="1"/>
  <c r="N31" i="10"/>
  <c r="M31" i="10"/>
  <c r="A31" i="10"/>
  <c r="C31" i="10" s="1"/>
  <c r="N30" i="10"/>
  <c r="M30" i="10"/>
  <c r="A30" i="10"/>
  <c r="C30" i="10" s="1"/>
  <c r="N29" i="10"/>
  <c r="M29" i="10"/>
  <c r="A29" i="10"/>
  <c r="L29" i="10" s="1"/>
  <c r="N28" i="10"/>
  <c r="M28" i="10"/>
  <c r="A28" i="10"/>
  <c r="C28" i="10" s="1"/>
  <c r="N27" i="10"/>
  <c r="M27" i="10"/>
  <c r="A27" i="10"/>
  <c r="C27" i="10" s="1"/>
  <c r="N26" i="10"/>
  <c r="M26" i="10"/>
  <c r="A26" i="10"/>
  <c r="C26" i="10" s="1"/>
  <c r="N25" i="10"/>
  <c r="M25" i="10"/>
  <c r="A25" i="10"/>
  <c r="L25" i="10" s="1"/>
  <c r="N24" i="10"/>
  <c r="M24" i="10"/>
  <c r="L24" i="10"/>
  <c r="A24" i="10"/>
  <c r="C24" i="10" s="1"/>
  <c r="N23" i="10"/>
  <c r="M23" i="10"/>
  <c r="A23" i="10"/>
  <c r="C23" i="10" s="1"/>
  <c r="N22" i="10"/>
  <c r="M22" i="10"/>
  <c r="A22" i="10"/>
  <c r="C22" i="10" s="1"/>
  <c r="N21" i="10"/>
  <c r="M21" i="10"/>
  <c r="A21" i="10"/>
  <c r="L21" i="10" s="1"/>
  <c r="N20" i="10"/>
  <c r="M20" i="10"/>
  <c r="A20" i="10"/>
  <c r="C20" i="10" s="1"/>
  <c r="N19" i="10"/>
  <c r="M19" i="10"/>
  <c r="A19" i="10"/>
  <c r="C19" i="10" s="1"/>
  <c r="N18" i="10"/>
  <c r="M18" i="10"/>
  <c r="A18" i="10"/>
  <c r="N17" i="10"/>
  <c r="M17" i="10"/>
  <c r="A17" i="10"/>
  <c r="L17" i="10" s="1"/>
  <c r="N16" i="10"/>
  <c r="M16" i="10"/>
  <c r="A16" i="10"/>
  <c r="L16" i="10" s="1"/>
  <c r="N15" i="10"/>
  <c r="M15" i="10"/>
  <c r="A15" i="10"/>
  <c r="C15" i="10" s="1"/>
  <c r="N14" i="10"/>
  <c r="M14" i="10"/>
  <c r="A14" i="10"/>
  <c r="C14" i="10" s="1"/>
  <c r="N13" i="10"/>
  <c r="M13" i="10"/>
  <c r="A13" i="10"/>
  <c r="L13" i="10" s="1"/>
  <c r="N12" i="10"/>
  <c r="M12" i="10"/>
  <c r="A12" i="10"/>
  <c r="C12" i="10" s="1"/>
  <c r="N11" i="10"/>
  <c r="M11" i="10"/>
  <c r="A11" i="10"/>
  <c r="C11" i="10" s="1"/>
  <c r="N10" i="10"/>
  <c r="M10" i="10"/>
  <c r="A10" i="10"/>
  <c r="C10" i="10" s="1"/>
  <c r="N9" i="10"/>
  <c r="M9" i="10"/>
  <c r="A9" i="10"/>
  <c r="L9" i="10" s="1"/>
  <c r="N8" i="10"/>
  <c r="M8" i="10"/>
  <c r="L8" i="10"/>
  <c r="A8" i="10"/>
  <c r="C8" i="10" s="1"/>
  <c r="N7" i="10"/>
  <c r="M7" i="10"/>
  <c r="A7" i="10"/>
  <c r="C7" i="10" s="1"/>
  <c r="N6" i="10"/>
  <c r="M6" i="10"/>
  <c r="A6" i="10"/>
  <c r="C6" i="10" s="1"/>
  <c r="N5" i="10"/>
  <c r="M5" i="10"/>
  <c r="A5" i="10"/>
  <c r="L5" i="10" s="1"/>
  <c r="A1" i="10"/>
  <c r="N35" i="9"/>
  <c r="M35" i="9"/>
  <c r="A35" i="9"/>
  <c r="C35" i="9" s="1"/>
  <c r="N34" i="9"/>
  <c r="M34" i="9"/>
  <c r="A34" i="9"/>
  <c r="C34" i="9" s="1"/>
  <c r="N33" i="9"/>
  <c r="M33" i="9"/>
  <c r="A33" i="9"/>
  <c r="L33" i="9" s="1"/>
  <c r="N32" i="9"/>
  <c r="M32" i="9"/>
  <c r="A32" i="9"/>
  <c r="L32" i="9" s="1"/>
  <c r="N31" i="9"/>
  <c r="M31" i="9"/>
  <c r="A31" i="9"/>
  <c r="C31" i="9" s="1"/>
  <c r="N30" i="9"/>
  <c r="M30" i="9"/>
  <c r="A30" i="9"/>
  <c r="C30" i="9" s="1"/>
  <c r="N29" i="9"/>
  <c r="M29" i="9"/>
  <c r="A29" i="9"/>
  <c r="L29" i="9" s="1"/>
  <c r="N28" i="9"/>
  <c r="M28" i="9"/>
  <c r="A28" i="9"/>
  <c r="C28" i="9" s="1"/>
  <c r="N27" i="9"/>
  <c r="M27" i="9"/>
  <c r="A27" i="9"/>
  <c r="C27" i="9" s="1"/>
  <c r="N26" i="9"/>
  <c r="M26" i="9"/>
  <c r="A26" i="9"/>
  <c r="C26" i="9" s="1"/>
  <c r="N25" i="9"/>
  <c r="M25" i="9"/>
  <c r="A25" i="9"/>
  <c r="L25" i="9" s="1"/>
  <c r="N24" i="9"/>
  <c r="M24" i="9"/>
  <c r="L24" i="9"/>
  <c r="A24" i="9"/>
  <c r="C24" i="9" s="1"/>
  <c r="N23" i="9"/>
  <c r="M23" i="9"/>
  <c r="A23" i="9"/>
  <c r="C23" i="9" s="1"/>
  <c r="N22" i="9"/>
  <c r="M22" i="9"/>
  <c r="A22" i="9"/>
  <c r="C22" i="9" s="1"/>
  <c r="N21" i="9"/>
  <c r="M21" i="9"/>
  <c r="A21" i="9"/>
  <c r="L21" i="9" s="1"/>
  <c r="N20" i="9"/>
  <c r="M20" i="9"/>
  <c r="A20" i="9"/>
  <c r="L20" i="9" s="1"/>
  <c r="N19" i="9"/>
  <c r="M19" i="9"/>
  <c r="A19" i="9"/>
  <c r="C19" i="9" s="1"/>
  <c r="N18" i="9"/>
  <c r="M18" i="9"/>
  <c r="A18" i="9"/>
  <c r="C18" i="9" s="1"/>
  <c r="N17" i="9"/>
  <c r="M17" i="9"/>
  <c r="A17" i="9"/>
  <c r="L17" i="9" s="1"/>
  <c r="N16" i="9"/>
  <c r="M16" i="9"/>
  <c r="A16" i="9"/>
  <c r="C16" i="9" s="1"/>
  <c r="N15" i="9"/>
  <c r="M15" i="9"/>
  <c r="A15" i="9"/>
  <c r="C15" i="9" s="1"/>
  <c r="N14" i="9"/>
  <c r="M14" i="9"/>
  <c r="A14" i="9"/>
  <c r="C14" i="9" s="1"/>
  <c r="N13" i="9"/>
  <c r="M13" i="9"/>
  <c r="A13" i="9"/>
  <c r="L13" i="9" s="1"/>
  <c r="N12" i="9"/>
  <c r="M12" i="9"/>
  <c r="A12" i="9"/>
  <c r="L12" i="9" s="1"/>
  <c r="N11" i="9"/>
  <c r="M11" i="9"/>
  <c r="A11" i="9"/>
  <c r="C11" i="9" s="1"/>
  <c r="N10" i="9"/>
  <c r="M10" i="9"/>
  <c r="A10" i="9"/>
  <c r="C10" i="9" s="1"/>
  <c r="N9" i="9"/>
  <c r="M9" i="9"/>
  <c r="A9" i="9"/>
  <c r="L9" i="9" s="1"/>
  <c r="N8" i="9"/>
  <c r="M8" i="9"/>
  <c r="L8" i="9"/>
  <c r="A8" i="9"/>
  <c r="C8" i="9" s="1"/>
  <c r="N7" i="9"/>
  <c r="M7" i="9"/>
  <c r="A7" i="9"/>
  <c r="C7" i="9" s="1"/>
  <c r="N6" i="9"/>
  <c r="M6" i="9"/>
  <c r="A6" i="9"/>
  <c r="C6" i="9" s="1"/>
  <c r="N5" i="9"/>
  <c r="M5" i="9"/>
  <c r="A5" i="9"/>
  <c r="L5" i="9" s="1"/>
  <c r="A1" i="9"/>
  <c r="N35" i="8"/>
  <c r="M35" i="8"/>
  <c r="A35" i="8"/>
  <c r="C35" i="8" s="1"/>
  <c r="N34" i="8"/>
  <c r="M34" i="8"/>
  <c r="A34" i="8"/>
  <c r="C34" i="8" s="1"/>
  <c r="N33" i="8"/>
  <c r="M33" i="8"/>
  <c r="A33" i="8"/>
  <c r="L33" i="8" s="1"/>
  <c r="N32" i="8"/>
  <c r="M32" i="8"/>
  <c r="A32" i="8"/>
  <c r="L32" i="8" s="1"/>
  <c r="N31" i="8"/>
  <c r="M31" i="8"/>
  <c r="A31" i="8"/>
  <c r="L31" i="8" s="1"/>
  <c r="N30" i="8"/>
  <c r="M30" i="8"/>
  <c r="A30" i="8"/>
  <c r="C30" i="8" s="1"/>
  <c r="N29" i="8"/>
  <c r="M29" i="8"/>
  <c r="A29" i="8"/>
  <c r="L29" i="8" s="1"/>
  <c r="N28" i="8"/>
  <c r="M28" i="8"/>
  <c r="A28" i="8"/>
  <c r="L28" i="8" s="1"/>
  <c r="N27" i="8"/>
  <c r="M27" i="8"/>
  <c r="L27" i="8"/>
  <c r="C27" i="8"/>
  <c r="A27" i="8"/>
  <c r="N26" i="8"/>
  <c r="M26" i="8"/>
  <c r="L26" i="8"/>
  <c r="A26" i="8"/>
  <c r="C26" i="8" s="1"/>
  <c r="N25" i="8"/>
  <c r="M25" i="8"/>
  <c r="A25" i="8"/>
  <c r="L25" i="8" s="1"/>
  <c r="N24" i="8"/>
  <c r="M24" i="8"/>
  <c r="A24" i="8"/>
  <c r="L24" i="8" s="1"/>
  <c r="N23" i="8"/>
  <c r="M23" i="8"/>
  <c r="A23" i="8"/>
  <c r="L23" i="8" s="1"/>
  <c r="N22" i="8"/>
  <c r="M22" i="8"/>
  <c r="A22" i="8"/>
  <c r="C22" i="8" s="1"/>
  <c r="N21" i="8"/>
  <c r="M21" i="8"/>
  <c r="A21" i="8"/>
  <c r="L21" i="8" s="1"/>
  <c r="N20" i="8"/>
  <c r="M20" i="8"/>
  <c r="A20" i="8"/>
  <c r="L20" i="8" s="1"/>
  <c r="N19" i="8"/>
  <c r="M19" i="8"/>
  <c r="A19" i="8"/>
  <c r="C19" i="8" s="1"/>
  <c r="N18" i="8"/>
  <c r="M18" i="8"/>
  <c r="A18" i="8"/>
  <c r="C18" i="8" s="1"/>
  <c r="N17" i="8"/>
  <c r="M17" i="8"/>
  <c r="A17" i="8"/>
  <c r="L17" i="8" s="1"/>
  <c r="N16" i="8"/>
  <c r="M16" i="8"/>
  <c r="A16" i="8"/>
  <c r="L16" i="8" s="1"/>
  <c r="N15" i="8"/>
  <c r="M15" i="8"/>
  <c r="L15" i="8"/>
  <c r="A15" i="8"/>
  <c r="C15" i="8" s="1"/>
  <c r="N14" i="8"/>
  <c r="M14" i="8"/>
  <c r="A14" i="8"/>
  <c r="C14" i="8" s="1"/>
  <c r="N13" i="8"/>
  <c r="M13" i="8"/>
  <c r="A13" i="8"/>
  <c r="L13" i="8" s="1"/>
  <c r="N12" i="8"/>
  <c r="M12" i="8"/>
  <c r="A12" i="8"/>
  <c r="L12" i="8" s="1"/>
  <c r="N11" i="8"/>
  <c r="M11" i="8"/>
  <c r="A11" i="8"/>
  <c r="L11" i="8" s="1"/>
  <c r="N10" i="8"/>
  <c r="M10" i="8"/>
  <c r="A10" i="8"/>
  <c r="C10" i="8" s="1"/>
  <c r="N9" i="8"/>
  <c r="M9" i="8"/>
  <c r="A9" i="8"/>
  <c r="L9" i="8" s="1"/>
  <c r="N8" i="8"/>
  <c r="M8" i="8"/>
  <c r="A8" i="8"/>
  <c r="L8" i="8" s="1"/>
  <c r="N7" i="8"/>
  <c r="M7" i="8"/>
  <c r="C7" i="8"/>
  <c r="A7" i="8"/>
  <c r="L7" i="8" s="1"/>
  <c r="N6" i="8"/>
  <c r="M6" i="8"/>
  <c r="L6" i="8"/>
  <c r="A6" i="8"/>
  <c r="C6" i="8" s="1"/>
  <c r="N5" i="8"/>
  <c r="M5" i="8"/>
  <c r="A5" i="8"/>
  <c r="L5" i="8" s="1"/>
  <c r="A1" i="8"/>
  <c r="N35" i="7"/>
  <c r="M35" i="7"/>
  <c r="A35" i="7"/>
  <c r="L35" i="7" s="1"/>
  <c r="N34" i="7"/>
  <c r="M34" i="7"/>
  <c r="A34" i="7"/>
  <c r="C34" i="7" s="1"/>
  <c r="N33" i="7"/>
  <c r="M33" i="7"/>
  <c r="A33" i="7"/>
  <c r="L33" i="7" s="1"/>
  <c r="N32" i="7"/>
  <c r="M32" i="7"/>
  <c r="A32" i="7"/>
  <c r="L32" i="7" s="1"/>
  <c r="N31" i="7"/>
  <c r="M31" i="7"/>
  <c r="A31" i="7"/>
  <c r="L31" i="7" s="1"/>
  <c r="N30" i="7"/>
  <c r="M30" i="7"/>
  <c r="A30" i="7"/>
  <c r="C30" i="7" s="1"/>
  <c r="N29" i="7"/>
  <c r="M29" i="7"/>
  <c r="A29" i="7"/>
  <c r="L29" i="7" s="1"/>
  <c r="N28" i="7"/>
  <c r="M28" i="7"/>
  <c r="A28" i="7"/>
  <c r="L28" i="7" s="1"/>
  <c r="N27" i="7"/>
  <c r="M27" i="7"/>
  <c r="A27" i="7"/>
  <c r="L27" i="7" s="1"/>
  <c r="N26" i="7"/>
  <c r="M26" i="7"/>
  <c r="A26" i="7"/>
  <c r="C26" i="7" s="1"/>
  <c r="N25" i="7"/>
  <c r="M25" i="7"/>
  <c r="C25" i="7"/>
  <c r="A25" i="7"/>
  <c r="L25" i="7" s="1"/>
  <c r="N24" i="7"/>
  <c r="M24" i="7"/>
  <c r="L24" i="7"/>
  <c r="A24" i="7"/>
  <c r="C24" i="7" s="1"/>
  <c r="N23" i="7"/>
  <c r="M23" i="7"/>
  <c r="C23" i="7"/>
  <c r="A23" i="7"/>
  <c r="L23" i="7" s="1"/>
  <c r="N22" i="7"/>
  <c r="M22" i="7"/>
  <c r="A22" i="7"/>
  <c r="C22" i="7" s="1"/>
  <c r="N21" i="7"/>
  <c r="M21" i="7"/>
  <c r="A21" i="7"/>
  <c r="L21" i="7" s="1"/>
  <c r="N20" i="7"/>
  <c r="M20" i="7"/>
  <c r="A20" i="7"/>
  <c r="C20" i="7" s="1"/>
  <c r="N19" i="7"/>
  <c r="M19" i="7"/>
  <c r="A19" i="7"/>
  <c r="L19" i="7" s="1"/>
  <c r="N18" i="7"/>
  <c r="M18" i="7"/>
  <c r="A18" i="7"/>
  <c r="C18" i="7" s="1"/>
  <c r="N17" i="7"/>
  <c r="M17" i="7"/>
  <c r="A17" i="7"/>
  <c r="L17" i="7" s="1"/>
  <c r="N16" i="7"/>
  <c r="M16" i="7"/>
  <c r="A16" i="7"/>
  <c r="C16" i="7" s="1"/>
  <c r="N15" i="7"/>
  <c r="M15" i="7"/>
  <c r="A15" i="7"/>
  <c r="L15" i="7" s="1"/>
  <c r="N14" i="7"/>
  <c r="M14" i="7"/>
  <c r="A14" i="7"/>
  <c r="C14" i="7" s="1"/>
  <c r="N13" i="7"/>
  <c r="M13" i="7"/>
  <c r="A13" i="7"/>
  <c r="L13" i="7" s="1"/>
  <c r="N12" i="7"/>
  <c r="M12" i="7"/>
  <c r="A12" i="7"/>
  <c r="C12" i="7" s="1"/>
  <c r="N11" i="7"/>
  <c r="M11" i="7"/>
  <c r="A11" i="7"/>
  <c r="L11" i="7" s="1"/>
  <c r="N10" i="7"/>
  <c r="M10" i="7"/>
  <c r="A10" i="7"/>
  <c r="C10" i="7" s="1"/>
  <c r="N9" i="7"/>
  <c r="M9" i="7"/>
  <c r="A9" i="7"/>
  <c r="L9" i="7" s="1"/>
  <c r="N8" i="7"/>
  <c r="M8" i="7"/>
  <c r="A8" i="7"/>
  <c r="C8" i="7" s="1"/>
  <c r="N7" i="7"/>
  <c r="M7" i="7"/>
  <c r="A7" i="7"/>
  <c r="L7" i="7" s="1"/>
  <c r="N6" i="7"/>
  <c r="M6" i="7"/>
  <c r="A6" i="7"/>
  <c r="C6" i="7" s="1"/>
  <c r="N5" i="7"/>
  <c r="M5" i="7"/>
  <c r="L5" i="7"/>
  <c r="A5" i="7"/>
  <c r="C5" i="7" s="1"/>
  <c r="A1" i="7"/>
  <c r="N35" i="6"/>
  <c r="M35" i="6"/>
  <c r="A35" i="6"/>
  <c r="L35" i="6" s="1"/>
  <c r="N34" i="6"/>
  <c r="M34" i="6"/>
  <c r="A34" i="6"/>
  <c r="C34" i="6" s="1"/>
  <c r="N33" i="6"/>
  <c r="M33" i="6"/>
  <c r="A33" i="6"/>
  <c r="L33" i="6" s="1"/>
  <c r="N32" i="6"/>
  <c r="M32" i="6"/>
  <c r="A32" i="6"/>
  <c r="C32" i="6" s="1"/>
  <c r="N31" i="6"/>
  <c r="M31" i="6"/>
  <c r="A31" i="6"/>
  <c r="L31" i="6" s="1"/>
  <c r="N30" i="6"/>
  <c r="M30" i="6"/>
  <c r="A30" i="6"/>
  <c r="C30" i="6" s="1"/>
  <c r="N29" i="6"/>
  <c r="M29" i="6"/>
  <c r="A29" i="6"/>
  <c r="L29" i="6" s="1"/>
  <c r="N28" i="6"/>
  <c r="M28" i="6"/>
  <c r="A28" i="6"/>
  <c r="C28" i="6" s="1"/>
  <c r="N27" i="6"/>
  <c r="M27" i="6"/>
  <c r="A27" i="6"/>
  <c r="L27" i="6" s="1"/>
  <c r="N26" i="6"/>
  <c r="M26" i="6"/>
  <c r="A26" i="6"/>
  <c r="C26" i="6" s="1"/>
  <c r="N25" i="6"/>
  <c r="M25" i="6"/>
  <c r="C25" i="6"/>
  <c r="A25" i="6"/>
  <c r="L25" i="6" s="1"/>
  <c r="N24" i="6"/>
  <c r="M24" i="6"/>
  <c r="L24" i="6"/>
  <c r="A24" i="6"/>
  <c r="C24" i="6" s="1"/>
  <c r="N23" i="6"/>
  <c r="M23" i="6"/>
  <c r="C23" i="6"/>
  <c r="A23" i="6"/>
  <c r="L23" i="6" s="1"/>
  <c r="N22" i="6"/>
  <c r="M22" i="6"/>
  <c r="A22" i="6"/>
  <c r="C22" i="6" s="1"/>
  <c r="N21" i="6"/>
  <c r="M21" i="6"/>
  <c r="C21" i="6"/>
  <c r="A21" i="6"/>
  <c r="L21" i="6" s="1"/>
  <c r="N20" i="6"/>
  <c r="M20" i="6"/>
  <c r="L20" i="6"/>
  <c r="A20" i="6"/>
  <c r="C20" i="6" s="1"/>
  <c r="N19" i="6"/>
  <c r="M19" i="6"/>
  <c r="C19" i="6"/>
  <c r="A19" i="6"/>
  <c r="L19" i="6" s="1"/>
  <c r="N18" i="6"/>
  <c r="M18" i="6"/>
  <c r="A18" i="6"/>
  <c r="C18" i="6" s="1"/>
  <c r="N17" i="6"/>
  <c r="M17" i="6"/>
  <c r="A17" i="6"/>
  <c r="L17" i="6" s="1"/>
  <c r="N16" i="6"/>
  <c r="M16" i="6"/>
  <c r="A16" i="6"/>
  <c r="C16" i="6" s="1"/>
  <c r="N15" i="6"/>
  <c r="M15" i="6"/>
  <c r="A15" i="6"/>
  <c r="L15" i="6" s="1"/>
  <c r="N14" i="6"/>
  <c r="M14" i="6"/>
  <c r="A14" i="6"/>
  <c r="C14" i="6" s="1"/>
  <c r="N13" i="6"/>
  <c r="M13" i="6"/>
  <c r="A13" i="6"/>
  <c r="L13" i="6" s="1"/>
  <c r="N12" i="6"/>
  <c r="M12" i="6"/>
  <c r="A12" i="6"/>
  <c r="C12" i="6" s="1"/>
  <c r="N11" i="6"/>
  <c r="M11" i="6"/>
  <c r="A11" i="6"/>
  <c r="L11" i="6" s="1"/>
  <c r="N10" i="6"/>
  <c r="M10" i="6"/>
  <c r="A10" i="6"/>
  <c r="C10" i="6" s="1"/>
  <c r="N9" i="6"/>
  <c r="M9" i="6"/>
  <c r="C9" i="6"/>
  <c r="A9" i="6"/>
  <c r="L9" i="6" s="1"/>
  <c r="N8" i="6"/>
  <c r="M8" i="6"/>
  <c r="L8" i="6"/>
  <c r="A8" i="6"/>
  <c r="C8" i="6" s="1"/>
  <c r="N7" i="6"/>
  <c r="M7" i="6"/>
  <c r="C7" i="6"/>
  <c r="A7" i="6"/>
  <c r="L7" i="6" s="1"/>
  <c r="N6" i="6"/>
  <c r="M6" i="6"/>
  <c r="A6" i="6"/>
  <c r="C6" i="6" s="1"/>
  <c r="N5" i="6"/>
  <c r="M5" i="6"/>
  <c r="A5" i="6"/>
  <c r="L5" i="6" s="1"/>
  <c r="A1" i="6"/>
  <c r="N35" i="5"/>
  <c r="M35" i="5"/>
  <c r="L35" i="5"/>
  <c r="A35" i="5"/>
  <c r="C35" i="5" s="1"/>
  <c r="N34" i="5"/>
  <c r="M34" i="5"/>
  <c r="A34" i="5"/>
  <c r="L34" i="5" s="1"/>
  <c r="N33" i="5"/>
  <c r="M33" i="5"/>
  <c r="A33" i="5"/>
  <c r="C33" i="5" s="1"/>
  <c r="N32" i="5"/>
  <c r="M32" i="5"/>
  <c r="A32" i="5"/>
  <c r="L32" i="5" s="1"/>
  <c r="N31" i="5"/>
  <c r="M31" i="5"/>
  <c r="A31" i="5"/>
  <c r="C31" i="5" s="1"/>
  <c r="N30" i="5"/>
  <c r="M30" i="5"/>
  <c r="A30" i="5"/>
  <c r="L30" i="5" s="1"/>
  <c r="N29" i="5"/>
  <c r="M29" i="5"/>
  <c r="A29" i="5"/>
  <c r="C29" i="5" s="1"/>
  <c r="N28" i="5"/>
  <c r="M28" i="5"/>
  <c r="A28" i="5"/>
  <c r="L28" i="5" s="1"/>
  <c r="N27" i="5"/>
  <c r="M27" i="5"/>
  <c r="A27" i="5"/>
  <c r="C27" i="5" s="1"/>
  <c r="N26" i="5"/>
  <c r="M26" i="5"/>
  <c r="A26" i="5"/>
  <c r="L26" i="5" s="1"/>
  <c r="N25" i="5"/>
  <c r="M25" i="5"/>
  <c r="A25" i="5"/>
  <c r="C25" i="5" s="1"/>
  <c r="N24" i="5"/>
  <c r="M24" i="5"/>
  <c r="L24" i="5"/>
  <c r="C24" i="5"/>
  <c r="A24" i="5"/>
  <c r="N23" i="5"/>
  <c r="M23" i="5"/>
  <c r="L23" i="5"/>
  <c r="A23" i="5"/>
  <c r="C23" i="5" s="1"/>
  <c r="N22" i="5"/>
  <c r="M22" i="5"/>
  <c r="A22" i="5"/>
  <c r="C22" i="5" s="1"/>
  <c r="N21" i="5"/>
  <c r="M21" i="5"/>
  <c r="A21" i="5"/>
  <c r="C21" i="5" s="1"/>
  <c r="N20" i="5"/>
  <c r="M20" i="5"/>
  <c r="L20" i="5"/>
  <c r="C20" i="5"/>
  <c r="A20" i="5"/>
  <c r="N19" i="5"/>
  <c r="M19" i="5"/>
  <c r="L19" i="5"/>
  <c r="A19" i="5"/>
  <c r="C19" i="5" s="1"/>
  <c r="N18" i="5"/>
  <c r="M18" i="5"/>
  <c r="A18" i="5"/>
  <c r="L18" i="5" s="1"/>
  <c r="N17" i="5"/>
  <c r="M17" i="5"/>
  <c r="A17" i="5"/>
  <c r="C17" i="5" s="1"/>
  <c r="N16" i="5"/>
  <c r="M16" i="5"/>
  <c r="A16" i="5"/>
  <c r="L16" i="5" s="1"/>
  <c r="N15" i="5"/>
  <c r="M15" i="5"/>
  <c r="A15" i="5"/>
  <c r="C15" i="5" s="1"/>
  <c r="N14" i="5"/>
  <c r="M14" i="5"/>
  <c r="A14" i="5"/>
  <c r="L14" i="5" s="1"/>
  <c r="N13" i="5"/>
  <c r="M13" i="5"/>
  <c r="A13" i="5"/>
  <c r="C13" i="5" s="1"/>
  <c r="N12" i="5"/>
  <c r="M12" i="5"/>
  <c r="A12" i="5"/>
  <c r="L12" i="5" s="1"/>
  <c r="N11" i="5"/>
  <c r="M11" i="5"/>
  <c r="A11" i="5"/>
  <c r="C11" i="5" s="1"/>
  <c r="N10" i="5"/>
  <c r="M10" i="5"/>
  <c r="A10" i="5"/>
  <c r="C10" i="5" s="1"/>
  <c r="N9" i="5"/>
  <c r="M9" i="5"/>
  <c r="A9" i="5"/>
  <c r="L9" i="5" s="1"/>
  <c r="N8" i="5"/>
  <c r="M8" i="5"/>
  <c r="L8" i="5"/>
  <c r="C8" i="5"/>
  <c r="A8" i="5"/>
  <c r="N7" i="5"/>
  <c r="M7" i="5"/>
  <c r="L7" i="5"/>
  <c r="A7" i="5"/>
  <c r="C7" i="5" s="1"/>
  <c r="N6" i="5"/>
  <c r="M6" i="5"/>
  <c r="A6" i="5"/>
  <c r="L6" i="5" s="1"/>
  <c r="N5" i="5"/>
  <c r="M5" i="5"/>
  <c r="A5" i="5"/>
  <c r="L5" i="5" s="1"/>
  <c r="A1" i="5"/>
  <c r="N35" i="4"/>
  <c r="M35" i="4"/>
  <c r="A35" i="4"/>
  <c r="C35" i="4" s="1"/>
  <c r="N34" i="4"/>
  <c r="M34" i="4"/>
  <c r="A34" i="4"/>
  <c r="C34" i="4" s="1"/>
  <c r="N33" i="4"/>
  <c r="M33" i="4"/>
  <c r="A33" i="4"/>
  <c r="L33" i="4" s="1"/>
  <c r="N32" i="4"/>
  <c r="M32" i="4"/>
  <c r="C32" i="4"/>
  <c r="A32" i="4"/>
  <c r="L32" i="4" s="1"/>
  <c r="N31" i="4"/>
  <c r="M31" i="4"/>
  <c r="L31" i="4"/>
  <c r="A31" i="4"/>
  <c r="C31" i="4" s="1"/>
  <c r="N30" i="4"/>
  <c r="M30" i="4"/>
  <c r="A30" i="4"/>
  <c r="C30" i="4" s="1"/>
  <c r="N29" i="4"/>
  <c r="M29" i="4"/>
  <c r="A29" i="4"/>
  <c r="L29" i="4" s="1"/>
  <c r="N28" i="4"/>
  <c r="M28" i="4"/>
  <c r="A28" i="4"/>
  <c r="C28" i="4" s="1"/>
  <c r="N27" i="4"/>
  <c r="M27" i="4"/>
  <c r="A27" i="4"/>
  <c r="C27" i="4" s="1"/>
  <c r="N26" i="4"/>
  <c r="M26" i="4"/>
  <c r="A26" i="4"/>
  <c r="C26" i="4" s="1"/>
  <c r="N25" i="4"/>
  <c r="M25" i="4"/>
  <c r="A25" i="4"/>
  <c r="L25" i="4" s="1"/>
  <c r="N24" i="4"/>
  <c r="M24" i="4"/>
  <c r="A24" i="4"/>
  <c r="C24" i="4" s="1"/>
  <c r="N23" i="4"/>
  <c r="M23" i="4"/>
  <c r="A23" i="4"/>
  <c r="C23" i="4" s="1"/>
  <c r="N22" i="4"/>
  <c r="M22" i="4"/>
  <c r="A22" i="4"/>
  <c r="L22" i="4" s="1"/>
  <c r="N21" i="4"/>
  <c r="M21" i="4"/>
  <c r="A21" i="4"/>
  <c r="C21" i="4" s="1"/>
  <c r="N20" i="4"/>
  <c r="M20" i="4"/>
  <c r="L20" i="4"/>
  <c r="C20" i="4"/>
  <c r="A20" i="4"/>
  <c r="N19" i="4"/>
  <c r="M19" i="4"/>
  <c r="L19" i="4"/>
  <c r="A19" i="4"/>
  <c r="C19" i="4" s="1"/>
  <c r="N18" i="4"/>
  <c r="M18" i="4"/>
  <c r="A18" i="4"/>
  <c r="L18" i="4" s="1"/>
  <c r="N17" i="4"/>
  <c r="M17" i="4"/>
  <c r="A17" i="4"/>
  <c r="L17" i="4" s="1"/>
  <c r="N16" i="4"/>
  <c r="M16" i="4"/>
  <c r="A16" i="4"/>
  <c r="L16" i="4" s="1"/>
  <c r="N15" i="4"/>
  <c r="M15" i="4"/>
  <c r="A15" i="4"/>
  <c r="C15" i="4" s="1"/>
  <c r="N14" i="4"/>
  <c r="M14" i="4"/>
  <c r="A14" i="4"/>
  <c r="L14" i="4" s="1"/>
  <c r="N13" i="4"/>
  <c r="M13" i="4"/>
  <c r="A13" i="4"/>
  <c r="C13" i="4" s="1"/>
  <c r="N12" i="4"/>
  <c r="M12" i="4"/>
  <c r="A12" i="4"/>
  <c r="C12" i="4" s="1"/>
  <c r="N11" i="4"/>
  <c r="M11" i="4"/>
  <c r="A11" i="4"/>
  <c r="C11" i="4" s="1"/>
  <c r="N10" i="4"/>
  <c r="M10" i="4"/>
  <c r="A10" i="4"/>
  <c r="C10" i="4" s="1"/>
  <c r="N9" i="4"/>
  <c r="M9" i="4"/>
  <c r="A9" i="4"/>
  <c r="L9" i="4" s="1"/>
  <c r="N8" i="4"/>
  <c r="M8" i="4"/>
  <c r="L8" i="4"/>
  <c r="A8" i="4"/>
  <c r="C8" i="4" s="1"/>
  <c r="N7" i="4"/>
  <c r="M7" i="4"/>
  <c r="A7" i="4"/>
  <c r="C7" i="4" s="1"/>
  <c r="N6" i="4"/>
  <c r="M6" i="4"/>
  <c r="A6" i="4"/>
  <c r="L6" i="4" s="1"/>
  <c r="N5" i="4"/>
  <c r="M5" i="4"/>
  <c r="A5" i="4"/>
  <c r="C5" i="4" s="1"/>
  <c r="A1" i="4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15" i="4" l="1"/>
  <c r="C16" i="4"/>
  <c r="L24" i="4"/>
  <c r="L15" i="5"/>
  <c r="C16" i="5"/>
  <c r="L31" i="5"/>
  <c r="C32" i="5"/>
  <c r="L16" i="6"/>
  <c r="C17" i="6"/>
  <c r="C19" i="7"/>
  <c r="C29" i="7"/>
  <c r="L19" i="9"/>
  <c r="C20" i="9"/>
  <c r="L35" i="10"/>
  <c r="C30" i="11"/>
  <c r="L31" i="11"/>
  <c r="C32" i="11"/>
  <c r="L7" i="13"/>
  <c r="C8" i="13"/>
  <c r="L19" i="13"/>
  <c r="L19" i="14"/>
  <c r="C20" i="14"/>
  <c r="L11" i="5"/>
  <c r="C12" i="5"/>
  <c r="L27" i="5"/>
  <c r="C28" i="5"/>
  <c r="C11" i="6"/>
  <c r="L12" i="6"/>
  <c r="C13" i="6"/>
  <c r="C27" i="6"/>
  <c r="L28" i="6"/>
  <c r="C29" i="6"/>
  <c r="C31" i="6"/>
  <c r="L32" i="6"/>
  <c r="C33" i="6"/>
  <c r="C35" i="6"/>
  <c r="C15" i="7"/>
  <c r="L16" i="7"/>
  <c r="C17" i="7"/>
  <c r="C33" i="7"/>
  <c r="L10" i="8"/>
  <c r="C11" i="8"/>
  <c r="L22" i="8"/>
  <c r="C23" i="8"/>
  <c r="L20" i="10"/>
  <c r="C22" i="11"/>
  <c r="L23" i="11"/>
  <c r="C24" i="11"/>
  <c r="L28" i="11"/>
  <c r="L16" i="12"/>
  <c r="C15" i="6"/>
  <c r="L20" i="7"/>
  <c r="C21" i="7"/>
  <c r="L35" i="9"/>
  <c r="L19" i="10"/>
  <c r="C26" i="11"/>
  <c r="L27" i="11"/>
  <c r="C34" i="11"/>
  <c r="L35" i="11"/>
  <c r="C20" i="13"/>
  <c r="L35" i="14"/>
  <c r="L12" i="13"/>
  <c r="L23" i="13"/>
  <c r="L8" i="14"/>
  <c r="L24" i="14"/>
  <c r="C5" i="6"/>
  <c r="C27" i="7"/>
  <c r="C31" i="7"/>
  <c r="C7" i="7"/>
  <c r="L8" i="7"/>
  <c r="C9" i="7"/>
  <c r="C11" i="7"/>
  <c r="L12" i="7"/>
  <c r="C13" i="7"/>
  <c r="L26" i="7"/>
  <c r="L30" i="7"/>
  <c r="L34" i="7"/>
  <c r="C35" i="7"/>
  <c r="L14" i="8"/>
  <c r="L19" i="8"/>
  <c r="L30" i="8"/>
  <c r="C31" i="8"/>
  <c r="L35" i="8"/>
  <c r="L18" i="8"/>
  <c r="L34" i="8"/>
  <c r="L11" i="9"/>
  <c r="C12" i="9"/>
  <c r="L16" i="9"/>
  <c r="L7" i="9"/>
  <c r="L23" i="9"/>
  <c r="L28" i="9"/>
  <c r="L15" i="9"/>
  <c r="L31" i="9"/>
  <c r="C32" i="9"/>
  <c r="L27" i="9"/>
  <c r="L7" i="10"/>
  <c r="L12" i="10"/>
  <c r="L23" i="10"/>
  <c r="L28" i="10"/>
  <c r="L15" i="10"/>
  <c r="C16" i="10"/>
  <c r="L31" i="10"/>
  <c r="C32" i="10"/>
  <c r="L11" i="10"/>
  <c r="L27" i="10"/>
  <c r="L12" i="11"/>
  <c r="L15" i="11"/>
  <c r="C16" i="11"/>
  <c r="L11" i="11"/>
  <c r="L15" i="12"/>
  <c r="L20" i="12"/>
  <c r="L31" i="12"/>
  <c r="C32" i="12"/>
  <c r="L7" i="12"/>
  <c r="C8" i="12"/>
  <c r="L23" i="12"/>
  <c r="C24" i="12"/>
  <c r="L19" i="12"/>
  <c r="L11" i="13"/>
  <c r="L16" i="13"/>
  <c r="L27" i="13"/>
  <c r="C28" i="13"/>
  <c r="L32" i="13"/>
  <c r="L15" i="13"/>
  <c r="L31" i="13"/>
  <c r="L7" i="14"/>
  <c r="L12" i="14"/>
  <c r="L23" i="14"/>
  <c r="L28" i="14"/>
  <c r="L15" i="14"/>
  <c r="C16" i="14"/>
  <c r="L31" i="14"/>
  <c r="C32" i="14"/>
  <c r="L11" i="14"/>
  <c r="L27" i="14"/>
  <c r="L6" i="14"/>
  <c r="L10" i="14"/>
  <c r="L14" i="14"/>
  <c r="L18" i="14"/>
  <c r="L22" i="14"/>
  <c r="L26" i="14"/>
  <c r="L30" i="14"/>
  <c r="L34" i="14"/>
  <c r="C5" i="14"/>
  <c r="C9" i="14"/>
  <c r="C13" i="14"/>
  <c r="C17" i="14"/>
  <c r="C21" i="14"/>
  <c r="C25" i="14"/>
  <c r="C29" i="14"/>
  <c r="C33" i="14"/>
  <c r="L6" i="13"/>
  <c r="L10" i="13"/>
  <c r="L14" i="13"/>
  <c r="L18" i="13"/>
  <c r="L22" i="13"/>
  <c r="L26" i="13"/>
  <c r="L30" i="13"/>
  <c r="L34" i="13"/>
  <c r="C35" i="13"/>
  <c r="C5" i="13"/>
  <c r="C9" i="13"/>
  <c r="C13" i="13"/>
  <c r="C17" i="13"/>
  <c r="C21" i="13"/>
  <c r="C25" i="13"/>
  <c r="C29" i="13"/>
  <c r="C33" i="13"/>
  <c r="L6" i="12"/>
  <c r="L10" i="12"/>
  <c r="L14" i="12"/>
  <c r="L18" i="12"/>
  <c r="L22" i="12"/>
  <c r="L26" i="12"/>
  <c r="L30" i="12"/>
  <c r="L34" i="12"/>
  <c r="C35" i="12"/>
  <c r="C5" i="12"/>
  <c r="C9" i="12"/>
  <c r="C13" i="12"/>
  <c r="C17" i="12"/>
  <c r="C21" i="12"/>
  <c r="C25" i="12"/>
  <c r="C29" i="12"/>
  <c r="C33" i="12"/>
  <c r="L5" i="11"/>
  <c r="C6" i="11"/>
  <c r="L17" i="11"/>
  <c r="L21" i="11"/>
  <c r="L25" i="11"/>
  <c r="L29" i="11"/>
  <c r="L33" i="11"/>
  <c r="L10" i="11"/>
  <c r="L14" i="11"/>
  <c r="L18" i="11"/>
  <c r="C9" i="11"/>
  <c r="C13" i="11"/>
  <c r="L6" i="10"/>
  <c r="L10" i="10"/>
  <c r="L14" i="10"/>
  <c r="L18" i="10"/>
  <c r="L22" i="10"/>
  <c r="L26" i="10"/>
  <c r="L30" i="10"/>
  <c r="L34" i="10"/>
  <c r="C5" i="10"/>
  <c r="C9" i="10"/>
  <c r="C13" i="10"/>
  <c r="C17" i="10"/>
  <c r="C21" i="10"/>
  <c r="C25" i="10"/>
  <c r="C29" i="10"/>
  <c r="C33" i="10"/>
  <c r="L6" i="9"/>
  <c r="L10" i="9"/>
  <c r="L14" i="9"/>
  <c r="L18" i="9"/>
  <c r="L22" i="9"/>
  <c r="L26" i="9"/>
  <c r="L30" i="9"/>
  <c r="L34" i="9"/>
  <c r="C5" i="9"/>
  <c r="C13" i="9"/>
  <c r="C17" i="9"/>
  <c r="C21" i="9"/>
  <c r="C25" i="9"/>
  <c r="C29" i="9"/>
  <c r="C33" i="9"/>
  <c r="C9" i="9"/>
  <c r="C8" i="8"/>
  <c r="C12" i="8"/>
  <c r="C16" i="8"/>
  <c r="C20" i="8"/>
  <c r="C24" i="8"/>
  <c r="C28" i="8"/>
  <c r="C32" i="8"/>
  <c r="C5" i="8"/>
  <c r="C9" i="8"/>
  <c r="C13" i="8"/>
  <c r="C17" i="8"/>
  <c r="C21" i="8"/>
  <c r="C25" i="8"/>
  <c r="C29" i="8"/>
  <c r="C33" i="8"/>
  <c r="L6" i="7"/>
  <c r="L10" i="7"/>
  <c r="L14" i="7"/>
  <c r="L18" i="7"/>
  <c r="L22" i="7"/>
  <c r="C28" i="7"/>
  <c r="C32" i="7"/>
  <c r="L6" i="6"/>
  <c r="L10" i="6"/>
  <c r="L14" i="6"/>
  <c r="L18" i="6"/>
  <c r="L22" i="6"/>
  <c r="L26" i="6"/>
  <c r="L30" i="6"/>
  <c r="L34" i="6"/>
  <c r="C5" i="5"/>
  <c r="C6" i="5"/>
  <c r="L13" i="5"/>
  <c r="C14" i="5"/>
  <c r="L17" i="5"/>
  <c r="C18" i="5"/>
  <c r="L21" i="5"/>
  <c r="L25" i="5"/>
  <c r="C26" i="5"/>
  <c r="L29" i="5"/>
  <c r="C30" i="5"/>
  <c r="L33" i="5"/>
  <c r="C34" i="5"/>
  <c r="L10" i="5"/>
  <c r="L22" i="5"/>
  <c r="C9" i="5"/>
  <c r="L7" i="4"/>
  <c r="L12" i="4"/>
  <c r="L23" i="4"/>
  <c r="L28" i="4"/>
  <c r="L35" i="4"/>
  <c r="L11" i="4"/>
  <c r="L27" i="4"/>
  <c r="C9" i="4"/>
  <c r="C17" i="4"/>
  <c r="C33" i="4"/>
  <c r="L5" i="4"/>
  <c r="C6" i="4"/>
  <c r="L13" i="4"/>
  <c r="C14" i="4"/>
  <c r="C18" i="4"/>
  <c r="L21" i="4"/>
  <c r="C22" i="4"/>
  <c r="L10" i="4"/>
  <c r="L26" i="4"/>
  <c r="L30" i="4"/>
  <c r="L34" i="4"/>
  <c r="C29" i="4"/>
  <c r="C25" i="4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5" i="1"/>
  <c r="M5" i="1"/>
  <c r="B19" i="2" l="1"/>
  <c r="K38" i="14"/>
  <c r="J38" i="14"/>
  <c r="I38" i="14"/>
  <c r="H38" i="14"/>
  <c r="G38" i="14"/>
  <c r="F38" i="14"/>
  <c r="E38" i="14"/>
  <c r="D38" i="14"/>
  <c r="K38" i="13"/>
  <c r="J38" i="13"/>
  <c r="I38" i="13"/>
  <c r="H38" i="13"/>
  <c r="G38" i="13"/>
  <c r="F38" i="13"/>
  <c r="E38" i="13"/>
  <c r="D38" i="13"/>
  <c r="K38" i="12"/>
  <c r="J38" i="12"/>
  <c r="I38" i="12"/>
  <c r="H38" i="12"/>
  <c r="G38" i="12"/>
  <c r="F38" i="12"/>
  <c r="E38" i="12"/>
  <c r="D38" i="12"/>
  <c r="K38" i="11"/>
  <c r="J38" i="11"/>
  <c r="I38" i="11"/>
  <c r="H38" i="11"/>
  <c r="G38" i="11"/>
  <c r="F38" i="11"/>
  <c r="E38" i="11"/>
  <c r="D38" i="11"/>
  <c r="K38" i="10"/>
  <c r="J38" i="10"/>
  <c r="I38" i="10"/>
  <c r="H38" i="10"/>
  <c r="G38" i="10"/>
  <c r="F38" i="10"/>
  <c r="E38" i="10"/>
  <c r="D38" i="10"/>
  <c r="K38" i="9"/>
  <c r="J38" i="9"/>
  <c r="I38" i="9"/>
  <c r="H38" i="9"/>
  <c r="G38" i="9"/>
  <c r="F38" i="9"/>
  <c r="E38" i="9"/>
  <c r="D38" i="9"/>
  <c r="K38" i="8"/>
  <c r="J38" i="8"/>
  <c r="I38" i="8"/>
  <c r="H38" i="8"/>
  <c r="G38" i="8"/>
  <c r="F38" i="8"/>
  <c r="E38" i="8"/>
  <c r="D38" i="8"/>
  <c r="K38" i="7"/>
  <c r="J38" i="7"/>
  <c r="I38" i="7"/>
  <c r="H38" i="7"/>
  <c r="G38" i="7"/>
  <c r="F38" i="7"/>
  <c r="E38" i="7"/>
  <c r="D38" i="7"/>
  <c r="K38" i="6"/>
  <c r="J38" i="6"/>
  <c r="I38" i="6"/>
  <c r="H38" i="6"/>
  <c r="G38" i="6"/>
  <c r="F38" i="6"/>
  <c r="E38" i="6"/>
  <c r="D38" i="6"/>
  <c r="K38" i="5"/>
  <c r="J38" i="5"/>
  <c r="I38" i="5"/>
  <c r="H38" i="5"/>
  <c r="G38" i="5"/>
  <c r="F38" i="5"/>
  <c r="E38" i="5"/>
  <c r="D38" i="5"/>
  <c r="M38" i="4"/>
  <c r="K38" i="4"/>
  <c r="J38" i="4"/>
  <c r="I38" i="4"/>
  <c r="H38" i="4"/>
  <c r="G38" i="4"/>
  <c r="F38" i="4"/>
  <c r="E38" i="4"/>
  <c r="D38" i="4"/>
  <c r="D38" i="1"/>
  <c r="E38" i="1"/>
  <c r="F38" i="1"/>
  <c r="G38" i="1"/>
  <c r="H38" i="1"/>
  <c r="I38" i="1"/>
  <c r="J38" i="1"/>
  <c r="K38" i="1"/>
  <c r="B20" i="2" s="1"/>
  <c r="M38" i="1"/>
  <c r="N38" i="14"/>
  <c r="N38" i="13"/>
  <c r="N38" i="11"/>
  <c r="N38" i="9"/>
  <c r="N38" i="8"/>
  <c r="N38" i="7"/>
  <c r="N38" i="6"/>
  <c r="N38" i="5"/>
  <c r="N38" i="4"/>
  <c r="A1" i="1"/>
  <c r="A5" i="1"/>
  <c r="L5" i="1" s="1"/>
  <c r="L37" i="14"/>
  <c r="M36" i="14"/>
  <c r="M38" i="14" s="1"/>
  <c r="L36" i="14"/>
  <c r="L37" i="13"/>
  <c r="M36" i="13"/>
  <c r="M38" i="13" s="1"/>
  <c r="L36" i="13"/>
  <c r="L37" i="12"/>
  <c r="M36" i="12"/>
  <c r="M38" i="12" s="1"/>
  <c r="L36" i="12"/>
  <c r="L37" i="11"/>
  <c r="M36" i="11"/>
  <c r="M38" i="11" s="1"/>
  <c r="L36" i="11"/>
  <c r="L37" i="10"/>
  <c r="M36" i="10"/>
  <c r="M38" i="10" s="1"/>
  <c r="L36" i="10"/>
  <c r="L37" i="9"/>
  <c r="M36" i="9"/>
  <c r="M38" i="9" s="1"/>
  <c r="L36" i="9"/>
  <c r="L37" i="8"/>
  <c r="M36" i="8"/>
  <c r="M38" i="8" s="1"/>
  <c r="L36" i="8"/>
  <c r="L37" i="7"/>
  <c r="M36" i="7"/>
  <c r="M38" i="7" s="1"/>
  <c r="L36" i="7"/>
  <c r="L37" i="6"/>
  <c r="M36" i="6"/>
  <c r="M38" i="6" s="1"/>
  <c r="L36" i="6"/>
  <c r="L37" i="5"/>
  <c r="M36" i="5"/>
  <c r="M38" i="5" s="1"/>
  <c r="L36" i="5"/>
  <c r="A10" i="1"/>
  <c r="L10" i="1" s="1"/>
  <c r="A11" i="1"/>
  <c r="L11" i="1" s="1"/>
  <c r="A12" i="1"/>
  <c r="L12" i="1" s="1"/>
  <c r="A13" i="1"/>
  <c r="L13" i="1" s="1"/>
  <c r="A14" i="1"/>
  <c r="L14" i="1" s="1"/>
  <c r="A15" i="1"/>
  <c r="L15" i="1" s="1"/>
  <c r="A16" i="1"/>
  <c r="L16" i="1" s="1"/>
  <c r="A17" i="1"/>
  <c r="L17" i="1" s="1"/>
  <c r="A18" i="1"/>
  <c r="L18" i="1" s="1"/>
  <c r="A19" i="1"/>
  <c r="L19" i="1" s="1"/>
  <c r="A20" i="1"/>
  <c r="L20" i="1" s="1"/>
  <c r="A21" i="1"/>
  <c r="L21" i="1" s="1"/>
  <c r="A22" i="1"/>
  <c r="L22" i="1" s="1"/>
  <c r="A23" i="1"/>
  <c r="L23" i="1" s="1"/>
  <c r="A24" i="1"/>
  <c r="L24" i="1" s="1"/>
  <c r="A25" i="1"/>
  <c r="L25" i="1" s="1"/>
  <c r="A26" i="1"/>
  <c r="L26" i="1" s="1"/>
  <c r="A27" i="1"/>
  <c r="L27" i="1" s="1"/>
  <c r="A28" i="1"/>
  <c r="L28" i="1" s="1"/>
  <c r="A29" i="1"/>
  <c r="L29" i="1" s="1"/>
  <c r="A30" i="1"/>
  <c r="L30" i="1" s="1"/>
  <c r="A31" i="1"/>
  <c r="L31" i="1" s="1"/>
  <c r="A32" i="1"/>
  <c r="L32" i="1" s="1"/>
  <c r="A33" i="1"/>
  <c r="L33" i="1" s="1"/>
  <c r="A34" i="1"/>
  <c r="L34" i="1" s="1"/>
  <c r="A35" i="1"/>
  <c r="L35" i="1" s="1"/>
  <c r="A6" i="1"/>
  <c r="L6" i="1" s="1"/>
  <c r="A7" i="1"/>
  <c r="L7" i="1" s="1"/>
  <c r="A8" i="1"/>
  <c r="L8" i="1" s="1"/>
  <c r="A9" i="1"/>
  <c r="L9" i="1" s="1"/>
  <c r="C31" i="1" l="1"/>
  <c r="C15" i="1"/>
  <c r="C29" i="1"/>
  <c r="C21" i="1"/>
  <c r="C13" i="1"/>
  <c r="C35" i="1"/>
  <c r="C27" i="1"/>
  <c r="C19" i="1"/>
  <c r="C11" i="1"/>
  <c r="C23" i="1"/>
  <c r="C5" i="1"/>
  <c r="C33" i="1"/>
  <c r="C25" i="1"/>
  <c r="C17" i="1"/>
  <c r="C7" i="1"/>
  <c r="B5" i="2"/>
  <c r="B6" i="2" s="1"/>
  <c r="L38" i="1"/>
  <c r="B21" i="2"/>
  <c r="B22" i="2" s="1"/>
  <c r="C34" i="1"/>
  <c r="C30" i="1"/>
  <c r="C26" i="1"/>
  <c r="C22" i="1"/>
  <c r="C18" i="1"/>
  <c r="C14" i="1"/>
  <c r="C10" i="1"/>
  <c r="C6" i="1"/>
  <c r="C9" i="1"/>
  <c r="C32" i="1"/>
  <c r="C28" i="1"/>
  <c r="C24" i="1"/>
  <c r="C20" i="1"/>
  <c r="C16" i="1"/>
  <c r="C12" i="1"/>
  <c r="C8" i="1"/>
  <c r="B10" i="2"/>
  <c r="N38" i="1"/>
  <c r="L38" i="8"/>
  <c r="N38" i="10"/>
  <c r="N38" i="12"/>
  <c r="C38" i="1" l="1"/>
  <c r="C38" i="13"/>
  <c r="C38" i="5"/>
  <c r="C38" i="14"/>
  <c r="C38" i="10"/>
  <c r="L38" i="6"/>
  <c r="L38" i="11"/>
  <c r="L38" i="7"/>
  <c r="L38" i="12"/>
  <c r="C38" i="11"/>
  <c r="C38" i="8"/>
  <c r="C38" i="7"/>
  <c r="C38" i="6"/>
  <c r="C38" i="9"/>
  <c r="L38" i="14"/>
  <c r="L38" i="4"/>
  <c r="L38" i="5"/>
  <c r="L38" i="10"/>
  <c r="L38" i="9"/>
  <c r="L38" i="13"/>
  <c r="C38" i="12"/>
  <c r="C38" i="4"/>
  <c r="B11" i="2"/>
  <c r="B12" i="2" s="1"/>
  <c r="B14" i="2" s="1"/>
</calcChain>
</file>

<file path=xl/sharedStrings.xml><?xml version="1.0" encoding="utf-8"?>
<sst xmlns="http://schemas.openxmlformats.org/spreadsheetml/2006/main" count="221" uniqueCount="55">
  <si>
    <t>Heures à faire:</t>
  </si>
  <si>
    <t>ASA</t>
  </si>
  <si>
    <t>22hà3h30à6h 
(X2,5)</t>
  </si>
  <si>
    <t>16h45à22h 
(X1,25)</t>
  </si>
  <si>
    <t>Heures pointées 
Bâtiment</t>
  </si>
  <si>
    <t>Congés</t>
  </si>
  <si>
    <t>Heures
Neige</t>
  </si>
  <si>
    <t>Heures faites:</t>
  </si>
  <si>
    <t>Année :</t>
  </si>
  <si>
    <t>Heures à faire sur l'année :</t>
  </si>
  <si>
    <t>Heures déjà faites sur l'année :</t>
  </si>
  <si>
    <t>Heures restantes à faire :</t>
  </si>
  <si>
    <t>Heures :</t>
  </si>
  <si>
    <t>Neige :</t>
  </si>
  <si>
    <t>TOTAL heures supp neige</t>
  </si>
  <si>
    <t>TOTAL des heures déjà récupérées</t>
  </si>
  <si>
    <t>TOTAL Récup neige</t>
  </si>
  <si>
    <t>Moins une semaine de congés</t>
  </si>
  <si>
    <t>Récup Heures
Neige</t>
  </si>
  <si>
    <t>Reliquat année précédente :</t>
  </si>
  <si>
    <t>Congés : (en heures)</t>
  </si>
  <si>
    <t>Congés à prendre :</t>
  </si>
  <si>
    <t>Congés neige 35h :</t>
  </si>
  <si>
    <t>restant à prendre pour l'année en cours :</t>
  </si>
  <si>
    <t>Totaux :</t>
  </si>
  <si>
    <t>Jours 
Fériés</t>
  </si>
  <si>
    <t>Heures 
Supp</t>
  </si>
  <si>
    <t>7h30à16h45
 (X1)</t>
  </si>
  <si>
    <t>6hà7h30 
(X1,25)</t>
  </si>
  <si>
    <t>Lundi</t>
  </si>
  <si>
    <t>Vendredi</t>
  </si>
  <si>
    <t>Mardi</t>
  </si>
  <si>
    <t>Mercredi</t>
  </si>
  <si>
    <t>Jeudi</t>
  </si>
  <si>
    <t>Samedi</t>
  </si>
  <si>
    <t>Dimanche</t>
  </si>
  <si>
    <t>Mes Horaires</t>
  </si>
  <si>
    <t>Dates :</t>
  </si>
  <si>
    <t xml:space="preserve">Congés pris sur l'année en cours : </t>
  </si>
  <si>
    <t>en jours :</t>
  </si>
  <si>
    <t>Lundi de Pâques</t>
  </si>
  <si>
    <t>Ascension</t>
  </si>
  <si>
    <t>Assomption</t>
  </si>
  <si>
    <t>Toussaint</t>
  </si>
  <si>
    <t>Année bisextile</t>
  </si>
  <si>
    <t>Noël</t>
  </si>
  <si>
    <t>Armistice 1914</t>
  </si>
  <si>
    <t>Fête Nationale</t>
  </si>
  <si>
    <t>Lundi de Pentecôte</t>
  </si>
  <si>
    <t>Pentecôte</t>
  </si>
  <si>
    <t>Armistice 1945</t>
  </si>
  <si>
    <t>Fête du travail</t>
  </si>
  <si>
    <t>Pâques</t>
  </si>
  <si>
    <t>Jour de l'an</t>
  </si>
  <si>
    <t>Entrer l'année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</si>
</sst>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$-F800]dddd\,\ mmmm\ dd\,\ yyyy"/>
    <numFmt numFmtId="166" formatCode="[$-40C]mmmm\-yy;@"/>
    <numFmt numFmtId="167" formatCode="[h]:mm"/>
    <numFmt numFmtId="168" formatCode="dddd\ dd\ mmmm\ yyyy"/>
  </numFmts>
  <fonts count="1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sz val="22"/>
      <color theme="1"/>
      <name val="Times New Roman"/>
      <family val="1"/>
    </font>
    <font>
      <sz val="36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name val="Arial Narrow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3" fillId="0" borderId="0" xfId="0" applyFont="1" applyFill="1" applyBorder="1" applyAlignment="1">
      <alignment vertical="center"/>
    </xf>
    <xf numFmtId="0" fontId="0" fillId="0" borderId="2" xfId="0" applyBorder="1"/>
    <xf numFmtId="164" fontId="0" fillId="4" borderId="2" xfId="0" applyNumberFormat="1" applyFill="1" applyBorder="1"/>
    <xf numFmtId="164" fontId="0" fillId="4" borderId="3" xfId="0" applyNumberFormat="1" applyFill="1" applyBorder="1"/>
    <xf numFmtId="164" fontId="0" fillId="5" borderId="2" xfId="0" applyNumberFormat="1" applyFill="1" applyBorder="1"/>
    <xf numFmtId="164" fontId="0" fillId="5" borderId="3" xfId="0" applyNumberFormat="1" applyFill="1" applyBorder="1"/>
    <xf numFmtId="164" fontId="0" fillId="6" borderId="2" xfId="0" applyNumberFormat="1" applyFill="1" applyBorder="1"/>
    <xf numFmtId="164" fontId="0" fillId="6" borderId="3" xfId="0" applyNumberFormat="1" applyFill="1" applyBorder="1"/>
    <xf numFmtId="164" fontId="0" fillId="5" borderId="5" xfId="0" applyNumberFormat="1" applyFill="1" applyBorder="1"/>
    <xf numFmtId="164" fontId="0" fillId="6" borderId="5" xfId="0" applyNumberFormat="1" applyFill="1" applyBorder="1"/>
    <xf numFmtId="0" fontId="5" fillId="5" borderId="4" xfId="0" applyFont="1" applyFill="1" applyBorder="1" applyAlignment="1" applyProtection="1">
      <alignment horizontal="center" vertical="center" wrapText="1"/>
    </xf>
    <xf numFmtId="0" fontId="5" fillId="6" borderId="4" xfId="0" applyFont="1" applyFill="1" applyBorder="1" applyAlignment="1" applyProtection="1">
      <alignment horizontal="center" vertical="center" wrapText="1"/>
    </xf>
    <xf numFmtId="20" fontId="0" fillId="0" borderId="2" xfId="0" applyNumberFormat="1" applyBorder="1"/>
    <xf numFmtId="0" fontId="0" fillId="7" borderId="2" xfId="0" applyFill="1" applyBorder="1"/>
    <xf numFmtId="0" fontId="0" fillId="7" borderId="3" xfId="0" applyFill="1" applyBorder="1"/>
    <xf numFmtId="14" fontId="0" fillId="3" borderId="5" xfId="0" applyNumberFormat="1" applyFill="1" applyBorder="1" applyAlignment="1">
      <alignment horizontal="center"/>
    </xf>
    <xf numFmtId="165" fontId="0" fillId="3" borderId="2" xfId="0" applyNumberFormat="1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1" fillId="8" borderId="2" xfId="0" applyFont="1" applyFill="1" applyBorder="1"/>
    <xf numFmtId="167" fontId="1" fillId="8" borderId="2" xfId="0" applyNumberFormat="1" applyFont="1" applyFill="1" applyBorder="1"/>
    <xf numFmtId="0" fontId="1" fillId="8" borderId="2" xfId="0" applyFont="1" applyFill="1" applyBorder="1" applyAlignment="1">
      <alignment vertical="center"/>
    </xf>
    <xf numFmtId="167" fontId="2" fillId="8" borderId="2" xfId="0" applyNumberFormat="1" applyFont="1" applyFill="1" applyBorder="1" applyAlignment="1">
      <alignment vertical="center"/>
    </xf>
    <xf numFmtId="0" fontId="1" fillId="8" borderId="0" xfId="0" applyFont="1" applyFill="1" applyAlignment="1">
      <alignment horizontal="right"/>
    </xf>
    <xf numFmtId="0" fontId="0" fillId="9" borderId="21" xfId="0" applyFill="1" applyBorder="1" applyAlignment="1">
      <alignment horizontal="left"/>
    </xf>
    <xf numFmtId="0" fontId="10" fillId="9" borderId="22" xfId="0" applyFont="1" applyFill="1" applyBorder="1"/>
    <xf numFmtId="0" fontId="0" fillId="9" borderId="0" xfId="0" applyFill="1" applyAlignment="1">
      <alignment horizontal="left"/>
    </xf>
    <xf numFmtId="0" fontId="0" fillId="9" borderId="0" xfId="0" applyFill="1"/>
    <xf numFmtId="168" fontId="0" fillId="9" borderId="23" xfId="0" applyNumberFormat="1" applyFill="1" applyBorder="1" applyAlignment="1">
      <alignment horizontal="left"/>
    </xf>
    <xf numFmtId="0" fontId="0" fillId="0" borderId="24" xfId="0" applyBorder="1" applyProtection="1">
      <protection hidden="1"/>
    </xf>
    <xf numFmtId="168" fontId="0" fillId="9" borderId="25" xfId="0" applyNumberFormat="1" applyFill="1" applyBorder="1" applyAlignment="1">
      <alignment horizontal="left"/>
    </xf>
    <xf numFmtId="0" fontId="0" fillId="0" borderId="26" xfId="0" applyBorder="1" applyProtection="1">
      <protection hidden="1"/>
    </xf>
    <xf numFmtId="0" fontId="10" fillId="9" borderId="27" xfId="0" applyFont="1" applyFill="1" applyBorder="1" applyAlignment="1">
      <alignment horizontal="left"/>
    </xf>
    <xf numFmtId="0" fontId="11" fillId="0" borderId="28" xfId="0" applyFont="1" applyBorder="1" applyProtection="1">
      <protection hidden="1"/>
    </xf>
    <xf numFmtId="0" fontId="0" fillId="9" borderId="0" xfId="0" applyNumberFormat="1" applyFill="1"/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6" fontId="9" fillId="3" borderId="0" xfId="0" applyNumberFormat="1" applyFont="1" applyFill="1" applyBorder="1" applyAlignment="1">
      <alignment horizontal="left" vertical="center" indent="16"/>
    </xf>
    <xf numFmtId="166" fontId="9" fillId="3" borderId="1" xfId="0" applyNumberFormat="1" applyFont="1" applyFill="1" applyBorder="1" applyAlignment="1">
      <alignment horizontal="left" vertical="center" indent="16"/>
    </xf>
    <xf numFmtId="0" fontId="7" fillId="6" borderId="19" xfId="0" applyFont="1" applyFill="1" applyBorder="1" applyAlignment="1" applyProtection="1">
      <alignment horizontal="center" vertical="center"/>
    </xf>
    <xf numFmtId="0" fontId="7" fillId="6" borderId="20" xfId="0" applyFont="1" applyFill="1" applyBorder="1" applyAlignment="1" applyProtection="1">
      <alignment horizontal="center" vertical="center"/>
    </xf>
    <xf numFmtId="0" fontId="7" fillId="6" borderId="8" xfId="0" applyFont="1" applyFill="1" applyBorder="1" applyAlignment="1" applyProtection="1">
      <alignment horizontal="center" vertic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</xf>
    <xf numFmtId="0" fontId="6" fillId="6" borderId="6" xfId="0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167" fontId="0" fillId="4" borderId="11" xfId="0" applyNumberFormat="1" applyFill="1" applyBorder="1" applyAlignment="1">
      <alignment horizontal="center"/>
    </xf>
    <xf numFmtId="167" fontId="0" fillId="4" borderId="12" xfId="0" applyNumberFormat="1" applyFill="1" applyBorder="1" applyAlignment="1">
      <alignment horizontal="center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</xf>
    <xf numFmtId="0" fontId="6" fillId="5" borderId="9" xfId="0" applyFont="1" applyFill="1" applyBorder="1" applyAlignment="1" applyProtection="1">
      <alignment horizontal="center" vertical="center" wrapText="1"/>
    </xf>
    <xf numFmtId="0" fontId="6" fillId="5" borderId="10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6" fillId="5" borderId="6" xfId="0" applyFont="1" applyFill="1" applyBorder="1" applyAlignment="1" applyProtection="1">
      <alignment horizontal="center" vertical="center" wrapText="1"/>
    </xf>
    <xf numFmtId="0" fontId="6" fillId="5" borderId="7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56">
    <dxf>
      <fill>
        <patternFill>
          <bgColor rgb="FF92D050"/>
        </patternFill>
      </fill>
    </dxf>
    <dxf>
      <font>
        <color rgb="FFFF0000"/>
      </font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rnard\Downloads\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JF"/>
    </sheetNames>
    <sheetDataSet>
      <sheetData sheetId="0">
        <row r="1">
          <cell r="C1">
            <v>2018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opLeftCell="A4" workbookViewId="0">
      <selection activeCell="F12" sqref="F12:F24"/>
    </sheetView>
  </sheetViews>
  <sheetFormatPr baseColWidth="10" defaultColWidth="9.140625" defaultRowHeight="15" x14ac:dyDescent="0.25"/>
  <cols>
    <col min="1" max="1" width="71.7109375" bestFit="1" customWidth="1"/>
    <col min="2" max="2" width="45.85546875" customWidth="1"/>
    <col min="5" max="5" width="18.28515625" bestFit="1" customWidth="1"/>
    <col min="6" max="6" width="26.5703125" bestFit="1" customWidth="1"/>
  </cols>
  <sheetData>
    <row r="1" spans="1:9" x14ac:dyDescent="0.25">
      <c r="A1" s="38" t="s">
        <v>8</v>
      </c>
      <c r="B1" s="39">
        <v>2018</v>
      </c>
      <c r="E1" s="42" t="s">
        <v>36</v>
      </c>
      <c r="F1" s="43"/>
    </row>
    <row r="2" spans="1:9" x14ac:dyDescent="0.25">
      <c r="A2" s="38"/>
      <c r="B2" s="39"/>
      <c r="C2" s="1"/>
      <c r="E2" s="3" t="s">
        <v>29</v>
      </c>
      <c r="F2" s="14">
        <v>0.32291666666666669</v>
      </c>
    </row>
    <row r="3" spans="1:9" ht="18.75" x14ac:dyDescent="0.3">
      <c r="A3" s="40" t="s">
        <v>12</v>
      </c>
      <c r="B3" s="40"/>
      <c r="C3" s="1"/>
      <c r="E3" s="3" t="s">
        <v>31</v>
      </c>
      <c r="F3" s="14">
        <v>0.32291666666666669</v>
      </c>
    </row>
    <row r="4" spans="1:9" ht="18.75" x14ac:dyDescent="0.3">
      <c r="A4" s="22" t="s">
        <v>9</v>
      </c>
      <c r="B4" s="23">
        <v>75.833333333333329</v>
      </c>
      <c r="C4" s="1"/>
      <c r="E4" s="3" t="s">
        <v>32</v>
      </c>
      <c r="F4" s="14">
        <v>0.32291666666666669</v>
      </c>
    </row>
    <row r="5" spans="1:9" ht="18.75" x14ac:dyDescent="0.3">
      <c r="A5" s="22" t="s">
        <v>10</v>
      </c>
      <c r="B5" s="23">
        <f>Janvier!H38+Février!H38+Mars!H38+Avril!H38+Mai!H38+Juin!H38+Juillet!H38+Août!H38+Septembre!H38+Octobre!H38+Novembre!H38+Décembre!H38</f>
        <v>0</v>
      </c>
      <c r="C5" s="1"/>
      <c r="E5" s="3" t="s">
        <v>33</v>
      </c>
      <c r="F5" s="14">
        <v>0.32291666666666669</v>
      </c>
    </row>
    <row r="6" spans="1:9" ht="18.75" x14ac:dyDescent="0.3">
      <c r="A6" s="22" t="s">
        <v>11</v>
      </c>
      <c r="B6" s="23">
        <f>B4-B5</f>
        <v>75.833333333333329</v>
      </c>
      <c r="C6" s="1"/>
      <c r="E6" s="3" t="s">
        <v>30</v>
      </c>
      <c r="F6" s="14">
        <v>0.16666666666666666</v>
      </c>
    </row>
    <row r="7" spans="1:9" ht="18.75" x14ac:dyDescent="0.3">
      <c r="A7" s="20"/>
      <c r="B7" s="20"/>
      <c r="C7" s="1"/>
      <c r="E7" s="3" t="s">
        <v>34</v>
      </c>
      <c r="F7" s="14">
        <v>0</v>
      </c>
    </row>
    <row r="8" spans="1:9" ht="18.75" x14ac:dyDescent="0.3">
      <c r="A8" s="20"/>
      <c r="B8" s="20"/>
      <c r="C8" s="1"/>
      <c r="E8" s="3" t="s">
        <v>35</v>
      </c>
      <c r="F8" s="14">
        <v>0</v>
      </c>
    </row>
    <row r="9" spans="1:9" ht="18.75" x14ac:dyDescent="0.3">
      <c r="A9" s="40" t="s">
        <v>13</v>
      </c>
      <c r="B9" s="40"/>
      <c r="C9" s="1"/>
      <c r="D9" s="1"/>
      <c r="E9" s="1"/>
      <c r="F9" s="1"/>
      <c r="G9" s="1"/>
      <c r="H9" s="1"/>
      <c r="I9" s="1"/>
    </row>
    <row r="10" spans="1:9" ht="19.5" thickBot="1" x14ac:dyDescent="0.3">
      <c r="A10" s="24" t="s">
        <v>14</v>
      </c>
      <c r="B10" s="25">
        <f>Janvier!M38+Février!M38+Mars!M38+Avril!M38+Mai!M38+Juin!M38+Juillet!M38+Août!M38+Septembre!M38+Octobre!M38+Novembre!M38+Décembre!M38</f>
        <v>0</v>
      </c>
      <c r="C10" s="2"/>
      <c r="D10" s="2"/>
      <c r="E10" s="37"/>
      <c r="F10" s="37"/>
      <c r="G10" s="2"/>
      <c r="H10" s="2"/>
      <c r="I10" s="1"/>
    </row>
    <row r="11" spans="1:9" ht="18.75" x14ac:dyDescent="0.25">
      <c r="A11" s="24" t="s">
        <v>15</v>
      </c>
      <c r="B11" s="25">
        <f>Janvier!N38+Février!N38+Mars!N38+Avril!N38+Mai!N38+Juin!N38+Juillet!N38+Août!N38+Septembre!N38+Octobre!N38+Novembre!N38+Décembre!N38</f>
        <v>0</v>
      </c>
      <c r="C11" s="2"/>
      <c r="D11" s="2"/>
      <c r="E11" s="36" t="s">
        <v>54</v>
      </c>
      <c r="F11" s="35">
        <f>[1]BASE!C1</f>
        <v>2018</v>
      </c>
      <c r="G11" s="2"/>
      <c r="H11" s="2"/>
      <c r="I11" s="1"/>
    </row>
    <row r="12" spans="1:9" ht="18.75" x14ac:dyDescent="0.25">
      <c r="A12" s="24" t="s">
        <v>16</v>
      </c>
      <c r="B12" s="25">
        <f>B10-B11</f>
        <v>0</v>
      </c>
      <c r="C12" s="2"/>
      <c r="D12" s="2"/>
      <c r="E12" s="34" t="s">
        <v>53</v>
      </c>
      <c r="F12" s="33">
        <f>DATE(F11,1,1)</f>
        <v>43101</v>
      </c>
      <c r="G12" s="2"/>
      <c r="H12" s="2"/>
      <c r="I12" s="1"/>
    </row>
    <row r="13" spans="1:9" ht="18.75" x14ac:dyDescent="0.25">
      <c r="A13" s="24" t="s">
        <v>17</v>
      </c>
      <c r="B13" s="25">
        <v>1.4583333333333333</v>
      </c>
      <c r="C13" s="2"/>
      <c r="D13" s="2"/>
      <c r="E13" s="34" t="s">
        <v>52</v>
      </c>
      <c r="F13" s="33">
        <f>FLOOR(DAY(MINUTE(F11/38)/2+56)&amp;"/5/"&amp;F11,7)-34</f>
        <v>43191</v>
      </c>
      <c r="G13" s="2"/>
      <c r="H13" s="2"/>
      <c r="I13" s="1"/>
    </row>
    <row r="14" spans="1:9" ht="18.75" x14ac:dyDescent="0.25">
      <c r="A14" s="24" t="s">
        <v>16</v>
      </c>
      <c r="B14" s="25">
        <f>B12-B13</f>
        <v>-1.4583333333333333</v>
      </c>
      <c r="C14" s="2"/>
      <c r="D14" s="2"/>
      <c r="E14" s="34" t="s">
        <v>40</v>
      </c>
      <c r="F14" s="33">
        <f>Paques+1</f>
        <v>43192</v>
      </c>
      <c r="G14" s="2"/>
      <c r="H14" s="2"/>
      <c r="I14" s="1"/>
    </row>
    <row r="15" spans="1:9" ht="18.75" x14ac:dyDescent="0.3">
      <c r="A15" s="21"/>
      <c r="B15" s="21"/>
      <c r="C15" s="1"/>
      <c r="D15" s="1"/>
      <c r="E15" s="34" t="s">
        <v>51</v>
      </c>
      <c r="F15" s="33">
        <f>DATE(F11,5,1)</f>
        <v>43221</v>
      </c>
      <c r="G15" s="1"/>
      <c r="H15" s="1"/>
      <c r="I15" s="1"/>
    </row>
    <row r="16" spans="1:9" ht="18.75" x14ac:dyDescent="0.3">
      <c r="A16" s="41" t="s">
        <v>20</v>
      </c>
      <c r="B16" s="41"/>
      <c r="E16" s="34" t="s">
        <v>50</v>
      </c>
      <c r="F16" s="33">
        <f>DATE(F11,5,8)</f>
        <v>43228</v>
      </c>
    </row>
    <row r="17" spans="1:6" ht="18.75" x14ac:dyDescent="0.3">
      <c r="A17" s="24" t="s">
        <v>19</v>
      </c>
      <c r="B17" s="23"/>
      <c r="E17" s="34" t="s">
        <v>41</v>
      </c>
      <c r="F17" s="33">
        <f>Paques+39</f>
        <v>43230</v>
      </c>
    </row>
    <row r="18" spans="1:6" ht="18.75" x14ac:dyDescent="0.3">
      <c r="A18" s="24" t="s">
        <v>21</v>
      </c>
      <c r="B18" s="23"/>
      <c r="E18" s="34" t="s">
        <v>49</v>
      </c>
      <c r="F18" s="33">
        <f>Paques+49</f>
        <v>43240</v>
      </c>
    </row>
    <row r="19" spans="1:6" ht="18.75" x14ac:dyDescent="0.3">
      <c r="A19" s="24" t="s">
        <v>22</v>
      </c>
      <c r="B19" s="23">
        <f>B13</f>
        <v>1.4583333333333333</v>
      </c>
      <c r="E19" s="34" t="s">
        <v>48</v>
      </c>
      <c r="F19" s="33">
        <f>Paques+50</f>
        <v>43241</v>
      </c>
    </row>
    <row r="20" spans="1:6" ht="18.75" x14ac:dyDescent="0.3">
      <c r="A20" s="24" t="s">
        <v>38</v>
      </c>
      <c r="B20" s="23">
        <f>Janvier!K38+Février!K38+Mars!K38+Avril!K38+Mai!K38+Juin!K38+Juillet!K38+Août!K38+Septembre!K38+Octobre!K38+Novembre!K38+Décembre!K38</f>
        <v>0</v>
      </c>
      <c r="E20" s="34" t="s">
        <v>47</v>
      </c>
      <c r="F20" s="33">
        <f>DATE(F11,7,14)</f>
        <v>43295</v>
      </c>
    </row>
    <row r="21" spans="1:6" ht="18.75" x14ac:dyDescent="0.3">
      <c r="A21" s="24" t="s">
        <v>23</v>
      </c>
      <c r="B21" s="23">
        <f>B17+B18+B19-B20</f>
        <v>1.4583333333333333</v>
      </c>
      <c r="E21" s="34" t="s">
        <v>42</v>
      </c>
      <c r="F21" s="33">
        <f>DATE(F11,8,15)</f>
        <v>43327</v>
      </c>
    </row>
    <row r="22" spans="1:6" ht="18.75" x14ac:dyDescent="0.3">
      <c r="A22" s="26" t="s">
        <v>39</v>
      </c>
      <c r="B22" s="23">
        <f>B21/7.45</f>
        <v>0.19574944071588365</v>
      </c>
      <c r="E22" s="34" t="s">
        <v>43</v>
      </c>
      <c r="F22" s="33">
        <f>DATE(F11,11,1)</f>
        <v>43405</v>
      </c>
    </row>
    <row r="23" spans="1:6" x14ac:dyDescent="0.25">
      <c r="E23" s="34" t="s">
        <v>46</v>
      </c>
      <c r="F23" s="33">
        <f>DATE(F11,11,11)</f>
        <v>43415</v>
      </c>
    </row>
    <row r="24" spans="1:6" ht="15.75" thickBot="1" x14ac:dyDescent="0.3">
      <c r="E24" s="32" t="s">
        <v>45</v>
      </c>
      <c r="F24" s="31">
        <f>DATE(F11,12,25)</f>
        <v>43459</v>
      </c>
    </row>
    <row r="25" spans="1:6" ht="15.75" thickBot="1" x14ac:dyDescent="0.3">
      <c r="E25" s="30"/>
      <c r="F25" s="29"/>
    </row>
    <row r="26" spans="1:6" ht="15.75" thickBot="1" x14ac:dyDescent="0.3">
      <c r="E26" s="28" t="s">
        <v>44</v>
      </c>
      <c r="F26" s="27" t="str">
        <f>IF(MOD(F11,400)=0,"bissextile",(IF(MOD(F11,100)=0,"commune",(IF(MOD(F11,4)=0,"bissextile","commune")))))</f>
        <v>commune</v>
      </c>
    </row>
  </sheetData>
  <mergeCells count="6">
    <mergeCell ref="A1:A2"/>
    <mergeCell ref="B1:B2"/>
    <mergeCell ref="A9:B9"/>
    <mergeCell ref="A16:B16"/>
    <mergeCell ref="E1:F1"/>
    <mergeCell ref="A3:B3"/>
  </mergeCells>
  <conditionalFormatting sqref="E11:E24">
    <cfRule type="expression" dxfId="55" priority="2" stopIfTrue="1">
      <formula>OR(WEEKDAY(E11,2)=2,WEEKDAY(E11,2)=4)</formula>
    </cfRule>
  </conditionalFormatting>
  <conditionalFormatting sqref="E11:E24">
    <cfRule type="expression" dxfId="54" priority="1" stopIfTrue="1">
      <formula>OR(WEEKDAY(E11,2)=2,WEEKDAY(E11,2)=4)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N39"/>
  <sheetViews>
    <sheetView tabSelected="1" workbookViewId="0">
      <pane ySplit="4" topLeftCell="A5" activePane="bottomLeft" state="frozen"/>
      <selection activeCell="B36" sqref="B36"/>
      <selection pane="bottomLeft" activeCell="A5" sqref="A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26.25" customHeight="1" x14ac:dyDescent="0.25">
      <c r="A1" s="44">
        <f>B5</f>
        <v>43101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24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Lundi</v>
      </c>
      <c r="B5" s="17">
        <v>43101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Mardi</v>
      </c>
      <c r="B6" s="17">
        <v>43102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ref="L6:L35" si="3">IF(A6="dimanche","",IF(A6="samedi","",IF(F6&lt;=0,"",(IF(H6="",F6-C6,H6-C6))+(I6+J6+K6+N6))))</f>
        <v/>
      </c>
      <c r="M6" s="10" t="str">
        <f t="shared" ref="M6:M35" si="4">IF(D6="","",IF(AND(A6="Dimanche",D6&gt;0),SUM(D6:G6)*2,IF(A6="samedi",SUM(D6*2.5,E6*1.25,G6*1.25,F6),SUM(D6*2.5,E6*1.25,G6*1.25,))))</f>
        <v/>
      </c>
      <c r="N6" s="10" t="str">
        <f t="shared" ref="N6:N35" si="5">IF(F7="","",IF((F6+I6+J6+K6)&gt;=C6,"0:00",C6-F6))</f>
        <v/>
      </c>
    </row>
    <row r="7" spans="1:14" x14ac:dyDescent="0.25">
      <c r="A7" s="15" t="str">
        <f t="shared" si="2"/>
        <v>Mercredi</v>
      </c>
      <c r="B7" s="17">
        <v>43103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3"/>
        <v/>
      </c>
      <c r="M7" s="10" t="str">
        <f t="shared" si="4"/>
        <v/>
      </c>
      <c r="N7" s="10" t="str">
        <f t="shared" si="5"/>
        <v/>
      </c>
    </row>
    <row r="8" spans="1:14" x14ac:dyDescent="0.25">
      <c r="A8" s="15" t="str">
        <f t="shared" si="2"/>
        <v>Jeudi</v>
      </c>
      <c r="B8" s="17">
        <v>43104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3"/>
        <v/>
      </c>
      <c r="M8" s="10" t="str">
        <f t="shared" si="4"/>
        <v/>
      </c>
      <c r="N8" s="10" t="str">
        <f t="shared" si="5"/>
        <v/>
      </c>
    </row>
    <row r="9" spans="1:14" x14ac:dyDescent="0.25">
      <c r="A9" s="15" t="str">
        <f>CHOOSE(WEEKDAY(B9),"Dimanche","Lundi","Mardi","Mercredi","Jeudi","Vendredi","Samedi")</f>
        <v>Vendredi</v>
      </c>
      <c r="B9" s="17">
        <v>43105</v>
      </c>
      <c r="C9" s="4">
        <f>VLOOKUP(A9,Année!$E$2:$E$8:'Année'!$F$2:$F$8,2,0)</f>
        <v>0.16666666666666666</v>
      </c>
      <c r="D9" s="10"/>
      <c r="E9" s="10"/>
      <c r="F9" s="11"/>
      <c r="G9" s="10"/>
      <c r="H9" s="11"/>
      <c r="I9" s="11"/>
      <c r="J9" s="11"/>
      <c r="K9" s="11"/>
      <c r="L9" s="11" t="str">
        <f t="shared" si="3"/>
        <v/>
      </c>
      <c r="M9" s="10" t="str">
        <f t="shared" si="4"/>
        <v/>
      </c>
      <c r="N9" s="10" t="str">
        <f t="shared" si="5"/>
        <v/>
      </c>
    </row>
    <row r="10" spans="1:14" x14ac:dyDescent="0.25">
      <c r="A10" s="15" t="str">
        <f t="shared" ref="A10:A35" si="6">CHOOSE(WEEKDAY(B10),"Dimanche","Lundi","Mardi","Mercredi","Jeudi","Vendredi","Samedi")</f>
        <v>Samedi</v>
      </c>
      <c r="B10" s="17">
        <v>43106</v>
      </c>
      <c r="C10" s="4">
        <f>VLOOKUP(A10,Année!$E$2:$E$8:'Année'!$F$2:$F$8,2,0)</f>
        <v>0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3"/>
        <v/>
      </c>
      <c r="M10" s="10" t="str">
        <f t="shared" si="4"/>
        <v/>
      </c>
      <c r="N10" s="10" t="str">
        <f t="shared" si="5"/>
        <v/>
      </c>
    </row>
    <row r="11" spans="1:14" x14ac:dyDescent="0.25">
      <c r="A11" s="15" t="str">
        <f t="shared" si="6"/>
        <v>Dimanche</v>
      </c>
      <c r="B11" s="17">
        <v>43107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3"/>
        <v/>
      </c>
      <c r="M11" s="10" t="str">
        <f t="shared" si="4"/>
        <v/>
      </c>
      <c r="N11" s="10" t="str">
        <f t="shared" si="5"/>
        <v/>
      </c>
    </row>
    <row r="12" spans="1:14" x14ac:dyDescent="0.25">
      <c r="A12" s="15" t="str">
        <f t="shared" si="6"/>
        <v>Lundi</v>
      </c>
      <c r="B12" s="17">
        <v>43108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3"/>
        <v/>
      </c>
      <c r="M12" s="10" t="str">
        <f t="shared" si="4"/>
        <v/>
      </c>
      <c r="N12" s="10" t="str">
        <f t="shared" si="5"/>
        <v/>
      </c>
    </row>
    <row r="13" spans="1:14" x14ac:dyDescent="0.25">
      <c r="A13" s="15" t="str">
        <f t="shared" si="6"/>
        <v>Mardi</v>
      </c>
      <c r="B13" s="17">
        <v>43109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3"/>
        <v/>
      </c>
      <c r="M13" s="10" t="str">
        <f t="shared" si="4"/>
        <v/>
      </c>
      <c r="N13" s="10" t="str">
        <f t="shared" si="5"/>
        <v/>
      </c>
    </row>
    <row r="14" spans="1:14" x14ac:dyDescent="0.25">
      <c r="A14" s="15" t="str">
        <f t="shared" si="6"/>
        <v>Mercredi</v>
      </c>
      <c r="B14" s="17">
        <v>43110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3"/>
        <v/>
      </c>
      <c r="M14" s="10" t="str">
        <f t="shared" si="4"/>
        <v/>
      </c>
      <c r="N14" s="10" t="str">
        <f t="shared" si="5"/>
        <v/>
      </c>
    </row>
    <row r="15" spans="1:14" x14ac:dyDescent="0.25">
      <c r="A15" s="15" t="str">
        <f t="shared" si="6"/>
        <v>Jeudi</v>
      </c>
      <c r="B15" s="17">
        <v>43111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3"/>
        <v/>
      </c>
      <c r="M15" s="10" t="str">
        <f t="shared" si="4"/>
        <v/>
      </c>
      <c r="N15" s="10" t="str">
        <f t="shared" si="5"/>
        <v/>
      </c>
    </row>
    <row r="16" spans="1:14" x14ac:dyDescent="0.25">
      <c r="A16" s="15" t="str">
        <f t="shared" si="6"/>
        <v>Vendredi</v>
      </c>
      <c r="B16" s="17">
        <v>43112</v>
      </c>
      <c r="C16" s="4">
        <f>VLOOKUP(A16,Année!$E$2:$E$8:'Année'!$F$2:$F$8,2,0)</f>
        <v>0.16666666666666666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3"/>
        <v/>
      </c>
      <c r="M16" s="10" t="str">
        <f t="shared" si="4"/>
        <v/>
      </c>
      <c r="N16" s="10" t="str">
        <f t="shared" si="5"/>
        <v/>
      </c>
    </row>
    <row r="17" spans="1:14" x14ac:dyDescent="0.25">
      <c r="A17" s="15" t="str">
        <f t="shared" si="6"/>
        <v>Samedi</v>
      </c>
      <c r="B17" s="17">
        <v>43113</v>
      </c>
      <c r="C17" s="4">
        <f>VLOOKUP(A17,Année!$E$2:$E$8:'Année'!$F$2:$F$8,2,0)</f>
        <v>0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3"/>
        <v/>
      </c>
      <c r="M17" s="10" t="str">
        <f t="shared" si="4"/>
        <v/>
      </c>
      <c r="N17" s="10" t="str">
        <f t="shared" si="5"/>
        <v/>
      </c>
    </row>
    <row r="18" spans="1:14" x14ac:dyDescent="0.25">
      <c r="A18" s="15" t="str">
        <f t="shared" si="6"/>
        <v>Dimanche</v>
      </c>
      <c r="B18" s="17">
        <v>43114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3"/>
        <v/>
      </c>
      <c r="M18" s="10" t="str">
        <f t="shared" si="4"/>
        <v/>
      </c>
      <c r="N18" s="10" t="str">
        <f t="shared" si="5"/>
        <v/>
      </c>
    </row>
    <row r="19" spans="1:14" x14ac:dyDescent="0.25">
      <c r="A19" s="15" t="str">
        <f t="shared" si="6"/>
        <v>Lundi</v>
      </c>
      <c r="B19" s="17">
        <v>43115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3"/>
        <v/>
      </c>
      <c r="M19" s="10" t="str">
        <f t="shared" si="4"/>
        <v/>
      </c>
      <c r="N19" s="10" t="str">
        <f t="shared" si="5"/>
        <v/>
      </c>
    </row>
    <row r="20" spans="1:14" x14ac:dyDescent="0.25">
      <c r="A20" s="15" t="str">
        <f t="shared" si="6"/>
        <v>Mardi</v>
      </c>
      <c r="B20" s="17">
        <v>43116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3"/>
        <v/>
      </c>
      <c r="M20" s="10" t="str">
        <f t="shared" si="4"/>
        <v/>
      </c>
      <c r="N20" s="10" t="str">
        <f t="shared" si="5"/>
        <v/>
      </c>
    </row>
    <row r="21" spans="1:14" x14ac:dyDescent="0.25">
      <c r="A21" s="15" t="str">
        <f t="shared" si="6"/>
        <v>Mercredi</v>
      </c>
      <c r="B21" s="17">
        <v>43117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3"/>
        <v/>
      </c>
      <c r="M21" s="10" t="str">
        <f t="shared" si="4"/>
        <v/>
      </c>
      <c r="N21" s="10" t="str">
        <f t="shared" si="5"/>
        <v/>
      </c>
    </row>
    <row r="22" spans="1:14" x14ac:dyDescent="0.25">
      <c r="A22" s="15" t="str">
        <f t="shared" si="6"/>
        <v>Jeudi</v>
      </c>
      <c r="B22" s="17">
        <v>43118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3"/>
        <v/>
      </c>
      <c r="M22" s="10" t="str">
        <f t="shared" si="4"/>
        <v/>
      </c>
      <c r="N22" s="10" t="str">
        <f t="shared" si="5"/>
        <v/>
      </c>
    </row>
    <row r="23" spans="1:14" x14ac:dyDescent="0.25">
      <c r="A23" s="15" t="str">
        <f t="shared" si="6"/>
        <v>Vendredi</v>
      </c>
      <c r="B23" s="17">
        <v>43119</v>
      </c>
      <c r="C23" s="4">
        <f>VLOOKUP(A23,Année!$E$2:$E$8:'Année'!$F$2:$F$8,2,0)</f>
        <v>0.16666666666666666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3"/>
        <v/>
      </c>
      <c r="M23" s="10" t="str">
        <f t="shared" si="4"/>
        <v/>
      </c>
      <c r="N23" s="10" t="str">
        <f t="shared" si="5"/>
        <v/>
      </c>
    </row>
    <row r="24" spans="1:14" x14ac:dyDescent="0.25">
      <c r="A24" s="15" t="str">
        <f t="shared" si="6"/>
        <v>Samedi</v>
      </c>
      <c r="B24" s="17">
        <v>43120</v>
      </c>
      <c r="C24" s="4">
        <f>VLOOKUP(A24,Année!$E$2:$E$8:'Année'!$F$2:$F$8,2,0)</f>
        <v>0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3"/>
        <v/>
      </c>
      <c r="M24" s="10" t="str">
        <f t="shared" si="4"/>
        <v/>
      </c>
      <c r="N24" s="10" t="str">
        <f t="shared" si="5"/>
        <v/>
      </c>
    </row>
    <row r="25" spans="1:14" x14ac:dyDescent="0.25">
      <c r="A25" s="15" t="str">
        <f t="shared" si="6"/>
        <v>Dimanche</v>
      </c>
      <c r="B25" s="17">
        <v>43121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3"/>
        <v/>
      </c>
      <c r="M25" s="10" t="str">
        <f t="shared" si="4"/>
        <v/>
      </c>
      <c r="N25" s="10" t="str">
        <f t="shared" si="5"/>
        <v/>
      </c>
    </row>
    <row r="26" spans="1:14" x14ac:dyDescent="0.25">
      <c r="A26" s="15" t="str">
        <f t="shared" si="6"/>
        <v>Lundi</v>
      </c>
      <c r="B26" s="17">
        <v>43122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3"/>
        <v/>
      </c>
      <c r="M26" s="10" t="str">
        <f t="shared" si="4"/>
        <v/>
      </c>
      <c r="N26" s="10" t="str">
        <f t="shared" si="5"/>
        <v/>
      </c>
    </row>
    <row r="27" spans="1:14" x14ac:dyDescent="0.25">
      <c r="A27" s="15" t="str">
        <f t="shared" si="6"/>
        <v>Mardi</v>
      </c>
      <c r="B27" s="17">
        <v>43123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3"/>
        <v/>
      </c>
      <c r="M27" s="10" t="str">
        <f t="shared" si="4"/>
        <v/>
      </c>
      <c r="N27" s="10" t="str">
        <f t="shared" si="5"/>
        <v/>
      </c>
    </row>
    <row r="28" spans="1:14" x14ac:dyDescent="0.25">
      <c r="A28" s="15" t="str">
        <f t="shared" si="6"/>
        <v>Mercredi</v>
      </c>
      <c r="B28" s="17">
        <v>43124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3"/>
        <v/>
      </c>
      <c r="M28" s="10" t="str">
        <f t="shared" si="4"/>
        <v/>
      </c>
      <c r="N28" s="10" t="str">
        <f t="shared" si="5"/>
        <v/>
      </c>
    </row>
    <row r="29" spans="1:14" x14ac:dyDescent="0.25">
      <c r="A29" s="15" t="str">
        <f t="shared" si="6"/>
        <v>Jeudi</v>
      </c>
      <c r="B29" s="17">
        <v>43125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3"/>
        <v/>
      </c>
      <c r="M29" s="10" t="str">
        <f t="shared" si="4"/>
        <v/>
      </c>
      <c r="N29" s="10" t="str">
        <f t="shared" si="5"/>
        <v/>
      </c>
    </row>
    <row r="30" spans="1:14" x14ac:dyDescent="0.25">
      <c r="A30" s="15" t="str">
        <f t="shared" si="6"/>
        <v>Vendredi</v>
      </c>
      <c r="B30" s="17">
        <v>43126</v>
      </c>
      <c r="C30" s="4">
        <f>VLOOKUP(A30,Année!$E$2:$E$8:'Année'!$F$2:$F$8,2,0)</f>
        <v>0.16666666666666666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3"/>
        <v/>
      </c>
      <c r="M30" s="10" t="str">
        <f t="shared" si="4"/>
        <v/>
      </c>
      <c r="N30" s="10" t="str">
        <f t="shared" si="5"/>
        <v/>
      </c>
    </row>
    <row r="31" spans="1:14" x14ac:dyDescent="0.25">
      <c r="A31" s="15" t="str">
        <f t="shared" si="6"/>
        <v>Samedi</v>
      </c>
      <c r="B31" s="17">
        <v>43127</v>
      </c>
      <c r="C31" s="4">
        <f>VLOOKUP(A31,Année!$E$2:$E$8:'Année'!$F$2:$F$8,2,0)</f>
        <v>0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3"/>
        <v/>
      </c>
      <c r="M31" s="10" t="str">
        <f t="shared" si="4"/>
        <v/>
      </c>
      <c r="N31" s="10" t="str">
        <f t="shared" si="5"/>
        <v/>
      </c>
    </row>
    <row r="32" spans="1:14" x14ac:dyDescent="0.25">
      <c r="A32" s="15" t="str">
        <f t="shared" si="6"/>
        <v>Dimanche</v>
      </c>
      <c r="B32" s="17">
        <v>43128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3"/>
        <v/>
      </c>
      <c r="M32" s="10" t="str">
        <f t="shared" si="4"/>
        <v/>
      </c>
      <c r="N32" s="10" t="str">
        <f t="shared" si="5"/>
        <v/>
      </c>
    </row>
    <row r="33" spans="1:14" x14ac:dyDescent="0.25">
      <c r="A33" s="15" t="str">
        <f t="shared" si="6"/>
        <v>Lundi</v>
      </c>
      <c r="B33" s="17">
        <v>43129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3"/>
        <v/>
      </c>
      <c r="M33" s="10" t="str">
        <f t="shared" si="4"/>
        <v/>
      </c>
      <c r="N33" s="10" t="str">
        <f t="shared" si="5"/>
        <v/>
      </c>
    </row>
    <row r="34" spans="1:14" x14ac:dyDescent="0.25">
      <c r="A34" s="15" t="str">
        <f t="shared" si="6"/>
        <v>Mardi</v>
      </c>
      <c r="B34" s="17">
        <v>43130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3"/>
        <v/>
      </c>
      <c r="M34" s="10" t="str">
        <f t="shared" si="4"/>
        <v/>
      </c>
      <c r="N34" s="10" t="str">
        <f t="shared" si="5"/>
        <v/>
      </c>
    </row>
    <row r="35" spans="1:14" x14ac:dyDescent="0.25">
      <c r="A35" s="15" t="str">
        <f t="shared" si="6"/>
        <v>Mercredi</v>
      </c>
      <c r="B35" s="17">
        <v>43131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3"/>
        <v/>
      </c>
      <c r="M35" s="10" t="str">
        <f t="shared" si="4"/>
        <v/>
      </c>
      <c r="N35" s="10" t="str">
        <f t="shared" si="5"/>
        <v/>
      </c>
    </row>
    <row r="36" spans="1:14" x14ac:dyDescent="0.25">
      <c r="A36" s="15"/>
      <c r="B36" s="18"/>
      <c r="C36" s="4"/>
      <c r="D36" s="10"/>
      <c r="E36" s="10"/>
      <c r="F36" s="11"/>
      <c r="G36" s="10"/>
      <c r="H36" s="11"/>
      <c r="I36" s="11"/>
      <c r="J36" s="11"/>
      <c r="K36" s="11"/>
      <c r="L36" s="11"/>
      <c r="M36" s="10"/>
      <c r="N36" s="10"/>
    </row>
    <row r="37" spans="1:14" ht="15.75" thickBot="1" x14ac:dyDescent="0.3">
      <c r="A37" s="16"/>
      <c r="B37" s="19"/>
      <c r="C37" s="4"/>
      <c r="D37" s="10"/>
      <c r="E37" s="10"/>
      <c r="F37" s="11"/>
      <c r="G37" s="10"/>
      <c r="H37" s="11"/>
      <c r="I37" s="11"/>
      <c r="J37" s="11"/>
      <c r="K37" s="11"/>
      <c r="L37" s="11"/>
      <c r="M37" s="10"/>
      <c r="N37" s="10"/>
    </row>
    <row r="38" spans="1:14" x14ac:dyDescent="0.25">
      <c r="A38" s="53" t="s">
        <v>24</v>
      </c>
      <c r="B38" s="54"/>
      <c r="C38" s="57">
        <f>SUM(C5:C37)</f>
        <v>6.8020833333333357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A3:B4"/>
    <mergeCell ref="G38:G39"/>
    <mergeCell ref="N3:N4"/>
    <mergeCell ref="L3:L4"/>
    <mergeCell ref="J3:J4"/>
    <mergeCell ref="K3:K4"/>
    <mergeCell ref="M3:M4"/>
    <mergeCell ref="A1:N2"/>
    <mergeCell ref="D3:H3"/>
    <mergeCell ref="C3:C4"/>
    <mergeCell ref="I3:I4"/>
    <mergeCell ref="A38:B39"/>
    <mergeCell ref="C38:C39"/>
    <mergeCell ref="H38:H39"/>
    <mergeCell ref="I38:I39"/>
    <mergeCell ref="J38:J39"/>
    <mergeCell ref="L38:L39"/>
    <mergeCell ref="N38:N39"/>
    <mergeCell ref="K38:K39"/>
    <mergeCell ref="M38:M39"/>
    <mergeCell ref="D38:D39"/>
    <mergeCell ref="E38:E39"/>
    <mergeCell ref="F38:F39"/>
  </mergeCells>
  <conditionalFormatting sqref="A5:N37">
    <cfRule type="expression" dxfId="7" priority="4">
      <formula>$A5="Dimanche"</formula>
    </cfRule>
    <cfRule type="expression" dxfId="6" priority="5">
      <formula>$A5="Samedi"</formula>
    </cfRule>
    <cfRule type="expression" dxfId="4" priority="1">
      <formula>COUNTIF(ferie,$B5)=1</formula>
    </cfRule>
  </conditionalFormatting>
  <conditionalFormatting sqref="A10:A37">
    <cfRule type="expression" dxfId="5" priority="2">
      <formula>$M10&lt;&gt;""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43132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ht="15" customHeight="1" x14ac:dyDescent="0.25">
      <c r="A5" s="15" t="str">
        <f>CHOOSE(WEEKDAY(B5),"Dimanche","Lundi","Mardi","Mercredi","Jeudi","Vendredi","Samedi")</f>
        <v>Jeudi</v>
      </c>
      <c r="B5" s="17">
        <v>43132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ht="15.75" customHeight="1" x14ac:dyDescent="0.25">
      <c r="A6" s="15" t="str">
        <f t="shared" ref="A6:A8" si="2">CHOOSE(WEEKDAY(B6),"Dimanche","Lundi","Mardi","Mercredi","Jeudi","Vendredi","Samedi")</f>
        <v>Vendredi</v>
      </c>
      <c r="B6" s="17">
        <v>43133</v>
      </c>
      <c r="C6" s="4">
        <f>VLOOKUP(A6,Année!$E$2:$E$8:'Année'!$F$2:$F$8,2,0)</f>
        <v>0.16666666666666666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ht="18.75" customHeight="1" x14ac:dyDescent="0.25">
      <c r="A7" s="15" t="str">
        <f t="shared" si="2"/>
        <v>Samedi</v>
      </c>
      <c r="B7" s="17">
        <v>43134</v>
      </c>
      <c r="C7" s="4">
        <f>VLOOKUP(A7,Année!$E$2:$E$8:'Année'!$F$2:$F$8,2,0)</f>
        <v>0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Dimanche</v>
      </c>
      <c r="B8" s="17">
        <v>43135</v>
      </c>
      <c r="C8" s="4">
        <f>VLOOKUP(A8,Année!$E$2:$E$8:'Année'!$F$2:$F$8,2,0)</f>
        <v>0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Lundi</v>
      </c>
      <c r="B9" s="17">
        <v>43136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Mardi</v>
      </c>
      <c r="B10" s="17">
        <v>43137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Mercredi</v>
      </c>
      <c r="B11" s="17">
        <v>43138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Jeudi</v>
      </c>
      <c r="B12" s="17">
        <v>43139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Vendredi</v>
      </c>
      <c r="B13" s="17">
        <v>43140</v>
      </c>
      <c r="C13" s="4">
        <f>VLOOKUP(A13,Année!$E$2:$E$8:'Année'!$F$2:$F$8,2,0)</f>
        <v>0.16666666666666666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Samedi</v>
      </c>
      <c r="B14" s="17">
        <v>43141</v>
      </c>
      <c r="C14" s="4">
        <f>VLOOKUP(A14,Année!$E$2:$E$8:'Année'!$F$2:$F$8,2,0)</f>
        <v>0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Dimanche</v>
      </c>
      <c r="B15" s="17">
        <v>43142</v>
      </c>
      <c r="C15" s="4">
        <f>VLOOKUP(A15,Année!$E$2:$E$8:'Année'!$F$2:$F$8,2,0)</f>
        <v>0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Lundi</v>
      </c>
      <c r="B16" s="17">
        <v>43143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Mardi</v>
      </c>
      <c r="B17" s="17">
        <v>43144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Mercredi</v>
      </c>
      <c r="B18" s="17">
        <v>43145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Jeudi</v>
      </c>
      <c r="B19" s="17">
        <v>43146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Vendredi</v>
      </c>
      <c r="B20" s="17">
        <v>43147</v>
      </c>
      <c r="C20" s="4">
        <f>VLOOKUP(A20,Année!$E$2:$E$8:'Année'!$F$2:$F$8,2,0)</f>
        <v>0.16666666666666666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Samedi</v>
      </c>
      <c r="B21" s="17">
        <v>43148</v>
      </c>
      <c r="C21" s="4">
        <f>VLOOKUP(A21,Année!$E$2:$E$8:'Année'!$F$2:$F$8,2,0)</f>
        <v>0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Dimanche</v>
      </c>
      <c r="B22" s="17">
        <v>43149</v>
      </c>
      <c r="C22" s="4">
        <f>VLOOKUP(A22,Année!$E$2:$E$8:'Année'!$F$2:$F$8,2,0)</f>
        <v>0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Lundi</v>
      </c>
      <c r="B23" s="17">
        <v>43150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Mardi</v>
      </c>
      <c r="B24" s="17">
        <v>43151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Mercredi</v>
      </c>
      <c r="B25" s="17">
        <v>43152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Jeudi</v>
      </c>
      <c r="B26" s="17">
        <v>43153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Vendredi</v>
      </c>
      <c r="B27" s="17">
        <v>43154</v>
      </c>
      <c r="C27" s="4">
        <f>VLOOKUP(A27,Année!$E$2:$E$8:'Année'!$F$2:$F$8,2,0)</f>
        <v>0.16666666666666666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Samedi</v>
      </c>
      <c r="B28" s="17">
        <v>43155</v>
      </c>
      <c r="C28" s="4">
        <f>VLOOKUP(A28,Année!$E$2:$E$8:'Année'!$F$2:$F$8,2,0)</f>
        <v>0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Dimanche</v>
      </c>
      <c r="B29" s="17">
        <v>43156</v>
      </c>
      <c r="C29" s="4">
        <f>VLOOKUP(A29,Année!$E$2:$E$8:'Année'!$F$2:$F$8,2,0)</f>
        <v>0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Lundi</v>
      </c>
      <c r="B30" s="17">
        <v>43157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Mardi</v>
      </c>
      <c r="B31" s="17">
        <v>43158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Mercredi</v>
      </c>
      <c r="B32" s="17">
        <v>43159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Jeudi</v>
      </c>
      <c r="B33" s="17">
        <v>43160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Vendredi</v>
      </c>
      <c r="B34" s="17">
        <v>43161</v>
      </c>
      <c r="C34" s="4">
        <f>VLOOKUP(A34,Année!$E$2:$E$8:'Année'!$F$2:$F$8,2,0)</f>
        <v>0.16666666666666666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Samedi</v>
      </c>
      <c r="B35" s="17">
        <v>43162</v>
      </c>
      <c r="C35" s="4">
        <f>VLOOKUP(A35,Année!$E$2:$E$8:'Année'!$F$2:$F$8,2,0)</f>
        <v>0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10"/>
      <c r="E36" s="10"/>
      <c r="F36" s="11"/>
      <c r="G36" s="10"/>
      <c r="H36" s="11"/>
      <c r="I36" s="11"/>
      <c r="J36" s="11"/>
      <c r="K36" s="11"/>
      <c r="L36" s="11"/>
      <c r="M36" s="10"/>
      <c r="N36" s="10"/>
    </row>
    <row r="37" spans="1:14" ht="15.75" thickBot="1" x14ac:dyDescent="0.3">
      <c r="A37" s="16"/>
      <c r="B37" s="19"/>
      <c r="C37" s="4"/>
      <c r="D37" s="10"/>
      <c r="E37" s="10"/>
      <c r="F37" s="11"/>
      <c r="G37" s="10"/>
      <c r="H37" s="11"/>
      <c r="I37" s="11"/>
      <c r="J37" s="11"/>
      <c r="K37" s="11"/>
      <c r="L37" s="11"/>
      <c r="M37" s="10"/>
      <c r="N37" s="10"/>
    </row>
    <row r="38" spans="1:14" x14ac:dyDescent="0.25">
      <c r="A38" s="53" t="s">
        <v>24</v>
      </c>
      <c r="B38" s="54"/>
      <c r="C38" s="57">
        <f>SUM(C5:C37)</f>
        <v>6.3229166666666687</v>
      </c>
      <c r="D38" s="57">
        <f t="shared" ref="D38:N38" si="5">SUM(D5:D37)</f>
        <v>0</v>
      </c>
      <c r="E38" s="57">
        <f t="shared" si="5"/>
        <v>0</v>
      </c>
      <c r="F38" s="57">
        <f t="shared" si="5"/>
        <v>0</v>
      </c>
      <c r="G38" s="57">
        <f t="shared" si="5"/>
        <v>0</v>
      </c>
      <c r="H38" s="57">
        <f t="shared" si="5"/>
        <v>0</v>
      </c>
      <c r="I38" s="57">
        <f t="shared" si="5"/>
        <v>0</v>
      </c>
      <c r="J38" s="57">
        <f t="shared" si="5"/>
        <v>0</v>
      </c>
      <c r="K38" s="57">
        <f t="shared" si="5"/>
        <v>0</v>
      </c>
      <c r="L38" s="57">
        <f t="shared" si="5"/>
        <v>0</v>
      </c>
      <c r="M38" s="57">
        <f t="shared" si="5"/>
        <v>0</v>
      </c>
      <c r="N38" s="57">
        <f t="shared" si="5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A1:N2"/>
    <mergeCell ref="N38:N39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53" priority="2">
      <formula>$A5="Dimanche"</formula>
    </cfRule>
    <cfRule type="expression" dxfId="52" priority="3">
      <formula>$A5="Samedi"</formula>
    </cfRule>
  </conditionalFormatting>
  <conditionalFormatting sqref="A10:A35">
    <cfRule type="expression" dxfId="51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43101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Lundi</v>
      </c>
      <c r="B5" s="17">
        <v>43101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Mardi</v>
      </c>
      <c r="B6" s="17">
        <v>43102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Mercredi</v>
      </c>
      <c r="B7" s="17">
        <v>43103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Jeudi</v>
      </c>
      <c r="B8" s="17">
        <v>43104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Vendredi</v>
      </c>
      <c r="B9" s="17">
        <v>43105</v>
      </c>
      <c r="C9" s="4">
        <f>VLOOKUP(A9,Année!$E$2:$E$8:'Année'!$F$2:$F$8,2,0)</f>
        <v>0.16666666666666666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Samedi</v>
      </c>
      <c r="B10" s="17">
        <v>43106</v>
      </c>
      <c r="C10" s="4">
        <f>VLOOKUP(A10,Année!$E$2:$E$8:'Année'!$F$2:$F$8,2,0)</f>
        <v>0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Dimanche</v>
      </c>
      <c r="B11" s="17">
        <v>43107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Lundi</v>
      </c>
      <c r="B12" s="17">
        <v>43108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Mardi</v>
      </c>
      <c r="B13" s="17">
        <v>43109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Mercredi</v>
      </c>
      <c r="B14" s="17">
        <v>43110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Jeudi</v>
      </c>
      <c r="B15" s="17">
        <v>43111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Vendredi</v>
      </c>
      <c r="B16" s="17">
        <v>43112</v>
      </c>
      <c r="C16" s="4">
        <f>VLOOKUP(A16,Année!$E$2:$E$8:'Année'!$F$2:$F$8,2,0)</f>
        <v>0.16666666666666666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Samedi</v>
      </c>
      <c r="B17" s="17">
        <v>43113</v>
      </c>
      <c r="C17" s="4">
        <f>VLOOKUP(A17,Année!$E$2:$E$8:'Année'!$F$2:$F$8,2,0)</f>
        <v>0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Dimanche</v>
      </c>
      <c r="B18" s="17">
        <v>43114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Lundi</v>
      </c>
      <c r="B19" s="17">
        <v>43115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Mardi</v>
      </c>
      <c r="B20" s="17">
        <v>43116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Mercredi</v>
      </c>
      <c r="B21" s="17">
        <v>43117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Jeudi</v>
      </c>
      <c r="B22" s="17">
        <v>43118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Vendredi</v>
      </c>
      <c r="B23" s="17">
        <v>43119</v>
      </c>
      <c r="C23" s="4">
        <f>VLOOKUP(A23,Année!$E$2:$E$8:'Année'!$F$2:$F$8,2,0)</f>
        <v>0.16666666666666666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Samedi</v>
      </c>
      <c r="B24" s="17">
        <v>43120</v>
      </c>
      <c r="C24" s="4">
        <f>VLOOKUP(A24,Année!$E$2:$E$8:'Année'!$F$2:$F$8,2,0)</f>
        <v>0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Dimanche</v>
      </c>
      <c r="B25" s="17">
        <v>43121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Lundi</v>
      </c>
      <c r="B26" s="17">
        <v>43122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Mardi</v>
      </c>
      <c r="B27" s="17">
        <v>43123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Mercredi</v>
      </c>
      <c r="B28" s="17">
        <v>43124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Jeudi</v>
      </c>
      <c r="B29" s="17">
        <v>43125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Vendredi</v>
      </c>
      <c r="B30" s="17">
        <v>43126</v>
      </c>
      <c r="C30" s="4">
        <f>VLOOKUP(A30,Année!$E$2:$E$8:'Année'!$F$2:$F$8,2,0)</f>
        <v>0.16666666666666666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Samedi</v>
      </c>
      <c r="B31" s="17">
        <v>43127</v>
      </c>
      <c r="C31" s="4">
        <f>VLOOKUP(A31,Année!$E$2:$E$8:'Année'!$F$2:$F$8,2,0)</f>
        <v>0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Dimanche</v>
      </c>
      <c r="B32" s="17">
        <v>43128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Lundi</v>
      </c>
      <c r="B33" s="17">
        <v>43129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Mardi</v>
      </c>
      <c r="B34" s="17">
        <v>43130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Mercredi</v>
      </c>
      <c r="B35" s="17">
        <v>43131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6.8020833333333357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50" priority="2">
      <formula>$A5="Dimanche"</formula>
    </cfRule>
    <cfRule type="expression" dxfId="49" priority="3">
      <formula>$A5="Samedi"</formula>
    </cfRule>
  </conditionalFormatting>
  <conditionalFormatting sqref="A10:A35">
    <cfRule type="expression" dxfId="48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43191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Dimanche</v>
      </c>
      <c r="B5" s="17">
        <v>43191</v>
      </c>
      <c r="C5" s="4">
        <f>VLOOKUP(A5,Année!$E$2:$E$8:'Année'!$F$2:$F$8,2,0)</f>
        <v>0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Lundi</v>
      </c>
      <c r="B6" s="17">
        <v>43192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Mardi</v>
      </c>
      <c r="B7" s="17">
        <v>43193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Mercredi</v>
      </c>
      <c r="B8" s="17">
        <v>43194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Jeudi</v>
      </c>
      <c r="B9" s="17">
        <v>43195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Vendredi</v>
      </c>
      <c r="B10" s="17">
        <v>43196</v>
      </c>
      <c r="C10" s="4">
        <f>VLOOKUP(A10,Année!$E$2:$E$8:'Année'!$F$2:$F$8,2,0)</f>
        <v>0.16666666666666666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Samedi</v>
      </c>
      <c r="B11" s="17">
        <v>43197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Dimanche</v>
      </c>
      <c r="B12" s="17">
        <v>43198</v>
      </c>
      <c r="C12" s="4">
        <f>VLOOKUP(A12,Année!$E$2:$E$8:'Année'!$F$2:$F$8,2,0)</f>
        <v>0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Lundi</v>
      </c>
      <c r="B13" s="17">
        <v>43199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Mardi</v>
      </c>
      <c r="B14" s="17">
        <v>43200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Mercredi</v>
      </c>
      <c r="B15" s="17">
        <v>43201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Jeudi</v>
      </c>
      <c r="B16" s="17">
        <v>43202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Vendredi</v>
      </c>
      <c r="B17" s="17">
        <v>43203</v>
      </c>
      <c r="C17" s="4">
        <f>VLOOKUP(A17,Année!$E$2:$E$8:'Année'!$F$2:$F$8,2,0)</f>
        <v>0.16666666666666666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Samedi</v>
      </c>
      <c r="B18" s="17">
        <v>43204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Dimanche</v>
      </c>
      <c r="B19" s="17">
        <v>43205</v>
      </c>
      <c r="C19" s="4">
        <f>VLOOKUP(A19,Année!$E$2:$E$8:'Année'!$F$2:$F$8,2,0)</f>
        <v>0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Lundi</v>
      </c>
      <c r="B20" s="17">
        <v>43206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Mardi</v>
      </c>
      <c r="B21" s="17">
        <v>43207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Mercredi</v>
      </c>
      <c r="B22" s="17">
        <v>43208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Jeudi</v>
      </c>
      <c r="B23" s="17">
        <v>43209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Vendredi</v>
      </c>
      <c r="B24" s="17">
        <v>43210</v>
      </c>
      <c r="C24" s="4">
        <f>VLOOKUP(A24,Année!$E$2:$E$8:'Année'!$F$2:$F$8,2,0)</f>
        <v>0.16666666666666666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Samedi</v>
      </c>
      <c r="B25" s="17">
        <v>43211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Dimanche</v>
      </c>
      <c r="B26" s="17">
        <v>43212</v>
      </c>
      <c r="C26" s="4">
        <f>VLOOKUP(A26,Année!$E$2:$E$8:'Année'!$F$2:$F$8,2,0)</f>
        <v>0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Lundi</v>
      </c>
      <c r="B27" s="17">
        <v>43213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Mardi</v>
      </c>
      <c r="B28" s="17">
        <v>43214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Mercredi</v>
      </c>
      <c r="B29" s="17">
        <v>43215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Jeudi</v>
      </c>
      <c r="B30" s="17">
        <v>43216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Vendredi</v>
      </c>
      <c r="B31" s="17">
        <v>43217</v>
      </c>
      <c r="C31" s="4">
        <f>VLOOKUP(A31,Année!$E$2:$E$8:'Année'!$F$2:$F$8,2,0)</f>
        <v>0.16666666666666666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Samedi</v>
      </c>
      <c r="B32" s="17">
        <v>43218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Dimanche</v>
      </c>
      <c r="B33" s="17">
        <v>43219</v>
      </c>
      <c r="C33" s="4">
        <f>VLOOKUP(A33,Année!$E$2:$E$8:'Année'!$F$2:$F$8,2,0)</f>
        <v>0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Lundi</v>
      </c>
      <c r="B34" s="17">
        <v>43220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Mardi</v>
      </c>
      <c r="B35" s="17">
        <v>43221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6.4791666666666687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47" priority="2">
      <formula>$A5="Dimanche"</formula>
    </cfRule>
    <cfRule type="expression" dxfId="46" priority="3">
      <formula>$A5="Samedi"</formula>
    </cfRule>
  </conditionalFormatting>
  <conditionalFormatting sqref="A10:A35">
    <cfRule type="expression" dxfId="45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N39"/>
  <sheetViews>
    <sheetView workbookViewId="0">
      <pane ySplit="4" topLeftCell="A23" activePane="bottomLeft" state="frozen"/>
      <selection activeCell="B36" sqref="B36"/>
      <selection pane="bottomLeft" activeCell="N23" sqref="N23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43221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Mardi</v>
      </c>
      <c r="B5" s="17">
        <v>43221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Mercredi</v>
      </c>
      <c r="B6" s="17">
        <v>43222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Jeudi</v>
      </c>
      <c r="B7" s="17">
        <v>43223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Vendredi</v>
      </c>
      <c r="B8" s="17">
        <v>43224</v>
      </c>
      <c r="C8" s="4">
        <f>VLOOKUP(A8,Année!$E$2:$E$8:'Année'!$F$2:$F$8,2,0)</f>
        <v>0.16666666666666666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Samedi</v>
      </c>
      <c r="B9" s="17">
        <v>43225</v>
      </c>
      <c r="C9" s="4">
        <f>VLOOKUP(A9,Année!$E$2:$E$8:'Année'!$F$2:$F$8,2,0)</f>
        <v>0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Dimanche</v>
      </c>
      <c r="B10" s="17">
        <v>43226</v>
      </c>
      <c r="C10" s="4">
        <f>VLOOKUP(A10,Année!$E$2:$E$8:'Année'!$F$2:$F$8,2,0)</f>
        <v>0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Lundi</v>
      </c>
      <c r="B11" s="17">
        <v>43227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Mardi</v>
      </c>
      <c r="B12" s="17">
        <v>43228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Mercredi</v>
      </c>
      <c r="B13" s="17">
        <v>43229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Jeudi</v>
      </c>
      <c r="B14" s="17">
        <v>43230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Vendredi</v>
      </c>
      <c r="B15" s="17">
        <v>43231</v>
      </c>
      <c r="C15" s="4">
        <f>VLOOKUP(A15,Année!$E$2:$E$8:'Année'!$F$2:$F$8,2,0)</f>
        <v>0.16666666666666666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Samedi</v>
      </c>
      <c r="B16" s="17">
        <v>43232</v>
      </c>
      <c r="C16" s="4">
        <f>VLOOKUP(A16,Année!$E$2:$E$8:'Année'!$F$2:$F$8,2,0)</f>
        <v>0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Dimanche</v>
      </c>
      <c r="B17" s="17">
        <v>43233</v>
      </c>
      <c r="C17" s="4">
        <f>VLOOKUP(A17,Année!$E$2:$E$8:'Année'!$F$2:$F$8,2,0)</f>
        <v>0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Lundi</v>
      </c>
      <c r="B18" s="17">
        <v>43234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Mardi</v>
      </c>
      <c r="B19" s="17">
        <v>43235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Mercredi</v>
      </c>
      <c r="B20" s="17">
        <v>43236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Jeudi</v>
      </c>
      <c r="B21" s="17">
        <v>43237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Vendredi</v>
      </c>
      <c r="B22" s="17">
        <v>43238</v>
      </c>
      <c r="C22" s="4">
        <f>VLOOKUP(A22,Année!$E$2:$E$8:'Année'!$F$2:$F$8,2,0)</f>
        <v>0.16666666666666666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Samedi</v>
      </c>
      <c r="B23" s="17">
        <v>43239</v>
      </c>
      <c r="C23" s="4">
        <f>VLOOKUP(A23,Année!$E$2:$E$8:'Année'!$F$2:$F$8,2,0)</f>
        <v>0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Dimanche</v>
      </c>
      <c r="B24" s="17">
        <v>43240</v>
      </c>
      <c r="C24" s="4">
        <f>VLOOKUP(A24,Année!$E$2:$E$8:'Année'!$F$2:$F$8,2,0)</f>
        <v>0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Lundi</v>
      </c>
      <c r="B25" s="17">
        <v>43241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Mardi</v>
      </c>
      <c r="B26" s="17">
        <v>43242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Mercredi</v>
      </c>
      <c r="B27" s="17">
        <v>43243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Jeudi</v>
      </c>
      <c r="B28" s="17">
        <v>43244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Vendredi</v>
      </c>
      <c r="B29" s="17">
        <v>43245</v>
      </c>
      <c r="C29" s="4">
        <f>VLOOKUP(A29,Année!$E$2:$E$8:'Année'!$F$2:$F$8,2,0)</f>
        <v>0.16666666666666666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Samedi</v>
      </c>
      <c r="B30" s="17">
        <v>43246</v>
      </c>
      <c r="C30" s="4">
        <f>VLOOKUP(A30,Année!$E$2:$E$8:'Année'!$F$2:$F$8,2,0)</f>
        <v>0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Dimanche</v>
      </c>
      <c r="B31" s="17">
        <v>43247</v>
      </c>
      <c r="C31" s="4">
        <f>VLOOKUP(A31,Année!$E$2:$E$8:'Année'!$F$2:$F$8,2,0)</f>
        <v>0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Lundi</v>
      </c>
      <c r="B32" s="17">
        <v>43248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Mardi</v>
      </c>
      <c r="B33" s="17">
        <v>43249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Mercredi</v>
      </c>
      <c r="B34" s="17">
        <v>43250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Jeudi</v>
      </c>
      <c r="B35" s="17">
        <v>43251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6.8020833333333357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44" priority="2">
      <formula>$A5="Dimanche"</formula>
    </cfRule>
    <cfRule type="expression" dxfId="43" priority="3">
      <formula>$A5="Samedi"</formula>
    </cfRule>
  </conditionalFormatting>
  <conditionalFormatting sqref="A10:A35">
    <cfRule type="expression" dxfId="42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43252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Vendredi</v>
      </c>
      <c r="B5" s="17">
        <v>43252</v>
      </c>
      <c r="C5" s="4">
        <f>VLOOKUP(A5,Année!$E$2:$E$8:'Année'!$F$2:$F$8,2,0)</f>
        <v>0.16666666666666666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Samedi</v>
      </c>
      <c r="B6" s="17">
        <v>43253</v>
      </c>
      <c r="C6" s="4">
        <f>VLOOKUP(A6,Année!$E$2:$E$8:'Année'!$F$2:$F$8,2,0)</f>
        <v>0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Dimanche</v>
      </c>
      <c r="B7" s="17">
        <v>43254</v>
      </c>
      <c r="C7" s="4">
        <f>VLOOKUP(A7,Année!$E$2:$E$8:'Année'!$F$2:$F$8,2,0)</f>
        <v>0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Lundi</v>
      </c>
      <c r="B8" s="17">
        <v>43255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Mardi</v>
      </c>
      <c r="B9" s="17">
        <v>43256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Mercredi</v>
      </c>
      <c r="B10" s="17">
        <v>43257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Jeudi</v>
      </c>
      <c r="B11" s="17">
        <v>43258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Vendredi</v>
      </c>
      <c r="B12" s="17">
        <v>43259</v>
      </c>
      <c r="C12" s="4">
        <f>VLOOKUP(A12,Année!$E$2:$E$8:'Année'!$F$2:$F$8,2,0)</f>
        <v>0.16666666666666666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Samedi</v>
      </c>
      <c r="B13" s="17">
        <v>43260</v>
      </c>
      <c r="C13" s="4">
        <f>VLOOKUP(A13,Année!$E$2:$E$8:'Année'!$F$2:$F$8,2,0)</f>
        <v>0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Dimanche</v>
      </c>
      <c r="B14" s="17">
        <v>43261</v>
      </c>
      <c r="C14" s="4">
        <f>VLOOKUP(A14,Année!$E$2:$E$8:'Année'!$F$2:$F$8,2,0)</f>
        <v>0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Lundi</v>
      </c>
      <c r="B15" s="17">
        <v>43262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Mardi</v>
      </c>
      <c r="B16" s="17">
        <v>43263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Mercredi</v>
      </c>
      <c r="B17" s="17">
        <v>43264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Jeudi</v>
      </c>
      <c r="B18" s="17">
        <v>43265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Vendredi</v>
      </c>
      <c r="B19" s="17">
        <v>43266</v>
      </c>
      <c r="C19" s="4">
        <f>VLOOKUP(A19,Année!$E$2:$E$8:'Année'!$F$2:$F$8,2,0)</f>
        <v>0.16666666666666666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Samedi</v>
      </c>
      <c r="B20" s="17">
        <v>43267</v>
      </c>
      <c r="C20" s="4">
        <f>VLOOKUP(A20,Année!$E$2:$E$8:'Année'!$F$2:$F$8,2,0)</f>
        <v>0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Dimanche</v>
      </c>
      <c r="B21" s="17">
        <v>43268</v>
      </c>
      <c r="C21" s="4">
        <f>VLOOKUP(A21,Année!$E$2:$E$8:'Année'!$F$2:$F$8,2,0)</f>
        <v>0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Lundi</v>
      </c>
      <c r="B22" s="17">
        <v>43269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Mardi</v>
      </c>
      <c r="B23" s="17">
        <v>43270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Mercredi</v>
      </c>
      <c r="B24" s="17">
        <v>43271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Jeudi</v>
      </c>
      <c r="B25" s="17">
        <v>43272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Vendredi</v>
      </c>
      <c r="B26" s="17">
        <v>43273</v>
      </c>
      <c r="C26" s="4">
        <f>VLOOKUP(A26,Année!$E$2:$E$8:'Année'!$F$2:$F$8,2,0)</f>
        <v>0.16666666666666666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Samedi</v>
      </c>
      <c r="B27" s="17">
        <v>43274</v>
      </c>
      <c r="C27" s="4">
        <f>VLOOKUP(A27,Année!$E$2:$E$8:'Année'!$F$2:$F$8,2,0)</f>
        <v>0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Dimanche</v>
      </c>
      <c r="B28" s="17">
        <v>43275</v>
      </c>
      <c r="C28" s="4">
        <f>VLOOKUP(A28,Année!$E$2:$E$8:'Année'!$F$2:$F$8,2,0)</f>
        <v>0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Lundi</v>
      </c>
      <c r="B29" s="17">
        <v>43276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Mardi</v>
      </c>
      <c r="B30" s="17">
        <v>43277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Mercredi</v>
      </c>
      <c r="B31" s="17">
        <v>43278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Jeudi</v>
      </c>
      <c r="B32" s="17">
        <v>43279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Vendredi</v>
      </c>
      <c r="B33" s="17">
        <v>43280</v>
      </c>
      <c r="C33" s="4">
        <f>VLOOKUP(A33,Année!$E$2:$E$8:'Année'!$F$2:$F$8,2,0)</f>
        <v>0.16666666666666666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Samedi</v>
      </c>
      <c r="B34" s="17">
        <v>43281</v>
      </c>
      <c r="C34" s="4">
        <f>VLOOKUP(A34,Année!$E$2:$E$8:'Année'!$F$2:$F$8,2,0)</f>
        <v>0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Dimanche</v>
      </c>
      <c r="B35" s="17">
        <v>43282</v>
      </c>
      <c r="C35" s="4">
        <f>VLOOKUP(A35,Année!$E$2:$E$8:'Année'!$F$2:$F$8,2,0)</f>
        <v>0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6.0000000000000018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41" priority="2">
      <formula>$A5="Dimanche"</formula>
    </cfRule>
    <cfRule type="expression" dxfId="40" priority="3">
      <formula>$A5="Samedi"</formula>
    </cfRule>
  </conditionalFormatting>
  <conditionalFormatting sqref="A10:A35">
    <cfRule type="expression" dxfId="39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43282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Dimanche</v>
      </c>
      <c r="B5" s="17">
        <v>43282</v>
      </c>
      <c r="C5" s="4">
        <f>VLOOKUP(A5,Année!$E$2:$E$8:'Année'!$F$2:$F$8,2,0)</f>
        <v>0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Lundi</v>
      </c>
      <c r="B6" s="17">
        <v>43283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Mardi</v>
      </c>
      <c r="B7" s="17">
        <v>43284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Mercredi</v>
      </c>
      <c r="B8" s="17">
        <v>43285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Jeudi</v>
      </c>
      <c r="B9" s="17">
        <v>43286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Vendredi</v>
      </c>
      <c r="B10" s="17">
        <v>43287</v>
      </c>
      <c r="C10" s="4">
        <f>VLOOKUP(A10,Année!$E$2:$E$8:'Année'!$F$2:$F$8,2,0)</f>
        <v>0.16666666666666666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Samedi</v>
      </c>
      <c r="B11" s="17">
        <v>43288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Dimanche</v>
      </c>
      <c r="B12" s="17">
        <v>43289</v>
      </c>
      <c r="C12" s="4">
        <f>VLOOKUP(A12,Année!$E$2:$E$8:'Année'!$F$2:$F$8,2,0)</f>
        <v>0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Lundi</v>
      </c>
      <c r="B13" s="17">
        <v>43290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Mardi</v>
      </c>
      <c r="B14" s="17">
        <v>43291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Mercredi</v>
      </c>
      <c r="B15" s="17">
        <v>43292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Jeudi</v>
      </c>
      <c r="B16" s="17">
        <v>43293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Vendredi</v>
      </c>
      <c r="B17" s="17">
        <v>43294</v>
      </c>
      <c r="C17" s="4">
        <f>VLOOKUP(A17,Année!$E$2:$E$8:'Année'!$F$2:$F$8,2,0)</f>
        <v>0.16666666666666666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Samedi</v>
      </c>
      <c r="B18" s="17">
        <v>43295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Dimanche</v>
      </c>
      <c r="B19" s="17">
        <v>43296</v>
      </c>
      <c r="C19" s="4">
        <f>VLOOKUP(A19,Année!$E$2:$E$8:'Année'!$F$2:$F$8,2,0)</f>
        <v>0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Lundi</v>
      </c>
      <c r="B20" s="17">
        <v>43297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Mardi</v>
      </c>
      <c r="B21" s="17">
        <v>43298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Mercredi</v>
      </c>
      <c r="B22" s="17">
        <v>43299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Jeudi</v>
      </c>
      <c r="B23" s="17">
        <v>43300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Vendredi</v>
      </c>
      <c r="B24" s="17">
        <v>43301</v>
      </c>
      <c r="C24" s="4">
        <f>VLOOKUP(A24,Année!$E$2:$E$8:'Année'!$F$2:$F$8,2,0)</f>
        <v>0.16666666666666666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Samedi</v>
      </c>
      <c r="B25" s="17">
        <v>43302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Dimanche</v>
      </c>
      <c r="B26" s="17">
        <v>43303</v>
      </c>
      <c r="C26" s="4">
        <f>VLOOKUP(A26,Année!$E$2:$E$8:'Année'!$F$2:$F$8,2,0)</f>
        <v>0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Lundi</v>
      </c>
      <c r="B27" s="17">
        <v>43304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Mardi</v>
      </c>
      <c r="B28" s="17">
        <v>43305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Mercredi</v>
      </c>
      <c r="B29" s="17">
        <v>43306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Jeudi</v>
      </c>
      <c r="B30" s="17">
        <v>43307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Vendredi</v>
      </c>
      <c r="B31" s="17">
        <v>43308</v>
      </c>
      <c r="C31" s="4">
        <f>VLOOKUP(A31,Année!$E$2:$E$8:'Année'!$F$2:$F$8,2,0)</f>
        <v>0.16666666666666666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Samedi</v>
      </c>
      <c r="B32" s="17">
        <v>43309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Dimanche</v>
      </c>
      <c r="B33" s="17">
        <v>43310</v>
      </c>
      <c r="C33" s="4">
        <f>VLOOKUP(A33,Année!$E$2:$E$8:'Année'!$F$2:$F$8,2,0)</f>
        <v>0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Lundi</v>
      </c>
      <c r="B34" s="17">
        <v>43311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Mardi</v>
      </c>
      <c r="B35" s="17">
        <v>43312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6.4791666666666687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38" priority="2">
      <formula>$A5="Dimanche"</formula>
    </cfRule>
    <cfRule type="expression" dxfId="37" priority="3">
      <formula>$A5="Samedi"</formula>
    </cfRule>
  </conditionalFormatting>
  <conditionalFormatting sqref="A10:A35">
    <cfRule type="expression" dxfId="36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39"/>
  <sheetViews>
    <sheetView workbookViewId="0">
      <pane ySplit="4" topLeftCell="A5" activePane="bottomLeft" state="frozen"/>
      <selection activeCell="B36" sqref="B36"/>
      <selection pane="bottomLeft" activeCell="C19" sqref="C19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43313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Mercredi</v>
      </c>
      <c r="B5" s="17">
        <v>43313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Jeudi</v>
      </c>
      <c r="B6" s="17">
        <v>43314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Vendredi</v>
      </c>
      <c r="B7" s="17">
        <v>43315</v>
      </c>
      <c r="C7" s="4">
        <f>VLOOKUP(A7,Année!$E$2:$E$8:'Année'!$F$2:$F$8,2,0)</f>
        <v>0.16666666666666666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Samedi</v>
      </c>
      <c r="B8" s="17">
        <v>43316</v>
      </c>
      <c r="C8" s="4">
        <f>VLOOKUP(A8,Année!$E$2:$E$8:'Année'!$F$2:$F$8,2,0)</f>
        <v>0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Dimanche</v>
      </c>
      <c r="B9" s="17">
        <v>43317</v>
      </c>
      <c r="C9" s="4">
        <f>VLOOKUP(A9,Année!$E$2:$E$8:'Année'!$F$2:$F$8,2,0)</f>
        <v>0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Lundi</v>
      </c>
      <c r="B10" s="17">
        <v>43318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Mardi</v>
      </c>
      <c r="B11" s="17">
        <v>43319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Mercredi</v>
      </c>
      <c r="B12" s="17">
        <v>43320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Jeudi</v>
      </c>
      <c r="B13" s="17">
        <v>43321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Vendredi</v>
      </c>
      <c r="B14" s="17">
        <v>43322</v>
      </c>
      <c r="C14" s="4">
        <f>VLOOKUP(A14,Année!$E$2:$E$8:'Année'!$F$2:$F$8,2,0)</f>
        <v>0.16666666666666666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Samedi</v>
      </c>
      <c r="B15" s="17">
        <v>43323</v>
      </c>
      <c r="C15" s="4">
        <f>VLOOKUP(A15,Année!$E$2:$E$8:'Année'!$F$2:$F$8,2,0)</f>
        <v>0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Dimanche</v>
      </c>
      <c r="B16" s="17">
        <v>43324</v>
      </c>
      <c r="C16" s="4">
        <f>VLOOKUP(A16,Année!$E$2:$E$8:'Année'!$F$2:$F$8,2,0)</f>
        <v>0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Lundi</v>
      </c>
      <c r="B17" s="17">
        <v>43325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Mardi</v>
      </c>
      <c r="B18" s="17">
        <v>43326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Mercredi</v>
      </c>
      <c r="B19" s="17">
        <v>43327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Jeudi</v>
      </c>
      <c r="B20" s="17">
        <v>43328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Vendredi</v>
      </c>
      <c r="B21" s="17">
        <v>43329</v>
      </c>
      <c r="C21" s="4">
        <f>VLOOKUP(A21,Année!$E$2:$E$8:'Année'!$F$2:$F$8,2,0)</f>
        <v>0.16666666666666666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Samedi</v>
      </c>
      <c r="B22" s="17">
        <v>43330</v>
      </c>
      <c r="C22" s="4">
        <f>VLOOKUP(A22,Année!$E$2:$E$8:'Année'!$F$2:$F$8,2,0)</f>
        <v>0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Dimanche</v>
      </c>
      <c r="B23" s="17">
        <v>43331</v>
      </c>
      <c r="C23" s="4">
        <f>VLOOKUP(A23,Année!$E$2:$E$8:'Année'!$F$2:$F$8,2,0)</f>
        <v>0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Lundi</v>
      </c>
      <c r="B24" s="17">
        <v>43332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Mardi</v>
      </c>
      <c r="B25" s="17">
        <v>43333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Mercredi</v>
      </c>
      <c r="B26" s="17">
        <v>43334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Jeudi</v>
      </c>
      <c r="B27" s="17">
        <v>43335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Vendredi</v>
      </c>
      <c r="B28" s="17">
        <v>43336</v>
      </c>
      <c r="C28" s="4">
        <f>VLOOKUP(A28,Année!$E$2:$E$8:'Année'!$F$2:$F$8,2,0)</f>
        <v>0.16666666666666666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Samedi</v>
      </c>
      <c r="B29" s="17">
        <v>43337</v>
      </c>
      <c r="C29" s="4">
        <f>VLOOKUP(A29,Année!$E$2:$E$8:'Année'!$F$2:$F$8,2,0)</f>
        <v>0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Dimanche</v>
      </c>
      <c r="B30" s="17">
        <v>43338</v>
      </c>
      <c r="C30" s="4">
        <f>VLOOKUP(A30,Année!$E$2:$E$8:'Année'!$F$2:$F$8,2,0)</f>
        <v>0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Lundi</v>
      </c>
      <c r="B31" s="17">
        <v>43339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Mardi</v>
      </c>
      <c r="B32" s="17">
        <v>43340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Mercredi</v>
      </c>
      <c r="B33" s="17">
        <v>43341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Jeudi</v>
      </c>
      <c r="B34" s="17">
        <v>43342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Vendredi</v>
      </c>
      <c r="B35" s="17">
        <v>43343</v>
      </c>
      <c r="C35" s="4">
        <f>VLOOKUP(A35,Année!$E$2:$E$8:'Année'!$F$2:$F$8,2,0)</f>
        <v>0.16666666666666666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6.6458333333333357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35" priority="2">
      <formula>$A5="Dimanche"</formula>
    </cfRule>
    <cfRule type="expression" dxfId="34" priority="3">
      <formula>$A5="Samedi"</formula>
    </cfRule>
  </conditionalFormatting>
  <conditionalFormatting sqref="A10:A35">
    <cfRule type="expression" dxfId="33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43344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Samedi</v>
      </c>
      <c r="B5" s="17">
        <v>43344</v>
      </c>
      <c r="C5" s="4">
        <f>VLOOKUP(A5,Année!$E$2:$E$8:'Année'!$F$2:$F$8,2,0)</f>
        <v>0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Dimanche</v>
      </c>
      <c r="B6" s="17">
        <v>43345</v>
      </c>
      <c r="C6" s="4">
        <f>VLOOKUP(A6,Année!$E$2:$E$8:'Année'!$F$2:$F$8,2,0)</f>
        <v>0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Lundi</v>
      </c>
      <c r="B7" s="17">
        <v>43346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Mardi</v>
      </c>
      <c r="B8" s="17">
        <v>43347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Mercredi</v>
      </c>
      <c r="B9" s="17">
        <v>43348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Jeudi</v>
      </c>
      <c r="B10" s="17">
        <v>43349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Vendredi</v>
      </c>
      <c r="B11" s="17">
        <v>43350</v>
      </c>
      <c r="C11" s="4">
        <f>VLOOKUP(A11,Année!$E$2:$E$8:'Année'!$F$2:$F$8,2,0)</f>
        <v>0.16666666666666666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Samedi</v>
      </c>
      <c r="B12" s="17">
        <v>43351</v>
      </c>
      <c r="C12" s="4">
        <f>VLOOKUP(A12,Année!$E$2:$E$8:'Année'!$F$2:$F$8,2,0)</f>
        <v>0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Dimanche</v>
      </c>
      <c r="B13" s="17">
        <v>43352</v>
      </c>
      <c r="C13" s="4">
        <f>VLOOKUP(A13,Année!$E$2:$E$8:'Année'!$F$2:$F$8,2,0)</f>
        <v>0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Lundi</v>
      </c>
      <c r="B14" s="17">
        <v>43353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Mardi</v>
      </c>
      <c r="B15" s="17">
        <v>43354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Mercredi</v>
      </c>
      <c r="B16" s="17">
        <v>43355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Jeudi</v>
      </c>
      <c r="B17" s="17">
        <v>43356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Vendredi</v>
      </c>
      <c r="B18" s="17">
        <v>43357</v>
      </c>
      <c r="C18" s="4">
        <f>VLOOKUP(A18,Année!$E$2:$E$8:'Année'!$F$2:$F$8,2,0)</f>
        <v>0.16666666666666666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Samedi</v>
      </c>
      <c r="B19" s="17">
        <v>43358</v>
      </c>
      <c r="C19" s="4">
        <f>VLOOKUP(A19,Année!$E$2:$E$8:'Année'!$F$2:$F$8,2,0)</f>
        <v>0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Dimanche</v>
      </c>
      <c r="B20" s="17">
        <v>43359</v>
      </c>
      <c r="C20" s="4">
        <f>VLOOKUP(A20,Année!$E$2:$E$8:'Année'!$F$2:$F$8,2,0)</f>
        <v>0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Lundi</v>
      </c>
      <c r="B21" s="17">
        <v>43360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Mardi</v>
      </c>
      <c r="B22" s="17">
        <v>43361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Mercredi</v>
      </c>
      <c r="B23" s="17">
        <v>43362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Jeudi</v>
      </c>
      <c r="B24" s="17">
        <v>43363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Vendredi</v>
      </c>
      <c r="B25" s="17">
        <v>43364</v>
      </c>
      <c r="C25" s="4">
        <f>VLOOKUP(A25,Année!$E$2:$E$8:'Année'!$F$2:$F$8,2,0)</f>
        <v>0.16666666666666666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Samedi</v>
      </c>
      <c r="B26" s="17">
        <v>43365</v>
      </c>
      <c r="C26" s="4">
        <f>VLOOKUP(A26,Année!$E$2:$E$8:'Année'!$F$2:$F$8,2,0)</f>
        <v>0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Dimanche</v>
      </c>
      <c r="B27" s="17">
        <v>43366</v>
      </c>
      <c r="C27" s="4">
        <f>VLOOKUP(A27,Année!$E$2:$E$8:'Année'!$F$2:$F$8,2,0)</f>
        <v>0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Lundi</v>
      </c>
      <c r="B28" s="17">
        <v>43367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Mardi</v>
      </c>
      <c r="B29" s="17">
        <v>43368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Mercredi</v>
      </c>
      <c r="B30" s="17">
        <v>43369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Jeudi</v>
      </c>
      <c r="B31" s="17">
        <v>43370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Vendredi</v>
      </c>
      <c r="B32" s="17">
        <v>43371</v>
      </c>
      <c r="C32" s="4">
        <f>VLOOKUP(A32,Année!$E$2:$E$8:'Année'!$F$2:$F$8,2,0)</f>
        <v>0.16666666666666666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Samedi</v>
      </c>
      <c r="B33" s="17">
        <v>43372</v>
      </c>
      <c r="C33" s="4">
        <f>VLOOKUP(A33,Année!$E$2:$E$8:'Année'!$F$2:$F$8,2,0)</f>
        <v>0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Dimanche</v>
      </c>
      <c r="B34" s="17">
        <v>43373</v>
      </c>
      <c r="C34" s="4">
        <f>VLOOKUP(A34,Année!$E$2:$E$8:'Année'!$F$2:$F$8,2,0)</f>
        <v>0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Lundi</v>
      </c>
      <c r="B35" s="17">
        <v>43374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6.1562500000000018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32" priority="2">
      <formula>$A5="Dimanche"</formula>
    </cfRule>
    <cfRule type="expression" dxfId="31" priority="3">
      <formula>$A5="Samedi"</formula>
    </cfRule>
  </conditionalFormatting>
  <conditionalFormatting sqref="A10:A35">
    <cfRule type="expression" dxfId="30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43374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Lundi</v>
      </c>
      <c r="B5" s="17">
        <v>43374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Mardi</v>
      </c>
      <c r="B6" s="17">
        <v>43375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Mercredi</v>
      </c>
      <c r="B7" s="17">
        <v>43376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Jeudi</v>
      </c>
      <c r="B8" s="17">
        <v>43377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Vendredi</v>
      </c>
      <c r="B9" s="17">
        <v>43378</v>
      </c>
      <c r="C9" s="4">
        <f>VLOOKUP(A9,Année!$E$2:$E$8:'Année'!$F$2:$F$8,2,0)</f>
        <v>0.16666666666666666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Samedi</v>
      </c>
      <c r="B10" s="17">
        <v>43379</v>
      </c>
      <c r="C10" s="4">
        <f>VLOOKUP(A10,Année!$E$2:$E$8:'Année'!$F$2:$F$8,2,0)</f>
        <v>0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Dimanche</v>
      </c>
      <c r="B11" s="17">
        <v>43380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Lundi</v>
      </c>
      <c r="B12" s="17">
        <v>43381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Mardi</v>
      </c>
      <c r="B13" s="17">
        <v>43382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Mercredi</v>
      </c>
      <c r="B14" s="17">
        <v>43383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Jeudi</v>
      </c>
      <c r="B15" s="17">
        <v>43384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Vendredi</v>
      </c>
      <c r="B16" s="17">
        <v>43385</v>
      </c>
      <c r="C16" s="4">
        <f>VLOOKUP(A16,Année!$E$2:$E$8:'Année'!$F$2:$F$8,2,0)</f>
        <v>0.16666666666666666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Samedi</v>
      </c>
      <c r="B17" s="17">
        <v>43386</v>
      </c>
      <c r="C17" s="4">
        <f>VLOOKUP(A17,Année!$E$2:$E$8:'Année'!$F$2:$F$8,2,0)</f>
        <v>0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Dimanche</v>
      </c>
      <c r="B18" s="17">
        <v>43387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Lundi</v>
      </c>
      <c r="B19" s="17">
        <v>43388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Mardi</v>
      </c>
      <c r="B20" s="17">
        <v>43389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Mercredi</v>
      </c>
      <c r="B21" s="17">
        <v>43390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Jeudi</v>
      </c>
      <c r="B22" s="17">
        <v>43391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Vendredi</v>
      </c>
      <c r="B23" s="17">
        <v>43392</v>
      </c>
      <c r="C23" s="4">
        <f>VLOOKUP(A23,Année!$E$2:$E$8:'Année'!$F$2:$F$8,2,0)</f>
        <v>0.16666666666666666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Samedi</v>
      </c>
      <c r="B24" s="17">
        <v>43393</v>
      </c>
      <c r="C24" s="4">
        <f>VLOOKUP(A24,Année!$E$2:$E$8:'Année'!$F$2:$F$8,2,0)</f>
        <v>0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Dimanche</v>
      </c>
      <c r="B25" s="17">
        <v>43394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Lundi</v>
      </c>
      <c r="B26" s="17">
        <v>43395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Mardi</v>
      </c>
      <c r="B27" s="17">
        <v>43396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Mercredi</v>
      </c>
      <c r="B28" s="17">
        <v>43397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Jeudi</v>
      </c>
      <c r="B29" s="17">
        <v>43398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Vendredi</v>
      </c>
      <c r="B30" s="17">
        <v>43399</v>
      </c>
      <c r="C30" s="4">
        <f>VLOOKUP(A30,Année!$E$2:$E$8:'Année'!$F$2:$F$8,2,0)</f>
        <v>0.16666666666666666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Samedi</v>
      </c>
      <c r="B31" s="17">
        <v>43400</v>
      </c>
      <c r="C31" s="4">
        <f>VLOOKUP(A31,Année!$E$2:$E$8:'Année'!$F$2:$F$8,2,0)</f>
        <v>0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Dimanche</v>
      </c>
      <c r="B32" s="17">
        <v>43401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Lundi</v>
      </c>
      <c r="B33" s="17">
        <v>43402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Mardi</v>
      </c>
      <c r="B34" s="17">
        <v>43403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Mercredi</v>
      </c>
      <c r="B35" s="17">
        <v>43404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6.8020833333333357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29" priority="2">
      <formula>$A5="Dimanche"</formula>
    </cfRule>
    <cfRule type="expression" dxfId="28" priority="3">
      <formula>$A5="Samedi"</formula>
    </cfRule>
  </conditionalFormatting>
  <conditionalFormatting sqref="A10:A35">
    <cfRule type="expression" dxfId="27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N39"/>
  <sheetViews>
    <sheetView workbookViewId="0">
      <pane ySplit="4" topLeftCell="A5" activePane="bottomLeft" state="frozen"/>
      <selection activeCell="B36" sqref="B36"/>
      <selection pane="bottomLeft" activeCell="D5" sqref="D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43405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Jeudi</v>
      </c>
      <c r="B5" s="17">
        <v>43405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Vendredi</v>
      </c>
      <c r="B6" s="17">
        <v>43406</v>
      </c>
      <c r="C6" s="4">
        <f>VLOOKUP(A6,Année!$E$2:$E$8:'Année'!$F$2:$F$8,2,0)</f>
        <v>0.16666666666666666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Samedi</v>
      </c>
      <c r="B7" s="17">
        <v>43407</v>
      </c>
      <c r="C7" s="4">
        <f>VLOOKUP(A7,Année!$E$2:$E$8:'Année'!$F$2:$F$8,2,0)</f>
        <v>0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Dimanche</v>
      </c>
      <c r="B8" s="17">
        <v>43408</v>
      </c>
      <c r="C8" s="4">
        <f>VLOOKUP(A8,Année!$E$2:$E$8:'Année'!$F$2:$F$8,2,0)</f>
        <v>0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Lundi</v>
      </c>
      <c r="B9" s="17">
        <v>43409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Mardi</v>
      </c>
      <c r="B10" s="17">
        <v>43410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Mercredi</v>
      </c>
      <c r="B11" s="17">
        <v>43411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Jeudi</v>
      </c>
      <c r="B12" s="17">
        <v>43412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Vendredi</v>
      </c>
      <c r="B13" s="17">
        <v>43413</v>
      </c>
      <c r="C13" s="4">
        <f>VLOOKUP(A13,Année!$E$2:$E$8:'Année'!$F$2:$F$8,2,0)</f>
        <v>0.16666666666666666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Samedi</v>
      </c>
      <c r="B14" s="17">
        <v>43414</v>
      </c>
      <c r="C14" s="4">
        <f>VLOOKUP(A14,Année!$E$2:$E$8:'Année'!$F$2:$F$8,2,0)</f>
        <v>0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Dimanche</v>
      </c>
      <c r="B15" s="17">
        <v>43415</v>
      </c>
      <c r="C15" s="4">
        <f>VLOOKUP(A15,Année!$E$2:$E$8:'Année'!$F$2:$F$8,2,0)</f>
        <v>0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Lundi</v>
      </c>
      <c r="B16" s="17">
        <v>43416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Mardi</v>
      </c>
      <c r="B17" s="17">
        <v>43417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Mercredi</v>
      </c>
      <c r="B18" s="17">
        <v>43418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Jeudi</v>
      </c>
      <c r="B19" s="17">
        <v>43419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Vendredi</v>
      </c>
      <c r="B20" s="17">
        <v>43420</v>
      </c>
      <c r="C20" s="4">
        <f>VLOOKUP(A20,Année!$E$2:$E$8:'Année'!$F$2:$F$8,2,0)</f>
        <v>0.16666666666666666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Samedi</v>
      </c>
      <c r="B21" s="17">
        <v>43421</v>
      </c>
      <c r="C21" s="4">
        <f>VLOOKUP(A21,Année!$E$2:$E$8:'Année'!$F$2:$F$8,2,0)</f>
        <v>0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Dimanche</v>
      </c>
      <c r="B22" s="17">
        <v>43422</v>
      </c>
      <c r="C22" s="4">
        <f>VLOOKUP(A22,Année!$E$2:$E$8:'Année'!$F$2:$F$8,2,0)</f>
        <v>0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Lundi</v>
      </c>
      <c r="B23" s="17">
        <v>43423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Mardi</v>
      </c>
      <c r="B24" s="17">
        <v>43424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Mercredi</v>
      </c>
      <c r="B25" s="17">
        <v>43425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Jeudi</v>
      </c>
      <c r="B26" s="17">
        <v>43426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Vendredi</v>
      </c>
      <c r="B27" s="17">
        <v>43427</v>
      </c>
      <c r="C27" s="4">
        <f>VLOOKUP(A27,Année!$E$2:$E$8:'Année'!$F$2:$F$8,2,0)</f>
        <v>0.16666666666666666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Samedi</v>
      </c>
      <c r="B28" s="17">
        <v>43428</v>
      </c>
      <c r="C28" s="4">
        <f>VLOOKUP(A28,Année!$E$2:$E$8:'Année'!$F$2:$F$8,2,0)</f>
        <v>0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Dimanche</v>
      </c>
      <c r="B29" s="17">
        <v>43429</v>
      </c>
      <c r="C29" s="4">
        <f>VLOOKUP(A29,Année!$E$2:$E$8:'Année'!$F$2:$F$8,2,0)</f>
        <v>0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Lundi</v>
      </c>
      <c r="B30" s="17">
        <v>43430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Mardi</v>
      </c>
      <c r="B31" s="17">
        <v>43431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Mercredi</v>
      </c>
      <c r="B32" s="17">
        <v>43432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Jeudi</v>
      </c>
      <c r="B33" s="17">
        <v>43433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Vendredi</v>
      </c>
      <c r="B34" s="17">
        <v>43434</v>
      </c>
      <c r="C34" s="4">
        <f>VLOOKUP(A34,Année!$E$2:$E$8:'Année'!$F$2:$F$8,2,0)</f>
        <v>0.16666666666666666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Samedi</v>
      </c>
      <c r="B35" s="17">
        <v>43435</v>
      </c>
      <c r="C35" s="4">
        <f>VLOOKUP(A35,Année!$E$2:$E$8:'Année'!$F$2:$F$8,2,0)</f>
        <v>0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6.3229166666666687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26" priority="2">
      <formula>$A5="Dimanche"</formula>
    </cfRule>
    <cfRule type="expression" dxfId="25" priority="3">
      <formula>$A5="Samedi"</formula>
    </cfRule>
  </conditionalFormatting>
  <conditionalFormatting sqref="A10:A35">
    <cfRule type="expression" dxfId="24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4">
        <f>B5</f>
        <v>43435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14" ht="15.7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</row>
    <row r="3" spans="1:14" ht="30" customHeight="1" x14ac:dyDescent="0.25">
      <c r="A3" s="59" t="s">
        <v>37</v>
      </c>
      <c r="B3" s="60"/>
      <c r="C3" s="49" t="s">
        <v>0</v>
      </c>
      <c r="D3" s="46" t="s">
        <v>7</v>
      </c>
      <c r="E3" s="47"/>
      <c r="F3" s="47"/>
      <c r="G3" s="47"/>
      <c r="H3" s="48"/>
      <c r="I3" s="51" t="s">
        <v>1</v>
      </c>
      <c r="J3" s="63" t="s">
        <v>25</v>
      </c>
      <c r="K3" s="51" t="s">
        <v>5</v>
      </c>
      <c r="L3" s="63" t="s">
        <v>26</v>
      </c>
      <c r="M3" s="65" t="s">
        <v>6</v>
      </c>
      <c r="N3" s="61" t="s">
        <v>18</v>
      </c>
    </row>
    <row r="4" spans="1:14" ht="30.75" customHeight="1" thickBot="1" x14ac:dyDescent="0.3">
      <c r="A4" s="59"/>
      <c r="B4" s="60"/>
      <c r="C4" s="50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52"/>
      <c r="J4" s="64"/>
      <c r="K4" s="52"/>
      <c r="L4" s="64"/>
      <c r="M4" s="66"/>
      <c r="N4" s="62"/>
    </row>
    <row r="5" spans="1:14" x14ac:dyDescent="0.25">
      <c r="A5" s="15" t="str">
        <f>CHOOSE(WEEKDAY(B5),"Dimanche","Lundi","Mardi","Mercredi","Jeudi","Vendredi","Samedi")</f>
        <v>Samedi</v>
      </c>
      <c r="B5" s="17">
        <v>43435</v>
      </c>
      <c r="C5" s="4">
        <f>VLOOKUP(A5,Année!$E$2:$E$8:'Année'!$F$2:$F$8,2,0)</f>
        <v>0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Dimanche</v>
      </c>
      <c r="B6" s="17">
        <v>43436</v>
      </c>
      <c r="C6" s="4">
        <f>VLOOKUP(A6,Année!$E$2:$E$8:'Année'!$F$2:$F$8,2,0)</f>
        <v>0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Lundi</v>
      </c>
      <c r="B7" s="17">
        <v>43437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Mardi</v>
      </c>
      <c r="B8" s="17">
        <v>43438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Mercredi</v>
      </c>
      <c r="B9" s="17">
        <v>43439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Jeudi</v>
      </c>
      <c r="B10" s="17">
        <v>43440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Vendredi</v>
      </c>
      <c r="B11" s="17">
        <v>43441</v>
      </c>
      <c r="C11" s="4">
        <f>VLOOKUP(A11,Année!$E$2:$E$8:'Année'!$F$2:$F$8,2,0)</f>
        <v>0.16666666666666666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Samedi</v>
      </c>
      <c r="B12" s="17">
        <v>43442</v>
      </c>
      <c r="C12" s="4">
        <f>VLOOKUP(A12,Année!$E$2:$E$8:'Année'!$F$2:$F$8,2,0)</f>
        <v>0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Dimanche</v>
      </c>
      <c r="B13" s="17">
        <v>43443</v>
      </c>
      <c r="C13" s="4">
        <f>VLOOKUP(A13,Année!$E$2:$E$8:'Année'!$F$2:$F$8,2,0)</f>
        <v>0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Lundi</v>
      </c>
      <c r="B14" s="17">
        <v>43444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Mardi</v>
      </c>
      <c r="B15" s="17">
        <v>43445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Mercredi</v>
      </c>
      <c r="B16" s="17">
        <v>43446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Jeudi</v>
      </c>
      <c r="B17" s="17">
        <v>43447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Vendredi</v>
      </c>
      <c r="B18" s="17">
        <v>43448</v>
      </c>
      <c r="C18" s="4">
        <f>VLOOKUP(A18,Année!$E$2:$E$8:'Année'!$F$2:$F$8,2,0)</f>
        <v>0.16666666666666666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Samedi</v>
      </c>
      <c r="B19" s="17">
        <v>43449</v>
      </c>
      <c r="C19" s="4">
        <f>VLOOKUP(A19,Année!$E$2:$E$8:'Année'!$F$2:$F$8,2,0)</f>
        <v>0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Dimanche</v>
      </c>
      <c r="B20" s="17">
        <v>43450</v>
      </c>
      <c r="C20" s="4">
        <f>VLOOKUP(A20,Année!$E$2:$E$8:'Année'!$F$2:$F$8,2,0)</f>
        <v>0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Lundi</v>
      </c>
      <c r="B21" s="17">
        <v>43451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Mardi</v>
      </c>
      <c r="B22" s="17">
        <v>43452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Mercredi</v>
      </c>
      <c r="B23" s="17">
        <v>43453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Jeudi</v>
      </c>
      <c r="B24" s="17">
        <v>43454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Vendredi</v>
      </c>
      <c r="B25" s="17">
        <v>43455</v>
      </c>
      <c r="C25" s="4">
        <f>VLOOKUP(A25,Année!$E$2:$E$8:'Année'!$F$2:$F$8,2,0)</f>
        <v>0.16666666666666666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Samedi</v>
      </c>
      <c r="B26" s="17">
        <v>43456</v>
      </c>
      <c r="C26" s="4">
        <f>VLOOKUP(A26,Année!$E$2:$E$8:'Année'!$F$2:$F$8,2,0)</f>
        <v>0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Dimanche</v>
      </c>
      <c r="B27" s="17">
        <v>43457</v>
      </c>
      <c r="C27" s="4">
        <f>VLOOKUP(A27,Année!$E$2:$E$8:'Année'!$F$2:$F$8,2,0)</f>
        <v>0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Lundi</v>
      </c>
      <c r="B28" s="17">
        <v>43458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Mardi</v>
      </c>
      <c r="B29" s="17">
        <v>43459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Mercredi</v>
      </c>
      <c r="B30" s="17">
        <v>43460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Jeudi</v>
      </c>
      <c r="B31" s="17">
        <v>43461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Vendredi</v>
      </c>
      <c r="B32" s="17">
        <v>43462</v>
      </c>
      <c r="C32" s="4">
        <f>VLOOKUP(A32,Année!$E$2:$E$8:'Année'!$F$2:$F$8,2,0)</f>
        <v>0.16666666666666666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Samedi</v>
      </c>
      <c r="B33" s="17">
        <v>43463</v>
      </c>
      <c r="C33" s="4">
        <f>VLOOKUP(A33,Année!$E$2:$E$8:'Année'!$F$2:$F$8,2,0)</f>
        <v>0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Dimanche</v>
      </c>
      <c r="B34" s="17">
        <v>43464</v>
      </c>
      <c r="C34" s="4">
        <f>VLOOKUP(A34,Année!$E$2:$E$8:'Année'!$F$2:$F$8,2,0)</f>
        <v>0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Lundi</v>
      </c>
      <c r="B35" s="17">
        <v>43465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3" t="s">
        <v>24</v>
      </c>
      <c r="B38" s="54"/>
      <c r="C38" s="57">
        <f>SUM(C5:C37)</f>
        <v>6.1562500000000018</v>
      </c>
      <c r="D38" s="57">
        <f t="shared" ref="D38:N38" si="7">SUM(D5:D37)</f>
        <v>0</v>
      </c>
      <c r="E38" s="57">
        <f t="shared" si="7"/>
        <v>0</v>
      </c>
      <c r="F38" s="57">
        <f t="shared" si="7"/>
        <v>0</v>
      </c>
      <c r="G38" s="57">
        <f t="shared" si="7"/>
        <v>0</v>
      </c>
      <c r="H38" s="57">
        <f t="shared" si="7"/>
        <v>0</v>
      </c>
      <c r="I38" s="57">
        <f t="shared" si="7"/>
        <v>0</v>
      </c>
      <c r="J38" s="57">
        <f t="shared" si="7"/>
        <v>0</v>
      </c>
      <c r="K38" s="57">
        <f t="shared" si="7"/>
        <v>0</v>
      </c>
      <c r="L38" s="57">
        <f t="shared" si="7"/>
        <v>0</v>
      </c>
      <c r="M38" s="57">
        <f t="shared" si="7"/>
        <v>0</v>
      </c>
      <c r="N38" s="57">
        <f t="shared" si="7"/>
        <v>0</v>
      </c>
    </row>
    <row r="39" spans="1:14" ht="15.75" thickBot="1" x14ac:dyDescent="0.3">
      <c r="A39" s="55"/>
      <c r="B39" s="56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conditionalFormatting sqref="A5:N35">
    <cfRule type="expression" dxfId="23" priority="2">
      <formula>$A5="Dimanche"</formula>
    </cfRule>
    <cfRule type="expression" dxfId="22" priority="3">
      <formula>$A5="Samedi"</formula>
    </cfRule>
  </conditionalFormatting>
  <conditionalFormatting sqref="A10:A35">
    <cfRule type="expression" dxfId="21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Année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ferie</vt:lpstr>
      <vt:lpstr>Paques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2018-02-23T14:08:49Z</dcterms:modified>
</cp:coreProperties>
</file>