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ernard\Dropbox\ExcelPratique\CarrDav\"/>
    </mc:Choice>
  </mc:AlternateContent>
  <bookViews>
    <workbookView xWindow="0" yWindow="0" windowWidth="13980" windowHeight="8565" firstSheet="1" activeTab="1"/>
  </bookViews>
  <sheets>
    <sheet name="Semaine 8" sheetId="4" state="hidden" r:id="rId1"/>
    <sheet name="Feuil1" sheetId="5" r:id="rId2"/>
  </sheets>
  <calcPr calcId="15251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L4" i="5" l="1"/>
  <c r="L5" i="5"/>
  <c r="L6" i="5"/>
  <c r="L7" i="5"/>
  <c r="L8" i="5"/>
  <c r="L9" i="5"/>
  <c r="L10" i="5"/>
  <c r="L11" i="5"/>
  <c r="L12" i="5"/>
  <c r="L3" i="5"/>
  <c r="S81" i="4" l="1"/>
  <c r="S82" i="4"/>
  <c r="S83" i="4"/>
  <c r="C13" i="4"/>
  <c r="AL4" i="4"/>
  <c r="C4" i="4"/>
  <c r="C5" i="4"/>
  <c r="C6" i="4"/>
  <c r="C7" i="4"/>
  <c r="C8" i="4"/>
  <c r="C9" i="4"/>
  <c r="C10" i="4"/>
  <c r="C11" i="4"/>
  <c r="C12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C86" i="4"/>
  <c r="C87" i="4"/>
  <c r="C88" i="4"/>
  <c r="C89" i="4"/>
  <c r="C90" i="4"/>
  <c r="C91" i="4"/>
  <c r="C92" i="4"/>
  <c r="C93" i="4"/>
  <c r="C94" i="4"/>
  <c r="C95" i="4"/>
  <c r="C96" i="4"/>
  <c r="C97" i="4"/>
  <c r="C98" i="4"/>
  <c r="C99" i="4"/>
  <c r="C100" i="4"/>
  <c r="C101" i="4"/>
  <c r="C102" i="4"/>
  <c r="C103" i="4"/>
  <c r="C104" i="4"/>
  <c r="C105" i="4"/>
  <c r="C106" i="4"/>
  <c r="C107" i="4"/>
  <c r="C108" i="4"/>
  <c r="C109" i="4"/>
  <c r="C110" i="4"/>
  <c r="W21" i="4"/>
  <c r="U21" i="4"/>
  <c r="V21" i="4"/>
  <c r="X21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AA29" i="4"/>
  <c r="Y29" i="4"/>
  <c r="Z29" i="4"/>
  <c r="AB29" i="4"/>
  <c r="AC38" i="4"/>
  <c r="W4" i="4"/>
  <c r="W5" i="4"/>
  <c r="W6" i="4"/>
  <c r="V4" i="4"/>
  <c r="U4" i="4"/>
  <c r="X4" i="4"/>
  <c r="V5" i="4"/>
  <c r="U5" i="4"/>
  <c r="X5" i="4"/>
  <c r="V6" i="4"/>
  <c r="U6" i="4"/>
  <c r="X6" i="4"/>
  <c r="W7" i="4"/>
  <c r="V7" i="4"/>
  <c r="U7" i="4"/>
  <c r="X7" i="4"/>
  <c r="W8" i="4"/>
  <c r="V8" i="4"/>
  <c r="U8" i="4"/>
  <c r="X8" i="4"/>
  <c r="W9" i="4"/>
  <c r="V9" i="4"/>
  <c r="U9" i="4"/>
  <c r="X9" i="4"/>
  <c r="W10" i="4"/>
  <c r="V10" i="4"/>
  <c r="U10" i="4"/>
  <c r="X10" i="4"/>
  <c r="W11" i="4"/>
  <c r="V11" i="4"/>
  <c r="U11" i="4"/>
  <c r="X11" i="4"/>
  <c r="W12" i="4"/>
  <c r="V12" i="4"/>
  <c r="U12" i="4"/>
  <c r="X12" i="4"/>
  <c r="W13" i="4"/>
  <c r="V13" i="4"/>
  <c r="U13" i="4"/>
  <c r="X13" i="4"/>
  <c r="W14" i="4"/>
  <c r="V14" i="4"/>
  <c r="U14" i="4"/>
  <c r="X14" i="4"/>
  <c r="W15" i="4"/>
  <c r="V15" i="4"/>
  <c r="U15" i="4"/>
  <c r="X15" i="4"/>
  <c r="W16" i="4"/>
  <c r="V16" i="4"/>
  <c r="U16" i="4"/>
  <c r="X16" i="4"/>
  <c r="W17" i="4"/>
  <c r="V17" i="4"/>
  <c r="U17" i="4"/>
  <c r="X17" i="4"/>
  <c r="W18" i="4"/>
  <c r="V18" i="4"/>
  <c r="U18" i="4"/>
  <c r="X18" i="4"/>
  <c r="W19" i="4"/>
  <c r="V19" i="4"/>
  <c r="U19" i="4"/>
  <c r="X19" i="4"/>
  <c r="W20" i="4"/>
  <c r="V20" i="4"/>
  <c r="U20" i="4"/>
  <c r="X20" i="4"/>
  <c r="W22" i="4"/>
  <c r="V22" i="4"/>
  <c r="U22" i="4"/>
  <c r="X22" i="4"/>
  <c r="W23" i="4"/>
  <c r="V23" i="4"/>
  <c r="U23" i="4"/>
  <c r="X23" i="4"/>
  <c r="W24" i="4"/>
  <c r="V24" i="4"/>
  <c r="U24" i="4"/>
  <c r="X24" i="4"/>
  <c r="W25" i="4"/>
  <c r="V25" i="4"/>
  <c r="U25" i="4"/>
  <c r="X25" i="4"/>
  <c r="W26" i="4"/>
  <c r="V26" i="4"/>
  <c r="U26" i="4"/>
  <c r="X26" i="4"/>
  <c r="W27" i="4"/>
  <c r="V27" i="4"/>
  <c r="U27" i="4"/>
  <c r="X27" i="4"/>
  <c r="W28" i="4"/>
  <c r="V28" i="4"/>
  <c r="U28" i="4"/>
  <c r="X28" i="4"/>
  <c r="W29" i="4"/>
  <c r="V29" i="4"/>
  <c r="U29" i="4"/>
  <c r="X29" i="4"/>
  <c r="W30" i="4"/>
  <c r="V30" i="4"/>
  <c r="U30" i="4"/>
  <c r="X30" i="4"/>
  <c r="W31" i="4"/>
  <c r="V31" i="4"/>
  <c r="U31" i="4"/>
  <c r="X31" i="4"/>
  <c r="W32" i="4"/>
  <c r="V32" i="4"/>
  <c r="U32" i="4"/>
  <c r="X32" i="4"/>
  <c r="W33" i="4"/>
  <c r="V33" i="4"/>
  <c r="U33" i="4"/>
  <c r="X33" i="4"/>
  <c r="W34" i="4"/>
  <c r="V34" i="4"/>
  <c r="U34" i="4"/>
  <c r="X34" i="4"/>
  <c r="W35" i="4"/>
  <c r="V35" i="4"/>
  <c r="U35" i="4"/>
  <c r="X35" i="4"/>
  <c r="W36" i="4"/>
  <c r="V36" i="4"/>
  <c r="U36" i="4"/>
  <c r="X36" i="4"/>
  <c r="W37" i="4"/>
  <c r="V37" i="4"/>
  <c r="U37" i="4"/>
  <c r="X37" i="4"/>
  <c r="W38" i="4"/>
  <c r="X38" i="4"/>
  <c r="W39" i="4"/>
  <c r="X39" i="4"/>
  <c r="W40" i="4"/>
  <c r="X40" i="4"/>
  <c r="W41" i="4"/>
  <c r="X41" i="4"/>
  <c r="W42" i="4"/>
  <c r="X42" i="4"/>
  <c r="W43" i="4"/>
  <c r="X43" i="4"/>
  <c r="W44" i="4"/>
  <c r="X44" i="4"/>
  <c r="W45" i="4"/>
  <c r="X45" i="4"/>
  <c r="W46" i="4"/>
  <c r="X46" i="4"/>
  <c r="W47" i="4"/>
  <c r="X47" i="4"/>
  <c r="W48" i="4"/>
  <c r="X48" i="4"/>
  <c r="W49" i="4"/>
  <c r="X49" i="4"/>
  <c r="W50" i="4"/>
  <c r="X50" i="4"/>
  <c r="W51" i="4"/>
  <c r="X51" i="4"/>
  <c r="W52" i="4"/>
  <c r="X52" i="4"/>
  <c r="W53" i="4"/>
  <c r="X53" i="4"/>
  <c r="W54" i="4"/>
  <c r="X54" i="4"/>
  <c r="W55" i="4"/>
  <c r="X55" i="4"/>
  <c r="W56" i="4"/>
  <c r="X56" i="4"/>
  <c r="W57" i="4"/>
  <c r="X57" i="4"/>
  <c r="W58" i="4"/>
  <c r="X58" i="4"/>
  <c r="W59" i="4"/>
  <c r="X59" i="4"/>
  <c r="W60" i="4"/>
  <c r="X60" i="4"/>
  <c r="W61" i="4"/>
  <c r="X61" i="4"/>
  <c r="W62" i="4"/>
  <c r="X62" i="4"/>
  <c r="W63" i="4"/>
  <c r="X63" i="4"/>
  <c r="W64" i="4"/>
  <c r="X64" i="4"/>
  <c r="W65" i="4"/>
  <c r="X65" i="4"/>
  <c r="W66" i="4"/>
  <c r="X66" i="4"/>
  <c r="W67" i="4"/>
  <c r="X67" i="4"/>
  <c r="W68" i="4"/>
  <c r="X68" i="4"/>
  <c r="W69" i="4"/>
  <c r="X69" i="4"/>
  <c r="W70" i="4"/>
  <c r="X70" i="4"/>
  <c r="W71" i="4"/>
  <c r="X71" i="4"/>
  <c r="W72" i="4"/>
  <c r="X72" i="4"/>
  <c r="W73" i="4"/>
  <c r="X73" i="4"/>
  <c r="W74" i="4"/>
  <c r="X74" i="4"/>
  <c r="W75" i="4"/>
  <c r="X75" i="4"/>
  <c r="W76" i="4"/>
  <c r="X76" i="4"/>
  <c r="W77" i="4"/>
  <c r="X77" i="4"/>
  <c r="W78" i="4"/>
  <c r="X78" i="4"/>
  <c r="W79" i="4"/>
  <c r="X79" i="4"/>
  <c r="W80" i="4"/>
  <c r="X80" i="4"/>
  <c r="W81" i="4"/>
  <c r="X81" i="4"/>
  <c r="W82" i="4"/>
  <c r="X82" i="4"/>
  <c r="W83" i="4"/>
  <c r="X83" i="4"/>
  <c r="W84" i="4"/>
  <c r="X84" i="4"/>
  <c r="W85" i="4"/>
  <c r="X85" i="4"/>
  <c r="W86" i="4"/>
  <c r="X86" i="4"/>
  <c r="W87" i="4"/>
  <c r="X87" i="4"/>
  <c r="W88" i="4"/>
  <c r="X88" i="4"/>
  <c r="W89" i="4"/>
  <c r="X89" i="4"/>
  <c r="W90" i="4"/>
  <c r="X90" i="4"/>
  <c r="W91" i="4"/>
  <c r="X91" i="4"/>
  <c r="W92" i="4"/>
  <c r="X92" i="4"/>
  <c r="W93" i="4"/>
  <c r="X93" i="4"/>
  <c r="W94" i="4"/>
  <c r="X94" i="4"/>
  <c r="W95" i="4"/>
  <c r="X95" i="4"/>
  <c r="W96" i="4"/>
  <c r="X96" i="4"/>
  <c r="W97" i="4"/>
  <c r="X97" i="4"/>
  <c r="W98" i="4"/>
  <c r="X98" i="4"/>
  <c r="W99" i="4"/>
  <c r="X99" i="4"/>
  <c r="W100" i="4"/>
  <c r="X100" i="4"/>
  <c r="W101" i="4"/>
  <c r="X101" i="4"/>
  <c r="W102" i="4"/>
  <c r="X102" i="4"/>
  <c r="W103" i="4"/>
  <c r="X103" i="4"/>
  <c r="W104" i="4"/>
  <c r="X104" i="4"/>
  <c r="W105" i="4"/>
  <c r="X105" i="4"/>
  <c r="W106" i="4"/>
  <c r="X106" i="4"/>
  <c r="W107" i="4"/>
  <c r="X107" i="4"/>
  <c r="W108" i="4"/>
  <c r="X108" i="4"/>
  <c r="W109" i="4"/>
  <c r="X109" i="4"/>
  <c r="W110" i="4"/>
  <c r="X110" i="4"/>
  <c r="AA4" i="4"/>
  <c r="Y4" i="4"/>
  <c r="Z4" i="4"/>
  <c r="AB4" i="4"/>
  <c r="AA5" i="4"/>
  <c r="Y5" i="4"/>
  <c r="Z5" i="4"/>
  <c r="AB5" i="4"/>
  <c r="AA6" i="4"/>
  <c r="Y6" i="4"/>
  <c r="Z6" i="4"/>
  <c r="AB6" i="4"/>
  <c r="AA7" i="4"/>
  <c r="Y7" i="4"/>
  <c r="Z7" i="4"/>
  <c r="AB7" i="4"/>
  <c r="AA8" i="4"/>
  <c r="Y8" i="4"/>
  <c r="Z8" i="4"/>
  <c r="AB8" i="4"/>
  <c r="AA9" i="4"/>
  <c r="Y9" i="4"/>
  <c r="Z9" i="4"/>
  <c r="AB9" i="4"/>
  <c r="AA10" i="4"/>
  <c r="Y10" i="4"/>
  <c r="Z10" i="4"/>
  <c r="AB10" i="4"/>
  <c r="AA11" i="4"/>
  <c r="Y11" i="4"/>
  <c r="Z11" i="4"/>
  <c r="AB11" i="4"/>
  <c r="AA12" i="4"/>
  <c r="Y12" i="4"/>
  <c r="Z12" i="4"/>
  <c r="AB12" i="4"/>
  <c r="AA13" i="4"/>
  <c r="Y13" i="4"/>
  <c r="Z13" i="4"/>
  <c r="AB13" i="4"/>
  <c r="AA14" i="4"/>
  <c r="Y14" i="4"/>
  <c r="Z14" i="4"/>
  <c r="AB14" i="4"/>
  <c r="AA15" i="4"/>
  <c r="Y15" i="4"/>
  <c r="Z15" i="4"/>
  <c r="AB15" i="4"/>
  <c r="AA16" i="4"/>
  <c r="Y16" i="4"/>
  <c r="Z16" i="4"/>
  <c r="AB16" i="4"/>
  <c r="AA17" i="4"/>
  <c r="Y17" i="4"/>
  <c r="Z17" i="4"/>
  <c r="AB17" i="4"/>
  <c r="AA18" i="4"/>
  <c r="Y18" i="4"/>
  <c r="Z18" i="4"/>
  <c r="AB18" i="4"/>
  <c r="AA19" i="4"/>
  <c r="Y19" i="4"/>
  <c r="Z19" i="4"/>
  <c r="AB19" i="4"/>
  <c r="AA20" i="4"/>
  <c r="Y20" i="4"/>
  <c r="Z20" i="4"/>
  <c r="AB20" i="4"/>
  <c r="AA21" i="4"/>
  <c r="Y21" i="4"/>
  <c r="Z21" i="4"/>
  <c r="AB21" i="4"/>
  <c r="AA22" i="4"/>
  <c r="Y22" i="4"/>
  <c r="Z22" i="4"/>
  <c r="AB22" i="4"/>
  <c r="AA23" i="4"/>
  <c r="Y23" i="4"/>
  <c r="Z23" i="4"/>
  <c r="AB23" i="4"/>
  <c r="AA24" i="4"/>
  <c r="Y24" i="4"/>
  <c r="Z24" i="4"/>
  <c r="AB24" i="4"/>
  <c r="AA25" i="4"/>
  <c r="Y25" i="4"/>
  <c r="Z25" i="4"/>
  <c r="AB25" i="4"/>
  <c r="AA26" i="4"/>
  <c r="Y26" i="4"/>
  <c r="Z26" i="4"/>
  <c r="AB26" i="4"/>
  <c r="AA27" i="4"/>
  <c r="Y27" i="4"/>
  <c r="Z27" i="4"/>
  <c r="AB27" i="4"/>
  <c r="AA28" i="4"/>
  <c r="Y28" i="4"/>
  <c r="Z28" i="4"/>
  <c r="AB28" i="4"/>
  <c r="AA30" i="4"/>
  <c r="Y30" i="4"/>
  <c r="Z30" i="4"/>
  <c r="AB30" i="4"/>
  <c r="AA31" i="4"/>
  <c r="Y31" i="4"/>
  <c r="Z31" i="4"/>
  <c r="AB31" i="4"/>
  <c r="AA32" i="4"/>
  <c r="Y32" i="4"/>
  <c r="Z32" i="4"/>
  <c r="AB32" i="4"/>
  <c r="AA33" i="4"/>
  <c r="Y33" i="4"/>
  <c r="Z33" i="4"/>
  <c r="AB33" i="4"/>
  <c r="AA34" i="4"/>
  <c r="Y34" i="4"/>
  <c r="Z34" i="4"/>
  <c r="AB34" i="4"/>
  <c r="AA35" i="4"/>
  <c r="Y35" i="4"/>
  <c r="Z35" i="4"/>
  <c r="AB35" i="4"/>
  <c r="AA36" i="4"/>
  <c r="Y36" i="4"/>
  <c r="Z36" i="4"/>
  <c r="AB36" i="4"/>
  <c r="AA37" i="4"/>
  <c r="Y37" i="4"/>
  <c r="Z37" i="4"/>
  <c r="AB37" i="4"/>
  <c r="AA38" i="4"/>
  <c r="Y38" i="4"/>
  <c r="Z38" i="4"/>
  <c r="AB38" i="4"/>
  <c r="AA39" i="4"/>
  <c r="Y39" i="4"/>
  <c r="Z39" i="4"/>
  <c r="AB39" i="4"/>
  <c r="AA40" i="4"/>
  <c r="Y40" i="4"/>
  <c r="Z40" i="4"/>
  <c r="AB40" i="4"/>
  <c r="AA41" i="4"/>
  <c r="Y41" i="4"/>
  <c r="Z41" i="4"/>
  <c r="AB41" i="4"/>
  <c r="AA42" i="4"/>
  <c r="Y42" i="4"/>
  <c r="Z42" i="4"/>
  <c r="AB42" i="4"/>
  <c r="AA43" i="4"/>
  <c r="Y43" i="4"/>
  <c r="Z43" i="4"/>
  <c r="AB43" i="4"/>
  <c r="AA44" i="4"/>
  <c r="Y44" i="4"/>
  <c r="Z44" i="4"/>
  <c r="AB44" i="4"/>
  <c r="AA45" i="4"/>
  <c r="AB45" i="4"/>
  <c r="AA46" i="4"/>
  <c r="AB46" i="4"/>
  <c r="AA47" i="4"/>
  <c r="AB47" i="4"/>
  <c r="AA48" i="4"/>
  <c r="AB48" i="4"/>
  <c r="AA49" i="4"/>
  <c r="AB49" i="4"/>
  <c r="AA50" i="4"/>
  <c r="AB50" i="4"/>
  <c r="AA51" i="4"/>
  <c r="AB51" i="4"/>
  <c r="AA52" i="4"/>
  <c r="AB52" i="4"/>
  <c r="AA53" i="4"/>
  <c r="AB53" i="4"/>
  <c r="AA54" i="4"/>
  <c r="AB54" i="4"/>
  <c r="AA55" i="4"/>
  <c r="AB55" i="4"/>
  <c r="AA56" i="4"/>
  <c r="AB56" i="4"/>
  <c r="AA57" i="4"/>
  <c r="AB57" i="4"/>
  <c r="AA58" i="4"/>
  <c r="AB58" i="4"/>
  <c r="AA59" i="4"/>
  <c r="AB59" i="4"/>
  <c r="AA60" i="4"/>
  <c r="AB60" i="4"/>
  <c r="AA61" i="4"/>
  <c r="AB61" i="4"/>
  <c r="AA62" i="4"/>
  <c r="AB62" i="4"/>
  <c r="AA63" i="4"/>
  <c r="AB63" i="4"/>
  <c r="AA64" i="4"/>
  <c r="AB64" i="4"/>
  <c r="AA65" i="4"/>
  <c r="AB65" i="4"/>
  <c r="AA66" i="4"/>
  <c r="AB66" i="4"/>
  <c r="AA67" i="4"/>
  <c r="AB67" i="4"/>
  <c r="AA68" i="4"/>
  <c r="AB68" i="4"/>
  <c r="AA69" i="4"/>
  <c r="AB69" i="4"/>
  <c r="AA70" i="4"/>
  <c r="AB70" i="4"/>
  <c r="AA71" i="4"/>
  <c r="AB71" i="4"/>
  <c r="AA72" i="4"/>
  <c r="AB72" i="4"/>
  <c r="AA73" i="4"/>
  <c r="AB73" i="4"/>
  <c r="AA74" i="4"/>
  <c r="AB74" i="4"/>
  <c r="AA75" i="4"/>
  <c r="AB75" i="4"/>
  <c r="AA76" i="4"/>
  <c r="AB76" i="4"/>
  <c r="AA77" i="4"/>
  <c r="AB77" i="4"/>
  <c r="AA78" i="4"/>
  <c r="AB78" i="4"/>
  <c r="AA79" i="4"/>
  <c r="AB79" i="4"/>
  <c r="AA80" i="4"/>
  <c r="AB80" i="4"/>
  <c r="AA81" i="4"/>
  <c r="AB81" i="4"/>
  <c r="AA82" i="4"/>
  <c r="AB82" i="4"/>
  <c r="AA83" i="4"/>
  <c r="AB83" i="4"/>
  <c r="AA84" i="4"/>
  <c r="AB84" i="4"/>
  <c r="AA85" i="4"/>
  <c r="AB85" i="4"/>
  <c r="AA86" i="4"/>
  <c r="AB86" i="4"/>
  <c r="AA87" i="4"/>
  <c r="AB87" i="4"/>
  <c r="AA88" i="4"/>
  <c r="AB88" i="4"/>
  <c r="AA89" i="4"/>
  <c r="AB89" i="4"/>
  <c r="AA90" i="4"/>
  <c r="AB90" i="4"/>
  <c r="AA91" i="4"/>
  <c r="AB91" i="4"/>
  <c r="AA92" i="4"/>
  <c r="AB92" i="4"/>
  <c r="AA93" i="4"/>
  <c r="AB93" i="4"/>
  <c r="AA94" i="4"/>
  <c r="AB94" i="4"/>
  <c r="AA95" i="4"/>
  <c r="AB95" i="4"/>
  <c r="AA96" i="4"/>
  <c r="AB96" i="4"/>
  <c r="AA97" i="4"/>
  <c r="AB97" i="4"/>
  <c r="AA98" i="4"/>
  <c r="AB98" i="4"/>
  <c r="AA99" i="4"/>
  <c r="AB99" i="4"/>
  <c r="AA100" i="4"/>
  <c r="AB100" i="4"/>
  <c r="AA101" i="4"/>
  <c r="AB101" i="4"/>
  <c r="AA102" i="4"/>
  <c r="AB102" i="4"/>
  <c r="AA103" i="4"/>
  <c r="AB103" i="4"/>
  <c r="AA104" i="4"/>
  <c r="AB104" i="4"/>
  <c r="AA105" i="4"/>
  <c r="AB105" i="4"/>
  <c r="AA106" i="4"/>
  <c r="AB106" i="4"/>
  <c r="AA107" i="4"/>
  <c r="AB107" i="4"/>
  <c r="AA108" i="4"/>
  <c r="AB108" i="4"/>
  <c r="AA109" i="4"/>
  <c r="AB109" i="4"/>
  <c r="AA110" i="4"/>
  <c r="AB110" i="4"/>
  <c r="AD38" i="4"/>
  <c r="AC39" i="4"/>
  <c r="AD39" i="4"/>
  <c r="AC40" i="4"/>
  <c r="AD40" i="4"/>
  <c r="AC41" i="4"/>
  <c r="AD41" i="4"/>
  <c r="AC42" i="4"/>
  <c r="AD42" i="4"/>
  <c r="AC4" i="4"/>
  <c r="AD4" i="4"/>
  <c r="AE4" i="4"/>
  <c r="AC5" i="4"/>
  <c r="AD5" i="4"/>
  <c r="AC6" i="4"/>
  <c r="AD6" i="4"/>
  <c r="AC7" i="4"/>
  <c r="AD7" i="4"/>
  <c r="AC8" i="4"/>
  <c r="AD8" i="4"/>
  <c r="AC9" i="4"/>
  <c r="AD9" i="4"/>
  <c r="AC10" i="4"/>
  <c r="AD10" i="4"/>
  <c r="AC11" i="4"/>
  <c r="AD11" i="4"/>
  <c r="AC12" i="4"/>
  <c r="AD12" i="4"/>
  <c r="AC13" i="4"/>
  <c r="AD13" i="4"/>
  <c r="AC14" i="4"/>
  <c r="AD14" i="4"/>
  <c r="AC15" i="4"/>
  <c r="AD15" i="4"/>
  <c r="AC16" i="4"/>
  <c r="AD16" i="4"/>
  <c r="AC17" i="4"/>
  <c r="AD17" i="4"/>
  <c r="AC18" i="4"/>
  <c r="AD18" i="4"/>
  <c r="AC19" i="4"/>
  <c r="AD19" i="4"/>
  <c r="AC20" i="4"/>
  <c r="AD20" i="4"/>
  <c r="AC21" i="4"/>
  <c r="AD21" i="4"/>
  <c r="AC22" i="4"/>
  <c r="AD22" i="4"/>
  <c r="AC23" i="4"/>
  <c r="AD23" i="4"/>
  <c r="AC24" i="4"/>
  <c r="AD24" i="4"/>
  <c r="AC25" i="4"/>
  <c r="AD25" i="4"/>
  <c r="AC26" i="4"/>
  <c r="AD26" i="4"/>
  <c r="AC27" i="4"/>
  <c r="AD27" i="4"/>
  <c r="AC28" i="4"/>
  <c r="AD28" i="4"/>
  <c r="AC29" i="4"/>
  <c r="AD29" i="4"/>
  <c r="AC30" i="4"/>
  <c r="AD30" i="4"/>
  <c r="AC31" i="4"/>
  <c r="AD31" i="4"/>
  <c r="AC32" i="4"/>
  <c r="AD32" i="4"/>
  <c r="AC33" i="4"/>
  <c r="AD33" i="4"/>
  <c r="AC34" i="4"/>
  <c r="AD34" i="4"/>
  <c r="AC35" i="4"/>
  <c r="AD35" i="4"/>
  <c r="AC36" i="4"/>
  <c r="AD36" i="4"/>
  <c r="AC37" i="4"/>
  <c r="AD37" i="4"/>
  <c r="AC43" i="4"/>
  <c r="AD43" i="4"/>
  <c r="AC44" i="4"/>
  <c r="AD44" i="4"/>
  <c r="AC45" i="4"/>
  <c r="AD45" i="4"/>
  <c r="AC46" i="4"/>
  <c r="AD46" i="4"/>
  <c r="AC47" i="4"/>
  <c r="AD47" i="4"/>
  <c r="AC48" i="4"/>
  <c r="AD48" i="4"/>
  <c r="AC49" i="4"/>
  <c r="AD49" i="4"/>
  <c r="AC50" i="4"/>
  <c r="AD50" i="4"/>
  <c r="AC51" i="4"/>
  <c r="AD51" i="4"/>
  <c r="AC52" i="4"/>
  <c r="AD52" i="4"/>
  <c r="AC53" i="4"/>
  <c r="AD53" i="4"/>
  <c r="AC54" i="4"/>
  <c r="AD54" i="4"/>
  <c r="AC55" i="4"/>
  <c r="AD55" i="4"/>
  <c r="AC56" i="4"/>
  <c r="AD56" i="4"/>
  <c r="AC57" i="4"/>
  <c r="AD57" i="4"/>
  <c r="AC58" i="4"/>
  <c r="AD58" i="4"/>
  <c r="AC59" i="4"/>
  <c r="AD59" i="4"/>
  <c r="AC60" i="4"/>
  <c r="AD60" i="4"/>
  <c r="AC61" i="4"/>
  <c r="AD61" i="4"/>
  <c r="AC62" i="4"/>
  <c r="AD62" i="4"/>
  <c r="AC63" i="4"/>
  <c r="AD63" i="4"/>
  <c r="AC64" i="4"/>
  <c r="AD64" i="4"/>
  <c r="AC65" i="4"/>
  <c r="AD65" i="4"/>
  <c r="AC66" i="4"/>
  <c r="AD66" i="4"/>
  <c r="AC67" i="4"/>
  <c r="AD67" i="4"/>
  <c r="AC68" i="4"/>
  <c r="AD68" i="4"/>
  <c r="AC69" i="4"/>
  <c r="AD69" i="4"/>
  <c r="AC70" i="4"/>
  <c r="AD70" i="4"/>
  <c r="AC71" i="4"/>
  <c r="AD71" i="4"/>
  <c r="AC72" i="4"/>
  <c r="AD72" i="4"/>
  <c r="AC73" i="4"/>
  <c r="AD73" i="4"/>
  <c r="AC74" i="4"/>
  <c r="AD74" i="4"/>
  <c r="AC75" i="4"/>
  <c r="AD75" i="4"/>
  <c r="AC76" i="4"/>
  <c r="AD76" i="4"/>
  <c r="AC77" i="4"/>
  <c r="AD77" i="4"/>
  <c r="AC78" i="4"/>
  <c r="AD78" i="4"/>
  <c r="AC79" i="4"/>
  <c r="AD79" i="4"/>
  <c r="AC80" i="4"/>
  <c r="AD80" i="4"/>
  <c r="AC81" i="4"/>
  <c r="AD81" i="4"/>
  <c r="AC82" i="4"/>
  <c r="AD82" i="4"/>
  <c r="AC83" i="4"/>
  <c r="AD83" i="4"/>
  <c r="AC84" i="4"/>
  <c r="AD84" i="4"/>
  <c r="AC85" i="4"/>
  <c r="AD85" i="4"/>
  <c r="AC86" i="4"/>
  <c r="AD86" i="4"/>
  <c r="AC87" i="4"/>
  <c r="AD87" i="4"/>
  <c r="AC88" i="4"/>
  <c r="AD88" i="4"/>
  <c r="AC89" i="4"/>
  <c r="AD89" i="4"/>
  <c r="AC90" i="4"/>
  <c r="AD90" i="4"/>
  <c r="AC91" i="4"/>
  <c r="AD91" i="4"/>
  <c r="AC92" i="4"/>
  <c r="AD92" i="4"/>
  <c r="AC93" i="4"/>
  <c r="AD93" i="4"/>
  <c r="AC94" i="4"/>
  <c r="AD94" i="4"/>
  <c r="AC95" i="4"/>
  <c r="AD95" i="4"/>
  <c r="AC96" i="4"/>
  <c r="AD96" i="4"/>
  <c r="AC97" i="4"/>
  <c r="AD97" i="4"/>
  <c r="AC98" i="4"/>
  <c r="AD98" i="4"/>
  <c r="AC99" i="4"/>
  <c r="AD99" i="4"/>
  <c r="AC100" i="4"/>
  <c r="AD100" i="4"/>
  <c r="AC101" i="4"/>
  <c r="AD101" i="4"/>
  <c r="AC102" i="4"/>
  <c r="AD102" i="4"/>
  <c r="AC103" i="4"/>
  <c r="AD103" i="4"/>
  <c r="AC104" i="4"/>
  <c r="AD104" i="4"/>
  <c r="AC105" i="4"/>
  <c r="AD105" i="4"/>
  <c r="AC106" i="4"/>
  <c r="AD106" i="4"/>
  <c r="AC107" i="4"/>
  <c r="AD107" i="4"/>
  <c r="AC108" i="4"/>
  <c r="AD108" i="4"/>
  <c r="AC109" i="4"/>
  <c r="AD109" i="4"/>
  <c r="AC110" i="4"/>
  <c r="AD110" i="4"/>
  <c r="AE5" i="4"/>
  <c r="AE6" i="4"/>
  <c r="AE7" i="4"/>
  <c r="AE8" i="4"/>
  <c r="AE9" i="4"/>
  <c r="AE10" i="4"/>
  <c r="AE11" i="4"/>
  <c r="AE12" i="4"/>
  <c r="AE13" i="4"/>
  <c r="AE14" i="4"/>
  <c r="AE15" i="4"/>
  <c r="AE16" i="4"/>
  <c r="AE17" i="4"/>
  <c r="AE18" i="4"/>
  <c r="AE19" i="4"/>
  <c r="AE20" i="4"/>
  <c r="AE21" i="4"/>
  <c r="AE22" i="4"/>
  <c r="AE23" i="4"/>
  <c r="AE24" i="4"/>
  <c r="AE25" i="4"/>
  <c r="AE26" i="4"/>
  <c r="AE27" i="4"/>
  <c r="AE28" i="4"/>
  <c r="AE29" i="4"/>
  <c r="AE30" i="4"/>
  <c r="AE31" i="4"/>
  <c r="AE32" i="4"/>
  <c r="AE33" i="4"/>
  <c r="AE34" i="4"/>
  <c r="AE35" i="4"/>
  <c r="AE36" i="4"/>
  <c r="AE37" i="4"/>
  <c r="AE38" i="4"/>
  <c r="AE39" i="4"/>
  <c r="AE40" i="4"/>
  <c r="AE41" i="4"/>
  <c r="AE42" i="4"/>
  <c r="AE43" i="4"/>
  <c r="AE44" i="4"/>
  <c r="AE45" i="4"/>
  <c r="AE46" i="4"/>
  <c r="AE47" i="4"/>
  <c r="AE48" i="4"/>
  <c r="AE49" i="4"/>
  <c r="AE50" i="4"/>
  <c r="AE51" i="4"/>
  <c r="AE52" i="4"/>
  <c r="AE53" i="4"/>
  <c r="AE54" i="4"/>
  <c r="AE55" i="4"/>
  <c r="AE56" i="4"/>
  <c r="AE57" i="4"/>
  <c r="AE58" i="4"/>
  <c r="AE59" i="4"/>
  <c r="AE60" i="4"/>
  <c r="AE61" i="4"/>
  <c r="AE62" i="4"/>
  <c r="AE63" i="4"/>
  <c r="AE64" i="4"/>
  <c r="AE65" i="4"/>
  <c r="AE66" i="4"/>
  <c r="AE67" i="4"/>
  <c r="AE68" i="4"/>
  <c r="AE69" i="4"/>
  <c r="AE70" i="4"/>
  <c r="AE71" i="4"/>
  <c r="AE72" i="4"/>
  <c r="AE73" i="4"/>
  <c r="AE74" i="4"/>
  <c r="AE75" i="4"/>
  <c r="AE76" i="4"/>
  <c r="AE77" i="4"/>
  <c r="AE78" i="4"/>
  <c r="AE79" i="4"/>
  <c r="AE80" i="4"/>
  <c r="AE81" i="4"/>
  <c r="AE82" i="4"/>
  <c r="AE83" i="4"/>
  <c r="AE84" i="4"/>
  <c r="AE85" i="4"/>
  <c r="AE86" i="4"/>
  <c r="AE87" i="4"/>
  <c r="AE88" i="4"/>
  <c r="AE89" i="4"/>
  <c r="AE90" i="4"/>
  <c r="AE91" i="4"/>
  <c r="AE92" i="4"/>
  <c r="AE93" i="4"/>
  <c r="AE94" i="4"/>
  <c r="AE95" i="4"/>
  <c r="AE96" i="4"/>
  <c r="AE97" i="4"/>
  <c r="AE98" i="4"/>
  <c r="AE99" i="4"/>
  <c r="AE100" i="4"/>
  <c r="AE101" i="4"/>
  <c r="AE102" i="4"/>
  <c r="AE103" i="4"/>
  <c r="AE104" i="4"/>
  <c r="AE105" i="4"/>
  <c r="AE106" i="4"/>
  <c r="AE107" i="4"/>
  <c r="AE108" i="4"/>
  <c r="AE109" i="4"/>
  <c r="AE110" i="4"/>
  <c r="AG52" i="4"/>
  <c r="AF52" i="4"/>
  <c r="AG53" i="4"/>
  <c r="AF53" i="4"/>
  <c r="AG54" i="4"/>
  <c r="AF54" i="4"/>
  <c r="AG55" i="4"/>
  <c r="AF55" i="4"/>
  <c r="AG56" i="4"/>
  <c r="AF56" i="4"/>
  <c r="AG57" i="4"/>
  <c r="AF57" i="4"/>
  <c r="AG58" i="4"/>
  <c r="AF58" i="4"/>
  <c r="AG59" i="4"/>
  <c r="AF59" i="4"/>
  <c r="AG60" i="4"/>
  <c r="AF60" i="4"/>
  <c r="AG61" i="4"/>
  <c r="AF61" i="4"/>
  <c r="AG62" i="4"/>
  <c r="AF62" i="4"/>
  <c r="AG63" i="4"/>
  <c r="AF63" i="4"/>
  <c r="AG64" i="4"/>
  <c r="AF64" i="4"/>
  <c r="AG65" i="4"/>
  <c r="AF65" i="4"/>
  <c r="AG66" i="4"/>
  <c r="AF66" i="4"/>
  <c r="AG67" i="4"/>
  <c r="AF67" i="4"/>
  <c r="AG68" i="4"/>
  <c r="AF68" i="4"/>
  <c r="AG69" i="4"/>
  <c r="AF69" i="4"/>
  <c r="AG70" i="4"/>
  <c r="AF70" i="4"/>
  <c r="AG71" i="4"/>
  <c r="AF71" i="4"/>
  <c r="AG72" i="4"/>
  <c r="AF72" i="4"/>
  <c r="AG73" i="4"/>
  <c r="AF73" i="4"/>
  <c r="AG74" i="4"/>
  <c r="AF74" i="4"/>
  <c r="AG75" i="4"/>
  <c r="AF75" i="4"/>
  <c r="AG76" i="4"/>
  <c r="AF76" i="4"/>
  <c r="AG77" i="4"/>
  <c r="AF77" i="4"/>
  <c r="AG78" i="4"/>
  <c r="AF78" i="4"/>
  <c r="AG79" i="4"/>
  <c r="AF79" i="4"/>
  <c r="AG80" i="4"/>
  <c r="AF80" i="4"/>
  <c r="AG81" i="4"/>
  <c r="AF81" i="4"/>
  <c r="AG82" i="4"/>
  <c r="AF82" i="4"/>
  <c r="AG83" i="4"/>
  <c r="AF83" i="4"/>
  <c r="AG84" i="4"/>
  <c r="AF84" i="4"/>
  <c r="AG85" i="4"/>
  <c r="AF85" i="4"/>
  <c r="AG86" i="4"/>
  <c r="AF86" i="4"/>
  <c r="AG87" i="4"/>
  <c r="AF87" i="4"/>
  <c r="AG88" i="4"/>
  <c r="AF88" i="4"/>
  <c r="AG89" i="4"/>
  <c r="AF89" i="4"/>
  <c r="AG90" i="4"/>
  <c r="AF90" i="4"/>
  <c r="AG91" i="4"/>
  <c r="AF91" i="4"/>
  <c r="AG92" i="4"/>
  <c r="AF92" i="4"/>
  <c r="AG93" i="4"/>
  <c r="AF93" i="4"/>
  <c r="AG94" i="4"/>
  <c r="AF94" i="4"/>
  <c r="AG95" i="4"/>
  <c r="AF95" i="4"/>
  <c r="AG96" i="4"/>
  <c r="AF96" i="4"/>
  <c r="AG97" i="4"/>
  <c r="AF97" i="4"/>
  <c r="AG98" i="4"/>
  <c r="AF98" i="4"/>
  <c r="AG99" i="4"/>
  <c r="AF99" i="4"/>
  <c r="AG100" i="4"/>
  <c r="AF100" i="4"/>
  <c r="AG101" i="4"/>
  <c r="AF101" i="4"/>
  <c r="AG102" i="4"/>
  <c r="AF102" i="4"/>
  <c r="AG103" i="4"/>
  <c r="AF103" i="4"/>
  <c r="AG104" i="4"/>
  <c r="AF104" i="4"/>
  <c r="AG105" i="4"/>
  <c r="AF105" i="4"/>
  <c r="AG106" i="4"/>
  <c r="AF106" i="4"/>
  <c r="AG107" i="4"/>
  <c r="AF107" i="4"/>
  <c r="AG108" i="4"/>
  <c r="AF108" i="4"/>
  <c r="AG109" i="4"/>
  <c r="AF109" i="4"/>
  <c r="AG110" i="4"/>
  <c r="AF110" i="4"/>
  <c r="AG51" i="4"/>
  <c r="AF51" i="4"/>
  <c r="AG48" i="4"/>
  <c r="AF48" i="4"/>
  <c r="AG49" i="4"/>
  <c r="AF49" i="4"/>
  <c r="AG50" i="4"/>
  <c r="AF50" i="4"/>
  <c r="AG46" i="4"/>
  <c r="AG47" i="4"/>
  <c r="U38" i="4"/>
  <c r="U39" i="4"/>
  <c r="U40" i="4"/>
  <c r="U41" i="4"/>
  <c r="U42" i="4"/>
  <c r="U43" i="4"/>
  <c r="U44" i="4"/>
  <c r="U45" i="4"/>
  <c r="U46" i="4"/>
  <c r="U47" i="4"/>
  <c r="U48" i="4"/>
  <c r="U49" i="4"/>
  <c r="U50" i="4"/>
  <c r="U51" i="4"/>
  <c r="U52" i="4"/>
  <c r="U53" i="4"/>
  <c r="U54" i="4"/>
  <c r="U55" i="4"/>
  <c r="U56" i="4"/>
  <c r="U57" i="4"/>
  <c r="U58" i="4"/>
  <c r="U59" i="4"/>
  <c r="U60" i="4"/>
  <c r="U61" i="4"/>
  <c r="U62" i="4"/>
  <c r="U63" i="4"/>
  <c r="U64" i="4"/>
  <c r="U65" i="4"/>
  <c r="U66" i="4"/>
  <c r="U67" i="4"/>
  <c r="U68" i="4"/>
  <c r="U69" i="4"/>
  <c r="U70" i="4"/>
  <c r="U71" i="4"/>
  <c r="U72" i="4"/>
  <c r="U73" i="4"/>
  <c r="U74" i="4"/>
  <c r="U75" i="4"/>
  <c r="U76" i="4"/>
  <c r="U77" i="4"/>
  <c r="U78" i="4"/>
  <c r="U79" i="4"/>
  <c r="U80" i="4"/>
  <c r="U81" i="4"/>
  <c r="U82" i="4"/>
  <c r="U83" i="4"/>
  <c r="U84" i="4"/>
  <c r="U85" i="4"/>
  <c r="U86" i="4"/>
  <c r="U87" i="4"/>
  <c r="U88" i="4"/>
  <c r="U89" i="4"/>
  <c r="U90" i="4"/>
  <c r="U91" i="4"/>
  <c r="U92" i="4"/>
  <c r="U93" i="4"/>
  <c r="U94" i="4"/>
  <c r="U95" i="4"/>
  <c r="U96" i="4"/>
  <c r="U97" i="4"/>
  <c r="U98" i="4"/>
  <c r="U99" i="4"/>
  <c r="U100" i="4"/>
  <c r="U101" i="4"/>
  <c r="U102" i="4"/>
  <c r="U103" i="4"/>
  <c r="U104" i="4"/>
  <c r="U105" i="4"/>
  <c r="U106" i="4"/>
  <c r="U107" i="4"/>
  <c r="U108" i="4"/>
  <c r="U109" i="4"/>
  <c r="U110" i="4"/>
  <c r="Y45" i="4"/>
  <c r="Y46" i="4"/>
  <c r="Y47" i="4"/>
  <c r="Y48" i="4"/>
  <c r="Y49" i="4"/>
  <c r="Y50" i="4"/>
  <c r="Y51" i="4"/>
  <c r="Y52" i="4"/>
  <c r="Y53" i="4"/>
  <c r="Y54" i="4"/>
  <c r="Y55" i="4"/>
  <c r="Y56" i="4"/>
  <c r="Y57" i="4"/>
  <c r="Y58" i="4"/>
  <c r="Y59" i="4"/>
  <c r="Y60" i="4"/>
  <c r="Y61" i="4"/>
  <c r="Y62" i="4"/>
  <c r="Y63" i="4"/>
  <c r="Y64" i="4"/>
  <c r="Y65" i="4"/>
  <c r="Y66" i="4"/>
  <c r="Y67" i="4"/>
  <c r="Y68" i="4"/>
  <c r="Y69" i="4"/>
  <c r="Y70" i="4"/>
  <c r="Y71" i="4"/>
  <c r="Y72" i="4"/>
  <c r="Y73" i="4"/>
  <c r="Y74" i="4"/>
  <c r="Y75" i="4"/>
  <c r="Y76" i="4"/>
  <c r="Y77" i="4"/>
  <c r="Y78" i="4"/>
  <c r="Y79" i="4"/>
  <c r="Y80" i="4"/>
  <c r="Y81" i="4"/>
  <c r="Y82" i="4"/>
  <c r="Y83" i="4"/>
  <c r="Y84" i="4"/>
  <c r="Y85" i="4"/>
  <c r="Y86" i="4"/>
  <c r="Y87" i="4"/>
  <c r="Y88" i="4"/>
  <c r="Y89" i="4"/>
  <c r="Y90" i="4"/>
  <c r="Y91" i="4"/>
  <c r="Y92" i="4"/>
  <c r="Y93" i="4"/>
  <c r="Y94" i="4"/>
  <c r="Y95" i="4"/>
  <c r="Y96" i="4"/>
  <c r="Y97" i="4"/>
  <c r="Y98" i="4"/>
  <c r="Y99" i="4"/>
  <c r="Y100" i="4"/>
  <c r="Y101" i="4"/>
  <c r="Y102" i="4"/>
  <c r="Y103" i="4"/>
  <c r="Y104" i="4"/>
  <c r="Y105" i="4"/>
  <c r="Y106" i="4"/>
  <c r="Y107" i="4"/>
  <c r="Y108" i="4"/>
  <c r="Y109" i="4"/>
  <c r="Y110" i="4"/>
  <c r="Z45" i="4"/>
  <c r="Z46" i="4"/>
  <c r="Z47" i="4"/>
  <c r="Z48" i="4"/>
  <c r="Z49" i="4"/>
  <c r="Z50" i="4"/>
  <c r="Z51" i="4"/>
  <c r="Z52" i="4"/>
  <c r="Z53" i="4"/>
  <c r="Z54" i="4"/>
  <c r="Z55" i="4"/>
  <c r="Z56" i="4"/>
  <c r="Z57" i="4"/>
  <c r="Z58" i="4"/>
  <c r="Z59" i="4"/>
  <c r="Z60" i="4"/>
  <c r="Z61" i="4"/>
  <c r="Z62" i="4"/>
  <c r="Z63" i="4"/>
  <c r="Z64" i="4"/>
  <c r="Z65" i="4"/>
  <c r="Z66" i="4"/>
  <c r="Z67" i="4"/>
  <c r="Z68" i="4"/>
  <c r="Z69" i="4"/>
  <c r="Z70" i="4"/>
  <c r="Z71" i="4"/>
  <c r="Z72" i="4"/>
  <c r="Z73" i="4"/>
  <c r="Z74" i="4"/>
  <c r="Z75" i="4"/>
  <c r="Z76" i="4"/>
  <c r="Z77" i="4"/>
  <c r="Z78" i="4"/>
  <c r="Z79" i="4"/>
  <c r="Z80" i="4"/>
  <c r="Z81" i="4"/>
  <c r="Z82" i="4"/>
  <c r="Z83" i="4"/>
  <c r="Z84" i="4"/>
  <c r="Z85" i="4"/>
  <c r="Z86" i="4"/>
  <c r="Z87" i="4"/>
  <c r="Z88" i="4"/>
  <c r="Z89" i="4"/>
  <c r="Z90" i="4"/>
  <c r="Z91" i="4"/>
  <c r="Z92" i="4"/>
  <c r="Z93" i="4"/>
  <c r="Z94" i="4"/>
  <c r="Z95" i="4"/>
  <c r="Z96" i="4"/>
  <c r="Z97" i="4"/>
  <c r="Z98" i="4"/>
  <c r="Z99" i="4"/>
  <c r="Z100" i="4"/>
  <c r="Z101" i="4"/>
  <c r="Z102" i="4"/>
  <c r="Z103" i="4"/>
  <c r="Z104" i="4"/>
  <c r="Z105" i="4"/>
  <c r="Z106" i="4"/>
  <c r="Z107" i="4"/>
  <c r="Z108" i="4"/>
  <c r="Z109" i="4"/>
  <c r="Z110" i="4"/>
  <c r="V38" i="4"/>
  <c r="V39" i="4"/>
  <c r="V40" i="4"/>
  <c r="V41" i="4"/>
  <c r="V42" i="4"/>
  <c r="V43" i="4"/>
  <c r="V44" i="4"/>
  <c r="V45" i="4"/>
  <c r="V46" i="4"/>
  <c r="V47" i="4"/>
  <c r="V48" i="4"/>
  <c r="V49" i="4"/>
  <c r="V50" i="4"/>
  <c r="V51" i="4"/>
  <c r="V52" i="4"/>
  <c r="V53" i="4"/>
  <c r="V54" i="4"/>
  <c r="V55" i="4"/>
  <c r="V56" i="4"/>
  <c r="V57" i="4"/>
  <c r="V58" i="4"/>
  <c r="V59" i="4"/>
  <c r="V60" i="4"/>
  <c r="V61" i="4"/>
  <c r="V62" i="4"/>
  <c r="V63" i="4"/>
  <c r="V64" i="4"/>
  <c r="V65" i="4"/>
  <c r="V66" i="4"/>
  <c r="V67" i="4"/>
  <c r="V68" i="4"/>
  <c r="V69" i="4"/>
  <c r="V70" i="4"/>
  <c r="V71" i="4"/>
  <c r="V72" i="4"/>
  <c r="V73" i="4"/>
  <c r="V74" i="4"/>
  <c r="V75" i="4"/>
  <c r="V76" i="4"/>
  <c r="V77" i="4"/>
  <c r="V78" i="4"/>
  <c r="V79" i="4"/>
  <c r="V80" i="4"/>
  <c r="V81" i="4"/>
  <c r="V82" i="4"/>
  <c r="V83" i="4"/>
  <c r="V84" i="4"/>
  <c r="V85" i="4"/>
  <c r="V86" i="4"/>
  <c r="V87" i="4"/>
  <c r="V88" i="4"/>
  <c r="V89" i="4"/>
  <c r="V90" i="4"/>
  <c r="V91" i="4"/>
  <c r="V92" i="4"/>
  <c r="V93" i="4"/>
  <c r="V94" i="4"/>
  <c r="V95" i="4"/>
  <c r="V96" i="4"/>
  <c r="V97" i="4"/>
  <c r="V98" i="4"/>
  <c r="V99" i="4"/>
  <c r="V100" i="4"/>
  <c r="V101" i="4"/>
  <c r="V102" i="4"/>
  <c r="V103" i="4"/>
  <c r="V104" i="4"/>
  <c r="V105" i="4"/>
  <c r="V106" i="4"/>
  <c r="V107" i="4"/>
  <c r="V108" i="4"/>
  <c r="V109" i="4"/>
  <c r="V110" i="4"/>
  <c r="AG4" i="4"/>
  <c r="AF4" i="4"/>
  <c r="AG5" i="4"/>
  <c r="AF5" i="4"/>
  <c r="AG6" i="4"/>
  <c r="AF6" i="4"/>
  <c r="AG7" i="4"/>
  <c r="AF7" i="4"/>
  <c r="AG8" i="4"/>
  <c r="AF8" i="4"/>
  <c r="AG9" i="4"/>
  <c r="AF9" i="4"/>
  <c r="AG10" i="4"/>
  <c r="AF10" i="4"/>
  <c r="AG11" i="4"/>
  <c r="AF11" i="4"/>
  <c r="AG12" i="4"/>
  <c r="AF12" i="4"/>
  <c r="AG13" i="4"/>
  <c r="AF13" i="4"/>
  <c r="AG14" i="4"/>
  <c r="AF14" i="4"/>
  <c r="AG15" i="4"/>
  <c r="AF15" i="4"/>
  <c r="AG16" i="4"/>
  <c r="AF16" i="4"/>
  <c r="AG17" i="4"/>
  <c r="AF17" i="4"/>
  <c r="AG18" i="4"/>
  <c r="AF18" i="4"/>
  <c r="AG19" i="4"/>
  <c r="AF19" i="4"/>
  <c r="AG20" i="4"/>
  <c r="AF20" i="4"/>
  <c r="AG21" i="4"/>
  <c r="AF21" i="4"/>
  <c r="AG22" i="4"/>
  <c r="AF22" i="4"/>
  <c r="AG23" i="4"/>
  <c r="AF23" i="4"/>
  <c r="AG24" i="4"/>
  <c r="AF24" i="4"/>
  <c r="AG25" i="4"/>
  <c r="AF25" i="4"/>
  <c r="AG26" i="4"/>
  <c r="AF26" i="4"/>
  <c r="AG27" i="4"/>
  <c r="AF27" i="4"/>
  <c r="AG28" i="4"/>
  <c r="AF28" i="4"/>
  <c r="AG29" i="4"/>
  <c r="AF29" i="4"/>
  <c r="AG30" i="4"/>
  <c r="AF30" i="4"/>
  <c r="AG31" i="4"/>
  <c r="AF31" i="4"/>
  <c r="AG32" i="4"/>
  <c r="AF32" i="4"/>
  <c r="AG33" i="4"/>
  <c r="AF33" i="4"/>
  <c r="AG34" i="4"/>
  <c r="AF34" i="4"/>
  <c r="AG35" i="4"/>
  <c r="AF35" i="4"/>
  <c r="AG36" i="4"/>
  <c r="AF36" i="4"/>
  <c r="AG37" i="4"/>
  <c r="AF37" i="4"/>
  <c r="AG38" i="4"/>
  <c r="AF38" i="4"/>
  <c r="AG39" i="4"/>
  <c r="AF39" i="4"/>
  <c r="AG40" i="4"/>
  <c r="AF40" i="4"/>
  <c r="AG41" i="4"/>
  <c r="AF41" i="4"/>
  <c r="AG42" i="4"/>
  <c r="AF42" i="4"/>
  <c r="AG43" i="4"/>
  <c r="AF43" i="4"/>
  <c r="AG44" i="4"/>
  <c r="AF44" i="4"/>
  <c r="AG45" i="4"/>
  <c r="AF45" i="4"/>
  <c r="AF46" i="4"/>
  <c r="AF47" i="4"/>
  <c r="AH5" i="4"/>
  <c r="AH6" i="4"/>
  <c r="AH7" i="4"/>
  <c r="AH8" i="4"/>
  <c r="AH9" i="4"/>
  <c r="AH10" i="4"/>
  <c r="AH11" i="4"/>
  <c r="AH12" i="4"/>
  <c r="AH13" i="4"/>
  <c r="AH14" i="4"/>
  <c r="AH15" i="4"/>
  <c r="AH16" i="4"/>
  <c r="AH17" i="4"/>
  <c r="AH18" i="4"/>
  <c r="AH19" i="4"/>
  <c r="AH20" i="4"/>
  <c r="AH21" i="4"/>
  <c r="AH22" i="4"/>
  <c r="AH23" i="4"/>
  <c r="AH24" i="4"/>
  <c r="AH25" i="4"/>
  <c r="AH26" i="4"/>
  <c r="AH27" i="4"/>
  <c r="AH28" i="4"/>
  <c r="AH29" i="4"/>
  <c r="AH30" i="4"/>
  <c r="AH31" i="4"/>
  <c r="AH32" i="4"/>
  <c r="AH33" i="4"/>
  <c r="AH34" i="4"/>
  <c r="AH35" i="4"/>
  <c r="AH36" i="4"/>
  <c r="AH37" i="4"/>
  <c r="AH38" i="4"/>
  <c r="AH39" i="4"/>
  <c r="AH40" i="4"/>
  <c r="AH41" i="4"/>
  <c r="AH42" i="4"/>
  <c r="AH43" i="4"/>
  <c r="AH44" i="4"/>
  <c r="AH45" i="4"/>
  <c r="AH46" i="4"/>
  <c r="AH47" i="4"/>
  <c r="AH48" i="4"/>
  <c r="AH49" i="4"/>
  <c r="AH50" i="4"/>
  <c r="AH51" i="4"/>
  <c r="AH52" i="4"/>
  <c r="AH53" i="4"/>
  <c r="AH54" i="4"/>
  <c r="AH55" i="4"/>
  <c r="AH56" i="4"/>
  <c r="AH57" i="4"/>
  <c r="AH58" i="4"/>
  <c r="AH59" i="4"/>
  <c r="AH60" i="4"/>
  <c r="AH61" i="4"/>
  <c r="AH62" i="4"/>
  <c r="AH63" i="4"/>
  <c r="AH64" i="4"/>
  <c r="AH65" i="4"/>
  <c r="AH66" i="4"/>
  <c r="AH67" i="4"/>
  <c r="AH68" i="4"/>
  <c r="AH69" i="4"/>
  <c r="AH70" i="4"/>
  <c r="AH71" i="4"/>
  <c r="AH72" i="4"/>
  <c r="AH73" i="4"/>
  <c r="AH74" i="4"/>
  <c r="AH75" i="4"/>
  <c r="AH76" i="4"/>
  <c r="AH77" i="4"/>
  <c r="AH78" i="4"/>
  <c r="AH79" i="4"/>
  <c r="AH80" i="4"/>
  <c r="AH81" i="4"/>
  <c r="AH82" i="4"/>
  <c r="AH83" i="4"/>
  <c r="AH84" i="4"/>
  <c r="AH85" i="4"/>
  <c r="AH86" i="4"/>
  <c r="AH87" i="4"/>
  <c r="AH88" i="4"/>
  <c r="AH89" i="4"/>
  <c r="AH90" i="4"/>
  <c r="AH91" i="4"/>
  <c r="AH92" i="4"/>
  <c r="AH93" i="4"/>
  <c r="AH94" i="4"/>
  <c r="AH95" i="4"/>
  <c r="AH96" i="4"/>
  <c r="AH97" i="4"/>
  <c r="AH98" i="4"/>
  <c r="AH99" i="4"/>
  <c r="AH100" i="4"/>
  <c r="AH101" i="4"/>
  <c r="AH102" i="4"/>
  <c r="AH103" i="4"/>
  <c r="AH104" i="4"/>
  <c r="AH105" i="4"/>
  <c r="AH106" i="4"/>
  <c r="AH107" i="4"/>
  <c r="AH108" i="4"/>
  <c r="AH109" i="4"/>
  <c r="AH110" i="4"/>
  <c r="AH4" i="4"/>
  <c r="L19" i="4"/>
  <c r="L20" i="4"/>
  <c r="L21" i="4"/>
  <c r="L22" i="4"/>
  <c r="L23" i="4"/>
  <c r="N4" i="4"/>
  <c r="O4" i="4"/>
  <c r="N5" i="4"/>
  <c r="O5" i="4"/>
  <c r="N8" i="4"/>
  <c r="N9" i="4"/>
  <c r="N13" i="4"/>
  <c r="N14" i="4"/>
  <c r="N17" i="4"/>
  <c r="N18" i="4"/>
  <c r="N23" i="4"/>
  <c r="N25" i="4"/>
  <c r="N31" i="4"/>
  <c r="N34" i="4"/>
  <c r="N36" i="4"/>
  <c r="N39" i="4"/>
  <c r="N40" i="4"/>
  <c r="N43" i="4"/>
  <c r="N45" i="4"/>
  <c r="N47" i="4"/>
  <c r="N51" i="4"/>
  <c r="N54" i="4"/>
  <c r="N59" i="4"/>
  <c r="N71" i="4"/>
  <c r="N75" i="4"/>
  <c r="N76" i="4"/>
  <c r="N84" i="4"/>
  <c r="N88" i="4"/>
  <c r="N91" i="4"/>
  <c r="N93" i="4"/>
  <c r="N100" i="4"/>
  <c r="N108" i="4"/>
  <c r="N6" i="4"/>
  <c r="N7" i="4"/>
  <c r="N10" i="4"/>
  <c r="N11" i="4"/>
  <c r="N12" i="4"/>
  <c r="N15" i="4"/>
  <c r="N16" i="4"/>
  <c r="N19" i="4"/>
  <c r="N20" i="4"/>
  <c r="N21" i="4"/>
  <c r="N22" i="4"/>
  <c r="N24" i="4"/>
  <c r="N26" i="4"/>
  <c r="N27" i="4"/>
  <c r="N28" i="4"/>
  <c r="N29" i="4"/>
  <c r="N30" i="4"/>
  <c r="N32" i="4"/>
  <c r="N33" i="4"/>
  <c r="N35" i="4"/>
  <c r="N37" i="4"/>
  <c r="N38" i="4"/>
  <c r="N41" i="4"/>
  <c r="N42" i="4"/>
  <c r="N44" i="4"/>
  <c r="N46" i="4"/>
  <c r="N48" i="4"/>
  <c r="N49" i="4"/>
  <c r="N50" i="4"/>
  <c r="N52" i="4"/>
  <c r="N53" i="4"/>
  <c r="N55" i="4"/>
  <c r="N56" i="4"/>
  <c r="N57" i="4"/>
  <c r="N58" i="4"/>
  <c r="N60" i="4"/>
  <c r="N61" i="4"/>
  <c r="N62" i="4"/>
  <c r="N63" i="4"/>
  <c r="N64" i="4"/>
  <c r="N65" i="4"/>
  <c r="N66" i="4"/>
  <c r="N67" i="4"/>
  <c r="N68" i="4"/>
  <c r="N69" i="4"/>
  <c r="N70" i="4"/>
  <c r="N72" i="4"/>
  <c r="N73" i="4"/>
  <c r="N74" i="4"/>
  <c r="N77" i="4"/>
  <c r="N78" i="4"/>
  <c r="N79" i="4"/>
  <c r="N80" i="4"/>
  <c r="N81" i="4"/>
  <c r="N82" i="4"/>
  <c r="N83" i="4"/>
  <c r="N85" i="4"/>
  <c r="N86" i="4"/>
  <c r="N87" i="4"/>
  <c r="N89" i="4"/>
  <c r="N90" i="4"/>
  <c r="N92" i="4"/>
  <c r="N94" i="4"/>
  <c r="N95" i="4"/>
  <c r="N96" i="4"/>
  <c r="N97" i="4"/>
  <c r="N98" i="4"/>
  <c r="N99" i="4"/>
  <c r="N101" i="4"/>
  <c r="N102" i="4"/>
  <c r="N103" i="4"/>
  <c r="N104" i="4"/>
  <c r="N105" i="4"/>
  <c r="N106" i="4"/>
  <c r="N107" i="4"/>
  <c r="N109" i="4"/>
  <c r="N110" i="4"/>
  <c r="O6" i="4"/>
  <c r="O7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O44" i="4"/>
  <c r="O45" i="4"/>
  <c r="O46" i="4"/>
  <c r="O47" i="4"/>
  <c r="O48" i="4"/>
  <c r="O49" i="4"/>
  <c r="O50" i="4"/>
  <c r="O51" i="4"/>
  <c r="O52" i="4"/>
  <c r="O53" i="4"/>
  <c r="O54" i="4"/>
  <c r="O55" i="4"/>
  <c r="O56" i="4"/>
  <c r="O57" i="4"/>
  <c r="O58" i="4"/>
  <c r="O59" i="4"/>
  <c r="O60" i="4"/>
  <c r="O61" i="4"/>
  <c r="O62" i="4"/>
  <c r="O63" i="4"/>
  <c r="O64" i="4"/>
  <c r="O65" i="4"/>
  <c r="O66" i="4"/>
  <c r="O67" i="4"/>
  <c r="O68" i="4"/>
  <c r="O69" i="4"/>
  <c r="O70" i="4"/>
  <c r="O71" i="4"/>
  <c r="O72" i="4"/>
  <c r="O73" i="4"/>
  <c r="O74" i="4"/>
  <c r="O75" i="4"/>
  <c r="O76" i="4"/>
  <c r="O77" i="4"/>
  <c r="O78" i="4"/>
  <c r="O79" i="4"/>
  <c r="O80" i="4"/>
  <c r="O81" i="4"/>
  <c r="O82" i="4"/>
  <c r="O83" i="4"/>
  <c r="O84" i="4"/>
  <c r="O85" i="4"/>
  <c r="O86" i="4"/>
  <c r="O87" i="4"/>
  <c r="O88" i="4"/>
  <c r="O89" i="4"/>
  <c r="O90" i="4"/>
  <c r="O91" i="4"/>
  <c r="O92" i="4"/>
  <c r="O93" i="4"/>
  <c r="O94" i="4"/>
  <c r="O95" i="4"/>
  <c r="O96" i="4"/>
  <c r="O97" i="4"/>
  <c r="O98" i="4"/>
  <c r="O99" i="4"/>
  <c r="O100" i="4"/>
  <c r="O101" i="4"/>
  <c r="O102" i="4"/>
  <c r="O103" i="4"/>
  <c r="O104" i="4"/>
  <c r="O105" i="4"/>
  <c r="O106" i="4"/>
  <c r="O107" i="4"/>
  <c r="O108" i="4"/>
  <c r="O109" i="4"/>
  <c r="O110" i="4"/>
  <c r="R6" i="4"/>
  <c r="P39" i="4"/>
  <c r="P23" i="4"/>
  <c r="S6" i="4"/>
  <c r="R7" i="4"/>
  <c r="P51" i="4"/>
  <c r="P81" i="4"/>
  <c r="S7" i="4"/>
  <c r="R8" i="4"/>
  <c r="P14" i="4"/>
  <c r="P10" i="4"/>
  <c r="S8" i="4"/>
  <c r="R9" i="4"/>
  <c r="P71" i="4"/>
  <c r="P37" i="4"/>
  <c r="S9" i="4"/>
  <c r="R10" i="4"/>
  <c r="P91" i="4"/>
  <c r="P28" i="4"/>
  <c r="S10" i="4"/>
  <c r="R11" i="4"/>
  <c r="P100" i="4"/>
  <c r="P50" i="4"/>
  <c r="S11" i="4"/>
  <c r="R12" i="4"/>
  <c r="P38" i="4"/>
  <c r="S12" i="4"/>
  <c r="R13" i="4"/>
  <c r="P75" i="4"/>
  <c r="P41" i="4"/>
  <c r="S13" i="4"/>
  <c r="R14" i="4"/>
  <c r="P36" i="4"/>
  <c r="P48" i="4"/>
  <c r="S14" i="4"/>
  <c r="R15" i="4"/>
  <c r="P77" i="4"/>
  <c r="S15" i="4"/>
  <c r="R16" i="4"/>
  <c r="P30" i="4"/>
  <c r="S16" i="4"/>
  <c r="R17" i="4"/>
  <c r="P47" i="4"/>
  <c r="P31" i="4"/>
  <c r="S17" i="4"/>
  <c r="R18" i="4"/>
  <c r="P43" i="4"/>
  <c r="P16" i="4"/>
  <c r="S18" i="4"/>
  <c r="R19" i="4"/>
  <c r="P86" i="4"/>
  <c r="S19" i="4"/>
  <c r="R20" i="4"/>
  <c r="P6" i="4"/>
  <c r="S20" i="4"/>
  <c r="R21" i="4"/>
  <c r="P82" i="4"/>
  <c r="S21" i="4"/>
  <c r="R22" i="4"/>
  <c r="P45" i="4"/>
  <c r="P98" i="4"/>
  <c r="S22" i="4"/>
  <c r="R23" i="4"/>
  <c r="P108" i="4"/>
  <c r="P70" i="4"/>
  <c r="S23" i="4"/>
  <c r="R24" i="4"/>
  <c r="P49" i="4"/>
  <c r="S24" i="4"/>
  <c r="R25" i="4"/>
  <c r="P24" i="4"/>
  <c r="S25" i="4"/>
  <c r="R26" i="4"/>
  <c r="P99" i="4"/>
  <c r="S26" i="4"/>
  <c r="R27" i="4"/>
  <c r="P87" i="4"/>
  <c r="S27" i="4"/>
  <c r="R28" i="4"/>
  <c r="S28" i="4"/>
  <c r="R29" i="4"/>
  <c r="S29" i="4"/>
  <c r="R30" i="4"/>
  <c r="S30" i="4"/>
  <c r="R31" i="4"/>
  <c r="S31" i="4"/>
  <c r="R32" i="4"/>
  <c r="P76" i="4"/>
  <c r="S32" i="4"/>
  <c r="R33" i="4"/>
  <c r="S33" i="4"/>
  <c r="R34" i="4"/>
  <c r="P54" i="4"/>
  <c r="S34" i="4"/>
  <c r="R35" i="4"/>
  <c r="S35" i="4"/>
  <c r="R36" i="4"/>
  <c r="S36" i="4"/>
  <c r="R37" i="4"/>
  <c r="S37" i="4"/>
  <c r="R38" i="4"/>
  <c r="P34" i="4"/>
  <c r="S38" i="4"/>
  <c r="R39" i="4"/>
  <c r="S39" i="4"/>
  <c r="R40" i="4"/>
  <c r="S40" i="4"/>
  <c r="R41" i="4"/>
  <c r="P93" i="4"/>
  <c r="S41" i="4"/>
  <c r="R42" i="4"/>
  <c r="S42" i="4"/>
  <c r="R43" i="4"/>
  <c r="S43" i="4"/>
  <c r="R44" i="4"/>
  <c r="S44" i="4"/>
  <c r="R45" i="4"/>
  <c r="S45" i="4"/>
  <c r="R46" i="4"/>
  <c r="S46" i="4"/>
  <c r="R47" i="4"/>
  <c r="S47" i="4"/>
  <c r="R48" i="4"/>
  <c r="S48" i="4"/>
  <c r="R49" i="4"/>
  <c r="S49" i="4"/>
  <c r="R50" i="4"/>
  <c r="S50" i="4"/>
  <c r="R51" i="4"/>
  <c r="S51" i="4"/>
  <c r="R52" i="4"/>
  <c r="S52" i="4"/>
  <c r="R53" i="4"/>
  <c r="S53" i="4"/>
  <c r="R54" i="4"/>
  <c r="S54" i="4"/>
  <c r="R55" i="4"/>
  <c r="S55" i="4"/>
  <c r="R56" i="4"/>
  <c r="S56" i="4"/>
  <c r="R57" i="4"/>
  <c r="S57" i="4"/>
  <c r="R58" i="4"/>
  <c r="S58" i="4"/>
  <c r="R59" i="4"/>
  <c r="S59" i="4"/>
  <c r="R60" i="4"/>
  <c r="S60" i="4"/>
  <c r="R61" i="4"/>
  <c r="S61" i="4"/>
  <c r="R62" i="4"/>
  <c r="S62" i="4"/>
  <c r="R63" i="4"/>
  <c r="S63" i="4"/>
  <c r="R64" i="4"/>
  <c r="S64" i="4"/>
  <c r="R65" i="4"/>
  <c r="S65" i="4"/>
  <c r="R66" i="4"/>
  <c r="S66" i="4"/>
  <c r="R67" i="4"/>
  <c r="S67" i="4"/>
  <c r="R68" i="4"/>
  <c r="S68" i="4"/>
  <c r="R69" i="4"/>
  <c r="S69" i="4"/>
  <c r="R70" i="4"/>
  <c r="S70" i="4"/>
  <c r="R71" i="4"/>
  <c r="S71" i="4"/>
  <c r="R72" i="4"/>
  <c r="S72" i="4"/>
  <c r="R73" i="4"/>
  <c r="S73" i="4"/>
  <c r="R74" i="4"/>
  <c r="S74" i="4"/>
  <c r="R75" i="4"/>
  <c r="S75" i="4"/>
  <c r="R76" i="4"/>
  <c r="S76" i="4"/>
  <c r="R77" i="4"/>
  <c r="S77" i="4"/>
  <c r="R78" i="4"/>
  <c r="S78" i="4"/>
  <c r="R79" i="4"/>
  <c r="S79" i="4"/>
  <c r="R80" i="4"/>
  <c r="S80" i="4"/>
  <c r="R81" i="4"/>
  <c r="R82" i="4"/>
  <c r="R83" i="4"/>
  <c r="R84" i="4"/>
  <c r="S84" i="4"/>
  <c r="R85" i="4"/>
  <c r="S85" i="4"/>
  <c r="R86" i="4"/>
  <c r="S86" i="4"/>
  <c r="R87" i="4"/>
  <c r="S87" i="4"/>
  <c r="R88" i="4"/>
  <c r="S88" i="4"/>
  <c r="R89" i="4"/>
  <c r="S89" i="4"/>
  <c r="R90" i="4"/>
  <c r="S90" i="4"/>
  <c r="R91" i="4"/>
  <c r="S91" i="4"/>
  <c r="R92" i="4"/>
  <c r="S92" i="4"/>
  <c r="R93" i="4"/>
  <c r="S93" i="4"/>
  <c r="R94" i="4"/>
  <c r="S94" i="4"/>
  <c r="R95" i="4"/>
  <c r="S95" i="4"/>
  <c r="R96" i="4"/>
  <c r="S96" i="4"/>
  <c r="R97" i="4"/>
  <c r="S97" i="4"/>
  <c r="R98" i="4"/>
  <c r="S98" i="4"/>
  <c r="R99" i="4"/>
  <c r="S99" i="4"/>
  <c r="R100" i="4"/>
  <c r="S100" i="4"/>
  <c r="R101" i="4"/>
  <c r="S101" i="4"/>
  <c r="R102" i="4"/>
  <c r="S102" i="4"/>
  <c r="R103" i="4"/>
  <c r="S103" i="4"/>
  <c r="R104" i="4"/>
  <c r="S104" i="4"/>
  <c r="R105" i="4"/>
  <c r="S105" i="4"/>
  <c r="R106" i="4"/>
  <c r="S106" i="4"/>
  <c r="R107" i="4"/>
  <c r="S107" i="4"/>
  <c r="R108" i="4"/>
  <c r="S108" i="4"/>
  <c r="R109" i="4"/>
  <c r="S109" i="4"/>
  <c r="R110" i="4"/>
  <c r="S110" i="4"/>
  <c r="R5" i="4"/>
  <c r="P59" i="4"/>
  <c r="S5" i="4"/>
  <c r="R4" i="4"/>
  <c r="P35" i="4"/>
  <c r="S4" i="4"/>
  <c r="P110" i="4"/>
  <c r="P7" i="4"/>
  <c r="P8" i="4"/>
  <c r="P9" i="4"/>
  <c r="P11" i="4"/>
  <c r="P12" i="4"/>
  <c r="P13" i="4"/>
  <c r="P15" i="4"/>
  <c r="P17" i="4"/>
  <c r="P18" i="4"/>
  <c r="P19" i="4"/>
  <c r="P20" i="4"/>
  <c r="P21" i="4"/>
  <c r="P22" i="4"/>
  <c r="P25" i="4"/>
  <c r="P26" i="4"/>
  <c r="P27" i="4"/>
  <c r="P29" i="4"/>
  <c r="P32" i="4"/>
  <c r="P33" i="4"/>
  <c r="P40" i="4"/>
  <c r="P42" i="4"/>
  <c r="P44" i="4"/>
  <c r="P46" i="4"/>
  <c r="P52" i="4"/>
  <c r="P53" i="4"/>
  <c r="P55" i="4"/>
  <c r="P56" i="4"/>
  <c r="P57" i="4"/>
  <c r="P58" i="4"/>
  <c r="P60" i="4"/>
  <c r="P61" i="4"/>
  <c r="P62" i="4"/>
  <c r="P63" i="4"/>
  <c r="P64" i="4"/>
  <c r="P65" i="4"/>
  <c r="P66" i="4"/>
  <c r="P67" i="4"/>
  <c r="P68" i="4"/>
  <c r="P69" i="4"/>
  <c r="P72" i="4"/>
  <c r="P73" i="4"/>
  <c r="P74" i="4"/>
  <c r="P78" i="4"/>
  <c r="P79" i="4"/>
  <c r="P80" i="4"/>
  <c r="P83" i="4"/>
  <c r="P84" i="4"/>
  <c r="P85" i="4"/>
  <c r="P88" i="4"/>
  <c r="P89" i="4"/>
  <c r="P90" i="4"/>
  <c r="P92" i="4"/>
  <c r="P94" i="4"/>
  <c r="P95" i="4"/>
  <c r="P96" i="4"/>
  <c r="P97" i="4"/>
  <c r="P101" i="4"/>
  <c r="P102" i="4"/>
  <c r="P103" i="4"/>
  <c r="P104" i="4"/>
  <c r="P105" i="4"/>
  <c r="P106" i="4"/>
  <c r="P107" i="4"/>
  <c r="P109" i="4"/>
  <c r="P4" i="4"/>
  <c r="L7" i="4"/>
  <c r="L17" i="4"/>
  <c r="L38" i="4"/>
  <c r="L43" i="4"/>
  <c r="L48" i="4"/>
  <c r="L55" i="4"/>
  <c r="L74" i="4"/>
  <c r="L79" i="4"/>
  <c r="L101" i="4"/>
  <c r="L110" i="4"/>
  <c r="I8" i="4"/>
  <c r="I19" i="4"/>
  <c r="I20" i="4"/>
  <c r="I22" i="4"/>
  <c r="I33" i="4"/>
  <c r="I38" i="4"/>
  <c r="I41" i="4"/>
  <c r="I42" i="4"/>
  <c r="I50" i="4"/>
  <c r="I56" i="4"/>
  <c r="I76" i="4"/>
  <c r="I79" i="4"/>
  <c r="I81" i="4"/>
  <c r="I85" i="4"/>
  <c r="I87" i="4"/>
  <c r="I90" i="4"/>
  <c r="I92" i="4"/>
  <c r="I94" i="4"/>
  <c r="I95" i="4"/>
  <c r="I98" i="4"/>
  <c r="I99" i="4"/>
  <c r="I101" i="4"/>
  <c r="I103" i="4"/>
  <c r="I105" i="4"/>
  <c r="I106" i="4"/>
  <c r="I109" i="4"/>
  <c r="I4" i="4"/>
  <c r="L4" i="4"/>
  <c r="I5" i="4"/>
  <c r="L5" i="4"/>
  <c r="I110" i="4"/>
  <c r="L107" i="4"/>
  <c r="I107" i="4"/>
  <c r="L105" i="4"/>
  <c r="L104" i="4"/>
  <c r="I104" i="4"/>
  <c r="L103" i="4"/>
  <c r="L102" i="4"/>
  <c r="I102" i="4"/>
  <c r="I100" i="4"/>
  <c r="L99" i="4"/>
  <c r="L98" i="4"/>
  <c r="L97" i="4"/>
  <c r="I97" i="4"/>
  <c r="L96" i="4"/>
  <c r="I96" i="4"/>
  <c r="L95" i="4"/>
  <c r="L94" i="4"/>
  <c r="L90" i="4"/>
  <c r="I89" i="4"/>
  <c r="L87" i="4"/>
  <c r="L86" i="4"/>
  <c r="I86" i="4"/>
  <c r="L83" i="4"/>
  <c r="L82" i="4"/>
  <c r="L80" i="4"/>
  <c r="I80" i="4"/>
  <c r="L78" i="4"/>
  <c r="I77" i="4"/>
  <c r="L76" i="4"/>
  <c r="L73" i="4"/>
  <c r="I73" i="4"/>
  <c r="I72" i="4"/>
  <c r="L71" i="4"/>
  <c r="I70" i="4"/>
  <c r="I69" i="4"/>
  <c r="L68" i="4"/>
  <c r="I68" i="4"/>
  <c r="I67" i="4"/>
  <c r="L66" i="4"/>
  <c r="L65" i="4"/>
  <c r="I65" i="4"/>
  <c r="L64" i="4"/>
  <c r="I64" i="4"/>
  <c r="L62" i="4"/>
  <c r="I61" i="4"/>
  <c r="I60" i="4"/>
  <c r="I58" i="4"/>
  <c r="L57" i="4"/>
  <c r="I57" i="4"/>
  <c r="I55" i="4"/>
  <c r="L53" i="4"/>
  <c r="I53" i="4"/>
  <c r="L52" i="4"/>
  <c r="I52" i="4"/>
  <c r="L49" i="4"/>
  <c r="I49" i="4"/>
  <c r="I46" i="4"/>
  <c r="L44" i="4"/>
  <c r="I44" i="4"/>
  <c r="I43" i="4"/>
  <c r="L42" i="4"/>
  <c r="L36" i="4"/>
  <c r="L33" i="4"/>
  <c r="L32" i="4"/>
  <c r="I30" i="4"/>
  <c r="L29" i="4"/>
  <c r="I29" i="4"/>
  <c r="L28" i="4"/>
  <c r="I28" i="4"/>
  <c r="L27" i="4"/>
  <c r="I27" i="4"/>
  <c r="I24" i="4"/>
  <c r="I21" i="4"/>
  <c r="I17" i="4"/>
  <c r="L15" i="4"/>
  <c r="I15" i="4"/>
  <c r="L12" i="4"/>
  <c r="I12" i="4"/>
  <c r="L11" i="4"/>
  <c r="L10" i="4"/>
  <c r="I10" i="4"/>
  <c r="I9" i="4"/>
  <c r="L6" i="4"/>
  <c r="I6" i="4"/>
  <c r="I11" i="4"/>
  <c r="I32" i="4"/>
  <c r="L63" i="4"/>
  <c r="L60" i="4"/>
  <c r="L41" i="4"/>
  <c r="L56" i="4"/>
  <c r="L50" i="4"/>
  <c r="L46" i="4"/>
  <c r="L31" i="4"/>
  <c r="P5" i="4"/>
  <c r="L67" i="4"/>
  <c r="L34" i="4"/>
  <c r="L77" i="4"/>
  <c r="I71" i="4"/>
  <c r="L37" i="4"/>
  <c r="L9" i="4"/>
  <c r="I16" i="4"/>
  <c r="L106" i="4"/>
  <c r="L89" i="4"/>
  <c r="L30" i="4"/>
  <c r="L47" i="4"/>
  <c r="I82" i="4"/>
  <c r="I78" i="4"/>
  <c r="I74" i="4"/>
  <c r="I7" i="4"/>
  <c r="L85" i="4"/>
  <c r="L81" i="4"/>
  <c r="L72" i="4"/>
  <c r="L75" i="4"/>
  <c r="I62" i="4"/>
  <c r="L39" i="4"/>
  <c r="L25" i="4"/>
  <c r="I36" i="4"/>
  <c r="I45" i="4"/>
  <c r="L69" i="4"/>
  <c r="L91" i="4"/>
  <c r="I26" i="4"/>
  <c r="I54" i="4"/>
  <c r="I108" i="4"/>
  <c r="I31" i="4"/>
  <c r="I88" i="4"/>
  <c r="I35" i="4"/>
  <c r="I14" i="4"/>
  <c r="I66" i="4"/>
  <c r="I93" i="4"/>
  <c r="I34" i="4"/>
  <c r="I51" i="4"/>
  <c r="I75" i="4"/>
  <c r="I59" i="4"/>
  <c r="I37" i="4"/>
  <c r="I39" i="4"/>
  <c r="I91" i="4"/>
  <c r="I25" i="4"/>
  <c r="I18" i="4"/>
  <c r="I13" i="4"/>
  <c r="I40" i="4"/>
  <c r="I84" i="4"/>
  <c r="I23" i="4"/>
  <c r="I47" i="4"/>
  <c r="I83" i="4"/>
  <c r="L109" i="4"/>
  <c r="L92" i="4"/>
  <c r="L70" i="4"/>
  <c r="L51" i="4"/>
  <c r="L40" i="4"/>
  <c r="L35" i="4"/>
  <c r="L93" i="4"/>
  <c r="L13" i="4"/>
  <c r="L84" i="4"/>
  <c r="L54" i="4"/>
  <c r="L8" i="4"/>
  <c r="L45" i="4"/>
  <c r="L16" i="4"/>
  <c r="L18" i="4"/>
  <c r="L108" i="4"/>
  <c r="L88" i="4"/>
  <c r="L59" i="4"/>
  <c r="L14" i="4"/>
  <c r="L100" i="4"/>
  <c r="L24" i="4"/>
  <c r="L61" i="4"/>
  <c r="L58" i="4"/>
  <c r="L26" i="4"/>
  <c r="I48" i="4"/>
  <c r="I63" i="4"/>
  <c r="AT9" i="4"/>
  <c r="AR7" i="4"/>
  <c r="AP8" i="4"/>
</calcChain>
</file>

<file path=xl/sharedStrings.xml><?xml version="1.0" encoding="utf-8"?>
<sst xmlns="http://schemas.openxmlformats.org/spreadsheetml/2006/main" count="324" uniqueCount="264">
  <si>
    <t>CHRONO HEBDOMADAIRE TEAM RR3 France</t>
  </si>
  <si>
    <t>ETAPE 1</t>
  </si>
  <si>
    <t>ETAPE 2</t>
  </si>
  <si>
    <t>ETAPE 3</t>
  </si>
  <si>
    <t>ETAPE 4</t>
  </si>
  <si>
    <t>Total Chronos</t>
  </si>
  <si>
    <t>Ecarts</t>
  </si>
  <si>
    <t>1er</t>
  </si>
  <si>
    <t>Pts</t>
  </si>
  <si>
    <t>2eme</t>
  </si>
  <si>
    <t>3ème</t>
  </si>
  <si>
    <t>4ème</t>
  </si>
  <si>
    <t>5ème</t>
  </si>
  <si>
    <t>6ème</t>
  </si>
  <si>
    <t>7ème</t>
  </si>
  <si>
    <t>8ème</t>
  </si>
  <si>
    <t>9ème</t>
  </si>
  <si>
    <t>10ème</t>
  </si>
  <si>
    <t>11ème</t>
  </si>
  <si>
    <t>12ème</t>
  </si>
  <si>
    <t>13ème</t>
  </si>
  <si>
    <t>14ème</t>
  </si>
  <si>
    <t>15ème</t>
  </si>
  <si>
    <t>16ème</t>
  </si>
  <si>
    <t>17ème</t>
  </si>
  <si>
    <t>18ème</t>
  </si>
  <si>
    <t>19ème</t>
  </si>
  <si>
    <t>20ème</t>
  </si>
  <si>
    <t>Mike</t>
  </si>
  <si>
    <t>ECARTS</t>
  </si>
  <si>
    <t>21er</t>
  </si>
  <si>
    <t>22ème</t>
  </si>
  <si>
    <t>23ème</t>
  </si>
  <si>
    <t>24ème</t>
  </si>
  <si>
    <t>25ème</t>
  </si>
  <si>
    <t>26ème</t>
  </si>
  <si>
    <t>27ème</t>
  </si>
  <si>
    <t>28ème</t>
  </si>
  <si>
    <t>29ème</t>
  </si>
  <si>
    <t>30ème</t>
  </si>
  <si>
    <t>31er</t>
  </si>
  <si>
    <t>32ème</t>
  </si>
  <si>
    <t>33ème</t>
  </si>
  <si>
    <t>34ème</t>
  </si>
  <si>
    <t>35ème</t>
  </si>
  <si>
    <t>36ème</t>
  </si>
  <si>
    <t>37ème</t>
  </si>
  <si>
    <t>38ème</t>
  </si>
  <si>
    <t>39ème</t>
  </si>
  <si>
    <t>40ème</t>
  </si>
  <si>
    <t>42ème</t>
  </si>
  <si>
    <t>43ème</t>
  </si>
  <si>
    <t>44ème</t>
  </si>
  <si>
    <t>45ème</t>
  </si>
  <si>
    <t>46ème</t>
  </si>
  <si>
    <t>47ème</t>
  </si>
  <si>
    <t>48ème</t>
  </si>
  <si>
    <t>49ème</t>
  </si>
  <si>
    <t>50ème</t>
  </si>
  <si>
    <t>51er</t>
  </si>
  <si>
    <t>52ème</t>
  </si>
  <si>
    <t>53ème</t>
  </si>
  <si>
    <t>54ème</t>
  </si>
  <si>
    <t>55ème</t>
  </si>
  <si>
    <t>56ème</t>
  </si>
  <si>
    <t>57ème</t>
  </si>
  <si>
    <t>58ème</t>
  </si>
  <si>
    <t>59ème</t>
  </si>
  <si>
    <t>60ème</t>
  </si>
  <si>
    <t>61er</t>
  </si>
  <si>
    <t>62ème</t>
  </si>
  <si>
    <t>63ème</t>
  </si>
  <si>
    <t>64ème</t>
  </si>
  <si>
    <t>65ème</t>
  </si>
  <si>
    <t>66ème</t>
  </si>
  <si>
    <t>67ème</t>
  </si>
  <si>
    <t>68ème</t>
  </si>
  <si>
    <t>69ème</t>
  </si>
  <si>
    <t>70ème</t>
  </si>
  <si>
    <t>71er</t>
  </si>
  <si>
    <t>72ème</t>
  </si>
  <si>
    <t>73ème</t>
  </si>
  <si>
    <t>74ème</t>
  </si>
  <si>
    <t>75ème</t>
  </si>
  <si>
    <t>76ème</t>
  </si>
  <si>
    <t>77ème</t>
  </si>
  <si>
    <t>78ème</t>
  </si>
  <si>
    <t>79ème</t>
  </si>
  <si>
    <t>80ème</t>
  </si>
  <si>
    <t>81er</t>
  </si>
  <si>
    <t>82ème</t>
  </si>
  <si>
    <t>83ème</t>
  </si>
  <si>
    <t>84ème</t>
  </si>
  <si>
    <t>85ème</t>
  </si>
  <si>
    <t>86ème</t>
  </si>
  <si>
    <t>87ème</t>
  </si>
  <si>
    <t>88ème</t>
  </si>
  <si>
    <t>89ème</t>
  </si>
  <si>
    <t>90ème</t>
  </si>
  <si>
    <t>91er</t>
  </si>
  <si>
    <t>92ème</t>
  </si>
  <si>
    <t>93ème</t>
  </si>
  <si>
    <t>94ème</t>
  </si>
  <si>
    <t>95ème</t>
  </si>
  <si>
    <t>96ème</t>
  </si>
  <si>
    <t>97ème</t>
  </si>
  <si>
    <t>98ème</t>
  </si>
  <si>
    <t>99ème</t>
  </si>
  <si>
    <t>100ème</t>
  </si>
  <si>
    <t>101er</t>
  </si>
  <si>
    <t>102ème</t>
  </si>
  <si>
    <t>103ème</t>
  </si>
  <si>
    <t>104ème</t>
  </si>
  <si>
    <t>105ème</t>
  </si>
  <si>
    <t>106ème</t>
  </si>
  <si>
    <t>108ème</t>
  </si>
  <si>
    <t>41er</t>
  </si>
  <si>
    <t>barometre</t>
  </si>
  <si>
    <t>Alpha</t>
  </si>
  <si>
    <t>Bravo</t>
  </si>
  <si>
    <t>Charlie</t>
  </si>
  <si>
    <t>Delta</t>
  </si>
  <si>
    <t>Echo</t>
  </si>
  <si>
    <t>Foxtrot</t>
  </si>
  <si>
    <t>Golf</t>
  </si>
  <si>
    <t>Hotel</t>
  </si>
  <si>
    <t>India</t>
  </si>
  <si>
    <t>Juliett</t>
  </si>
  <si>
    <t>Kilo</t>
  </si>
  <si>
    <t>Lima</t>
  </si>
  <si>
    <t>November</t>
  </si>
  <si>
    <t>Oscar</t>
  </si>
  <si>
    <t>Papa</t>
  </si>
  <si>
    <t>Quebec</t>
  </si>
  <si>
    <t>Romeo</t>
  </si>
  <si>
    <t>Sierra</t>
  </si>
  <si>
    <t>Alpha1</t>
  </si>
  <si>
    <t>Bravo1</t>
  </si>
  <si>
    <t>Charlie1</t>
  </si>
  <si>
    <t>Delta1</t>
  </si>
  <si>
    <t>Echo1</t>
  </si>
  <si>
    <t>Foxtrot1</t>
  </si>
  <si>
    <t>Golf1</t>
  </si>
  <si>
    <t>Hotel1</t>
  </si>
  <si>
    <t>India1</t>
  </si>
  <si>
    <t>Juliett1</t>
  </si>
  <si>
    <t>Kilo1</t>
  </si>
  <si>
    <t>Lima1</t>
  </si>
  <si>
    <t>Mike1</t>
  </si>
  <si>
    <t>November1</t>
  </si>
  <si>
    <t>Oscar1</t>
  </si>
  <si>
    <t>Papa1</t>
  </si>
  <si>
    <t>Quebec1</t>
  </si>
  <si>
    <t>Romeo1</t>
  </si>
  <si>
    <t>Sierra1</t>
  </si>
  <si>
    <t>Alpha2</t>
  </si>
  <si>
    <t>Bravo2</t>
  </si>
  <si>
    <t>Charlie2</t>
  </si>
  <si>
    <t>Delta2</t>
  </si>
  <si>
    <t>Echo2</t>
  </si>
  <si>
    <t>Foxtrot2</t>
  </si>
  <si>
    <t>Golf2</t>
  </si>
  <si>
    <t>Hotel2</t>
  </si>
  <si>
    <t>India2</t>
  </si>
  <si>
    <t>Juliett2</t>
  </si>
  <si>
    <t>Kilo2</t>
  </si>
  <si>
    <t>Lima2</t>
  </si>
  <si>
    <t>Mike2</t>
  </si>
  <si>
    <t>November2</t>
  </si>
  <si>
    <t>Oscar2</t>
  </si>
  <si>
    <t>Papa2</t>
  </si>
  <si>
    <t>Quebec2</t>
  </si>
  <si>
    <t>Romeo2</t>
  </si>
  <si>
    <t>Sierra2</t>
  </si>
  <si>
    <t>Alpha3</t>
  </si>
  <si>
    <t>Bravo3</t>
  </si>
  <si>
    <t>Charlie3</t>
  </si>
  <si>
    <t>Delta3</t>
  </si>
  <si>
    <t>Echo3</t>
  </si>
  <si>
    <t>Foxtrot3</t>
  </si>
  <si>
    <t>Golf3</t>
  </si>
  <si>
    <t>Hotel3</t>
  </si>
  <si>
    <t>India3</t>
  </si>
  <si>
    <t>Juliett3</t>
  </si>
  <si>
    <t>Kilo3</t>
  </si>
  <si>
    <t>Lima3</t>
  </si>
  <si>
    <t>Mike3</t>
  </si>
  <si>
    <t>November3</t>
  </si>
  <si>
    <t>Oscar3</t>
  </si>
  <si>
    <t>Papa3</t>
  </si>
  <si>
    <t>Quebec3</t>
  </si>
  <si>
    <t>Romeo3</t>
  </si>
  <si>
    <t>Sierra3</t>
  </si>
  <si>
    <t>Alpha4</t>
  </si>
  <si>
    <t>Bravo4</t>
  </si>
  <si>
    <t>Charlie4</t>
  </si>
  <si>
    <t>Delta4</t>
  </si>
  <si>
    <t>Echo4</t>
  </si>
  <si>
    <t>Foxtrot4</t>
  </si>
  <si>
    <t>Golf4</t>
  </si>
  <si>
    <t>Hotel4</t>
  </si>
  <si>
    <t>India4</t>
  </si>
  <si>
    <t>Juliett4</t>
  </si>
  <si>
    <t>Kilo4</t>
  </si>
  <si>
    <t>Lima4</t>
  </si>
  <si>
    <t>Mike4</t>
  </si>
  <si>
    <t>November4</t>
  </si>
  <si>
    <t>Oscar4</t>
  </si>
  <si>
    <t>Papa4</t>
  </si>
  <si>
    <t>Quebec4</t>
  </si>
  <si>
    <t>Romeo4</t>
  </si>
  <si>
    <t>Sierra4</t>
  </si>
  <si>
    <t>Alpha5</t>
  </si>
  <si>
    <t>Bravo5</t>
  </si>
  <si>
    <t>Charlie5</t>
  </si>
  <si>
    <t>Delta5</t>
  </si>
  <si>
    <t>Echo5</t>
  </si>
  <si>
    <t>Foxtrot5</t>
  </si>
  <si>
    <t>Golf5</t>
  </si>
  <si>
    <t>Hotel5</t>
  </si>
  <si>
    <t>India5</t>
  </si>
  <si>
    <t>Juliett5</t>
  </si>
  <si>
    <t>Kilo5</t>
  </si>
  <si>
    <t>Lima5</t>
  </si>
  <si>
    <t>Mike5</t>
  </si>
  <si>
    <t>coef</t>
  </si>
  <si>
    <t>Baro</t>
  </si>
  <si>
    <t>Nom</t>
  </si>
  <si>
    <t>Pts Tt</t>
  </si>
  <si>
    <t>Place</t>
  </si>
  <si>
    <t>Etape 1</t>
  </si>
  <si>
    <t>Etape 2</t>
  </si>
  <si>
    <t>Somme</t>
  </si>
  <si>
    <t>avec formules</t>
  </si>
  <si>
    <t>avec  données ''consolider''</t>
  </si>
  <si>
    <t>chrono</t>
  </si>
  <si>
    <t>cls.</t>
  </si>
  <si>
    <t>Porsche 919 Hybrid 2015</t>
  </si>
  <si>
    <t>Aston  Martin Vantage GT3</t>
  </si>
  <si>
    <t>Ford Mustang GT PREMIUM</t>
  </si>
  <si>
    <t>Voiture - Coefficient</t>
  </si>
  <si>
    <t>Mc Laren P1™ GTR</t>
  </si>
  <si>
    <t>Lamborghini HURACAN LP 610-4</t>
  </si>
  <si>
    <t>Porsche Carrera GT</t>
  </si>
  <si>
    <t>Mc Laren F1 GTR</t>
  </si>
  <si>
    <t>Nissan SUMO POWER GT GT-R GT1</t>
  </si>
  <si>
    <t>Mc Laaren MP4-12C</t>
  </si>
  <si>
    <t>Ferrari F12 Berlinetta</t>
  </si>
  <si>
    <t>BMW Z4 M Coupe</t>
  </si>
  <si>
    <t>Nissans Silvia S15</t>
  </si>
  <si>
    <t>Ford Focus RS</t>
  </si>
  <si>
    <t>Porsche 911 Targa (1974)</t>
  </si>
  <si>
    <t>Pagani Zonda F</t>
  </si>
  <si>
    <t>Ferrari 599 GTO</t>
  </si>
  <si>
    <t>Porsche 911 GT3 Cup</t>
  </si>
  <si>
    <t>Porsche 911 Turbo (2009)</t>
  </si>
  <si>
    <t>BMW Z4 Sdrive 35IS</t>
  </si>
  <si>
    <t>Dodge Challenger R/T</t>
  </si>
  <si>
    <t>Nissan Skyline GT-R V-SPEC (R34)</t>
  </si>
  <si>
    <t>PALMARES  CHRONOS HEBDOMADAIRE</t>
  </si>
  <si>
    <t>classement général Championnat</t>
  </si>
  <si>
    <t>CLASSEMENT MARS 2016</t>
  </si>
  <si>
    <t>CLASSEMENT AVRIL 2016</t>
  </si>
  <si>
    <t>Variation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</si>
</sst>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mm:ss.000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rgb="FFC0000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B050"/>
      <name val="Calibri"/>
      <family val="2"/>
      <scheme val="minor"/>
    </font>
    <font>
      <sz val="14"/>
      <color rgb="FF00B050"/>
      <name val="Calibri"/>
      <family val="2"/>
      <scheme val="minor"/>
    </font>
    <font>
      <sz val="14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b/>
      <sz val="16"/>
      <name val="Calibri"/>
      <family val="2"/>
      <scheme val="minor"/>
    </font>
    <font>
      <sz val="24"/>
      <color theme="1"/>
      <name val="Goudy Old Style"/>
      <family val="1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3" tint="0.79998168889431442"/>
        <bgColor indexed="64"/>
      </patternFill>
    </fill>
  </fills>
  <borders count="95">
    <border>
      <left/>
      <right/>
      <top/>
      <bottom/>
      <diagonal/>
    </border>
    <border>
      <left style="thin">
        <color rgb="FF0070C0"/>
      </left>
      <right/>
      <top/>
      <bottom/>
      <diagonal/>
    </border>
    <border>
      <left style="thin">
        <color rgb="FF0070C0"/>
      </left>
      <right style="thin">
        <color rgb="FF0070C0"/>
      </right>
      <top/>
      <bottom/>
      <diagonal/>
    </border>
    <border>
      <left/>
      <right style="thick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medium">
        <color auto="1"/>
      </bottom>
      <diagonal/>
    </border>
    <border>
      <left style="medium">
        <color rgb="FF0070C0"/>
      </left>
      <right/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theme="8"/>
      </bottom>
      <diagonal/>
    </border>
    <border>
      <left style="thin">
        <color theme="8"/>
      </left>
      <right/>
      <top/>
      <bottom style="thin">
        <color theme="8"/>
      </bottom>
      <diagonal/>
    </border>
    <border>
      <left/>
      <right style="thin">
        <color theme="8"/>
      </right>
      <top/>
      <bottom style="thin">
        <color theme="8"/>
      </bottom>
      <diagonal/>
    </border>
    <border>
      <left/>
      <right style="thin">
        <color theme="8"/>
      </right>
      <top/>
      <bottom/>
      <diagonal/>
    </border>
    <border>
      <left style="thin">
        <color theme="8"/>
      </left>
      <right/>
      <top style="thin">
        <color auto="1"/>
      </top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 style="thin">
        <color rgb="FF0070C0"/>
      </left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/>
      <bottom/>
      <diagonal/>
    </border>
    <border>
      <left style="thin">
        <color rgb="FF0070C0"/>
      </left>
      <right style="thin">
        <color theme="8"/>
      </right>
      <top/>
      <bottom/>
      <diagonal/>
    </border>
    <border>
      <left/>
      <right/>
      <top style="thin">
        <color theme="8"/>
      </top>
      <bottom/>
      <diagonal/>
    </border>
    <border>
      <left/>
      <right style="thin">
        <color theme="8"/>
      </right>
      <top style="thin">
        <color theme="8"/>
      </top>
      <bottom/>
      <diagonal/>
    </border>
    <border>
      <left style="thin">
        <color theme="8"/>
      </left>
      <right/>
      <top style="thin">
        <color theme="8"/>
      </top>
      <bottom style="thin">
        <color theme="8"/>
      </bottom>
      <diagonal/>
    </border>
    <border>
      <left/>
      <right style="thin">
        <color theme="8"/>
      </right>
      <top style="thin">
        <color theme="8"/>
      </top>
      <bottom style="thin">
        <color theme="8"/>
      </bottom>
      <diagonal/>
    </border>
    <border>
      <left style="thin">
        <color theme="8"/>
      </left>
      <right/>
      <top style="thin">
        <color auto="1"/>
      </top>
      <bottom style="thin">
        <color theme="8"/>
      </bottom>
      <diagonal/>
    </border>
    <border>
      <left/>
      <right style="thin">
        <color theme="8"/>
      </right>
      <top style="thin">
        <color auto="1"/>
      </top>
      <bottom style="thin">
        <color theme="8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rgb="FF0070C0"/>
      </right>
      <top style="medium">
        <color rgb="FF0070C0"/>
      </top>
      <bottom/>
      <diagonal/>
    </border>
    <border>
      <left/>
      <right style="medium">
        <color rgb="FF0070C0"/>
      </right>
      <top/>
      <bottom style="medium">
        <color rgb="FF0070C0"/>
      </bottom>
      <diagonal/>
    </border>
    <border>
      <left style="medium">
        <color rgb="FF0070C0"/>
      </left>
      <right/>
      <top style="medium">
        <color rgb="FF0070C0"/>
      </top>
      <bottom/>
      <diagonal/>
    </border>
    <border>
      <left style="medium">
        <color rgb="FF0070C0"/>
      </left>
      <right/>
      <top/>
      <bottom style="medium">
        <color rgb="FF0070C0"/>
      </bottom>
      <diagonal/>
    </border>
    <border>
      <left style="thin">
        <color theme="8"/>
      </left>
      <right/>
      <top/>
      <bottom style="thick">
        <color rgb="FF0070C0"/>
      </bottom>
      <diagonal/>
    </border>
    <border>
      <left style="thin">
        <color rgb="FF0070C0"/>
      </left>
      <right style="thin">
        <color theme="8"/>
      </right>
      <top/>
      <bottom style="thick">
        <color rgb="FF0070C0"/>
      </bottom>
      <diagonal/>
    </border>
    <border>
      <left/>
      <right/>
      <top/>
      <bottom style="thick">
        <color rgb="FF0070C0"/>
      </bottom>
      <diagonal/>
    </border>
    <border>
      <left style="thin">
        <color rgb="FF0070C0"/>
      </left>
      <right/>
      <top/>
      <bottom style="thick">
        <color rgb="FF0070C0"/>
      </bottom>
      <diagonal/>
    </border>
    <border>
      <left style="thin">
        <color theme="8"/>
      </left>
      <right style="thick">
        <color rgb="FF0070C0"/>
      </right>
      <top/>
      <bottom style="thick">
        <color rgb="FF0070C0"/>
      </bottom>
      <diagonal/>
    </border>
    <border>
      <left/>
      <right style="medium">
        <color rgb="FF0070C0"/>
      </right>
      <top/>
      <bottom/>
      <diagonal/>
    </border>
    <border>
      <left/>
      <right style="thick">
        <color rgb="FF0070C0"/>
      </right>
      <top/>
      <bottom/>
      <diagonal/>
    </border>
    <border>
      <left style="thick">
        <color rgb="FF0070C0"/>
      </left>
      <right/>
      <top style="thick">
        <color rgb="FF0070C0"/>
      </top>
      <bottom/>
      <diagonal/>
    </border>
    <border>
      <left/>
      <right/>
      <top style="thick">
        <color rgb="FF0070C0"/>
      </top>
      <bottom/>
      <diagonal/>
    </border>
    <border>
      <left style="thick">
        <color rgb="FF0070C0"/>
      </left>
      <right/>
      <top/>
      <bottom/>
      <diagonal/>
    </border>
    <border>
      <left style="thick">
        <color rgb="FF0070C0"/>
      </left>
      <right/>
      <top/>
      <bottom style="thick">
        <color rgb="FF0070C0"/>
      </bottom>
      <diagonal/>
    </border>
    <border>
      <left style="thick">
        <color rgb="FF0070C0"/>
      </left>
      <right style="thick">
        <color rgb="FF0070C0"/>
      </right>
      <top/>
      <bottom/>
      <diagonal/>
    </border>
    <border>
      <left style="thin">
        <color rgb="FF0070C0"/>
      </left>
      <right style="thin">
        <color rgb="FF0070C0"/>
      </right>
      <top/>
      <bottom style="thick">
        <color rgb="FF0070C0"/>
      </bottom>
      <diagonal/>
    </border>
    <border>
      <left/>
      <right style="thin">
        <color theme="8"/>
      </right>
      <top/>
      <bottom style="thick">
        <color rgb="FF0070C0"/>
      </bottom>
      <diagonal/>
    </border>
    <border>
      <left style="thick">
        <color rgb="FF0070C0"/>
      </left>
      <right style="thick">
        <color rgb="FF0070C0"/>
      </right>
      <top style="thick">
        <color rgb="FF0070C0"/>
      </top>
      <bottom/>
      <diagonal/>
    </border>
    <border>
      <left style="thick">
        <color rgb="FF0070C0"/>
      </left>
      <right style="thick">
        <color rgb="FF0070C0"/>
      </right>
      <top/>
      <bottom style="thick">
        <color rgb="FF0070C0"/>
      </bottom>
      <diagonal/>
    </border>
    <border>
      <left style="thin">
        <color theme="8"/>
      </left>
      <right style="thin">
        <color rgb="FF0070C0"/>
      </right>
      <top/>
      <bottom style="thick">
        <color rgb="FF0070C0"/>
      </bottom>
      <diagonal/>
    </border>
    <border>
      <left/>
      <right/>
      <top/>
      <bottom style="thick">
        <color rgb="FFFF5050"/>
      </bottom>
      <diagonal/>
    </border>
    <border>
      <left style="medium">
        <color auto="1"/>
      </left>
      <right/>
      <top/>
      <bottom style="thick">
        <color rgb="FFFF5050"/>
      </bottom>
      <diagonal/>
    </border>
    <border>
      <left/>
      <right style="thick">
        <color rgb="FFFF5050"/>
      </right>
      <top/>
      <bottom/>
      <diagonal/>
    </border>
    <border>
      <left/>
      <right style="thick">
        <color rgb="FFFF5050"/>
      </right>
      <top/>
      <bottom style="thick">
        <color rgb="FFFF5050"/>
      </bottom>
      <diagonal/>
    </border>
    <border>
      <left style="thin">
        <color rgb="FF0070C0"/>
      </left>
      <right style="thin">
        <color rgb="FF0070C0"/>
      </right>
      <top style="thin">
        <color rgb="FF0070C0"/>
      </top>
      <bottom/>
      <diagonal/>
    </border>
    <border>
      <left/>
      <right/>
      <top style="thin">
        <color auto="1"/>
      </top>
      <bottom style="thin">
        <color theme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8"/>
      </left>
      <right style="thin">
        <color theme="8"/>
      </right>
      <top style="thin">
        <color rgb="FF0070C0"/>
      </top>
      <bottom style="thin">
        <color theme="8"/>
      </bottom>
      <diagonal/>
    </border>
    <border>
      <left style="thin">
        <color theme="8"/>
      </left>
      <right style="thin">
        <color theme="8"/>
      </right>
      <top style="thin">
        <color theme="8"/>
      </top>
      <bottom style="thin">
        <color rgb="FF0070C0"/>
      </bottom>
      <diagonal/>
    </border>
    <border>
      <left/>
      <right style="thin">
        <color rgb="FF0070C0"/>
      </right>
      <top/>
      <bottom/>
      <diagonal/>
    </border>
    <border>
      <left style="medium">
        <color auto="1"/>
      </left>
      <right style="thin">
        <color rgb="FF0070C0"/>
      </right>
      <top/>
      <bottom/>
      <diagonal/>
    </border>
    <border>
      <left style="thin">
        <color theme="8"/>
      </left>
      <right style="thin">
        <color rgb="FF0070C0"/>
      </right>
      <top style="thin">
        <color theme="8"/>
      </top>
      <bottom/>
      <diagonal/>
    </border>
    <border>
      <left style="thin">
        <color theme="8"/>
      </left>
      <right style="thin">
        <color rgb="FF0070C0"/>
      </right>
      <top/>
      <bottom/>
      <diagonal/>
    </border>
    <border>
      <left/>
      <right style="thin">
        <color theme="8"/>
      </right>
      <top/>
      <bottom style="medium">
        <color auto="1"/>
      </bottom>
      <diagonal/>
    </border>
    <border>
      <left/>
      <right/>
      <top/>
      <bottom style="thin">
        <color indexed="64"/>
      </bottom>
      <diagonal/>
    </border>
    <border>
      <left style="medium">
        <color auto="1"/>
      </left>
      <right/>
      <top/>
      <bottom style="thin">
        <color indexed="64"/>
      </bottom>
      <diagonal/>
    </border>
    <border>
      <left/>
      <right style="medium">
        <color auto="1"/>
      </right>
      <top/>
      <bottom style="thin">
        <color indexed="64"/>
      </bottom>
      <diagonal/>
    </border>
    <border>
      <left/>
      <right/>
      <top style="medium">
        <color rgb="FF0070C0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238">
    <xf numFmtId="0" fontId="0" fillId="0" borderId="0" xfId="0"/>
    <xf numFmtId="164" fontId="0" fillId="0" borderId="0" xfId="0" applyNumberFormat="1" applyFont="1" applyFill="1" applyBorder="1"/>
    <xf numFmtId="1" fontId="0" fillId="0" borderId="1" xfId="0" applyNumberFormat="1" applyFont="1" applyFill="1" applyBorder="1" applyAlignment="1">
      <alignment horizontal="center"/>
    </xf>
    <xf numFmtId="0" fontId="0" fillId="0" borderId="7" xfId="0" applyFill="1" applyBorder="1"/>
    <xf numFmtId="0" fontId="0" fillId="0" borderId="0" xfId="0" applyFill="1"/>
    <xf numFmtId="1" fontId="0" fillId="0" borderId="20" xfId="0" applyNumberFormat="1" applyFont="1" applyFill="1" applyBorder="1" applyAlignment="1">
      <alignment horizontal="center"/>
    </xf>
    <xf numFmtId="164" fontId="0" fillId="0" borderId="21" xfId="0" applyNumberFormat="1" applyFont="1" applyFill="1" applyBorder="1" applyAlignment="1">
      <alignment horizontal="center"/>
    </xf>
    <xf numFmtId="1" fontId="0" fillId="0" borderId="22" xfId="0" applyNumberFormat="1" applyFont="1" applyFill="1" applyBorder="1" applyAlignment="1">
      <alignment horizontal="center"/>
    </xf>
    <xf numFmtId="164" fontId="0" fillId="0" borderId="21" xfId="0" applyNumberFormat="1" applyFont="1" applyFill="1" applyBorder="1"/>
    <xf numFmtId="1" fontId="0" fillId="0" borderId="17" xfId="0" applyNumberFormat="1" applyFont="1" applyFill="1" applyBorder="1" applyAlignment="1">
      <alignment horizontal="center"/>
    </xf>
    <xf numFmtId="1" fontId="0" fillId="0" borderId="24" xfId="0" applyNumberFormat="1" applyFont="1" applyFill="1" applyBorder="1" applyAlignment="1">
      <alignment horizontal="center"/>
    </xf>
    <xf numFmtId="164" fontId="0" fillId="0" borderId="2" xfId="0" applyNumberFormat="1" applyFont="1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64" fontId="0" fillId="0" borderId="38" xfId="0" applyNumberFormat="1" applyFont="1" applyFill="1" applyBorder="1"/>
    <xf numFmtId="1" fontId="0" fillId="0" borderId="39" xfId="0" applyNumberFormat="1" applyFont="1" applyFill="1" applyBorder="1" applyAlignment="1">
      <alignment horizontal="center"/>
    </xf>
    <xf numFmtId="164" fontId="0" fillId="0" borderId="40" xfId="0" applyNumberFormat="1" applyFont="1" applyFill="1" applyBorder="1"/>
    <xf numFmtId="1" fontId="0" fillId="0" borderId="41" xfId="0" applyNumberFormat="1" applyFont="1" applyFill="1" applyBorder="1" applyAlignment="1">
      <alignment horizontal="center"/>
    </xf>
    <xf numFmtId="164" fontId="0" fillId="0" borderId="42" xfId="0" applyNumberFormat="1" applyFont="1" applyFill="1" applyBorder="1" applyAlignment="1">
      <alignment horizontal="center"/>
    </xf>
    <xf numFmtId="164" fontId="0" fillId="0" borderId="50" xfId="0" applyNumberFormat="1" applyFont="1" applyFill="1" applyBorder="1"/>
    <xf numFmtId="1" fontId="0" fillId="0" borderId="51" xfId="0" applyNumberFormat="1" applyFont="1" applyFill="1" applyBorder="1" applyAlignment="1">
      <alignment horizontal="center"/>
    </xf>
    <xf numFmtId="164" fontId="0" fillId="0" borderId="54" xfId="0" applyNumberFormat="1" applyFont="1" applyFill="1" applyBorder="1" applyAlignment="1">
      <alignment horizontal="center"/>
    </xf>
    <xf numFmtId="164" fontId="2" fillId="0" borderId="0" xfId="1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wrapText="1"/>
    </xf>
    <xf numFmtId="164" fontId="0" fillId="0" borderId="59" xfId="0" applyNumberFormat="1" applyFont="1" applyFill="1" applyBorder="1"/>
    <xf numFmtId="0" fontId="1" fillId="0" borderId="14" xfId="0" applyFont="1" applyFill="1" applyBorder="1" applyAlignment="1">
      <alignment horizontal="center" vertical="center" shrinkToFit="1"/>
    </xf>
    <xf numFmtId="1" fontId="0" fillId="0" borderId="23" xfId="0" applyNumberFormat="1" applyFont="1" applyFill="1" applyBorder="1" applyAlignment="1">
      <alignment horizontal="center"/>
    </xf>
    <xf numFmtId="1" fontId="0" fillId="0" borderId="0" xfId="0" applyNumberFormat="1" applyFont="1" applyFill="1" applyBorder="1" applyAlignment="1">
      <alignment horizontal="center"/>
    </xf>
    <xf numFmtId="1" fontId="0" fillId="0" borderId="40" xfId="0" applyNumberFormat="1" applyFont="1" applyFill="1" applyBorder="1" applyAlignment="1">
      <alignment horizontal="center"/>
    </xf>
    <xf numFmtId="0" fontId="2" fillId="0" borderId="0" xfId="1" applyNumberFormat="1" applyFont="1" applyFill="1" applyBorder="1" applyAlignment="1">
      <alignment horizontal="center" vertical="center"/>
    </xf>
    <xf numFmtId="0" fontId="5" fillId="0" borderId="0" xfId="1" applyNumberFormat="1" applyFont="1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 wrapText="1"/>
    </xf>
    <xf numFmtId="0" fontId="0" fillId="0" borderId="61" xfId="0" applyFill="1" applyBorder="1" applyAlignment="1">
      <alignment horizontal="center" vertical="center" wrapText="1"/>
    </xf>
    <xf numFmtId="0" fontId="0" fillId="0" borderId="0" xfId="0" applyNumberFormat="1" applyFill="1"/>
    <xf numFmtId="0" fontId="8" fillId="0" borderId="0" xfId="0" applyNumberFormat="1" applyFont="1" applyFill="1"/>
    <xf numFmtId="0" fontId="1" fillId="0" borderId="60" xfId="0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horizontal="center" vertical="center"/>
    </xf>
    <xf numFmtId="0" fontId="0" fillId="0" borderId="0" xfId="0" applyFill="1" applyAlignment="1">
      <alignment vertical="center" shrinkToFit="1"/>
    </xf>
    <xf numFmtId="0" fontId="0" fillId="0" borderId="29" xfId="0" applyFill="1" applyBorder="1" applyAlignment="1">
      <alignment horizontal="center"/>
    </xf>
    <xf numFmtId="1" fontId="0" fillId="0" borderId="47" xfId="0" applyNumberFormat="1" applyFill="1" applyBorder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164" fontId="0" fillId="0" borderId="52" xfId="0" applyNumberForma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8" fillId="0" borderId="0" xfId="0" applyNumberFormat="1" applyFont="1" applyFill="1" applyBorder="1" applyAlignment="1">
      <alignment horizontal="center" vertical="center"/>
    </xf>
    <xf numFmtId="1" fontId="8" fillId="0" borderId="0" xfId="0" applyNumberFormat="1" applyFont="1" applyFill="1" applyBorder="1" applyAlignment="1">
      <alignment horizontal="center" vertical="center"/>
    </xf>
    <xf numFmtId="164" fontId="0" fillId="0" borderId="49" xfId="0" applyNumberFormat="1" applyFill="1" applyBorder="1" applyAlignment="1">
      <alignment horizontal="center" vertical="center"/>
    </xf>
    <xf numFmtId="0" fontId="3" fillId="0" borderId="0" xfId="0" applyFont="1" applyFill="1" applyAlignment="1">
      <alignment wrapText="1"/>
    </xf>
    <xf numFmtId="0" fontId="3" fillId="0" borderId="4" xfId="0" applyFont="1" applyFill="1" applyBorder="1" applyAlignment="1">
      <alignment wrapText="1"/>
    </xf>
    <xf numFmtId="0" fontId="3" fillId="0" borderId="5" xfId="0" applyFont="1" applyFill="1" applyBorder="1" applyAlignment="1">
      <alignment wrapText="1"/>
    </xf>
    <xf numFmtId="0" fontId="3" fillId="0" borderId="36" xfId="0" applyFont="1" applyFill="1" applyBorder="1" applyAlignment="1">
      <alignment wrapText="1"/>
    </xf>
    <xf numFmtId="0" fontId="3" fillId="0" borderId="34" xfId="0" applyFont="1" applyFill="1" applyBorder="1" applyAlignment="1">
      <alignment wrapText="1"/>
    </xf>
    <xf numFmtId="0" fontId="3" fillId="0" borderId="8" xfId="0" applyFont="1" applyFill="1" applyBorder="1" applyAlignment="1">
      <alignment wrapText="1"/>
    </xf>
    <xf numFmtId="0" fontId="0" fillId="0" borderId="10" xfId="0" applyFill="1" applyBorder="1"/>
    <xf numFmtId="0" fontId="0" fillId="0" borderId="43" xfId="0" applyFill="1" applyBorder="1"/>
    <xf numFmtId="0" fontId="0" fillId="0" borderId="8" xfId="0" applyFill="1" applyBorder="1"/>
    <xf numFmtId="0" fontId="0" fillId="0" borderId="57" xfId="0" applyFill="1" applyBorder="1"/>
    <xf numFmtId="0" fontId="0" fillId="0" borderId="37" xfId="0" applyFill="1" applyBorder="1"/>
    <xf numFmtId="0" fontId="0" fillId="0" borderId="35" xfId="0" applyFill="1" applyBorder="1"/>
    <xf numFmtId="0" fontId="0" fillId="0" borderId="9" xfId="0" applyFill="1" applyBorder="1"/>
    <xf numFmtId="0" fontId="0" fillId="0" borderId="6" xfId="0" applyFill="1" applyBorder="1"/>
    <xf numFmtId="0" fontId="0" fillId="0" borderId="56" xfId="0" applyFill="1" applyBorder="1"/>
    <xf numFmtId="0" fontId="0" fillId="0" borderId="58" xfId="0" applyFill="1" applyBorder="1"/>
    <xf numFmtId="1" fontId="0" fillId="0" borderId="48" xfId="0" applyNumberFormat="1" applyFill="1" applyBorder="1" applyAlignment="1">
      <alignment horizontal="center"/>
    </xf>
    <xf numFmtId="1" fontId="0" fillId="0" borderId="0" xfId="0" applyNumberFormat="1" applyFill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8" fillId="3" borderId="0" xfId="0" applyFont="1" applyFill="1" applyBorder="1" applyAlignment="1">
      <alignment horizontal="center" vertical="center"/>
    </xf>
    <xf numFmtId="1" fontId="0" fillId="3" borderId="4" xfId="0" applyNumberFormat="1" applyFill="1" applyBorder="1" applyAlignment="1">
      <alignment horizontal="center" vertical="center"/>
    </xf>
    <xf numFmtId="0" fontId="8" fillId="3" borderId="30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1" fontId="0" fillId="3" borderId="7" xfId="0" applyNumberForma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8" fillId="6" borderId="0" xfId="0" applyFont="1" applyFill="1" applyBorder="1" applyAlignment="1">
      <alignment horizontal="center" vertical="center"/>
    </xf>
    <xf numFmtId="1" fontId="0" fillId="6" borderId="0" xfId="0" applyNumberForma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8" fillId="6" borderId="30" xfId="0" applyFont="1" applyFill="1" applyBorder="1" applyAlignment="1">
      <alignment horizontal="center" vertical="center"/>
    </xf>
    <xf numFmtId="1" fontId="0" fillId="6" borderId="30" xfId="0" applyNumberFormat="1" applyFill="1" applyBorder="1" applyAlignment="1">
      <alignment horizontal="center" vertical="center"/>
    </xf>
    <xf numFmtId="0" fontId="8" fillId="6" borderId="7" xfId="0" applyFont="1" applyFill="1" applyBorder="1" applyAlignment="1">
      <alignment horizontal="center" vertical="center"/>
    </xf>
    <xf numFmtId="0" fontId="8" fillId="4" borderId="0" xfId="0" applyNumberFormat="1" applyFont="1" applyFill="1" applyBorder="1" applyAlignment="1">
      <alignment horizontal="center" vertical="center"/>
    </xf>
    <xf numFmtId="1" fontId="8" fillId="5" borderId="30" xfId="0" applyNumberFormat="1" applyFont="1" applyFill="1" applyBorder="1" applyAlignment="1">
      <alignment horizontal="center" vertical="center"/>
    </xf>
    <xf numFmtId="1" fontId="8" fillId="5" borderId="5" xfId="0" applyNumberFormat="1" applyFont="1" applyFill="1" applyBorder="1" applyAlignment="1">
      <alignment horizontal="center" vertical="center"/>
    </xf>
    <xf numFmtId="1" fontId="8" fillId="5" borderId="0" xfId="0" applyNumberFormat="1" applyFont="1" applyFill="1" applyBorder="1" applyAlignment="1">
      <alignment horizontal="center" vertical="center"/>
    </xf>
    <xf numFmtId="1" fontId="8" fillId="5" borderId="8" xfId="0" applyNumberFormat="1" applyFont="1" applyFill="1" applyBorder="1" applyAlignment="1">
      <alignment horizontal="center" vertical="center"/>
    </xf>
    <xf numFmtId="1" fontId="8" fillId="5" borderId="9" xfId="0" applyNumberFormat="1" applyFont="1" applyFill="1" applyBorder="1" applyAlignment="1">
      <alignment horizontal="center" vertical="center"/>
    </xf>
    <xf numFmtId="1" fontId="8" fillId="5" borderId="6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6" borderId="60" xfId="0" applyFont="1" applyFill="1" applyBorder="1" applyAlignment="1">
      <alignment horizontal="center" vertical="center"/>
    </xf>
    <xf numFmtId="0" fontId="1" fillId="3" borderId="62" xfId="0" applyFont="1" applyFill="1" applyBorder="1" applyAlignment="1">
      <alignment horizontal="center" vertical="center" shrinkToFit="1"/>
    </xf>
    <xf numFmtId="0" fontId="1" fillId="6" borderId="63" xfId="0" applyFont="1" applyFill="1" applyBorder="1" applyAlignment="1">
      <alignment horizontal="center" vertical="center" shrinkToFit="1"/>
    </xf>
    <xf numFmtId="1" fontId="8" fillId="4" borderId="0" xfId="0" applyNumberFormat="1" applyFont="1" applyFill="1" applyBorder="1" applyAlignment="1">
      <alignment horizontal="center" vertical="center"/>
    </xf>
    <xf numFmtId="164" fontId="0" fillId="0" borderId="47" xfId="0" applyNumberFormat="1" applyFill="1" applyBorder="1" applyAlignment="1">
      <alignment horizontal="center" vertical="center"/>
    </xf>
    <xf numFmtId="0" fontId="0" fillId="0" borderId="47" xfId="0" applyFill="1" applyBorder="1"/>
    <xf numFmtId="1" fontId="10" fillId="3" borderId="7" xfId="0" applyNumberFormat="1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horizontal="center" vertical="center"/>
    </xf>
    <xf numFmtId="0" fontId="11" fillId="3" borderId="8" xfId="0" applyFont="1" applyFill="1" applyBorder="1" applyAlignment="1">
      <alignment horizontal="center" vertical="center"/>
    </xf>
    <xf numFmtId="0" fontId="10" fillId="0" borderId="29" xfId="0" applyFont="1" applyFill="1" applyBorder="1" applyAlignment="1">
      <alignment horizontal="center" vertical="center" wrapText="1"/>
    </xf>
    <xf numFmtId="1" fontId="7" fillId="6" borderId="0" xfId="0" applyNumberFormat="1" applyFont="1" applyFill="1" applyBorder="1" applyAlignment="1">
      <alignment horizontal="center" vertical="center"/>
    </xf>
    <xf numFmtId="0" fontId="7" fillId="0" borderId="29" xfId="0" applyFont="1" applyFill="1" applyBorder="1" applyAlignment="1">
      <alignment horizontal="center" vertical="center" wrapText="1"/>
    </xf>
    <xf numFmtId="164" fontId="7" fillId="0" borderId="21" xfId="0" applyNumberFormat="1" applyFont="1" applyFill="1" applyBorder="1"/>
    <xf numFmtId="0" fontId="12" fillId="6" borderId="7" xfId="0" applyFont="1" applyFill="1" applyBorder="1" applyAlignment="1">
      <alignment horizontal="center" vertical="center"/>
    </xf>
    <xf numFmtId="1" fontId="13" fillId="6" borderId="0" xfId="0" applyNumberFormat="1" applyFont="1" applyFill="1" applyBorder="1" applyAlignment="1">
      <alignment horizontal="center" vertical="center"/>
    </xf>
    <xf numFmtId="0" fontId="13" fillId="0" borderId="29" xfId="0" applyFont="1" applyFill="1" applyBorder="1" applyAlignment="1">
      <alignment horizontal="center" vertical="center" wrapText="1"/>
    </xf>
    <xf numFmtId="164" fontId="13" fillId="0" borderId="21" xfId="0" applyNumberFormat="1" applyFont="1" applyFill="1" applyBorder="1"/>
    <xf numFmtId="0" fontId="1" fillId="3" borderId="25" xfId="0" applyFont="1" applyFill="1" applyBorder="1" applyAlignment="1">
      <alignment horizontal="center" vertical="center" shrinkToFit="1"/>
    </xf>
    <xf numFmtId="0" fontId="1" fillId="3" borderId="26" xfId="0" applyFont="1" applyFill="1" applyBorder="1" applyAlignment="1">
      <alignment horizontal="center" vertical="center" shrinkToFit="1"/>
    </xf>
    <xf numFmtId="0" fontId="1" fillId="6" borderId="15" xfId="0" applyFont="1" applyFill="1" applyBorder="1" applyAlignment="1">
      <alignment horizontal="center" vertical="center" shrinkToFit="1"/>
    </xf>
    <xf numFmtId="0" fontId="0" fillId="0" borderId="44" xfId="0" applyFill="1" applyBorder="1" applyAlignment="1">
      <alignment horizontal="center" vertical="center"/>
    </xf>
    <xf numFmtId="0" fontId="0" fillId="2" borderId="32" xfId="0" applyNumberFormat="1" applyFill="1" applyBorder="1" applyAlignment="1">
      <alignment horizontal="center" vertical="center"/>
    </xf>
    <xf numFmtId="0" fontId="2" fillId="4" borderId="0" xfId="1" applyNumberFormat="1" applyFont="1" applyFill="1" applyBorder="1" applyAlignment="1">
      <alignment horizontal="center" vertical="center"/>
    </xf>
    <xf numFmtId="1" fontId="0" fillId="0" borderId="64" xfId="0" applyNumberFormat="1" applyFont="1" applyFill="1" applyBorder="1" applyAlignment="1">
      <alignment horizontal="center"/>
    </xf>
    <xf numFmtId="1" fontId="0" fillId="0" borderId="2" xfId="0" applyNumberFormat="1" applyFont="1" applyFill="1" applyBorder="1" applyAlignment="1">
      <alignment horizontal="center"/>
    </xf>
    <xf numFmtId="164" fontId="10" fillId="0" borderId="65" xfId="0" applyNumberFormat="1" applyFont="1" applyFill="1" applyBorder="1"/>
    <xf numFmtId="164" fontId="0" fillId="0" borderId="65" xfId="0" applyNumberFormat="1" applyFont="1" applyFill="1" applyBorder="1"/>
    <xf numFmtId="0" fontId="1" fillId="6" borderId="17" xfId="0" applyFont="1" applyFill="1" applyBorder="1" applyAlignment="1">
      <alignment horizontal="center" vertical="center" shrinkToFit="1"/>
    </xf>
    <xf numFmtId="164" fontId="0" fillId="0" borderId="66" xfId="0" applyNumberFormat="1" applyFont="1" applyFill="1" applyBorder="1"/>
    <xf numFmtId="164" fontId="0" fillId="0" borderId="67" xfId="0" applyNumberFormat="1" applyFont="1" applyFill="1" applyBorder="1"/>
    <xf numFmtId="1" fontId="0" fillId="0" borderId="59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8" fillId="0" borderId="7" xfId="0" applyFont="1" applyFill="1" applyBorder="1" applyAlignment="1">
      <alignment horizontal="center" vertical="center"/>
    </xf>
    <xf numFmtId="164" fontId="2" fillId="0" borderId="0" xfId="1" applyNumberFormat="1" applyFont="1" applyFill="1" applyBorder="1" applyAlignment="1">
      <alignment horizontal="center" vertical="center" shrinkToFit="1"/>
    </xf>
    <xf numFmtId="1" fontId="0" fillId="0" borderId="10" xfId="0" applyNumberFormat="1" applyFill="1" applyBorder="1" applyAlignment="1">
      <alignment horizontal="center" vertical="center"/>
    </xf>
    <xf numFmtId="1" fontId="0" fillId="0" borderId="43" xfId="0" applyNumberFormat="1" applyFill="1" applyBorder="1" applyAlignment="1">
      <alignment horizontal="center" vertical="center"/>
    </xf>
    <xf numFmtId="1" fontId="0" fillId="0" borderId="37" xfId="0" applyNumberFormat="1" applyFill="1" applyBorder="1" applyAlignment="1">
      <alignment horizontal="center" vertical="center"/>
    </xf>
    <xf numFmtId="1" fontId="0" fillId="0" borderId="35" xfId="0" applyNumberFormat="1" applyFill="1" applyBorder="1" applyAlignment="1">
      <alignment horizontal="center" vertical="center"/>
    </xf>
    <xf numFmtId="43" fontId="2" fillId="7" borderId="36" xfId="1" applyFont="1" applyFill="1" applyBorder="1" applyAlignment="1">
      <alignment horizontal="center" vertical="center"/>
    </xf>
    <xf numFmtId="43" fontId="2" fillId="7" borderId="34" xfId="1" applyFont="1" applyFill="1" applyBorder="1" applyAlignment="1">
      <alignment horizontal="center" vertical="center"/>
    </xf>
    <xf numFmtId="164" fontId="14" fillId="5" borderId="37" xfId="1" applyNumberFormat="1" applyFont="1" applyFill="1" applyBorder="1" applyAlignment="1">
      <alignment horizontal="center" vertical="center"/>
    </xf>
    <xf numFmtId="164" fontId="14" fillId="5" borderId="35" xfId="1" applyNumberFormat="1" applyFont="1" applyFill="1" applyBorder="1" applyAlignment="1">
      <alignment horizontal="center" vertical="center"/>
    </xf>
    <xf numFmtId="0" fontId="8" fillId="3" borderId="69" xfId="0" applyFont="1" applyFill="1" applyBorder="1" applyAlignment="1">
      <alignment horizontal="center" vertical="center"/>
    </xf>
    <xf numFmtId="0" fontId="8" fillId="3" borderId="71" xfId="0" applyFont="1" applyFill="1" applyBorder="1" applyAlignment="1">
      <alignment horizontal="center" vertical="center"/>
    </xf>
    <xf numFmtId="0" fontId="8" fillId="6" borderId="70" xfId="0" applyFont="1" applyFill="1" applyBorder="1" applyAlignment="1">
      <alignment horizontal="center" vertical="center"/>
    </xf>
    <xf numFmtId="0" fontId="8" fillId="6" borderId="69" xfId="0" applyFont="1" applyFill="1" applyBorder="1" applyAlignment="1">
      <alignment horizontal="center" vertical="center"/>
    </xf>
    <xf numFmtId="1" fontId="0" fillId="6" borderId="69" xfId="0" applyNumberFormat="1" applyFill="1" applyBorder="1" applyAlignment="1">
      <alignment horizontal="center" vertical="center"/>
    </xf>
    <xf numFmtId="0" fontId="0" fillId="4" borderId="69" xfId="0" applyFill="1" applyBorder="1" applyAlignment="1">
      <alignment horizontal="center"/>
    </xf>
    <xf numFmtId="1" fontId="8" fillId="4" borderId="69" xfId="0" applyNumberFormat="1" applyFont="1" applyFill="1" applyBorder="1" applyAlignment="1">
      <alignment horizontal="center" vertical="center"/>
    </xf>
    <xf numFmtId="0" fontId="8" fillId="4" borderId="69" xfId="0" applyNumberFormat="1" applyFont="1" applyFill="1" applyBorder="1" applyAlignment="1">
      <alignment horizontal="center" vertical="center"/>
    </xf>
    <xf numFmtId="1" fontId="8" fillId="5" borderId="69" xfId="0" applyNumberFormat="1" applyFont="1" applyFill="1" applyBorder="1" applyAlignment="1">
      <alignment horizontal="center" vertical="center"/>
    </xf>
    <xf numFmtId="0" fontId="8" fillId="0" borderId="73" xfId="0" applyFont="1" applyFill="1" applyBorder="1" applyAlignment="1">
      <alignment horizontal="center" vertical="center"/>
    </xf>
    <xf numFmtId="1" fontId="0" fillId="3" borderId="69" xfId="0" applyNumberFormat="1" applyFill="1" applyBorder="1" applyAlignment="1">
      <alignment horizontal="center" vertical="center"/>
    </xf>
    <xf numFmtId="1" fontId="0" fillId="3" borderId="0" xfId="0" applyNumberFormat="1" applyFill="1" applyBorder="1" applyAlignment="1">
      <alignment horizontal="center" vertical="center"/>
    </xf>
    <xf numFmtId="1" fontId="8" fillId="0" borderId="69" xfId="0" applyNumberFormat="1" applyFont="1" applyFill="1" applyBorder="1" applyAlignment="1">
      <alignment horizontal="center" vertical="center"/>
    </xf>
    <xf numFmtId="0" fontId="8" fillId="0" borderId="61" xfId="0" applyFont="1" applyFill="1" applyBorder="1" applyAlignment="1">
      <alignment horizontal="center" vertical="center"/>
    </xf>
    <xf numFmtId="0" fontId="8" fillId="0" borderId="74" xfId="0" applyFont="1" applyFill="1" applyBorder="1" applyAlignment="1">
      <alignment horizontal="center" vertical="center"/>
    </xf>
    <xf numFmtId="0" fontId="8" fillId="0" borderId="75" xfId="0" applyFont="1" applyFill="1" applyBorder="1" applyAlignment="1">
      <alignment horizontal="center" vertical="center"/>
    </xf>
    <xf numFmtId="0" fontId="8" fillId="5" borderId="76" xfId="0" applyNumberFormat="1" applyFont="1" applyFill="1" applyBorder="1" applyAlignment="1">
      <alignment horizontal="center" vertical="center"/>
    </xf>
    <xf numFmtId="0" fontId="8" fillId="5" borderId="77" xfId="0" applyNumberFormat="1" applyFont="1" applyFill="1" applyBorder="1" applyAlignment="1">
      <alignment horizontal="center" vertical="center"/>
    </xf>
    <xf numFmtId="0" fontId="8" fillId="5" borderId="78" xfId="0" applyNumberFormat="1" applyFont="1" applyFill="1" applyBorder="1" applyAlignment="1">
      <alignment horizontal="center" vertical="center"/>
    </xf>
    <xf numFmtId="1" fontId="8" fillId="5" borderId="71" xfId="0" applyNumberFormat="1" applyFont="1" applyFill="1" applyBorder="1" applyAlignment="1">
      <alignment horizontal="center" vertical="center"/>
    </xf>
    <xf numFmtId="0" fontId="8" fillId="5" borderId="79" xfId="0" applyNumberFormat="1" applyFont="1" applyFill="1" applyBorder="1" applyAlignment="1">
      <alignment horizontal="center" vertical="center"/>
    </xf>
    <xf numFmtId="0" fontId="8" fillId="5" borderId="80" xfId="0" applyNumberFormat="1" applyFont="1" applyFill="1" applyBorder="1" applyAlignment="1">
      <alignment horizontal="center" vertical="center"/>
    </xf>
    <xf numFmtId="0" fontId="5" fillId="0" borderId="31" xfId="1" applyNumberFormat="1" applyFont="1" applyFill="1" applyBorder="1" applyAlignment="1">
      <alignment horizontal="center" vertical="center"/>
    </xf>
    <xf numFmtId="0" fontId="5" fillId="0" borderId="32" xfId="1" applyNumberFormat="1" applyFont="1" applyFill="1" applyBorder="1" applyAlignment="1">
      <alignment horizontal="center" vertical="center"/>
    </xf>
    <xf numFmtId="0" fontId="5" fillId="0" borderId="33" xfId="1" applyNumberFormat="1" applyFont="1" applyFill="1" applyBorder="1" applyAlignment="1">
      <alignment horizontal="center" vertical="center"/>
    </xf>
    <xf numFmtId="164" fontId="0" fillId="0" borderId="72" xfId="0" applyNumberFormat="1" applyFill="1" applyBorder="1" applyAlignment="1">
      <alignment horizontal="center" vertical="center"/>
    </xf>
    <xf numFmtId="0" fontId="0" fillId="0" borderId="0" xfId="0" applyAlignment="1"/>
    <xf numFmtId="0" fontId="0" fillId="0" borderId="0" xfId="0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0" fillId="0" borderId="84" xfId="0" applyBorder="1" applyAlignment="1">
      <alignment horizontal="center" vertical="center"/>
    </xf>
    <xf numFmtId="0" fontId="16" fillId="0" borderId="84" xfId="0" applyFont="1" applyFill="1" applyBorder="1" applyAlignment="1">
      <alignment horizontal="center" vertical="center" wrapText="1"/>
    </xf>
    <xf numFmtId="0" fontId="0" fillId="0" borderId="85" xfId="0" applyBorder="1" applyAlignment="1">
      <alignment horizontal="center" vertical="center"/>
    </xf>
    <xf numFmtId="0" fontId="0" fillId="0" borderId="86" xfId="0" applyBorder="1" applyAlignment="1">
      <alignment horizontal="center" vertical="center"/>
    </xf>
    <xf numFmtId="0" fontId="0" fillId="0" borderId="87" xfId="0" applyBorder="1" applyAlignment="1">
      <alignment horizontal="center" vertical="center"/>
    </xf>
    <xf numFmtId="0" fontId="16" fillId="0" borderId="88" xfId="0" applyFont="1" applyFill="1" applyBorder="1" applyAlignment="1">
      <alignment horizontal="center" vertical="center" wrapText="1"/>
    </xf>
    <xf numFmtId="0" fontId="0" fillId="0" borderId="88" xfId="0" applyBorder="1" applyAlignment="1">
      <alignment horizontal="center" vertical="center"/>
    </xf>
    <xf numFmtId="0" fontId="0" fillId="0" borderId="89" xfId="0" applyBorder="1" applyAlignment="1">
      <alignment horizontal="center" vertical="center"/>
    </xf>
    <xf numFmtId="0" fontId="0" fillId="0" borderId="78" xfId="0" applyBorder="1" applyAlignment="1">
      <alignment horizontal="center" vertical="center"/>
    </xf>
    <xf numFmtId="0" fontId="0" fillId="0" borderId="90" xfId="0" applyBorder="1" applyAlignment="1">
      <alignment horizontal="center" vertical="center"/>
    </xf>
    <xf numFmtId="0" fontId="0" fillId="0" borderId="91" xfId="0" applyBorder="1" applyAlignment="1">
      <alignment horizontal="center" vertical="center"/>
    </xf>
    <xf numFmtId="0" fontId="16" fillId="0" borderId="90" xfId="0" applyFont="1" applyFill="1" applyBorder="1" applyAlignment="1">
      <alignment horizontal="center" vertical="center"/>
    </xf>
    <xf numFmtId="0" fontId="0" fillId="0" borderId="61" xfId="0" applyBorder="1"/>
    <xf numFmtId="0" fontId="0" fillId="0" borderId="74" xfId="0" applyBorder="1"/>
    <xf numFmtId="14" fontId="15" fillId="0" borderId="17" xfId="0" applyNumberFormat="1" applyFont="1" applyFill="1" applyBorder="1" applyAlignment="1">
      <alignment horizontal="center" vertical="center" wrapText="1"/>
    </xf>
    <xf numFmtId="14" fontId="15" fillId="0" borderId="68" xfId="0" applyNumberFormat="1" applyFont="1" applyFill="1" applyBorder="1" applyAlignment="1">
      <alignment horizontal="center" vertical="center" wrapText="1"/>
    </xf>
    <xf numFmtId="0" fontId="4" fillId="0" borderId="13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6" borderId="27" xfId="0" applyFont="1" applyFill="1" applyBorder="1" applyAlignment="1">
      <alignment horizontal="center" vertical="center"/>
    </xf>
    <xf numFmtId="0" fontId="1" fillId="6" borderId="28" xfId="0" applyFont="1" applyFill="1" applyBorder="1" applyAlignment="1">
      <alignment horizontal="center" vertical="center"/>
    </xf>
    <xf numFmtId="0" fontId="1" fillId="0" borderId="27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1" fontId="2" fillId="0" borderId="18" xfId="0" applyNumberFormat="1" applyFont="1" applyFill="1" applyBorder="1" applyAlignment="1">
      <alignment horizontal="center" vertical="center" shrinkToFit="1"/>
    </xf>
    <xf numFmtId="1" fontId="2" fillId="0" borderId="11" xfId="0" applyNumberFormat="1" applyFont="1" applyFill="1" applyBorder="1" applyAlignment="1">
      <alignment horizontal="center" vertical="center" shrinkToFit="1"/>
    </xf>
    <xf numFmtId="1" fontId="2" fillId="0" borderId="15" xfId="0" applyNumberFormat="1" applyFont="1" applyFill="1" applyBorder="1" applyAlignment="1">
      <alignment horizontal="center" vertical="center" shrinkToFit="1"/>
    </xf>
    <xf numFmtId="1" fontId="2" fillId="0" borderId="14" xfId="0" applyNumberFormat="1" applyFont="1" applyFill="1" applyBorder="1" applyAlignment="1">
      <alignment horizontal="center" vertical="center" shrinkToFit="1"/>
    </xf>
    <xf numFmtId="0" fontId="1" fillId="0" borderId="21" xfId="0" applyFont="1" applyFill="1" applyBorder="1" applyAlignment="1">
      <alignment horizontal="center" vertical="center" shrinkToFit="1"/>
    </xf>
    <xf numFmtId="0" fontId="1" fillId="0" borderId="16" xfId="0" applyFont="1" applyFill="1" applyBorder="1" applyAlignment="1">
      <alignment horizontal="center" vertical="center" shrinkToFit="1"/>
    </xf>
    <xf numFmtId="0" fontId="1" fillId="0" borderId="15" xfId="0" applyFont="1" applyFill="1" applyBorder="1" applyAlignment="1">
      <alignment horizontal="center" vertical="center" shrinkToFit="1"/>
    </xf>
    <xf numFmtId="1" fontId="2" fillId="0" borderId="19" xfId="0" applyNumberFormat="1" applyFont="1" applyFill="1" applyBorder="1" applyAlignment="1">
      <alignment horizontal="center" vertical="center"/>
    </xf>
    <xf numFmtId="1" fontId="2" fillId="0" borderId="15" xfId="0" applyNumberFormat="1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3" fillId="0" borderId="56" xfId="0" applyFont="1" applyFill="1" applyBorder="1" applyAlignment="1">
      <alignment horizontal="center" wrapText="1"/>
    </xf>
    <xf numFmtId="0" fontId="3" fillId="0" borderId="55" xfId="0" applyFont="1" applyFill="1" applyBorder="1" applyAlignment="1">
      <alignment horizontal="center" wrapText="1"/>
    </xf>
    <xf numFmtId="164" fontId="2" fillId="3" borderId="36" xfId="1" applyNumberFormat="1" applyFont="1" applyFill="1" applyBorder="1" applyAlignment="1">
      <alignment horizontal="center" vertical="center"/>
    </xf>
    <xf numFmtId="164" fontId="2" fillId="3" borderId="34" xfId="1" applyNumberFormat="1" applyFont="1" applyFill="1" applyBorder="1" applyAlignment="1">
      <alignment horizontal="center" vertical="center"/>
    </xf>
    <xf numFmtId="164" fontId="2" fillId="5" borderId="37" xfId="1" applyNumberFormat="1" applyFont="1" applyFill="1" applyBorder="1" applyAlignment="1">
      <alignment horizontal="center" vertical="center"/>
    </xf>
    <xf numFmtId="164" fontId="2" fillId="5" borderId="35" xfId="1" applyNumberFormat="1" applyFont="1" applyFill="1" applyBorder="1" applyAlignment="1">
      <alignment horizontal="center" vertical="center"/>
    </xf>
    <xf numFmtId="164" fontId="5" fillId="0" borderId="52" xfId="1" applyNumberFormat="1" applyFont="1" applyFill="1" applyBorder="1" applyAlignment="1">
      <alignment horizontal="center" vertical="center"/>
    </xf>
    <xf numFmtId="164" fontId="5" fillId="0" borderId="53" xfId="1" applyNumberFormat="1" applyFont="1" applyFill="1" applyBorder="1" applyAlignment="1">
      <alignment horizontal="center" vertical="center"/>
    </xf>
    <xf numFmtId="0" fontId="5" fillId="0" borderId="45" xfId="0" applyFont="1" applyFill="1" applyBorder="1" applyAlignment="1">
      <alignment horizontal="center" vertical="center" shrinkToFit="1"/>
    </xf>
    <xf numFmtId="0" fontId="5" fillId="0" borderId="46" xfId="0" applyFont="1" applyFill="1" applyBorder="1" applyAlignment="1">
      <alignment horizontal="center" vertical="center" shrinkToFit="1"/>
    </xf>
    <xf numFmtId="0" fontId="5" fillId="0" borderId="48" xfId="0" applyFont="1" applyFill="1" applyBorder="1" applyAlignment="1">
      <alignment horizontal="center" vertical="center" shrinkToFit="1"/>
    </xf>
    <xf numFmtId="0" fontId="5" fillId="0" borderId="40" xfId="0" applyFont="1" applyFill="1" applyBorder="1" applyAlignment="1">
      <alignment horizontal="center" vertical="center" shrinkToFit="1"/>
    </xf>
    <xf numFmtId="0" fontId="6" fillId="0" borderId="0" xfId="0" applyFont="1" applyFill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 wrapText="1"/>
    </xf>
    <xf numFmtId="0" fontId="5" fillId="5" borderId="81" xfId="1" applyNumberFormat="1" applyFont="1" applyFill="1" applyBorder="1" applyAlignment="1">
      <alignment horizontal="center" vertical="center"/>
    </xf>
    <xf numFmtId="0" fontId="5" fillId="5" borderId="82" xfId="1" applyNumberFormat="1" applyFont="1" applyFill="1" applyBorder="1" applyAlignment="1">
      <alignment horizontal="center" vertical="center"/>
    </xf>
    <xf numFmtId="0" fontId="5" fillId="5" borderId="83" xfId="1" applyNumberFormat="1" applyFont="1" applyFill="1" applyBorder="1" applyAlignment="1">
      <alignment horizontal="center" vertical="center"/>
    </xf>
    <xf numFmtId="0" fontId="2" fillId="3" borderId="0" xfId="1" applyNumberFormat="1" applyFont="1" applyFill="1" applyBorder="1" applyAlignment="1">
      <alignment horizontal="center" vertical="center"/>
    </xf>
    <xf numFmtId="0" fontId="2" fillId="6" borderId="0" xfId="1" applyNumberFormat="1" applyFont="1" applyFill="1" applyBorder="1" applyAlignment="1">
      <alignment horizontal="center" vertical="center"/>
    </xf>
    <xf numFmtId="0" fontId="2" fillId="4" borderId="0" xfId="1" applyNumberFormat="1" applyFont="1" applyFill="1" applyBorder="1" applyAlignment="1">
      <alignment horizontal="center" vertical="center"/>
    </xf>
    <xf numFmtId="164" fontId="2" fillId="3" borderId="37" xfId="1" applyNumberFormat="1" applyFont="1" applyFill="1" applyBorder="1" applyAlignment="1">
      <alignment horizontal="center" vertical="center"/>
    </xf>
    <xf numFmtId="164" fontId="2" fillId="3" borderId="35" xfId="1" applyNumberFormat="1" applyFont="1" applyFill="1" applyBorder="1" applyAlignment="1">
      <alignment horizontal="center" vertical="center"/>
    </xf>
    <xf numFmtId="0" fontId="2" fillId="4" borderId="36" xfId="0" applyFont="1" applyFill="1" applyBorder="1" applyAlignment="1">
      <alignment horizontal="center" vertical="center"/>
    </xf>
    <xf numFmtId="0" fontId="2" fillId="4" borderId="34" xfId="0" applyFont="1" applyFill="1" applyBorder="1" applyAlignment="1">
      <alignment horizontal="center" vertical="center"/>
    </xf>
    <xf numFmtId="164" fontId="2" fillId="6" borderId="36" xfId="1" applyNumberFormat="1" applyFont="1" applyFill="1" applyBorder="1" applyAlignment="1">
      <alignment horizontal="center" vertical="center"/>
    </xf>
    <xf numFmtId="164" fontId="2" fillId="6" borderId="34" xfId="1" applyNumberFormat="1" applyFont="1" applyFill="1" applyBorder="1" applyAlignment="1">
      <alignment horizontal="center" vertical="center"/>
    </xf>
    <xf numFmtId="0" fontId="0" fillId="3" borderId="31" xfId="0" applyNumberFormat="1" applyFill="1" applyBorder="1" applyAlignment="1">
      <alignment horizontal="center" vertical="center"/>
    </xf>
    <xf numFmtId="0" fontId="0" fillId="3" borderId="32" xfId="0" applyNumberFormat="1" applyFill="1" applyBorder="1" applyAlignment="1">
      <alignment horizontal="center" vertical="center"/>
    </xf>
    <xf numFmtId="0" fontId="0" fillId="3" borderId="33" xfId="0" applyNumberFormat="1" applyFill="1" applyBorder="1" applyAlignment="1">
      <alignment horizontal="center" vertical="center"/>
    </xf>
    <xf numFmtId="0" fontId="0" fillId="6" borderId="31" xfId="0" applyNumberFormat="1" applyFill="1" applyBorder="1" applyAlignment="1">
      <alignment horizontal="center" vertical="center"/>
    </xf>
    <xf numFmtId="0" fontId="0" fillId="6" borderId="32" xfId="0" applyNumberFormat="1" applyFill="1" applyBorder="1" applyAlignment="1">
      <alignment horizontal="center" vertical="center"/>
    </xf>
    <xf numFmtId="0" fontId="0" fillId="6" borderId="33" xfId="0" applyNumberFormat="1" applyFill="1" applyBorder="1" applyAlignment="1">
      <alignment horizontal="center" vertical="center"/>
    </xf>
    <xf numFmtId="0" fontId="0" fillId="2" borderId="31" xfId="0" applyNumberFormat="1" applyFill="1" applyBorder="1" applyAlignment="1">
      <alignment horizontal="center" vertical="center"/>
    </xf>
    <xf numFmtId="0" fontId="0" fillId="2" borderId="32" xfId="0" applyNumberFormat="1" applyFill="1" applyBorder="1" applyAlignment="1">
      <alignment horizontal="center" vertical="center"/>
    </xf>
    <xf numFmtId="0" fontId="8" fillId="5" borderId="4" xfId="0" applyNumberFormat="1" applyFont="1" applyFill="1" applyBorder="1" applyAlignment="1">
      <alignment horizontal="center" vertical="center"/>
    </xf>
    <xf numFmtId="0" fontId="8" fillId="5" borderId="30" xfId="0" applyNumberFormat="1" applyFont="1" applyFill="1" applyBorder="1" applyAlignment="1">
      <alignment horizontal="center" vertical="center"/>
    </xf>
    <xf numFmtId="0" fontId="8" fillId="5" borderId="5" xfId="0" applyNumberFormat="1" applyFont="1" applyFill="1" applyBorder="1" applyAlignment="1">
      <alignment horizontal="center" vertical="center"/>
    </xf>
    <xf numFmtId="0" fontId="0" fillId="0" borderId="92" xfId="0" applyBorder="1" applyAlignment="1">
      <alignment horizontal="center"/>
    </xf>
    <xf numFmtId="0" fontId="0" fillId="0" borderId="93" xfId="0" applyBorder="1" applyAlignment="1">
      <alignment horizontal="center"/>
    </xf>
    <xf numFmtId="0" fontId="0" fillId="0" borderId="94" xfId="0" applyBorder="1" applyAlignment="1">
      <alignment horizontal="center"/>
    </xf>
    <xf numFmtId="43" fontId="0" fillId="0" borderId="92" xfId="1" applyFont="1" applyBorder="1" applyAlignment="1">
      <alignment horizontal="center" vertical="center"/>
    </xf>
    <xf numFmtId="43" fontId="0" fillId="0" borderId="93" xfId="1" applyFont="1" applyBorder="1" applyAlignment="1">
      <alignment horizontal="center" vertical="center"/>
    </xf>
    <xf numFmtId="43" fontId="0" fillId="0" borderId="94" xfId="1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AU112"/>
  <sheetViews>
    <sheetView workbookViewId="0">
      <selection activeCell="A4" sqref="A4:A19"/>
    </sheetView>
  </sheetViews>
  <sheetFormatPr baseColWidth="10" defaultColWidth="11.42578125" defaultRowHeight="18.75" x14ac:dyDescent="0.3"/>
  <cols>
    <col min="1" max="1" width="35.85546875" style="4" customWidth="1"/>
    <col min="2" max="2" width="15.7109375" style="4" customWidth="1"/>
    <col min="3" max="3" width="5.7109375" style="64" customWidth="1"/>
    <col min="4" max="4" width="4.85546875" style="64" bestFit="1" customWidth="1"/>
    <col min="5" max="5" width="9.140625" style="4" bestFit="1" customWidth="1"/>
    <col min="6" max="7" width="5.7109375" style="64" customWidth="1"/>
    <col min="8" max="8" width="15.7109375" style="4" customWidth="1"/>
    <col min="9" max="10" width="5.7109375" style="64" customWidth="1"/>
    <col min="11" max="11" width="15.7109375" style="4" customWidth="1"/>
    <col min="12" max="13" width="5.7109375" style="64" customWidth="1"/>
    <col min="14" max="14" width="9.140625" style="64" bestFit="1" customWidth="1"/>
    <col min="15" max="15" width="3" style="64" bestFit="1" customWidth="1"/>
    <col min="16" max="16" width="9.140625" style="64" bestFit="1" customWidth="1"/>
    <col min="17" max="17" width="8" style="64" bestFit="1" customWidth="1"/>
    <col min="18" max="18" width="22.42578125" style="66" bestFit="1" customWidth="1"/>
    <col min="19" max="19" width="10.7109375" style="4" bestFit="1" customWidth="1"/>
    <col min="20" max="20" width="5.7109375" style="4" customWidth="1"/>
    <col min="21" max="21" width="6.7109375" style="34" bestFit="1" customWidth="1"/>
    <col min="22" max="22" width="7" style="34" bestFit="1" customWidth="1"/>
    <col min="23" max="23" width="14.28515625" style="34" bestFit="1" customWidth="1"/>
    <col min="24" max="24" width="5.5703125" style="34" bestFit="1" customWidth="1"/>
    <col min="25" max="25" width="6.7109375" style="34" bestFit="1" customWidth="1"/>
    <col min="26" max="26" width="7" style="34" bestFit="1" customWidth="1"/>
    <col min="27" max="27" width="11.42578125" style="34" bestFit="1" customWidth="1"/>
    <col min="28" max="28" width="5" style="34" bestFit="1" customWidth="1"/>
    <col min="29" max="29" width="11.42578125" style="34" bestFit="1" customWidth="1"/>
    <col min="30" max="30" width="8.140625" style="34" bestFit="1" customWidth="1"/>
    <col min="31" max="31" width="4.140625" style="35" bestFit="1" customWidth="1"/>
    <col min="32" max="32" width="7.42578125" style="35" customWidth="1"/>
    <col min="33" max="33" width="39.5703125" style="35" customWidth="1"/>
    <col min="34" max="34" width="7.42578125" style="35" customWidth="1"/>
    <col min="35" max="35" width="3.7109375" style="35" customWidth="1"/>
    <col min="36" max="36" width="11.42578125" style="4"/>
    <col min="37" max="37" width="3.7109375" style="4" customWidth="1"/>
    <col min="38" max="38" width="35.7109375" style="4" customWidth="1"/>
    <col min="39" max="39" width="4.7109375" style="4" customWidth="1"/>
    <col min="40" max="16384" width="11.42578125" style="4"/>
  </cols>
  <sheetData>
    <row r="1" spans="1:47" ht="60" customHeight="1" thickBot="1" x14ac:dyDescent="0.3">
      <c r="A1" s="173">
        <v>42426</v>
      </c>
      <c r="B1" s="175" t="s">
        <v>0</v>
      </c>
      <c r="C1" s="175"/>
      <c r="D1" s="175"/>
      <c r="E1" s="175"/>
      <c r="F1" s="175"/>
      <c r="G1" s="175"/>
      <c r="H1" s="175"/>
      <c r="I1" s="175"/>
      <c r="J1" s="175"/>
      <c r="K1" s="175"/>
      <c r="L1" s="175"/>
      <c r="M1" s="175"/>
      <c r="N1" s="175"/>
      <c r="O1" s="175"/>
      <c r="P1" s="176"/>
      <c r="Q1" s="176"/>
      <c r="R1" s="177"/>
      <c r="U1" s="221" t="s">
        <v>233</v>
      </c>
      <c r="V1" s="222"/>
      <c r="W1" s="222"/>
      <c r="X1" s="223"/>
      <c r="Y1" s="224" t="s">
        <v>233</v>
      </c>
      <c r="Z1" s="225"/>
      <c r="AA1" s="225"/>
      <c r="AB1" s="226"/>
      <c r="AC1" s="227" t="s">
        <v>234</v>
      </c>
      <c r="AD1" s="228"/>
      <c r="AE1" s="108"/>
      <c r="AF1" s="229" t="s">
        <v>233</v>
      </c>
      <c r="AG1" s="230"/>
      <c r="AH1" s="231"/>
      <c r="AI1" s="44"/>
    </row>
    <row r="2" spans="1:47" ht="15" customHeight="1" thickTop="1" thickBot="1" x14ac:dyDescent="0.3">
      <c r="A2" s="173"/>
      <c r="B2" s="178" t="s">
        <v>1</v>
      </c>
      <c r="C2" s="178"/>
      <c r="D2" s="86"/>
      <c r="E2" s="179" t="s">
        <v>2</v>
      </c>
      <c r="F2" s="180"/>
      <c r="G2" s="87"/>
      <c r="H2" s="181" t="s">
        <v>3</v>
      </c>
      <c r="I2" s="182"/>
      <c r="J2" s="36"/>
      <c r="K2" s="181" t="s">
        <v>4</v>
      </c>
      <c r="L2" s="182"/>
      <c r="M2" s="37"/>
      <c r="N2" s="183" t="s">
        <v>5</v>
      </c>
      <c r="O2" s="184"/>
      <c r="P2" s="190" t="s">
        <v>6</v>
      </c>
      <c r="Q2" s="202" t="s">
        <v>259</v>
      </c>
      <c r="R2" s="203"/>
      <c r="S2" s="200" t="s">
        <v>29</v>
      </c>
      <c r="T2" s="22"/>
      <c r="U2" s="212" t="s">
        <v>230</v>
      </c>
      <c r="V2" s="212"/>
      <c r="W2" s="212"/>
      <c r="X2" s="212"/>
      <c r="Y2" s="213" t="s">
        <v>231</v>
      </c>
      <c r="Z2" s="213"/>
      <c r="AA2" s="213"/>
      <c r="AB2" s="213"/>
      <c r="AC2" s="214" t="s">
        <v>232</v>
      </c>
      <c r="AD2" s="214"/>
      <c r="AE2" s="109"/>
      <c r="AF2" s="209" t="s">
        <v>260</v>
      </c>
      <c r="AG2" s="210"/>
      <c r="AH2" s="211"/>
      <c r="AI2" s="31"/>
      <c r="AJ2" s="22"/>
      <c r="AK2" s="22"/>
    </row>
    <row r="3" spans="1:47" s="38" customFormat="1" ht="30" customHeight="1" thickBot="1" x14ac:dyDescent="0.3">
      <c r="A3" s="174"/>
      <c r="B3" s="104" t="s">
        <v>235</v>
      </c>
      <c r="C3" s="105" t="s">
        <v>236</v>
      </c>
      <c r="D3" s="88" t="s">
        <v>225</v>
      </c>
      <c r="E3" s="106" t="s">
        <v>235</v>
      </c>
      <c r="F3" s="114" t="s">
        <v>236</v>
      </c>
      <c r="G3" s="89" t="s">
        <v>225</v>
      </c>
      <c r="H3" s="187"/>
      <c r="I3" s="188"/>
      <c r="J3" s="26"/>
      <c r="K3" s="189"/>
      <c r="L3" s="188"/>
      <c r="M3" s="26"/>
      <c r="N3" s="185"/>
      <c r="O3" s="186"/>
      <c r="P3" s="191"/>
      <c r="Q3" s="204"/>
      <c r="R3" s="205"/>
      <c r="S3" s="201"/>
      <c r="T3" s="22"/>
      <c r="U3" s="30" t="s">
        <v>225</v>
      </c>
      <c r="V3" s="30" t="s">
        <v>226</v>
      </c>
      <c r="W3" s="30" t="s">
        <v>227</v>
      </c>
      <c r="X3" s="30" t="s">
        <v>8</v>
      </c>
      <c r="Y3" s="30" t="s">
        <v>225</v>
      </c>
      <c r="Z3" s="30" t="s">
        <v>226</v>
      </c>
      <c r="AA3" s="30" t="s">
        <v>227</v>
      </c>
      <c r="AB3" s="30" t="s">
        <v>8</v>
      </c>
      <c r="AC3" s="30" t="s">
        <v>227</v>
      </c>
      <c r="AD3" s="30" t="s">
        <v>228</v>
      </c>
      <c r="AE3" s="31"/>
      <c r="AF3" s="152" t="s">
        <v>229</v>
      </c>
      <c r="AG3" s="153" t="s">
        <v>227</v>
      </c>
      <c r="AH3" s="154" t="s">
        <v>8</v>
      </c>
      <c r="AI3" s="31"/>
      <c r="AJ3" s="121" t="s">
        <v>117</v>
      </c>
      <c r="AK3" s="121"/>
      <c r="AN3" s="22"/>
      <c r="AO3" s="22"/>
    </row>
    <row r="4" spans="1:47" ht="20.100000000000001" customHeight="1" thickTop="1" thickBot="1" x14ac:dyDescent="0.3">
      <c r="A4" s="39" t="s">
        <v>118</v>
      </c>
      <c r="B4" s="8"/>
      <c r="C4" s="5" t="str">
        <f>IF(B4,RANK(B4,B$4:B$110,1)+COUNTIF(B$4:B4,B4)-1,"")</f>
        <v/>
      </c>
      <c r="D4" s="27"/>
      <c r="E4" s="115"/>
      <c r="F4" s="117" t="str">
        <f>IF(E4,RANK(E4,E$4:E$110,1)+COUNTIF(E$4:E4,E4)-1,"")</f>
        <v/>
      </c>
      <c r="G4" s="28"/>
      <c r="H4" s="25"/>
      <c r="I4" s="10" t="str">
        <f t="shared" ref="I4:I35" si="0">IF(H4,RANK(H4,H$4:H$110,1),"")</f>
        <v/>
      </c>
      <c r="J4" s="28"/>
      <c r="K4" s="1"/>
      <c r="L4" s="2" t="str">
        <f t="shared" ref="L4:L35" si="1">IF(K4,RANK(K4,K$4:K$110,1),"")</f>
        <v/>
      </c>
      <c r="M4" s="28"/>
      <c r="N4" s="6" t="str">
        <f>IF(SUM($B4=0,$E4=0,$H4=0,$K4=0)=0,SUM($B4+$E4+$H4+$K4),"")</f>
        <v/>
      </c>
      <c r="O4" s="7" t="str">
        <f t="shared" ref="O4:O35" si="2">IF(N4="","",RANK(N4,N$4:N$110,1))</f>
        <v/>
      </c>
      <c r="P4" s="6" t="str">
        <f t="shared" ref="P4:P35" si="3">IF(LEN(N4)=0,"",N4-MIN(N$4:N$111))</f>
        <v/>
      </c>
      <c r="Q4" s="40" t="s">
        <v>7</v>
      </c>
      <c r="R4" s="12" t="str">
        <f t="shared" ref="R4:R35" si="4">IFERROR(INDEX($A$4:$A$110,MATCH(SMALL($O$4:$O$110,ROW()-3),O$4:O$110,0)),"-")</f>
        <v>Mike1</v>
      </c>
      <c r="S4" s="42">
        <f t="shared" ref="S4:S35" si="5">IF(R4="-","",VLOOKUP(R4,$A$4:$P$110,16,FALSE))</f>
        <v>0</v>
      </c>
      <c r="T4" s="23"/>
      <c r="U4" s="68">
        <f>IF(W4="-","",VLOOKUP(W4,$A$4:$D$110,4,FALSE))</f>
        <v>1</v>
      </c>
      <c r="V4" s="69">
        <f>AJ4</f>
        <v>400</v>
      </c>
      <c r="W4" s="69" t="str">
        <f t="shared" ref="W4:W35" si="6">IFERROR(INDEX($A$4:$A$110,MATCH(SMALL($C$4:$C$110,ROW()-3),C$4:C$110,0)),"-")</f>
        <v>November</v>
      </c>
      <c r="X4" s="70">
        <f>IF(W4="-","-",V4*U4)</f>
        <v>400</v>
      </c>
      <c r="Y4" s="75">
        <f>IF(AA4="-","",VLOOKUP(AA4,$A$4:$G$110,7,FALSE))</f>
        <v>1</v>
      </c>
      <c r="Z4" s="76">
        <f>AJ4</f>
        <v>400</v>
      </c>
      <c r="AA4" s="77" t="str">
        <f t="shared" ref="AA4:AA35" si="7">IFERROR(INDEX($A$4:$A$110,MATCH(SMALL($F$4:$F$110,ROW()-3),F$4:F$110,0)),"-")</f>
        <v>Mike1</v>
      </c>
      <c r="AB4" s="77">
        <f>IF(AA4="-","-",Y4*Z4)</f>
        <v>400</v>
      </c>
      <c r="AC4" s="119" t="str">
        <f>A4</f>
        <v>Alpha</v>
      </c>
      <c r="AD4" s="90">
        <f xml:space="preserve"> IFERROR(VLOOKUP(AC4,W$4:X$110,2,0),0)+IFERROR(VLOOKUP(AC4,AA$4:AB$110,2,0),0)</f>
        <v>0</v>
      </c>
      <c r="AE4" s="79" t="str">
        <f>IF(AD4,RANK(AD4,AD$4:AD$110,0)+COUNTIF(AD$4:AD4,AD4)-1,"")</f>
        <v/>
      </c>
      <c r="AF4" s="146">
        <f>VLOOKUP(AG4,$AC$4:$AE$110,3,FALSE)</f>
        <v>1</v>
      </c>
      <c r="AG4" s="80" t="str">
        <f>INDEX($AC$4:$AC$110,MATCH(SMALL($AE$4:$AE$110,ROW()-3),$AE$4:$AE$110,0))</f>
        <v>Oscar</v>
      </c>
      <c r="AH4" s="81">
        <f t="shared" ref="AH4:AH67" si="8">IF(AG4="-","-",VLOOKUP(AG4,$AC$4:$AD$110,2,FALSE))</f>
        <v>995</v>
      </c>
      <c r="AI4" s="45"/>
      <c r="AJ4" s="143">
        <v>400</v>
      </c>
      <c r="AK4" s="41"/>
      <c r="AL4" s="196" t="str">
        <f>B2</f>
        <v>ETAPE 1</v>
      </c>
      <c r="AM4" s="197"/>
    </row>
    <row r="5" spans="1:47" ht="20.100000000000001" customHeight="1" thickBot="1" x14ac:dyDescent="0.3">
      <c r="A5" s="96" t="s">
        <v>119</v>
      </c>
      <c r="B5" s="112">
        <v>4.4098379629629631E-4</v>
      </c>
      <c r="C5" s="110">
        <f>IF(B5,RANK(B5,B$4:B$110,1)+COUNTIF(B$4:B5,B5)-1,"")</f>
        <v>16</v>
      </c>
      <c r="D5" s="28">
        <v>1</v>
      </c>
      <c r="E5" s="116"/>
      <c r="F5" s="111" t="str">
        <f>IF(E5,RANK(E5,E$4:E$110,1)+COUNTIF(E$4:E5,E5)-1,"")</f>
        <v/>
      </c>
      <c r="G5" s="28"/>
      <c r="H5" s="11"/>
      <c r="I5" s="9" t="str">
        <f t="shared" si="0"/>
        <v/>
      </c>
      <c r="J5" s="28"/>
      <c r="K5" s="1"/>
      <c r="L5" s="2" t="str">
        <f t="shared" si="1"/>
        <v/>
      </c>
      <c r="M5" s="28"/>
      <c r="N5" s="6" t="str">
        <f>IF(SUM($B5=0,$E5=0,$H5=0,$K5=0)=0,SUM($B5+$E5+$H5+$K5),"")</f>
        <v/>
      </c>
      <c r="O5" s="7" t="str">
        <f t="shared" si="2"/>
        <v/>
      </c>
      <c r="P5" s="6" t="str">
        <f t="shared" si="3"/>
        <v/>
      </c>
      <c r="Q5" s="40" t="s">
        <v>9</v>
      </c>
      <c r="R5" s="12" t="str">
        <f t="shared" si="4"/>
        <v>Kilo</v>
      </c>
      <c r="S5" s="46">
        <f t="shared" si="5"/>
        <v>3.1504629629629591E-5</v>
      </c>
      <c r="T5" s="23"/>
      <c r="U5" s="71">
        <f t="shared" ref="U5:U68" si="9">IF(W5="-","",VLOOKUP(W5,$A$4:$D$110,4,FALSE))</f>
        <v>1</v>
      </c>
      <c r="V5" s="67">
        <f>AJ5</f>
        <v>350</v>
      </c>
      <c r="W5" s="67" t="str">
        <f t="shared" si="6"/>
        <v>Alpha1</v>
      </c>
      <c r="X5" s="72">
        <f t="shared" ref="X5:X68" si="10">IF(W5="-","-",V5*U5)</f>
        <v>350</v>
      </c>
      <c r="Y5" s="78">
        <f t="shared" ref="Y5:Y68" si="11">IF(AA5="-","",VLOOKUP(AA5,$A$4:$G$110,7,FALSE))</f>
        <v>1</v>
      </c>
      <c r="Z5" s="73">
        <f>AJ5</f>
        <v>350</v>
      </c>
      <c r="AA5" s="74" t="str">
        <f t="shared" si="7"/>
        <v>Romeo2</v>
      </c>
      <c r="AB5" s="74">
        <f t="shared" ref="AB5:AB68" si="12">IF(AA5="-","-",Y5*Z5)</f>
        <v>350</v>
      </c>
      <c r="AC5" s="119" t="str">
        <f t="shared" ref="AC5:AC68" si="13">A5</f>
        <v>Bravo</v>
      </c>
      <c r="AD5" s="90">
        <f t="shared" ref="AD5:AD69" si="14" xml:space="preserve"> IFERROR(VLOOKUP(AC5,W$4:X$110,2,0),0)+IFERROR(VLOOKUP(AC5,AA$4:AB$110,2,0),0)</f>
        <v>110</v>
      </c>
      <c r="AE5" s="79">
        <f>IF(AD5,RANK(AD5,AD$4:AD$110,0)+COUNTIF(AD$4:AD5,AD5)-1,"")</f>
        <v>41</v>
      </c>
      <c r="AF5" s="147">
        <f t="shared" ref="AF5:AF50" si="15">VLOOKUP(AG5,$AC$4:$AE$110,3,FALSE)</f>
        <v>2</v>
      </c>
      <c r="AG5" s="82" t="str">
        <f t="shared" ref="AG5:AG50" si="16">INDEX($AC$4:$AC$110,MATCH(SMALL($AE$4:$AE$110,ROW()-3),$AE$4:$AE$110,0))</f>
        <v>Mike1</v>
      </c>
      <c r="AH5" s="83">
        <f t="shared" si="8"/>
        <v>660</v>
      </c>
      <c r="AI5" s="45"/>
      <c r="AJ5" s="144">
        <v>350</v>
      </c>
      <c r="AK5" s="41"/>
      <c r="AL5" s="198" t="s">
        <v>240</v>
      </c>
      <c r="AM5" s="199"/>
    </row>
    <row r="6" spans="1:47" ht="20.100000000000001" customHeight="1" thickBot="1" x14ac:dyDescent="0.3">
      <c r="A6" s="96" t="s">
        <v>120</v>
      </c>
      <c r="B6" s="112">
        <v>4.4098379629629631E-4</v>
      </c>
      <c r="C6" s="110">
        <f>IF(B6,RANK(B6,B$4:B$110,1)+COUNTIF(B$4:B6,B6)-1,"")</f>
        <v>17</v>
      </c>
      <c r="D6" s="28">
        <v>1</v>
      </c>
      <c r="E6" s="116">
        <v>3.7967592592592594E-4</v>
      </c>
      <c r="F6" s="111">
        <f>IF(E6,RANK(E6,E$4:E$110,1)+COUNTIF(E$4:E6,E6)-1,"")</f>
        <v>37</v>
      </c>
      <c r="G6" s="28">
        <v>3</v>
      </c>
      <c r="H6" s="11">
        <v>7.3695601851851862E-4</v>
      </c>
      <c r="I6" s="9">
        <f t="shared" si="0"/>
        <v>23</v>
      </c>
      <c r="J6" s="28"/>
      <c r="K6" s="1">
        <v>1.0409837962962964E-3</v>
      </c>
      <c r="L6" s="2">
        <f t="shared" si="1"/>
        <v>29</v>
      </c>
      <c r="M6" s="28"/>
      <c r="N6" s="6">
        <f t="shared" ref="N6:N68" si="17">IF(SUM($B6=0,$E6=0,$H6=0,$K6=0)=0,SUM($B6+$E6+$H6+$K6),"")</f>
        <v>2.5985995370370373E-3</v>
      </c>
      <c r="O6" s="7">
        <f t="shared" si="2"/>
        <v>17</v>
      </c>
      <c r="P6" s="6">
        <f t="shared" si="3"/>
        <v>2.8483796296296287E-4</v>
      </c>
      <c r="Q6" s="40" t="s">
        <v>10</v>
      </c>
      <c r="R6" s="12" t="str">
        <f t="shared" si="4"/>
        <v>Alpha1</v>
      </c>
      <c r="S6" s="46">
        <f t="shared" si="5"/>
        <v>7.7407407407407113E-5</v>
      </c>
      <c r="T6" s="23"/>
      <c r="U6" s="71">
        <f t="shared" si="9"/>
        <v>2</v>
      </c>
      <c r="V6" s="67">
        <f t="shared" ref="V6:V69" si="18">AJ6</f>
        <v>320</v>
      </c>
      <c r="W6" s="67" t="str">
        <f t="shared" si="6"/>
        <v>Foxtrot</v>
      </c>
      <c r="X6" s="72">
        <f t="shared" si="10"/>
        <v>640</v>
      </c>
      <c r="Y6" s="78">
        <f t="shared" si="11"/>
        <v>1</v>
      </c>
      <c r="Z6" s="73">
        <f t="shared" ref="Z6:Z69" si="19">AJ6</f>
        <v>320</v>
      </c>
      <c r="AA6" s="74" t="str">
        <f t="shared" si="7"/>
        <v>Juliett2</v>
      </c>
      <c r="AB6" s="74">
        <f t="shared" si="12"/>
        <v>320</v>
      </c>
      <c r="AC6" s="119" t="str">
        <f t="shared" si="13"/>
        <v>Charlie</v>
      </c>
      <c r="AD6" s="90">
        <f t="shared" si="14"/>
        <v>185</v>
      </c>
      <c r="AE6" s="79">
        <f>IF(AD6,RANK(AD6,AD$4:AD$110,0)+COUNTIF(AD$4:AD6,AD6)-1,"")</f>
        <v>26</v>
      </c>
      <c r="AF6" s="147">
        <f t="shared" si="15"/>
        <v>3</v>
      </c>
      <c r="AG6" s="82" t="str">
        <f t="shared" si="16"/>
        <v>Foxtrot</v>
      </c>
      <c r="AH6" s="83">
        <f t="shared" si="8"/>
        <v>640</v>
      </c>
      <c r="AI6" s="45"/>
      <c r="AJ6" s="144">
        <v>320</v>
      </c>
      <c r="AK6" s="41"/>
      <c r="AL6" s="122" t="s">
        <v>237</v>
      </c>
      <c r="AM6" s="123">
        <v>1</v>
      </c>
    </row>
    <row r="7" spans="1:47" ht="20.100000000000001" customHeight="1" thickBot="1" x14ac:dyDescent="0.4">
      <c r="A7" s="32" t="s">
        <v>121</v>
      </c>
      <c r="B7" s="113"/>
      <c r="C7" s="110" t="str">
        <f>IF(B7,RANK(B7,B$4:B$110,1)+COUNTIF(B$4:B7,B7)-1,"")</f>
        <v/>
      </c>
      <c r="D7" s="28"/>
      <c r="E7" s="116"/>
      <c r="F7" s="111" t="str">
        <f>IF(E7,RANK(E7,E$4:E$110,1)+COUNTIF(E$4:E7,E7)-1,"")</f>
        <v/>
      </c>
      <c r="G7" s="28"/>
      <c r="H7" s="11"/>
      <c r="I7" s="9" t="str">
        <f t="shared" si="0"/>
        <v/>
      </c>
      <c r="J7" s="28"/>
      <c r="K7" s="1"/>
      <c r="L7" s="2" t="str">
        <f t="shared" si="1"/>
        <v/>
      </c>
      <c r="M7" s="28"/>
      <c r="N7" s="6" t="str">
        <f t="shared" si="17"/>
        <v/>
      </c>
      <c r="O7" s="7" t="str">
        <f t="shared" si="2"/>
        <v/>
      </c>
      <c r="P7" s="6" t="str">
        <f t="shared" si="3"/>
        <v/>
      </c>
      <c r="Q7" s="40" t="s">
        <v>11</v>
      </c>
      <c r="R7" s="12" t="str">
        <f t="shared" si="4"/>
        <v>Bravo4</v>
      </c>
      <c r="S7" s="46">
        <f t="shared" si="5"/>
        <v>1.3440972222222196E-4</v>
      </c>
      <c r="T7" s="23"/>
      <c r="U7" s="71">
        <f t="shared" si="9"/>
        <v>1</v>
      </c>
      <c r="V7" s="67">
        <f t="shared" si="18"/>
        <v>290</v>
      </c>
      <c r="W7" s="67" t="str">
        <f t="shared" si="6"/>
        <v>Kilo</v>
      </c>
      <c r="X7" s="72">
        <f t="shared" si="10"/>
        <v>290</v>
      </c>
      <c r="Y7" s="78">
        <f t="shared" si="11"/>
        <v>1</v>
      </c>
      <c r="Z7" s="73">
        <f t="shared" si="19"/>
        <v>290</v>
      </c>
      <c r="AA7" s="74" t="str">
        <f t="shared" si="7"/>
        <v>Quebec1</v>
      </c>
      <c r="AB7" s="74">
        <f t="shared" si="12"/>
        <v>290</v>
      </c>
      <c r="AC7" s="119" t="str">
        <f t="shared" si="13"/>
        <v>Delta</v>
      </c>
      <c r="AD7" s="90">
        <f t="shared" si="14"/>
        <v>0</v>
      </c>
      <c r="AE7" s="79" t="str">
        <f>IF(AD7,RANK(AD7,AD$4:AD$110,0)+COUNTIF(AD$4:AD7,AD7)-1,"")</f>
        <v/>
      </c>
      <c r="AF7" s="147">
        <f t="shared" si="15"/>
        <v>4</v>
      </c>
      <c r="AG7" s="82" t="str">
        <f t="shared" si="16"/>
        <v>Kilo</v>
      </c>
      <c r="AH7" s="83">
        <f t="shared" si="8"/>
        <v>565</v>
      </c>
      <c r="AI7" s="45"/>
      <c r="AJ7" s="144">
        <v>290</v>
      </c>
      <c r="AK7" s="41"/>
      <c r="AL7" s="122" t="s">
        <v>238</v>
      </c>
      <c r="AM7" s="123">
        <v>2</v>
      </c>
      <c r="AP7" s="47"/>
      <c r="AQ7" s="47"/>
      <c r="AR7" s="206" t="str">
        <f>R4</f>
        <v>Mike1</v>
      </c>
      <c r="AS7" s="206"/>
      <c r="AT7" s="47"/>
      <c r="AU7" s="47"/>
    </row>
    <row r="8" spans="1:47" ht="20.100000000000001" customHeight="1" thickBot="1" x14ac:dyDescent="0.4">
      <c r="A8" s="32" t="s">
        <v>122</v>
      </c>
      <c r="B8" s="8"/>
      <c r="C8" s="110" t="str">
        <f>IF(B8,RANK(B8,B$4:B$110,1)+COUNTIF(B$4:B8,B8)-1,"")</f>
        <v/>
      </c>
      <c r="D8" s="28"/>
      <c r="E8" s="116"/>
      <c r="F8" s="111" t="str">
        <f>IF(E8,RANK(E8,E$4:E$110,1)+COUNTIF(E$4:E8,E8)-1,"")</f>
        <v/>
      </c>
      <c r="G8" s="28"/>
      <c r="H8" s="11"/>
      <c r="I8" s="9" t="str">
        <f t="shared" si="0"/>
        <v/>
      </c>
      <c r="J8" s="28"/>
      <c r="K8" s="1"/>
      <c r="L8" s="2" t="str">
        <f t="shared" si="1"/>
        <v/>
      </c>
      <c r="M8" s="28"/>
      <c r="N8" s="6" t="str">
        <f t="shared" si="17"/>
        <v/>
      </c>
      <c r="O8" s="7" t="str">
        <f t="shared" si="2"/>
        <v/>
      </c>
      <c r="P8" s="6" t="str">
        <f t="shared" si="3"/>
        <v/>
      </c>
      <c r="Q8" s="40" t="s">
        <v>12</v>
      </c>
      <c r="R8" s="12" t="str">
        <f t="shared" si="4"/>
        <v>Golf</v>
      </c>
      <c r="S8" s="46">
        <f t="shared" si="5"/>
        <v>1.4554398148148131E-4</v>
      </c>
      <c r="T8" s="23"/>
      <c r="U8" s="71">
        <f t="shared" si="9"/>
        <v>1</v>
      </c>
      <c r="V8" s="67">
        <f t="shared" si="18"/>
        <v>275</v>
      </c>
      <c r="W8" s="67" t="str">
        <f t="shared" si="6"/>
        <v>Charlie1</v>
      </c>
      <c r="X8" s="72">
        <f t="shared" si="10"/>
        <v>275</v>
      </c>
      <c r="Y8" s="78">
        <f t="shared" si="11"/>
        <v>1</v>
      </c>
      <c r="Z8" s="73">
        <f t="shared" si="19"/>
        <v>275</v>
      </c>
      <c r="AA8" s="97" t="str">
        <f t="shared" si="7"/>
        <v>Kilo</v>
      </c>
      <c r="AB8" s="97">
        <f t="shared" si="12"/>
        <v>275</v>
      </c>
      <c r="AC8" s="119" t="str">
        <f t="shared" si="13"/>
        <v>Echo</v>
      </c>
      <c r="AD8" s="90">
        <f t="shared" si="14"/>
        <v>0</v>
      </c>
      <c r="AE8" s="79" t="str">
        <f>IF(AD8,RANK(AD8,AD$4:AD$110,0)+COUNTIF(AD$4:AD8,AD8)-1,"")</f>
        <v/>
      </c>
      <c r="AF8" s="147">
        <f t="shared" si="15"/>
        <v>5</v>
      </c>
      <c r="AG8" s="82" t="str">
        <f t="shared" si="16"/>
        <v>Alpha1</v>
      </c>
      <c r="AH8" s="83">
        <f t="shared" si="8"/>
        <v>450</v>
      </c>
      <c r="AI8" s="45"/>
      <c r="AJ8" s="144">
        <v>275</v>
      </c>
      <c r="AK8" s="41"/>
      <c r="AL8" s="122" t="s">
        <v>239</v>
      </c>
      <c r="AM8" s="123">
        <v>3</v>
      </c>
      <c r="AP8" s="208" t="str">
        <f>R5</f>
        <v>Kilo</v>
      </c>
      <c r="AQ8" s="208"/>
      <c r="AR8" s="207"/>
      <c r="AS8" s="207"/>
      <c r="AT8" s="47"/>
      <c r="AU8" s="47"/>
    </row>
    <row r="9" spans="1:47" ht="20.100000000000001" customHeight="1" thickBot="1" x14ac:dyDescent="0.4">
      <c r="A9" s="32" t="s">
        <v>123</v>
      </c>
      <c r="B9" s="8">
        <v>3.6024305555555554E-4</v>
      </c>
      <c r="C9" s="110">
        <f>IF(B9,RANK(B9,B$4:B$110,1)+COUNTIF(B$4:B9,B9)-1,"")</f>
        <v>3</v>
      </c>
      <c r="D9" s="28">
        <v>2</v>
      </c>
      <c r="E9" s="116"/>
      <c r="F9" s="111" t="str">
        <f>IF(E9,RANK(E9,E$4:E$110,1)+COUNTIF(E$4:E9,E9)-1,"")</f>
        <v/>
      </c>
      <c r="G9" s="28"/>
      <c r="H9" s="11"/>
      <c r="I9" s="9" t="str">
        <f t="shared" si="0"/>
        <v/>
      </c>
      <c r="J9" s="28"/>
      <c r="K9" s="1"/>
      <c r="L9" s="2" t="str">
        <f t="shared" si="1"/>
        <v/>
      </c>
      <c r="M9" s="28"/>
      <c r="N9" s="6" t="str">
        <f t="shared" si="17"/>
        <v/>
      </c>
      <c r="O9" s="7" t="str">
        <f t="shared" si="2"/>
        <v/>
      </c>
      <c r="P9" s="6" t="str">
        <f t="shared" si="3"/>
        <v/>
      </c>
      <c r="Q9" s="40" t="s">
        <v>13</v>
      </c>
      <c r="R9" s="12" t="str">
        <f t="shared" si="4"/>
        <v>Oscar1</v>
      </c>
      <c r="S9" s="46">
        <f t="shared" si="5"/>
        <v>1.6299768518518486E-4</v>
      </c>
      <c r="T9" s="23"/>
      <c r="U9" s="71">
        <f t="shared" si="9"/>
        <v>1</v>
      </c>
      <c r="V9" s="67">
        <f t="shared" si="18"/>
        <v>260</v>
      </c>
      <c r="W9" s="67" t="str">
        <f t="shared" si="6"/>
        <v>Mike1</v>
      </c>
      <c r="X9" s="72">
        <f t="shared" si="10"/>
        <v>260</v>
      </c>
      <c r="Y9" s="78">
        <f t="shared" si="11"/>
        <v>1</v>
      </c>
      <c r="Z9" s="73">
        <f t="shared" si="19"/>
        <v>260</v>
      </c>
      <c r="AA9" s="97" t="str">
        <f t="shared" si="7"/>
        <v>Oscar</v>
      </c>
      <c r="AB9" s="97">
        <f t="shared" si="12"/>
        <v>260</v>
      </c>
      <c r="AC9" s="119" t="str">
        <f t="shared" si="13"/>
        <v>Foxtrot</v>
      </c>
      <c r="AD9" s="90">
        <f t="shared" si="14"/>
        <v>640</v>
      </c>
      <c r="AE9" s="79">
        <f>IF(AD9,RANK(AD9,AD$4:AD$110,0)+COUNTIF(AD$4:AD9,AD9)-1,"")</f>
        <v>3</v>
      </c>
      <c r="AF9" s="147">
        <f t="shared" si="15"/>
        <v>6</v>
      </c>
      <c r="AG9" s="82" t="str">
        <f t="shared" si="16"/>
        <v>Foxtrot1</v>
      </c>
      <c r="AH9" s="83">
        <f t="shared" si="8"/>
        <v>450</v>
      </c>
      <c r="AI9" s="45"/>
      <c r="AJ9" s="144">
        <v>260</v>
      </c>
      <c r="AK9" s="41"/>
      <c r="AL9" s="122"/>
      <c r="AM9" s="123"/>
      <c r="AP9" s="193"/>
      <c r="AQ9" s="193"/>
      <c r="AR9" s="48"/>
      <c r="AS9" s="49"/>
      <c r="AT9" s="192" t="str">
        <f>R6</f>
        <v>Alpha1</v>
      </c>
      <c r="AU9" s="193"/>
    </row>
    <row r="10" spans="1:47" ht="20.100000000000001" customHeight="1" thickBot="1" x14ac:dyDescent="0.4">
      <c r="A10" s="32" t="s">
        <v>124</v>
      </c>
      <c r="B10" s="8">
        <v>4.2351851851851855E-4</v>
      </c>
      <c r="C10" s="110">
        <f>IF(B10,RANK(B10,B$4:B$110,1)+COUNTIF(B$4:B10,B10)-1,"")</f>
        <v>9</v>
      </c>
      <c r="D10" s="28">
        <v>1</v>
      </c>
      <c r="E10" s="116">
        <v>3.6079861111111105E-4</v>
      </c>
      <c r="F10" s="111">
        <f>IF(E10,RANK(E10,E$4:E$110,1)+COUNTIF(E$4:E10,E10)-1,"")</f>
        <v>16</v>
      </c>
      <c r="G10" s="28">
        <v>1</v>
      </c>
      <c r="H10" s="11">
        <v>6.9098379629629631E-4</v>
      </c>
      <c r="I10" s="9">
        <f t="shared" si="0"/>
        <v>8</v>
      </c>
      <c r="J10" s="28"/>
      <c r="K10" s="1">
        <v>9.840046296296296E-4</v>
      </c>
      <c r="L10" s="2">
        <f t="shared" si="1"/>
        <v>8</v>
      </c>
      <c r="M10" s="28"/>
      <c r="N10" s="6">
        <f t="shared" si="17"/>
        <v>2.4593055555555557E-3</v>
      </c>
      <c r="O10" s="7">
        <f t="shared" si="2"/>
        <v>5</v>
      </c>
      <c r="P10" s="6">
        <f t="shared" si="3"/>
        <v>1.4554398148148131E-4</v>
      </c>
      <c r="Q10" s="40" t="s">
        <v>14</v>
      </c>
      <c r="R10" s="12" t="str">
        <f t="shared" si="4"/>
        <v>Foxtrot1</v>
      </c>
      <c r="S10" s="46">
        <f t="shared" si="5"/>
        <v>1.6365740740740707E-4</v>
      </c>
      <c r="T10" s="23"/>
      <c r="U10" s="71">
        <f t="shared" si="9"/>
        <v>3</v>
      </c>
      <c r="V10" s="67">
        <f t="shared" si="18"/>
        <v>245</v>
      </c>
      <c r="W10" s="67" t="str">
        <f t="shared" si="6"/>
        <v>Oscar</v>
      </c>
      <c r="X10" s="72">
        <f t="shared" si="10"/>
        <v>735</v>
      </c>
      <c r="Y10" s="78">
        <f t="shared" si="11"/>
        <v>1</v>
      </c>
      <c r="Z10" s="73">
        <f t="shared" si="19"/>
        <v>245</v>
      </c>
      <c r="AA10" s="74" t="str">
        <f t="shared" si="7"/>
        <v>Lima4</v>
      </c>
      <c r="AB10" s="74">
        <f t="shared" si="12"/>
        <v>245</v>
      </c>
      <c r="AC10" s="119" t="str">
        <f t="shared" si="13"/>
        <v>Golf</v>
      </c>
      <c r="AD10" s="90">
        <f t="shared" si="14"/>
        <v>325</v>
      </c>
      <c r="AE10" s="79">
        <f>IF(AD10,RANK(AD10,AD$4:AD$110,0)+COUNTIF(AD$4:AD10,AD10)-1,"")</f>
        <v>13</v>
      </c>
      <c r="AF10" s="147">
        <f t="shared" si="15"/>
        <v>7</v>
      </c>
      <c r="AG10" s="82" t="str">
        <f t="shared" si="16"/>
        <v>Bravo4</v>
      </c>
      <c r="AH10" s="83">
        <f t="shared" si="8"/>
        <v>415</v>
      </c>
      <c r="AI10" s="45"/>
      <c r="AJ10" s="144">
        <v>245</v>
      </c>
      <c r="AK10" s="41"/>
      <c r="AL10" s="122"/>
      <c r="AM10" s="123"/>
      <c r="AP10" s="50"/>
      <c r="AQ10" s="51"/>
      <c r="AR10" s="24"/>
      <c r="AS10" s="52"/>
      <c r="AT10" s="194"/>
      <c r="AU10" s="195"/>
    </row>
    <row r="11" spans="1:47" ht="20.100000000000001" customHeight="1" thickBot="1" x14ac:dyDescent="0.3">
      <c r="A11" s="32" t="s">
        <v>125</v>
      </c>
      <c r="B11" s="8"/>
      <c r="C11" s="110" t="str">
        <f>IF(B11,RANK(B11,B$4:B$110,1)+COUNTIF(B$4:B11,B11)-1,"")</f>
        <v/>
      </c>
      <c r="D11" s="28"/>
      <c r="E11" s="8"/>
      <c r="F11" s="111" t="str">
        <f>IF(E11,RANK(E11,E$4:E$110,1)+COUNTIF(E$4:E11,E11)-1,"")</f>
        <v/>
      </c>
      <c r="G11" s="2"/>
      <c r="H11" s="11"/>
      <c r="I11" s="9" t="str">
        <f t="shared" si="0"/>
        <v/>
      </c>
      <c r="J11" s="28"/>
      <c r="K11" s="1"/>
      <c r="L11" s="2" t="str">
        <f t="shared" si="1"/>
        <v/>
      </c>
      <c r="M11" s="28"/>
      <c r="N11" s="6" t="str">
        <f t="shared" si="17"/>
        <v/>
      </c>
      <c r="O11" s="7" t="str">
        <f t="shared" si="2"/>
        <v/>
      </c>
      <c r="P11" s="6" t="str">
        <f t="shared" si="3"/>
        <v/>
      </c>
      <c r="Q11" s="40" t="s">
        <v>15</v>
      </c>
      <c r="R11" s="12" t="str">
        <f t="shared" si="4"/>
        <v>India2</v>
      </c>
      <c r="S11" s="46">
        <f t="shared" si="5"/>
        <v>1.651967592592586E-4</v>
      </c>
      <c r="T11" s="23"/>
      <c r="U11" s="71">
        <f t="shared" si="9"/>
        <v>1</v>
      </c>
      <c r="V11" s="67">
        <f t="shared" si="18"/>
        <v>230</v>
      </c>
      <c r="W11" s="67" t="str">
        <f t="shared" si="6"/>
        <v>Bravo4</v>
      </c>
      <c r="X11" s="72">
        <f t="shared" si="10"/>
        <v>230</v>
      </c>
      <c r="Y11" s="78">
        <f t="shared" si="11"/>
        <v>1</v>
      </c>
      <c r="Z11" s="73">
        <f t="shared" si="19"/>
        <v>230</v>
      </c>
      <c r="AA11" s="74" t="str">
        <f t="shared" si="7"/>
        <v>Charlie4</v>
      </c>
      <c r="AB11" s="74">
        <f t="shared" si="12"/>
        <v>230</v>
      </c>
      <c r="AC11" s="119" t="str">
        <f t="shared" si="13"/>
        <v>Hotel</v>
      </c>
      <c r="AD11" s="90">
        <f t="shared" si="14"/>
        <v>0</v>
      </c>
      <c r="AE11" s="79" t="str">
        <f>IF(AD11,RANK(AD11,AD$4:AD$110,0)+COUNTIF(AD$4:AD11,AD11)-1,"")</f>
        <v/>
      </c>
      <c r="AF11" s="147">
        <f t="shared" si="15"/>
        <v>8</v>
      </c>
      <c r="AG11" s="82" t="str">
        <f t="shared" si="16"/>
        <v>November</v>
      </c>
      <c r="AH11" s="83">
        <f t="shared" si="8"/>
        <v>400</v>
      </c>
      <c r="AI11" s="45"/>
      <c r="AJ11" s="144">
        <v>230</v>
      </c>
      <c r="AK11" s="41"/>
      <c r="AL11" s="122"/>
      <c r="AM11" s="123"/>
      <c r="AP11" s="53"/>
      <c r="AQ11" s="54"/>
      <c r="AR11" s="13"/>
      <c r="AS11" s="55"/>
      <c r="AT11" s="3"/>
      <c r="AU11" s="56"/>
    </row>
    <row r="12" spans="1:47" ht="20.100000000000001" customHeight="1" thickBot="1" x14ac:dyDescent="0.3">
      <c r="A12" s="32" t="s">
        <v>126</v>
      </c>
      <c r="B12" s="8"/>
      <c r="C12" s="110" t="str">
        <f>IF(B12,RANK(B12,B$4:B$110,1)+COUNTIF(B$4:B12,B12)-1,"")</f>
        <v/>
      </c>
      <c r="D12" s="28"/>
      <c r="E12" s="8"/>
      <c r="F12" s="111" t="str">
        <f>IF(E12,RANK(E12,E$4:E$110,1)+COUNTIF(E$4:E12,E12)-1,"")</f>
        <v/>
      </c>
      <c r="G12" s="2"/>
      <c r="H12" s="11"/>
      <c r="I12" s="9" t="str">
        <f t="shared" si="0"/>
        <v/>
      </c>
      <c r="J12" s="28"/>
      <c r="K12" s="1"/>
      <c r="L12" s="2" t="str">
        <f t="shared" si="1"/>
        <v/>
      </c>
      <c r="M12" s="28"/>
      <c r="N12" s="6" t="str">
        <f t="shared" si="17"/>
        <v/>
      </c>
      <c r="O12" s="7" t="str">
        <f t="shared" si="2"/>
        <v/>
      </c>
      <c r="P12" s="6" t="str">
        <f t="shared" si="3"/>
        <v/>
      </c>
      <c r="Q12" s="40" t="s">
        <v>16</v>
      </c>
      <c r="R12" s="12" t="str">
        <f t="shared" si="4"/>
        <v>Papa1</v>
      </c>
      <c r="S12" s="46">
        <f t="shared" si="5"/>
        <v>1.8932870370370327E-4</v>
      </c>
      <c r="T12" s="23"/>
      <c r="U12" s="71">
        <f t="shared" si="9"/>
        <v>1</v>
      </c>
      <c r="V12" s="67">
        <f t="shared" si="18"/>
        <v>215</v>
      </c>
      <c r="W12" s="67" t="str">
        <f t="shared" si="6"/>
        <v>Golf</v>
      </c>
      <c r="X12" s="72">
        <f t="shared" si="10"/>
        <v>215</v>
      </c>
      <c r="Y12" s="78">
        <f t="shared" si="11"/>
        <v>1</v>
      </c>
      <c r="Z12" s="73">
        <f t="shared" si="19"/>
        <v>215</v>
      </c>
      <c r="AA12" s="74" t="str">
        <f t="shared" si="7"/>
        <v>Kilo3</v>
      </c>
      <c r="AB12" s="74">
        <f t="shared" si="12"/>
        <v>215</v>
      </c>
      <c r="AC12" s="119" t="str">
        <f t="shared" si="13"/>
        <v>India</v>
      </c>
      <c r="AD12" s="90">
        <f t="shared" si="14"/>
        <v>0</v>
      </c>
      <c r="AE12" s="79" t="str">
        <f>IF(AD12,RANK(AD12,AD$4:AD$110,0)+COUNTIF(AD$4:AD12,AD12)-1,"")</f>
        <v/>
      </c>
      <c r="AF12" s="147">
        <f t="shared" si="15"/>
        <v>9</v>
      </c>
      <c r="AG12" s="82" t="str">
        <f t="shared" si="16"/>
        <v>Hotel1</v>
      </c>
      <c r="AH12" s="83">
        <f t="shared" si="8"/>
        <v>360</v>
      </c>
      <c r="AI12" s="45"/>
      <c r="AJ12" s="144">
        <v>215</v>
      </c>
      <c r="AK12" s="41"/>
      <c r="AL12" s="122"/>
      <c r="AM12" s="123"/>
      <c r="AP12" s="53"/>
      <c r="AQ12" s="54"/>
      <c r="AR12" s="13"/>
      <c r="AS12" s="55"/>
      <c r="AT12" s="3"/>
      <c r="AU12" s="56"/>
    </row>
    <row r="13" spans="1:47" ht="20.100000000000001" customHeight="1" thickBot="1" x14ac:dyDescent="0.3">
      <c r="A13" s="32" t="s">
        <v>127</v>
      </c>
      <c r="B13" s="8"/>
      <c r="C13" s="110" t="str">
        <f>IF(B13,RANK(B13,B$4:B$110,1)+COUNTIF(B$4:B13,B13)-1,"")</f>
        <v/>
      </c>
      <c r="D13" s="28"/>
      <c r="E13" s="8"/>
      <c r="F13" s="111" t="str">
        <f>IF(E13,RANK(E13,E$4:E$110,1)+COUNTIF(E$4:E13,E13)-1,"")</f>
        <v/>
      </c>
      <c r="G13" s="2"/>
      <c r="H13" s="11"/>
      <c r="I13" s="9" t="str">
        <f t="shared" si="0"/>
        <v/>
      </c>
      <c r="J13" s="28"/>
      <c r="K13" s="1"/>
      <c r="L13" s="2" t="str">
        <f t="shared" si="1"/>
        <v/>
      </c>
      <c r="M13" s="28"/>
      <c r="N13" s="6" t="str">
        <f t="shared" si="17"/>
        <v/>
      </c>
      <c r="O13" s="7" t="str">
        <f t="shared" si="2"/>
        <v/>
      </c>
      <c r="P13" s="6" t="str">
        <f t="shared" si="3"/>
        <v/>
      </c>
      <c r="Q13" s="40" t="s">
        <v>17</v>
      </c>
      <c r="R13" s="12" t="str">
        <f t="shared" si="4"/>
        <v>Sierra1</v>
      </c>
      <c r="S13" s="46">
        <f t="shared" si="5"/>
        <v>1.9365740740740671E-4</v>
      </c>
      <c r="T13" s="23"/>
      <c r="U13" s="71">
        <f t="shared" si="9"/>
        <v>1</v>
      </c>
      <c r="V13" s="67">
        <f t="shared" si="18"/>
        <v>200</v>
      </c>
      <c r="W13" s="67" t="str">
        <f t="shared" si="6"/>
        <v>India2</v>
      </c>
      <c r="X13" s="72">
        <f t="shared" si="10"/>
        <v>200</v>
      </c>
      <c r="Y13" s="78">
        <f t="shared" si="11"/>
        <v>1</v>
      </c>
      <c r="Z13" s="73">
        <f t="shared" si="19"/>
        <v>200</v>
      </c>
      <c r="AA13" s="74" t="str">
        <f t="shared" si="7"/>
        <v>November1</v>
      </c>
      <c r="AB13" s="74">
        <f t="shared" si="12"/>
        <v>200</v>
      </c>
      <c r="AC13" s="119" t="str">
        <f t="shared" si="13"/>
        <v>Juliett</v>
      </c>
      <c r="AD13" s="90">
        <f t="shared" si="14"/>
        <v>0</v>
      </c>
      <c r="AE13" s="79" t="str">
        <f>IF(AD13,RANK(AD13,AD$4:AD$110,0)+COUNTIF(AD$4:AD13,AD13)-1,"")</f>
        <v/>
      </c>
      <c r="AF13" s="148">
        <f t="shared" si="15"/>
        <v>10</v>
      </c>
      <c r="AG13" s="138" t="str">
        <f t="shared" si="16"/>
        <v>Sierra1</v>
      </c>
      <c r="AH13" s="149">
        <f t="shared" si="8"/>
        <v>350</v>
      </c>
      <c r="AI13" s="142"/>
      <c r="AJ13" s="144">
        <v>200</v>
      </c>
      <c r="AK13" s="41"/>
      <c r="AL13" s="124"/>
      <c r="AM13" s="125"/>
      <c r="AP13" s="57"/>
      <c r="AQ13" s="58"/>
      <c r="AR13" s="59"/>
      <c r="AS13" s="60"/>
      <c r="AT13" s="61"/>
      <c r="AU13" s="62"/>
    </row>
    <row r="14" spans="1:47" ht="20.100000000000001" customHeight="1" thickBot="1" x14ac:dyDescent="0.3">
      <c r="A14" s="98" t="s">
        <v>128</v>
      </c>
      <c r="B14" s="8">
        <v>3.6175925925925931E-4</v>
      </c>
      <c r="C14" s="110">
        <f>IF(B14,RANK(B14,B$4:B$110,1)+COUNTIF(B$4:B14,B14)-1,"")</f>
        <v>4</v>
      </c>
      <c r="D14" s="28">
        <v>1</v>
      </c>
      <c r="E14" s="99">
        <v>3.5153935185185185E-4</v>
      </c>
      <c r="F14" s="111">
        <f>IF(E14,RANK(E14,E$4:E$110,1)+COUNTIF(E$4:E14,E14)-1,"")</f>
        <v>5</v>
      </c>
      <c r="G14" s="2">
        <v>1</v>
      </c>
      <c r="H14" s="11">
        <v>6.7445601851851857E-4</v>
      </c>
      <c r="I14" s="9">
        <f t="shared" si="0"/>
        <v>2</v>
      </c>
      <c r="J14" s="28"/>
      <c r="K14" s="1">
        <v>9.5751157407407406E-4</v>
      </c>
      <c r="L14" s="2">
        <f t="shared" si="1"/>
        <v>3</v>
      </c>
      <c r="M14" s="28"/>
      <c r="N14" s="6">
        <f t="shared" si="17"/>
        <v>2.345266203703704E-3</v>
      </c>
      <c r="O14" s="7">
        <f t="shared" si="2"/>
        <v>2</v>
      </c>
      <c r="P14" s="6">
        <f t="shared" si="3"/>
        <v>3.1504629629629591E-5</v>
      </c>
      <c r="Q14" s="40" t="s">
        <v>18</v>
      </c>
      <c r="R14" s="12" t="str">
        <f t="shared" si="4"/>
        <v>Golf2</v>
      </c>
      <c r="S14" s="46">
        <f t="shared" si="5"/>
        <v>2.0075231481481463E-4</v>
      </c>
      <c r="T14" s="23"/>
      <c r="U14" s="71">
        <f t="shared" si="9"/>
        <v>2</v>
      </c>
      <c r="V14" s="67">
        <f t="shared" si="18"/>
        <v>185</v>
      </c>
      <c r="W14" s="67" t="str">
        <f t="shared" si="6"/>
        <v>Foxtrot1</v>
      </c>
      <c r="X14" s="72">
        <f t="shared" si="10"/>
        <v>370</v>
      </c>
      <c r="Y14" s="78">
        <f t="shared" si="11"/>
        <v>1</v>
      </c>
      <c r="Z14" s="73">
        <f t="shared" si="19"/>
        <v>185</v>
      </c>
      <c r="AA14" s="74" t="str">
        <f t="shared" si="7"/>
        <v>Bravo4</v>
      </c>
      <c r="AB14" s="74">
        <f t="shared" si="12"/>
        <v>185</v>
      </c>
      <c r="AC14" s="119" t="str">
        <f t="shared" si="13"/>
        <v>Kilo</v>
      </c>
      <c r="AD14" s="90">
        <f t="shared" si="14"/>
        <v>565</v>
      </c>
      <c r="AE14" s="79">
        <f>IF(AD14,RANK(AD14,AD$4:AD$110,0)+COUNTIF(AD$4:AD14,AD14)-1,"")</f>
        <v>4</v>
      </c>
      <c r="AF14" s="147">
        <f t="shared" si="15"/>
        <v>11</v>
      </c>
      <c r="AG14" s="82" t="str">
        <f t="shared" si="16"/>
        <v>Romeo2</v>
      </c>
      <c r="AH14" s="83">
        <f t="shared" si="8"/>
        <v>350</v>
      </c>
      <c r="AI14" s="45"/>
      <c r="AJ14" s="143">
        <v>185</v>
      </c>
      <c r="AK14" s="41"/>
      <c r="AL14" s="155"/>
      <c r="AM14" s="155"/>
    </row>
    <row r="15" spans="1:47" ht="20.100000000000001" customHeight="1" thickBot="1" x14ac:dyDescent="0.3">
      <c r="A15" s="32" t="s">
        <v>129</v>
      </c>
      <c r="B15" s="8"/>
      <c r="C15" s="110" t="str">
        <f>IF(B15,RANK(B15,B$4:B$110,1)+COUNTIF(B$4:B15,B15)-1,"")</f>
        <v/>
      </c>
      <c r="D15" s="28"/>
      <c r="E15" s="8"/>
      <c r="F15" s="111" t="str">
        <f>IF(E15,RANK(E15,E$4:E$110,1)+COUNTIF(E$4:E15,E15)-1,"")</f>
        <v/>
      </c>
      <c r="G15" s="2"/>
      <c r="H15" s="11"/>
      <c r="I15" s="9" t="str">
        <f t="shared" si="0"/>
        <v/>
      </c>
      <c r="J15" s="28"/>
      <c r="K15" s="1"/>
      <c r="L15" s="2" t="str">
        <f t="shared" si="1"/>
        <v/>
      </c>
      <c r="M15" s="28"/>
      <c r="N15" s="6" t="str">
        <f t="shared" si="17"/>
        <v/>
      </c>
      <c r="O15" s="7" t="str">
        <f t="shared" si="2"/>
        <v/>
      </c>
      <c r="P15" s="6" t="str">
        <f t="shared" si="3"/>
        <v/>
      </c>
      <c r="Q15" s="40" t="s">
        <v>19</v>
      </c>
      <c r="R15" s="12" t="str">
        <f t="shared" si="4"/>
        <v>Quebec3</v>
      </c>
      <c r="S15" s="46">
        <f t="shared" si="5"/>
        <v>2.2407407407407402E-4</v>
      </c>
      <c r="T15" s="23"/>
      <c r="U15" s="71">
        <f t="shared" si="9"/>
        <v>1</v>
      </c>
      <c r="V15" s="67">
        <f t="shared" si="18"/>
        <v>170</v>
      </c>
      <c r="W15" s="67" t="str">
        <f t="shared" si="6"/>
        <v>Oscar1</v>
      </c>
      <c r="X15" s="72">
        <f t="shared" si="10"/>
        <v>170</v>
      </c>
      <c r="Y15" s="78">
        <f t="shared" si="11"/>
        <v>1</v>
      </c>
      <c r="Z15" s="73">
        <f t="shared" si="19"/>
        <v>170</v>
      </c>
      <c r="AA15" s="74" t="str">
        <f t="shared" si="7"/>
        <v>Oscar3</v>
      </c>
      <c r="AB15" s="74">
        <f t="shared" si="12"/>
        <v>170</v>
      </c>
      <c r="AC15" s="119" t="str">
        <f t="shared" si="13"/>
        <v>Lima</v>
      </c>
      <c r="AD15" s="90">
        <f t="shared" si="14"/>
        <v>0</v>
      </c>
      <c r="AE15" s="79" t="str">
        <f>IF(AD15,RANK(AD15,AD$4:AD$110,0)+COUNTIF(AD$4:AD15,AD15)-1,"")</f>
        <v/>
      </c>
      <c r="AF15" s="147">
        <f t="shared" si="15"/>
        <v>12</v>
      </c>
      <c r="AG15" s="82" t="str">
        <f t="shared" si="16"/>
        <v>Delta2</v>
      </c>
      <c r="AH15" s="83">
        <f t="shared" si="8"/>
        <v>330</v>
      </c>
      <c r="AI15" s="45"/>
      <c r="AJ15" s="144">
        <v>170</v>
      </c>
      <c r="AK15" s="41"/>
      <c r="AL15" s="219" t="s">
        <v>2</v>
      </c>
      <c r="AM15" s="220"/>
    </row>
    <row r="16" spans="1:47" ht="20.100000000000001" customHeight="1" thickBot="1" x14ac:dyDescent="0.3">
      <c r="A16" s="32" t="s">
        <v>28</v>
      </c>
      <c r="B16" s="8">
        <v>4.5606481481481491E-4</v>
      </c>
      <c r="C16" s="110">
        <f>IF(B16,RANK(B16,B$4:B$110,1)+COUNTIF(B$4:B16,B16)-1,"")</f>
        <v>24</v>
      </c>
      <c r="D16" s="28">
        <v>3</v>
      </c>
      <c r="E16" s="8">
        <v>3.6277777777777778E-4</v>
      </c>
      <c r="F16" s="111">
        <f>IF(E16,RANK(E16,E$4:E$110,1)+COUNTIF(E$4:E16,E16)-1,"")</f>
        <v>17</v>
      </c>
      <c r="G16" s="2">
        <v>1</v>
      </c>
      <c r="H16" s="11">
        <v>7.32824074074074E-4</v>
      </c>
      <c r="I16" s="9">
        <f t="shared" si="0"/>
        <v>22</v>
      </c>
      <c r="J16" s="28"/>
      <c r="K16" s="1">
        <v>1.0106481481481481E-3</v>
      </c>
      <c r="L16" s="2">
        <f t="shared" si="1"/>
        <v>21</v>
      </c>
      <c r="M16" s="28"/>
      <c r="N16" s="6">
        <f t="shared" si="17"/>
        <v>2.562314814814815E-3</v>
      </c>
      <c r="O16" s="7">
        <f t="shared" si="2"/>
        <v>15</v>
      </c>
      <c r="P16" s="6">
        <f t="shared" si="3"/>
        <v>2.4855324074074059E-4</v>
      </c>
      <c r="Q16" s="40" t="s">
        <v>20</v>
      </c>
      <c r="R16" s="12" t="str">
        <f t="shared" si="4"/>
        <v>Hotel1</v>
      </c>
      <c r="S16" s="46">
        <f t="shared" si="5"/>
        <v>2.2856481481481469E-4</v>
      </c>
      <c r="T16" s="23"/>
      <c r="U16" s="71">
        <f t="shared" si="9"/>
        <v>2</v>
      </c>
      <c r="V16" s="67">
        <f t="shared" si="18"/>
        <v>155</v>
      </c>
      <c r="W16" s="67" t="str">
        <f t="shared" si="6"/>
        <v>Sierra1</v>
      </c>
      <c r="X16" s="72">
        <f t="shared" si="10"/>
        <v>310</v>
      </c>
      <c r="Y16" s="78">
        <f t="shared" si="11"/>
        <v>1</v>
      </c>
      <c r="Z16" s="73">
        <f t="shared" si="19"/>
        <v>155</v>
      </c>
      <c r="AA16" s="74" t="str">
        <f t="shared" si="7"/>
        <v>Bravo2</v>
      </c>
      <c r="AB16" s="74">
        <f t="shared" si="12"/>
        <v>155</v>
      </c>
      <c r="AC16" s="119" t="str">
        <f t="shared" si="13"/>
        <v>Mike</v>
      </c>
      <c r="AD16" s="90">
        <f t="shared" si="14"/>
        <v>215</v>
      </c>
      <c r="AE16" s="79">
        <f>IF(AD16,RANK(AD16,AD$4:AD$110,0)+COUNTIF(AD$4:AD16,AD16)-1,"")</f>
        <v>22</v>
      </c>
      <c r="AF16" s="147">
        <f t="shared" si="15"/>
        <v>13</v>
      </c>
      <c r="AG16" s="82" t="str">
        <f t="shared" si="16"/>
        <v>Golf</v>
      </c>
      <c r="AH16" s="83">
        <f t="shared" si="8"/>
        <v>325</v>
      </c>
      <c r="AI16" s="45"/>
      <c r="AJ16" s="144">
        <v>155</v>
      </c>
      <c r="AK16" s="41"/>
      <c r="AL16" s="215" t="s">
        <v>240</v>
      </c>
      <c r="AM16" s="216"/>
    </row>
    <row r="17" spans="1:39" ht="20.100000000000001" customHeight="1" thickBot="1" x14ac:dyDescent="0.3">
      <c r="A17" s="32" t="s">
        <v>130</v>
      </c>
      <c r="B17" s="8">
        <v>3.5283564814814813E-4</v>
      </c>
      <c r="C17" s="110">
        <f>IF(B17,RANK(B17,B$4:B$110,1)+COUNTIF(B$4:B17,B17)-1,"")</f>
        <v>1</v>
      </c>
      <c r="D17" s="28">
        <v>1</v>
      </c>
      <c r="E17" s="8"/>
      <c r="F17" s="111" t="str">
        <f>IF(E17,RANK(E17,E$4:E$110,1)+COUNTIF(E$4:E17,E17)-1,"")</f>
        <v/>
      </c>
      <c r="G17" s="2"/>
      <c r="H17" s="11"/>
      <c r="I17" s="9" t="str">
        <f t="shared" si="0"/>
        <v/>
      </c>
      <c r="J17" s="28"/>
      <c r="K17" s="1"/>
      <c r="L17" s="2" t="str">
        <f t="shared" si="1"/>
        <v/>
      </c>
      <c r="M17" s="28"/>
      <c r="N17" s="6" t="str">
        <f t="shared" si="17"/>
        <v/>
      </c>
      <c r="O17" s="7" t="str">
        <f t="shared" si="2"/>
        <v/>
      </c>
      <c r="P17" s="6" t="str">
        <f t="shared" si="3"/>
        <v/>
      </c>
      <c r="Q17" s="40" t="s">
        <v>21</v>
      </c>
      <c r="R17" s="12" t="str">
        <f t="shared" si="4"/>
        <v>India1</v>
      </c>
      <c r="S17" s="46">
        <f t="shared" si="5"/>
        <v>2.2962962962962954E-4</v>
      </c>
      <c r="T17" s="23"/>
      <c r="U17" s="71">
        <f t="shared" si="9"/>
        <v>2</v>
      </c>
      <c r="V17" s="67">
        <f t="shared" si="18"/>
        <v>140</v>
      </c>
      <c r="W17" s="67" t="str">
        <f t="shared" si="6"/>
        <v>Hotel1</v>
      </c>
      <c r="X17" s="72">
        <f t="shared" si="10"/>
        <v>280</v>
      </c>
      <c r="Y17" s="78">
        <f t="shared" si="11"/>
        <v>1</v>
      </c>
      <c r="Z17" s="73">
        <f t="shared" si="19"/>
        <v>140</v>
      </c>
      <c r="AA17" s="74" t="str">
        <f t="shared" si="7"/>
        <v>Bravo5</v>
      </c>
      <c r="AB17" s="74">
        <f t="shared" si="12"/>
        <v>140</v>
      </c>
      <c r="AC17" s="119" t="str">
        <f t="shared" si="13"/>
        <v>November</v>
      </c>
      <c r="AD17" s="90">
        <f t="shared" si="14"/>
        <v>400</v>
      </c>
      <c r="AE17" s="79">
        <f>IF(AD17,RANK(AD17,AD$4:AD$110,0)+COUNTIF(AD$4:AD17,AD17)-1,"")</f>
        <v>8</v>
      </c>
      <c r="AF17" s="147">
        <f t="shared" si="15"/>
        <v>14</v>
      </c>
      <c r="AG17" s="82" t="str">
        <f t="shared" si="16"/>
        <v>Juliett2</v>
      </c>
      <c r="AH17" s="83">
        <f t="shared" si="8"/>
        <v>320</v>
      </c>
      <c r="AI17" s="45"/>
      <c r="AJ17" s="144">
        <v>140</v>
      </c>
      <c r="AK17" s="41"/>
      <c r="AL17" s="122" t="s">
        <v>241</v>
      </c>
      <c r="AM17" s="123">
        <v>1</v>
      </c>
    </row>
    <row r="18" spans="1:39" ht="20.100000000000001" customHeight="1" thickBot="1" x14ac:dyDescent="0.3">
      <c r="A18" s="98" t="s">
        <v>131</v>
      </c>
      <c r="B18" s="8">
        <v>4.0363425925925934E-4</v>
      </c>
      <c r="C18" s="110">
        <f>IF(B18,RANK(B18,B$4:B$110,1)+COUNTIF(B$4:B18,B18)-1,"")</f>
        <v>7</v>
      </c>
      <c r="D18" s="28">
        <v>3</v>
      </c>
      <c r="E18" s="99">
        <v>3.5153935185185185E-4</v>
      </c>
      <c r="F18" s="111">
        <f>IF(E18,RANK(E18,E$4:E$110,1)+COUNTIF(E$4:E18,E18)-1,"")</f>
        <v>6</v>
      </c>
      <c r="G18" s="2">
        <v>1</v>
      </c>
      <c r="H18" s="11"/>
      <c r="I18" s="9" t="str">
        <f t="shared" si="0"/>
        <v/>
      </c>
      <c r="J18" s="28"/>
      <c r="K18" s="1"/>
      <c r="L18" s="2" t="str">
        <f t="shared" si="1"/>
        <v/>
      </c>
      <c r="M18" s="28"/>
      <c r="N18" s="6" t="str">
        <f t="shared" si="17"/>
        <v/>
      </c>
      <c r="O18" s="7" t="str">
        <f t="shared" si="2"/>
        <v/>
      </c>
      <c r="P18" s="6" t="str">
        <f t="shared" si="3"/>
        <v/>
      </c>
      <c r="Q18" s="40" t="s">
        <v>22</v>
      </c>
      <c r="R18" s="12" t="str">
        <f t="shared" si="4"/>
        <v>Mike</v>
      </c>
      <c r="S18" s="46">
        <f t="shared" si="5"/>
        <v>2.4855324074074059E-4</v>
      </c>
      <c r="T18" s="23"/>
      <c r="U18" s="71">
        <f t="shared" si="9"/>
        <v>2</v>
      </c>
      <c r="V18" s="67">
        <f t="shared" si="18"/>
        <v>125</v>
      </c>
      <c r="W18" s="67" t="str">
        <f t="shared" si="6"/>
        <v>Delta2</v>
      </c>
      <c r="X18" s="72">
        <f t="shared" si="10"/>
        <v>250</v>
      </c>
      <c r="Y18" s="78">
        <f t="shared" si="11"/>
        <v>1</v>
      </c>
      <c r="Z18" s="73">
        <f t="shared" si="19"/>
        <v>125</v>
      </c>
      <c r="AA18" s="74" t="str">
        <f t="shared" si="7"/>
        <v>India1</v>
      </c>
      <c r="AB18" s="74">
        <f t="shared" si="12"/>
        <v>125</v>
      </c>
      <c r="AC18" s="119" t="str">
        <f t="shared" si="13"/>
        <v>Oscar</v>
      </c>
      <c r="AD18" s="90">
        <f t="shared" si="14"/>
        <v>995</v>
      </c>
      <c r="AE18" s="79">
        <f>IF(AD18,RANK(AD18,AD$4:AD$110,0)+COUNTIF(AD$4:AD18,AD18)-1,"")</f>
        <v>1</v>
      </c>
      <c r="AF18" s="147">
        <f t="shared" si="15"/>
        <v>15</v>
      </c>
      <c r="AG18" s="82" t="str">
        <f t="shared" si="16"/>
        <v>Charlie4</v>
      </c>
      <c r="AH18" s="83">
        <f t="shared" si="8"/>
        <v>310</v>
      </c>
      <c r="AI18" s="45"/>
      <c r="AJ18" s="144">
        <v>125</v>
      </c>
      <c r="AK18" s="41"/>
      <c r="AL18" s="122" t="s">
        <v>242</v>
      </c>
      <c r="AM18" s="123">
        <v>2</v>
      </c>
    </row>
    <row r="19" spans="1:39" ht="20.100000000000001" customHeight="1" thickBot="1" x14ac:dyDescent="0.3">
      <c r="A19" s="32" t="s">
        <v>132</v>
      </c>
      <c r="B19" s="8"/>
      <c r="C19" s="110" t="str">
        <f>IF(B19,RANK(B19,B$4:B$110,1)+COUNTIF(B$4:B19,B19)-1,"")</f>
        <v/>
      </c>
      <c r="D19" s="28"/>
      <c r="E19" s="8"/>
      <c r="F19" s="111" t="str">
        <f>IF(E19,RANK(E19,E$4:E$110,1)+COUNTIF(E$4:E19,E19)-1,"")</f>
        <v/>
      </c>
      <c r="G19" s="2"/>
      <c r="H19" s="11"/>
      <c r="I19" s="9" t="str">
        <f t="shared" si="0"/>
        <v/>
      </c>
      <c r="J19" s="28"/>
      <c r="K19" s="1"/>
      <c r="L19" s="2" t="str">
        <f t="shared" si="1"/>
        <v/>
      </c>
      <c r="M19" s="28"/>
      <c r="N19" s="6" t="str">
        <f t="shared" si="17"/>
        <v/>
      </c>
      <c r="O19" s="7" t="str">
        <f t="shared" si="2"/>
        <v/>
      </c>
      <c r="P19" s="6" t="str">
        <f t="shared" si="3"/>
        <v/>
      </c>
      <c r="Q19" s="40" t="s">
        <v>23</v>
      </c>
      <c r="R19" s="12" t="str">
        <f t="shared" si="4"/>
        <v>Golf4</v>
      </c>
      <c r="S19" s="46">
        <f t="shared" si="5"/>
        <v>2.5233796296296246E-4</v>
      </c>
      <c r="T19" s="23"/>
      <c r="U19" s="93">
        <f t="shared" si="9"/>
        <v>1</v>
      </c>
      <c r="V19" s="67">
        <f t="shared" si="18"/>
        <v>110</v>
      </c>
      <c r="W19" s="94" t="str">
        <f t="shared" si="6"/>
        <v>Bravo</v>
      </c>
      <c r="X19" s="95">
        <f t="shared" si="10"/>
        <v>110</v>
      </c>
      <c r="Y19" s="78">
        <f t="shared" si="11"/>
        <v>1</v>
      </c>
      <c r="Z19" s="73">
        <f t="shared" si="19"/>
        <v>110</v>
      </c>
      <c r="AA19" s="74" t="str">
        <f t="shared" si="7"/>
        <v>Golf</v>
      </c>
      <c r="AB19" s="74">
        <f t="shared" si="12"/>
        <v>110</v>
      </c>
      <c r="AC19" s="119" t="str">
        <f t="shared" si="13"/>
        <v>Papa</v>
      </c>
      <c r="AD19" s="90">
        <f t="shared" si="14"/>
        <v>0</v>
      </c>
      <c r="AE19" s="79" t="str">
        <f>IF(AD19,RANK(AD19,AD$4:AD$110,0)+COUNTIF(AD$4:AD19,AD19)-1,"")</f>
        <v/>
      </c>
      <c r="AF19" s="147">
        <f t="shared" si="15"/>
        <v>16</v>
      </c>
      <c r="AG19" s="82" t="str">
        <f t="shared" si="16"/>
        <v>Quebec1</v>
      </c>
      <c r="AH19" s="83">
        <f t="shared" si="8"/>
        <v>290</v>
      </c>
      <c r="AI19" s="45"/>
      <c r="AJ19" s="144">
        <v>110</v>
      </c>
      <c r="AK19" s="41"/>
      <c r="AL19" s="122" t="s">
        <v>243</v>
      </c>
      <c r="AM19" s="123">
        <v>3</v>
      </c>
    </row>
    <row r="20" spans="1:39" ht="20.100000000000001" customHeight="1" thickBot="1" x14ac:dyDescent="0.3">
      <c r="A20" s="32" t="s">
        <v>133</v>
      </c>
      <c r="B20" s="8"/>
      <c r="C20" s="110" t="str">
        <f>IF(B20,RANK(B20,B$4:B$110,1)+COUNTIF(B$4:B20,B20)-1,"")</f>
        <v/>
      </c>
      <c r="D20" s="28"/>
      <c r="E20" s="8"/>
      <c r="F20" s="111" t="str">
        <f>IF(E20,RANK(E20,E$4:E$110,1)+COUNTIF(E$4:E20,E20)-1,"")</f>
        <v/>
      </c>
      <c r="G20" s="2"/>
      <c r="H20" s="11"/>
      <c r="I20" s="9" t="str">
        <f t="shared" si="0"/>
        <v/>
      </c>
      <c r="J20" s="28"/>
      <c r="K20" s="1"/>
      <c r="L20" s="2" t="str">
        <f t="shared" si="1"/>
        <v/>
      </c>
      <c r="M20" s="28"/>
      <c r="N20" s="6" t="str">
        <f t="shared" si="17"/>
        <v/>
      </c>
      <c r="O20" s="7" t="str">
        <f t="shared" si="2"/>
        <v/>
      </c>
      <c r="P20" s="6" t="str">
        <f t="shared" si="3"/>
        <v/>
      </c>
      <c r="Q20" s="40" t="s">
        <v>24</v>
      </c>
      <c r="R20" s="12" t="str">
        <f t="shared" si="4"/>
        <v>Charlie</v>
      </c>
      <c r="S20" s="46">
        <f t="shared" si="5"/>
        <v>2.8483796296296287E-4</v>
      </c>
      <c r="T20" s="23"/>
      <c r="U20" s="93">
        <f t="shared" si="9"/>
        <v>1</v>
      </c>
      <c r="V20" s="67">
        <f t="shared" si="18"/>
        <v>95</v>
      </c>
      <c r="W20" s="94" t="str">
        <f t="shared" si="6"/>
        <v>Charlie</v>
      </c>
      <c r="X20" s="95">
        <f t="shared" si="10"/>
        <v>95</v>
      </c>
      <c r="Y20" s="78">
        <f t="shared" si="11"/>
        <v>1</v>
      </c>
      <c r="Z20" s="73">
        <f t="shared" si="19"/>
        <v>95</v>
      </c>
      <c r="AA20" s="74" t="str">
        <f t="shared" si="7"/>
        <v>Mike</v>
      </c>
      <c r="AB20" s="74">
        <f t="shared" si="12"/>
        <v>95</v>
      </c>
      <c r="AC20" s="119" t="str">
        <f t="shared" si="13"/>
        <v>Quebec</v>
      </c>
      <c r="AD20" s="90">
        <f t="shared" si="14"/>
        <v>0</v>
      </c>
      <c r="AE20" s="79" t="str">
        <f>IF(AD20,RANK(AD20,AD$4:AD$110,0)+COUNTIF(AD$4:AD20,AD20)-1,"")</f>
        <v/>
      </c>
      <c r="AF20" s="147">
        <f t="shared" si="15"/>
        <v>17</v>
      </c>
      <c r="AG20" s="82" t="str">
        <f t="shared" si="16"/>
        <v>India2</v>
      </c>
      <c r="AH20" s="83">
        <f t="shared" si="8"/>
        <v>280</v>
      </c>
      <c r="AI20" s="45"/>
      <c r="AJ20" s="144">
        <v>95</v>
      </c>
      <c r="AK20" s="41"/>
      <c r="AL20" s="122"/>
      <c r="AM20" s="123"/>
    </row>
    <row r="21" spans="1:39" ht="20.100000000000001" customHeight="1" thickBot="1" x14ac:dyDescent="0.3">
      <c r="A21" s="32" t="s">
        <v>134</v>
      </c>
      <c r="B21" s="8"/>
      <c r="C21" s="110" t="str">
        <f>IF(B21,RANK(B21,B$4:B$110,1)+COUNTIF(B$4:B21,B21)-1,"")</f>
        <v/>
      </c>
      <c r="D21" s="28"/>
      <c r="E21" s="8"/>
      <c r="F21" s="111" t="str">
        <f>IF(E21,RANK(E21,E$4:E$110,1)+COUNTIF(E$4:E21,E21)-1,"")</f>
        <v/>
      </c>
      <c r="G21" s="2"/>
      <c r="H21" s="11"/>
      <c r="I21" s="9" t="str">
        <f t="shared" si="0"/>
        <v/>
      </c>
      <c r="J21" s="28"/>
      <c r="K21" s="1"/>
      <c r="L21" s="2" t="str">
        <f t="shared" si="1"/>
        <v/>
      </c>
      <c r="M21" s="28"/>
      <c r="N21" s="6" t="str">
        <f t="shared" si="17"/>
        <v/>
      </c>
      <c r="O21" s="7" t="str">
        <f t="shared" si="2"/>
        <v/>
      </c>
      <c r="P21" s="6" t="str">
        <f t="shared" si="3"/>
        <v/>
      </c>
      <c r="Q21" s="40" t="s">
        <v>25</v>
      </c>
      <c r="R21" s="12" t="str">
        <f t="shared" si="4"/>
        <v>Charlie4</v>
      </c>
      <c r="S21" s="46">
        <f t="shared" si="5"/>
        <v>2.8670138888888886E-4</v>
      </c>
      <c r="T21" s="23"/>
      <c r="U21" s="71">
        <f t="shared" si="9"/>
        <v>1</v>
      </c>
      <c r="V21" s="67">
        <f t="shared" si="18"/>
        <v>80</v>
      </c>
      <c r="W21" s="67" t="str">
        <f t="shared" si="6"/>
        <v>Papa1</v>
      </c>
      <c r="X21" s="72">
        <f t="shared" si="10"/>
        <v>80</v>
      </c>
      <c r="Y21" s="78">
        <f t="shared" si="11"/>
        <v>1</v>
      </c>
      <c r="Z21" s="73">
        <f t="shared" si="19"/>
        <v>80</v>
      </c>
      <c r="AA21" s="74" t="str">
        <f t="shared" si="7"/>
        <v>Delta2</v>
      </c>
      <c r="AB21" s="74">
        <f t="shared" si="12"/>
        <v>80</v>
      </c>
      <c r="AC21" s="119" t="str">
        <f t="shared" si="13"/>
        <v>Romeo</v>
      </c>
      <c r="AD21" s="90">
        <f t="shared" si="14"/>
        <v>0</v>
      </c>
      <c r="AE21" s="79" t="str">
        <f>IF(AD21,RANK(AD21,AD$4:AD$110,0)+COUNTIF(AD$4:AD21,AD21)-1,"")</f>
        <v/>
      </c>
      <c r="AF21" s="147">
        <f t="shared" si="15"/>
        <v>18</v>
      </c>
      <c r="AG21" s="82" t="str">
        <f t="shared" si="16"/>
        <v>Charlie1</v>
      </c>
      <c r="AH21" s="83">
        <f t="shared" si="8"/>
        <v>275</v>
      </c>
      <c r="AI21" s="45"/>
      <c r="AJ21" s="144">
        <v>80</v>
      </c>
      <c r="AK21" s="41"/>
      <c r="AL21" s="122"/>
      <c r="AM21" s="123"/>
    </row>
    <row r="22" spans="1:39" ht="20.100000000000001" customHeight="1" thickBot="1" x14ac:dyDescent="0.3">
      <c r="A22" s="32" t="s">
        <v>135</v>
      </c>
      <c r="B22" s="8"/>
      <c r="C22" s="110" t="str">
        <f>IF(B22,RANK(B22,B$4:B$110,1)+COUNTIF(B$4:B22,B22)-1,"")</f>
        <v/>
      </c>
      <c r="D22" s="28"/>
      <c r="E22" s="8"/>
      <c r="F22" s="111" t="str">
        <f>IF(E22,RANK(E22,E$4:E$110,1)+COUNTIF(E$4:E22,E22)-1,"")</f>
        <v/>
      </c>
      <c r="G22" s="2"/>
      <c r="H22" s="11"/>
      <c r="I22" s="9" t="str">
        <f t="shared" si="0"/>
        <v/>
      </c>
      <c r="J22" s="28"/>
      <c r="K22" s="1"/>
      <c r="L22" s="2" t="str">
        <f t="shared" si="1"/>
        <v/>
      </c>
      <c r="M22" s="28"/>
      <c r="N22" s="6" t="str">
        <f t="shared" si="17"/>
        <v/>
      </c>
      <c r="O22" s="7" t="str">
        <f t="shared" si="2"/>
        <v/>
      </c>
      <c r="P22" s="6" t="str">
        <f t="shared" si="3"/>
        <v/>
      </c>
      <c r="Q22" s="40" t="s">
        <v>26</v>
      </c>
      <c r="R22" s="12" t="str">
        <f t="shared" si="4"/>
        <v>Sierra4</v>
      </c>
      <c r="S22" s="46">
        <f t="shared" si="5"/>
        <v>3.038888888888887E-4</v>
      </c>
      <c r="T22" s="23"/>
      <c r="U22" s="71">
        <f t="shared" si="9"/>
        <v>2</v>
      </c>
      <c r="V22" s="67">
        <f t="shared" si="18"/>
        <v>65</v>
      </c>
      <c r="W22" s="67" t="str">
        <f t="shared" si="6"/>
        <v>Golf2</v>
      </c>
      <c r="X22" s="72">
        <f t="shared" si="10"/>
        <v>130</v>
      </c>
      <c r="Y22" s="78">
        <f t="shared" si="11"/>
        <v>1</v>
      </c>
      <c r="Z22" s="73">
        <f t="shared" si="19"/>
        <v>65</v>
      </c>
      <c r="AA22" s="74" t="str">
        <f t="shared" si="7"/>
        <v>Oscar1</v>
      </c>
      <c r="AB22" s="74">
        <f t="shared" si="12"/>
        <v>65</v>
      </c>
      <c r="AC22" s="119" t="str">
        <f t="shared" si="13"/>
        <v>Sierra</v>
      </c>
      <c r="AD22" s="90">
        <f t="shared" si="14"/>
        <v>0</v>
      </c>
      <c r="AE22" s="79" t="str">
        <f>IF(AD22,RANK(AD22,AD$4:AD$110,0)+COUNTIF(AD$4:AD22,AD22)-1,"")</f>
        <v/>
      </c>
      <c r="AF22" s="147">
        <f t="shared" si="15"/>
        <v>19</v>
      </c>
      <c r="AG22" s="82" t="str">
        <f t="shared" si="16"/>
        <v>India1</v>
      </c>
      <c r="AH22" s="83">
        <f t="shared" si="8"/>
        <v>245</v>
      </c>
      <c r="AI22" s="45"/>
      <c r="AJ22" s="144">
        <v>65</v>
      </c>
      <c r="AK22" s="41"/>
      <c r="AL22" s="122"/>
      <c r="AM22" s="123"/>
    </row>
    <row r="23" spans="1:39" ht="20.100000000000001" customHeight="1" thickBot="1" x14ac:dyDescent="0.3">
      <c r="A23" s="39" t="s">
        <v>136</v>
      </c>
      <c r="B23" s="8">
        <v>3.5821759259259265E-4</v>
      </c>
      <c r="C23" s="110">
        <f>IF(B23,RANK(B23,B$4:B$110,1)+COUNTIF(B$4:B23,B23)-1,"")</f>
        <v>2</v>
      </c>
      <c r="D23" s="28">
        <v>1</v>
      </c>
      <c r="E23" s="8">
        <v>3.6445601851851851E-4</v>
      </c>
      <c r="F23" s="111">
        <f>IF(E23,RANK(E23,E$4:E$110,1)+COUNTIF(E$4:E23,E23)-1,"")</f>
        <v>20</v>
      </c>
      <c r="G23" s="2">
        <v>2</v>
      </c>
      <c r="H23" s="11">
        <v>6.7991898148148143E-4</v>
      </c>
      <c r="I23" s="9">
        <f t="shared" si="0"/>
        <v>3</v>
      </c>
      <c r="J23" s="28"/>
      <c r="K23" s="1">
        <v>9.8857638888888888E-4</v>
      </c>
      <c r="L23" s="2">
        <f t="shared" si="1"/>
        <v>13</v>
      </c>
      <c r="M23" s="28"/>
      <c r="N23" s="6">
        <f t="shared" si="17"/>
        <v>2.3911689814814815E-3</v>
      </c>
      <c r="O23" s="7">
        <f t="shared" si="2"/>
        <v>3</v>
      </c>
      <c r="P23" s="6">
        <f t="shared" si="3"/>
        <v>7.7407407407407113E-5</v>
      </c>
      <c r="Q23" s="40" t="s">
        <v>27</v>
      </c>
      <c r="R23" s="107" t="str">
        <f t="shared" si="4"/>
        <v>Juliett3</v>
      </c>
      <c r="S23" s="46">
        <f t="shared" si="5"/>
        <v>3.2054398148148111E-4</v>
      </c>
      <c r="T23" s="23"/>
      <c r="U23" s="140">
        <f t="shared" si="9"/>
        <v>2</v>
      </c>
      <c r="V23" s="130">
        <f t="shared" si="18"/>
        <v>50</v>
      </c>
      <c r="W23" s="130" t="str">
        <f t="shared" si="6"/>
        <v>Quebec3</v>
      </c>
      <c r="X23" s="131">
        <f t="shared" si="10"/>
        <v>100</v>
      </c>
      <c r="Y23" s="132">
        <f t="shared" si="11"/>
        <v>2</v>
      </c>
      <c r="Z23" s="133">
        <f t="shared" si="19"/>
        <v>50</v>
      </c>
      <c r="AA23" s="134" t="str">
        <f t="shared" si="7"/>
        <v>Alpha1</v>
      </c>
      <c r="AB23" s="134">
        <f t="shared" si="12"/>
        <v>100</v>
      </c>
      <c r="AC23" s="135" t="str">
        <f t="shared" si="13"/>
        <v>Alpha1</v>
      </c>
      <c r="AD23" s="136">
        <f t="shared" si="14"/>
        <v>450</v>
      </c>
      <c r="AE23" s="137">
        <f>IF(AD23,RANK(AD23,AD$4:AD$110,0)+COUNTIF(AD$4:AD23,AD23)-1,"")</f>
        <v>5</v>
      </c>
      <c r="AF23" s="148">
        <f t="shared" si="15"/>
        <v>20</v>
      </c>
      <c r="AG23" s="138" t="str">
        <f t="shared" si="16"/>
        <v>Lima4</v>
      </c>
      <c r="AH23" s="149">
        <f t="shared" si="8"/>
        <v>245</v>
      </c>
      <c r="AI23" s="45"/>
      <c r="AJ23" s="145">
        <v>50</v>
      </c>
      <c r="AK23" s="41"/>
      <c r="AL23" s="122"/>
      <c r="AM23" s="123"/>
    </row>
    <row r="24" spans="1:39" ht="20.100000000000001" customHeight="1" thickBot="1" x14ac:dyDescent="0.3">
      <c r="A24" s="32" t="s">
        <v>137</v>
      </c>
      <c r="B24" s="8">
        <v>5.4792824074074075E-4</v>
      </c>
      <c r="C24" s="110">
        <f>IF(B24,RANK(B24,B$4:B$110,1)+COUNTIF(B$4:B24,B24)-1,"")</f>
        <v>31</v>
      </c>
      <c r="D24" s="28">
        <v>3</v>
      </c>
      <c r="E24" s="8">
        <v>3.8797453703703699E-4</v>
      </c>
      <c r="F24" s="111">
        <f>IF(E24,RANK(E24,E$4:E$110,1)+COUNTIF(E$4:E24,E24)-1,"")</f>
        <v>41</v>
      </c>
      <c r="G24" s="2">
        <v>2</v>
      </c>
      <c r="H24" s="11">
        <v>7.3280092592592581E-4</v>
      </c>
      <c r="I24" s="9">
        <f t="shared" si="0"/>
        <v>21</v>
      </c>
      <c r="J24" s="28"/>
      <c r="K24" s="1">
        <v>1.085300925925926E-3</v>
      </c>
      <c r="L24" s="2">
        <f t="shared" si="1"/>
        <v>32</v>
      </c>
      <c r="M24" s="28"/>
      <c r="N24" s="6">
        <f t="shared" si="17"/>
        <v>2.7540046296296297E-3</v>
      </c>
      <c r="O24" s="7">
        <f t="shared" si="2"/>
        <v>22</v>
      </c>
      <c r="P24" s="6">
        <f t="shared" si="3"/>
        <v>4.4024305555555527E-4</v>
      </c>
      <c r="Q24" s="40" t="s">
        <v>30</v>
      </c>
      <c r="R24" s="12" t="str">
        <f t="shared" si="4"/>
        <v>Hotel2</v>
      </c>
      <c r="S24" s="46">
        <f t="shared" si="5"/>
        <v>4.126388888888886E-4</v>
      </c>
      <c r="T24" s="23"/>
      <c r="U24" s="71">
        <f t="shared" si="9"/>
        <v>2</v>
      </c>
      <c r="V24" s="67">
        <f t="shared" si="18"/>
        <v>40</v>
      </c>
      <c r="W24" s="67" t="str">
        <f t="shared" si="6"/>
        <v>Golf4</v>
      </c>
      <c r="X24" s="72">
        <f t="shared" si="10"/>
        <v>80</v>
      </c>
      <c r="Y24" s="100">
        <f t="shared" si="11"/>
        <v>1</v>
      </c>
      <c r="Z24" s="73">
        <f t="shared" si="19"/>
        <v>40</v>
      </c>
      <c r="AA24" s="101" t="str">
        <f t="shared" si="7"/>
        <v>Sierra1</v>
      </c>
      <c r="AB24" s="101">
        <f t="shared" si="12"/>
        <v>40</v>
      </c>
      <c r="AC24" s="119" t="str">
        <f t="shared" si="13"/>
        <v>Bravo1</v>
      </c>
      <c r="AD24" s="90">
        <f t="shared" si="14"/>
        <v>140</v>
      </c>
      <c r="AE24" s="79">
        <f>IF(AD24,RANK(AD24,AD$4:AD$110,0)+COUNTIF(AD$4:AD24,AD24)-1,"")</f>
        <v>35</v>
      </c>
      <c r="AF24" s="150">
        <f t="shared" si="15"/>
        <v>21</v>
      </c>
      <c r="AG24" s="82" t="str">
        <f t="shared" si="16"/>
        <v>Oscar1</v>
      </c>
      <c r="AH24" s="83">
        <f t="shared" si="8"/>
        <v>235</v>
      </c>
      <c r="AI24" s="45"/>
      <c r="AJ24" s="143">
        <v>40</v>
      </c>
      <c r="AK24" s="41"/>
      <c r="AL24" s="124"/>
      <c r="AM24" s="125"/>
    </row>
    <row r="25" spans="1:39" ht="20.100000000000001" customHeight="1" thickBot="1" x14ac:dyDescent="0.3">
      <c r="A25" s="32" t="s">
        <v>138</v>
      </c>
      <c r="B25" s="8">
        <v>3.6511574074074072E-4</v>
      </c>
      <c r="C25" s="110">
        <f>IF(B25,RANK(B25,B$4:B$110,1)+COUNTIF(B$4:B25,B25)-1,"")</f>
        <v>5</v>
      </c>
      <c r="D25" s="28">
        <v>1</v>
      </c>
      <c r="E25" s="8"/>
      <c r="F25" s="111" t="str">
        <f>IF(E25,RANK(E25,E$4:E$110,1)+COUNTIF(E$4:E25,E25)-1,"")</f>
        <v/>
      </c>
      <c r="G25" s="2"/>
      <c r="H25" s="11"/>
      <c r="I25" s="9" t="str">
        <f t="shared" si="0"/>
        <v/>
      </c>
      <c r="J25" s="28"/>
      <c r="K25" s="1"/>
      <c r="L25" s="2" t="str">
        <f t="shared" si="1"/>
        <v/>
      </c>
      <c r="M25" s="28"/>
      <c r="N25" s="6" t="str">
        <f t="shared" si="17"/>
        <v/>
      </c>
      <c r="O25" s="7" t="str">
        <f t="shared" si="2"/>
        <v/>
      </c>
      <c r="P25" s="6" t="str">
        <f t="shared" si="3"/>
        <v/>
      </c>
      <c r="Q25" s="40" t="s">
        <v>31</v>
      </c>
      <c r="R25" s="12" t="str">
        <f t="shared" si="4"/>
        <v>Bravo1</v>
      </c>
      <c r="S25" s="46">
        <f t="shared" si="5"/>
        <v>4.4024305555555527E-4</v>
      </c>
      <c r="T25" s="23"/>
      <c r="U25" s="71">
        <f t="shared" si="9"/>
        <v>2</v>
      </c>
      <c r="V25" s="67">
        <f t="shared" si="18"/>
        <v>40</v>
      </c>
      <c r="W25" s="67" t="str">
        <f t="shared" si="6"/>
        <v>Sierra4</v>
      </c>
      <c r="X25" s="72">
        <f t="shared" si="10"/>
        <v>80</v>
      </c>
      <c r="Y25" s="100">
        <f t="shared" si="11"/>
        <v>2</v>
      </c>
      <c r="Z25" s="73">
        <f t="shared" si="19"/>
        <v>40</v>
      </c>
      <c r="AA25" s="101" t="str">
        <f t="shared" si="7"/>
        <v>Mike2</v>
      </c>
      <c r="AB25" s="101">
        <f t="shared" si="12"/>
        <v>80</v>
      </c>
      <c r="AC25" s="119" t="str">
        <f t="shared" si="13"/>
        <v>Charlie1</v>
      </c>
      <c r="AD25" s="90">
        <f t="shared" si="14"/>
        <v>275</v>
      </c>
      <c r="AE25" s="79">
        <f>IF(AD25,RANK(AD25,AD$4:AD$110,0)+COUNTIF(AD$4:AD25,AD25)-1,"")</f>
        <v>18</v>
      </c>
      <c r="AF25" s="147">
        <f t="shared" si="15"/>
        <v>22</v>
      </c>
      <c r="AG25" s="82" t="str">
        <f t="shared" si="16"/>
        <v>Mike</v>
      </c>
      <c r="AH25" s="83">
        <f t="shared" si="8"/>
        <v>215</v>
      </c>
      <c r="AI25" s="45"/>
      <c r="AJ25" s="144">
        <v>40</v>
      </c>
      <c r="AK25" s="41"/>
      <c r="AL25" s="23"/>
      <c r="AM25" s="23"/>
    </row>
    <row r="26" spans="1:39" ht="20.100000000000001" customHeight="1" thickBot="1" x14ac:dyDescent="0.3">
      <c r="A26" s="32" t="s">
        <v>139</v>
      </c>
      <c r="B26" s="8"/>
      <c r="C26" s="110" t="str">
        <f>IF(B26,RANK(B26,B$4:B$110,1)+COUNTIF(B$4:B26,B26)-1,"")</f>
        <v/>
      </c>
      <c r="D26" s="28"/>
      <c r="E26" s="8"/>
      <c r="F26" s="111" t="str">
        <f>IF(E26,RANK(E26,E$4:E$110,1)+COUNTIF(E$4:E26,E26)-1,"")</f>
        <v/>
      </c>
      <c r="G26" s="2"/>
      <c r="H26" s="11"/>
      <c r="I26" s="9" t="str">
        <f t="shared" si="0"/>
        <v/>
      </c>
      <c r="J26" s="28"/>
      <c r="K26" s="1"/>
      <c r="L26" s="2" t="str">
        <f t="shared" si="1"/>
        <v/>
      </c>
      <c r="M26" s="28"/>
      <c r="N26" s="6" t="str">
        <f t="shared" si="17"/>
        <v/>
      </c>
      <c r="O26" s="7" t="str">
        <f t="shared" si="2"/>
        <v/>
      </c>
      <c r="P26" s="6" t="str">
        <f t="shared" si="3"/>
        <v/>
      </c>
      <c r="Q26" s="40" t="s">
        <v>32</v>
      </c>
      <c r="R26" s="12" t="str">
        <f t="shared" si="4"/>
        <v>Alpha5</v>
      </c>
      <c r="S26" s="46">
        <f t="shared" si="5"/>
        <v>4.5979166666666694E-4</v>
      </c>
      <c r="T26" s="23"/>
      <c r="U26" s="71">
        <f t="shared" si="9"/>
        <v>2</v>
      </c>
      <c r="V26" s="67">
        <f t="shared" si="18"/>
        <v>40</v>
      </c>
      <c r="W26" s="67" t="str">
        <f t="shared" si="6"/>
        <v>Juliett3</v>
      </c>
      <c r="X26" s="72">
        <f t="shared" si="10"/>
        <v>80</v>
      </c>
      <c r="Y26" s="78">
        <f t="shared" si="11"/>
        <v>2</v>
      </c>
      <c r="Z26" s="73">
        <f t="shared" si="19"/>
        <v>40</v>
      </c>
      <c r="AA26" s="74" t="str">
        <f t="shared" si="7"/>
        <v>Foxtrot2</v>
      </c>
      <c r="AB26" s="74">
        <f t="shared" si="12"/>
        <v>80</v>
      </c>
      <c r="AC26" s="119" t="str">
        <f t="shared" si="13"/>
        <v>Delta1</v>
      </c>
      <c r="AD26" s="90">
        <f t="shared" si="14"/>
        <v>0</v>
      </c>
      <c r="AE26" s="79" t="str">
        <f>IF(AD26,RANK(AD26,AD$4:AD$110,0)+COUNTIF(AD$4:AD26,AD26)-1,"")</f>
        <v/>
      </c>
      <c r="AF26" s="147">
        <f t="shared" si="15"/>
        <v>23</v>
      </c>
      <c r="AG26" s="82" t="str">
        <f t="shared" si="16"/>
        <v>Kilo3</v>
      </c>
      <c r="AH26" s="83">
        <f t="shared" si="8"/>
        <v>215</v>
      </c>
      <c r="AI26" s="45"/>
      <c r="AJ26" s="144">
        <v>40</v>
      </c>
      <c r="AK26" s="41"/>
      <c r="AL26" s="217" t="s">
        <v>3</v>
      </c>
      <c r="AM26" s="218"/>
    </row>
    <row r="27" spans="1:39" ht="20.100000000000001" customHeight="1" thickBot="1" x14ac:dyDescent="0.3">
      <c r="A27" s="32" t="s">
        <v>140</v>
      </c>
      <c r="B27" s="8"/>
      <c r="C27" s="110" t="str">
        <f>IF(B27,RANK(B27,B$4:B$110,1)+COUNTIF(B$4:B27,B27)-1,"")</f>
        <v/>
      </c>
      <c r="D27" s="28"/>
      <c r="E27" s="8"/>
      <c r="F27" s="111" t="str">
        <f>IF(E27,RANK(E27,E$4:E$110,1)+COUNTIF(E$4:E27,E27)-1,"")</f>
        <v/>
      </c>
      <c r="G27" s="2"/>
      <c r="H27" s="11"/>
      <c r="I27" s="9" t="str">
        <f t="shared" si="0"/>
        <v/>
      </c>
      <c r="J27" s="28"/>
      <c r="K27" s="1"/>
      <c r="L27" s="2" t="str">
        <f t="shared" si="1"/>
        <v/>
      </c>
      <c r="M27" s="28"/>
      <c r="N27" s="6" t="str">
        <f t="shared" si="17"/>
        <v/>
      </c>
      <c r="O27" s="7" t="str">
        <f t="shared" si="2"/>
        <v/>
      </c>
      <c r="P27" s="6" t="str">
        <f t="shared" si="3"/>
        <v/>
      </c>
      <c r="Q27" s="40" t="s">
        <v>33</v>
      </c>
      <c r="R27" s="12" t="str">
        <f t="shared" si="4"/>
        <v>Hotel4</v>
      </c>
      <c r="S27" s="46">
        <f t="shared" si="5"/>
        <v>5.6774305555555528E-4</v>
      </c>
      <c r="T27" s="23"/>
      <c r="U27" s="71">
        <f t="shared" si="9"/>
        <v>3</v>
      </c>
      <c r="V27" s="67">
        <f t="shared" si="18"/>
        <v>40</v>
      </c>
      <c r="W27" s="67" t="str">
        <f t="shared" si="6"/>
        <v>Mike</v>
      </c>
      <c r="X27" s="72">
        <f t="shared" si="10"/>
        <v>120</v>
      </c>
      <c r="Y27" s="78">
        <f t="shared" si="11"/>
        <v>2</v>
      </c>
      <c r="Z27" s="73">
        <f t="shared" si="19"/>
        <v>40</v>
      </c>
      <c r="AA27" s="74" t="str">
        <f t="shared" si="7"/>
        <v>Golf4</v>
      </c>
      <c r="AB27" s="74">
        <f t="shared" si="12"/>
        <v>80</v>
      </c>
      <c r="AC27" s="119" t="str">
        <f t="shared" si="13"/>
        <v>Echo1</v>
      </c>
      <c r="AD27" s="90">
        <f t="shared" si="14"/>
        <v>0</v>
      </c>
      <c r="AE27" s="79" t="str">
        <f>IF(AD27,RANK(AD27,AD$4:AD$110,0)+COUNTIF(AD$4:AD27,AD27)-1,"")</f>
        <v/>
      </c>
      <c r="AF27" s="147">
        <f t="shared" si="15"/>
        <v>24</v>
      </c>
      <c r="AG27" s="82" t="str">
        <f t="shared" si="16"/>
        <v>November1</v>
      </c>
      <c r="AH27" s="83">
        <f t="shared" si="8"/>
        <v>200</v>
      </c>
      <c r="AI27" s="45"/>
      <c r="AJ27" s="144">
        <v>40</v>
      </c>
      <c r="AK27" s="41"/>
      <c r="AL27" s="198" t="s">
        <v>240</v>
      </c>
      <c r="AM27" s="199"/>
    </row>
    <row r="28" spans="1:39" ht="20.100000000000001" customHeight="1" thickBot="1" x14ac:dyDescent="0.3">
      <c r="A28" s="32" t="s">
        <v>141</v>
      </c>
      <c r="B28" s="8">
        <v>4.2677083333333326E-4</v>
      </c>
      <c r="C28" s="110">
        <f>IF(B28,RANK(B28,B$4:B$110,1)+COUNTIF(B$4:B28,B28)-1,"")</f>
        <v>11</v>
      </c>
      <c r="D28" s="28">
        <v>2</v>
      </c>
      <c r="E28" s="8">
        <v>3.6965277777777777E-4</v>
      </c>
      <c r="F28" s="111">
        <f>IF(E28,RANK(E28,E$4:E$110,1)+COUNTIF(E$4:E28,E28)-1,"")</f>
        <v>29</v>
      </c>
      <c r="G28" s="2">
        <v>2</v>
      </c>
      <c r="H28" s="11">
        <v>6.9280092592592581E-4</v>
      </c>
      <c r="I28" s="9">
        <f t="shared" si="0"/>
        <v>10</v>
      </c>
      <c r="J28" s="28"/>
      <c r="K28" s="1">
        <v>9.8819444444444454E-4</v>
      </c>
      <c r="L28" s="2">
        <f t="shared" si="1"/>
        <v>12</v>
      </c>
      <c r="M28" s="28"/>
      <c r="N28" s="6">
        <f t="shared" si="17"/>
        <v>2.4774189814814815E-3</v>
      </c>
      <c r="O28" s="7">
        <f t="shared" si="2"/>
        <v>7</v>
      </c>
      <c r="P28" s="6">
        <f t="shared" si="3"/>
        <v>1.6365740740740707E-4</v>
      </c>
      <c r="Q28" s="40" t="s">
        <v>34</v>
      </c>
      <c r="R28" s="12" t="str">
        <f t="shared" si="4"/>
        <v>-</v>
      </c>
      <c r="S28" s="46" t="str">
        <f t="shared" si="5"/>
        <v/>
      </c>
      <c r="T28" s="23"/>
      <c r="U28" s="71">
        <f t="shared" si="9"/>
        <v>2</v>
      </c>
      <c r="V28" s="67">
        <f t="shared" si="18"/>
        <v>40</v>
      </c>
      <c r="W28" s="67" t="str">
        <f t="shared" si="6"/>
        <v>Mike2</v>
      </c>
      <c r="X28" s="72">
        <f t="shared" si="10"/>
        <v>80</v>
      </c>
      <c r="Y28" s="78">
        <f t="shared" si="11"/>
        <v>2</v>
      </c>
      <c r="Z28" s="73">
        <f t="shared" si="19"/>
        <v>40</v>
      </c>
      <c r="AA28" s="74" t="str">
        <f t="shared" si="7"/>
        <v>India2</v>
      </c>
      <c r="AB28" s="74">
        <f t="shared" si="12"/>
        <v>80</v>
      </c>
      <c r="AC28" s="119" t="str">
        <f t="shared" si="13"/>
        <v>Foxtrot1</v>
      </c>
      <c r="AD28" s="90">
        <f t="shared" si="14"/>
        <v>450</v>
      </c>
      <c r="AE28" s="79">
        <f>IF(AD28,RANK(AD28,AD$4:AD$110,0)+COUNTIF(AD$4:AD28,AD28)-1,"")</f>
        <v>6</v>
      </c>
      <c r="AF28" s="147">
        <f t="shared" si="15"/>
        <v>25</v>
      </c>
      <c r="AG28" s="82" t="str">
        <f t="shared" si="16"/>
        <v>Golf2</v>
      </c>
      <c r="AH28" s="83">
        <f t="shared" si="8"/>
        <v>190</v>
      </c>
      <c r="AI28" s="45"/>
      <c r="AJ28" s="144">
        <v>40</v>
      </c>
      <c r="AK28" s="41"/>
      <c r="AL28" s="122" t="s">
        <v>244</v>
      </c>
      <c r="AM28" s="123">
        <v>1</v>
      </c>
    </row>
    <row r="29" spans="1:39" ht="20.100000000000001" customHeight="1" thickBot="1" x14ac:dyDescent="0.3">
      <c r="A29" s="32" t="s">
        <v>142</v>
      </c>
      <c r="B29" s="8"/>
      <c r="C29" s="110" t="str">
        <f>IF(B29,RANK(B29,B$4:B$110,1)+COUNTIF(B$4:B29,B29)-1,"")</f>
        <v/>
      </c>
      <c r="D29" s="28"/>
      <c r="E29" s="8"/>
      <c r="F29" s="111" t="str">
        <f>IF(E29,RANK(E29,E$4:E$110,1)+COUNTIF(E$4:E29,E29)-1,"")</f>
        <v/>
      </c>
      <c r="G29" s="2"/>
      <c r="H29" s="11"/>
      <c r="I29" s="9" t="str">
        <f t="shared" si="0"/>
        <v/>
      </c>
      <c r="J29" s="28"/>
      <c r="K29" s="1"/>
      <c r="L29" s="2" t="str">
        <f t="shared" si="1"/>
        <v/>
      </c>
      <c r="M29" s="28"/>
      <c r="N29" s="6" t="str">
        <f t="shared" si="17"/>
        <v/>
      </c>
      <c r="O29" s="7" t="str">
        <f t="shared" si="2"/>
        <v/>
      </c>
      <c r="P29" s="6" t="str">
        <f t="shared" si="3"/>
        <v/>
      </c>
      <c r="Q29" s="40" t="s">
        <v>35</v>
      </c>
      <c r="R29" s="12" t="str">
        <f t="shared" si="4"/>
        <v>-</v>
      </c>
      <c r="S29" s="46" t="str">
        <f t="shared" si="5"/>
        <v/>
      </c>
      <c r="T29" s="23"/>
      <c r="U29" s="71">
        <f t="shared" si="9"/>
        <v>1</v>
      </c>
      <c r="V29" s="67">
        <f t="shared" si="18"/>
        <v>40</v>
      </c>
      <c r="W29" s="67" t="str">
        <f t="shared" si="6"/>
        <v>November2</v>
      </c>
      <c r="X29" s="72">
        <f t="shared" si="10"/>
        <v>40</v>
      </c>
      <c r="Y29" s="78">
        <f t="shared" si="11"/>
        <v>1</v>
      </c>
      <c r="Z29" s="73">
        <f t="shared" si="19"/>
        <v>40</v>
      </c>
      <c r="AA29" s="74" t="str">
        <f t="shared" si="7"/>
        <v>Papa1</v>
      </c>
      <c r="AB29" s="74">
        <f t="shared" si="12"/>
        <v>40</v>
      </c>
      <c r="AC29" s="119" t="str">
        <f t="shared" si="13"/>
        <v>Golf1</v>
      </c>
      <c r="AD29" s="90">
        <f t="shared" si="14"/>
        <v>0</v>
      </c>
      <c r="AE29" s="79" t="str">
        <f>IF(AD29,RANK(AD29,AD$4:AD$110,0)+COUNTIF(AD$4:AD29,AD29)-1,"")</f>
        <v/>
      </c>
      <c r="AF29" s="147">
        <f t="shared" si="15"/>
        <v>26</v>
      </c>
      <c r="AG29" s="82" t="str">
        <f t="shared" si="16"/>
        <v>Charlie</v>
      </c>
      <c r="AH29" s="83">
        <f t="shared" si="8"/>
        <v>185</v>
      </c>
      <c r="AI29" s="45"/>
      <c r="AJ29" s="144">
        <v>40</v>
      </c>
      <c r="AK29" s="41"/>
      <c r="AL29" s="122" t="s">
        <v>245</v>
      </c>
      <c r="AM29" s="123">
        <v>2</v>
      </c>
    </row>
    <row r="30" spans="1:39" ht="20.100000000000001" customHeight="1" thickBot="1" x14ac:dyDescent="0.3">
      <c r="A30" s="32" t="s">
        <v>143</v>
      </c>
      <c r="B30" s="8">
        <v>4.384722222222222E-4</v>
      </c>
      <c r="C30" s="110">
        <f>IF(B30,RANK(B30,B$4:B$110,1)+COUNTIF(B$4:B30,B30)-1,"")</f>
        <v>14</v>
      </c>
      <c r="D30" s="28">
        <v>2</v>
      </c>
      <c r="E30" s="8">
        <v>3.7138888888888893E-4</v>
      </c>
      <c r="F30" s="111">
        <f>IF(E30,RANK(E30,E$4:E$110,1)+COUNTIF(E$4:E30,E30)-1,"")</f>
        <v>30</v>
      </c>
      <c r="G30" s="2">
        <v>2</v>
      </c>
      <c r="H30" s="11">
        <v>7.1248842592592588E-4</v>
      </c>
      <c r="I30" s="9">
        <f t="shared" si="0"/>
        <v>18</v>
      </c>
      <c r="J30" s="28"/>
      <c r="K30" s="1">
        <v>1.019976851851852E-3</v>
      </c>
      <c r="L30" s="2">
        <f t="shared" si="1"/>
        <v>23</v>
      </c>
      <c r="M30" s="28"/>
      <c r="N30" s="6">
        <f t="shared" si="17"/>
        <v>2.5423263888888891E-3</v>
      </c>
      <c r="O30" s="7">
        <f t="shared" si="2"/>
        <v>13</v>
      </c>
      <c r="P30" s="6">
        <f t="shared" si="3"/>
        <v>2.2856481481481469E-4</v>
      </c>
      <c r="Q30" s="40" t="s">
        <v>36</v>
      </c>
      <c r="R30" s="12" t="str">
        <f t="shared" si="4"/>
        <v>-</v>
      </c>
      <c r="S30" s="46" t="str">
        <f t="shared" si="5"/>
        <v/>
      </c>
      <c r="T30" s="23"/>
      <c r="U30" s="71">
        <f t="shared" si="9"/>
        <v>3</v>
      </c>
      <c r="V30" s="67">
        <f t="shared" si="18"/>
        <v>40</v>
      </c>
      <c r="W30" s="67" t="str">
        <f t="shared" si="6"/>
        <v>India1</v>
      </c>
      <c r="X30" s="72">
        <f t="shared" si="10"/>
        <v>120</v>
      </c>
      <c r="Y30" s="78">
        <f t="shared" si="11"/>
        <v>1</v>
      </c>
      <c r="Z30" s="73">
        <f t="shared" si="19"/>
        <v>40</v>
      </c>
      <c r="AA30" s="74" t="str">
        <f t="shared" si="7"/>
        <v>Juliett5</v>
      </c>
      <c r="AB30" s="74">
        <f t="shared" si="12"/>
        <v>40</v>
      </c>
      <c r="AC30" s="119" t="str">
        <f t="shared" si="13"/>
        <v>Hotel1</v>
      </c>
      <c r="AD30" s="90">
        <f t="shared" si="14"/>
        <v>360</v>
      </c>
      <c r="AE30" s="79">
        <f>IF(AD30,RANK(AD30,AD$4:AD$110,0)+COUNTIF(AD$4:AD30,AD30)-1,"")</f>
        <v>9</v>
      </c>
      <c r="AF30" s="147">
        <f t="shared" si="15"/>
        <v>27</v>
      </c>
      <c r="AG30" s="82" t="str">
        <f t="shared" si="16"/>
        <v>Hotel4</v>
      </c>
      <c r="AH30" s="83">
        <f t="shared" si="8"/>
        <v>180</v>
      </c>
      <c r="AI30" s="45"/>
      <c r="AJ30" s="144">
        <v>40</v>
      </c>
      <c r="AK30" s="41"/>
      <c r="AL30" s="122" t="s">
        <v>246</v>
      </c>
      <c r="AM30" s="123">
        <v>3</v>
      </c>
    </row>
    <row r="31" spans="1:39" ht="20.100000000000001" customHeight="1" thickBot="1" x14ac:dyDescent="0.3">
      <c r="A31" s="32" t="s">
        <v>144</v>
      </c>
      <c r="B31" s="8">
        <v>4.6013888888888884E-4</v>
      </c>
      <c r="C31" s="110">
        <f>IF(B31,RANK(B31,B$4:B$110,1)+COUNTIF(B$4:B31,B31)-1,"")</f>
        <v>27</v>
      </c>
      <c r="D31" s="28">
        <v>3</v>
      </c>
      <c r="E31" s="8">
        <v>3.5898148148148145E-4</v>
      </c>
      <c r="F31" s="111">
        <f>IF(E31,RANK(E31,E$4:E$110,1)+COUNTIF(E$4:E31,E31)-1,"")</f>
        <v>15</v>
      </c>
      <c r="G31" s="2">
        <v>1</v>
      </c>
      <c r="H31" s="11">
        <v>7.0252314814814819E-4</v>
      </c>
      <c r="I31" s="9">
        <f t="shared" si="0"/>
        <v>13</v>
      </c>
      <c r="J31" s="28"/>
      <c r="K31" s="1">
        <v>1.0217476851851852E-3</v>
      </c>
      <c r="L31" s="2">
        <f t="shared" si="1"/>
        <v>24</v>
      </c>
      <c r="M31" s="28"/>
      <c r="N31" s="6">
        <f t="shared" si="17"/>
        <v>2.543391203703704E-3</v>
      </c>
      <c r="O31" s="7">
        <f t="shared" si="2"/>
        <v>14</v>
      </c>
      <c r="P31" s="6">
        <f t="shared" si="3"/>
        <v>2.2962962962962954E-4</v>
      </c>
      <c r="Q31" s="40" t="s">
        <v>37</v>
      </c>
      <c r="R31" s="12" t="str">
        <f t="shared" si="4"/>
        <v>-</v>
      </c>
      <c r="S31" s="46" t="str">
        <f t="shared" si="5"/>
        <v/>
      </c>
      <c r="T31" s="23"/>
      <c r="U31" s="71">
        <f t="shared" si="9"/>
        <v>2</v>
      </c>
      <c r="V31" s="67">
        <f t="shared" si="18"/>
        <v>40</v>
      </c>
      <c r="W31" s="67" t="str">
        <f t="shared" si="6"/>
        <v>Lima2</v>
      </c>
      <c r="X31" s="72">
        <f t="shared" si="10"/>
        <v>80</v>
      </c>
      <c r="Y31" s="78">
        <f t="shared" si="11"/>
        <v>2</v>
      </c>
      <c r="Z31" s="73">
        <f t="shared" si="19"/>
        <v>40</v>
      </c>
      <c r="AA31" s="74" t="str">
        <f t="shared" si="7"/>
        <v>Sierra4</v>
      </c>
      <c r="AB31" s="74">
        <f t="shared" si="12"/>
        <v>80</v>
      </c>
      <c r="AC31" s="119" t="str">
        <f t="shared" si="13"/>
        <v>India1</v>
      </c>
      <c r="AD31" s="90">
        <f t="shared" si="14"/>
        <v>245</v>
      </c>
      <c r="AE31" s="79">
        <f>IF(AD31,RANK(AD31,AD$4:AD$110,0)+COUNTIF(AD$4:AD31,AD31)-1,"")</f>
        <v>19</v>
      </c>
      <c r="AF31" s="147">
        <f t="shared" si="15"/>
        <v>28</v>
      </c>
      <c r="AG31" s="82" t="str">
        <f t="shared" si="16"/>
        <v>Oscar3</v>
      </c>
      <c r="AH31" s="83">
        <f t="shared" si="8"/>
        <v>170</v>
      </c>
      <c r="AI31" s="45"/>
      <c r="AJ31" s="144">
        <v>40</v>
      </c>
      <c r="AK31" s="41"/>
      <c r="AL31" s="122" t="s">
        <v>247</v>
      </c>
      <c r="AM31" s="123">
        <v>4</v>
      </c>
    </row>
    <row r="32" spans="1:39" ht="20.100000000000001" customHeight="1" thickBot="1" x14ac:dyDescent="0.3">
      <c r="A32" s="32" t="s">
        <v>145</v>
      </c>
      <c r="B32" s="8"/>
      <c r="C32" s="110" t="str">
        <f>IF(B32,RANK(B32,B$4:B$110,1)+COUNTIF(B$4:B32,B32)-1,"")</f>
        <v/>
      </c>
      <c r="D32" s="28"/>
      <c r="E32" s="8"/>
      <c r="F32" s="111" t="str">
        <f>IF(E32,RANK(E32,E$4:E$110,1)+COUNTIF(E$4:E32,E32)-1,"")</f>
        <v/>
      </c>
      <c r="G32" s="2"/>
      <c r="H32" s="11"/>
      <c r="I32" s="9" t="str">
        <f t="shared" si="0"/>
        <v/>
      </c>
      <c r="J32" s="28"/>
      <c r="K32" s="1"/>
      <c r="L32" s="2" t="str">
        <f t="shared" si="1"/>
        <v/>
      </c>
      <c r="M32" s="28"/>
      <c r="N32" s="6" t="str">
        <f t="shared" si="17"/>
        <v/>
      </c>
      <c r="O32" s="7" t="str">
        <f t="shared" si="2"/>
        <v/>
      </c>
      <c r="P32" s="6" t="str">
        <f t="shared" si="3"/>
        <v/>
      </c>
      <c r="Q32" s="40" t="s">
        <v>38</v>
      </c>
      <c r="R32" s="12" t="str">
        <f t="shared" si="4"/>
        <v>-</v>
      </c>
      <c r="S32" s="46" t="str">
        <f t="shared" si="5"/>
        <v/>
      </c>
      <c r="T32" s="23"/>
      <c r="U32" s="71">
        <f t="shared" si="9"/>
        <v>2</v>
      </c>
      <c r="V32" s="67">
        <f t="shared" si="18"/>
        <v>40</v>
      </c>
      <c r="W32" s="67" t="str">
        <f t="shared" si="6"/>
        <v>Juliett5</v>
      </c>
      <c r="X32" s="72">
        <f t="shared" si="10"/>
        <v>80</v>
      </c>
      <c r="Y32" s="78">
        <f t="shared" si="11"/>
        <v>2</v>
      </c>
      <c r="Z32" s="73">
        <f t="shared" si="19"/>
        <v>40</v>
      </c>
      <c r="AA32" s="74" t="str">
        <f t="shared" si="7"/>
        <v>Foxtrot1</v>
      </c>
      <c r="AB32" s="74">
        <f t="shared" si="12"/>
        <v>80</v>
      </c>
      <c r="AC32" s="119" t="str">
        <f t="shared" si="13"/>
        <v>Juliett1</v>
      </c>
      <c r="AD32" s="90">
        <f t="shared" si="14"/>
        <v>0</v>
      </c>
      <c r="AE32" s="79" t="str">
        <f>IF(AD32,RANK(AD32,AD$4:AD$110,0)+COUNTIF(AD$4:AD32,AD32)-1,"")</f>
        <v/>
      </c>
      <c r="AF32" s="147">
        <f t="shared" si="15"/>
        <v>29</v>
      </c>
      <c r="AG32" s="82" t="str">
        <f t="shared" si="16"/>
        <v>Mike2</v>
      </c>
      <c r="AH32" s="83">
        <f t="shared" si="8"/>
        <v>160</v>
      </c>
      <c r="AI32" s="45"/>
      <c r="AJ32" s="144">
        <v>40</v>
      </c>
      <c r="AK32" s="41"/>
      <c r="AL32" s="122" t="s">
        <v>248</v>
      </c>
      <c r="AM32" s="123">
        <v>5</v>
      </c>
    </row>
    <row r="33" spans="1:39" ht="20.100000000000001" customHeight="1" thickBot="1" x14ac:dyDescent="0.3">
      <c r="A33" s="32" t="s">
        <v>146</v>
      </c>
      <c r="B33" s="8"/>
      <c r="C33" s="110" t="str">
        <f>IF(B33,RANK(B33,B$4:B$110,1)+COUNTIF(B$4:B33,B33)-1,"")</f>
        <v/>
      </c>
      <c r="D33" s="28"/>
      <c r="E33" s="8"/>
      <c r="F33" s="111" t="str">
        <f>IF(E33,RANK(E33,E$4:E$110,1)+COUNTIF(E$4:E33,E33)-1,"")</f>
        <v/>
      </c>
      <c r="G33" s="2"/>
      <c r="H33" s="11"/>
      <c r="I33" s="9" t="str">
        <f t="shared" si="0"/>
        <v/>
      </c>
      <c r="J33" s="28"/>
      <c r="K33" s="1"/>
      <c r="L33" s="2" t="str">
        <f t="shared" si="1"/>
        <v/>
      </c>
      <c r="M33" s="28"/>
      <c r="N33" s="6" t="str">
        <f t="shared" si="17"/>
        <v/>
      </c>
      <c r="O33" s="7" t="str">
        <f t="shared" si="2"/>
        <v/>
      </c>
      <c r="P33" s="6" t="str">
        <f t="shared" si="3"/>
        <v/>
      </c>
      <c r="Q33" s="40" t="s">
        <v>39</v>
      </c>
      <c r="R33" s="12" t="str">
        <f t="shared" si="4"/>
        <v>-</v>
      </c>
      <c r="S33" s="46" t="str">
        <f t="shared" si="5"/>
        <v/>
      </c>
      <c r="T33" s="23"/>
      <c r="U33" s="140">
        <f t="shared" si="9"/>
        <v>2</v>
      </c>
      <c r="V33" s="130">
        <f t="shared" si="18"/>
        <v>40</v>
      </c>
      <c r="W33" s="130" t="str">
        <f t="shared" si="6"/>
        <v>Charlie4</v>
      </c>
      <c r="X33" s="131">
        <f t="shared" si="10"/>
        <v>80</v>
      </c>
      <c r="Y33" s="132">
        <f t="shared" si="11"/>
        <v>2</v>
      </c>
      <c r="Z33" s="133">
        <f t="shared" si="19"/>
        <v>40</v>
      </c>
      <c r="AA33" s="134" t="str">
        <f t="shared" si="7"/>
        <v>Hotel1</v>
      </c>
      <c r="AB33" s="134">
        <f t="shared" si="12"/>
        <v>80</v>
      </c>
      <c r="AC33" s="135" t="str">
        <f t="shared" si="13"/>
        <v>Kilo1</v>
      </c>
      <c r="AD33" s="136">
        <f t="shared" si="14"/>
        <v>0</v>
      </c>
      <c r="AE33" s="137" t="str">
        <f>IF(AD33,RANK(AD33,AD$4:AD$110,0)+COUNTIF(AD$4:AD33,AD33)-1,"")</f>
        <v/>
      </c>
      <c r="AF33" s="148">
        <f t="shared" si="15"/>
        <v>30</v>
      </c>
      <c r="AG33" s="138" t="str">
        <f t="shared" si="16"/>
        <v>Quebec3</v>
      </c>
      <c r="AH33" s="149">
        <f t="shared" si="8"/>
        <v>160</v>
      </c>
      <c r="AI33" s="142"/>
      <c r="AJ33" s="145">
        <v>40</v>
      </c>
      <c r="AK33" s="41"/>
      <c r="AL33" s="122" t="s">
        <v>249</v>
      </c>
      <c r="AM33" s="123">
        <v>6</v>
      </c>
    </row>
    <row r="34" spans="1:39" ht="20.100000000000001" customHeight="1" thickBot="1" x14ac:dyDescent="0.3">
      <c r="A34" s="32" t="s">
        <v>147</v>
      </c>
      <c r="B34" s="8"/>
      <c r="C34" s="110" t="str">
        <f>IF(B34,RANK(B34,B$4:B$110,1)+COUNTIF(B$4:B34,B34)-1,"")</f>
        <v/>
      </c>
      <c r="D34" s="28"/>
      <c r="E34" s="8">
        <v>3.8100694444444445E-4</v>
      </c>
      <c r="F34" s="111">
        <f>IF(E34,RANK(E34,E$4:E$110,1)+COUNTIF(E$4:E34,E34)-1,"")</f>
        <v>39</v>
      </c>
      <c r="G34" s="2">
        <v>2</v>
      </c>
      <c r="H34" s="11"/>
      <c r="I34" s="9" t="str">
        <f t="shared" si="0"/>
        <v/>
      </c>
      <c r="J34" s="28"/>
      <c r="K34" s="1">
        <v>1.0191203703703703E-3</v>
      </c>
      <c r="L34" s="2">
        <f t="shared" si="1"/>
        <v>22</v>
      </c>
      <c r="M34" s="28"/>
      <c r="N34" s="6" t="str">
        <f t="shared" si="17"/>
        <v/>
      </c>
      <c r="O34" s="7" t="str">
        <f t="shared" si="2"/>
        <v/>
      </c>
      <c r="P34" s="6" t="str">
        <f t="shared" si="3"/>
        <v/>
      </c>
      <c r="Q34" s="40" t="s">
        <v>40</v>
      </c>
      <c r="R34" s="12" t="str">
        <f t="shared" si="4"/>
        <v>-</v>
      </c>
      <c r="S34" s="46" t="str">
        <f t="shared" si="5"/>
        <v/>
      </c>
      <c r="T34" s="23"/>
      <c r="U34" s="71">
        <f t="shared" si="9"/>
        <v>3</v>
      </c>
      <c r="V34" s="67">
        <f t="shared" si="18"/>
        <v>30</v>
      </c>
      <c r="W34" s="67" t="str">
        <f t="shared" si="6"/>
        <v>Bravo1</v>
      </c>
      <c r="X34" s="72">
        <f t="shared" si="10"/>
        <v>90</v>
      </c>
      <c r="Y34" s="78">
        <f t="shared" si="11"/>
        <v>2</v>
      </c>
      <c r="Z34" s="73">
        <f t="shared" si="19"/>
        <v>30</v>
      </c>
      <c r="AA34" s="74" t="str">
        <f t="shared" si="7"/>
        <v>Quebec3</v>
      </c>
      <c r="AB34" s="74">
        <f t="shared" si="12"/>
        <v>60</v>
      </c>
      <c r="AC34" s="119" t="str">
        <f t="shared" si="13"/>
        <v>Lima1</v>
      </c>
      <c r="AD34" s="90">
        <f t="shared" si="14"/>
        <v>60</v>
      </c>
      <c r="AE34" s="79">
        <f>IF(AD34,RANK(AD34,AD$4:AD$110,0)+COUNTIF(AD$4:AD34,AD34)-1,"")</f>
        <v>44</v>
      </c>
      <c r="AF34" s="150">
        <f t="shared" si="15"/>
        <v>31</v>
      </c>
      <c r="AG34" s="82" t="str">
        <f t="shared" si="16"/>
        <v>Golf4</v>
      </c>
      <c r="AH34" s="83">
        <f t="shared" si="8"/>
        <v>160</v>
      </c>
      <c r="AI34" s="45"/>
      <c r="AJ34" s="143">
        <v>30</v>
      </c>
      <c r="AK34" s="41"/>
      <c r="AL34" s="122" t="s">
        <v>250</v>
      </c>
      <c r="AM34" s="123">
        <v>7</v>
      </c>
    </row>
    <row r="35" spans="1:39" ht="20.100000000000001" customHeight="1" thickBot="1" x14ac:dyDescent="0.3">
      <c r="A35" s="32" t="s">
        <v>148</v>
      </c>
      <c r="B35" s="8">
        <v>3.7991898148148151E-4</v>
      </c>
      <c r="C35" s="110">
        <f>IF(B35,RANK(B35,B$4:B$110,1)+COUNTIF(B$4:B35,B35)-1,"")</f>
        <v>6</v>
      </c>
      <c r="D35" s="28">
        <v>1</v>
      </c>
      <c r="E35" s="8">
        <v>3.4259259259259263E-4</v>
      </c>
      <c r="F35" s="111">
        <f>IF(E35,RANK(E35,E$4:E$110,1)+COUNTIF(E$4:E35,E35)-1,"")</f>
        <v>1</v>
      </c>
      <c r="G35" s="2">
        <v>1</v>
      </c>
      <c r="H35" s="11">
        <v>6.4983796296296296E-4</v>
      </c>
      <c r="I35" s="9">
        <f t="shared" si="0"/>
        <v>1</v>
      </c>
      <c r="J35" s="28"/>
      <c r="K35" s="1">
        <v>9.4141203703703715E-4</v>
      </c>
      <c r="L35" s="2">
        <f t="shared" si="1"/>
        <v>1</v>
      </c>
      <c r="M35" s="28"/>
      <c r="N35" s="6">
        <f t="shared" si="17"/>
        <v>2.3137615740740744E-3</v>
      </c>
      <c r="O35" s="7">
        <f t="shared" si="2"/>
        <v>1</v>
      </c>
      <c r="P35" s="6">
        <f t="shared" si="3"/>
        <v>0</v>
      </c>
      <c r="Q35" s="40" t="s">
        <v>41</v>
      </c>
      <c r="R35" s="12" t="str">
        <f t="shared" si="4"/>
        <v>-</v>
      </c>
      <c r="S35" s="46" t="str">
        <f t="shared" si="5"/>
        <v/>
      </c>
      <c r="T35" s="23"/>
      <c r="U35" s="71">
        <f t="shared" si="9"/>
        <v>2</v>
      </c>
      <c r="V35" s="67">
        <f t="shared" si="18"/>
        <v>30</v>
      </c>
      <c r="W35" s="67" t="str">
        <f t="shared" si="6"/>
        <v>Alpha5</v>
      </c>
      <c r="X35" s="72">
        <f t="shared" si="10"/>
        <v>60</v>
      </c>
      <c r="Y35" s="78">
        <f t="shared" si="11"/>
        <v>2</v>
      </c>
      <c r="Z35" s="73">
        <f t="shared" si="19"/>
        <v>30</v>
      </c>
      <c r="AA35" s="74" t="str">
        <f t="shared" si="7"/>
        <v>Papa3</v>
      </c>
      <c r="AB35" s="74">
        <f t="shared" si="12"/>
        <v>60</v>
      </c>
      <c r="AC35" s="119" t="str">
        <f t="shared" si="13"/>
        <v>Mike1</v>
      </c>
      <c r="AD35" s="90">
        <f t="shared" si="14"/>
        <v>660</v>
      </c>
      <c r="AE35" s="79">
        <f>IF(AD35,RANK(AD35,AD$4:AD$110,0)+COUNTIF(AD$4:AD35,AD35)-1,"")</f>
        <v>2</v>
      </c>
      <c r="AF35" s="147">
        <f t="shared" si="15"/>
        <v>32</v>
      </c>
      <c r="AG35" s="82" t="str">
        <f t="shared" si="16"/>
        <v>Sierra4</v>
      </c>
      <c r="AH35" s="83">
        <f t="shared" si="8"/>
        <v>160</v>
      </c>
      <c r="AI35" s="45"/>
      <c r="AJ35" s="144">
        <v>30</v>
      </c>
      <c r="AK35" s="41"/>
      <c r="AL35" s="124" t="s">
        <v>251</v>
      </c>
      <c r="AM35" s="125">
        <v>8</v>
      </c>
    </row>
    <row r="36" spans="1:39" ht="20.100000000000001" customHeight="1" thickBot="1" x14ac:dyDescent="0.3">
      <c r="A36" s="32" t="s">
        <v>149</v>
      </c>
      <c r="B36" s="8"/>
      <c r="C36" s="110" t="str">
        <f>IF(B36,RANK(B36,B$4:B$110,1)+COUNTIF(B$4:B36,B36)-1,"")</f>
        <v/>
      </c>
      <c r="D36" s="28">
        <v>1</v>
      </c>
      <c r="E36" s="8">
        <v>3.5642361111111112E-4</v>
      </c>
      <c r="F36" s="111">
        <f>IF(E36,RANK(E36,E$4:E$110,1)+COUNTIF(E$4:E36,E36)-1,"")</f>
        <v>10</v>
      </c>
      <c r="G36" s="2">
        <v>1</v>
      </c>
      <c r="H36" s="11">
        <v>6.8944444444444446E-4</v>
      </c>
      <c r="I36" s="9">
        <f t="shared" ref="I36:I67" si="20">IF(H36,RANK(H36,H$4:H$110,1),"")</f>
        <v>7</v>
      </c>
      <c r="J36" s="28"/>
      <c r="K36" s="1">
        <v>9.8459490740740734E-4</v>
      </c>
      <c r="L36" s="2">
        <f t="shared" ref="L36:L67" si="21">IF(K36,RANK(K36,K$4:K$110,1),"")</f>
        <v>9</v>
      </c>
      <c r="M36" s="28"/>
      <c r="N36" s="6" t="str">
        <f t="shared" si="17"/>
        <v/>
      </c>
      <c r="O36" s="7" t="str">
        <f t="shared" ref="O36:O67" si="22">IF(N36="","",RANK(N36,N$4:N$110,1))</f>
        <v/>
      </c>
      <c r="P36" s="6" t="str">
        <f t="shared" ref="P36:P67" si="23">IF(LEN(N36)=0,"",N36-MIN(N$4:N$111))</f>
        <v/>
      </c>
      <c r="Q36" s="40" t="s">
        <v>42</v>
      </c>
      <c r="R36" s="12" t="str">
        <f t="shared" ref="R36:R67" si="24">IFERROR(INDEX($A$4:$A$110,MATCH(SMALL($O$4:$O$110,ROW()-3),O$4:O$110,0)),"-")</f>
        <v>-</v>
      </c>
      <c r="S36" s="46" t="str">
        <f t="shared" ref="S36:S67" si="25">IF(R36="-","",VLOOKUP(R36,$A$4:$P$110,16,FALSE))</f>
        <v/>
      </c>
      <c r="T36" s="23"/>
      <c r="U36" s="71">
        <f t="shared" si="9"/>
        <v>3</v>
      </c>
      <c r="V36" s="67">
        <f t="shared" si="18"/>
        <v>30</v>
      </c>
      <c r="W36" s="67" t="str">
        <f t="shared" ref="W36:W99" si="26">IFERROR(INDEX($A$4:$A$110,MATCH(SMALL($C$4:$C$110,ROW()-3),C$4:C$110,0)),"-")</f>
        <v>Hotel2</v>
      </c>
      <c r="X36" s="72">
        <f t="shared" si="10"/>
        <v>90</v>
      </c>
      <c r="Y36" s="78">
        <f t="shared" si="11"/>
        <v>2</v>
      </c>
      <c r="Z36" s="73">
        <f t="shared" si="19"/>
        <v>30</v>
      </c>
      <c r="AA36" s="74" t="str">
        <f t="shared" ref="AA36:AA99" si="27">IFERROR(INDEX($A$4:$A$110,MATCH(SMALL($F$4:$F$110,ROW()-3),F$4:F$110,0)),"-")</f>
        <v>Hotel2</v>
      </c>
      <c r="AB36" s="74">
        <f t="shared" si="12"/>
        <v>60</v>
      </c>
      <c r="AC36" s="119" t="str">
        <f t="shared" si="13"/>
        <v>November1</v>
      </c>
      <c r="AD36" s="90">
        <f t="shared" si="14"/>
        <v>200</v>
      </c>
      <c r="AE36" s="79">
        <f>IF(AD36,RANK(AD36,AD$4:AD$110,0)+COUNTIF(AD$4:AD36,AD36)-1,"")</f>
        <v>24</v>
      </c>
      <c r="AF36" s="147">
        <f t="shared" si="15"/>
        <v>33</v>
      </c>
      <c r="AG36" s="82" t="str">
        <f t="shared" si="16"/>
        <v>Bravo2</v>
      </c>
      <c r="AH36" s="83">
        <f t="shared" si="8"/>
        <v>155</v>
      </c>
      <c r="AI36" s="45"/>
      <c r="AJ36" s="144">
        <v>30</v>
      </c>
      <c r="AK36" s="41"/>
      <c r="AL36" s="23"/>
      <c r="AM36" s="13"/>
    </row>
    <row r="37" spans="1:39" ht="20.100000000000001" customHeight="1" thickBot="1" x14ac:dyDescent="0.3">
      <c r="A37" s="32" t="s">
        <v>150</v>
      </c>
      <c r="B37" s="8">
        <v>4.2980324074074074E-4</v>
      </c>
      <c r="C37" s="110">
        <f>IF(B37,RANK(B37,B$4:B$110,1)+COUNTIF(B$4:B37,B37)-1,"")</f>
        <v>12</v>
      </c>
      <c r="D37" s="28">
        <v>1</v>
      </c>
      <c r="E37" s="8">
        <v>3.643981481481482E-4</v>
      </c>
      <c r="F37" s="111">
        <f>IF(E37,RANK(E37,E$4:E$110,1)+COUNTIF(E$4:E37,E37)-1,"")</f>
        <v>19</v>
      </c>
      <c r="G37" s="2">
        <v>1</v>
      </c>
      <c r="H37" s="11">
        <v>6.9499999999999987E-4</v>
      </c>
      <c r="I37" s="9">
        <f t="shared" si="20"/>
        <v>11</v>
      </c>
      <c r="J37" s="28"/>
      <c r="K37" s="1">
        <v>9.8755787037037041E-4</v>
      </c>
      <c r="L37" s="2">
        <f t="shared" si="21"/>
        <v>11</v>
      </c>
      <c r="M37" s="28"/>
      <c r="N37" s="6">
        <f t="shared" si="17"/>
        <v>2.4767592592592593E-3</v>
      </c>
      <c r="O37" s="7">
        <f t="shared" si="22"/>
        <v>6</v>
      </c>
      <c r="P37" s="6">
        <f t="shared" si="23"/>
        <v>1.6299768518518486E-4</v>
      </c>
      <c r="Q37" s="40" t="s">
        <v>43</v>
      </c>
      <c r="R37" s="12" t="str">
        <f t="shared" si="24"/>
        <v>-</v>
      </c>
      <c r="S37" s="46" t="str">
        <f t="shared" si="25"/>
        <v/>
      </c>
      <c r="T37" s="91"/>
      <c r="U37" s="71">
        <f t="shared" si="9"/>
        <v>3</v>
      </c>
      <c r="V37" s="67">
        <f t="shared" si="18"/>
        <v>30</v>
      </c>
      <c r="W37" s="67" t="str">
        <f t="shared" si="26"/>
        <v>Hotel4</v>
      </c>
      <c r="X37" s="72">
        <f t="shared" si="10"/>
        <v>90</v>
      </c>
      <c r="Y37" s="73">
        <f t="shared" si="11"/>
        <v>2</v>
      </c>
      <c r="Z37" s="73">
        <f t="shared" si="19"/>
        <v>30</v>
      </c>
      <c r="AA37" s="74" t="str">
        <f t="shared" si="27"/>
        <v>Golf2</v>
      </c>
      <c r="AB37" s="74">
        <f t="shared" si="12"/>
        <v>60</v>
      </c>
      <c r="AC37" s="119" t="str">
        <f t="shared" si="13"/>
        <v>Oscar1</v>
      </c>
      <c r="AD37" s="90">
        <f t="shared" si="14"/>
        <v>235</v>
      </c>
      <c r="AE37" s="79">
        <f>IF(AD37,RANK(AD37,AD$4:AD$110,0)+COUNTIF(AD$4:AD37,AD37)-1,"")</f>
        <v>21</v>
      </c>
      <c r="AF37" s="147">
        <f t="shared" si="15"/>
        <v>34</v>
      </c>
      <c r="AG37" s="82" t="str">
        <f t="shared" si="16"/>
        <v>Hotel2</v>
      </c>
      <c r="AH37" s="83">
        <f t="shared" si="8"/>
        <v>150</v>
      </c>
      <c r="AI37" s="45"/>
      <c r="AJ37" s="144">
        <v>30</v>
      </c>
      <c r="AK37" s="41"/>
      <c r="AL37" s="126" t="s">
        <v>4</v>
      </c>
      <c r="AM37" s="127"/>
    </row>
    <row r="38" spans="1:39" ht="20.100000000000001" customHeight="1" thickBot="1" x14ac:dyDescent="0.3">
      <c r="A38" s="32" t="s">
        <v>151</v>
      </c>
      <c r="B38" s="8">
        <v>4.4136574074074081E-4</v>
      </c>
      <c r="C38" s="110">
        <f>IF(B38,RANK(B38,B$4:B$110,1)+COUNTIF(B$4:B38,B38)-1,"")</f>
        <v>18</v>
      </c>
      <c r="D38" s="28">
        <v>1</v>
      </c>
      <c r="E38" s="8">
        <v>3.6570601851851852E-4</v>
      </c>
      <c r="F38" s="111">
        <f>IF(E38,RANK(E38,E$4:E$110,1)+COUNTIF(E$4:E38,E38)-1,"")</f>
        <v>26</v>
      </c>
      <c r="G38" s="2">
        <v>1</v>
      </c>
      <c r="H38" s="11">
        <v>7.0256944444444447E-4</v>
      </c>
      <c r="I38" s="9">
        <f t="shared" si="20"/>
        <v>14</v>
      </c>
      <c r="J38" s="28"/>
      <c r="K38" s="1">
        <v>9.934490740740739E-4</v>
      </c>
      <c r="L38" s="2">
        <f t="shared" si="21"/>
        <v>15</v>
      </c>
      <c r="M38" s="28"/>
      <c r="N38" s="6">
        <f t="shared" si="17"/>
        <v>2.5030902777777777E-3</v>
      </c>
      <c r="O38" s="7">
        <f t="shared" si="22"/>
        <v>9</v>
      </c>
      <c r="P38" s="6">
        <f t="shared" si="23"/>
        <v>1.8932870370370327E-4</v>
      </c>
      <c r="Q38" s="40" t="s">
        <v>44</v>
      </c>
      <c r="R38" s="12" t="str">
        <f t="shared" si="24"/>
        <v>-</v>
      </c>
      <c r="S38" s="46" t="str">
        <f t="shared" si="25"/>
        <v/>
      </c>
      <c r="T38" s="91"/>
      <c r="U38" s="71" t="str">
        <f t="shared" si="9"/>
        <v/>
      </c>
      <c r="V38" s="67">
        <f t="shared" si="18"/>
        <v>30</v>
      </c>
      <c r="W38" s="67" t="str">
        <f t="shared" si="26"/>
        <v>-</v>
      </c>
      <c r="X38" s="72" t="str">
        <f t="shared" si="10"/>
        <v>-</v>
      </c>
      <c r="Y38" s="78">
        <f t="shared" si="11"/>
        <v>2</v>
      </c>
      <c r="Z38" s="73">
        <f t="shared" si="19"/>
        <v>30</v>
      </c>
      <c r="AA38" s="74" t="str">
        <f t="shared" si="27"/>
        <v>November4</v>
      </c>
      <c r="AB38" s="74">
        <f t="shared" si="12"/>
        <v>60</v>
      </c>
      <c r="AC38" s="119" t="str">
        <f t="shared" si="13"/>
        <v>Papa1</v>
      </c>
      <c r="AD38" s="90">
        <f t="shared" si="14"/>
        <v>120</v>
      </c>
      <c r="AE38" s="79">
        <f>IF(AD38,RANK(AD38,AD$4:AD$110,0)+COUNTIF(AD$4:AD38,AD38)-1,"")</f>
        <v>38</v>
      </c>
      <c r="AF38" s="147">
        <f t="shared" si="15"/>
        <v>35</v>
      </c>
      <c r="AG38" s="82" t="str">
        <f t="shared" si="16"/>
        <v>Bravo1</v>
      </c>
      <c r="AH38" s="83">
        <f t="shared" si="8"/>
        <v>140</v>
      </c>
      <c r="AI38" s="45"/>
      <c r="AJ38" s="144">
        <v>30</v>
      </c>
      <c r="AK38" s="41"/>
      <c r="AL38" s="128" t="s">
        <v>240</v>
      </c>
      <c r="AM38" s="129"/>
    </row>
    <row r="39" spans="1:39" ht="20.100000000000001" customHeight="1" thickBot="1" x14ac:dyDescent="0.3">
      <c r="A39" s="32" t="s">
        <v>152</v>
      </c>
      <c r="B39" s="8"/>
      <c r="C39" s="110" t="str">
        <f>IF(B39,RANK(B39,B$4:B$110,1)+COUNTIF(B$4:B39,B39)-1,"")</f>
        <v/>
      </c>
      <c r="D39" s="28"/>
      <c r="E39" s="8">
        <v>3.4788194444444444E-4</v>
      </c>
      <c r="F39" s="111">
        <f>IF(E39,RANK(E39,E$4:E$110,1)+COUNTIF(E$4:E39,E39)-1,"")</f>
        <v>4</v>
      </c>
      <c r="G39" s="2">
        <v>1</v>
      </c>
      <c r="H39" s="11"/>
      <c r="I39" s="9" t="str">
        <f t="shared" si="20"/>
        <v/>
      </c>
      <c r="J39" s="28"/>
      <c r="K39" s="1"/>
      <c r="L39" s="2" t="str">
        <f t="shared" si="21"/>
        <v/>
      </c>
      <c r="M39" s="28"/>
      <c r="N39" s="6" t="str">
        <f t="shared" si="17"/>
        <v/>
      </c>
      <c r="O39" s="7" t="str">
        <f t="shared" si="22"/>
        <v/>
      </c>
      <c r="P39" s="6" t="str">
        <f t="shared" si="23"/>
        <v/>
      </c>
      <c r="Q39" s="40" t="s">
        <v>45</v>
      </c>
      <c r="R39" s="12" t="str">
        <f t="shared" si="24"/>
        <v>-</v>
      </c>
      <c r="S39" s="46" t="str">
        <f t="shared" si="25"/>
        <v/>
      </c>
      <c r="T39" s="91"/>
      <c r="U39" s="71" t="str">
        <f t="shared" si="9"/>
        <v/>
      </c>
      <c r="V39" s="67">
        <f t="shared" si="18"/>
        <v>30</v>
      </c>
      <c r="W39" s="67" t="str">
        <f t="shared" si="26"/>
        <v>-</v>
      </c>
      <c r="X39" s="72" t="str">
        <f t="shared" si="10"/>
        <v>-</v>
      </c>
      <c r="Y39" s="78">
        <f t="shared" si="11"/>
        <v>3</v>
      </c>
      <c r="Z39" s="73">
        <f t="shared" si="19"/>
        <v>30</v>
      </c>
      <c r="AA39" s="74" t="str">
        <f t="shared" si="27"/>
        <v>Hotel4</v>
      </c>
      <c r="AB39" s="74">
        <f t="shared" si="12"/>
        <v>90</v>
      </c>
      <c r="AC39" s="119" t="str">
        <f t="shared" si="13"/>
        <v>Quebec1</v>
      </c>
      <c r="AD39" s="90">
        <f t="shared" si="14"/>
        <v>290</v>
      </c>
      <c r="AE39" s="79">
        <f>IF(AD39,RANK(AD39,AD$4:AD$110,0)+COUNTIF(AD$4:AD39,AD39)-1,"")</f>
        <v>16</v>
      </c>
      <c r="AF39" s="147">
        <f t="shared" si="15"/>
        <v>36</v>
      </c>
      <c r="AG39" s="82" t="str">
        <f t="shared" si="16"/>
        <v>Juliett3</v>
      </c>
      <c r="AH39" s="83">
        <f t="shared" si="8"/>
        <v>140</v>
      </c>
      <c r="AI39" s="45"/>
      <c r="AJ39" s="144">
        <v>30</v>
      </c>
      <c r="AK39" s="41"/>
      <c r="AL39" s="122" t="s">
        <v>241</v>
      </c>
      <c r="AM39" s="123">
        <v>1</v>
      </c>
    </row>
    <row r="40" spans="1:39" ht="20.100000000000001" customHeight="1" thickBot="1" x14ac:dyDescent="0.3">
      <c r="A40" s="32" t="s">
        <v>153</v>
      </c>
      <c r="B40" s="8"/>
      <c r="C40" s="110" t="str">
        <f>IF(B40,RANK(B40,B$4:B$110,1)+COUNTIF(B$4:B40,B40)-1,"")</f>
        <v/>
      </c>
      <c r="D40" s="28"/>
      <c r="E40" s="8"/>
      <c r="F40" s="111" t="str">
        <f>IF(E40,RANK(E40,E$4:E$110,1)+COUNTIF(E$4:E40,E40)-1,"")</f>
        <v/>
      </c>
      <c r="G40" s="2"/>
      <c r="H40" s="11"/>
      <c r="I40" s="9" t="str">
        <f t="shared" si="20"/>
        <v/>
      </c>
      <c r="J40" s="28"/>
      <c r="K40" s="1"/>
      <c r="L40" s="2" t="str">
        <f t="shared" si="21"/>
        <v/>
      </c>
      <c r="M40" s="28"/>
      <c r="N40" s="6" t="str">
        <f t="shared" si="17"/>
        <v/>
      </c>
      <c r="O40" s="7" t="str">
        <f t="shared" si="22"/>
        <v/>
      </c>
      <c r="P40" s="6" t="str">
        <f t="shared" si="23"/>
        <v/>
      </c>
      <c r="Q40" s="40" t="s">
        <v>46</v>
      </c>
      <c r="R40" s="12" t="str">
        <f t="shared" si="24"/>
        <v>-</v>
      </c>
      <c r="S40" s="46" t="str">
        <f t="shared" si="25"/>
        <v/>
      </c>
      <c r="T40" s="91"/>
      <c r="U40" s="71" t="str">
        <f t="shared" si="9"/>
        <v/>
      </c>
      <c r="V40" s="67">
        <f t="shared" si="18"/>
        <v>30</v>
      </c>
      <c r="W40" s="67" t="str">
        <f t="shared" si="26"/>
        <v>-</v>
      </c>
      <c r="X40" s="72" t="str">
        <f t="shared" si="10"/>
        <v>-</v>
      </c>
      <c r="Y40" s="78">
        <f t="shared" si="11"/>
        <v>3</v>
      </c>
      <c r="Z40" s="73">
        <f t="shared" si="19"/>
        <v>30</v>
      </c>
      <c r="AA40" s="74" t="str">
        <f t="shared" si="27"/>
        <v>Charlie</v>
      </c>
      <c r="AB40" s="74">
        <f t="shared" si="12"/>
        <v>90</v>
      </c>
      <c r="AC40" s="119" t="str">
        <f t="shared" si="13"/>
        <v>Romeo1</v>
      </c>
      <c r="AD40" s="90">
        <f t="shared" si="14"/>
        <v>0</v>
      </c>
      <c r="AE40" s="79" t="str">
        <f>IF(AD40,RANK(AD40,AD$4:AD$110,0)+COUNTIF(AD$4:AD40,AD40)-1,"")</f>
        <v/>
      </c>
      <c r="AF40" s="147">
        <f t="shared" si="15"/>
        <v>37</v>
      </c>
      <c r="AG40" s="82" t="str">
        <f t="shared" si="16"/>
        <v>Bravo5</v>
      </c>
      <c r="AH40" s="83">
        <f t="shared" si="8"/>
        <v>140</v>
      </c>
      <c r="AI40" s="45"/>
      <c r="AJ40" s="144">
        <v>30</v>
      </c>
      <c r="AK40" s="41"/>
      <c r="AL40" s="122" t="s">
        <v>252</v>
      </c>
      <c r="AM40" s="123">
        <v>2</v>
      </c>
    </row>
    <row r="41" spans="1:39" ht="20.100000000000001" customHeight="1" thickBot="1" x14ac:dyDescent="0.3">
      <c r="A41" s="102" t="s">
        <v>154</v>
      </c>
      <c r="B41" s="8">
        <v>4.3665509259259249E-4</v>
      </c>
      <c r="C41" s="110">
        <f>IF(B41,RANK(B41,B$4:B$110,1)+COUNTIF(B$4:B41,B41)-1,"")</f>
        <v>13</v>
      </c>
      <c r="D41" s="28">
        <v>2</v>
      </c>
      <c r="E41" s="103">
        <v>3.648611111111111E-4</v>
      </c>
      <c r="F41" s="111">
        <f>IF(E41,RANK(E41,E$4:E$110,1)+COUNTIF(E$4:E41,E41)-1,"")</f>
        <v>21</v>
      </c>
      <c r="G41" s="2">
        <v>1</v>
      </c>
      <c r="H41" s="11">
        <v>7.0525462962962957E-4</v>
      </c>
      <c r="I41" s="9">
        <f t="shared" si="20"/>
        <v>15</v>
      </c>
      <c r="J41" s="28"/>
      <c r="K41" s="1">
        <v>1.0006481481481483E-3</v>
      </c>
      <c r="L41" s="2">
        <f t="shared" si="21"/>
        <v>19</v>
      </c>
      <c r="M41" s="28"/>
      <c r="N41" s="6">
        <f t="shared" si="17"/>
        <v>2.5074189814814811E-3</v>
      </c>
      <c r="O41" s="7">
        <f t="shared" si="22"/>
        <v>10</v>
      </c>
      <c r="P41" s="6">
        <f t="shared" si="23"/>
        <v>1.9365740740740671E-4</v>
      </c>
      <c r="Q41" s="40" t="s">
        <v>47</v>
      </c>
      <c r="R41" s="12" t="str">
        <f t="shared" si="24"/>
        <v>-</v>
      </c>
      <c r="S41" s="46" t="str">
        <f t="shared" si="25"/>
        <v/>
      </c>
      <c r="T41" s="91"/>
      <c r="U41" s="71" t="str">
        <f t="shared" si="9"/>
        <v/>
      </c>
      <c r="V41" s="67">
        <f t="shared" si="18"/>
        <v>30</v>
      </c>
      <c r="W41" s="67" t="str">
        <f t="shared" si="26"/>
        <v>-</v>
      </c>
      <c r="X41" s="72" t="str">
        <f t="shared" si="10"/>
        <v>-</v>
      </c>
      <c r="Y41" s="78">
        <f t="shared" si="11"/>
        <v>2</v>
      </c>
      <c r="Z41" s="73">
        <f t="shared" si="19"/>
        <v>30</v>
      </c>
      <c r="AA41" s="74" t="str">
        <f t="shared" si="27"/>
        <v>Alpha5</v>
      </c>
      <c r="AB41" s="74">
        <f t="shared" si="12"/>
        <v>60</v>
      </c>
      <c r="AC41" s="119" t="str">
        <f t="shared" si="13"/>
        <v>Sierra1</v>
      </c>
      <c r="AD41" s="90">
        <f t="shared" si="14"/>
        <v>350</v>
      </c>
      <c r="AE41" s="79">
        <f>IF(AD41,RANK(AD41,AD$4:AD$110,0)+COUNTIF(AD$4:AD41,AD41)-1,"")</f>
        <v>10</v>
      </c>
      <c r="AF41" s="147">
        <f t="shared" si="15"/>
        <v>38</v>
      </c>
      <c r="AG41" s="82" t="str">
        <f t="shared" si="16"/>
        <v>Papa1</v>
      </c>
      <c r="AH41" s="83">
        <f t="shared" si="8"/>
        <v>120</v>
      </c>
      <c r="AI41" s="45"/>
      <c r="AJ41" s="144">
        <v>30</v>
      </c>
      <c r="AK41" s="41"/>
      <c r="AL41" s="122" t="s">
        <v>253</v>
      </c>
      <c r="AM41" s="123">
        <v>3</v>
      </c>
    </row>
    <row r="42" spans="1:39" ht="20.100000000000001" customHeight="1" thickBot="1" x14ac:dyDescent="0.3">
      <c r="A42" s="39" t="s">
        <v>155</v>
      </c>
      <c r="B42" s="8"/>
      <c r="C42" s="110" t="str">
        <f>IF(B42,RANK(B42,B$4:B$110,1)+COUNTIF(B$4:B42,B42)-1,"")</f>
        <v/>
      </c>
      <c r="D42" s="28"/>
      <c r="E42" s="8"/>
      <c r="F42" s="111" t="str">
        <f>IF(E42,RANK(E42,E$4:E$110,1)+COUNTIF(E$4:E42,E42)-1,"")</f>
        <v/>
      </c>
      <c r="G42" s="2"/>
      <c r="H42" s="11"/>
      <c r="I42" s="9" t="str">
        <f t="shared" si="20"/>
        <v/>
      </c>
      <c r="J42" s="28"/>
      <c r="K42" s="1"/>
      <c r="L42" s="2" t="str">
        <f t="shared" si="21"/>
        <v/>
      </c>
      <c r="M42" s="28"/>
      <c r="N42" s="6" t="str">
        <f t="shared" si="17"/>
        <v/>
      </c>
      <c r="O42" s="7" t="str">
        <f t="shared" si="22"/>
        <v/>
      </c>
      <c r="P42" s="6" t="str">
        <f t="shared" si="23"/>
        <v/>
      </c>
      <c r="Q42" s="40" t="s">
        <v>48</v>
      </c>
      <c r="R42" s="12" t="str">
        <f t="shared" si="24"/>
        <v>-</v>
      </c>
      <c r="S42" s="46" t="str">
        <f t="shared" si="25"/>
        <v/>
      </c>
      <c r="T42" s="91"/>
      <c r="U42" s="71" t="str">
        <f t="shared" si="9"/>
        <v/>
      </c>
      <c r="V42" s="67">
        <f t="shared" si="18"/>
        <v>30</v>
      </c>
      <c r="W42" s="67" t="str">
        <f t="shared" si="26"/>
        <v>-</v>
      </c>
      <c r="X42" s="72" t="str">
        <f t="shared" si="10"/>
        <v>-</v>
      </c>
      <c r="Y42" s="78">
        <f t="shared" si="11"/>
        <v>2</v>
      </c>
      <c r="Z42" s="73">
        <f t="shared" si="19"/>
        <v>30</v>
      </c>
      <c r="AA42" s="74" t="str">
        <f t="shared" si="27"/>
        <v>Lima1</v>
      </c>
      <c r="AB42" s="74">
        <f t="shared" si="12"/>
        <v>60</v>
      </c>
      <c r="AC42" s="119" t="str">
        <f t="shared" si="13"/>
        <v>Alpha2</v>
      </c>
      <c r="AD42" s="90">
        <f t="shared" si="14"/>
        <v>0</v>
      </c>
      <c r="AE42" s="79" t="str">
        <f>IF(AD42,RANK(AD42,AD$4:AD$110,0)+COUNTIF(AD$4:AD42,AD42)-1,"")</f>
        <v/>
      </c>
      <c r="AF42" s="147">
        <f t="shared" si="15"/>
        <v>39</v>
      </c>
      <c r="AG42" s="82" t="str">
        <f t="shared" si="16"/>
        <v>Alpha5</v>
      </c>
      <c r="AH42" s="83">
        <f t="shared" si="8"/>
        <v>120</v>
      </c>
      <c r="AI42" s="45"/>
      <c r="AJ42" s="144">
        <v>30</v>
      </c>
      <c r="AK42" s="41"/>
      <c r="AL42" s="122" t="s">
        <v>254</v>
      </c>
      <c r="AM42" s="123">
        <v>4</v>
      </c>
    </row>
    <row r="43" spans="1:39" ht="20.100000000000001" customHeight="1" thickBot="1" x14ac:dyDescent="0.3">
      <c r="A43" s="32" t="s">
        <v>156</v>
      </c>
      <c r="B43" s="8"/>
      <c r="C43" s="110" t="str">
        <f>IF(B43,RANK(B43,B$4:B$110,1)+COUNTIF(B$4:B43,B43)-1,"")</f>
        <v/>
      </c>
      <c r="D43" s="28"/>
      <c r="E43" s="8">
        <v>3.5859953703703705E-4</v>
      </c>
      <c r="F43" s="111">
        <f>IF(E43,RANK(E43,E$4:E$110,1)+COUNTIF(E$4:E43,E43)-1,"")</f>
        <v>13</v>
      </c>
      <c r="G43" s="2">
        <v>1</v>
      </c>
      <c r="H43" s="11"/>
      <c r="I43" s="9" t="str">
        <f t="shared" si="20"/>
        <v/>
      </c>
      <c r="J43" s="28"/>
      <c r="K43" s="1"/>
      <c r="L43" s="2" t="str">
        <f t="shared" si="21"/>
        <v/>
      </c>
      <c r="M43" s="28"/>
      <c r="N43" s="6" t="str">
        <f t="shared" si="17"/>
        <v/>
      </c>
      <c r="O43" s="7" t="str">
        <f t="shared" si="22"/>
        <v/>
      </c>
      <c r="P43" s="6" t="str">
        <f t="shared" si="23"/>
        <v/>
      </c>
      <c r="Q43" s="40" t="s">
        <v>49</v>
      </c>
      <c r="R43" s="12" t="str">
        <f t="shared" si="24"/>
        <v>-</v>
      </c>
      <c r="S43" s="46" t="str">
        <f t="shared" si="25"/>
        <v/>
      </c>
      <c r="T43" s="91"/>
      <c r="U43" s="140" t="str">
        <f t="shared" si="9"/>
        <v/>
      </c>
      <c r="V43" s="130">
        <f t="shared" si="18"/>
        <v>30</v>
      </c>
      <c r="W43" s="130" t="str">
        <f t="shared" si="26"/>
        <v>-</v>
      </c>
      <c r="X43" s="131" t="str">
        <f t="shared" si="10"/>
        <v>-</v>
      </c>
      <c r="Y43" s="132">
        <f t="shared" si="11"/>
        <v>2</v>
      </c>
      <c r="Z43" s="133">
        <f t="shared" si="19"/>
        <v>30</v>
      </c>
      <c r="AA43" s="134" t="str">
        <f t="shared" si="27"/>
        <v>Juliett3</v>
      </c>
      <c r="AB43" s="134">
        <f t="shared" si="12"/>
        <v>60</v>
      </c>
      <c r="AC43" s="135" t="str">
        <f t="shared" si="13"/>
        <v>Bravo2</v>
      </c>
      <c r="AD43" s="136">
        <f t="shared" si="14"/>
        <v>155</v>
      </c>
      <c r="AE43" s="137">
        <f>IF(AD43,RANK(AD43,AD$4:AD$110,0)+COUNTIF(AD$4:AD43,AD43)-1,"")</f>
        <v>33</v>
      </c>
      <c r="AF43" s="148">
        <f t="shared" si="15"/>
        <v>40</v>
      </c>
      <c r="AG43" s="138" t="str">
        <f t="shared" si="16"/>
        <v>Juliett5</v>
      </c>
      <c r="AH43" s="149">
        <f t="shared" si="8"/>
        <v>120</v>
      </c>
      <c r="AI43" s="142"/>
      <c r="AJ43" s="145">
        <v>30</v>
      </c>
      <c r="AK43" s="41"/>
      <c r="AL43" s="122" t="s">
        <v>255</v>
      </c>
      <c r="AM43" s="123">
        <v>5</v>
      </c>
    </row>
    <row r="44" spans="1:39" ht="20.100000000000001" customHeight="1" thickBot="1" x14ac:dyDescent="0.3">
      <c r="A44" s="32" t="s">
        <v>157</v>
      </c>
      <c r="B44" s="8"/>
      <c r="C44" s="110" t="str">
        <f>IF(B44,RANK(B44,B$4:B$110,1)+COUNTIF(B$4:B44,B44)-1,"")</f>
        <v/>
      </c>
      <c r="D44" s="28"/>
      <c r="E44" s="8"/>
      <c r="F44" s="111" t="str">
        <f>IF(E44,RANK(E44,E$4:E$110,1)+COUNTIF(E$4:E44,E44)-1,"")</f>
        <v/>
      </c>
      <c r="G44" s="2"/>
      <c r="H44" s="11"/>
      <c r="I44" s="9" t="str">
        <f t="shared" si="20"/>
        <v/>
      </c>
      <c r="J44" s="28"/>
      <c r="K44" s="1"/>
      <c r="L44" s="2" t="str">
        <f t="shared" si="21"/>
        <v/>
      </c>
      <c r="M44" s="28"/>
      <c r="N44" s="6" t="str">
        <f t="shared" si="17"/>
        <v/>
      </c>
      <c r="O44" s="7" t="str">
        <f t="shared" si="22"/>
        <v/>
      </c>
      <c r="P44" s="6" t="str">
        <f t="shared" si="23"/>
        <v/>
      </c>
      <c r="Q44" s="40" t="s">
        <v>116</v>
      </c>
      <c r="R44" s="12" t="str">
        <f t="shared" si="24"/>
        <v>-</v>
      </c>
      <c r="S44" s="46" t="str">
        <f t="shared" si="25"/>
        <v/>
      </c>
      <c r="T44" s="91"/>
      <c r="U44" s="71" t="str">
        <f t="shared" si="9"/>
        <v/>
      </c>
      <c r="V44" s="67">
        <f t="shared" si="18"/>
        <v>25</v>
      </c>
      <c r="W44" s="67" t="str">
        <f t="shared" si="26"/>
        <v>-</v>
      </c>
      <c r="X44" s="72" t="str">
        <f t="shared" si="10"/>
        <v>-</v>
      </c>
      <c r="Y44" s="78">
        <f t="shared" si="11"/>
        <v>2</v>
      </c>
      <c r="Z44" s="73">
        <f t="shared" si="19"/>
        <v>25</v>
      </c>
      <c r="AA44" s="74" t="str">
        <f t="shared" si="27"/>
        <v>Bravo1</v>
      </c>
      <c r="AB44" s="74">
        <f t="shared" si="12"/>
        <v>50</v>
      </c>
      <c r="AC44" s="119" t="str">
        <f t="shared" si="13"/>
        <v>Charlie2</v>
      </c>
      <c r="AD44" s="90">
        <f t="shared" si="14"/>
        <v>0</v>
      </c>
      <c r="AE44" s="79" t="str">
        <f>IF(AD44,RANK(AD44,AD$4:AD$110,0)+COUNTIF(AD$4:AD44,AD44)-1,"")</f>
        <v/>
      </c>
      <c r="AF44" s="150">
        <f t="shared" si="15"/>
        <v>41</v>
      </c>
      <c r="AG44" s="82" t="str">
        <f t="shared" si="16"/>
        <v>Bravo</v>
      </c>
      <c r="AH44" s="83">
        <f t="shared" si="8"/>
        <v>110</v>
      </c>
      <c r="AI44" s="45"/>
      <c r="AJ44" s="143">
        <v>25</v>
      </c>
      <c r="AK44" s="41"/>
      <c r="AL44" s="122" t="s">
        <v>256</v>
      </c>
      <c r="AM44" s="123">
        <v>6</v>
      </c>
    </row>
    <row r="45" spans="1:39" ht="20.100000000000001" customHeight="1" thickBot="1" x14ac:dyDescent="0.3">
      <c r="A45" s="32" t="s">
        <v>158</v>
      </c>
      <c r="B45" s="8">
        <v>4.4045138888888888E-4</v>
      </c>
      <c r="C45" s="110">
        <f>IF(B45,RANK(B45,B$4:B$110,1)+COUNTIF(B$4:B45,B45)-1,"")</f>
        <v>15</v>
      </c>
      <c r="D45" s="28">
        <v>2</v>
      </c>
      <c r="E45" s="8">
        <v>3.6306712962962963E-4</v>
      </c>
      <c r="F45" s="111">
        <f>IF(E45,RANK(E45,E$4:E$110,1)+COUNTIF(E$4:E45,E45)-1,"")</f>
        <v>18</v>
      </c>
      <c r="G45" s="2">
        <v>1</v>
      </c>
      <c r="H45" s="11"/>
      <c r="I45" s="9" t="str">
        <f t="shared" si="20"/>
        <v/>
      </c>
      <c r="J45" s="28"/>
      <c r="K45" s="1"/>
      <c r="L45" s="2" t="str">
        <f t="shared" si="21"/>
        <v/>
      </c>
      <c r="M45" s="28"/>
      <c r="N45" s="6" t="str">
        <f t="shared" si="17"/>
        <v/>
      </c>
      <c r="O45" s="7" t="str">
        <f t="shared" si="22"/>
        <v/>
      </c>
      <c r="P45" s="6" t="str">
        <f t="shared" si="23"/>
        <v/>
      </c>
      <c r="Q45" s="40" t="s">
        <v>50</v>
      </c>
      <c r="R45" s="12" t="str">
        <f t="shared" si="24"/>
        <v>-</v>
      </c>
      <c r="S45" s="46" t="str">
        <f t="shared" si="25"/>
        <v/>
      </c>
      <c r="T45" s="91"/>
      <c r="U45" s="71" t="str">
        <f t="shared" si="9"/>
        <v/>
      </c>
      <c r="V45" s="67">
        <f t="shared" si="18"/>
        <v>25</v>
      </c>
      <c r="W45" s="67" t="str">
        <f t="shared" si="26"/>
        <v>-</v>
      </c>
      <c r="X45" s="72" t="str">
        <f t="shared" si="10"/>
        <v>-</v>
      </c>
      <c r="Y45" s="78" t="str">
        <f t="shared" si="11"/>
        <v/>
      </c>
      <c r="Z45" s="73">
        <f t="shared" si="19"/>
        <v>25</v>
      </c>
      <c r="AA45" s="74" t="str">
        <f t="shared" si="27"/>
        <v>-</v>
      </c>
      <c r="AB45" s="74" t="str">
        <f t="shared" si="12"/>
        <v>-</v>
      </c>
      <c r="AC45" s="119" t="str">
        <f t="shared" si="13"/>
        <v>Delta2</v>
      </c>
      <c r="AD45" s="90">
        <f t="shared" si="14"/>
        <v>330</v>
      </c>
      <c r="AE45" s="79">
        <f>IF(AD45,RANK(AD45,AD$4:AD$110,0)+COUNTIF(AD$4:AD45,AD45)-1,"")</f>
        <v>12</v>
      </c>
      <c r="AF45" s="147">
        <f t="shared" si="15"/>
        <v>42</v>
      </c>
      <c r="AG45" s="82" t="str">
        <f t="shared" si="16"/>
        <v>Foxtrot2</v>
      </c>
      <c r="AH45" s="83">
        <f t="shared" si="8"/>
        <v>80</v>
      </c>
      <c r="AI45" s="45"/>
      <c r="AJ45" s="144">
        <v>25</v>
      </c>
      <c r="AK45" s="41"/>
      <c r="AL45" s="122" t="s">
        <v>257</v>
      </c>
      <c r="AM45" s="123">
        <v>7</v>
      </c>
    </row>
    <row r="46" spans="1:39" ht="20.100000000000001" customHeight="1" thickBot="1" x14ac:dyDescent="0.3">
      <c r="A46" s="32" t="s">
        <v>159</v>
      </c>
      <c r="B46" s="8"/>
      <c r="C46" s="110" t="str">
        <f>IF(B46,RANK(B46,B$4:B$110,1)+COUNTIF(B$4:B46,B46)-1,"")</f>
        <v/>
      </c>
      <c r="D46" s="28"/>
      <c r="E46" s="8"/>
      <c r="F46" s="111" t="str">
        <f>IF(E46,RANK(E46,E$4:E$110,1)+COUNTIF(E$4:E46,E46)-1,"")</f>
        <v/>
      </c>
      <c r="G46" s="2"/>
      <c r="H46" s="11"/>
      <c r="I46" s="9" t="str">
        <f t="shared" si="20"/>
        <v/>
      </c>
      <c r="J46" s="28"/>
      <c r="K46" s="1"/>
      <c r="L46" s="2" t="str">
        <f t="shared" si="21"/>
        <v/>
      </c>
      <c r="M46" s="28"/>
      <c r="N46" s="6" t="str">
        <f t="shared" si="17"/>
        <v/>
      </c>
      <c r="O46" s="7" t="str">
        <f t="shared" si="22"/>
        <v/>
      </c>
      <c r="P46" s="6" t="str">
        <f t="shared" si="23"/>
        <v/>
      </c>
      <c r="Q46" s="40" t="s">
        <v>51</v>
      </c>
      <c r="R46" s="12" t="str">
        <f t="shared" si="24"/>
        <v>-</v>
      </c>
      <c r="S46" s="46" t="str">
        <f t="shared" si="25"/>
        <v/>
      </c>
      <c r="T46" s="91"/>
      <c r="U46" s="71" t="str">
        <f t="shared" si="9"/>
        <v/>
      </c>
      <c r="V46" s="67">
        <f t="shared" si="18"/>
        <v>25</v>
      </c>
      <c r="W46" s="67" t="str">
        <f t="shared" si="26"/>
        <v>-</v>
      </c>
      <c r="X46" s="72" t="str">
        <f t="shared" si="10"/>
        <v>-</v>
      </c>
      <c r="Y46" s="78" t="str">
        <f t="shared" si="11"/>
        <v/>
      </c>
      <c r="Z46" s="73">
        <f t="shared" si="19"/>
        <v>25</v>
      </c>
      <c r="AA46" s="74" t="str">
        <f t="shared" si="27"/>
        <v>-</v>
      </c>
      <c r="AB46" s="74" t="str">
        <f t="shared" si="12"/>
        <v>-</v>
      </c>
      <c r="AC46" s="119" t="str">
        <f t="shared" si="13"/>
        <v>Echo2</v>
      </c>
      <c r="AD46" s="90">
        <f t="shared" si="14"/>
        <v>0</v>
      </c>
      <c r="AE46" s="79" t="str">
        <f>IF(AD46,RANK(AD46,AD$4:AD$110,0)+COUNTIF(AD$4:AD46,AD46)-1,"")</f>
        <v/>
      </c>
      <c r="AF46" s="147">
        <f t="shared" si="15"/>
        <v>43</v>
      </c>
      <c r="AG46" s="82" t="str">
        <f t="shared" si="16"/>
        <v>Lima2</v>
      </c>
      <c r="AH46" s="83">
        <f t="shared" si="8"/>
        <v>80</v>
      </c>
      <c r="AI46" s="45"/>
      <c r="AJ46" s="144">
        <v>25</v>
      </c>
      <c r="AK46" s="41"/>
      <c r="AL46" s="124" t="s">
        <v>258</v>
      </c>
      <c r="AM46" s="125">
        <v>8</v>
      </c>
    </row>
    <row r="47" spans="1:39" ht="20.100000000000001" customHeight="1" thickBot="1" x14ac:dyDescent="0.3">
      <c r="A47" s="32" t="s">
        <v>160</v>
      </c>
      <c r="B47" s="8"/>
      <c r="C47" s="110" t="str">
        <f>IF(B47,RANK(B47,B$4:B$110,1)+COUNTIF(B$4:B47,B47)-1,"")</f>
        <v/>
      </c>
      <c r="D47" s="28"/>
      <c r="E47" s="8">
        <v>3.6510416666666673E-4</v>
      </c>
      <c r="F47" s="111">
        <f>IF(E47,RANK(E47,E$4:E$110,1)+COUNTIF(E$4:E47,E47)-1,"")</f>
        <v>23</v>
      </c>
      <c r="G47" s="2">
        <v>2</v>
      </c>
      <c r="H47" s="11"/>
      <c r="I47" s="9" t="str">
        <f t="shared" si="20"/>
        <v/>
      </c>
      <c r="J47" s="28"/>
      <c r="K47" s="1"/>
      <c r="L47" s="2" t="str">
        <f t="shared" si="21"/>
        <v/>
      </c>
      <c r="M47" s="28"/>
      <c r="N47" s="6" t="str">
        <f t="shared" si="17"/>
        <v/>
      </c>
      <c r="O47" s="7" t="str">
        <f t="shared" si="22"/>
        <v/>
      </c>
      <c r="P47" s="6" t="str">
        <f t="shared" si="23"/>
        <v/>
      </c>
      <c r="Q47" s="40" t="s">
        <v>52</v>
      </c>
      <c r="R47" s="12" t="str">
        <f t="shared" si="24"/>
        <v>-</v>
      </c>
      <c r="S47" s="46" t="str">
        <f t="shared" si="25"/>
        <v/>
      </c>
      <c r="T47" s="91"/>
      <c r="U47" s="71" t="str">
        <f t="shared" si="9"/>
        <v/>
      </c>
      <c r="V47" s="67">
        <f t="shared" si="18"/>
        <v>25</v>
      </c>
      <c r="W47" s="67" t="str">
        <f t="shared" si="26"/>
        <v>-</v>
      </c>
      <c r="X47" s="72" t="str">
        <f t="shared" si="10"/>
        <v>-</v>
      </c>
      <c r="Y47" s="78" t="str">
        <f t="shared" si="11"/>
        <v/>
      </c>
      <c r="Z47" s="73">
        <f t="shared" si="19"/>
        <v>25</v>
      </c>
      <c r="AA47" s="74" t="str">
        <f t="shared" si="27"/>
        <v>-</v>
      </c>
      <c r="AB47" s="74" t="str">
        <f t="shared" si="12"/>
        <v>-</v>
      </c>
      <c r="AC47" s="119" t="str">
        <f t="shared" si="13"/>
        <v>Foxtrot2</v>
      </c>
      <c r="AD47" s="90">
        <f t="shared" si="14"/>
        <v>80</v>
      </c>
      <c r="AE47" s="79">
        <f>IF(AD47,RANK(AD47,AD$4:AD$110,0)+COUNTIF(AD$4:AD47,AD47)-1,"")</f>
        <v>42</v>
      </c>
      <c r="AF47" s="147">
        <f t="shared" si="15"/>
        <v>44</v>
      </c>
      <c r="AG47" s="82" t="str">
        <f t="shared" si="16"/>
        <v>Lima1</v>
      </c>
      <c r="AH47" s="83">
        <f t="shared" si="8"/>
        <v>60</v>
      </c>
      <c r="AI47" s="45"/>
      <c r="AJ47" s="144">
        <v>25</v>
      </c>
      <c r="AK47" s="41"/>
      <c r="AL47" s="23"/>
      <c r="AM47" s="13"/>
    </row>
    <row r="48" spans="1:39" ht="20.100000000000001" customHeight="1" thickBot="1" x14ac:dyDescent="0.3">
      <c r="A48" s="32" t="s">
        <v>161</v>
      </c>
      <c r="B48" s="8">
        <v>4.4190972222222223E-4</v>
      </c>
      <c r="C48" s="110">
        <f>IF(B48,RANK(B48,B$4:B$110,1)+COUNTIF(B$4:B48,B48)-1,"")</f>
        <v>19</v>
      </c>
      <c r="D48" s="28">
        <v>2</v>
      </c>
      <c r="E48" s="8">
        <v>3.7498842592592597E-4</v>
      </c>
      <c r="F48" s="111">
        <f>IF(E48,RANK(E48,E$4:E$110,1)+COUNTIF(E$4:E48,E48)-1,"")</f>
        <v>34</v>
      </c>
      <c r="G48" s="2">
        <v>2</v>
      </c>
      <c r="H48" s="11">
        <v>7.110763888888888E-4</v>
      </c>
      <c r="I48" s="9">
        <f t="shared" si="20"/>
        <v>17</v>
      </c>
      <c r="J48" s="28"/>
      <c r="K48" s="1">
        <v>9.8653935185185194E-4</v>
      </c>
      <c r="L48" s="2">
        <f t="shared" si="21"/>
        <v>10</v>
      </c>
      <c r="M48" s="28"/>
      <c r="N48" s="6">
        <f t="shared" si="17"/>
        <v>2.514513888888889E-3</v>
      </c>
      <c r="O48" s="7">
        <f t="shared" si="22"/>
        <v>11</v>
      </c>
      <c r="P48" s="6">
        <f t="shared" si="23"/>
        <v>2.0075231481481463E-4</v>
      </c>
      <c r="Q48" s="40" t="s">
        <v>53</v>
      </c>
      <c r="R48" s="12" t="str">
        <f t="shared" si="24"/>
        <v>-</v>
      </c>
      <c r="S48" s="46" t="str">
        <f t="shared" si="25"/>
        <v/>
      </c>
      <c r="T48" s="92"/>
      <c r="U48" s="71" t="str">
        <f t="shared" si="9"/>
        <v/>
      </c>
      <c r="V48" s="67">
        <f t="shared" si="18"/>
        <v>25</v>
      </c>
      <c r="W48" s="67" t="str">
        <f t="shared" si="26"/>
        <v>-</v>
      </c>
      <c r="X48" s="72" t="str">
        <f t="shared" si="10"/>
        <v>-</v>
      </c>
      <c r="Y48" s="78" t="str">
        <f t="shared" si="11"/>
        <v/>
      </c>
      <c r="Z48" s="73">
        <f t="shared" si="19"/>
        <v>25</v>
      </c>
      <c r="AA48" s="74" t="str">
        <f t="shared" si="27"/>
        <v>-</v>
      </c>
      <c r="AB48" s="74" t="str">
        <f t="shared" si="12"/>
        <v>-</v>
      </c>
      <c r="AC48" s="119" t="str">
        <f t="shared" si="13"/>
        <v>Golf2</v>
      </c>
      <c r="AD48" s="90">
        <f t="shared" si="14"/>
        <v>190</v>
      </c>
      <c r="AE48" s="79">
        <f>IF(AD48,RANK(AD48,AD$4:AD$110,0)+COUNTIF(AD$4:AD48,AD48)-1,"")</f>
        <v>25</v>
      </c>
      <c r="AF48" s="147">
        <f t="shared" si="15"/>
        <v>45</v>
      </c>
      <c r="AG48" s="82" t="str">
        <f t="shared" si="16"/>
        <v>Papa3</v>
      </c>
      <c r="AH48" s="83">
        <f t="shared" si="8"/>
        <v>60</v>
      </c>
      <c r="AI48" s="45"/>
      <c r="AJ48" s="144">
        <v>25</v>
      </c>
      <c r="AK48" s="41"/>
      <c r="AL48" s="13"/>
      <c r="AM48" s="13"/>
    </row>
    <row r="49" spans="1:39" ht="20.100000000000001" customHeight="1" thickBot="1" x14ac:dyDescent="0.3">
      <c r="A49" s="32" t="s">
        <v>162</v>
      </c>
      <c r="B49" s="8">
        <v>5.7747685185185191E-4</v>
      </c>
      <c r="C49" s="110">
        <f>IF(B49,RANK(B49,B$4:B$110,1)+COUNTIF(B$4:B49,B49)-1,"")</f>
        <v>33</v>
      </c>
      <c r="D49" s="28">
        <v>3</v>
      </c>
      <c r="E49" s="8">
        <v>3.7495370370370373E-4</v>
      </c>
      <c r="F49" s="111">
        <f>IF(E49,RANK(E49,E$4:E$110,1)+COUNTIF(E$4:E49,E49)-1,"")</f>
        <v>33</v>
      </c>
      <c r="G49" s="2">
        <v>2</v>
      </c>
      <c r="H49" s="11">
        <v>7.5040509259259255E-4</v>
      </c>
      <c r="I49" s="9">
        <f t="shared" si="20"/>
        <v>26</v>
      </c>
      <c r="J49" s="28"/>
      <c r="K49" s="1">
        <v>1.0235648148148148E-3</v>
      </c>
      <c r="L49" s="2">
        <f t="shared" si="21"/>
        <v>26</v>
      </c>
      <c r="M49" s="28"/>
      <c r="N49" s="6">
        <f t="shared" si="17"/>
        <v>2.726400462962963E-3</v>
      </c>
      <c r="O49" s="7">
        <f t="shared" si="22"/>
        <v>21</v>
      </c>
      <c r="P49" s="6">
        <f t="shared" si="23"/>
        <v>4.126388888888886E-4</v>
      </c>
      <c r="Q49" s="40" t="s">
        <v>54</v>
      </c>
      <c r="R49" s="12" t="str">
        <f t="shared" si="24"/>
        <v>-</v>
      </c>
      <c r="S49" s="46" t="str">
        <f t="shared" si="25"/>
        <v/>
      </c>
      <c r="T49" s="92"/>
      <c r="U49" s="71" t="str">
        <f t="shared" si="9"/>
        <v/>
      </c>
      <c r="V49" s="67">
        <f t="shared" si="18"/>
        <v>25</v>
      </c>
      <c r="W49" s="67" t="str">
        <f t="shared" si="26"/>
        <v>-</v>
      </c>
      <c r="X49" s="72" t="str">
        <f t="shared" si="10"/>
        <v>-</v>
      </c>
      <c r="Y49" s="78" t="str">
        <f t="shared" si="11"/>
        <v/>
      </c>
      <c r="Z49" s="73">
        <f t="shared" si="19"/>
        <v>25</v>
      </c>
      <c r="AA49" s="74" t="str">
        <f t="shared" si="27"/>
        <v>-</v>
      </c>
      <c r="AB49" s="74" t="str">
        <f t="shared" si="12"/>
        <v>-</v>
      </c>
      <c r="AC49" s="119" t="str">
        <f t="shared" si="13"/>
        <v>Hotel2</v>
      </c>
      <c r="AD49" s="90">
        <f t="shared" si="14"/>
        <v>150</v>
      </c>
      <c r="AE49" s="79">
        <f>IF(AD49,RANK(AD49,AD$4:AD$110,0)+COUNTIF(AD$4:AD49,AD49)-1,"")</f>
        <v>34</v>
      </c>
      <c r="AF49" s="147">
        <f t="shared" si="15"/>
        <v>46</v>
      </c>
      <c r="AG49" s="82" t="str">
        <f>INDEX($AC$4:$AC$110,MATCH(SMALL($AE$4:$AE$110,ROW()-3),$AE$4:$AE$110,0))</f>
        <v>November4</v>
      </c>
      <c r="AH49" s="83">
        <f t="shared" si="8"/>
        <v>60</v>
      </c>
      <c r="AI49" s="45"/>
      <c r="AJ49" s="144">
        <v>25</v>
      </c>
      <c r="AK49" s="41"/>
      <c r="AL49" s="13"/>
      <c r="AM49" s="13"/>
    </row>
    <row r="50" spans="1:39" ht="20.100000000000001" customHeight="1" thickBot="1" x14ac:dyDescent="0.3">
      <c r="A50" s="32" t="s">
        <v>163</v>
      </c>
      <c r="B50" s="8">
        <v>4.2599537037037036E-4</v>
      </c>
      <c r="C50" s="110">
        <f>IF(B50,RANK(B50,B$4:B$110,1)+COUNTIF(B$4:B50,B50)-1,"")</f>
        <v>10</v>
      </c>
      <c r="D50" s="28">
        <v>1</v>
      </c>
      <c r="E50" s="8">
        <v>3.654513888888889E-4</v>
      </c>
      <c r="F50" s="111">
        <f>IF(E50,RANK(E50,E$4:E$110,1)+COUNTIF(E$4:E50,E50)-1,"")</f>
        <v>25</v>
      </c>
      <c r="G50" s="2">
        <v>2</v>
      </c>
      <c r="H50" s="11">
        <v>6.9165509259259256E-4</v>
      </c>
      <c r="I50" s="9">
        <f t="shared" si="20"/>
        <v>9</v>
      </c>
      <c r="J50" s="28"/>
      <c r="K50" s="1">
        <v>9.9585648148148146E-4</v>
      </c>
      <c r="L50" s="2">
        <f t="shared" si="21"/>
        <v>17</v>
      </c>
      <c r="M50" s="28"/>
      <c r="N50" s="6">
        <f t="shared" si="17"/>
        <v>2.478958333333333E-3</v>
      </c>
      <c r="O50" s="7">
        <f t="shared" si="22"/>
        <v>8</v>
      </c>
      <c r="P50" s="6">
        <f t="shared" si="23"/>
        <v>1.651967592592586E-4</v>
      </c>
      <c r="Q50" s="40" t="s">
        <v>55</v>
      </c>
      <c r="R50" s="12" t="str">
        <f t="shared" si="24"/>
        <v>-</v>
      </c>
      <c r="S50" s="46" t="str">
        <f t="shared" si="25"/>
        <v/>
      </c>
      <c r="T50" s="92"/>
      <c r="U50" s="71" t="str">
        <f t="shared" si="9"/>
        <v/>
      </c>
      <c r="V50" s="67">
        <f t="shared" si="18"/>
        <v>25</v>
      </c>
      <c r="W50" s="67" t="str">
        <f t="shared" si="26"/>
        <v>-</v>
      </c>
      <c r="X50" s="72" t="str">
        <f t="shared" si="10"/>
        <v>-</v>
      </c>
      <c r="Y50" s="78" t="str">
        <f t="shared" si="11"/>
        <v/>
      </c>
      <c r="Z50" s="73">
        <f t="shared" si="19"/>
        <v>25</v>
      </c>
      <c r="AA50" s="74" t="str">
        <f t="shared" si="27"/>
        <v>-</v>
      </c>
      <c r="AB50" s="74" t="str">
        <f t="shared" si="12"/>
        <v>-</v>
      </c>
      <c r="AC50" s="119" t="str">
        <f t="shared" si="13"/>
        <v>India2</v>
      </c>
      <c r="AD50" s="90">
        <f t="shared" si="14"/>
        <v>280</v>
      </c>
      <c r="AE50" s="79">
        <f>IF(AD50,RANK(AD50,AD$4:AD$110,0)+COUNTIF(AD$4:AD50,AD50)-1,"")</f>
        <v>17</v>
      </c>
      <c r="AF50" s="147">
        <f t="shared" si="15"/>
        <v>47</v>
      </c>
      <c r="AG50" s="82" t="str">
        <f t="shared" si="16"/>
        <v>November2</v>
      </c>
      <c r="AH50" s="83">
        <f t="shared" si="8"/>
        <v>40</v>
      </c>
      <c r="AI50" s="45"/>
      <c r="AJ50" s="144">
        <v>25</v>
      </c>
      <c r="AK50" s="41"/>
      <c r="AL50" s="13"/>
      <c r="AM50" s="13"/>
    </row>
    <row r="51" spans="1:39" ht="20.100000000000001" customHeight="1" thickBot="1" x14ac:dyDescent="0.3">
      <c r="A51" s="32" t="s">
        <v>164</v>
      </c>
      <c r="B51" s="8"/>
      <c r="C51" s="110" t="str">
        <f>IF(B51,RANK(B51,B$4:B$110,1)+COUNTIF(B$4:B51,B51)-1,"")</f>
        <v/>
      </c>
      <c r="D51" s="28"/>
      <c r="E51" s="8">
        <v>3.4761574074074073E-4</v>
      </c>
      <c r="F51" s="111">
        <f>IF(E51,RANK(E51,E$4:E$110,1)+COUNTIF(E$4:E51,E51)-1,"")</f>
        <v>3</v>
      </c>
      <c r="G51" s="2">
        <v>1</v>
      </c>
      <c r="H51" s="11"/>
      <c r="I51" s="9" t="str">
        <f t="shared" si="20"/>
        <v/>
      </c>
      <c r="J51" s="28"/>
      <c r="K51" s="1">
        <v>9.6004629629629641E-4</v>
      </c>
      <c r="L51" s="2">
        <f t="shared" si="21"/>
        <v>4</v>
      </c>
      <c r="M51" s="28"/>
      <c r="N51" s="6" t="str">
        <f t="shared" si="17"/>
        <v/>
      </c>
      <c r="O51" s="7" t="str">
        <f t="shared" si="22"/>
        <v/>
      </c>
      <c r="P51" s="6" t="str">
        <f t="shared" si="23"/>
        <v/>
      </c>
      <c r="Q51" s="40" t="s">
        <v>56</v>
      </c>
      <c r="R51" s="12" t="str">
        <f t="shared" si="24"/>
        <v>-</v>
      </c>
      <c r="S51" s="46" t="str">
        <f t="shared" si="25"/>
        <v/>
      </c>
      <c r="T51" s="92"/>
      <c r="U51" s="71" t="str">
        <f t="shared" si="9"/>
        <v/>
      </c>
      <c r="V51" s="67">
        <f t="shared" si="18"/>
        <v>25</v>
      </c>
      <c r="W51" s="67" t="str">
        <f t="shared" si="26"/>
        <v>-</v>
      </c>
      <c r="X51" s="72" t="str">
        <f t="shared" si="10"/>
        <v>-</v>
      </c>
      <c r="Y51" s="78" t="str">
        <f t="shared" si="11"/>
        <v/>
      </c>
      <c r="Z51" s="73">
        <f t="shared" si="19"/>
        <v>25</v>
      </c>
      <c r="AA51" s="74" t="str">
        <f t="shared" si="27"/>
        <v>-</v>
      </c>
      <c r="AB51" s="74" t="str">
        <f t="shared" si="12"/>
        <v>-</v>
      </c>
      <c r="AC51" s="119" t="str">
        <f t="shared" si="13"/>
        <v>Juliett2</v>
      </c>
      <c r="AD51" s="90">
        <f t="shared" si="14"/>
        <v>320</v>
      </c>
      <c r="AE51" s="79">
        <f>IF(AD51,RANK(AD51,AD$4:AD$110,0)+COUNTIF(AD$4:AD51,AD51)-1,"")</f>
        <v>14</v>
      </c>
      <c r="AF51" s="147" t="str">
        <f>IFERROR(VLOOKUP(AG51,$AC$4:$AE$110,3,FALSE),"-")</f>
        <v>-</v>
      </c>
      <c r="AG51" s="82" t="str">
        <f>IFERROR(INDEX($AC$4:$AC$110,MATCH(SMALL($AE$4:$AE$110,ROW()-3),$AE$4:$AE$110,0)),"-")</f>
        <v>-</v>
      </c>
      <c r="AH51" s="83" t="str">
        <f t="shared" si="8"/>
        <v>-</v>
      </c>
      <c r="AI51" s="45"/>
      <c r="AJ51" s="144">
        <v>25</v>
      </c>
      <c r="AK51" s="41"/>
      <c r="AL51" s="13"/>
      <c r="AM51" s="13"/>
    </row>
    <row r="52" spans="1:39" ht="20.100000000000001" customHeight="1" thickBot="1" x14ac:dyDescent="0.3">
      <c r="A52" s="32" t="s">
        <v>165</v>
      </c>
      <c r="B52" s="8"/>
      <c r="C52" s="110" t="str">
        <f>IF(B52,RANK(B52,B$4:B$110,1)+COUNTIF(B$4:B52,B52)-1,"")</f>
        <v/>
      </c>
      <c r="D52" s="28"/>
      <c r="E52" s="8"/>
      <c r="F52" s="111" t="str">
        <f>IF(E52,RANK(E52,E$4:E$110,1)+COUNTIF(E$4:E52,E52)-1,"")</f>
        <v/>
      </c>
      <c r="G52" s="2"/>
      <c r="H52" s="11"/>
      <c r="I52" s="9" t="str">
        <f t="shared" si="20"/>
        <v/>
      </c>
      <c r="J52" s="28"/>
      <c r="K52" s="1"/>
      <c r="L52" s="2" t="str">
        <f t="shared" si="21"/>
        <v/>
      </c>
      <c r="M52" s="28"/>
      <c r="N52" s="6" t="str">
        <f t="shared" si="17"/>
        <v/>
      </c>
      <c r="O52" s="7" t="str">
        <f t="shared" si="22"/>
        <v/>
      </c>
      <c r="P52" s="6" t="str">
        <f t="shared" si="23"/>
        <v/>
      </c>
      <c r="Q52" s="40" t="s">
        <v>57</v>
      </c>
      <c r="R52" s="12" t="str">
        <f t="shared" si="24"/>
        <v>-</v>
      </c>
      <c r="S52" s="46" t="str">
        <f t="shared" si="25"/>
        <v/>
      </c>
      <c r="T52" s="13"/>
      <c r="U52" s="71" t="str">
        <f t="shared" si="9"/>
        <v/>
      </c>
      <c r="V52" s="67">
        <f t="shared" si="18"/>
        <v>25</v>
      </c>
      <c r="W52" s="67" t="str">
        <f t="shared" si="26"/>
        <v>-</v>
      </c>
      <c r="X52" s="72" t="str">
        <f t="shared" si="10"/>
        <v>-</v>
      </c>
      <c r="Y52" s="78" t="str">
        <f t="shared" si="11"/>
        <v/>
      </c>
      <c r="Z52" s="73">
        <f t="shared" si="19"/>
        <v>25</v>
      </c>
      <c r="AA52" s="74" t="str">
        <f t="shared" si="27"/>
        <v>-</v>
      </c>
      <c r="AB52" s="74" t="str">
        <f t="shared" si="12"/>
        <v>-</v>
      </c>
      <c r="AC52" s="119" t="str">
        <f t="shared" si="13"/>
        <v>Kilo2</v>
      </c>
      <c r="AD52" s="90">
        <f t="shared" si="14"/>
        <v>0</v>
      </c>
      <c r="AE52" s="79" t="str">
        <f>IF(AD52,RANK(AD52,AD$4:AD$110,0)+COUNTIF(AD$4:AD52,AD52)-1,"")</f>
        <v/>
      </c>
      <c r="AF52" s="147" t="str">
        <f t="shared" ref="AF52:AF110" si="28">IFERROR(VLOOKUP(AG52,$AC$4:$AE$110,3,FALSE),"-")</f>
        <v>-</v>
      </c>
      <c r="AG52" s="82" t="str">
        <f t="shared" ref="AG52:AG110" si="29">IFERROR(INDEX($AC$4:$AC$110,MATCH(SMALL($AE$4:$AE$110,ROW()-3),$AE$4:$AE$110,0)),"-")</f>
        <v>-</v>
      </c>
      <c r="AH52" s="83" t="str">
        <f t="shared" si="8"/>
        <v>-</v>
      </c>
      <c r="AI52" s="45"/>
      <c r="AJ52" s="144">
        <v>25</v>
      </c>
      <c r="AK52" s="41"/>
      <c r="AL52" s="13"/>
      <c r="AM52" s="13"/>
    </row>
    <row r="53" spans="1:39" ht="20.100000000000001" customHeight="1" thickBot="1" x14ac:dyDescent="0.3">
      <c r="A53" s="32" t="s">
        <v>166</v>
      </c>
      <c r="B53" s="8">
        <v>4.6440972222222218E-4</v>
      </c>
      <c r="C53" s="110">
        <f>IF(B53,RANK(B53,B$4:B$110,1)+COUNTIF(B$4:B53,B53)-1,"")</f>
        <v>28</v>
      </c>
      <c r="D53" s="28">
        <v>2</v>
      </c>
      <c r="E53" s="8"/>
      <c r="F53" s="111" t="str">
        <f>IF(E53,RANK(E53,E$4:E$110,1)+COUNTIF(E$4:E53,E53)-1,"")</f>
        <v/>
      </c>
      <c r="G53" s="2"/>
      <c r="H53" s="11"/>
      <c r="I53" s="9" t="str">
        <f t="shared" si="20"/>
        <v/>
      </c>
      <c r="J53" s="28"/>
      <c r="K53" s="1"/>
      <c r="L53" s="2" t="str">
        <f t="shared" si="21"/>
        <v/>
      </c>
      <c r="M53" s="28"/>
      <c r="N53" s="6" t="str">
        <f t="shared" si="17"/>
        <v/>
      </c>
      <c r="O53" s="7" t="str">
        <f t="shared" si="22"/>
        <v/>
      </c>
      <c r="P53" s="6" t="str">
        <f t="shared" si="23"/>
        <v/>
      </c>
      <c r="Q53" s="40" t="s">
        <v>58</v>
      </c>
      <c r="R53" s="12" t="str">
        <f t="shared" si="24"/>
        <v>-</v>
      </c>
      <c r="S53" s="46" t="str">
        <f t="shared" si="25"/>
        <v/>
      </c>
      <c r="T53" s="92"/>
      <c r="U53" s="140" t="str">
        <f t="shared" si="9"/>
        <v/>
      </c>
      <c r="V53" s="130">
        <f t="shared" si="18"/>
        <v>25</v>
      </c>
      <c r="W53" s="130" t="str">
        <f t="shared" si="26"/>
        <v>-</v>
      </c>
      <c r="X53" s="131" t="str">
        <f t="shared" si="10"/>
        <v>-</v>
      </c>
      <c r="Y53" s="132" t="str">
        <f t="shared" si="11"/>
        <v/>
      </c>
      <c r="Z53" s="133">
        <f t="shared" si="19"/>
        <v>25</v>
      </c>
      <c r="AA53" s="134" t="str">
        <f t="shared" si="27"/>
        <v>-</v>
      </c>
      <c r="AB53" s="134" t="str">
        <f t="shared" si="12"/>
        <v>-</v>
      </c>
      <c r="AC53" s="135" t="str">
        <f t="shared" si="13"/>
        <v>Lima2</v>
      </c>
      <c r="AD53" s="136">
        <f t="shared" si="14"/>
        <v>80</v>
      </c>
      <c r="AE53" s="137">
        <f>IF(AD53,RANK(AD53,AD$4:AD$110,0)+COUNTIF(AD$4:AD53,AD53)-1,"")</f>
        <v>43</v>
      </c>
      <c r="AF53" s="148" t="str">
        <f t="shared" si="28"/>
        <v>-</v>
      </c>
      <c r="AG53" s="138" t="str">
        <f t="shared" si="29"/>
        <v>-</v>
      </c>
      <c r="AH53" s="149" t="str">
        <f t="shared" si="8"/>
        <v>-</v>
      </c>
      <c r="AI53" s="142"/>
      <c r="AJ53" s="145">
        <v>25</v>
      </c>
      <c r="AK53" s="41"/>
      <c r="AL53" s="13"/>
      <c r="AM53" s="13"/>
    </row>
    <row r="54" spans="1:39" ht="20.100000000000001" customHeight="1" thickBot="1" x14ac:dyDescent="0.3">
      <c r="A54" s="102" t="s">
        <v>167</v>
      </c>
      <c r="B54" s="8">
        <v>4.5614583333333336E-4</v>
      </c>
      <c r="C54" s="110">
        <f>IF(B54,RANK(B54,B$4:B$110,1)+COUNTIF(B$4:B54,B54)-1,"")</f>
        <v>25</v>
      </c>
      <c r="D54" s="28">
        <v>2</v>
      </c>
      <c r="E54" s="103">
        <v>3.648611111111111E-4</v>
      </c>
      <c r="F54" s="111">
        <f>IF(E54,RANK(E54,E$4:E$110,1)+COUNTIF(E$4:E54,E54)-1,"")</f>
        <v>22</v>
      </c>
      <c r="G54" s="2">
        <v>2</v>
      </c>
      <c r="H54" s="11"/>
      <c r="I54" s="9" t="str">
        <f t="shared" si="20"/>
        <v/>
      </c>
      <c r="J54" s="28"/>
      <c r="K54" s="1"/>
      <c r="L54" s="2" t="str">
        <f t="shared" si="21"/>
        <v/>
      </c>
      <c r="M54" s="28"/>
      <c r="N54" s="6" t="str">
        <f t="shared" si="17"/>
        <v/>
      </c>
      <c r="O54" s="7" t="str">
        <f t="shared" si="22"/>
        <v/>
      </c>
      <c r="P54" s="6" t="str">
        <f t="shared" si="23"/>
        <v/>
      </c>
      <c r="Q54" s="40" t="s">
        <v>59</v>
      </c>
      <c r="R54" s="12" t="str">
        <f t="shared" si="24"/>
        <v>-</v>
      </c>
      <c r="S54" s="46" t="str">
        <f t="shared" si="25"/>
        <v/>
      </c>
      <c r="T54" s="13"/>
      <c r="U54" s="71" t="str">
        <f t="shared" si="9"/>
        <v/>
      </c>
      <c r="V54" s="67">
        <f t="shared" si="18"/>
        <v>20</v>
      </c>
      <c r="W54" s="67" t="str">
        <f t="shared" si="26"/>
        <v>-</v>
      </c>
      <c r="X54" s="72" t="str">
        <f t="shared" si="10"/>
        <v>-</v>
      </c>
      <c r="Y54" s="78" t="str">
        <f t="shared" si="11"/>
        <v/>
      </c>
      <c r="Z54" s="73">
        <f t="shared" si="19"/>
        <v>20</v>
      </c>
      <c r="AA54" s="74" t="str">
        <f t="shared" si="27"/>
        <v>-</v>
      </c>
      <c r="AB54" s="74" t="str">
        <f t="shared" si="12"/>
        <v>-</v>
      </c>
      <c r="AC54" s="119" t="str">
        <f t="shared" si="13"/>
        <v>Mike2</v>
      </c>
      <c r="AD54" s="90">
        <f t="shared" si="14"/>
        <v>160</v>
      </c>
      <c r="AE54" s="79">
        <f>IF(AD54,RANK(AD54,AD$4:AD$110,0)+COUNTIF(AD$4:AD54,AD54)-1,"")</f>
        <v>29</v>
      </c>
      <c r="AF54" s="150" t="str">
        <f t="shared" si="28"/>
        <v>-</v>
      </c>
      <c r="AG54" s="82" t="str">
        <f t="shared" si="29"/>
        <v>-</v>
      </c>
      <c r="AH54" s="83" t="str">
        <f t="shared" si="8"/>
        <v>-</v>
      </c>
      <c r="AI54" s="45"/>
      <c r="AJ54" s="143">
        <v>20</v>
      </c>
      <c r="AK54" s="41"/>
      <c r="AL54" s="13"/>
      <c r="AM54" s="13"/>
    </row>
    <row r="55" spans="1:39" ht="20.100000000000001" customHeight="1" thickBot="1" x14ac:dyDescent="0.3">
      <c r="A55" s="32" t="s">
        <v>168</v>
      </c>
      <c r="B55" s="8">
        <v>4.5652777777777787E-4</v>
      </c>
      <c r="C55" s="110">
        <f>IF(B55,RANK(B55,B$4:B$110,1)+COUNTIF(B$4:B55,B55)-1,"")</f>
        <v>26</v>
      </c>
      <c r="D55" s="28">
        <v>1</v>
      </c>
      <c r="E55" s="8"/>
      <c r="F55" s="111" t="str">
        <f>IF(E55,RANK(E55,E$4:E$110,1)+COUNTIF(E$4:E55,E55)-1,"")</f>
        <v/>
      </c>
      <c r="G55" s="2"/>
      <c r="H55" s="11"/>
      <c r="I55" s="9" t="str">
        <f t="shared" si="20"/>
        <v/>
      </c>
      <c r="J55" s="28"/>
      <c r="K55" s="1"/>
      <c r="L55" s="2" t="str">
        <f t="shared" si="21"/>
        <v/>
      </c>
      <c r="M55" s="28"/>
      <c r="N55" s="6" t="str">
        <f t="shared" si="17"/>
        <v/>
      </c>
      <c r="O55" s="7" t="str">
        <f t="shared" si="22"/>
        <v/>
      </c>
      <c r="P55" s="6" t="str">
        <f t="shared" si="23"/>
        <v/>
      </c>
      <c r="Q55" s="40" t="s">
        <v>60</v>
      </c>
      <c r="R55" s="12" t="str">
        <f t="shared" si="24"/>
        <v>-</v>
      </c>
      <c r="S55" s="46" t="str">
        <f t="shared" si="25"/>
        <v/>
      </c>
      <c r="T55" s="13"/>
      <c r="U55" s="71" t="str">
        <f t="shared" si="9"/>
        <v/>
      </c>
      <c r="V55" s="67">
        <f t="shared" si="18"/>
        <v>20</v>
      </c>
      <c r="W55" s="67" t="str">
        <f t="shared" si="26"/>
        <v>-</v>
      </c>
      <c r="X55" s="72" t="str">
        <f t="shared" si="10"/>
        <v>-</v>
      </c>
      <c r="Y55" s="78" t="str">
        <f t="shared" si="11"/>
        <v/>
      </c>
      <c r="Z55" s="73">
        <f t="shared" si="19"/>
        <v>20</v>
      </c>
      <c r="AA55" s="74" t="str">
        <f t="shared" si="27"/>
        <v>-</v>
      </c>
      <c r="AB55" s="74" t="str">
        <f t="shared" si="12"/>
        <v>-</v>
      </c>
      <c r="AC55" s="119" t="str">
        <f t="shared" si="13"/>
        <v>November2</v>
      </c>
      <c r="AD55" s="90">
        <f t="shared" si="14"/>
        <v>40</v>
      </c>
      <c r="AE55" s="79">
        <f>IF(AD55,RANK(AD55,AD$4:AD$110,0)+COUNTIF(AD$4:AD55,AD55)-1,"")</f>
        <v>47</v>
      </c>
      <c r="AF55" s="147" t="str">
        <f t="shared" si="28"/>
        <v>-</v>
      </c>
      <c r="AG55" s="82" t="str">
        <f t="shared" si="29"/>
        <v>-</v>
      </c>
      <c r="AH55" s="83" t="str">
        <f t="shared" si="8"/>
        <v>-</v>
      </c>
      <c r="AI55" s="45"/>
      <c r="AJ55" s="144">
        <v>20</v>
      </c>
      <c r="AK55" s="41"/>
      <c r="AL55" s="13"/>
      <c r="AM55" s="13"/>
    </row>
    <row r="56" spans="1:39" ht="20.100000000000001" customHeight="1" thickBot="1" x14ac:dyDescent="0.3">
      <c r="A56" s="32" t="s">
        <v>169</v>
      </c>
      <c r="B56" s="8"/>
      <c r="C56" s="110" t="str">
        <f>IF(B56,RANK(B56,B$4:B$110,1)+COUNTIF(B$4:B56,B56)-1,"")</f>
        <v/>
      </c>
      <c r="D56" s="28"/>
      <c r="E56" s="8"/>
      <c r="F56" s="111" t="str">
        <f>IF(E56,RANK(E56,E$4:E$110,1)+COUNTIF(E$4:E56,E56)-1,"")</f>
        <v/>
      </c>
      <c r="G56" s="2"/>
      <c r="H56" s="11"/>
      <c r="I56" s="9" t="str">
        <f t="shared" si="20"/>
        <v/>
      </c>
      <c r="J56" s="28"/>
      <c r="K56" s="1"/>
      <c r="L56" s="2" t="str">
        <f t="shared" si="21"/>
        <v/>
      </c>
      <c r="M56" s="28"/>
      <c r="N56" s="6" t="str">
        <f t="shared" si="17"/>
        <v/>
      </c>
      <c r="O56" s="7" t="str">
        <f t="shared" si="22"/>
        <v/>
      </c>
      <c r="P56" s="6" t="str">
        <f t="shared" si="23"/>
        <v/>
      </c>
      <c r="Q56" s="40" t="s">
        <v>61</v>
      </c>
      <c r="R56" s="12" t="str">
        <f t="shared" si="24"/>
        <v>-</v>
      </c>
      <c r="S56" s="46" t="str">
        <f t="shared" si="25"/>
        <v/>
      </c>
      <c r="T56" s="13"/>
      <c r="U56" s="71" t="str">
        <f t="shared" si="9"/>
        <v/>
      </c>
      <c r="V56" s="67">
        <f t="shared" si="18"/>
        <v>20</v>
      </c>
      <c r="W56" s="67" t="str">
        <f t="shared" si="26"/>
        <v>-</v>
      </c>
      <c r="X56" s="72" t="str">
        <f t="shared" si="10"/>
        <v>-</v>
      </c>
      <c r="Y56" s="78" t="str">
        <f t="shared" si="11"/>
        <v/>
      </c>
      <c r="Z56" s="73">
        <f t="shared" si="19"/>
        <v>20</v>
      </c>
      <c r="AA56" s="74" t="str">
        <f t="shared" si="27"/>
        <v>-</v>
      </c>
      <c r="AB56" s="74" t="str">
        <f t="shared" si="12"/>
        <v>-</v>
      </c>
      <c r="AC56" s="119" t="str">
        <f t="shared" si="13"/>
        <v>Oscar2</v>
      </c>
      <c r="AD56" s="90">
        <f t="shared" si="14"/>
        <v>0</v>
      </c>
      <c r="AE56" s="79" t="str">
        <f>IF(AD56,RANK(AD56,AD$4:AD$110,0)+COUNTIF(AD$4:AD56,AD56)-1,"")</f>
        <v/>
      </c>
      <c r="AF56" s="147" t="str">
        <f t="shared" si="28"/>
        <v>-</v>
      </c>
      <c r="AG56" s="82" t="str">
        <f t="shared" si="29"/>
        <v>-</v>
      </c>
      <c r="AH56" s="83" t="str">
        <f t="shared" si="8"/>
        <v>-</v>
      </c>
      <c r="AI56" s="45"/>
      <c r="AJ56" s="144">
        <v>20</v>
      </c>
      <c r="AK56" s="41"/>
      <c r="AL56" s="13"/>
      <c r="AM56" s="13"/>
    </row>
    <row r="57" spans="1:39" ht="20.100000000000001" customHeight="1" thickBot="1" x14ac:dyDescent="0.3">
      <c r="A57" s="32" t="s">
        <v>170</v>
      </c>
      <c r="B57" s="8"/>
      <c r="C57" s="110" t="str">
        <f>IF(B57,RANK(B57,B$4:B$110,1)+COUNTIF(B$4:B57,B57)-1,"")</f>
        <v/>
      </c>
      <c r="D57" s="28"/>
      <c r="E57" s="8"/>
      <c r="F57" s="111" t="str">
        <f>IF(E57,RANK(E57,E$4:E$110,1)+COUNTIF(E$4:E57,E57)-1,"")</f>
        <v/>
      </c>
      <c r="G57" s="2"/>
      <c r="H57" s="11"/>
      <c r="I57" s="9" t="str">
        <f t="shared" si="20"/>
        <v/>
      </c>
      <c r="J57" s="28"/>
      <c r="K57" s="1"/>
      <c r="L57" s="2" t="str">
        <f t="shared" si="21"/>
        <v/>
      </c>
      <c r="M57" s="28"/>
      <c r="N57" s="6" t="str">
        <f t="shared" si="17"/>
        <v/>
      </c>
      <c r="O57" s="7" t="str">
        <f t="shared" si="22"/>
        <v/>
      </c>
      <c r="P57" s="6" t="str">
        <f t="shared" si="23"/>
        <v/>
      </c>
      <c r="Q57" s="40" t="s">
        <v>62</v>
      </c>
      <c r="R57" s="12" t="str">
        <f t="shared" si="24"/>
        <v>-</v>
      </c>
      <c r="S57" s="46" t="str">
        <f t="shared" si="25"/>
        <v/>
      </c>
      <c r="T57" s="13"/>
      <c r="U57" s="71" t="str">
        <f t="shared" si="9"/>
        <v/>
      </c>
      <c r="V57" s="67">
        <f t="shared" si="18"/>
        <v>20</v>
      </c>
      <c r="W57" s="67" t="str">
        <f t="shared" si="26"/>
        <v>-</v>
      </c>
      <c r="X57" s="72" t="str">
        <f t="shared" si="10"/>
        <v>-</v>
      </c>
      <c r="Y57" s="78" t="str">
        <f t="shared" si="11"/>
        <v/>
      </c>
      <c r="Z57" s="73">
        <f t="shared" si="19"/>
        <v>20</v>
      </c>
      <c r="AA57" s="74" t="str">
        <f t="shared" si="27"/>
        <v>-</v>
      </c>
      <c r="AB57" s="74" t="str">
        <f t="shared" si="12"/>
        <v>-</v>
      </c>
      <c r="AC57" s="119" t="str">
        <f t="shared" si="13"/>
        <v>Papa2</v>
      </c>
      <c r="AD57" s="90">
        <f t="shared" si="14"/>
        <v>0</v>
      </c>
      <c r="AE57" s="79" t="str">
        <f>IF(AD57,RANK(AD57,AD$4:AD$110,0)+COUNTIF(AD$4:AD57,AD57)-1,"")</f>
        <v/>
      </c>
      <c r="AF57" s="147" t="str">
        <f t="shared" si="28"/>
        <v>-</v>
      </c>
      <c r="AG57" s="82" t="str">
        <f t="shared" si="29"/>
        <v>-</v>
      </c>
      <c r="AH57" s="83" t="str">
        <f t="shared" si="8"/>
        <v>-</v>
      </c>
      <c r="AI57" s="45"/>
      <c r="AJ57" s="144">
        <v>20</v>
      </c>
      <c r="AK57" s="41"/>
      <c r="AL57" s="13"/>
      <c r="AM57" s="13"/>
    </row>
    <row r="58" spans="1:39" ht="20.100000000000001" customHeight="1" thickBot="1" x14ac:dyDescent="0.3">
      <c r="A58" s="32" t="s">
        <v>171</v>
      </c>
      <c r="B58" s="8"/>
      <c r="C58" s="110" t="str">
        <f>IF(B58,RANK(B58,B$4:B$110,1)+COUNTIF(B$4:B58,B58)-1,"")</f>
        <v/>
      </c>
      <c r="D58" s="28"/>
      <c r="E58" s="8"/>
      <c r="F58" s="111" t="str">
        <f>IF(E58,RANK(E58,E$4:E$110,1)+COUNTIF(E$4:E58,E58)-1,"")</f>
        <v/>
      </c>
      <c r="G58" s="2"/>
      <c r="H58" s="11"/>
      <c r="I58" s="9" t="str">
        <f t="shared" si="20"/>
        <v/>
      </c>
      <c r="J58" s="28"/>
      <c r="K58" s="1"/>
      <c r="L58" s="2" t="str">
        <f t="shared" si="21"/>
        <v/>
      </c>
      <c r="M58" s="28"/>
      <c r="N58" s="6" t="str">
        <f t="shared" si="17"/>
        <v/>
      </c>
      <c r="O58" s="7" t="str">
        <f t="shared" si="22"/>
        <v/>
      </c>
      <c r="P58" s="6" t="str">
        <f t="shared" si="23"/>
        <v/>
      </c>
      <c r="Q58" s="40" t="s">
        <v>63</v>
      </c>
      <c r="R58" s="12" t="str">
        <f t="shared" si="24"/>
        <v>-</v>
      </c>
      <c r="S58" s="46" t="str">
        <f t="shared" si="25"/>
        <v/>
      </c>
      <c r="T58" s="13"/>
      <c r="U58" s="71" t="str">
        <f t="shared" si="9"/>
        <v/>
      </c>
      <c r="V58" s="67">
        <f t="shared" si="18"/>
        <v>20</v>
      </c>
      <c r="W58" s="67" t="str">
        <f t="shared" si="26"/>
        <v>-</v>
      </c>
      <c r="X58" s="72" t="str">
        <f t="shared" si="10"/>
        <v>-</v>
      </c>
      <c r="Y58" s="78" t="str">
        <f t="shared" si="11"/>
        <v/>
      </c>
      <c r="Z58" s="73">
        <f t="shared" si="19"/>
        <v>20</v>
      </c>
      <c r="AA58" s="74" t="str">
        <f t="shared" si="27"/>
        <v>-</v>
      </c>
      <c r="AB58" s="74" t="str">
        <f t="shared" si="12"/>
        <v>-</v>
      </c>
      <c r="AC58" s="119" t="str">
        <f t="shared" si="13"/>
        <v>Quebec2</v>
      </c>
      <c r="AD58" s="90">
        <f t="shared" si="14"/>
        <v>0</v>
      </c>
      <c r="AE58" s="79" t="str">
        <f>IF(AD58,RANK(AD58,AD$4:AD$110,0)+COUNTIF(AD$4:AD58,AD58)-1,"")</f>
        <v/>
      </c>
      <c r="AF58" s="147" t="str">
        <f t="shared" si="28"/>
        <v>-</v>
      </c>
      <c r="AG58" s="82" t="str">
        <f t="shared" si="29"/>
        <v>-</v>
      </c>
      <c r="AH58" s="83" t="str">
        <f t="shared" si="8"/>
        <v>-</v>
      </c>
      <c r="AI58" s="45"/>
      <c r="AJ58" s="144">
        <v>20</v>
      </c>
      <c r="AK58" s="41"/>
      <c r="AL58" s="13"/>
      <c r="AM58" s="13"/>
    </row>
    <row r="59" spans="1:39" ht="20.100000000000001" customHeight="1" thickBot="1" x14ac:dyDescent="0.3">
      <c r="A59" s="32" t="s">
        <v>172</v>
      </c>
      <c r="B59" s="8"/>
      <c r="C59" s="110" t="str">
        <f>IF(B59,RANK(B59,B$4:B$110,1)+COUNTIF(B$4:B59,B59)-1,"")</f>
        <v/>
      </c>
      <c r="D59" s="28"/>
      <c r="E59" s="8">
        <v>3.4298611111111113E-4</v>
      </c>
      <c r="F59" s="111">
        <f>IF(E59,RANK(E59,E$4:E$110,1)+COUNTIF(E$4:E59,E59)-1,"")</f>
        <v>2</v>
      </c>
      <c r="G59" s="2">
        <v>1</v>
      </c>
      <c r="H59" s="11"/>
      <c r="I59" s="9" t="str">
        <f t="shared" si="20"/>
        <v/>
      </c>
      <c r="J59" s="28"/>
      <c r="K59" s="1">
        <v>9.4725694444444447E-4</v>
      </c>
      <c r="L59" s="2">
        <f t="shared" si="21"/>
        <v>2</v>
      </c>
      <c r="M59" s="28"/>
      <c r="N59" s="6" t="str">
        <f t="shared" si="17"/>
        <v/>
      </c>
      <c r="O59" s="7" t="str">
        <f t="shared" si="22"/>
        <v/>
      </c>
      <c r="P59" s="6" t="str">
        <f t="shared" si="23"/>
        <v/>
      </c>
      <c r="Q59" s="40" t="s">
        <v>64</v>
      </c>
      <c r="R59" s="12" t="str">
        <f t="shared" si="24"/>
        <v>-</v>
      </c>
      <c r="S59" s="46" t="str">
        <f t="shared" si="25"/>
        <v/>
      </c>
      <c r="T59" s="13"/>
      <c r="U59" s="71" t="str">
        <f t="shared" si="9"/>
        <v/>
      </c>
      <c r="V59" s="67">
        <f t="shared" si="18"/>
        <v>20</v>
      </c>
      <c r="W59" s="67" t="str">
        <f t="shared" si="26"/>
        <v>-</v>
      </c>
      <c r="X59" s="72" t="str">
        <f t="shared" si="10"/>
        <v>-</v>
      </c>
      <c r="Y59" s="78" t="str">
        <f t="shared" si="11"/>
        <v/>
      </c>
      <c r="Z59" s="73">
        <f t="shared" si="19"/>
        <v>20</v>
      </c>
      <c r="AA59" s="74" t="str">
        <f t="shared" si="27"/>
        <v>-</v>
      </c>
      <c r="AB59" s="74" t="str">
        <f t="shared" si="12"/>
        <v>-</v>
      </c>
      <c r="AC59" s="119" t="str">
        <f t="shared" si="13"/>
        <v>Romeo2</v>
      </c>
      <c r="AD59" s="90">
        <f t="shared" si="14"/>
        <v>350</v>
      </c>
      <c r="AE59" s="79">
        <f>IF(AD59,RANK(AD59,AD$4:AD$110,0)+COUNTIF(AD$4:AD59,AD59)-1,"")</f>
        <v>11</v>
      </c>
      <c r="AF59" s="147" t="str">
        <f t="shared" si="28"/>
        <v>-</v>
      </c>
      <c r="AG59" s="82" t="str">
        <f t="shared" si="29"/>
        <v>-</v>
      </c>
      <c r="AH59" s="83" t="str">
        <f t="shared" si="8"/>
        <v>-</v>
      </c>
      <c r="AI59" s="45"/>
      <c r="AJ59" s="144">
        <v>20</v>
      </c>
      <c r="AK59" s="41"/>
      <c r="AL59" s="13"/>
      <c r="AM59" s="13"/>
    </row>
    <row r="60" spans="1:39" ht="20.100000000000001" customHeight="1" thickBot="1" x14ac:dyDescent="0.3">
      <c r="A60" s="32" t="s">
        <v>173</v>
      </c>
      <c r="B60" s="8"/>
      <c r="C60" s="110" t="str">
        <f>IF(B60,RANK(B60,B$4:B$110,1)+COUNTIF(B$4:B60,B60)-1,"")</f>
        <v/>
      </c>
      <c r="D60" s="28"/>
      <c r="E60" s="8"/>
      <c r="F60" s="111" t="str">
        <f>IF(E60,RANK(E60,E$4:E$110,1)+COUNTIF(E$4:E60,E60)-1,"")</f>
        <v/>
      </c>
      <c r="G60" s="2"/>
      <c r="H60" s="11"/>
      <c r="I60" s="9" t="str">
        <f t="shared" si="20"/>
        <v/>
      </c>
      <c r="J60" s="28"/>
      <c r="K60" s="1"/>
      <c r="L60" s="2" t="str">
        <f t="shared" si="21"/>
        <v/>
      </c>
      <c r="M60" s="28"/>
      <c r="N60" s="6" t="str">
        <f t="shared" si="17"/>
        <v/>
      </c>
      <c r="O60" s="7" t="str">
        <f t="shared" si="22"/>
        <v/>
      </c>
      <c r="P60" s="6" t="str">
        <f t="shared" si="23"/>
        <v/>
      </c>
      <c r="Q60" s="40" t="s">
        <v>65</v>
      </c>
      <c r="R60" s="12" t="str">
        <f t="shared" si="24"/>
        <v>-</v>
      </c>
      <c r="S60" s="46" t="str">
        <f t="shared" si="25"/>
        <v/>
      </c>
      <c r="T60" s="13"/>
      <c r="U60" s="71" t="str">
        <f t="shared" si="9"/>
        <v/>
      </c>
      <c r="V60" s="67">
        <f t="shared" si="18"/>
        <v>20</v>
      </c>
      <c r="W60" s="67" t="str">
        <f t="shared" si="26"/>
        <v>-</v>
      </c>
      <c r="X60" s="72" t="str">
        <f t="shared" si="10"/>
        <v>-</v>
      </c>
      <c r="Y60" s="78" t="str">
        <f t="shared" si="11"/>
        <v/>
      </c>
      <c r="Z60" s="73">
        <f t="shared" si="19"/>
        <v>20</v>
      </c>
      <c r="AA60" s="74" t="str">
        <f t="shared" si="27"/>
        <v>-</v>
      </c>
      <c r="AB60" s="74" t="str">
        <f t="shared" si="12"/>
        <v>-</v>
      </c>
      <c r="AC60" s="119" t="str">
        <f t="shared" si="13"/>
        <v>Sierra2</v>
      </c>
      <c r="AD60" s="90">
        <f t="shared" si="14"/>
        <v>0</v>
      </c>
      <c r="AE60" s="79" t="str">
        <f>IF(AD60,RANK(AD60,AD$4:AD$110,0)+COUNTIF(AD$4:AD60,AD60)-1,"")</f>
        <v/>
      </c>
      <c r="AF60" s="147" t="str">
        <f t="shared" si="28"/>
        <v>-</v>
      </c>
      <c r="AG60" s="82" t="str">
        <f t="shared" si="29"/>
        <v>-</v>
      </c>
      <c r="AH60" s="83" t="str">
        <f t="shared" si="8"/>
        <v>-</v>
      </c>
      <c r="AI60" s="45"/>
      <c r="AJ60" s="144">
        <v>20</v>
      </c>
      <c r="AK60" s="41"/>
      <c r="AL60" s="13"/>
      <c r="AM60" s="13"/>
    </row>
    <row r="61" spans="1:39" ht="20.100000000000001" customHeight="1" thickBot="1" x14ac:dyDescent="0.3">
      <c r="A61" s="39" t="s">
        <v>174</v>
      </c>
      <c r="B61" s="8"/>
      <c r="C61" s="110" t="str">
        <f>IF(B61,RANK(B61,B$4:B$110,1)+COUNTIF(B$4:B61,B61)-1,"")</f>
        <v/>
      </c>
      <c r="D61" s="28"/>
      <c r="E61" s="8"/>
      <c r="F61" s="111" t="str">
        <f>IF(E61,RANK(E61,E$4:E$110,1)+COUNTIF(E$4:E61,E61)-1,"")</f>
        <v/>
      </c>
      <c r="G61" s="2"/>
      <c r="H61" s="11"/>
      <c r="I61" s="9" t="str">
        <f t="shared" si="20"/>
        <v/>
      </c>
      <c r="J61" s="28"/>
      <c r="K61" s="1"/>
      <c r="L61" s="2" t="str">
        <f t="shared" si="21"/>
        <v/>
      </c>
      <c r="M61" s="28"/>
      <c r="N61" s="6" t="str">
        <f t="shared" si="17"/>
        <v/>
      </c>
      <c r="O61" s="7" t="str">
        <f t="shared" si="22"/>
        <v/>
      </c>
      <c r="P61" s="6" t="str">
        <f t="shared" si="23"/>
        <v/>
      </c>
      <c r="Q61" s="40" t="s">
        <v>66</v>
      </c>
      <c r="R61" s="12" t="str">
        <f t="shared" si="24"/>
        <v>-</v>
      </c>
      <c r="S61" s="46" t="str">
        <f t="shared" si="25"/>
        <v/>
      </c>
      <c r="T61" s="13"/>
      <c r="U61" s="71" t="str">
        <f t="shared" si="9"/>
        <v/>
      </c>
      <c r="V61" s="67">
        <f t="shared" si="18"/>
        <v>20</v>
      </c>
      <c r="W61" s="67" t="str">
        <f t="shared" si="26"/>
        <v>-</v>
      </c>
      <c r="X61" s="72" t="str">
        <f t="shared" si="10"/>
        <v>-</v>
      </c>
      <c r="Y61" s="78" t="str">
        <f t="shared" si="11"/>
        <v/>
      </c>
      <c r="Z61" s="73">
        <f t="shared" si="19"/>
        <v>20</v>
      </c>
      <c r="AA61" s="74" t="str">
        <f t="shared" si="27"/>
        <v>-</v>
      </c>
      <c r="AB61" s="74" t="str">
        <f t="shared" si="12"/>
        <v>-</v>
      </c>
      <c r="AC61" s="119" t="str">
        <f t="shared" si="13"/>
        <v>Alpha3</v>
      </c>
      <c r="AD61" s="90">
        <f t="shared" si="14"/>
        <v>0</v>
      </c>
      <c r="AE61" s="79" t="str">
        <f>IF(AD61,RANK(AD61,AD$4:AD$110,0)+COUNTIF(AD$4:AD61,AD61)-1,"")</f>
        <v/>
      </c>
      <c r="AF61" s="147" t="str">
        <f t="shared" si="28"/>
        <v>-</v>
      </c>
      <c r="AG61" s="82" t="str">
        <f t="shared" si="29"/>
        <v>-</v>
      </c>
      <c r="AH61" s="83" t="str">
        <f t="shared" si="8"/>
        <v>-</v>
      </c>
      <c r="AI61" s="45"/>
      <c r="AJ61" s="144">
        <v>20</v>
      </c>
      <c r="AK61" s="41"/>
      <c r="AL61" s="13"/>
      <c r="AM61" s="13"/>
    </row>
    <row r="62" spans="1:39" ht="20.100000000000001" customHeight="1" thickBot="1" x14ac:dyDescent="0.3">
      <c r="A62" s="32" t="s">
        <v>175</v>
      </c>
      <c r="B62" s="8"/>
      <c r="C62" s="110" t="str">
        <f>IF(B62,RANK(B62,B$4:B$110,1)+COUNTIF(B$4:B62,B62)-1,"")</f>
        <v/>
      </c>
      <c r="D62" s="28"/>
      <c r="E62" s="8"/>
      <c r="F62" s="111" t="str">
        <f>IF(E62,RANK(E62,E$4:E$110,1)+COUNTIF(E$4:E62,E62)-1,"")</f>
        <v/>
      </c>
      <c r="G62" s="2"/>
      <c r="H62" s="11"/>
      <c r="I62" s="9" t="str">
        <f t="shared" si="20"/>
        <v/>
      </c>
      <c r="J62" s="28"/>
      <c r="K62" s="1"/>
      <c r="L62" s="2" t="str">
        <f t="shared" si="21"/>
        <v/>
      </c>
      <c r="M62" s="28"/>
      <c r="N62" s="6" t="str">
        <f t="shared" si="17"/>
        <v/>
      </c>
      <c r="O62" s="7" t="str">
        <f t="shared" si="22"/>
        <v/>
      </c>
      <c r="P62" s="6" t="str">
        <f t="shared" si="23"/>
        <v/>
      </c>
      <c r="Q62" s="40" t="s">
        <v>67</v>
      </c>
      <c r="R62" s="12" t="str">
        <f t="shared" si="24"/>
        <v>-</v>
      </c>
      <c r="S62" s="46" t="str">
        <f t="shared" si="25"/>
        <v/>
      </c>
      <c r="T62" s="13"/>
      <c r="U62" s="71" t="str">
        <f t="shared" si="9"/>
        <v/>
      </c>
      <c r="V62" s="67">
        <f t="shared" si="18"/>
        <v>20</v>
      </c>
      <c r="W62" s="67" t="str">
        <f t="shared" si="26"/>
        <v>-</v>
      </c>
      <c r="X62" s="72" t="str">
        <f t="shared" si="10"/>
        <v>-</v>
      </c>
      <c r="Y62" s="78" t="str">
        <f t="shared" si="11"/>
        <v/>
      </c>
      <c r="Z62" s="73">
        <f t="shared" si="19"/>
        <v>20</v>
      </c>
      <c r="AA62" s="74" t="str">
        <f t="shared" si="27"/>
        <v>-</v>
      </c>
      <c r="AB62" s="74" t="str">
        <f t="shared" si="12"/>
        <v>-</v>
      </c>
      <c r="AC62" s="119" t="str">
        <f t="shared" si="13"/>
        <v>Bravo3</v>
      </c>
      <c r="AD62" s="90">
        <f t="shared" si="14"/>
        <v>0</v>
      </c>
      <c r="AE62" s="79" t="str">
        <f>IF(AD62,RANK(AD62,AD$4:AD$110,0)+COUNTIF(AD$4:AD62,AD62)-1,"")</f>
        <v/>
      </c>
      <c r="AF62" s="147" t="str">
        <f t="shared" si="28"/>
        <v>-</v>
      </c>
      <c r="AG62" s="82" t="str">
        <f t="shared" si="29"/>
        <v>-</v>
      </c>
      <c r="AH62" s="83" t="str">
        <f t="shared" si="8"/>
        <v>-</v>
      </c>
      <c r="AI62" s="45"/>
      <c r="AJ62" s="144">
        <v>20</v>
      </c>
      <c r="AK62" s="41"/>
      <c r="AL62" s="13"/>
      <c r="AM62" s="13"/>
    </row>
    <row r="63" spans="1:39" ht="20.100000000000001" customHeight="1" thickBot="1" x14ac:dyDescent="0.3">
      <c r="A63" s="32" t="s">
        <v>176</v>
      </c>
      <c r="B63" s="8"/>
      <c r="C63" s="110" t="str">
        <f>IF(B63,RANK(B63,B$4:B$110,1)+COUNTIF(B$4:B63,B63)-1,"")</f>
        <v/>
      </c>
      <c r="D63" s="28"/>
      <c r="E63" s="8"/>
      <c r="F63" s="111" t="str">
        <f>IF(E63,RANK(E63,E$4:E$110,1)+COUNTIF(E$4:E63,E63)-1,"")</f>
        <v/>
      </c>
      <c r="G63" s="2"/>
      <c r="H63" s="11"/>
      <c r="I63" s="9" t="str">
        <f t="shared" si="20"/>
        <v/>
      </c>
      <c r="J63" s="28"/>
      <c r="K63" s="1"/>
      <c r="L63" s="2" t="str">
        <f t="shared" si="21"/>
        <v/>
      </c>
      <c r="M63" s="28"/>
      <c r="N63" s="6" t="str">
        <f t="shared" si="17"/>
        <v/>
      </c>
      <c r="O63" s="7" t="str">
        <f t="shared" si="22"/>
        <v/>
      </c>
      <c r="P63" s="6" t="str">
        <f t="shared" si="23"/>
        <v/>
      </c>
      <c r="Q63" s="40" t="s">
        <v>68</v>
      </c>
      <c r="R63" s="12" t="str">
        <f t="shared" si="24"/>
        <v>-</v>
      </c>
      <c r="S63" s="46" t="str">
        <f t="shared" si="25"/>
        <v/>
      </c>
      <c r="T63" s="92"/>
      <c r="U63" s="140" t="str">
        <f t="shared" si="9"/>
        <v/>
      </c>
      <c r="V63" s="130">
        <f t="shared" si="18"/>
        <v>20</v>
      </c>
      <c r="W63" s="130" t="str">
        <f t="shared" si="26"/>
        <v>-</v>
      </c>
      <c r="X63" s="131" t="str">
        <f t="shared" si="10"/>
        <v>-</v>
      </c>
      <c r="Y63" s="132" t="str">
        <f t="shared" si="11"/>
        <v/>
      </c>
      <c r="Z63" s="133">
        <f t="shared" si="19"/>
        <v>20</v>
      </c>
      <c r="AA63" s="134" t="str">
        <f t="shared" si="27"/>
        <v>-</v>
      </c>
      <c r="AB63" s="134" t="str">
        <f t="shared" si="12"/>
        <v>-</v>
      </c>
      <c r="AC63" s="135" t="str">
        <f t="shared" si="13"/>
        <v>Charlie3</v>
      </c>
      <c r="AD63" s="136">
        <f t="shared" si="14"/>
        <v>0</v>
      </c>
      <c r="AE63" s="137" t="str">
        <f>IF(AD63,RANK(AD63,AD$4:AD$110,0)+COUNTIF(AD$4:AD63,AD63)-1,"")</f>
        <v/>
      </c>
      <c r="AF63" s="148" t="str">
        <f t="shared" si="28"/>
        <v>-</v>
      </c>
      <c r="AG63" s="138" t="str">
        <f t="shared" si="29"/>
        <v>-</v>
      </c>
      <c r="AH63" s="149" t="str">
        <f t="shared" si="8"/>
        <v>-</v>
      </c>
      <c r="AI63" s="142"/>
      <c r="AJ63" s="145">
        <v>20</v>
      </c>
      <c r="AK63" s="41"/>
      <c r="AL63" s="13"/>
      <c r="AM63" s="13"/>
    </row>
    <row r="64" spans="1:39" ht="20.100000000000001" customHeight="1" thickBot="1" x14ac:dyDescent="0.3">
      <c r="A64" s="32" t="s">
        <v>177</v>
      </c>
      <c r="B64" s="8"/>
      <c r="C64" s="110" t="str">
        <f>IF(B64,RANK(B64,B$4:B$110,1)+COUNTIF(B$4:B64,B64)-1,"")</f>
        <v/>
      </c>
      <c r="D64" s="28"/>
      <c r="E64" s="8"/>
      <c r="F64" s="111" t="str">
        <f>IF(E64,RANK(E64,E$4:E$110,1)+COUNTIF(E$4:E64,E64)-1,"")</f>
        <v/>
      </c>
      <c r="G64" s="2"/>
      <c r="H64" s="11"/>
      <c r="I64" s="9" t="str">
        <f t="shared" si="20"/>
        <v/>
      </c>
      <c r="J64" s="28"/>
      <c r="K64" s="1"/>
      <c r="L64" s="2" t="str">
        <f t="shared" si="21"/>
        <v/>
      </c>
      <c r="M64" s="28"/>
      <c r="N64" s="6" t="str">
        <f t="shared" si="17"/>
        <v/>
      </c>
      <c r="O64" s="7" t="str">
        <f t="shared" si="22"/>
        <v/>
      </c>
      <c r="P64" s="6" t="str">
        <f t="shared" si="23"/>
        <v/>
      </c>
      <c r="Q64" s="40" t="s">
        <v>69</v>
      </c>
      <c r="R64" s="12" t="str">
        <f t="shared" si="24"/>
        <v>-</v>
      </c>
      <c r="S64" s="46" t="str">
        <f t="shared" si="25"/>
        <v/>
      </c>
      <c r="T64" s="13"/>
      <c r="U64" s="71" t="str">
        <f t="shared" si="9"/>
        <v/>
      </c>
      <c r="V64" s="67">
        <f t="shared" si="18"/>
        <v>15</v>
      </c>
      <c r="W64" s="67" t="str">
        <f t="shared" si="26"/>
        <v>-</v>
      </c>
      <c r="X64" s="72" t="str">
        <f t="shared" si="10"/>
        <v>-</v>
      </c>
      <c r="Y64" s="78" t="str">
        <f t="shared" si="11"/>
        <v/>
      </c>
      <c r="Z64" s="73">
        <f t="shared" si="19"/>
        <v>15</v>
      </c>
      <c r="AA64" s="74" t="str">
        <f t="shared" si="27"/>
        <v>-</v>
      </c>
      <c r="AB64" s="74" t="str">
        <f t="shared" si="12"/>
        <v>-</v>
      </c>
      <c r="AC64" s="119" t="str">
        <f t="shared" si="13"/>
        <v>Delta3</v>
      </c>
      <c r="AD64" s="90">
        <f t="shared" si="14"/>
        <v>0</v>
      </c>
      <c r="AE64" s="79" t="str">
        <f>IF(AD64,RANK(AD64,AD$4:AD$110,0)+COUNTIF(AD$4:AD64,AD64)-1,"")</f>
        <v/>
      </c>
      <c r="AF64" s="150" t="str">
        <f t="shared" si="28"/>
        <v>-</v>
      </c>
      <c r="AG64" s="82" t="str">
        <f t="shared" si="29"/>
        <v>-</v>
      </c>
      <c r="AH64" s="83" t="str">
        <f t="shared" si="8"/>
        <v>-</v>
      </c>
      <c r="AI64" s="45"/>
      <c r="AJ64" s="143">
        <v>15</v>
      </c>
      <c r="AK64" s="41"/>
      <c r="AL64" s="13"/>
      <c r="AM64" s="13"/>
    </row>
    <row r="65" spans="1:39" ht="20.100000000000001" customHeight="1" thickBot="1" x14ac:dyDescent="0.3">
      <c r="A65" s="32" t="s">
        <v>178</v>
      </c>
      <c r="B65" s="8"/>
      <c r="C65" s="110" t="str">
        <f>IF(B65,RANK(B65,B$4:B$110,1)+COUNTIF(B$4:B65,B65)-1,"")</f>
        <v/>
      </c>
      <c r="D65" s="28"/>
      <c r="E65" s="8"/>
      <c r="F65" s="111" t="str">
        <f>IF(E65,RANK(E65,E$4:E$110,1)+COUNTIF(E$4:E65,E65)-1,"")</f>
        <v/>
      </c>
      <c r="G65" s="2"/>
      <c r="H65" s="11"/>
      <c r="I65" s="9" t="str">
        <f t="shared" si="20"/>
        <v/>
      </c>
      <c r="J65" s="28"/>
      <c r="K65" s="1"/>
      <c r="L65" s="2" t="str">
        <f t="shared" si="21"/>
        <v/>
      </c>
      <c r="M65" s="28"/>
      <c r="N65" s="6" t="str">
        <f t="shared" si="17"/>
        <v/>
      </c>
      <c r="O65" s="7" t="str">
        <f t="shared" si="22"/>
        <v/>
      </c>
      <c r="P65" s="6" t="str">
        <f t="shared" si="23"/>
        <v/>
      </c>
      <c r="Q65" s="40" t="s">
        <v>70</v>
      </c>
      <c r="R65" s="12" t="str">
        <f t="shared" si="24"/>
        <v>-</v>
      </c>
      <c r="S65" s="46" t="str">
        <f t="shared" si="25"/>
        <v/>
      </c>
      <c r="T65" s="13"/>
      <c r="U65" s="71" t="str">
        <f t="shared" si="9"/>
        <v/>
      </c>
      <c r="V65" s="67">
        <f t="shared" si="18"/>
        <v>15</v>
      </c>
      <c r="W65" s="67" t="str">
        <f t="shared" si="26"/>
        <v>-</v>
      </c>
      <c r="X65" s="72" t="str">
        <f t="shared" si="10"/>
        <v>-</v>
      </c>
      <c r="Y65" s="78" t="str">
        <f t="shared" si="11"/>
        <v/>
      </c>
      <c r="Z65" s="73">
        <f t="shared" si="19"/>
        <v>15</v>
      </c>
      <c r="AA65" s="74" t="str">
        <f t="shared" si="27"/>
        <v>-</v>
      </c>
      <c r="AB65" s="74" t="str">
        <f t="shared" si="12"/>
        <v>-</v>
      </c>
      <c r="AC65" s="119" t="str">
        <f t="shared" si="13"/>
        <v>Echo3</v>
      </c>
      <c r="AD65" s="90">
        <f t="shared" si="14"/>
        <v>0</v>
      </c>
      <c r="AE65" s="79" t="str">
        <f>IF(AD65,RANK(AD65,AD$4:AD$110,0)+COUNTIF(AD$4:AD65,AD65)-1,"")</f>
        <v/>
      </c>
      <c r="AF65" s="147" t="str">
        <f t="shared" si="28"/>
        <v>-</v>
      </c>
      <c r="AG65" s="82" t="str">
        <f t="shared" si="29"/>
        <v>-</v>
      </c>
      <c r="AH65" s="83" t="str">
        <f t="shared" si="8"/>
        <v>-</v>
      </c>
      <c r="AI65" s="45"/>
      <c r="AJ65" s="144">
        <v>15</v>
      </c>
      <c r="AK65" s="41"/>
      <c r="AL65" s="13"/>
      <c r="AM65" s="13"/>
    </row>
    <row r="66" spans="1:39" ht="20.100000000000001" customHeight="1" thickBot="1" x14ac:dyDescent="0.3">
      <c r="A66" s="32" t="s">
        <v>179</v>
      </c>
      <c r="B66" s="8"/>
      <c r="C66" s="110" t="str">
        <f>IF(B66,RANK(B66,B$4:B$110,1)+COUNTIF(B$4:B66,B66)-1,"")</f>
        <v/>
      </c>
      <c r="D66" s="28"/>
      <c r="E66" s="8"/>
      <c r="F66" s="111" t="str">
        <f>IF(E66,RANK(E66,E$4:E$110,1)+COUNTIF(E$4:E66,E66)-1,"")</f>
        <v/>
      </c>
      <c r="G66" s="2"/>
      <c r="H66" s="11"/>
      <c r="I66" s="9" t="str">
        <f t="shared" si="20"/>
        <v/>
      </c>
      <c r="J66" s="28"/>
      <c r="K66" s="1"/>
      <c r="L66" s="2" t="str">
        <f t="shared" si="21"/>
        <v/>
      </c>
      <c r="M66" s="28"/>
      <c r="N66" s="6" t="str">
        <f t="shared" si="17"/>
        <v/>
      </c>
      <c r="O66" s="7" t="str">
        <f t="shared" si="22"/>
        <v/>
      </c>
      <c r="P66" s="6" t="str">
        <f t="shared" si="23"/>
        <v/>
      </c>
      <c r="Q66" s="40" t="s">
        <v>71</v>
      </c>
      <c r="R66" s="12" t="str">
        <f t="shared" si="24"/>
        <v>-</v>
      </c>
      <c r="S66" s="46" t="str">
        <f t="shared" si="25"/>
        <v/>
      </c>
      <c r="T66" s="13"/>
      <c r="U66" s="71" t="str">
        <f t="shared" si="9"/>
        <v/>
      </c>
      <c r="V66" s="67">
        <f t="shared" si="18"/>
        <v>15</v>
      </c>
      <c r="W66" s="67" t="str">
        <f t="shared" si="26"/>
        <v>-</v>
      </c>
      <c r="X66" s="72" t="str">
        <f t="shared" si="10"/>
        <v>-</v>
      </c>
      <c r="Y66" s="78" t="str">
        <f t="shared" si="11"/>
        <v/>
      </c>
      <c r="Z66" s="73">
        <f t="shared" si="19"/>
        <v>15</v>
      </c>
      <c r="AA66" s="74" t="str">
        <f t="shared" si="27"/>
        <v>-</v>
      </c>
      <c r="AB66" s="74" t="str">
        <f t="shared" si="12"/>
        <v>-</v>
      </c>
      <c r="AC66" s="119" t="str">
        <f t="shared" si="13"/>
        <v>Foxtrot3</v>
      </c>
      <c r="AD66" s="90">
        <f t="shared" si="14"/>
        <v>0</v>
      </c>
      <c r="AE66" s="79" t="str">
        <f>IF(AD66,RANK(AD66,AD$4:AD$110,0)+COUNTIF(AD$4:AD66,AD66)-1,"")</f>
        <v/>
      </c>
      <c r="AF66" s="147" t="str">
        <f t="shared" si="28"/>
        <v>-</v>
      </c>
      <c r="AG66" s="82" t="str">
        <f t="shared" si="29"/>
        <v>-</v>
      </c>
      <c r="AH66" s="83" t="str">
        <f t="shared" si="8"/>
        <v>-</v>
      </c>
      <c r="AI66" s="45"/>
      <c r="AJ66" s="144">
        <v>15</v>
      </c>
      <c r="AK66" s="41"/>
      <c r="AL66" s="13"/>
      <c r="AM66" s="13"/>
    </row>
    <row r="67" spans="1:39" ht="20.100000000000001" customHeight="1" thickBot="1" x14ac:dyDescent="0.3">
      <c r="A67" s="32" t="s">
        <v>180</v>
      </c>
      <c r="B67" s="8"/>
      <c r="C67" s="110" t="str">
        <f>IF(B67,RANK(B67,B$4:B$110,1)+COUNTIF(B$4:B67,B67)-1,"")</f>
        <v/>
      </c>
      <c r="D67" s="28"/>
      <c r="E67" s="8"/>
      <c r="F67" s="111" t="str">
        <f>IF(E67,RANK(E67,E$4:E$110,1)+COUNTIF(E$4:E67,E67)-1,"")</f>
        <v/>
      </c>
      <c r="G67" s="2"/>
      <c r="H67" s="11"/>
      <c r="I67" s="9" t="str">
        <f t="shared" si="20"/>
        <v/>
      </c>
      <c r="J67" s="28"/>
      <c r="K67" s="1"/>
      <c r="L67" s="2" t="str">
        <f t="shared" si="21"/>
        <v/>
      </c>
      <c r="M67" s="28"/>
      <c r="N67" s="6" t="str">
        <f t="shared" si="17"/>
        <v/>
      </c>
      <c r="O67" s="7" t="str">
        <f t="shared" si="22"/>
        <v/>
      </c>
      <c r="P67" s="6" t="str">
        <f t="shared" si="23"/>
        <v/>
      </c>
      <c r="Q67" s="40" t="s">
        <v>72</v>
      </c>
      <c r="R67" s="12" t="str">
        <f t="shared" si="24"/>
        <v>-</v>
      </c>
      <c r="S67" s="46" t="str">
        <f t="shared" si="25"/>
        <v/>
      </c>
      <c r="T67" s="13"/>
      <c r="U67" s="71" t="str">
        <f t="shared" si="9"/>
        <v/>
      </c>
      <c r="V67" s="67">
        <f t="shared" si="18"/>
        <v>15</v>
      </c>
      <c r="W67" s="67" t="str">
        <f t="shared" si="26"/>
        <v>-</v>
      </c>
      <c r="X67" s="72" t="str">
        <f t="shared" si="10"/>
        <v>-</v>
      </c>
      <c r="Y67" s="78" t="str">
        <f t="shared" si="11"/>
        <v/>
      </c>
      <c r="Z67" s="73">
        <f t="shared" si="19"/>
        <v>15</v>
      </c>
      <c r="AA67" s="74" t="str">
        <f t="shared" si="27"/>
        <v>-</v>
      </c>
      <c r="AB67" s="74" t="str">
        <f t="shared" si="12"/>
        <v>-</v>
      </c>
      <c r="AC67" s="119" t="str">
        <f t="shared" si="13"/>
        <v>Golf3</v>
      </c>
      <c r="AD67" s="90">
        <f t="shared" si="14"/>
        <v>0</v>
      </c>
      <c r="AE67" s="79" t="str">
        <f>IF(AD67,RANK(AD67,AD$4:AD$110,0)+COUNTIF(AD$4:AD67,AD67)-1,"")</f>
        <v/>
      </c>
      <c r="AF67" s="147" t="str">
        <f t="shared" si="28"/>
        <v>-</v>
      </c>
      <c r="AG67" s="82" t="str">
        <f t="shared" si="29"/>
        <v>-</v>
      </c>
      <c r="AH67" s="83" t="str">
        <f t="shared" si="8"/>
        <v>-</v>
      </c>
      <c r="AI67" s="45"/>
      <c r="AJ67" s="144">
        <v>15</v>
      </c>
      <c r="AK67" s="41"/>
      <c r="AL67" s="13"/>
      <c r="AM67" s="13"/>
    </row>
    <row r="68" spans="1:39" ht="20.100000000000001" customHeight="1" thickBot="1" x14ac:dyDescent="0.3">
      <c r="A68" s="32" t="s">
        <v>181</v>
      </c>
      <c r="B68" s="8"/>
      <c r="C68" s="110" t="str">
        <f>IF(B68,RANK(B68,B$4:B$110,1)+COUNTIF(B$4:B68,B68)-1,"")</f>
        <v/>
      </c>
      <c r="D68" s="28"/>
      <c r="E68" s="8"/>
      <c r="F68" s="111" t="str">
        <f>IF(E68,RANK(E68,E$4:E$110,1)+COUNTIF(E$4:E68,E68)-1,"")</f>
        <v/>
      </c>
      <c r="G68" s="2"/>
      <c r="H68" s="11"/>
      <c r="I68" s="9" t="str">
        <f t="shared" ref="I68:I99" si="30">IF(H68,RANK(H68,H$4:H$110,1),"")</f>
        <v/>
      </c>
      <c r="J68" s="28"/>
      <c r="K68" s="1"/>
      <c r="L68" s="2" t="str">
        <f t="shared" ref="L68:L99" si="31">IF(K68,RANK(K68,K$4:K$110,1),"")</f>
        <v/>
      </c>
      <c r="M68" s="28"/>
      <c r="N68" s="6" t="str">
        <f t="shared" si="17"/>
        <v/>
      </c>
      <c r="O68" s="7" t="str">
        <f t="shared" ref="O68:O99" si="32">IF(N68="","",RANK(N68,N$4:N$110,1))</f>
        <v/>
      </c>
      <c r="P68" s="6" t="str">
        <f t="shared" ref="P68:P99" si="33">IF(LEN(N68)=0,"",N68-MIN(N$4:N$111))</f>
        <v/>
      </c>
      <c r="Q68" s="40" t="s">
        <v>73</v>
      </c>
      <c r="R68" s="12" t="str">
        <f t="shared" ref="R68:R99" si="34">IFERROR(INDEX($A$4:$A$110,MATCH(SMALL($O$4:$O$110,ROW()-3),O$4:O$110,0)),"-")</f>
        <v>-</v>
      </c>
      <c r="S68" s="46" t="str">
        <f t="shared" ref="S68:S99" si="35">IF(R68="-","",VLOOKUP(R68,$A$4:$P$110,16,FALSE))</f>
        <v/>
      </c>
      <c r="T68" s="13"/>
      <c r="U68" s="71" t="str">
        <f t="shared" si="9"/>
        <v/>
      </c>
      <c r="V68" s="67">
        <f t="shared" si="18"/>
        <v>15</v>
      </c>
      <c r="W68" s="67" t="str">
        <f t="shared" si="26"/>
        <v>-</v>
      </c>
      <c r="X68" s="72" t="str">
        <f t="shared" si="10"/>
        <v>-</v>
      </c>
      <c r="Y68" s="78" t="str">
        <f t="shared" si="11"/>
        <v/>
      </c>
      <c r="Z68" s="73">
        <f t="shared" si="19"/>
        <v>15</v>
      </c>
      <c r="AA68" s="74" t="str">
        <f t="shared" si="27"/>
        <v>-</v>
      </c>
      <c r="AB68" s="74" t="str">
        <f t="shared" si="12"/>
        <v>-</v>
      </c>
      <c r="AC68" s="119" t="str">
        <f t="shared" si="13"/>
        <v>Hotel3</v>
      </c>
      <c r="AD68" s="90">
        <f t="shared" si="14"/>
        <v>0</v>
      </c>
      <c r="AE68" s="79" t="str">
        <f>IF(AD68,RANK(AD68,AD$4:AD$110,0)+COUNTIF(AD$4:AD68,AD68)-1,"")</f>
        <v/>
      </c>
      <c r="AF68" s="147" t="str">
        <f t="shared" si="28"/>
        <v>-</v>
      </c>
      <c r="AG68" s="82" t="str">
        <f t="shared" si="29"/>
        <v>-</v>
      </c>
      <c r="AH68" s="83" t="str">
        <f t="shared" ref="AH68:AH110" si="36">IF(AG68="-","-",VLOOKUP(AG68,$AC$4:$AD$110,2,FALSE))</f>
        <v>-</v>
      </c>
      <c r="AI68" s="45"/>
      <c r="AJ68" s="144">
        <v>15</v>
      </c>
      <c r="AK68" s="41"/>
      <c r="AL68" s="13"/>
      <c r="AM68" s="13"/>
    </row>
    <row r="69" spans="1:39" ht="20.100000000000001" customHeight="1" thickBot="1" x14ac:dyDescent="0.3">
      <c r="A69" s="32" t="s">
        <v>182</v>
      </c>
      <c r="B69" s="8"/>
      <c r="C69" s="110" t="str">
        <f>IF(B69,RANK(B69,B$4:B$110,1)+COUNTIF(B$4:B69,B69)-1,"")</f>
        <v/>
      </c>
      <c r="D69" s="28"/>
      <c r="E69" s="8"/>
      <c r="F69" s="111" t="str">
        <f>IF(E69,RANK(E69,E$4:E$110,1)+COUNTIF(E$4:E69,E69)-1,"")</f>
        <v/>
      </c>
      <c r="G69" s="2"/>
      <c r="H69" s="11"/>
      <c r="I69" s="9" t="str">
        <f t="shared" si="30"/>
        <v/>
      </c>
      <c r="J69" s="28"/>
      <c r="K69" s="1"/>
      <c r="L69" s="2" t="str">
        <f t="shared" si="31"/>
        <v/>
      </c>
      <c r="M69" s="28"/>
      <c r="N69" s="6" t="str">
        <f t="shared" ref="N69:N110" si="37">IF(SUM($B69=0,$E69=0,$H69=0,$K69=0)=0,SUM($B69+$E69+$H69+$K69),"")</f>
        <v/>
      </c>
      <c r="O69" s="7" t="str">
        <f t="shared" si="32"/>
        <v/>
      </c>
      <c r="P69" s="6" t="str">
        <f t="shared" si="33"/>
        <v/>
      </c>
      <c r="Q69" s="40" t="s">
        <v>74</v>
      </c>
      <c r="R69" s="12" t="str">
        <f t="shared" si="34"/>
        <v>-</v>
      </c>
      <c r="S69" s="46" t="str">
        <f t="shared" si="35"/>
        <v/>
      </c>
      <c r="T69" s="13"/>
      <c r="U69" s="71" t="str">
        <f t="shared" ref="U69:U110" si="38">IF(W69="-","",VLOOKUP(W69,$A$4:$D$110,4,FALSE))</f>
        <v/>
      </c>
      <c r="V69" s="67">
        <f t="shared" si="18"/>
        <v>15</v>
      </c>
      <c r="W69" s="67" t="str">
        <f t="shared" si="26"/>
        <v>-</v>
      </c>
      <c r="X69" s="72" t="str">
        <f t="shared" ref="X69:X110" si="39">IF(W69="-","-",V69*U69)</f>
        <v>-</v>
      </c>
      <c r="Y69" s="78" t="str">
        <f t="shared" ref="Y69:Y110" si="40">IF(AA69="-","",VLOOKUP(AA69,$A$4:$G$110,7,FALSE))</f>
        <v/>
      </c>
      <c r="Z69" s="73">
        <f t="shared" si="19"/>
        <v>15</v>
      </c>
      <c r="AA69" s="74" t="str">
        <f t="shared" si="27"/>
        <v>-</v>
      </c>
      <c r="AB69" s="74" t="str">
        <f t="shared" ref="AB69:AB110" si="41">IF(AA69="-","-",Y69*Z69)</f>
        <v>-</v>
      </c>
      <c r="AC69" s="119" t="str">
        <f t="shared" ref="AC69:AC110" si="42">A69</f>
        <v>India3</v>
      </c>
      <c r="AD69" s="90">
        <f t="shared" si="14"/>
        <v>0</v>
      </c>
      <c r="AE69" s="79" t="str">
        <f>IF(AD69,RANK(AD69,AD$4:AD$110,0)+COUNTIF(AD$4:AD69,AD69)-1,"")</f>
        <v/>
      </c>
      <c r="AF69" s="147" t="str">
        <f t="shared" si="28"/>
        <v>-</v>
      </c>
      <c r="AG69" s="82" t="str">
        <f t="shared" si="29"/>
        <v>-</v>
      </c>
      <c r="AH69" s="83" t="str">
        <f t="shared" si="36"/>
        <v>-</v>
      </c>
      <c r="AI69" s="45"/>
      <c r="AJ69" s="144">
        <v>15</v>
      </c>
      <c r="AK69" s="41"/>
      <c r="AL69" s="13"/>
      <c r="AM69" s="13"/>
    </row>
    <row r="70" spans="1:39" ht="20.100000000000001" customHeight="1" thickBot="1" x14ac:dyDescent="0.3">
      <c r="A70" s="32" t="s">
        <v>183</v>
      </c>
      <c r="B70" s="8">
        <v>4.5474537037037033E-4</v>
      </c>
      <c r="C70" s="110">
        <f>IF(B70,RANK(B70,B$4:B$110,1)+COUNTIF(B$4:B70,B70)-1,"")</f>
        <v>23</v>
      </c>
      <c r="D70" s="28">
        <v>2</v>
      </c>
      <c r="E70" s="8">
        <v>3.8123842592592593E-4</v>
      </c>
      <c r="F70" s="111">
        <f>IF(E70,RANK(E70,E$4:E$110,1)+COUNTIF(E$4:E70,E70)-1,"")</f>
        <v>40</v>
      </c>
      <c r="G70" s="2">
        <v>2</v>
      </c>
      <c r="H70" s="11">
        <v>7.4296296296296306E-4</v>
      </c>
      <c r="I70" s="9">
        <f t="shared" si="30"/>
        <v>24</v>
      </c>
      <c r="J70" s="28"/>
      <c r="K70" s="1">
        <v>1.0553587962962962E-3</v>
      </c>
      <c r="L70" s="2">
        <f t="shared" si="31"/>
        <v>30</v>
      </c>
      <c r="M70" s="28"/>
      <c r="N70" s="6">
        <f t="shared" si="37"/>
        <v>2.6343055555555555E-3</v>
      </c>
      <c r="O70" s="7">
        <f t="shared" si="32"/>
        <v>20</v>
      </c>
      <c r="P70" s="6">
        <f t="shared" si="33"/>
        <v>3.2054398148148111E-4</v>
      </c>
      <c r="Q70" s="40" t="s">
        <v>75</v>
      </c>
      <c r="R70" s="12" t="str">
        <f t="shared" si="34"/>
        <v>-</v>
      </c>
      <c r="S70" s="46" t="str">
        <f t="shared" si="35"/>
        <v/>
      </c>
      <c r="T70" s="13"/>
      <c r="U70" s="71" t="str">
        <f t="shared" si="38"/>
        <v/>
      </c>
      <c r="V70" s="67">
        <f t="shared" ref="V70:V110" si="43">AJ70</f>
        <v>15</v>
      </c>
      <c r="W70" s="67" t="str">
        <f t="shared" si="26"/>
        <v>-</v>
      </c>
      <c r="X70" s="72" t="str">
        <f t="shared" si="39"/>
        <v>-</v>
      </c>
      <c r="Y70" s="78" t="str">
        <f t="shared" si="40"/>
        <v/>
      </c>
      <c r="Z70" s="73">
        <f t="shared" ref="Z70:Z110" si="44">AJ70</f>
        <v>15</v>
      </c>
      <c r="AA70" s="74" t="str">
        <f t="shared" si="27"/>
        <v>-</v>
      </c>
      <c r="AB70" s="74" t="str">
        <f t="shared" si="41"/>
        <v>-</v>
      </c>
      <c r="AC70" s="119" t="str">
        <f t="shared" si="42"/>
        <v>Juliett3</v>
      </c>
      <c r="AD70" s="90">
        <f t="shared" ref="AD70:AD110" si="45" xml:space="preserve"> IFERROR(VLOOKUP(AC70,W$4:X$110,2,0),0)+IFERROR(VLOOKUP(AC70,AA$4:AB$110,2,0),0)</f>
        <v>140</v>
      </c>
      <c r="AE70" s="79">
        <f>IF(AD70,RANK(AD70,AD$4:AD$110,0)+COUNTIF(AD$4:AD70,AD70)-1,"")</f>
        <v>36</v>
      </c>
      <c r="AF70" s="147" t="str">
        <f t="shared" si="28"/>
        <v>-</v>
      </c>
      <c r="AG70" s="82" t="str">
        <f t="shared" si="29"/>
        <v>-</v>
      </c>
      <c r="AH70" s="83" t="str">
        <f t="shared" si="36"/>
        <v>-</v>
      </c>
      <c r="AI70" s="45"/>
      <c r="AJ70" s="144">
        <v>15</v>
      </c>
      <c r="AK70" s="41"/>
      <c r="AL70" s="13"/>
      <c r="AM70" s="13"/>
    </row>
    <row r="71" spans="1:39" ht="20.100000000000001" customHeight="1" thickBot="1" x14ac:dyDescent="0.3">
      <c r="A71" s="32" t="s">
        <v>184</v>
      </c>
      <c r="B71" s="8"/>
      <c r="C71" s="110" t="str">
        <f>IF(B71,RANK(B71,B$4:B$110,1)+COUNTIF(B$4:B71,B71)-1,"")</f>
        <v/>
      </c>
      <c r="D71" s="28"/>
      <c r="E71" s="8">
        <v>3.5600694444444444E-4</v>
      </c>
      <c r="F71" s="111">
        <f>IF(E71,RANK(E71,E$4:E$110,1)+COUNTIF(E$4:E71,E71)-1,"")</f>
        <v>9</v>
      </c>
      <c r="G71" s="2">
        <v>1</v>
      </c>
      <c r="H71" s="11">
        <v>6.8214120370370358E-4</v>
      </c>
      <c r="I71" s="9">
        <f t="shared" si="30"/>
        <v>5</v>
      </c>
      <c r="J71" s="28"/>
      <c r="K71" s="1">
        <v>9.6512731481481482E-4</v>
      </c>
      <c r="L71" s="2">
        <f t="shared" si="31"/>
        <v>6</v>
      </c>
      <c r="M71" s="28"/>
      <c r="N71" s="6" t="str">
        <f t="shared" si="37"/>
        <v/>
      </c>
      <c r="O71" s="7" t="str">
        <f t="shared" si="32"/>
        <v/>
      </c>
      <c r="P71" s="6" t="str">
        <f t="shared" si="33"/>
        <v/>
      </c>
      <c r="Q71" s="40" t="s">
        <v>76</v>
      </c>
      <c r="R71" s="12" t="str">
        <f t="shared" si="34"/>
        <v>-</v>
      </c>
      <c r="S71" s="46" t="str">
        <f t="shared" si="35"/>
        <v/>
      </c>
      <c r="T71" s="13"/>
      <c r="U71" s="71" t="str">
        <f t="shared" si="38"/>
        <v/>
      </c>
      <c r="V71" s="67">
        <f t="shared" si="43"/>
        <v>15</v>
      </c>
      <c r="W71" s="67" t="str">
        <f t="shared" si="26"/>
        <v>-</v>
      </c>
      <c r="X71" s="72" t="str">
        <f t="shared" si="39"/>
        <v>-</v>
      </c>
      <c r="Y71" s="78" t="str">
        <f t="shared" si="40"/>
        <v/>
      </c>
      <c r="Z71" s="73">
        <f t="shared" si="44"/>
        <v>15</v>
      </c>
      <c r="AA71" s="74" t="str">
        <f t="shared" si="27"/>
        <v>-</v>
      </c>
      <c r="AB71" s="74" t="str">
        <f t="shared" si="41"/>
        <v>-</v>
      </c>
      <c r="AC71" s="119" t="str">
        <f t="shared" si="42"/>
        <v>Kilo3</v>
      </c>
      <c r="AD71" s="90">
        <f t="shared" si="45"/>
        <v>215</v>
      </c>
      <c r="AE71" s="79">
        <f>IF(AD71,RANK(AD71,AD$4:AD$110,0)+COUNTIF(AD$4:AD71,AD71)-1,"")</f>
        <v>23</v>
      </c>
      <c r="AF71" s="147" t="str">
        <f t="shared" si="28"/>
        <v>-</v>
      </c>
      <c r="AG71" s="82" t="str">
        <f t="shared" si="29"/>
        <v>-</v>
      </c>
      <c r="AH71" s="83" t="str">
        <f t="shared" si="36"/>
        <v>-</v>
      </c>
      <c r="AI71" s="45"/>
      <c r="AJ71" s="144">
        <v>15</v>
      </c>
      <c r="AK71" s="41"/>
      <c r="AL71" s="13"/>
      <c r="AM71" s="13"/>
    </row>
    <row r="72" spans="1:39" ht="20.100000000000001" customHeight="1" thickBot="1" x14ac:dyDescent="0.3">
      <c r="A72" s="32" t="s">
        <v>185</v>
      </c>
      <c r="B72" s="8"/>
      <c r="C72" s="110" t="str">
        <f>IF(B72,RANK(B72,B$4:B$110,1)+COUNTIF(B$4:B72,B72)-1,"")</f>
        <v/>
      </c>
      <c r="D72" s="28"/>
      <c r="E72" s="8"/>
      <c r="F72" s="111" t="str">
        <f>IF(E72,RANK(E72,E$4:E$110,1)+COUNTIF(E$4:E72,E72)-1,"")</f>
        <v/>
      </c>
      <c r="G72" s="2"/>
      <c r="H72" s="11"/>
      <c r="I72" s="9" t="str">
        <f t="shared" si="30"/>
        <v/>
      </c>
      <c r="J72" s="28"/>
      <c r="K72" s="1"/>
      <c r="L72" s="2" t="str">
        <f t="shared" si="31"/>
        <v/>
      </c>
      <c r="M72" s="28"/>
      <c r="N72" s="6" t="str">
        <f t="shared" si="37"/>
        <v/>
      </c>
      <c r="O72" s="7" t="str">
        <f t="shared" si="32"/>
        <v/>
      </c>
      <c r="P72" s="6" t="str">
        <f t="shared" si="33"/>
        <v/>
      </c>
      <c r="Q72" s="40" t="s">
        <v>77</v>
      </c>
      <c r="R72" s="12" t="str">
        <f t="shared" si="34"/>
        <v>-</v>
      </c>
      <c r="S72" s="46" t="str">
        <f t="shared" si="35"/>
        <v/>
      </c>
      <c r="T72" s="13"/>
      <c r="U72" s="71" t="str">
        <f t="shared" si="38"/>
        <v/>
      </c>
      <c r="V72" s="67">
        <f t="shared" si="43"/>
        <v>15</v>
      </c>
      <c r="W72" s="67" t="str">
        <f t="shared" si="26"/>
        <v>-</v>
      </c>
      <c r="X72" s="72" t="str">
        <f t="shared" si="39"/>
        <v>-</v>
      </c>
      <c r="Y72" s="78" t="str">
        <f t="shared" si="40"/>
        <v/>
      </c>
      <c r="Z72" s="73">
        <f t="shared" si="44"/>
        <v>15</v>
      </c>
      <c r="AA72" s="74" t="str">
        <f t="shared" si="27"/>
        <v>-</v>
      </c>
      <c r="AB72" s="74" t="str">
        <f t="shared" si="41"/>
        <v>-</v>
      </c>
      <c r="AC72" s="119" t="str">
        <f t="shared" si="42"/>
        <v>Lima3</v>
      </c>
      <c r="AD72" s="90">
        <f t="shared" si="45"/>
        <v>0</v>
      </c>
      <c r="AE72" s="79" t="str">
        <f>IF(AD72,RANK(AD72,AD$4:AD$110,0)+COUNTIF(AD$4:AD72,AD72)-1,"")</f>
        <v/>
      </c>
      <c r="AF72" s="147" t="str">
        <f t="shared" si="28"/>
        <v>-</v>
      </c>
      <c r="AG72" s="82" t="str">
        <f t="shared" si="29"/>
        <v>-</v>
      </c>
      <c r="AH72" s="83" t="str">
        <f t="shared" si="36"/>
        <v>-</v>
      </c>
      <c r="AI72" s="45"/>
      <c r="AJ72" s="144">
        <v>15</v>
      </c>
      <c r="AK72" s="41"/>
      <c r="AL72" s="13"/>
      <c r="AM72" s="13"/>
    </row>
    <row r="73" spans="1:39" ht="20.100000000000001" customHeight="1" thickBot="1" x14ac:dyDescent="0.3">
      <c r="A73" s="32" t="s">
        <v>186</v>
      </c>
      <c r="B73" s="8"/>
      <c r="C73" s="110" t="str">
        <f>IF(B73,RANK(B73,B$4:B$110,1)+COUNTIF(B$4:B73,B73)-1,"")</f>
        <v/>
      </c>
      <c r="D73" s="28"/>
      <c r="E73" s="8"/>
      <c r="F73" s="111" t="str">
        <f>IF(E73,RANK(E73,E$4:E$110,1)+COUNTIF(E$4:E73,E73)-1,"")</f>
        <v/>
      </c>
      <c r="G73" s="2"/>
      <c r="H73" s="11"/>
      <c r="I73" s="9" t="str">
        <f t="shared" si="30"/>
        <v/>
      </c>
      <c r="J73" s="28"/>
      <c r="K73" s="1"/>
      <c r="L73" s="2" t="str">
        <f t="shared" si="31"/>
        <v/>
      </c>
      <c r="M73" s="28"/>
      <c r="N73" s="6" t="str">
        <f t="shared" si="37"/>
        <v/>
      </c>
      <c r="O73" s="7" t="str">
        <f t="shared" si="32"/>
        <v/>
      </c>
      <c r="P73" s="6" t="str">
        <f t="shared" si="33"/>
        <v/>
      </c>
      <c r="Q73" s="40" t="s">
        <v>78</v>
      </c>
      <c r="R73" s="12" t="str">
        <f t="shared" si="34"/>
        <v>-</v>
      </c>
      <c r="S73" s="46" t="str">
        <f t="shared" si="35"/>
        <v/>
      </c>
      <c r="T73" s="13"/>
      <c r="U73" s="140" t="str">
        <f t="shared" si="38"/>
        <v/>
      </c>
      <c r="V73" s="130">
        <f t="shared" si="43"/>
        <v>15</v>
      </c>
      <c r="W73" s="130" t="str">
        <f t="shared" si="26"/>
        <v>-</v>
      </c>
      <c r="X73" s="131" t="str">
        <f t="shared" si="39"/>
        <v>-</v>
      </c>
      <c r="Y73" s="132" t="str">
        <f t="shared" si="40"/>
        <v/>
      </c>
      <c r="Z73" s="133">
        <f t="shared" si="44"/>
        <v>15</v>
      </c>
      <c r="AA73" s="134" t="str">
        <f t="shared" si="27"/>
        <v>-</v>
      </c>
      <c r="AB73" s="134" t="str">
        <f t="shared" si="41"/>
        <v>-</v>
      </c>
      <c r="AC73" s="135" t="str">
        <f t="shared" si="42"/>
        <v>Mike3</v>
      </c>
      <c r="AD73" s="136">
        <f t="shared" si="45"/>
        <v>0</v>
      </c>
      <c r="AE73" s="137" t="str">
        <f>IF(AD73,RANK(AD73,AD$4:AD$110,0)+COUNTIF(AD$4:AD73,AD73)-1,"")</f>
        <v/>
      </c>
      <c r="AF73" s="148" t="str">
        <f t="shared" si="28"/>
        <v>-</v>
      </c>
      <c r="AG73" s="138" t="str">
        <f t="shared" si="29"/>
        <v>-</v>
      </c>
      <c r="AH73" s="149" t="str">
        <f t="shared" si="36"/>
        <v>-</v>
      </c>
      <c r="AI73" s="142"/>
      <c r="AJ73" s="145">
        <v>15</v>
      </c>
      <c r="AK73" s="41"/>
      <c r="AL73" s="13"/>
      <c r="AM73" s="13"/>
    </row>
    <row r="74" spans="1:39" ht="20.100000000000001" customHeight="1" thickBot="1" x14ac:dyDescent="0.3">
      <c r="A74" s="32" t="s">
        <v>187</v>
      </c>
      <c r="B74" s="8"/>
      <c r="C74" s="110" t="str">
        <f>IF(B74,RANK(B74,B$4:B$110,1)+COUNTIF(B$4:B74,B74)-1,"")</f>
        <v/>
      </c>
      <c r="D74" s="28"/>
      <c r="E74" s="8"/>
      <c r="F74" s="111" t="str">
        <f>IF(E74,RANK(E74,E$4:E$110,1)+COUNTIF(E$4:E74,E74)-1,"")</f>
        <v/>
      </c>
      <c r="G74" s="2"/>
      <c r="H74" s="11"/>
      <c r="I74" s="9" t="str">
        <f t="shared" si="30"/>
        <v/>
      </c>
      <c r="J74" s="28"/>
      <c r="K74" s="1"/>
      <c r="L74" s="2" t="str">
        <f t="shared" si="31"/>
        <v/>
      </c>
      <c r="M74" s="28"/>
      <c r="N74" s="6" t="str">
        <f t="shared" si="37"/>
        <v/>
      </c>
      <c r="O74" s="7" t="str">
        <f t="shared" si="32"/>
        <v/>
      </c>
      <c r="P74" s="6" t="str">
        <f t="shared" si="33"/>
        <v/>
      </c>
      <c r="Q74" s="40" t="s">
        <v>79</v>
      </c>
      <c r="R74" s="12" t="str">
        <f t="shared" si="34"/>
        <v>-</v>
      </c>
      <c r="S74" s="46" t="str">
        <f t="shared" si="35"/>
        <v/>
      </c>
      <c r="T74" s="13"/>
      <c r="U74" s="71" t="str">
        <f t="shared" si="38"/>
        <v/>
      </c>
      <c r="V74" s="67">
        <f t="shared" si="43"/>
        <v>10</v>
      </c>
      <c r="W74" s="67" t="str">
        <f t="shared" si="26"/>
        <v>-</v>
      </c>
      <c r="X74" s="72" t="str">
        <f t="shared" si="39"/>
        <v>-</v>
      </c>
      <c r="Y74" s="78" t="str">
        <f t="shared" si="40"/>
        <v/>
      </c>
      <c r="Z74" s="73">
        <f t="shared" si="44"/>
        <v>10</v>
      </c>
      <c r="AA74" s="74" t="str">
        <f t="shared" si="27"/>
        <v>-</v>
      </c>
      <c r="AB74" s="74" t="str">
        <f t="shared" si="41"/>
        <v>-</v>
      </c>
      <c r="AC74" s="119" t="str">
        <f t="shared" si="42"/>
        <v>November3</v>
      </c>
      <c r="AD74" s="90">
        <f t="shared" si="45"/>
        <v>0</v>
      </c>
      <c r="AE74" s="79" t="str">
        <f>IF(AD74,RANK(AD74,AD$4:AD$110,0)+COUNTIF(AD$4:AD74,AD74)-1,"")</f>
        <v/>
      </c>
      <c r="AF74" s="150" t="str">
        <f t="shared" si="28"/>
        <v>-</v>
      </c>
      <c r="AG74" s="82" t="str">
        <f t="shared" si="29"/>
        <v>-</v>
      </c>
      <c r="AH74" s="83" t="str">
        <f t="shared" si="36"/>
        <v>-</v>
      </c>
      <c r="AI74" s="45"/>
      <c r="AJ74" s="143">
        <v>10</v>
      </c>
      <c r="AK74" s="41"/>
      <c r="AL74" s="13"/>
      <c r="AM74" s="13"/>
    </row>
    <row r="75" spans="1:39" ht="20.100000000000001" customHeight="1" thickBot="1" x14ac:dyDescent="0.3">
      <c r="A75" s="32" t="s">
        <v>188</v>
      </c>
      <c r="B75" s="8"/>
      <c r="C75" s="110" t="str">
        <f>IF(B75,RANK(B75,B$4:B$110,1)+COUNTIF(B$4:B75,B75)-1,"")</f>
        <v/>
      </c>
      <c r="D75" s="28"/>
      <c r="E75" s="8">
        <v>3.5796296296296292E-4</v>
      </c>
      <c r="F75" s="111">
        <f>IF(E75,RANK(E75,E$4:E$110,1)+COUNTIF(E$4:E75,E75)-1,"")</f>
        <v>12</v>
      </c>
      <c r="G75" s="2">
        <v>1</v>
      </c>
      <c r="H75" s="11"/>
      <c r="I75" s="9" t="str">
        <f t="shared" si="30"/>
        <v/>
      </c>
      <c r="J75" s="28"/>
      <c r="K75" s="1"/>
      <c r="L75" s="2" t="str">
        <f t="shared" si="31"/>
        <v/>
      </c>
      <c r="M75" s="28"/>
      <c r="N75" s="6" t="str">
        <f t="shared" si="37"/>
        <v/>
      </c>
      <c r="O75" s="7" t="str">
        <f t="shared" si="32"/>
        <v/>
      </c>
      <c r="P75" s="6" t="str">
        <f t="shared" si="33"/>
        <v/>
      </c>
      <c r="Q75" s="40" t="s">
        <v>80</v>
      </c>
      <c r="R75" s="12" t="str">
        <f t="shared" si="34"/>
        <v>-</v>
      </c>
      <c r="S75" s="46" t="str">
        <f t="shared" si="35"/>
        <v/>
      </c>
      <c r="T75" s="13"/>
      <c r="U75" s="71" t="str">
        <f t="shared" si="38"/>
        <v/>
      </c>
      <c r="V75" s="67">
        <f t="shared" si="43"/>
        <v>10</v>
      </c>
      <c r="W75" s="67" t="str">
        <f t="shared" si="26"/>
        <v>-</v>
      </c>
      <c r="X75" s="72" t="str">
        <f t="shared" si="39"/>
        <v>-</v>
      </c>
      <c r="Y75" s="78" t="str">
        <f t="shared" si="40"/>
        <v/>
      </c>
      <c r="Z75" s="73">
        <f t="shared" si="44"/>
        <v>10</v>
      </c>
      <c r="AA75" s="74" t="str">
        <f t="shared" si="27"/>
        <v>-</v>
      </c>
      <c r="AB75" s="74" t="str">
        <f t="shared" si="41"/>
        <v>-</v>
      </c>
      <c r="AC75" s="119" t="str">
        <f t="shared" si="42"/>
        <v>Oscar3</v>
      </c>
      <c r="AD75" s="90">
        <f t="shared" si="45"/>
        <v>170</v>
      </c>
      <c r="AE75" s="79">
        <f>IF(AD75,RANK(AD75,AD$4:AD$110,0)+COUNTIF(AD$4:AD75,AD75)-1,"")</f>
        <v>28</v>
      </c>
      <c r="AF75" s="147" t="str">
        <f t="shared" si="28"/>
        <v>-</v>
      </c>
      <c r="AG75" s="82" t="str">
        <f t="shared" si="29"/>
        <v>-</v>
      </c>
      <c r="AH75" s="83" t="str">
        <f t="shared" si="36"/>
        <v>-</v>
      </c>
      <c r="AI75" s="45"/>
      <c r="AJ75" s="144">
        <v>10</v>
      </c>
      <c r="AK75" s="41"/>
      <c r="AL75" s="13"/>
      <c r="AM75" s="13"/>
    </row>
    <row r="76" spans="1:39" ht="20.100000000000001" customHeight="1" thickBot="1" x14ac:dyDescent="0.3">
      <c r="A76" s="32" t="s">
        <v>189</v>
      </c>
      <c r="B76" s="8"/>
      <c r="C76" s="110" t="str">
        <f>IF(B76,RANK(B76,B$4:B$110,1)+COUNTIF(B$4:B76,B76)-1,"")</f>
        <v/>
      </c>
      <c r="D76" s="28"/>
      <c r="E76" s="8">
        <v>3.748263888888889E-4</v>
      </c>
      <c r="F76" s="111">
        <f>IF(E76,RANK(E76,E$4:E$110,1)+COUNTIF(E$4:E76,E76)-1,"")</f>
        <v>32</v>
      </c>
      <c r="G76" s="2">
        <v>2</v>
      </c>
      <c r="H76" s="11">
        <v>7.1009259259259257E-4</v>
      </c>
      <c r="I76" s="9">
        <f t="shared" si="30"/>
        <v>16</v>
      </c>
      <c r="J76" s="28"/>
      <c r="K76" s="1">
        <v>1.0224421296296297E-3</v>
      </c>
      <c r="L76" s="2">
        <f t="shared" si="31"/>
        <v>25</v>
      </c>
      <c r="M76" s="28"/>
      <c r="N76" s="6" t="str">
        <f t="shared" si="37"/>
        <v/>
      </c>
      <c r="O76" s="7" t="str">
        <f t="shared" si="32"/>
        <v/>
      </c>
      <c r="P76" s="6" t="str">
        <f t="shared" si="33"/>
        <v/>
      </c>
      <c r="Q76" s="40" t="s">
        <v>81</v>
      </c>
      <c r="R76" s="12" t="str">
        <f t="shared" si="34"/>
        <v>-</v>
      </c>
      <c r="S76" s="46" t="str">
        <f t="shared" si="35"/>
        <v/>
      </c>
      <c r="T76" s="13"/>
      <c r="U76" s="71" t="str">
        <f t="shared" si="38"/>
        <v/>
      </c>
      <c r="V76" s="67">
        <f t="shared" si="43"/>
        <v>10</v>
      </c>
      <c r="W76" s="67" t="str">
        <f t="shared" si="26"/>
        <v>-</v>
      </c>
      <c r="X76" s="72" t="str">
        <f t="shared" si="39"/>
        <v>-</v>
      </c>
      <c r="Y76" s="78" t="str">
        <f t="shared" si="40"/>
        <v/>
      </c>
      <c r="Z76" s="73">
        <f t="shared" si="44"/>
        <v>10</v>
      </c>
      <c r="AA76" s="74" t="str">
        <f t="shared" si="27"/>
        <v>-</v>
      </c>
      <c r="AB76" s="74" t="str">
        <f t="shared" si="41"/>
        <v>-</v>
      </c>
      <c r="AC76" s="119" t="str">
        <f t="shared" si="42"/>
        <v>Papa3</v>
      </c>
      <c r="AD76" s="90">
        <f t="shared" si="45"/>
        <v>60</v>
      </c>
      <c r="AE76" s="79">
        <f>IF(AD76,RANK(AD76,AD$4:AD$110,0)+COUNTIF(AD$4:AD76,AD76)-1,"")</f>
        <v>45</v>
      </c>
      <c r="AF76" s="147" t="str">
        <f t="shared" si="28"/>
        <v>-</v>
      </c>
      <c r="AG76" s="82" t="str">
        <f t="shared" si="29"/>
        <v>-</v>
      </c>
      <c r="AH76" s="83" t="str">
        <f t="shared" si="36"/>
        <v>-</v>
      </c>
      <c r="AI76" s="45"/>
      <c r="AJ76" s="144">
        <v>10</v>
      </c>
      <c r="AK76" s="41"/>
      <c r="AL76" s="13"/>
      <c r="AM76" s="13"/>
    </row>
    <row r="77" spans="1:39" ht="20.100000000000001" customHeight="1" thickBot="1" x14ac:dyDescent="0.3">
      <c r="A77" s="32" t="s">
        <v>190</v>
      </c>
      <c r="B77" s="8">
        <v>4.4645833333333327E-4</v>
      </c>
      <c r="C77" s="110">
        <f>IF(B77,RANK(B77,B$4:B$110,1)+COUNTIF(B$4:B77,B77)-1,"")</f>
        <v>20</v>
      </c>
      <c r="D77" s="28">
        <v>2</v>
      </c>
      <c r="E77" s="8">
        <v>3.723958333333333E-4</v>
      </c>
      <c r="F77" s="111">
        <f>IF(E77,RANK(E77,E$4:E$110,1)+COUNTIF(E$4:E77,E77)-1,"")</f>
        <v>31</v>
      </c>
      <c r="G77" s="2">
        <v>2</v>
      </c>
      <c r="H77" s="11">
        <v>7.2450231481481487E-4</v>
      </c>
      <c r="I77" s="9">
        <f t="shared" si="30"/>
        <v>19</v>
      </c>
      <c r="J77" s="28"/>
      <c r="K77" s="1">
        <v>9.9447916666666673E-4</v>
      </c>
      <c r="L77" s="2">
        <f t="shared" si="31"/>
        <v>16</v>
      </c>
      <c r="M77" s="28"/>
      <c r="N77" s="6">
        <f t="shared" si="37"/>
        <v>2.5378356481481484E-3</v>
      </c>
      <c r="O77" s="7">
        <f t="shared" si="32"/>
        <v>12</v>
      </c>
      <c r="P77" s="6">
        <f t="shared" si="33"/>
        <v>2.2407407407407402E-4</v>
      </c>
      <c r="Q77" s="40" t="s">
        <v>82</v>
      </c>
      <c r="R77" s="12" t="str">
        <f t="shared" si="34"/>
        <v>-</v>
      </c>
      <c r="S77" s="46" t="str">
        <f t="shared" si="35"/>
        <v/>
      </c>
      <c r="T77" s="13"/>
      <c r="U77" s="71" t="str">
        <f t="shared" si="38"/>
        <v/>
      </c>
      <c r="V77" s="67">
        <f t="shared" si="43"/>
        <v>10</v>
      </c>
      <c r="W77" s="67" t="str">
        <f t="shared" si="26"/>
        <v>-</v>
      </c>
      <c r="X77" s="72" t="str">
        <f t="shared" si="39"/>
        <v>-</v>
      </c>
      <c r="Y77" s="78" t="str">
        <f t="shared" si="40"/>
        <v/>
      </c>
      <c r="Z77" s="73">
        <f t="shared" si="44"/>
        <v>10</v>
      </c>
      <c r="AA77" s="74" t="str">
        <f t="shared" si="27"/>
        <v>-</v>
      </c>
      <c r="AB77" s="74" t="str">
        <f t="shared" si="41"/>
        <v>-</v>
      </c>
      <c r="AC77" s="119" t="str">
        <f t="shared" si="42"/>
        <v>Quebec3</v>
      </c>
      <c r="AD77" s="90">
        <f t="shared" si="45"/>
        <v>160</v>
      </c>
      <c r="AE77" s="79">
        <f>IF(AD77,RANK(AD77,AD$4:AD$110,0)+COUNTIF(AD$4:AD77,AD77)-1,"")</f>
        <v>30</v>
      </c>
      <c r="AF77" s="147" t="str">
        <f t="shared" si="28"/>
        <v>-</v>
      </c>
      <c r="AG77" s="82" t="str">
        <f t="shared" si="29"/>
        <v>-</v>
      </c>
      <c r="AH77" s="83" t="str">
        <f t="shared" si="36"/>
        <v>-</v>
      </c>
      <c r="AI77" s="45"/>
      <c r="AJ77" s="144">
        <v>10</v>
      </c>
      <c r="AK77" s="41"/>
      <c r="AL77" s="13"/>
      <c r="AM77" s="13"/>
    </row>
    <row r="78" spans="1:39" ht="20.100000000000001" customHeight="1" thickBot="1" x14ac:dyDescent="0.3">
      <c r="A78" s="32" t="s">
        <v>191</v>
      </c>
      <c r="B78" s="8"/>
      <c r="C78" s="110" t="str">
        <f>IF(B78,RANK(B78,B$4:B$110,1)+COUNTIF(B$4:B78,B78)-1,"")</f>
        <v/>
      </c>
      <c r="D78" s="28"/>
      <c r="E78" s="8"/>
      <c r="F78" s="111" t="str">
        <f>IF(E78,RANK(E78,E$4:E$110,1)+COUNTIF(E$4:E78,E78)-1,"")</f>
        <v/>
      </c>
      <c r="G78" s="2"/>
      <c r="H78" s="11"/>
      <c r="I78" s="9" t="str">
        <f t="shared" si="30"/>
        <v/>
      </c>
      <c r="J78" s="28"/>
      <c r="K78" s="1"/>
      <c r="L78" s="2" t="str">
        <f t="shared" si="31"/>
        <v/>
      </c>
      <c r="M78" s="28"/>
      <c r="N78" s="6" t="str">
        <f t="shared" si="37"/>
        <v/>
      </c>
      <c r="O78" s="7" t="str">
        <f t="shared" si="32"/>
        <v/>
      </c>
      <c r="P78" s="6" t="str">
        <f t="shared" si="33"/>
        <v/>
      </c>
      <c r="Q78" s="40" t="s">
        <v>83</v>
      </c>
      <c r="R78" s="12" t="str">
        <f t="shared" si="34"/>
        <v>-</v>
      </c>
      <c r="S78" s="46" t="str">
        <f t="shared" si="35"/>
        <v/>
      </c>
      <c r="T78" s="13"/>
      <c r="U78" s="71" t="str">
        <f t="shared" si="38"/>
        <v/>
      </c>
      <c r="V78" s="67">
        <f t="shared" si="43"/>
        <v>10</v>
      </c>
      <c r="W78" s="67" t="str">
        <f t="shared" si="26"/>
        <v>-</v>
      </c>
      <c r="X78" s="72" t="str">
        <f t="shared" si="39"/>
        <v>-</v>
      </c>
      <c r="Y78" s="78" t="str">
        <f t="shared" si="40"/>
        <v/>
      </c>
      <c r="Z78" s="73">
        <f t="shared" si="44"/>
        <v>10</v>
      </c>
      <c r="AA78" s="74" t="str">
        <f t="shared" si="27"/>
        <v>-</v>
      </c>
      <c r="AB78" s="74" t="str">
        <f t="shared" si="41"/>
        <v>-</v>
      </c>
      <c r="AC78" s="119" t="str">
        <f t="shared" si="42"/>
        <v>Romeo3</v>
      </c>
      <c r="AD78" s="90">
        <f t="shared" si="45"/>
        <v>0</v>
      </c>
      <c r="AE78" s="79" t="str">
        <f>IF(AD78,RANK(AD78,AD$4:AD$110,0)+COUNTIF(AD$4:AD78,AD78)-1,"")</f>
        <v/>
      </c>
      <c r="AF78" s="147" t="str">
        <f t="shared" si="28"/>
        <v>-</v>
      </c>
      <c r="AG78" s="82" t="str">
        <f t="shared" si="29"/>
        <v>-</v>
      </c>
      <c r="AH78" s="83" t="str">
        <f t="shared" si="36"/>
        <v>-</v>
      </c>
      <c r="AI78" s="45"/>
      <c r="AJ78" s="144">
        <v>10</v>
      </c>
      <c r="AK78" s="41"/>
      <c r="AL78" s="13"/>
      <c r="AM78" s="13"/>
    </row>
    <row r="79" spans="1:39" ht="20.100000000000001" customHeight="1" thickBot="1" x14ac:dyDescent="0.3">
      <c r="A79" s="32" t="s">
        <v>192</v>
      </c>
      <c r="B79" s="8"/>
      <c r="C79" s="110" t="str">
        <f>IF(B79,RANK(B79,B$4:B$110,1)+COUNTIF(B$4:B79,B79)-1,"")</f>
        <v/>
      </c>
      <c r="D79" s="28"/>
      <c r="E79" s="8"/>
      <c r="F79" s="111" t="str">
        <f>IF(E79,RANK(E79,E$4:E$110,1)+COUNTIF(E$4:E79,E79)-1,"")</f>
        <v/>
      </c>
      <c r="G79" s="2"/>
      <c r="H79" s="11"/>
      <c r="I79" s="9" t="str">
        <f t="shared" si="30"/>
        <v/>
      </c>
      <c r="J79" s="28"/>
      <c r="K79" s="1"/>
      <c r="L79" s="2" t="str">
        <f t="shared" si="31"/>
        <v/>
      </c>
      <c r="M79" s="28"/>
      <c r="N79" s="6" t="str">
        <f t="shared" si="37"/>
        <v/>
      </c>
      <c r="O79" s="7" t="str">
        <f t="shared" si="32"/>
        <v/>
      </c>
      <c r="P79" s="6" t="str">
        <f t="shared" si="33"/>
        <v/>
      </c>
      <c r="Q79" s="40" t="s">
        <v>84</v>
      </c>
      <c r="R79" s="12" t="str">
        <f t="shared" si="34"/>
        <v>-</v>
      </c>
      <c r="S79" s="46" t="str">
        <f t="shared" si="35"/>
        <v/>
      </c>
      <c r="T79" s="13"/>
      <c r="U79" s="71" t="str">
        <f t="shared" si="38"/>
        <v/>
      </c>
      <c r="V79" s="67">
        <f t="shared" si="43"/>
        <v>10</v>
      </c>
      <c r="W79" s="67" t="str">
        <f t="shared" si="26"/>
        <v>-</v>
      </c>
      <c r="X79" s="72" t="str">
        <f t="shared" si="39"/>
        <v>-</v>
      </c>
      <c r="Y79" s="78" t="str">
        <f t="shared" si="40"/>
        <v/>
      </c>
      <c r="Z79" s="73">
        <f t="shared" si="44"/>
        <v>10</v>
      </c>
      <c r="AA79" s="74" t="str">
        <f t="shared" si="27"/>
        <v>-</v>
      </c>
      <c r="AB79" s="74" t="str">
        <f t="shared" si="41"/>
        <v>-</v>
      </c>
      <c r="AC79" s="119" t="str">
        <f t="shared" si="42"/>
        <v>Sierra3</v>
      </c>
      <c r="AD79" s="90">
        <f t="shared" si="45"/>
        <v>0</v>
      </c>
      <c r="AE79" s="79" t="str">
        <f>IF(AD79,RANK(AD79,AD$4:AD$110,0)+COUNTIF(AD$4:AD79,AD79)-1,"")</f>
        <v/>
      </c>
      <c r="AF79" s="147" t="str">
        <f t="shared" si="28"/>
        <v>-</v>
      </c>
      <c r="AG79" s="82" t="str">
        <f t="shared" si="29"/>
        <v>-</v>
      </c>
      <c r="AH79" s="83" t="str">
        <f t="shared" si="36"/>
        <v>-</v>
      </c>
      <c r="AI79" s="45"/>
      <c r="AJ79" s="144">
        <v>10</v>
      </c>
      <c r="AK79" s="41"/>
      <c r="AL79" s="13"/>
      <c r="AM79" s="13"/>
    </row>
    <row r="80" spans="1:39" ht="20.100000000000001" customHeight="1" thickBot="1" x14ac:dyDescent="0.3">
      <c r="A80" s="39" t="s">
        <v>193</v>
      </c>
      <c r="B80" s="8"/>
      <c r="C80" s="110" t="str">
        <f>IF(B80,RANK(B80,B$4:B$110,1)+COUNTIF(B$4:B80,B80)-1,"")</f>
        <v/>
      </c>
      <c r="D80" s="28"/>
      <c r="E80" s="8"/>
      <c r="F80" s="111" t="str">
        <f>IF(E80,RANK(E80,E$4:E$110,1)+COUNTIF(E$4:E80,E80)-1,"")</f>
        <v/>
      </c>
      <c r="G80" s="2"/>
      <c r="H80" s="11"/>
      <c r="I80" s="9" t="str">
        <f t="shared" si="30"/>
        <v/>
      </c>
      <c r="J80" s="28"/>
      <c r="K80" s="1"/>
      <c r="L80" s="2" t="str">
        <f t="shared" si="31"/>
        <v/>
      </c>
      <c r="M80" s="28"/>
      <c r="N80" s="6" t="str">
        <f t="shared" si="37"/>
        <v/>
      </c>
      <c r="O80" s="7" t="str">
        <f t="shared" si="32"/>
        <v/>
      </c>
      <c r="P80" s="6" t="str">
        <f t="shared" si="33"/>
        <v/>
      </c>
      <c r="Q80" s="40" t="s">
        <v>85</v>
      </c>
      <c r="R80" s="12" t="str">
        <f t="shared" si="34"/>
        <v>-</v>
      </c>
      <c r="S80" s="46" t="str">
        <f t="shared" si="35"/>
        <v/>
      </c>
      <c r="T80" s="13"/>
      <c r="U80" s="71" t="str">
        <f t="shared" si="38"/>
        <v/>
      </c>
      <c r="V80" s="67">
        <f t="shared" si="43"/>
        <v>10</v>
      </c>
      <c r="W80" s="67" t="str">
        <f t="shared" si="26"/>
        <v>-</v>
      </c>
      <c r="X80" s="72" t="str">
        <f t="shared" si="39"/>
        <v>-</v>
      </c>
      <c r="Y80" s="78" t="str">
        <f t="shared" si="40"/>
        <v/>
      </c>
      <c r="Z80" s="73">
        <f t="shared" si="44"/>
        <v>10</v>
      </c>
      <c r="AA80" s="74" t="str">
        <f t="shared" si="27"/>
        <v>-</v>
      </c>
      <c r="AB80" s="74" t="str">
        <f t="shared" si="41"/>
        <v>-</v>
      </c>
      <c r="AC80" s="119" t="str">
        <f t="shared" si="42"/>
        <v>Alpha4</v>
      </c>
      <c r="AD80" s="90">
        <f t="shared" si="45"/>
        <v>0</v>
      </c>
      <c r="AE80" s="79" t="str">
        <f>IF(AD80,RANK(AD80,AD$4:AD$110,0)+COUNTIF(AD$4:AD80,AD80)-1,"")</f>
        <v/>
      </c>
      <c r="AF80" s="147" t="str">
        <f t="shared" si="28"/>
        <v>-</v>
      </c>
      <c r="AG80" s="82" t="str">
        <f t="shared" si="29"/>
        <v>-</v>
      </c>
      <c r="AH80" s="83" t="str">
        <f t="shared" si="36"/>
        <v>-</v>
      </c>
      <c r="AI80" s="45"/>
      <c r="AJ80" s="144">
        <v>10</v>
      </c>
      <c r="AK80" s="41"/>
      <c r="AL80" s="13"/>
      <c r="AM80" s="13"/>
    </row>
    <row r="81" spans="1:39" ht="20.100000000000001" customHeight="1" thickBot="1" x14ac:dyDescent="0.3">
      <c r="A81" s="32" t="s">
        <v>194</v>
      </c>
      <c r="B81" s="8">
        <v>4.1967592592592593E-4</v>
      </c>
      <c r="C81" s="110">
        <f>IF(B81,RANK(B81,B$4:B$110,1)+COUNTIF(B$4:B81,B81)-1,"")</f>
        <v>8</v>
      </c>
      <c r="D81" s="28">
        <v>1</v>
      </c>
      <c r="E81" s="8">
        <v>3.5670138888888882E-4</v>
      </c>
      <c r="F81" s="111">
        <f>IF(E81,RANK(E81,E$4:E$110,1)+COUNTIF(E$4:E81,E81)-1,"")</f>
        <v>11</v>
      </c>
      <c r="G81" s="2">
        <v>1</v>
      </c>
      <c r="H81" s="11">
        <v>6.8299768518518525E-4</v>
      </c>
      <c r="I81" s="9">
        <f t="shared" si="30"/>
        <v>6</v>
      </c>
      <c r="J81" s="28"/>
      <c r="K81" s="1">
        <v>9.8879629629629621E-4</v>
      </c>
      <c r="L81" s="2">
        <f t="shared" si="31"/>
        <v>14</v>
      </c>
      <c r="M81" s="28"/>
      <c r="N81" s="6">
        <f t="shared" si="37"/>
        <v>2.4481712962962964E-3</v>
      </c>
      <c r="O81" s="7">
        <f t="shared" si="32"/>
        <v>4</v>
      </c>
      <c r="P81" s="6">
        <f t="shared" si="33"/>
        <v>1.3440972222222196E-4</v>
      </c>
      <c r="Q81" s="40" t="s">
        <v>86</v>
      </c>
      <c r="R81" s="12" t="str">
        <f t="shared" si="34"/>
        <v>-</v>
      </c>
      <c r="S81" s="46" t="str">
        <f t="shared" si="35"/>
        <v/>
      </c>
      <c r="T81" s="13"/>
      <c r="U81" s="71" t="str">
        <f t="shared" si="38"/>
        <v/>
      </c>
      <c r="V81" s="67">
        <f t="shared" si="43"/>
        <v>10</v>
      </c>
      <c r="W81" s="67" t="str">
        <f t="shared" si="26"/>
        <v>-</v>
      </c>
      <c r="X81" s="72" t="str">
        <f t="shared" si="39"/>
        <v>-</v>
      </c>
      <c r="Y81" s="78" t="str">
        <f t="shared" si="40"/>
        <v/>
      </c>
      <c r="Z81" s="73">
        <f t="shared" si="44"/>
        <v>10</v>
      </c>
      <c r="AA81" s="74" t="str">
        <f t="shared" si="27"/>
        <v>-</v>
      </c>
      <c r="AB81" s="74" t="str">
        <f t="shared" si="41"/>
        <v>-</v>
      </c>
      <c r="AC81" s="119" t="str">
        <f t="shared" si="42"/>
        <v>Bravo4</v>
      </c>
      <c r="AD81" s="90">
        <f t="shared" si="45"/>
        <v>415</v>
      </c>
      <c r="AE81" s="79">
        <f>IF(AD81,RANK(AD81,AD$4:AD$110,0)+COUNTIF(AD$4:AD81,AD81)-1,"")</f>
        <v>7</v>
      </c>
      <c r="AF81" s="147" t="str">
        <f t="shared" si="28"/>
        <v>-</v>
      </c>
      <c r="AG81" s="82" t="str">
        <f t="shared" si="29"/>
        <v>-</v>
      </c>
      <c r="AH81" s="83" t="str">
        <f t="shared" si="36"/>
        <v>-</v>
      </c>
      <c r="AI81" s="45"/>
      <c r="AJ81" s="144">
        <v>10</v>
      </c>
      <c r="AK81" s="41"/>
      <c r="AL81" s="13"/>
      <c r="AM81" s="13"/>
    </row>
    <row r="82" spans="1:39" ht="20.100000000000001" customHeight="1" thickBot="1" x14ac:dyDescent="0.3">
      <c r="A82" s="32" t="s">
        <v>195</v>
      </c>
      <c r="B82" s="8">
        <v>5.2023148148148143E-4</v>
      </c>
      <c r="C82" s="110">
        <f>IF(B82,RANK(B82,B$4:B$110,1)+COUNTIF(B$4:B82,B82)-1,"")</f>
        <v>30</v>
      </c>
      <c r="D82" s="28">
        <v>2</v>
      </c>
      <c r="E82" s="8">
        <v>3.5572916666666668E-4</v>
      </c>
      <c r="F82" s="111">
        <f>IF(E82,RANK(E82,E$4:E$110,1)+COUNTIF(E$4:E82,E82)-1,"")</f>
        <v>8</v>
      </c>
      <c r="G82" s="2">
        <v>1</v>
      </c>
      <c r="H82" s="11">
        <v>7.2452546296296295E-4</v>
      </c>
      <c r="I82" s="9">
        <f t="shared" si="30"/>
        <v>20</v>
      </c>
      <c r="J82" s="28"/>
      <c r="K82" s="1">
        <v>9.9997685185185194E-4</v>
      </c>
      <c r="L82" s="2">
        <f t="shared" si="31"/>
        <v>18</v>
      </c>
      <c r="M82" s="28"/>
      <c r="N82" s="6">
        <f t="shared" si="37"/>
        <v>2.6004629629629633E-3</v>
      </c>
      <c r="O82" s="7">
        <f t="shared" si="32"/>
        <v>18</v>
      </c>
      <c r="P82" s="6">
        <f t="shared" si="33"/>
        <v>2.8670138888888886E-4</v>
      </c>
      <c r="Q82" s="40" t="s">
        <v>87</v>
      </c>
      <c r="R82" s="12" t="str">
        <f t="shared" si="34"/>
        <v>-</v>
      </c>
      <c r="S82" s="46" t="str">
        <f t="shared" si="35"/>
        <v/>
      </c>
      <c r="T82" s="13"/>
      <c r="U82" s="71" t="str">
        <f t="shared" si="38"/>
        <v/>
      </c>
      <c r="V82" s="67">
        <f t="shared" si="43"/>
        <v>10</v>
      </c>
      <c r="W82" s="67" t="str">
        <f t="shared" si="26"/>
        <v>-</v>
      </c>
      <c r="X82" s="72" t="str">
        <f t="shared" si="39"/>
        <v>-</v>
      </c>
      <c r="Y82" s="78" t="str">
        <f t="shared" si="40"/>
        <v/>
      </c>
      <c r="Z82" s="73">
        <f t="shared" si="44"/>
        <v>10</v>
      </c>
      <c r="AA82" s="74" t="str">
        <f t="shared" si="27"/>
        <v>-</v>
      </c>
      <c r="AB82" s="74" t="str">
        <f t="shared" si="41"/>
        <v>-</v>
      </c>
      <c r="AC82" s="119" t="str">
        <f t="shared" si="42"/>
        <v>Charlie4</v>
      </c>
      <c r="AD82" s="90">
        <f t="shared" si="45"/>
        <v>310</v>
      </c>
      <c r="AE82" s="79">
        <f>IF(AD82,RANK(AD82,AD$4:AD$110,0)+COUNTIF(AD$4:AD82,AD82)-1,"")</f>
        <v>15</v>
      </c>
      <c r="AF82" s="147" t="str">
        <f t="shared" si="28"/>
        <v>-</v>
      </c>
      <c r="AG82" s="82" t="str">
        <f t="shared" si="29"/>
        <v>-</v>
      </c>
      <c r="AH82" s="83" t="str">
        <f t="shared" si="36"/>
        <v>-</v>
      </c>
      <c r="AI82" s="45"/>
      <c r="AJ82" s="144">
        <v>10</v>
      </c>
      <c r="AK82" s="41"/>
      <c r="AL82" s="13"/>
      <c r="AM82" s="13"/>
    </row>
    <row r="83" spans="1:39" ht="20.100000000000001" customHeight="1" thickBot="1" x14ac:dyDescent="0.3">
      <c r="A83" s="32" t="s">
        <v>196</v>
      </c>
      <c r="B83" s="8"/>
      <c r="C83" s="110" t="str">
        <f>IF(B83,RANK(B83,B$4:B$110,1)+COUNTIF(B$4:B83,B83)-1,"")</f>
        <v/>
      </c>
      <c r="D83" s="28"/>
      <c r="E83" s="8"/>
      <c r="F83" s="111" t="str">
        <f>IF(E83,RANK(E83,E$4:E$110,1)+COUNTIF(E$4:E83,E83)-1,"")</f>
        <v/>
      </c>
      <c r="G83" s="2"/>
      <c r="H83" s="11"/>
      <c r="I83" s="9" t="str">
        <f t="shared" si="30"/>
        <v/>
      </c>
      <c r="J83" s="28"/>
      <c r="K83" s="1"/>
      <c r="L83" s="2" t="str">
        <f t="shared" si="31"/>
        <v/>
      </c>
      <c r="M83" s="28"/>
      <c r="N83" s="6" t="str">
        <f t="shared" si="37"/>
        <v/>
      </c>
      <c r="O83" s="7" t="str">
        <f t="shared" si="32"/>
        <v/>
      </c>
      <c r="P83" s="6" t="str">
        <f t="shared" si="33"/>
        <v/>
      </c>
      <c r="Q83" s="40" t="s">
        <v>88</v>
      </c>
      <c r="R83" s="12" t="str">
        <f t="shared" si="34"/>
        <v>-</v>
      </c>
      <c r="S83" s="46" t="str">
        <f t="shared" si="35"/>
        <v/>
      </c>
      <c r="T83" s="13"/>
      <c r="U83" s="141" t="str">
        <f t="shared" si="38"/>
        <v/>
      </c>
      <c r="V83" s="67">
        <f t="shared" si="43"/>
        <v>10</v>
      </c>
      <c r="W83" s="67" t="str">
        <f t="shared" si="26"/>
        <v>-</v>
      </c>
      <c r="X83" s="67" t="str">
        <f t="shared" si="39"/>
        <v>-</v>
      </c>
      <c r="Y83" s="73" t="str">
        <f t="shared" si="40"/>
        <v/>
      </c>
      <c r="Z83" s="73">
        <f t="shared" si="44"/>
        <v>10</v>
      </c>
      <c r="AA83" s="74" t="str">
        <f t="shared" si="27"/>
        <v>-</v>
      </c>
      <c r="AB83" s="74" t="str">
        <f t="shared" si="41"/>
        <v>-</v>
      </c>
      <c r="AC83" s="119" t="str">
        <f t="shared" si="42"/>
        <v>Delta4</v>
      </c>
      <c r="AD83" s="90">
        <f t="shared" si="45"/>
        <v>0</v>
      </c>
      <c r="AE83" s="79" t="str">
        <f>IF(AD83,RANK(AD83,AD$4:AD$110,0)+COUNTIF(AD$4:AD83,AD83)-1,"")</f>
        <v/>
      </c>
      <c r="AF83" s="147" t="str">
        <f t="shared" si="28"/>
        <v>-</v>
      </c>
      <c r="AG83" s="138" t="str">
        <f t="shared" si="29"/>
        <v>-</v>
      </c>
      <c r="AH83" s="149" t="str">
        <f t="shared" si="36"/>
        <v>-</v>
      </c>
      <c r="AI83" s="142"/>
      <c r="AJ83" s="145">
        <v>10</v>
      </c>
      <c r="AK83" s="41"/>
      <c r="AL83" s="13"/>
      <c r="AM83" s="13"/>
    </row>
    <row r="84" spans="1:39" ht="20.100000000000001" customHeight="1" thickBot="1" x14ac:dyDescent="0.3">
      <c r="A84" s="32" t="s">
        <v>197</v>
      </c>
      <c r="B84" s="8"/>
      <c r="C84" s="110" t="str">
        <f>IF(B84,RANK(B84,B$4:B$110,1)+COUNTIF(B$4:B84,B84)-1,"")</f>
        <v/>
      </c>
      <c r="D84" s="28"/>
      <c r="E84" s="8"/>
      <c r="F84" s="111" t="str">
        <f>IF(E84,RANK(E84,E$4:E$110,1)+COUNTIF(E$4:E84,E84)-1,"")</f>
        <v/>
      </c>
      <c r="G84" s="2"/>
      <c r="H84" s="11"/>
      <c r="I84" s="9" t="str">
        <f t="shared" si="30"/>
        <v/>
      </c>
      <c r="J84" s="28"/>
      <c r="K84" s="1"/>
      <c r="L84" s="2" t="str">
        <f t="shared" si="31"/>
        <v/>
      </c>
      <c r="M84" s="28"/>
      <c r="N84" s="6" t="str">
        <f t="shared" si="37"/>
        <v/>
      </c>
      <c r="O84" s="7" t="str">
        <f t="shared" si="32"/>
        <v/>
      </c>
      <c r="P84" s="6" t="str">
        <f t="shared" si="33"/>
        <v/>
      </c>
      <c r="Q84" s="40" t="s">
        <v>89</v>
      </c>
      <c r="R84" s="12" t="str">
        <f t="shared" si="34"/>
        <v>-</v>
      </c>
      <c r="S84" s="46" t="str">
        <f t="shared" si="35"/>
        <v/>
      </c>
      <c r="T84" s="13"/>
      <c r="U84" s="71" t="str">
        <f t="shared" si="38"/>
        <v/>
      </c>
      <c r="V84" s="67">
        <f t="shared" si="43"/>
        <v>5</v>
      </c>
      <c r="W84" s="67" t="str">
        <f t="shared" si="26"/>
        <v>-</v>
      </c>
      <c r="X84" s="72" t="str">
        <f t="shared" si="39"/>
        <v>-</v>
      </c>
      <c r="Y84" s="78" t="str">
        <f t="shared" si="40"/>
        <v/>
      </c>
      <c r="Z84" s="73">
        <f t="shared" si="44"/>
        <v>5</v>
      </c>
      <c r="AA84" s="74" t="str">
        <f t="shared" si="27"/>
        <v>-</v>
      </c>
      <c r="AB84" s="74" t="str">
        <f t="shared" si="41"/>
        <v>-</v>
      </c>
      <c r="AC84" s="119" t="str">
        <f t="shared" si="42"/>
        <v>Echo4</v>
      </c>
      <c r="AD84" s="90">
        <f t="shared" si="45"/>
        <v>0</v>
      </c>
      <c r="AE84" s="79" t="str">
        <f>IF(AD84,RANK(AD84,AD$4:AD$110,0)+COUNTIF(AD$4:AD84,AD84)-1,"")</f>
        <v/>
      </c>
      <c r="AF84" s="147" t="str">
        <f t="shared" si="28"/>
        <v>-</v>
      </c>
      <c r="AG84" s="82" t="str">
        <f t="shared" si="29"/>
        <v>-</v>
      </c>
      <c r="AH84" s="83" t="str">
        <f t="shared" si="36"/>
        <v>-</v>
      </c>
      <c r="AI84" s="45"/>
      <c r="AJ84" s="143">
        <v>5</v>
      </c>
      <c r="AK84" s="41"/>
      <c r="AL84" s="13"/>
      <c r="AM84" s="13"/>
    </row>
    <row r="85" spans="1:39" ht="20.100000000000001" customHeight="1" thickBot="1" x14ac:dyDescent="0.3">
      <c r="A85" s="32" t="s">
        <v>198</v>
      </c>
      <c r="B85" s="8"/>
      <c r="C85" s="110" t="str">
        <f>IF(B85,RANK(B85,B$4:B$110,1)+COUNTIF(B$4:B85,B85)-1,"")</f>
        <v/>
      </c>
      <c r="D85" s="28"/>
      <c r="E85" s="8"/>
      <c r="F85" s="111" t="str">
        <f>IF(E85,RANK(E85,E$4:E$110,1)+COUNTIF(E$4:E85,E85)-1,"")</f>
        <v/>
      </c>
      <c r="G85" s="2"/>
      <c r="H85" s="11"/>
      <c r="I85" s="9" t="str">
        <f t="shared" si="30"/>
        <v/>
      </c>
      <c r="J85" s="28"/>
      <c r="K85" s="1"/>
      <c r="L85" s="2" t="str">
        <f t="shared" si="31"/>
        <v/>
      </c>
      <c r="M85" s="28"/>
      <c r="N85" s="6" t="str">
        <f t="shared" si="37"/>
        <v/>
      </c>
      <c r="O85" s="7" t="str">
        <f t="shared" si="32"/>
        <v/>
      </c>
      <c r="P85" s="6" t="str">
        <f t="shared" si="33"/>
        <v/>
      </c>
      <c r="Q85" s="40" t="s">
        <v>90</v>
      </c>
      <c r="R85" s="12" t="str">
        <f t="shared" si="34"/>
        <v>-</v>
      </c>
      <c r="S85" s="46" t="str">
        <f t="shared" si="35"/>
        <v/>
      </c>
      <c r="T85" s="13"/>
      <c r="U85" s="71" t="str">
        <f t="shared" si="38"/>
        <v/>
      </c>
      <c r="V85" s="67">
        <f t="shared" si="43"/>
        <v>5</v>
      </c>
      <c r="W85" s="67" t="str">
        <f t="shared" si="26"/>
        <v>-</v>
      </c>
      <c r="X85" s="72" t="str">
        <f t="shared" si="39"/>
        <v>-</v>
      </c>
      <c r="Y85" s="78" t="str">
        <f t="shared" si="40"/>
        <v/>
      </c>
      <c r="Z85" s="73">
        <f t="shared" si="44"/>
        <v>5</v>
      </c>
      <c r="AA85" s="74" t="str">
        <f t="shared" si="27"/>
        <v>-</v>
      </c>
      <c r="AB85" s="74" t="str">
        <f t="shared" si="41"/>
        <v>-</v>
      </c>
      <c r="AC85" s="119" t="str">
        <f t="shared" si="42"/>
        <v>Foxtrot4</v>
      </c>
      <c r="AD85" s="90">
        <f t="shared" si="45"/>
        <v>0</v>
      </c>
      <c r="AE85" s="79" t="str">
        <f>IF(AD85,RANK(AD85,AD$4:AD$110,0)+COUNTIF(AD$4:AD85,AD85)-1,"")</f>
        <v/>
      </c>
      <c r="AF85" s="147" t="str">
        <f t="shared" si="28"/>
        <v>-</v>
      </c>
      <c r="AG85" s="82" t="str">
        <f t="shared" si="29"/>
        <v>-</v>
      </c>
      <c r="AH85" s="83" t="str">
        <f t="shared" si="36"/>
        <v>-</v>
      </c>
      <c r="AI85" s="45"/>
      <c r="AJ85" s="144">
        <v>5</v>
      </c>
      <c r="AK85" s="41"/>
      <c r="AL85" s="13"/>
      <c r="AM85" s="13"/>
    </row>
    <row r="86" spans="1:39" ht="20.100000000000001" customHeight="1" thickBot="1" x14ac:dyDescent="0.3">
      <c r="A86" s="32" t="s">
        <v>199</v>
      </c>
      <c r="B86" s="8">
        <v>4.5012731481481482E-4</v>
      </c>
      <c r="C86" s="110">
        <f>IF(B86,RANK(B86,B$4:B$110,1)+COUNTIF(B$4:B86,B86)-1,"")</f>
        <v>21</v>
      </c>
      <c r="D86" s="28">
        <v>2</v>
      </c>
      <c r="E86" s="8">
        <v>3.6528935185185189E-4</v>
      </c>
      <c r="F86" s="111">
        <f>IF(E86,RANK(E86,E$4:E$110,1)+COUNTIF(E$4:E86,E86)-1,"")</f>
        <v>24</v>
      </c>
      <c r="G86" s="2">
        <v>2</v>
      </c>
      <c r="H86" s="11">
        <v>7.4516203703703691E-4</v>
      </c>
      <c r="I86" s="9">
        <f t="shared" si="30"/>
        <v>25</v>
      </c>
      <c r="J86" s="28"/>
      <c r="K86" s="1">
        <v>1.0055208333333333E-3</v>
      </c>
      <c r="L86" s="2">
        <f t="shared" si="31"/>
        <v>20</v>
      </c>
      <c r="M86" s="28"/>
      <c r="N86" s="6">
        <f t="shared" si="37"/>
        <v>2.5660995370370369E-3</v>
      </c>
      <c r="O86" s="7">
        <f t="shared" si="32"/>
        <v>16</v>
      </c>
      <c r="P86" s="6">
        <f t="shared" si="33"/>
        <v>2.5233796296296246E-4</v>
      </c>
      <c r="Q86" s="40" t="s">
        <v>91</v>
      </c>
      <c r="R86" s="12" t="str">
        <f t="shared" si="34"/>
        <v>-</v>
      </c>
      <c r="S86" s="46" t="str">
        <f t="shared" si="35"/>
        <v/>
      </c>
      <c r="T86" s="13"/>
      <c r="U86" s="71" t="str">
        <f t="shared" si="38"/>
        <v/>
      </c>
      <c r="V86" s="67">
        <f t="shared" si="43"/>
        <v>5</v>
      </c>
      <c r="W86" s="67" t="str">
        <f t="shared" si="26"/>
        <v>-</v>
      </c>
      <c r="X86" s="72" t="str">
        <f t="shared" si="39"/>
        <v>-</v>
      </c>
      <c r="Y86" s="78" t="str">
        <f t="shared" si="40"/>
        <v/>
      </c>
      <c r="Z86" s="73">
        <f t="shared" si="44"/>
        <v>5</v>
      </c>
      <c r="AA86" s="74" t="str">
        <f t="shared" si="27"/>
        <v>-</v>
      </c>
      <c r="AB86" s="74" t="str">
        <f t="shared" si="41"/>
        <v>-</v>
      </c>
      <c r="AC86" s="119" t="str">
        <f t="shared" si="42"/>
        <v>Golf4</v>
      </c>
      <c r="AD86" s="90">
        <f t="shared" si="45"/>
        <v>160</v>
      </c>
      <c r="AE86" s="79">
        <f>IF(AD86,RANK(AD86,AD$4:AD$110,0)+COUNTIF(AD$4:AD86,AD86)-1,"")</f>
        <v>31</v>
      </c>
      <c r="AF86" s="147" t="str">
        <f t="shared" si="28"/>
        <v>-</v>
      </c>
      <c r="AG86" s="82" t="str">
        <f t="shared" si="29"/>
        <v>-</v>
      </c>
      <c r="AH86" s="83" t="str">
        <f t="shared" si="36"/>
        <v>-</v>
      </c>
      <c r="AI86" s="45"/>
      <c r="AJ86" s="144">
        <v>5</v>
      </c>
      <c r="AK86" s="41"/>
      <c r="AL86" s="13"/>
      <c r="AM86" s="13"/>
    </row>
    <row r="87" spans="1:39" ht="20.100000000000001" customHeight="1" thickBot="1" x14ac:dyDescent="0.3">
      <c r="A87" s="32" t="s">
        <v>200</v>
      </c>
      <c r="B87" s="8">
        <v>6.3000000000000003E-4</v>
      </c>
      <c r="C87" s="110">
        <f>IF(B87,RANK(B87,B$4:B$110,1)+COUNTIF(B$4:B87,B87)-1,"")</f>
        <v>34</v>
      </c>
      <c r="D87" s="28">
        <v>3</v>
      </c>
      <c r="E87" s="8">
        <v>3.7731481481481486E-4</v>
      </c>
      <c r="F87" s="111">
        <f>IF(E87,RANK(E87,E$4:E$110,1)+COUNTIF(E$4:E87,E87)-1,"")</f>
        <v>36</v>
      </c>
      <c r="G87" s="2">
        <v>3</v>
      </c>
      <c r="H87" s="11">
        <v>8.0707175925925922E-4</v>
      </c>
      <c r="I87" s="9">
        <f t="shared" si="30"/>
        <v>29</v>
      </c>
      <c r="J87" s="28"/>
      <c r="K87" s="1">
        <v>1.0671180555555553E-3</v>
      </c>
      <c r="L87" s="2">
        <f t="shared" si="31"/>
        <v>31</v>
      </c>
      <c r="M87" s="28"/>
      <c r="N87" s="6">
        <f t="shared" si="37"/>
        <v>2.8815046296296297E-3</v>
      </c>
      <c r="O87" s="7">
        <f t="shared" si="32"/>
        <v>24</v>
      </c>
      <c r="P87" s="6">
        <f t="shared" si="33"/>
        <v>5.6774305555555528E-4</v>
      </c>
      <c r="Q87" s="40" t="s">
        <v>92</v>
      </c>
      <c r="R87" s="12" t="str">
        <f t="shared" si="34"/>
        <v>-</v>
      </c>
      <c r="S87" s="46" t="str">
        <f t="shared" si="35"/>
        <v/>
      </c>
      <c r="T87" s="13"/>
      <c r="U87" s="71" t="str">
        <f t="shared" si="38"/>
        <v/>
      </c>
      <c r="V87" s="67">
        <f t="shared" si="43"/>
        <v>5</v>
      </c>
      <c r="W87" s="67" t="str">
        <f t="shared" si="26"/>
        <v>-</v>
      </c>
      <c r="X87" s="72" t="str">
        <f t="shared" si="39"/>
        <v>-</v>
      </c>
      <c r="Y87" s="78" t="str">
        <f t="shared" si="40"/>
        <v/>
      </c>
      <c r="Z87" s="73">
        <f t="shared" si="44"/>
        <v>5</v>
      </c>
      <c r="AA87" s="74" t="str">
        <f t="shared" si="27"/>
        <v>-</v>
      </c>
      <c r="AB87" s="74" t="str">
        <f t="shared" si="41"/>
        <v>-</v>
      </c>
      <c r="AC87" s="119" t="str">
        <f t="shared" si="42"/>
        <v>Hotel4</v>
      </c>
      <c r="AD87" s="90">
        <f t="shared" si="45"/>
        <v>180</v>
      </c>
      <c r="AE87" s="79">
        <f>IF(AD87,RANK(AD87,AD$4:AD$110,0)+COUNTIF(AD$4:AD87,AD87)-1,"")</f>
        <v>27</v>
      </c>
      <c r="AF87" s="147" t="str">
        <f t="shared" si="28"/>
        <v>-</v>
      </c>
      <c r="AG87" s="82" t="str">
        <f t="shared" si="29"/>
        <v>-</v>
      </c>
      <c r="AH87" s="83" t="str">
        <f t="shared" si="36"/>
        <v>-</v>
      </c>
      <c r="AI87" s="45"/>
      <c r="AJ87" s="144">
        <v>5</v>
      </c>
      <c r="AK87" s="41"/>
      <c r="AL87" s="13"/>
      <c r="AM87" s="13"/>
    </row>
    <row r="88" spans="1:39" ht="20.100000000000001" customHeight="1" thickBot="1" x14ac:dyDescent="0.3">
      <c r="A88" s="32" t="s">
        <v>201</v>
      </c>
      <c r="B88" s="8"/>
      <c r="C88" s="110" t="str">
        <f>IF(B88,RANK(B88,B$4:B$110,1)+COUNTIF(B$4:B88,B88)-1,"")</f>
        <v/>
      </c>
      <c r="D88" s="28"/>
      <c r="E88" s="8"/>
      <c r="F88" s="111" t="str">
        <f>IF(E88,RANK(E88,E$4:E$110,1)+COUNTIF(E$4:E88,E88)-1,"")</f>
        <v/>
      </c>
      <c r="G88" s="2"/>
      <c r="H88" s="11"/>
      <c r="I88" s="9" t="str">
        <f t="shared" si="30"/>
        <v/>
      </c>
      <c r="J88" s="28"/>
      <c r="K88" s="1"/>
      <c r="L88" s="2" t="str">
        <f t="shared" si="31"/>
        <v/>
      </c>
      <c r="M88" s="28"/>
      <c r="N88" s="6" t="str">
        <f t="shared" si="37"/>
        <v/>
      </c>
      <c r="O88" s="7" t="str">
        <f t="shared" si="32"/>
        <v/>
      </c>
      <c r="P88" s="6" t="str">
        <f t="shared" si="33"/>
        <v/>
      </c>
      <c r="Q88" s="40" t="s">
        <v>93</v>
      </c>
      <c r="R88" s="12" t="str">
        <f t="shared" si="34"/>
        <v>-</v>
      </c>
      <c r="S88" s="46" t="str">
        <f t="shared" si="35"/>
        <v/>
      </c>
      <c r="T88" s="13"/>
      <c r="U88" s="71" t="str">
        <f t="shared" si="38"/>
        <v/>
      </c>
      <c r="V88" s="67">
        <f t="shared" si="43"/>
        <v>5</v>
      </c>
      <c r="W88" s="67" t="str">
        <f t="shared" si="26"/>
        <v>-</v>
      </c>
      <c r="X88" s="72" t="str">
        <f t="shared" si="39"/>
        <v>-</v>
      </c>
      <c r="Y88" s="78" t="str">
        <f t="shared" si="40"/>
        <v/>
      </c>
      <c r="Z88" s="73">
        <f t="shared" si="44"/>
        <v>5</v>
      </c>
      <c r="AA88" s="74" t="str">
        <f t="shared" si="27"/>
        <v>-</v>
      </c>
      <c r="AB88" s="74" t="str">
        <f t="shared" si="41"/>
        <v>-</v>
      </c>
      <c r="AC88" s="119" t="str">
        <f t="shared" si="42"/>
        <v>India4</v>
      </c>
      <c r="AD88" s="90">
        <f t="shared" si="45"/>
        <v>0</v>
      </c>
      <c r="AE88" s="79" t="str">
        <f>IF(AD88,RANK(AD88,AD$4:AD$110,0)+COUNTIF(AD$4:AD88,AD88)-1,"")</f>
        <v/>
      </c>
      <c r="AF88" s="147" t="str">
        <f t="shared" si="28"/>
        <v>-</v>
      </c>
      <c r="AG88" s="82" t="str">
        <f t="shared" si="29"/>
        <v>-</v>
      </c>
      <c r="AH88" s="83" t="str">
        <f t="shared" si="36"/>
        <v>-</v>
      </c>
      <c r="AI88" s="45"/>
      <c r="AJ88" s="144">
        <v>5</v>
      </c>
      <c r="AK88" s="41"/>
      <c r="AL88" s="13"/>
      <c r="AM88" s="13"/>
    </row>
    <row r="89" spans="1:39" ht="20.100000000000001" customHeight="1" thickBot="1" x14ac:dyDescent="0.3">
      <c r="A89" s="32" t="s">
        <v>202</v>
      </c>
      <c r="B89" s="8"/>
      <c r="C89" s="110" t="str">
        <f>IF(B89,RANK(B89,B$4:B$110,1)+COUNTIF(B$4:B89,B89)-1,"")</f>
        <v/>
      </c>
      <c r="D89" s="28"/>
      <c r="E89" s="8"/>
      <c r="F89" s="111" t="str">
        <f>IF(E89,RANK(E89,E$4:E$110,1)+COUNTIF(E$4:E89,E89)-1,"")</f>
        <v/>
      </c>
      <c r="G89" s="2"/>
      <c r="H89" s="11"/>
      <c r="I89" s="9" t="str">
        <f t="shared" si="30"/>
        <v/>
      </c>
      <c r="J89" s="28"/>
      <c r="K89" s="1"/>
      <c r="L89" s="2" t="str">
        <f t="shared" si="31"/>
        <v/>
      </c>
      <c r="M89" s="28"/>
      <c r="N89" s="6" t="str">
        <f t="shared" si="37"/>
        <v/>
      </c>
      <c r="O89" s="7" t="str">
        <f t="shared" si="32"/>
        <v/>
      </c>
      <c r="P89" s="6" t="str">
        <f t="shared" si="33"/>
        <v/>
      </c>
      <c r="Q89" s="40" t="s">
        <v>94</v>
      </c>
      <c r="R89" s="12" t="str">
        <f t="shared" si="34"/>
        <v>-</v>
      </c>
      <c r="S89" s="46" t="str">
        <f t="shared" si="35"/>
        <v/>
      </c>
      <c r="T89" s="13"/>
      <c r="U89" s="71" t="str">
        <f t="shared" si="38"/>
        <v/>
      </c>
      <c r="V89" s="67">
        <f t="shared" si="43"/>
        <v>5</v>
      </c>
      <c r="W89" s="67" t="str">
        <f t="shared" si="26"/>
        <v>-</v>
      </c>
      <c r="X89" s="72" t="str">
        <f t="shared" si="39"/>
        <v>-</v>
      </c>
      <c r="Y89" s="78" t="str">
        <f t="shared" si="40"/>
        <v/>
      </c>
      <c r="Z89" s="73">
        <f t="shared" si="44"/>
        <v>5</v>
      </c>
      <c r="AA89" s="74" t="str">
        <f t="shared" si="27"/>
        <v>-</v>
      </c>
      <c r="AB89" s="74" t="str">
        <f t="shared" si="41"/>
        <v>-</v>
      </c>
      <c r="AC89" s="119" t="str">
        <f t="shared" si="42"/>
        <v>Juliett4</v>
      </c>
      <c r="AD89" s="90">
        <f t="shared" si="45"/>
        <v>0</v>
      </c>
      <c r="AE89" s="79" t="str">
        <f>IF(AD89,RANK(AD89,AD$4:AD$110,0)+COUNTIF(AD$4:AD89,AD89)-1,"")</f>
        <v/>
      </c>
      <c r="AF89" s="147" t="str">
        <f t="shared" si="28"/>
        <v>-</v>
      </c>
      <c r="AG89" s="82" t="str">
        <f t="shared" si="29"/>
        <v>-</v>
      </c>
      <c r="AH89" s="83" t="str">
        <f t="shared" si="36"/>
        <v>-</v>
      </c>
      <c r="AI89" s="45"/>
      <c r="AJ89" s="144">
        <v>5</v>
      </c>
      <c r="AK89" s="41"/>
      <c r="AL89" s="13"/>
      <c r="AM89" s="13"/>
    </row>
    <row r="90" spans="1:39" ht="20.100000000000001" customHeight="1" thickBot="1" x14ac:dyDescent="0.3">
      <c r="A90" s="32" t="s">
        <v>203</v>
      </c>
      <c r="B90" s="8"/>
      <c r="C90" s="110" t="str">
        <f>IF(B90,RANK(B90,B$4:B$110,1)+COUNTIF(B$4:B90,B90)-1,"")</f>
        <v/>
      </c>
      <c r="D90" s="28"/>
      <c r="E90" s="8"/>
      <c r="F90" s="111" t="str">
        <f>IF(E90,RANK(E90,E$4:E$110,1)+COUNTIF(E$4:E90,E90)-1,"")</f>
        <v/>
      </c>
      <c r="G90" s="2"/>
      <c r="H90" s="11"/>
      <c r="I90" s="9" t="str">
        <f t="shared" si="30"/>
        <v/>
      </c>
      <c r="J90" s="28"/>
      <c r="K90" s="1"/>
      <c r="L90" s="2" t="str">
        <f t="shared" si="31"/>
        <v/>
      </c>
      <c r="M90" s="28"/>
      <c r="N90" s="6" t="str">
        <f t="shared" si="37"/>
        <v/>
      </c>
      <c r="O90" s="7" t="str">
        <f t="shared" si="32"/>
        <v/>
      </c>
      <c r="P90" s="6" t="str">
        <f t="shared" si="33"/>
        <v/>
      </c>
      <c r="Q90" s="40" t="s">
        <v>95</v>
      </c>
      <c r="R90" s="12" t="str">
        <f t="shared" si="34"/>
        <v>-</v>
      </c>
      <c r="S90" s="46" t="str">
        <f t="shared" si="35"/>
        <v/>
      </c>
      <c r="T90" s="13"/>
      <c r="U90" s="71" t="str">
        <f t="shared" si="38"/>
        <v/>
      </c>
      <c r="V90" s="67">
        <f t="shared" si="43"/>
        <v>5</v>
      </c>
      <c r="W90" s="67" t="str">
        <f t="shared" si="26"/>
        <v>-</v>
      </c>
      <c r="X90" s="72" t="str">
        <f t="shared" si="39"/>
        <v>-</v>
      </c>
      <c r="Y90" s="78" t="str">
        <f t="shared" si="40"/>
        <v/>
      </c>
      <c r="Z90" s="73">
        <f t="shared" si="44"/>
        <v>5</v>
      </c>
      <c r="AA90" s="74" t="str">
        <f t="shared" si="27"/>
        <v>-</v>
      </c>
      <c r="AB90" s="74" t="str">
        <f t="shared" si="41"/>
        <v>-</v>
      </c>
      <c r="AC90" s="119" t="str">
        <f t="shared" si="42"/>
        <v>Kilo4</v>
      </c>
      <c r="AD90" s="90">
        <f t="shared" si="45"/>
        <v>0</v>
      </c>
      <c r="AE90" s="79" t="str">
        <f>IF(AD90,RANK(AD90,AD$4:AD$110,0)+COUNTIF(AD$4:AD90,AD90)-1,"")</f>
        <v/>
      </c>
      <c r="AF90" s="147" t="str">
        <f t="shared" si="28"/>
        <v>-</v>
      </c>
      <c r="AG90" s="82" t="str">
        <f t="shared" si="29"/>
        <v>-</v>
      </c>
      <c r="AH90" s="83" t="str">
        <f t="shared" si="36"/>
        <v>-</v>
      </c>
      <c r="AI90" s="45"/>
      <c r="AJ90" s="144">
        <v>5</v>
      </c>
      <c r="AK90" s="41"/>
      <c r="AL90" s="13"/>
      <c r="AM90" s="13"/>
    </row>
    <row r="91" spans="1:39" ht="20.100000000000001" customHeight="1" thickBot="1" x14ac:dyDescent="0.3">
      <c r="A91" s="32" t="s">
        <v>204</v>
      </c>
      <c r="B91" s="8"/>
      <c r="C91" s="110" t="str">
        <f>IF(B91,RANK(B91,B$4:B$110,1)+COUNTIF(B$4:B91,B91)-1,"")</f>
        <v/>
      </c>
      <c r="D91" s="28"/>
      <c r="E91" s="8">
        <v>3.5228009259259256E-4</v>
      </c>
      <c r="F91" s="111">
        <f>IF(E91,RANK(E91,E$4:E$110,1)+COUNTIF(E$4:E91,E91)-1,"")</f>
        <v>7</v>
      </c>
      <c r="G91" s="2">
        <v>1</v>
      </c>
      <c r="H91" s="11"/>
      <c r="I91" s="9" t="str">
        <f t="shared" si="30"/>
        <v/>
      </c>
      <c r="J91" s="28"/>
      <c r="K91" s="1">
        <v>9.6144675925925922E-4</v>
      </c>
      <c r="L91" s="2">
        <f t="shared" si="31"/>
        <v>5</v>
      </c>
      <c r="M91" s="28"/>
      <c r="N91" s="6" t="str">
        <f t="shared" si="37"/>
        <v/>
      </c>
      <c r="O91" s="7" t="str">
        <f t="shared" si="32"/>
        <v/>
      </c>
      <c r="P91" s="6" t="str">
        <f t="shared" si="33"/>
        <v/>
      </c>
      <c r="Q91" s="40" t="s">
        <v>96</v>
      </c>
      <c r="R91" s="12" t="str">
        <f t="shared" si="34"/>
        <v>-</v>
      </c>
      <c r="S91" s="46" t="str">
        <f t="shared" si="35"/>
        <v/>
      </c>
      <c r="T91" s="13"/>
      <c r="U91" s="71" t="str">
        <f t="shared" si="38"/>
        <v/>
      </c>
      <c r="V91" s="67">
        <f t="shared" si="43"/>
        <v>5</v>
      </c>
      <c r="W91" s="67" t="str">
        <f t="shared" si="26"/>
        <v>-</v>
      </c>
      <c r="X91" s="72" t="str">
        <f t="shared" si="39"/>
        <v>-</v>
      </c>
      <c r="Y91" s="78" t="str">
        <f t="shared" si="40"/>
        <v/>
      </c>
      <c r="Z91" s="73">
        <f t="shared" si="44"/>
        <v>5</v>
      </c>
      <c r="AA91" s="74" t="str">
        <f t="shared" si="27"/>
        <v>-</v>
      </c>
      <c r="AB91" s="74" t="str">
        <f t="shared" si="41"/>
        <v>-</v>
      </c>
      <c r="AC91" s="119" t="str">
        <f t="shared" si="42"/>
        <v>Lima4</v>
      </c>
      <c r="AD91" s="90">
        <f t="shared" si="45"/>
        <v>245</v>
      </c>
      <c r="AE91" s="79">
        <f>IF(AD91,RANK(AD91,AD$4:AD$110,0)+COUNTIF(AD$4:AD91,AD91)-1,"")</f>
        <v>20</v>
      </c>
      <c r="AF91" s="147" t="str">
        <f t="shared" si="28"/>
        <v>-</v>
      </c>
      <c r="AG91" s="82" t="str">
        <f t="shared" si="29"/>
        <v>-</v>
      </c>
      <c r="AH91" s="83" t="str">
        <f t="shared" si="36"/>
        <v>-</v>
      </c>
      <c r="AI91" s="45"/>
      <c r="AJ91" s="144">
        <v>5</v>
      </c>
      <c r="AK91" s="41"/>
      <c r="AL91" s="13"/>
      <c r="AM91" s="13"/>
    </row>
    <row r="92" spans="1:39" ht="20.100000000000001" customHeight="1" thickBot="1" x14ac:dyDescent="0.3">
      <c r="A92" s="32" t="s">
        <v>205</v>
      </c>
      <c r="B92" s="8"/>
      <c r="C92" s="110" t="str">
        <f>IF(B92,RANK(B92,B$4:B$110,1)+COUNTIF(B$4:B92,B92)-1,"")</f>
        <v/>
      </c>
      <c r="D92" s="28"/>
      <c r="E92" s="8"/>
      <c r="F92" s="111" t="str">
        <f>IF(E92,RANK(E92,E$4:E$110,1)+COUNTIF(E$4:E92,E92)-1,"")</f>
        <v/>
      </c>
      <c r="G92" s="2"/>
      <c r="H92" s="11"/>
      <c r="I92" s="9" t="str">
        <f t="shared" si="30"/>
        <v/>
      </c>
      <c r="J92" s="28"/>
      <c r="K92" s="1"/>
      <c r="L92" s="2" t="str">
        <f t="shared" si="31"/>
        <v/>
      </c>
      <c r="M92" s="28"/>
      <c r="N92" s="6" t="str">
        <f t="shared" si="37"/>
        <v/>
      </c>
      <c r="O92" s="7" t="str">
        <f t="shared" si="32"/>
        <v/>
      </c>
      <c r="P92" s="6" t="str">
        <f t="shared" si="33"/>
        <v/>
      </c>
      <c r="Q92" s="40" t="s">
        <v>97</v>
      </c>
      <c r="R92" s="12" t="str">
        <f t="shared" si="34"/>
        <v>-</v>
      </c>
      <c r="S92" s="46" t="str">
        <f t="shared" si="35"/>
        <v/>
      </c>
      <c r="T92" s="13"/>
      <c r="U92" s="71" t="str">
        <f t="shared" si="38"/>
        <v/>
      </c>
      <c r="V92" s="67">
        <f t="shared" si="43"/>
        <v>5</v>
      </c>
      <c r="W92" s="67" t="str">
        <f t="shared" si="26"/>
        <v>-</v>
      </c>
      <c r="X92" s="72" t="str">
        <f t="shared" si="39"/>
        <v>-</v>
      </c>
      <c r="Y92" s="78" t="str">
        <f t="shared" si="40"/>
        <v/>
      </c>
      <c r="Z92" s="73">
        <f t="shared" si="44"/>
        <v>5</v>
      </c>
      <c r="AA92" s="74" t="str">
        <f t="shared" si="27"/>
        <v>-</v>
      </c>
      <c r="AB92" s="74" t="str">
        <f t="shared" si="41"/>
        <v>-</v>
      </c>
      <c r="AC92" s="119" t="str">
        <f t="shared" si="42"/>
        <v>Mike4</v>
      </c>
      <c r="AD92" s="90">
        <f t="shared" si="45"/>
        <v>0</v>
      </c>
      <c r="AE92" s="79" t="str">
        <f>IF(AD92,RANK(AD92,AD$4:AD$110,0)+COUNTIF(AD$4:AD92,AD92)-1,"")</f>
        <v/>
      </c>
      <c r="AF92" s="147" t="str">
        <f t="shared" si="28"/>
        <v>-</v>
      </c>
      <c r="AG92" s="82" t="str">
        <f t="shared" si="29"/>
        <v>-</v>
      </c>
      <c r="AH92" s="83" t="str">
        <f t="shared" si="36"/>
        <v>-</v>
      </c>
      <c r="AI92" s="45"/>
      <c r="AJ92" s="144">
        <v>5</v>
      </c>
      <c r="AK92" s="41"/>
      <c r="AL92" s="13"/>
      <c r="AM92" s="13"/>
    </row>
    <row r="93" spans="1:39" ht="20.100000000000001" customHeight="1" thickBot="1" x14ac:dyDescent="0.3">
      <c r="A93" s="32" t="s">
        <v>206</v>
      </c>
      <c r="B93" s="8"/>
      <c r="C93" s="110" t="str">
        <f>IF(B93,RANK(B93,B$4:B$110,1)+COUNTIF(B$4:B93,B93)-1,"")</f>
        <v/>
      </c>
      <c r="D93" s="28"/>
      <c r="E93" s="8">
        <v>3.7560185185185179E-4</v>
      </c>
      <c r="F93" s="111">
        <f>IF(E93,RANK(E93,E$4:E$110,1)+COUNTIF(E$4:E93,E93)-1,"")</f>
        <v>35</v>
      </c>
      <c r="G93" s="2">
        <v>2</v>
      </c>
      <c r="H93" s="11"/>
      <c r="I93" s="9" t="str">
        <f t="shared" si="30"/>
        <v/>
      </c>
      <c r="J93" s="28"/>
      <c r="K93" s="1"/>
      <c r="L93" s="2" t="str">
        <f t="shared" si="31"/>
        <v/>
      </c>
      <c r="M93" s="28"/>
      <c r="N93" s="6" t="str">
        <f t="shared" si="37"/>
        <v/>
      </c>
      <c r="O93" s="7" t="str">
        <f t="shared" si="32"/>
        <v/>
      </c>
      <c r="P93" s="6" t="str">
        <f t="shared" si="33"/>
        <v/>
      </c>
      <c r="Q93" s="40" t="s">
        <v>98</v>
      </c>
      <c r="R93" s="12" t="str">
        <f t="shared" si="34"/>
        <v>-</v>
      </c>
      <c r="S93" s="46" t="str">
        <f t="shared" si="35"/>
        <v/>
      </c>
      <c r="T93" s="13"/>
      <c r="U93" s="140" t="str">
        <f t="shared" si="38"/>
        <v/>
      </c>
      <c r="V93" s="130">
        <f t="shared" si="43"/>
        <v>5</v>
      </c>
      <c r="W93" s="130" t="str">
        <f t="shared" si="26"/>
        <v>-</v>
      </c>
      <c r="X93" s="131" t="str">
        <f t="shared" si="39"/>
        <v>-</v>
      </c>
      <c r="Y93" s="132" t="str">
        <f t="shared" si="40"/>
        <v/>
      </c>
      <c r="Z93" s="133">
        <f t="shared" si="44"/>
        <v>5</v>
      </c>
      <c r="AA93" s="134" t="str">
        <f t="shared" si="27"/>
        <v>-</v>
      </c>
      <c r="AB93" s="134" t="str">
        <f t="shared" si="41"/>
        <v>-</v>
      </c>
      <c r="AC93" s="135" t="str">
        <f t="shared" si="42"/>
        <v>November4</v>
      </c>
      <c r="AD93" s="136">
        <f t="shared" si="45"/>
        <v>60</v>
      </c>
      <c r="AE93" s="137">
        <f>IF(AD93,RANK(AD93,AD$4:AD$110,0)+COUNTIF(AD$4:AD93,AD93)-1,"")</f>
        <v>46</v>
      </c>
      <c r="AF93" s="148" t="str">
        <f t="shared" si="28"/>
        <v>-</v>
      </c>
      <c r="AG93" s="138" t="str">
        <f t="shared" si="29"/>
        <v>-</v>
      </c>
      <c r="AH93" s="149" t="str">
        <f t="shared" si="36"/>
        <v>-</v>
      </c>
      <c r="AI93" s="142"/>
      <c r="AJ93" s="145">
        <v>5</v>
      </c>
      <c r="AK93" s="41"/>
      <c r="AL93" s="13"/>
      <c r="AM93" s="13"/>
    </row>
    <row r="94" spans="1:39" ht="20.100000000000001" customHeight="1" thickBot="1" x14ac:dyDescent="0.3">
      <c r="A94" s="32" t="s">
        <v>207</v>
      </c>
      <c r="B94" s="8"/>
      <c r="C94" s="110" t="str">
        <f>IF(B94,RANK(B94,B$4:B$110,1)+COUNTIF(B$4:B94,B94)-1,"")</f>
        <v/>
      </c>
      <c r="D94" s="28"/>
      <c r="E94" s="8"/>
      <c r="F94" s="111" t="str">
        <f>IF(E94,RANK(E94,E$4:E$110,1)+COUNTIF(E$4:E94,E94)-1,"")</f>
        <v/>
      </c>
      <c r="G94" s="2"/>
      <c r="H94" s="11"/>
      <c r="I94" s="9" t="str">
        <f t="shared" si="30"/>
        <v/>
      </c>
      <c r="J94" s="28"/>
      <c r="K94" s="1"/>
      <c r="L94" s="2" t="str">
        <f t="shared" si="31"/>
        <v/>
      </c>
      <c r="M94" s="28"/>
      <c r="N94" s="6" t="str">
        <f t="shared" si="37"/>
        <v/>
      </c>
      <c r="O94" s="7" t="str">
        <f t="shared" si="32"/>
        <v/>
      </c>
      <c r="P94" s="6" t="str">
        <f t="shared" si="33"/>
        <v/>
      </c>
      <c r="Q94" s="40" t="s">
        <v>99</v>
      </c>
      <c r="R94" s="12" t="str">
        <f t="shared" si="34"/>
        <v>-</v>
      </c>
      <c r="S94" s="46" t="str">
        <f t="shared" si="35"/>
        <v/>
      </c>
      <c r="T94" s="13"/>
      <c r="U94" s="71" t="str">
        <f t="shared" si="38"/>
        <v/>
      </c>
      <c r="V94" s="67">
        <f t="shared" si="43"/>
        <v>3</v>
      </c>
      <c r="W94" s="67" t="str">
        <f t="shared" si="26"/>
        <v>-</v>
      </c>
      <c r="X94" s="72" t="str">
        <f t="shared" si="39"/>
        <v>-</v>
      </c>
      <c r="Y94" s="78" t="str">
        <f t="shared" si="40"/>
        <v/>
      </c>
      <c r="Z94" s="73">
        <f t="shared" si="44"/>
        <v>3</v>
      </c>
      <c r="AA94" s="74" t="str">
        <f t="shared" si="27"/>
        <v>-</v>
      </c>
      <c r="AB94" s="74" t="str">
        <f t="shared" si="41"/>
        <v>-</v>
      </c>
      <c r="AC94" s="119" t="str">
        <f t="shared" si="42"/>
        <v>Oscar4</v>
      </c>
      <c r="AD94" s="90">
        <f t="shared" si="45"/>
        <v>0</v>
      </c>
      <c r="AE94" s="79" t="str">
        <f>IF(AD94,RANK(AD94,AD$4:AD$110,0)+COUNTIF(AD$4:AD94,AD94)-1,"")</f>
        <v/>
      </c>
      <c r="AF94" s="147" t="str">
        <f t="shared" si="28"/>
        <v>-</v>
      </c>
      <c r="AG94" s="82" t="str">
        <f t="shared" si="29"/>
        <v>-</v>
      </c>
      <c r="AH94" s="83" t="str">
        <f t="shared" si="36"/>
        <v>-</v>
      </c>
      <c r="AI94" s="45"/>
      <c r="AJ94" s="143">
        <v>3</v>
      </c>
      <c r="AK94" s="41"/>
      <c r="AL94" s="13"/>
      <c r="AM94" s="13"/>
    </row>
    <row r="95" spans="1:39" ht="20.100000000000001" customHeight="1" thickBot="1" x14ac:dyDescent="0.3">
      <c r="A95" s="32" t="s">
        <v>208</v>
      </c>
      <c r="B95" s="8"/>
      <c r="C95" s="110" t="str">
        <f>IF(B95,RANK(B95,B$4:B$110,1)+COUNTIF(B$4:B95,B95)-1,"")</f>
        <v/>
      </c>
      <c r="D95" s="28"/>
      <c r="E95" s="8"/>
      <c r="F95" s="111" t="str">
        <f>IF(E95,RANK(E95,E$4:E$110,1)+COUNTIF(E$4:E95,E95)-1,"")</f>
        <v/>
      </c>
      <c r="G95" s="2"/>
      <c r="H95" s="11"/>
      <c r="I95" s="9" t="str">
        <f t="shared" si="30"/>
        <v/>
      </c>
      <c r="J95" s="28"/>
      <c r="K95" s="1"/>
      <c r="L95" s="2" t="str">
        <f t="shared" si="31"/>
        <v/>
      </c>
      <c r="M95" s="28"/>
      <c r="N95" s="6" t="str">
        <f t="shared" si="37"/>
        <v/>
      </c>
      <c r="O95" s="7" t="str">
        <f t="shared" si="32"/>
        <v/>
      </c>
      <c r="P95" s="6" t="str">
        <f t="shared" si="33"/>
        <v/>
      </c>
      <c r="Q95" s="40" t="s">
        <v>100</v>
      </c>
      <c r="R95" s="12" t="str">
        <f t="shared" si="34"/>
        <v>-</v>
      </c>
      <c r="S95" s="46" t="str">
        <f t="shared" si="35"/>
        <v/>
      </c>
      <c r="T95" s="13"/>
      <c r="U95" s="71" t="str">
        <f t="shared" si="38"/>
        <v/>
      </c>
      <c r="V95" s="67">
        <f t="shared" si="43"/>
        <v>3</v>
      </c>
      <c r="W95" s="67" t="str">
        <f t="shared" si="26"/>
        <v>-</v>
      </c>
      <c r="X95" s="72" t="str">
        <f t="shared" si="39"/>
        <v>-</v>
      </c>
      <c r="Y95" s="78" t="str">
        <f t="shared" si="40"/>
        <v/>
      </c>
      <c r="Z95" s="73">
        <f t="shared" si="44"/>
        <v>3</v>
      </c>
      <c r="AA95" s="74" t="str">
        <f t="shared" si="27"/>
        <v>-</v>
      </c>
      <c r="AB95" s="74" t="str">
        <f t="shared" si="41"/>
        <v>-</v>
      </c>
      <c r="AC95" s="119" t="str">
        <f t="shared" si="42"/>
        <v>Papa4</v>
      </c>
      <c r="AD95" s="90">
        <f t="shared" si="45"/>
        <v>0</v>
      </c>
      <c r="AE95" s="79" t="str">
        <f>IF(AD95,RANK(AD95,AD$4:AD$110,0)+COUNTIF(AD$4:AD95,AD95)-1,"")</f>
        <v/>
      </c>
      <c r="AF95" s="147" t="str">
        <f t="shared" si="28"/>
        <v>-</v>
      </c>
      <c r="AG95" s="82" t="str">
        <f t="shared" si="29"/>
        <v>-</v>
      </c>
      <c r="AH95" s="83" t="str">
        <f t="shared" si="36"/>
        <v>-</v>
      </c>
      <c r="AI95" s="45"/>
      <c r="AJ95" s="144">
        <v>3</v>
      </c>
      <c r="AK95" s="41"/>
      <c r="AL95" s="13"/>
      <c r="AM95" s="13"/>
    </row>
    <row r="96" spans="1:39" ht="20.100000000000001" customHeight="1" thickBot="1" x14ac:dyDescent="0.3">
      <c r="A96" s="32" t="s">
        <v>209</v>
      </c>
      <c r="B96" s="8"/>
      <c r="C96" s="110" t="str">
        <f>IF(B96,RANK(B96,B$4:B$110,1)+COUNTIF(B$4:B96,B96)-1,"")</f>
        <v/>
      </c>
      <c r="D96" s="28"/>
      <c r="E96" s="8"/>
      <c r="F96" s="111" t="str">
        <f>IF(E96,RANK(E96,E$4:E$110,1)+COUNTIF(E$4:E96,E96)-1,"")</f>
        <v/>
      </c>
      <c r="G96" s="2"/>
      <c r="H96" s="11"/>
      <c r="I96" s="9" t="str">
        <f t="shared" si="30"/>
        <v/>
      </c>
      <c r="J96" s="28"/>
      <c r="K96" s="1"/>
      <c r="L96" s="2" t="str">
        <f t="shared" si="31"/>
        <v/>
      </c>
      <c r="M96" s="28"/>
      <c r="N96" s="6" t="str">
        <f t="shared" si="37"/>
        <v/>
      </c>
      <c r="O96" s="7" t="str">
        <f t="shared" si="32"/>
        <v/>
      </c>
      <c r="P96" s="6" t="str">
        <f t="shared" si="33"/>
        <v/>
      </c>
      <c r="Q96" s="40" t="s">
        <v>101</v>
      </c>
      <c r="R96" s="12" t="str">
        <f t="shared" si="34"/>
        <v>-</v>
      </c>
      <c r="S96" s="46" t="str">
        <f t="shared" si="35"/>
        <v/>
      </c>
      <c r="T96" s="13"/>
      <c r="U96" s="71" t="str">
        <f t="shared" si="38"/>
        <v/>
      </c>
      <c r="V96" s="67">
        <f t="shared" si="43"/>
        <v>3</v>
      </c>
      <c r="W96" s="67" t="str">
        <f t="shared" si="26"/>
        <v>-</v>
      </c>
      <c r="X96" s="72" t="str">
        <f t="shared" si="39"/>
        <v>-</v>
      </c>
      <c r="Y96" s="78" t="str">
        <f t="shared" si="40"/>
        <v/>
      </c>
      <c r="Z96" s="73">
        <f t="shared" si="44"/>
        <v>3</v>
      </c>
      <c r="AA96" s="74" t="str">
        <f t="shared" si="27"/>
        <v>-</v>
      </c>
      <c r="AB96" s="74" t="str">
        <f t="shared" si="41"/>
        <v>-</v>
      </c>
      <c r="AC96" s="119" t="str">
        <f t="shared" si="42"/>
        <v>Quebec4</v>
      </c>
      <c r="AD96" s="90">
        <f t="shared" si="45"/>
        <v>0</v>
      </c>
      <c r="AE96" s="79" t="str">
        <f>IF(AD96,RANK(AD96,AD$4:AD$110,0)+COUNTIF(AD$4:AD96,AD96)-1,"")</f>
        <v/>
      </c>
      <c r="AF96" s="147" t="str">
        <f t="shared" si="28"/>
        <v>-</v>
      </c>
      <c r="AG96" s="82" t="str">
        <f t="shared" si="29"/>
        <v>-</v>
      </c>
      <c r="AH96" s="83" t="str">
        <f t="shared" si="36"/>
        <v>-</v>
      </c>
      <c r="AI96" s="45"/>
      <c r="AJ96" s="144">
        <v>3</v>
      </c>
      <c r="AK96" s="41"/>
      <c r="AL96" s="13"/>
      <c r="AM96" s="13"/>
    </row>
    <row r="97" spans="1:39" ht="20.100000000000001" customHeight="1" thickBot="1" x14ac:dyDescent="0.3">
      <c r="A97" s="32" t="s">
        <v>210</v>
      </c>
      <c r="B97" s="8"/>
      <c r="C97" s="110" t="str">
        <f>IF(B97,RANK(B97,B$4:B$110,1)+COUNTIF(B$4:B97,B97)-1,"")</f>
        <v/>
      </c>
      <c r="D97" s="28"/>
      <c r="E97" s="8"/>
      <c r="F97" s="111" t="str">
        <f>IF(E97,RANK(E97,E$4:E$110,1)+COUNTIF(E$4:E97,E97)-1,"")</f>
        <v/>
      </c>
      <c r="G97" s="2"/>
      <c r="H97" s="11"/>
      <c r="I97" s="9" t="str">
        <f t="shared" si="30"/>
        <v/>
      </c>
      <c r="J97" s="28"/>
      <c r="K97" s="1"/>
      <c r="L97" s="2" t="str">
        <f t="shared" si="31"/>
        <v/>
      </c>
      <c r="M97" s="28"/>
      <c r="N97" s="6" t="str">
        <f t="shared" si="37"/>
        <v/>
      </c>
      <c r="O97" s="7" t="str">
        <f t="shared" si="32"/>
        <v/>
      </c>
      <c r="P97" s="6" t="str">
        <f t="shared" si="33"/>
        <v/>
      </c>
      <c r="Q97" s="40" t="s">
        <v>102</v>
      </c>
      <c r="R97" s="12" t="str">
        <f t="shared" si="34"/>
        <v>-</v>
      </c>
      <c r="S97" s="46" t="str">
        <f t="shared" si="35"/>
        <v/>
      </c>
      <c r="T97" s="13"/>
      <c r="U97" s="71" t="str">
        <f t="shared" si="38"/>
        <v/>
      </c>
      <c r="V97" s="67">
        <f t="shared" si="43"/>
        <v>3</v>
      </c>
      <c r="W97" s="67" t="str">
        <f t="shared" si="26"/>
        <v>-</v>
      </c>
      <c r="X97" s="72" t="str">
        <f t="shared" si="39"/>
        <v>-</v>
      </c>
      <c r="Y97" s="78" t="str">
        <f t="shared" si="40"/>
        <v/>
      </c>
      <c r="Z97" s="73">
        <f t="shared" si="44"/>
        <v>3</v>
      </c>
      <c r="AA97" s="74" t="str">
        <f t="shared" si="27"/>
        <v>-</v>
      </c>
      <c r="AB97" s="74" t="str">
        <f t="shared" si="41"/>
        <v>-</v>
      </c>
      <c r="AC97" s="119" t="str">
        <f t="shared" si="42"/>
        <v>Romeo4</v>
      </c>
      <c r="AD97" s="90">
        <f t="shared" si="45"/>
        <v>0</v>
      </c>
      <c r="AE97" s="79" t="str">
        <f>IF(AD97,RANK(AD97,AD$4:AD$110,0)+COUNTIF(AD$4:AD97,AD97)-1,"")</f>
        <v/>
      </c>
      <c r="AF97" s="147" t="str">
        <f t="shared" si="28"/>
        <v>-</v>
      </c>
      <c r="AG97" s="82" t="str">
        <f t="shared" si="29"/>
        <v>-</v>
      </c>
      <c r="AH97" s="83" t="str">
        <f t="shared" si="36"/>
        <v>-</v>
      </c>
      <c r="AI97" s="45"/>
      <c r="AJ97" s="144">
        <v>3</v>
      </c>
      <c r="AK97" s="41"/>
      <c r="AL97" s="13"/>
      <c r="AM97" s="13"/>
    </row>
    <row r="98" spans="1:39" ht="20.100000000000001" customHeight="1" thickBot="1" x14ac:dyDescent="0.3">
      <c r="A98" s="33" t="s">
        <v>211</v>
      </c>
      <c r="B98" s="8">
        <v>4.5420138888888892E-4</v>
      </c>
      <c r="C98" s="110">
        <f>IF(B98,RANK(B98,B$4:B$110,1)+COUNTIF(B$4:B98,B98)-1,"")</f>
        <v>22</v>
      </c>
      <c r="D98" s="28">
        <v>2</v>
      </c>
      <c r="E98" s="8">
        <v>3.6922453703703699E-4</v>
      </c>
      <c r="F98" s="111">
        <f>IF(E98,RANK(E98,E$4:E$110,1)+COUNTIF(E$4:E98,E98)-1,"")</f>
        <v>28</v>
      </c>
      <c r="G98" s="2">
        <v>2</v>
      </c>
      <c r="H98" s="11">
        <v>7.5706018518518527E-4</v>
      </c>
      <c r="I98" s="9">
        <f t="shared" si="30"/>
        <v>27</v>
      </c>
      <c r="J98" s="28"/>
      <c r="K98" s="1">
        <v>1.0371643518518518E-3</v>
      </c>
      <c r="L98" s="2">
        <f t="shared" si="31"/>
        <v>27</v>
      </c>
      <c r="M98" s="28"/>
      <c r="N98" s="6">
        <f t="shared" si="37"/>
        <v>2.6176504629629631E-3</v>
      </c>
      <c r="O98" s="7">
        <f t="shared" si="32"/>
        <v>19</v>
      </c>
      <c r="P98" s="6">
        <f t="shared" si="33"/>
        <v>3.038888888888887E-4</v>
      </c>
      <c r="Q98" s="40" t="s">
        <v>103</v>
      </c>
      <c r="R98" s="12" t="str">
        <f t="shared" si="34"/>
        <v>-</v>
      </c>
      <c r="S98" s="46" t="str">
        <f t="shared" si="35"/>
        <v/>
      </c>
      <c r="T98" s="13"/>
      <c r="U98" s="71" t="str">
        <f t="shared" si="38"/>
        <v/>
      </c>
      <c r="V98" s="67">
        <f t="shared" si="43"/>
        <v>3</v>
      </c>
      <c r="W98" s="67" t="str">
        <f t="shared" si="26"/>
        <v>-</v>
      </c>
      <c r="X98" s="72" t="str">
        <f t="shared" si="39"/>
        <v>-</v>
      </c>
      <c r="Y98" s="78" t="str">
        <f t="shared" si="40"/>
        <v/>
      </c>
      <c r="Z98" s="73">
        <f t="shared" si="44"/>
        <v>3</v>
      </c>
      <c r="AA98" s="74" t="str">
        <f t="shared" si="27"/>
        <v>-</v>
      </c>
      <c r="AB98" s="74" t="str">
        <f t="shared" si="41"/>
        <v>-</v>
      </c>
      <c r="AC98" s="119" t="str">
        <f t="shared" si="42"/>
        <v>Sierra4</v>
      </c>
      <c r="AD98" s="90">
        <f t="shared" si="45"/>
        <v>160</v>
      </c>
      <c r="AE98" s="79">
        <f>IF(AD98,RANK(AD98,AD$4:AD$110,0)+COUNTIF(AD$4:AD98,AD98)-1,"")</f>
        <v>32</v>
      </c>
      <c r="AF98" s="147" t="str">
        <f t="shared" si="28"/>
        <v>-</v>
      </c>
      <c r="AG98" s="82" t="str">
        <f t="shared" si="29"/>
        <v>-</v>
      </c>
      <c r="AH98" s="83" t="str">
        <f t="shared" si="36"/>
        <v>-</v>
      </c>
      <c r="AI98" s="45"/>
      <c r="AJ98" s="144">
        <v>3</v>
      </c>
      <c r="AK98" s="41"/>
      <c r="AL98" s="13"/>
      <c r="AM98" s="13"/>
    </row>
    <row r="99" spans="1:39" ht="20.100000000000001" customHeight="1" thickBot="1" x14ac:dyDescent="0.3">
      <c r="A99" s="39" t="s">
        <v>212</v>
      </c>
      <c r="B99" s="8">
        <v>5.6934027777777788E-4</v>
      </c>
      <c r="C99" s="110">
        <f>IF(B99,RANK(B99,B$4:B$110,1)+COUNTIF(B$4:B99,B99)-1,"")</f>
        <v>32</v>
      </c>
      <c r="D99" s="28">
        <v>2</v>
      </c>
      <c r="E99" s="8">
        <v>3.8017361111111108E-4</v>
      </c>
      <c r="F99" s="111">
        <f>IF(E99,RANK(E99,E$4:E$110,1)+COUNTIF(E$4:E99,E99)-1,"")</f>
        <v>38</v>
      </c>
      <c r="G99" s="2">
        <v>2</v>
      </c>
      <c r="H99" s="11">
        <v>7.851851851851852E-4</v>
      </c>
      <c r="I99" s="9">
        <f t="shared" si="30"/>
        <v>28</v>
      </c>
      <c r="J99" s="28"/>
      <c r="K99" s="1">
        <v>1.0388541666666669E-3</v>
      </c>
      <c r="L99" s="2">
        <f t="shared" si="31"/>
        <v>28</v>
      </c>
      <c r="M99" s="28"/>
      <c r="N99" s="6">
        <f t="shared" si="37"/>
        <v>2.7735532407407414E-3</v>
      </c>
      <c r="O99" s="7">
        <f t="shared" si="32"/>
        <v>23</v>
      </c>
      <c r="P99" s="6">
        <f t="shared" si="33"/>
        <v>4.5979166666666694E-4</v>
      </c>
      <c r="Q99" s="40" t="s">
        <v>104</v>
      </c>
      <c r="R99" s="12" t="str">
        <f t="shared" si="34"/>
        <v>-</v>
      </c>
      <c r="S99" s="46" t="str">
        <f t="shared" si="35"/>
        <v/>
      </c>
      <c r="T99" s="13"/>
      <c r="U99" s="71" t="str">
        <f t="shared" si="38"/>
        <v/>
      </c>
      <c r="V99" s="67">
        <f t="shared" si="43"/>
        <v>3</v>
      </c>
      <c r="W99" s="67" t="str">
        <f t="shared" si="26"/>
        <v>-</v>
      </c>
      <c r="X99" s="72" t="str">
        <f t="shared" si="39"/>
        <v>-</v>
      </c>
      <c r="Y99" s="78" t="str">
        <f t="shared" si="40"/>
        <v/>
      </c>
      <c r="Z99" s="73">
        <f t="shared" si="44"/>
        <v>3</v>
      </c>
      <c r="AA99" s="74" t="str">
        <f t="shared" si="27"/>
        <v>-</v>
      </c>
      <c r="AB99" s="74" t="str">
        <f t="shared" si="41"/>
        <v>-</v>
      </c>
      <c r="AC99" s="119" t="str">
        <f t="shared" si="42"/>
        <v>Alpha5</v>
      </c>
      <c r="AD99" s="90">
        <f t="shared" si="45"/>
        <v>120</v>
      </c>
      <c r="AE99" s="79">
        <f>IF(AD99,RANK(AD99,AD$4:AD$110,0)+COUNTIF(AD$4:AD99,AD99)-1,"")</f>
        <v>39</v>
      </c>
      <c r="AF99" s="147" t="str">
        <f t="shared" si="28"/>
        <v>-</v>
      </c>
      <c r="AG99" s="82" t="str">
        <f t="shared" si="29"/>
        <v>-</v>
      </c>
      <c r="AH99" s="83" t="str">
        <f t="shared" si="36"/>
        <v>-</v>
      </c>
      <c r="AI99" s="45"/>
      <c r="AJ99" s="144">
        <v>3</v>
      </c>
      <c r="AK99" s="41"/>
      <c r="AL99" s="13"/>
      <c r="AM99" s="13"/>
    </row>
    <row r="100" spans="1:39" ht="20.100000000000001" customHeight="1" thickBot="1" x14ac:dyDescent="0.3">
      <c r="A100" s="32" t="s">
        <v>213</v>
      </c>
      <c r="B100" s="8"/>
      <c r="C100" s="110" t="str">
        <f>IF(B100,RANK(B100,B$4:B$110,1)+COUNTIF(B$4:B100,B100)-1,"")</f>
        <v/>
      </c>
      <c r="D100" s="28"/>
      <c r="E100" s="8">
        <v>3.5892361111111113E-4</v>
      </c>
      <c r="F100" s="111">
        <f>IF(E100,RANK(E100,E$4:E$110,1)+COUNTIF(E$4:E100,E100)-1,"")</f>
        <v>14</v>
      </c>
      <c r="G100" s="2">
        <v>1</v>
      </c>
      <c r="H100" s="11">
        <v>6.8109953703703703E-4</v>
      </c>
      <c r="I100" s="9">
        <f t="shared" ref="I100:I110" si="46">IF(H100,RANK(H100,H$4:H$110,1),"")</f>
        <v>4</v>
      </c>
      <c r="J100" s="28"/>
      <c r="K100" s="1">
        <v>9.6935185185185178E-4</v>
      </c>
      <c r="L100" s="2">
        <f t="shared" ref="L100:L110" si="47">IF(K100,RANK(K100,K$4:K$110,1),"")</f>
        <v>7</v>
      </c>
      <c r="M100" s="28"/>
      <c r="N100" s="6" t="str">
        <f t="shared" si="37"/>
        <v/>
      </c>
      <c r="O100" s="7" t="str">
        <f t="shared" ref="O100:O110" si="48">IF(N100="","",RANK(N100,N$4:N$110,1))</f>
        <v/>
      </c>
      <c r="P100" s="6" t="str">
        <f t="shared" ref="P100:P110" si="49">IF(LEN(N100)=0,"",N100-MIN(N$4:N$111))</f>
        <v/>
      </c>
      <c r="Q100" s="40" t="s">
        <v>105</v>
      </c>
      <c r="R100" s="12" t="str">
        <f t="shared" ref="R100:R110" si="50">IFERROR(INDEX($A$4:$A$110,MATCH(SMALL($O$4:$O$110,ROW()-3),O$4:O$110,0)),"-")</f>
        <v>-</v>
      </c>
      <c r="S100" s="46" t="str">
        <f t="shared" ref="S100:S110" si="51">IF(R100="-","",VLOOKUP(R100,$A$4:$P$110,16,FALSE))</f>
        <v/>
      </c>
      <c r="T100" s="13"/>
      <c r="U100" s="71" t="str">
        <f t="shared" si="38"/>
        <v/>
      </c>
      <c r="V100" s="67">
        <f t="shared" si="43"/>
        <v>3</v>
      </c>
      <c r="W100" s="67" t="str">
        <f t="shared" ref="W100:W110" si="52">IFERROR(INDEX($A$4:$A$110,MATCH(SMALL($C$4:$C$110,ROW()-3),C$4:C$110,0)),"-")</f>
        <v>-</v>
      </c>
      <c r="X100" s="72" t="str">
        <f t="shared" si="39"/>
        <v>-</v>
      </c>
      <c r="Y100" s="78" t="str">
        <f t="shared" si="40"/>
        <v/>
      </c>
      <c r="Z100" s="73">
        <f t="shared" si="44"/>
        <v>3</v>
      </c>
      <c r="AA100" s="74" t="str">
        <f t="shared" ref="AA100:AA110" si="53">IFERROR(INDEX($A$4:$A$110,MATCH(SMALL($F$4:$F$110,ROW()-3),F$4:F$110,0)),"-")</f>
        <v>-</v>
      </c>
      <c r="AB100" s="74" t="str">
        <f t="shared" si="41"/>
        <v>-</v>
      </c>
      <c r="AC100" s="119" t="str">
        <f t="shared" si="42"/>
        <v>Bravo5</v>
      </c>
      <c r="AD100" s="90">
        <f t="shared" si="45"/>
        <v>140</v>
      </c>
      <c r="AE100" s="79">
        <f>IF(AD100,RANK(AD100,AD$4:AD$110,0)+COUNTIF(AD$4:AD100,AD100)-1,"")</f>
        <v>37</v>
      </c>
      <c r="AF100" s="147" t="str">
        <f t="shared" si="28"/>
        <v>-</v>
      </c>
      <c r="AG100" s="82" t="str">
        <f t="shared" si="29"/>
        <v>-</v>
      </c>
      <c r="AH100" s="83" t="str">
        <f t="shared" si="36"/>
        <v>-</v>
      </c>
      <c r="AI100" s="45"/>
      <c r="AJ100" s="144">
        <v>3</v>
      </c>
      <c r="AK100" s="41"/>
      <c r="AL100" s="13"/>
      <c r="AM100" s="13"/>
    </row>
    <row r="101" spans="1:39" ht="20.100000000000001" customHeight="1" thickBot="1" x14ac:dyDescent="0.3">
      <c r="A101" s="32" t="s">
        <v>214</v>
      </c>
      <c r="B101" s="8"/>
      <c r="C101" s="110" t="str">
        <f>IF(B101,RANK(B101,B$4:B$110,1)+COUNTIF(B$4:B101,B101)-1,"")</f>
        <v/>
      </c>
      <c r="D101" s="28"/>
      <c r="E101" s="8"/>
      <c r="F101" s="111" t="str">
        <f>IF(E101,RANK(E101,E$4:E$110,1)+COUNTIF(E$4:E101,E101)-1,"")</f>
        <v/>
      </c>
      <c r="G101" s="2"/>
      <c r="H101" s="11"/>
      <c r="I101" s="9" t="str">
        <f t="shared" si="46"/>
        <v/>
      </c>
      <c r="J101" s="28"/>
      <c r="K101" s="1"/>
      <c r="L101" s="2" t="str">
        <f t="shared" si="47"/>
        <v/>
      </c>
      <c r="M101" s="28"/>
      <c r="N101" s="6" t="str">
        <f t="shared" si="37"/>
        <v/>
      </c>
      <c r="O101" s="7" t="str">
        <f t="shared" si="48"/>
        <v/>
      </c>
      <c r="P101" s="6" t="str">
        <f t="shared" si="49"/>
        <v/>
      </c>
      <c r="Q101" s="40" t="s">
        <v>106</v>
      </c>
      <c r="R101" s="12" t="str">
        <f t="shared" si="50"/>
        <v>-</v>
      </c>
      <c r="S101" s="46" t="str">
        <f t="shared" si="51"/>
        <v/>
      </c>
      <c r="T101" s="13"/>
      <c r="U101" s="71" t="str">
        <f t="shared" si="38"/>
        <v/>
      </c>
      <c r="V101" s="67">
        <f t="shared" si="43"/>
        <v>3</v>
      </c>
      <c r="W101" s="67" t="str">
        <f t="shared" si="52"/>
        <v>-</v>
      </c>
      <c r="X101" s="72" t="str">
        <f t="shared" si="39"/>
        <v>-</v>
      </c>
      <c r="Y101" s="78" t="str">
        <f t="shared" si="40"/>
        <v/>
      </c>
      <c r="Z101" s="73">
        <f t="shared" si="44"/>
        <v>3</v>
      </c>
      <c r="AA101" s="74" t="str">
        <f t="shared" si="53"/>
        <v>-</v>
      </c>
      <c r="AB101" s="74" t="str">
        <f t="shared" si="41"/>
        <v>-</v>
      </c>
      <c r="AC101" s="119" t="str">
        <f t="shared" si="42"/>
        <v>Charlie5</v>
      </c>
      <c r="AD101" s="90">
        <f t="shared" si="45"/>
        <v>0</v>
      </c>
      <c r="AE101" s="79" t="str">
        <f>IF(AD101,RANK(AD101,AD$4:AD$110,0)+COUNTIF(AD$4:AD101,AD101)-1,"")</f>
        <v/>
      </c>
      <c r="AF101" s="147" t="str">
        <f t="shared" si="28"/>
        <v>-</v>
      </c>
      <c r="AG101" s="82" t="str">
        <f t="shared" si="29"/>
        <v>-</v>
      </c>
      <c r="AH101" s="83" t="str">
        <f t="shared" si="36"/>
        <v>-</v>
      </c>
      <c r="AI101" s="45"/>
      <c r="AJ101" s="144">
        <v>3</v>
      </c>
      <c r="AK101" s="41"/>
      <c r="AL101" s="13"/>
      <c r="AM101" s="13"/>
    </row>
    <row r="102" spans="1:39" ht="20.100000000000001" customHeight="1" thickBot="1" x14ac:dyDescent="0.3">
      <c r="A102" s="32" t="s">
        <v>215</v>
      </c>
      <c r="B102" s="8"/>
      <c r="C102" s="110" t="str">
        <f>IF(B102,RANK(B102,B$4:B$110,1)+COUNTIF(B$4:B102,B102)-1,"")</f>
        <v/>
      </c>
      <c r="D102" s="28"/>
      <c r="E102" s="8"/>
      <c r="F102" s="111" t="str">
        <f>IF(E102,RANK(E102,E$4:E$110,1)+COUNTIF(E$4:E102,E102)-1,"")</f>
        <v/>
      </c>
      <c r="G102" s="2"/>
      <c r="H102" s="11"/>
      <c r="I102" s="9" t="str">
        <f t="shared" si="46"/>
        <v/>
      </c>
      <c r="J102" s="28"/>
      <c r="K102" s="1"/>
      <c r="L102" s="2" t="str">
        <f t="shared" si="47"/>
        <v/>
      </c>
      <c r="M102" s="28"/>
      <c r="N102" s="6" t="str">
        <f t="shared" si="37"/>
        <v/>
      </c>
      <c r="O102" s="7" t="str">
        <f t="shared" si="48"/>
        <v/>
      </c>
      <c r="P102" s="6" t="str">
        <f t="shared" si="49"/>
        <v/>
      </c>
      <c r="Q102" s="40" t="s">
        <v>107</v>
      </c>
      <c r="R102" s="12" t="str">
        <f t="shared" si="50"/>
        <v>-</v>
      </c>
      <c r="S102" s="46" t="str">
        <f t="shared" si="51"/>
        <v/>
      </c>
      <c r="T102" s="92"/>
      <c r="U102" s="140" t="str">
        <f t="shared" si="38"/>
        <v/>
      </c>
      <c r="V102" s="130">
        <f t="shared" si="43"/>
        <v>3</v>
      </c>
      <c r="W102" s="130" t="str">
        <f t="shared" si="52"/>
        <v>-</v>
      </c>
      <c r="X102" s="131" t="str">
        <f t="shared" si="39"/>
        <v>-</v>
      </c>
      <c r="Y102" s="132" t="str">
        <f t="shared" si="40"/>
        <v/>
      </c>
      <c r="Z102" s="133">
        <f t="shared" si="44"/>
        <v>3</v>
      </c>
      <c r="AA102" s="134" t="str">
        <f t="shared" si="53"/>
        <v>-</v>
      </c>
      <c r="AB102" s="134" t="str">
        <f t="shared" si="41"/>
        <v>-</v>
      </c>
      <c r="AC102" s="135" t="str">
        <f t="shared" si="42"/>
        <v>Delta5</v>
      </c>
      <c r="AD102" s="136">
        <f t="shared" si="45"/>
        <v>0</v>
      </c>
      <c r="AE102" s="137" t="str">
        <f>IF(AD102,RANK(AD102,AD$4:AD$110,0)+COUNTIF(AD$4:AD102,AD102)-1,"")</f>
        <v/>
      </c>
      <c r="AF102" s="148" t="str">
        <f t="shared" si="28"/>
        <v>-</v>
      </c>
      <c r="AG102" s="138" t="str">
        <f t="shared" si="29"/>
        <v>-</v>
      </c>
      <c r="AH102" s="149" t="str">
        <f t="shared" si="36"/>
        <v>-</v>
      </c>
      <c r="AI102" s="142"/>
      <c r="AJ102" s="145">
        <v>3</v>
      </c>
      <c r="AK102" s="41"/>
      <c r="AL102" s="13"/>
      <c r="AM102" s="13"/>
    </row>
    <row r="103" spans="1:39" ht="20.100000000000001" customHeight="1" thickBot="1" x14ac:dyDescent="0.3">
      <c r="A103" s="32" t="s">
        <v>216</v>
      </c>
      <c r="B103" s="8"/>
      <c r="C103" s="110" t="str">
        <f>IF(B103,RANK(B103,B$4:B$110,1)+COUNTIF(B$4:B103,B103)-1,"")</f>
        <v/>
      </c>
      <c r="D103" s="28"/>
      <c r="E103" s="8"/>
      <c r="F103" s="111" t="str">
        <f>IF(E103,RANK(E103,E$4:E$110,1)+COUNTIF(E$4:E103,E103)-1,"")</f>
        <v/>
      </c>
      <c r="G103" s="2"/>
      <c r="H103" s="11"/>
      <c r="I103" s="9" t="str">
        <f t="shared" si="46"/>
        <v/>
      </c>
      <c r="J103" s="28"/>
      <c r="K103" s="1"/>
      <c r="L103" s="2" t="str">
        <f t="shared" si="47"/>
        <v/>
      </c>
      <c r="M103" s="28"/>
      <c r="N103" s="6" t="str">
        <f t="shared" si="37"/>
        <v/>
      </c>
      <c r="O103" s="7" t="str">
        <f t="shared" si="48"/>
        <v/>
      </c>
      <c r="P103" s="6" t="str">
        <f t="shared" si="49"/>
        <v/>
      </c>
      <c r="Q103" s="40" t="s">
        <v>108</v>
      </c>
      <c r="R103" s="12" t="str">
        <f t="shared" si="50"/>
        <v>-</v>
      </c>
      <c r="S103" s="46" t="str">
        <f t="shared" si="51"/>
        <v/>
      </c>
      <c r="T103" s="13"/>
      <c r="U103" s="71" t="str">
        <f t="shared" si="38"/>
        <v/>
      </c>
      <c r="V103" s="67">
        <f t="shared" si="43"/>
        <v>1</v>
      </c>
      <c r="W103" s="67" t="str">
        <f t="shared" si="52"/>
        <v>-</v>
      </c>
      <c r="X103" s="72" t="str">
        <f t="shared" si="39"/>
        <v>-</v>
      </c>
      <c r="Y103" s="78" t="str">
        <f t="shared" si="40"/>
        <v/>
      </c>
      <c r="Z103" s="73">
        <f t="shared" si="44"/>
        <v>1</v>
      </c>
      <c r="AA103" s="74" t="str">
        <f t="shared" si="53"/>
        <v>-</v>
      </c>
      <c r="AB103" s="74" t="str">
        <f t="shared" si="41"/>
        <v>-</v>
      </c>
      <c r="AC103" s="119" t="str">
        <f t="shared" si="42"/>
        <v>Echo5</v>
      </c>
      <c r="AD103" s="90">
        <f t="shared" si="45"/>
        <v>0</v>
      </c>
      <c r="AE103" s="79" t="str">
        <f>IF(AD103,RANK(AD103,AD$4:AD$110,0)+COUNTIF(AD$4:AD103,AD103)-1,"")</f>
        <v/>
      </c>
      <c r="AF103" s="150" t="str">
        <f t="shared" si="28"/>
        <v>-</v>
      </c>
      <c r="AG103" s="82" t="str">
        <f t="shared" si="29"/>
        <v>-</v>
      </c>
      <c r="AH103" s="83" t="str">
        <f t="shared" si="36"/>
        <v>-</v>
      </c>
      <c r="AI103" s="45"/>
      <c r="AJ103" s="143">
        <v>1</v>
      </c>
      <c r="AK103" s="41"/>
      <c r="AL103" s="13"/>
      <c r="AM103" s="13"/>
    </row>
    <row r="104" spans="1:39" ht="20.100000000000001" customHeight="1" thickBot="1" x14ac:dyDescent="0.3">
      <c r="A104" s="32" t="s">
        <v>217</v>
      </c>
      <c r="B104" s="8"/>
      <c r="C104" s="110" t="str">
        <f>IF(B104,RANK(B104,B$4:B$110,1)+COUNTIF(B$4:B104,B104)-1,"")</f>
        <v/>
      </c>
      <c r="D104" s="28"/>
      <c r="E104" s="8"/>
      <c r="F104" s="111" t="str">
        <f>IF(E104,RANK(E104,E$4:E$110,1)+COUNTIF(E$4:E104,E104)-1,"")</f>
        <v/>
      </c>
      <c r="G104" s="2"/>
      <c r="H104" s="11"/>
      <c r="I104" s="9" t="str">
        <f t="shared" si="46"/>
        <v/>
      </c>
      <c r="J104" s="28"/>
      <c r="K104" s="1"/>
      <c r="L104" s="2" t="str">
        <f t="shared" si="47"/>
        <v/>
      </c>
      <c r="M104" s="28"/>
      <c r="N104" s="6" t="str">
        <f t="shared" si="37"/>
        <v/>
      </c>
      <c r="O104" s="7" t="str">
        <f t="shared" si="48"/>
        <v/>
      </c>
      <c r="P104" s="6" t="str">
        <f t="shared" si="49"/>
        <v/>
      </c>
      <c r="Q104" s="40" t="s">
        <v>109</v>
      </c>
      <c r="R104" s="12" t="str">
        <f t="shared" si="50"/>
        <v>-</v>
      </c>
      <c r="S104" s="46" t="str">
        <f t="shared" si="51"/>
        <v/>
      </c>
      <c r="T104" s="13"/>
      <c r="U104" s="71" t="str">
        <f t="shared" si="38"/>
        <v/>
      </c>
      <c r="V104" s="67">
        <f t="shared" si="43"/>
        <v>1</v>
      </c>
      <c r="W104" s="67" t="str">
        <f t="shared" si="52"/>
        <v>-</v>
      </c>
      <c r="X104" s="72" t="str">
        <f t="shared" si="39"/>
        <v>-</v>
      </c>
      <c r="Y104" s="78" t="str">
        <f t="shared" si="40"/>
        <v/>
      </c>
      <c r="Z104" s="73">
        <f t="shared" si="44"/>
        <v>1</v>
      </c>
      <c r="AA104" s="74" t="str">
        <f t="shared" si="53"/>
        <v>-</v>
      </c>
      <c r="AB104" s="74" t="str">
        <f t="shared" si="41"/>
        <v>-</v>
      </c>
      <c r="AC104" s="119" t="str">
        <f t="shared" si="42"/>
        <v>Foxtrot5</v>
      </c>
      <c r="AD104" s="90">
        <f t="shared" si="45"/>
        <v>0</v>
      </c>
      <c r="AE104" s="79" t="str">
        <f>IF(AD104,RANK(AD104,AD$4:AD$110,0)+COUNTIF(AD$4:AD104,AD104)-1,"")</f>
        <v/>
      </c>
      <c r="AF104" s="147" t="str">
        <f t="shared" si="28"/>
        <v>-</v>
      </c>
      <c r="AG104" s="82" t="str">
        <f t="shared" si="29"/>
        <v>-</v>
      </c>
      <c r="AH104" s="83" t="str">
        <f t="shared" si="36"/>
        <v>-</v>
      </c>
      <c r="AI104" s="45"/>
      <c r="AJ104" s="144">
        <v>1</v>
      </c>
      <c r="AK104" s="41"/>
      <c r="AL104" s="13"/>
      <c r="AM104" s="13"/>
    </row>
    <row r="105" spans="1:39" ht="20.100000000000001" customHeight="1" thickBot="1" x14ac:dyDescent="0.3">
      <c r="A105" s="32" t="s">
        <v>218</v>
      </c>
      <c r="B105" s="8"/>
      <c r="C105" s="110" t="str">
        <f>IF(B105,RANK(B105,B$4:B$110,1)+COUNTIF(B$4:B105,B105)-1,"")</f>
        <v/>
      </c>
      <c r="D105" s="28"/>
      <c r="E105" s="8"/>
      <c r="F105" s="111" t="str">
        <f>IF(E105,RANK(E105,E$4:E$110,1)+COUNTIF(E$4:E105,E105)-1,"")</f>
        <v/>
      </c>
      <c r="G105" s="2"/>
      <c r="H105" s="11"/>
      <c r="I105" s="9" t="str">
        <f t="shared" si="46"/>
        <v/>
      </c>
      <c r="J105" s="28"/>
      <c r="K105" s="1"/>
      <c r="L105" s="2" t="str">
        <f t="shared" si="47"/>
        <v/>
      </c>
      <c r="M105" s="28"/>
      <c r="N105" s="6" t="str">
        <f t="shared" si="37"/>
        <v/>
      </c>
      <c r="O105" s="7" t="str">
        <f t="shared" si="48"/>
        <v/>
      </c>
      <c r="P105" s="6" t="str">
        <f t="shared" si="49"/>
        <v/>
      </c>
      <c r="Q105" s="40" t="s">
        <v>110</v>
      </c>
      <c r="R105" s="12" t="str">
        <f t="shared" si="50"/>
        <v>-</v>
      </c>
      <c r="S105" s="46" t="str">
        <f t="shared" si="51"/>
        <v/>
      </c>
      <c r="T105" s="13"/>
      <c r="U105" s="71" t="str">
        <f t="shared" si="38"/>
        <v/>
      </c>
      <c r="V105" s="67">
        <f t="shared" si="43"/>
        <v>1</v>
      </c>
      <c r="W105" s="67" t="str">
        <f t="shared" si="52"/>
        <v>-</v>
      </c>
      <c r="X105" s="72" t="str">
        <f t="shared" si="39"/>
        <v>-</v>
      </c>
      <c r="Y105" s="78" t="str">
        <f t="shared" si="40"/>
        <v/>
      </c>
      <c r="Z105" s="73">
        <f t="shared" si="44"/>
        <v>1</v>
      </c>
      <c r="AA105" s="74" t="str">
        <f t="shared" si="53"/>
        <v>-</v>
      </c>
      <c r="AB105" s="74" t="str">
        <f t="shared" si="41"/>
        <v>-</v>
      </c>
      <c r="AC105" s="119" t="str">
        <f t="shared" si="42"/>
        <v>Golf5</v>
      </c>
      <c r="AD105" s="90">
        <f t="shared" si="45"/>
        <v>0</v>
      </c>
      <c r="AE105" s="79" t="str">
        <f>IF(AD105,RANK(AD105,AD$4:AD$110,0)+COUNTIF(AD$4:AD105,AD105)-1,"")</f>
        <v/>
      </c>
      <c r="AF105" s="147" t="str">
        <f t="shared" si="28"/>
        <v>-</v>
      </c>
      <c r="AG105" s="82" t="str">
        <f t="shared" si="29"/>
        <v>-</v>
      </c>
      <c r="AH105" s="83" t="str">
        <f t="shared" si="36"/>
        <v>-</v>
      </c>
      <c r="AI105" s="45"/>
      <c r="AJ105" s="144">
        <v>1</v>
      </c>
      <c r="AK105" s="41"/>
      <c r="AL105" s="13"/>
      <c r="AM105" s="13"/>
    </row>
    <row r="106" spans="1:39" ht="20.100000000000001" customHeight="1" thickBot="1" x14ac:dyDescent="0.3">
      <c r="A106" s="32" t="s">
        <v>219</v>
      </c>
      <c r="B106" s="8"/>
      <c r="C106" s="110" t="str">
        <f>IF(B106,RANK(B106,B$4:B$110,1)+COUNTIF(B$4:B106,B106)-1,"")</f>
        <v/>
      </c>
      <c r="D106" s="28"/>
      <c r="E106" s="8"/>
      <c r="F106" s="111" t="str">
        <f>IF(E106,RANK(E106,E$4:E$110,1)+COUNTIF(E$4:E106,E106)-1,"")</f>
        <v/>
      </c>
      <c r="G106" s="2"/>
      <c r="H106" s="11"/>
      <c r="I106" s="9" t="str">
        <f t="shared" si="46"/>
        <v/>
      </c>
      <c r="J106" s="28"/>
      <c r="K106" s="1"/>
      <c r="L106" s="2" t="str">
        <f t="shared" si="47"/>
        <v/>
      </c>
      <c r="M106" s="28"/>
      <c r="N106" s="6" t="str">
        <f t="shared" si="37"/>
        <v/>
      </c>
      <c r="O106" s="7" t="str">
        <f t="shared" si="48"/>
        <v/>
      </c>
      <c r="P106" s="6" t="str">
        <f t="shared" si="49"/>
        <v/>
      </c>
      <c r="Q106" s="40" t="s">
        <v>111</v>
      </c>
      <c r="R106" s="12" t="str">
        <f t="shared" si="50"/>
        <v>-</v>
      </c>
      <c r="S106" s="46" t="str">
        <f t="shared" si="51"/>
        <v/>
      </c>
      <c r="T106" s="13"/>
      <c r="U106" s="71" t="str">
        <f t="shared" si="38"/>
        <v/>
      </c>
      <c r="V106" s="67">
        <f t="shared" si="43"/>
        <v>1</v>
      </c>
      <c r="W106" s="67" t="str">
        <f t="shared" si="52"/>
        <v>-</v>
      </c>
      <c r="X106" s="72" t="str">
        <f t="shared" si="39"/>
        <v>-</v>
      </c>
      <c r="Y106" s="78" t="str">
        <f t="shared" si="40"/>
        <v/>
      </c>
      <c r="Z106" s="73">
        <f t="shared" si="44"/>
        <v>1</v>
      </c>
      <c r="AA106" s="74" t="str">
        <f t="shared" si="53"/>
        <v>-</v>
      </c>
      <c r="AB106" s="74" t="str">
        <f t="shared" si="41"/>
        <v>-</v>
      </c>
      <c r="AC106" s="119" t="str">
        <f t="shared" si="42"/>
        <v>Hotel5</v>
      </c>
      <c r="AD106" s="90">
        <f t="shared" si="45"/>
        <v>0</v>
      </c>
      <c r="AE106" s="79" t="str">
        <f>IF(AD106,RANK(AD106,AD$4:AD$110,0)+COUNTIF(AD$4:AD106,AD106)-1,"")</f>
        <v/>
      </c>
      <c r="AF106" s="147" t="str">
        <f t="shared" si="28"/>
        <v>-</v>
      </c>
      <c r="AG106" s="82" t="str">
        <f t="shared" si="29"/>
        <v>-</v>
      </c>
      <c r="AH106" s="83" t="str">
        <f t="shared" si="36"/>
        <v>-</v>
      </c>
      <c r="AI106" s="45"/>
      <c r="AJ106" s="144">
        <v>1</v>
      </c>
      <c r="AK106" s="41"/>
      <c r="AL106" s="13"/>
      <c r="AM106" s="13"/>
    </row>
    <row r="107" spans="1:39" ht="20.100000000000001" customHeight="1" thickBot="1" x14ac:dyDescent="0.3">
      <c r="A107" s="32" t="s">
        <v>220</v>
      </c>
      <c r="B107" s="8"/>
      <c r="C107" s="110" t="str">
        <f>IF(B107,RANK(B107,B$4:B$110,1)+COUNTIF(B$4:B107,B107)-1,"")</f>
        <v/>
      </c>
      <c r="D107" s="28"/>
      <c r="E107" s="8"/>
      <c r="F107" s="111" t="str">
        <f>IF(E107,RANK(E107,E$4:E$110,1)+COUNTIF(E$4:E107,E107)-1,"")</f>
        <v/>
      </c>
      <c r="G107" s="2"/>
      <c r="H107" s="11"/>
      <c r="I107" s="9" t="str">
        <f t="shared" si="46"/>
        <v/>
      </c>
      <c r="J107" s="28"/>
      <c r="K107" s="1"/>
      <c r="L107" s="2" t="str">
        <f t="shared" si="47"/>
        <v/>
      </c>
      <c r="M107" s="28"/>
      <c r="N107" s="6" t="str">
        <f t="shared" si="37"/>
        <v/>
      </c>
      <c r="O107" s="7" t="str">
        <f t="shared" si="48"/>
        <v/>
      </c>
      <c r="P107" s="6" t="str">
        <f t="shared" si="49"/>
        <v/>
      </c>
      <c r="Q107" s="40" t="s">
        <v>112</v>
      </c>
      <c r="R107" s="12" t="str">
        <f t="shared" si="50"/>
        <v>-</v>
      </c>
      <c r="S107" s="46" t="str">
        <f t="shared" si="51"/>
        <v/>
      </c>
      <c r="T107" s="13"/>
      <c r="U107" s="71" t="str">
        <f t="shared" si="38"/>
        <v/>
      </c>
      <c r="V107" s="67">
        <f t="shared" si="43"/>
        <v>1</v>
      </c>
      <c r="W107" s="67" t="str">
        <f t="shared" si="52"/>
        <v>-</v>
      </c>
      <c r="X107" s="72" t="str">
        <f t="shared" si="39"/>
        <v>-</v>
      </c>
      <c r="Y107" s="78" t="str">
        <f t="shared" si="40"/>
        <v/>
      </c>
      <c r="Z107" s="73">
        <f t="shared" si="44"/>
        <v>1</v>
      </c>
      <c r="AA107" s="74" t="str">
        <f t="shared" si="53"/>
        <v>-</v>
      </c>
      <c r="AB107" s="74" t="str">
        <f t="shared" si="41"/>
        <v>-</v>
      </c>
      <c r="AC107" s="119" t="str">
        <f t="shared" si="42"/>
        <v>India5</v>
      </c>
      <c r="AD107" s="90">
        <f t="shared" si="45"/>
        <v>0</v>
      </c>
      <c r="AE107" s="79" t="str">
        <f>IF(AD107,RANK(AD107,AD$4:AD$110,0)+COUNTIF(AD$4:AD107,AD107)-1,"")</f>
        <v/>
      </c>
      <c r="AF107" s="147" t="str">
        <f t="shared" si="28"/>
        <v>-</v>
      </c>
      <c r="AG107" s="82" t="str">
        <f t="shared" si="29"/>
        <v>-</v>
      </c>
      <c r="AH107" s="83" t="str">
        <f t="shared" si="36"/>
        <v>-</v>
      </c>
      <c r="AI107" s="45"/>
      <c r="AJ107" s="144">
        <v>1</v>
      </c>
      <c r="AK107" s="41"/>
      <c r="AL107" s="13"/>
      <c r="AM107" s="13"/>
    </row>
    <row r="108" spans="1:39" ht="20.100000000000001" customHeight="1" thickBot="1" x14ac:dyDescent="0.3">
      <c r="A108" s="32" t="s">
        <v>221</v>
      </c>
      <c r="B108" s="8">
        <v>4.831134259259259E-4</v>
      </c>
      <c r="C108" s="110">
        <f>IF(B108,RANK(B108,B$4:B$110,1)+COUNTIF(B$4:B108,B108)-1,"")</f>
        <v>29</v>
      </c>
      <c r="D108" s="28">
        <v>2</v>
      </c>
      <c r="E108" s="8">
        <v>3.6633101851851849E-4</v>
      </c>
      <c r="F108" s="111">
        <f>IF(E108,RANK(E108,E$4:E$110,1)+COUNTIF(E$4:E108,E108)-1,"")</f>
        <v>27</v>
      </c>
      <c r="G108" s="2">
        <v>1</v>
      </c>
      <c r="H108" s="11">
        <v>6.9990740740740744E-4</v>
      </c>
      <c r="I108" s="9">
        <f t="shared" si="46"/>
        <v>12</v>
      </c>
      <c r="J108" s="28"/>
      <c r="K108" s="1"/>
      <c r="L108" s="2" t="str">
        <f t="shared" si="47"/>
        <v/>
      </c>
      <c r="M108" s="28"/>
      <c r="N108" s="6" t="str">
        <f t="shared" si="37"/>
        <v/>
      </c>
      <c r="O108" s="7" t="str">
        <f t="shared" si="48"/>
        <v/>
      </c>
      <c r="P108" s="6" t="str">
        <f t="shared" si="49"/>
        <v/>
      </c>
      <c r="Q108" s="40" t="s">
        <v>113</v>
      </c>
      <c r="R108" s="12" t="str">
        <f t="shared" si="50"/>
        <v>-</v>
      </c>
      <c r="S108" s="46" t="str">
        <f t="shared" si="51"/>
        <v/>
      </c>
      <c r="T108" s="13"/>
      <c r="U108" s="71" t="str">
        <f t="shared" si="38"/>
        <v/>
      </c>
      <c r="V108" s="67">
        <f t="shared" si="43"/>
        <v>1</v>
      </c>
      <c r="W108" s="67" t="str">
        <f t="shared" si="52"/>
        <v>-</v>
      </c>
      <c r="X108" s="72" t="str">
        <f t="shared" si="39"/>
        <v>-</v>
      </c>
      <c r="Y108" s="78" t="str">
        <f t="shared" si="40"/>
        <v/>
      </c>
      <c r="Z108" s="73">
        <f t="shared" si="44"/>
        <v>1</v>
      </c>
      <c r="AA108" s="74" t="str">
        <f t="shared" si="53"/>
        <v>-</v>
      </c>
      <c r="AB108" s="74" t="str">
        <f t="shared" si="41"/>
        <v>-</v>
      </c>
      <c r="AC108" s="119" t="str">
        <f t="shared" si="42"/>
        <v>Juliett5</v>
      </c>
      <c r="AD108" s="90">
        <f t="shared" si="45"/>
        <v>120</v>
      </c>
      <c r="AE108" s="79">
        <f>IF(AD108,RANK(AD108,AD$4:AD$110,0)+COUNTIF(AD$4:AD108,AD108)-1,"")</f>
        <v>40</v>
      </c>
      <c r="AF108" s="147" t="str">
        <f t="shared" si="28"/>
        <v>-</v>
      </c>
      <c r="AG108" s="82" t="str">
        <f t="shared" si="29"/>
        <v>-</v>
      </c>
      <c r="AH108" s="83" t="str">
        <f t="shared" si="36"/>
        <v>-</v>
      </c>
      <c r="AI108" s="45"/>
      <c r="AJ108" s="144">
        <v>1</v>
      </c>
      <c r="AK108" s="41"/>
      <c r="AL108" s="13"/>
      <c r="AM108" s="13"/>
    </row>
    <row r="109" spans="1:39" ht="20.100000000000001" customHeight="1" thickBot="1" x14ac:dyDescent="0.3">
      <c r="A109" s="32" t="s">
        <v>222</v>
      </c>
      <c r="B109" s="8"/>
      <c r="C109" s="110" t="str">
        <f>IF(B109,RANK(B109,B$4:B$110,1)+COUNTIF(B$4:B109,B109)-1,"")</f>
        <v/>
      </c>
      <c r="D109" s="28"/>
      <c r="E109" s="8"/>
      <c r="F109" s="111" t="str">
        <f>IF(E109,RANK(E109,E$4:E$110,1)+COUNTIF(E$4:E109,E109)-1,"")</f>
        <v/>
      </c>
      <c r="G109" s="2"/>
      <c r="H109" s="11"/>
      <c r="I109" s="9" t="str">
        <f t="shared" si="46"/>
        <v/>
      </c>
      <c r="J109" s="28"/>
      <c r="K109" s="1"/>
      <c r="L109" s="2" t="str">
        <f t="shared" si="47"/>
        <v/>
      </c>
      <c r="M109" s="28"/>
      <c r="N109" s="6" t="str">
        <f t="shared" si="37"/>
        <v/>
      </c>
      <c r="O109" s="7" t="str">
        <f t="shared" si="48"/>
        <v/>
      </c>
      <c r="P109" s="6" t="str">
        <f t="shared" si="49"/>
        <v/>
      </c>
      <c r="Q109" s="40" t="s">
        <v>114</v>
      </c>
      <c r="R109" s="12" t="str">
        <f t="shared" si="50"/>
        <v>-</v>
      </c>
      <c r="S109" s="46" t="str">
        <f t="shared" si="51"/>
        <v/>
      </c>
      <c r="T109" s="13"/>
      <c r="U109" s="71" t="str">
        <f t="shared" si="38"/>
        <v/>
      </c>
      <c r="V109" s="67">
        <f t="shared" si="43"/>
        <v>1</v>
      </c>
      <c r="W109" s="67" t="str">
        <f t="shared" si="52"/>
        <v>-</v>
      </c>
      <c r="X109" s="72" t="str">
        <f t="shared" si="39"/>
        <v>-</v>
      </c>
      <c r="Y109" s="78" t="str">
        <f t="shared" si="40"/>
        <v/>
      </c>
      <c r="Z109" s="73">
        <f t="shared" si="44"/>
        <v>1</v>
      </c>
      <c r="AA109" s="74" t="str">
        <f t="shared" si="53"/>
        <v>-</v>
      </c>
      <c r="AB109" s="74" t="str">
        <f t="shared" si="41"/>
        <v>-</v>
      </c>
      <c r="AC109" s="119" t="str">
        <f t="shared" si="42"/>
        <v>Kilo5</v>
      </c>
      <c r="AD109" s="90">
        <f t="shared" si="45"/>
        <v>0</v>
      </c>
      <c r="AE109" s="79" t="str">
        <f>IF(AD109,RANK(AD109,AD$4:AD$110,0)+COUNTIF(AD$4:AD109,AD109)-1,"")</f>
        <v/>
      </c>
      <c r="AF109" s="147" t="str">
        <f t="shared" si="28"/>
        <v>-</v>
      </c>
      <c r="AG109" s="82" t="str">
        <f t="shared" si="29"/>
        <v>-</v>
      </c>
      <c r="AH109" s="83" t="str">
        <f t="shared" si="36"/>
        <v>-</v>
      </c>
      <c r="AI109" s="45"/>
      <c r="AJ109" s="144">
        <v>1</v>
      </c>
      <c r="AK109" s="41"/>
      <c r="AL109" s="13"/>
      <c r="AM109" s="13"/>
    </row>
    <row r="110" spans="1:39" ht="20.100000000000001" customHeight="1" thickBot="1" x14ac:dyDescent="0.3">
      <c r="A110" s="32" t="s">
        <v>223</v>
      </c>
      <c r="B110" s="14"/>
      <c r="C110" s="110" t="str">
        <f>IF(B110,RANK(B110,B$4:B$110,1)+COUNTIF(B$4:B110,B110)-1,"")</f>
        <v/>
      </c>
      <c r="D110" s="29"/>
      <c r="E110" s="14"/>
      <c r="F110" s="111" t="str">
        <f>IF(E110,RANK(E110,E$4:E$110,1)+COUNTIF(E$4:E110,E110)-1,"")</f>
        <v/>
      </c>
      <c r="G110" s="17"/>
      <c r="H110" s="19"/>
      <c r="I110" s="20" t="str">
        <f t="shared" si="46"/>
        <v/>
      </c>
      <c r="J110" s="29"/>
      <c r="K110" s="16"/>
      <c r="L110" s="17" t="str">
        <f t="shared" si="47"/>
        <v/>
      </c>
      <c r="M110" s="29"/>
      <c r="N110" s="21" t="str">
        <f t="shared" si="37"/>
        <v/>
      </c>
      <c r="O110" s="15" t="str">
        <f t="shared" si="48"/>
        <v/>
      </c>
      <c r="P110" s="18" t="str">
        <f t="shared" si="49"/>
        <v/>
      </c>
      <c r="Q110" s="63" t="s">
        <v>115</v>
      </c>
      <c r="R110" s="12" t="str">
        <f t="shared" si="50"/>
        <v>-</v>
      </c>
      <c r="S110" s="46" t="str">
        <f t="shared" si="51"/>
        <v/>
      </c>
      <c r="T110" s="13"/>
      <c r="U110" s="71" t="str">
        <f t="shared" si="38"/>
        <v/>
      </c>
      <c r="V110" s="67">
        <f t="shared" si="43"/>
        <v>1</v>
      </c>
      <c r="W110" s="67" t="str">
        <f t="shared" si="52"/>
        <v>-</v>
      </c>
      <c r="X110" s="72" t="str">
        <f t="shared" si="39"/>
        <v>-</v>
      </c>
      <c r="Y110" s="78" t="str">
        <f t="shared" si="40"/>
        <v/>
      </c>
      <c r="Z110" s="73">
        <f t="shared" si="44"/>
        <v>1</v>
      </c>
      <c r="AA110" s="74" t="str">
        <f t="shared" si="53"/>
        <v>-</v>
      </c>
      <c r="AB110" s="74" t="str">
        <f t="shared" si="41"/>
        <v>-</v>
      </c>
      <c r="AC110" s="119" t="str">
        <f t="shared" si="42"/>
        <v>Lima5</v>
      </c>
      <c r="AD110" s="90">
        <f t="shared" si="45"/>
        <v>0</v>
      </c>
      <c r="AE110" s="79" t="str">
        <f>IF(AD110,RANK(AD110,AD$4:AD$110,0)+COUNTIF(AD$4:AD110,AD110)-1,"")</f>
        <v/>
      </c>
      <c r="AF110" s="151" t="str">
        <f t="shared" si="28"/>
        <v>-</v>
      </c>
      <c r="AG110" s="84" t="str">
        <f t="shared" si="29"/>
        <v>-</v>
      </c>
      <c r="AH110" s="85" t="str">
        <f t="shared" si="36"/>
        <v>-</v>
      </c>
      <c r="AI110" s="142"/>
      <c r="AJ110" s="145">
        <v>1</v>
      </c>
      <c r="AK110" s="41"/>
      <c r="AL110" s="13"/>
      <c r="AM110" s="13"/>
    </row>
    <row r="111" spans="1:39" x14ac:dyDescent="0.25">
      <c r="A111" s="33" t="s">
        <v>224</v>
      </c>
      <c r="K111" s="13"/>
      <c r="L111" s="65"/>
      <c r="M111" s="65"/>
      <c r="V111" s="41"/>
      <c r="W111" s="41"/>
      <c r="X111" s="43"/>
      <c r="Y111" s="120"/>
      <c r="Z111" s="41"/>
      <c r="AC111" s="118"/>
      <c r="AD111" s="45"/>
      <c r="AE111" s="44"/>
      <c r="AF111" s="44"/>
      <c r="AG111" s="45"/>
      <c r="AH111" s="45"/>
      <c r="AI111" s="45"/>
      <c r="AJ111" s="139"/>
      <c r="AK111" s="41"/>
    </row>
    <row r="112" spans="1:39" x14ac:dyDescent="0.3">
      <c r="AF112" s="44"/>
    </row>
  </sheetData>
  <dataConsolidate>
    <dataRefs count="2">
      <dataRef ref="W4:X36" sheet="Semaine 8"/>
      <dataRef ref="AA4:AB44" sheet="Semaine 8"/>
    </dataRefs>
  </dataConsolidate>
  <mergeCells count="29">
    <mergeCell ref="AL16:AM16"/>
    <mergeCell ref="AL27:AM27"/>
    <mergeCell ref="AL26:AM26"/>
    <mergeCell ref="AL15:AM15"/>
    <mergeCell ref="U1:X1"/>
    <mergeCell ref="Y1:AB1"/>
    <mergeCell ref="AC1:AD1"/>
    <mergeCell ref="AF1:AH1"/>
    <mergeCell ref="AT9:AU10"/>
    <mergeCell ref="AL4:AM4"/>
    <mergeCell ref="AL5:AM5"/>
    <mergeCell ref="S2:S3"/>
    <mergeCell ref="Q2:R3"/>
    <mergeCell ref="AR7:AS8"/>
    <mergeCell ref="AP8:AQ9"/>
    <mergeCell ref="AF2:AH2"/>
    <mergeCell ref="U2:X2"/>
    <mergeCell ref="Y2:AB2"/>
    <mergeCell ref="AC2:AD2"/>
    <mergeCell ref="A1:A3"/>
    <mergeCell ref="B1:R1"/>
    <mergeCell ref="B2:C2"/>
    <mergeCell ref="E2:F2"/>
    <mergeCell ref="H2:I2"/>
    <mergeCell ref="K2:L2"/>
    <mergeCell ref="N2:O3"/>
    <mergeCell ref="H3:I3"/>
    <mergeCell ref="K3:L3"/>
    <mergeCell ref="P2:P3"/>
  </mergeCells>
  <conditionalFormatting sqref="AM17:AM24">
    <cfRule type="colorScale" priority="7">
      <colorScale>
        <cfvo type="min"/>
        <cfvo type="max"/>
        <color rgb="FFFCFCFF"/>
        <color rgb="FF63BE7B"/>
      </colorScale>
    </cfRule>
  </conditionalFormatting>
  <conditionalFormatting sqref="AM28:AM35">
    <cfRule type="colorScale" priority="5">
      <colorScale>
        <cfvo type="min"/>
        <cfvo type="max"/>
        <color rgb="FFFCFCFF"/>
        <color rgb="FF63BE7B"/>
      </colorScale>
    </cfRule>
  </conditionalFormatting>
  <conditionalFormatting sqref="AM39:AM46">
    <cfRule type="colorScale" priority="4">
      <colorScale>
        <cfvo type="min"/>
        <cfvo type="max"/>
        <color rgb="FFFCFCFF"/>
        <color rgb="FF63BE7B"/>
      </colorScale>
    </cfRule>
  </conditionalFormatting>
  <conditionalFormatting sqref="AM6:AM13">
    <cfRule type="colorScale" priority="9">
      <colorScale>
        <cfvo type="min"/>
        <cfvo type="max"/>
        <color rgb="FFFCFCFF"/>
        <color rgb="FF63BE7B"/>
      </colorScale>
    </cfRule>
  </conditionalFormatting>
  <conditionalFormatting sqref="D4:D110">
    <cfRule type="colorScale" priority="2">
      <colorScale>
        <cfvo type="min"/>
        <cfvo type="max"/>
        <color rgb="FFFCFCFF"/>
        <color rgb="FF63BE7B"/>
      </colorScale>
    </cfRule>
  </conditionalFormatting>
  <conditionalFormatting sqref="AJ4:AK110">
    <cfRule type="colorScale" priority="1">
      <colorScale>
        <cfvo type="min"/>
        <cfvo type="percentile" val="50"/>
        <cfvo type="max"/>
        <color rgb="FFF8696B"/>
        <color rgb="FFFCFCFF"/>
        <color rgb="FF5A8AC6"/>
      </colorScale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8"/>
  <sheetViews>
    <sheetView tabSelected="1" topLeftCell="B1" workbookViewId="0">
      <selection activeCell="I3" sqref="I3"/>
    </sheetView>
  </sheetViews>
  <sheetFormatPr baseColWidth="10" defaultRowHeight="15" x14ac:dyDescent="0.25"/>
  <cols>
    <col min="6" max="6" width="2" customWidth="1"/>
    <col min="11" max="11" width="3.42578125" customWidth="1"/>
  </cols>
  <sheetData>
    <row r="1" spans="2:12" ht="15.75" thickBot="1" x14ac:dyDescent="0.3"/>
    <row r="2" spans="2:12" ht="15.75" customHeight="1" thickBot="1" x14ac:dyDescent="0.3">
      <c r="B2" s="232" t="s">
        <v>261</v>
      </c>
      <c r="C2" s="233"/>
      <c r="D2" s="233"/>
      <c r="E2" s="234"/>
      <c r="F2" s="156"/>
      <c r="G2" s="235" t="s">
        <v>262</v>
      </c>
      <c r="H2" s="236"/>
      <c r="I2" s="236"/>
      <c r="J2" s="237"/>
      <c r="L2" s="171" t="s">
        <v>263</v>
      </c>
    </row>
    <row r="3" spans="2:12" ht="15.75" customHeight="1" x14ac:dyDescent="0.25">
      <c r="B3" s="167">
        <v>1</v>
      </c>
      <c r="C3" s="170" t="s">
        <v>118</v>
      </c>
      <c r="D3" s="168">
        <v>7110</v>
      </c>
      <c r="E3" s="169" t="s">
        <v>8</v>
      </c>
      <c r="G3" s="167">
        <v>1</v>
      </c>
      <c r="H3" s="168" t="s">
        <v>119</v>
      </c>
      <c r="I3" s="168">
        <v>5850</v>
      </c>
      <c r="J3" s="169" t="s">
        <v>8</v>
      </c>
      <c r="L3" s="172">
        <f>VALUE(VLOOKUP(H3,$H$3:$I$12,2,0))-VALUE(VLOOKUP(H3,$C$3:$D$12,2,0))</f>
        <v>-1220</v>
      </c>
    </row>
    <row r="4" spans="2:12" ht="15.75" customHeight="1" x14ac:dyDescent="0.25">
      <c r="B4" s="161">
        <v>2</v>
      </c>
      <c r="C4" s="160" t="s">
        <v>119</v>
      </c>
      <c r="D4" s="159">
        <v>7070</v>
      </c>
      <c r="E4" s="162" t="s">
        <v>8</v>
      </c>
      <c r="G4" s="161">
        <v>2</v>
      </c>
      <c r="H4" s="159" t="s">
        <v>118</v>
      </c>
      <c r="I4" s="159">
        <v>5605</v>
      </c>
      <c r="J4" s="162" t="s">
        <v>8</v>
      </c>
      <c r="L4" s="172">
        <f t="shared" ref="L4:L12" si="0">VALUE(VLOOKUP(H4,$H$3:$I$12,2,0))-VALUE(VLOOKUP(H4,$C$3:$D$12,2,0))</f>
        <v>-1505</v>
      </c>
    </row>
    <row r="5" spans="2:12" ht="15.75" customHeight="1" x14ac:dyDescent="0.25">
      <c r="B5" s="161">
        <v>3</v>
      </c>
      <c r="C5" s="160" t="s">
        <v>120</v>
      </c>
      <c r="D5" s="159">
        <v>6370</v>
      </c>
      <c r="E5" s="162" t="s">
        <v>8</v>
      </c>
      <c r="G5" s="161">
        <v>3</v>
      </c>
      <c r="H5" s="159" t="s">
        <v>120</v>
      </c>
      <c r="I5" s="159">
        <v>5020</v>
      </c>
      <c r="J5" s="162" t="s">
        <v>8</v>
      </c>
      <c r="L5" s="172">
        <f t="shared" si="0"/>
        <v>-1350</v>
      </c>
    </row>
    <row r="6" spans="2:12" x14ac:dyDescent="0.25">
      <c r="B6" s="161">
        <v>4</v>
      </c>
      <c r="C6" s="160" t="s">
        <v>121</v>
      </c>
      <c r="D6" s="159">
        <v>6015</v>
      </c>
      <c r="E6" s="162" t="s">
        <v>8</v>
      </c>
      <c r="G6" s="161">
        <v>4</v>
      </c>
      <c r="H6" s="159" t="s">
        <v>121</v>
      </c>
      <c r="I6" s="159">
        <v>4655</v>
      </c>
      <c r="J6" s="162" t="s">
        <v>8</v>
      </c>
      <c r="L6" s="172">
        <f t="shared" si="0"/>
        <v>-1360</v>
      </c>
    </row>
    <row r="7" spans="2:12" x14ac:dyDescent="0.25">
      <c r="B7" s="161">
        <v>5</v>
      </c>
      <c r="C7" s="160" t="s">
        <v>122</v>
      </c>
      <c r="D7" s="159">
        <v>5170</v>
      </c>
      <c r="E7" s="162" t="s">
        <v>8</v>
      </c>
      <c r="G7" s="161">
        <v>5</v>
      </c>
      <c r="H7" s="159" t="s">
        <v>123</v>
      </c>
      <c r="I7" s="159">
        <v>4545</v>
      </c>
      <c r="J7" s="162" t="s">
        <v>8</v>
      </c>
      <c r="L7" s="172">
        <f t="shared" si="0"/>
        <v>-470</v>
      </c>
    </row>
    <row r="8" spans="2:12" x14ac:dyDescent="0.25">
      <c r="B8" s="161">
        <v>6</v>
      </c>
      <c r="C8" s="160" t="s">
        <v>123</v>
      </c>
      <c r="D8" s="159">
        <v>5015</v>
      </c>
      <c r="E8" s="162" t="s">
        <v>8</v>
      </c>
      <c r="G8" s="161">
        <v>6</v>
      </c>
      <c r="H8" s="159" t="s">
        <v>122</v>
      </c>
      <c r="I8" s="159">
        <v>3650</v>
      </c>
      <c r="J8" s="162" t="s">
        <v>8</v>
      </c>
      <c r="L8" s="172">
        <f t="shared" si="0"/>
        <v>-1520</v>
      </c>
    </row>
    <row r="9" spans="2:12" x14ac:dyDescent="0.25">
      <c r="B9" s="161">
        <v>7</v>
      </c>
      <c r="C9" s="160" t="s">
        <v>124</v>
      </c>
      <c r="D9" s="159">
        <v>4930</v>
      </c>
      <c r="E9" s="162" t="s">
        <v>8</v>
      </c>
      <c r="G9" s="161">
        <v>7</v>
      </c>
      <c r="H9" s="159" t="s">
        <v>124</v>
      </c>
      <c r="I9" s="159">
        <v>3595</v>
      </c>
      <c r="J9" s="162" t="s">
        <v>8</v>
      </c>
      <c r="L9" s="172">
        <f t="shared" si="0"/>
        <v>-1335</v>
      </c>
    </row>
    <row r="10" spans="2:12" x14ac:dyDescent="0.25">
      <c r="B10" s="161">
        <v>8</v>
      </c>
      <c r="C10" s="160" t="s">
        <v>125</v>
      </c>
      <c r="D10" s="159">
        <v>4300</v>
      </c>
      <c r="E10" s="162" t="s">
        <v>8</v>
      </c>
      <c r="G10" s="161">
        <v>8</v>
      </c>
      <c r="H10" s="159" t="s">
        <v>126</v>
      </c>
      <c r="I10" s="159">
        <v>2910</v>
      </c>
      <c r="J10" s="162" t="s">
        <v>8</v>
      </c>
      <c r="L10" s="172">
        <f t="shared" si="0"/>
        <v>-895</v>
      </c>
    </row>
    <row r="11" spans="2:12" ht="15.75" customHeight="1" x14ac:dyDescent="0.25">
      <c r="B11" s="161">
        <v>9</v>
      </c>
      <c r="C11" s="160" t="s">
        <v>126</v>
      </c>
      <c r="D11" s="159">
        <v>3805</v>
      </c>
      <c r="E11" s="162" t="s">
        <v>8</v>
      </c>
      <c r="G11" s="161">
        <v>9</v>
      </c>
      <c r="H11" s="159" t="s">
        <v>125</v>
      </c>
      <c r="I11" s="159">
        <v>2750</v>
      </c>
      <c r="J11" s="162" t="s">
        <v>8</v>
      </c>
      <c r="L11" s="172">
        <f t="shared" si="0"/>
        <v>-1550</v>
      </c>
    </row>
    <row r="12" spans="2:12" ht="15.75" customHeight="1" thickBot="1" x14ac:dyDescent="0.3">
      <c r="B12" s="163">
        <v>10</v>
      </c>
      <c r="C12" s="164" t="s">
        <v>127</v>
      </c>
      <c r="D12" s="165">
        <v>3615</v>
      </c>
      <c r="E12" s="166" t="s">
        <v>8</v>
      </c>
      <c r="G12" s="163">
        <v>10</v>
      </c>
      <c r="H12" s="165" t="s">
        <v>127</v>
      </c>
      <c r="I12" s="165">
        <v>2600</v>
      </c>
      <c r="J12" s="166" t="s">
        <v>8</v>
      </c>
      <c r="L12" s="172">
        <f t="shared" si="0"/>
        <v>-1015</v>
      </c>
    </row>
    <row r="13" spans="2:12" x14ac:dyDescent="0.25">
      <c r="C13" s="158"/>
    </row>
    <row r="14" spans="2:12" x14ac:dyDescent="0.25">
      <c r="C14" s="157"/>
    </row>
    <row r="15" spans="2:12" x14ac:dyDescent="0.25">
      <c r="C15" s="157"/>
    </row>
    <row r="16" spans="2:12" x14ac:dyDescent="0.25">
      <c r="C16" s="157"/>
    </row>
    <row r="17" spans="3:3" x14ac:dyDescent="0.25">
      <c r="C17" s="158"/>
    </row>
    <row r="18" spans="3:3" x14ac:dyDescent="0.25">
      <c r="C18" s="157"/>
    </row>
  </sheetData>
  <mergeCells count="2">
    <mergeCell ref="B2:E2"/>
    <mergeCell ref="G2:J2"/>
  </mergeCells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iconSet" priority="1" id="{A7946ADC-F0AC-42B6-A4EB-0EB4B40560BF}">
            <x14:iconSet iconSet="3Arrows" custom="1">
              <x14:cfvo type="percent">
                <xm:f>0</xm:f>
              </x14:cfvo>
              <x14:cfvo type="num">
                <xm:f>0</xm:f>
              </x14:cfvo>
              <x14:cfvo type="num">
                <xm:f>0</xm:f>
              </x14:cfvo>
              <x14:cfIcon iconSet="3Arrows" iconId="0"/>
              <x14:cfIcon iconSet="3Arrows" iconId="0"/>
              <x14:cfIcon iconSet="3Arrows" iconId="2"/>
            </x14:iconSet>
          </x14:cfRule>
          <xm:sqref>L3:L12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Semaine 8</vt:lpstr>
      <vt:lpstr>Feuil1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David</dc:creator>
  <cp:keywords/>
  <dc:description/>
  <cp:lastModifiedBy>bernard esnault</cp:lastModifiedBy>
  <cp:revision/>
  <dcterms:created xsi:type="dcterms:W3CDTF">2016-02-13T21:07:45Z</dcterms:created>
  <dcterms:modified xsi:type="dcterms:W3CDTF">2016-05-02T06:53:49Z</dcterms:modified>
  <cp:category/>
  <cp:contentStatus/>
</cp:coreProperties>
</file>