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230" windowHeight="12255" tabRatio="821" activeTab="1"/>
  </bookViews>
  <sheets>
    <sheet name="Année" sheetId="2" r:id="rId1"/>
    <sheet name="Janvier" sheetId="1" r:id="rId2"/>
    <sheet name="Février" sheetId="4" r:id="rId3"/>
    <sheet name="Mars" sheetId="5" r:id="rId4"/>
    <sheet name="Avril" sheetId="6" r:id="rId5"/>
    <sheet name="Mai" sheetId="7" r:id="rId6"/>
    <sheet name="Juin" sheetId="8" r:id="rId7"/>
    <sheet name="Juillet" sheetId="9" r:id="rId8"/>
    <sheet name="Août" sheetId="10" r:id="rId9"/>
    <sheet name="Septembre" sheetId="11" r:id="rId10"/>
    <sheet name="Octobre" sheetId="12" r:id="rId11"/>
    <sheet name="Novembre" sheetId="13" r:id="rId12"/>
    <sheet name="Décembre" sheetId="14" r:id="rId13"/>
  </sheets>
  <definedNames>
    <definedName name="A" localSheetId="0">Année!$D$2:$E$10</definedName>
    <definedName name="A">Année!$D$3:$E$10</definedName>
    <definedName name="Joursem">Année!$D$2:$E$10</definedName>
    <definedName name="semaine">Année!$D$2:$E$10</definedName>
  </definedNames>
  <calcPr calcId="152511"/>
</workbook>
</file>

<file path=xl/calcChain.xml><?xml version="1.0" encoding="utf-8"?>
<calcChain xmlns="http://schemas.openxmlformats.org/spreadsheetml/2006/main">
  <c r="M11" i="1" l="1"/>
  <c r="M12" i="1"/>
  <c r="M15" i="1"/>
  <c r="M16" i="1"/>
  <c r="M17" i="1"/>
  <c r="M18" i="1"/>
  <c r="M20" i="1"/>
  <c r="M21" i="1"/>
  <c r="N35" i="14" l="1"/>
  <c r="M35" i="14"/>
  <c r="N34" i="14"/>
  <c r="M34" i="14"/>
  <c r="N33" i="14"/>
  <c r="M33" i="14"/>
  <c r="N32" i="14"/>
  <c r="M32" i="14"/>
  <c r="N31" i="14"/>
  <c r="M31" i="14"/>
  <c r="N30" i="14"/>
  <c r="M30" i="14"/>
  <c r="N29" i="14"/>
  <c r="M29" i="14"/>
  <c r="N28" i="14"/>
  <c r="M28" i="14"/>
  <c r="N27" i="14"/>
  <c r="M27" i="14"/>
  <c r="N26" i="14"/>
  <c r="M26" i="14"/>
  <c r="N25" i="14"/>
  <c r="M25" i="14"/>
  <c r="N24" i="14"/>
  <c r="M24" i="14"/>
  <c r="N23" i="14"/>
  <c r="M23" i="14"/>
  <c r="N22" i="14"/>
  <c r="M22" i="14"/>
  <c r="N21" i="14"/>
  <c r="M21" i="14"/>
  <c r="N20" i="14"/>
  <c r="M20" i="14"/>
  <c r="N19" i="14"/>
  <c r="M19" i="14"/>
  <c r="N18" i="14"/>
  <c r="M18" i="14"/>
  <c r="N17" i="14"/>
  <c r="M17" i="14"/>
  <c r="N16" i="14"/>
  <c r="M16" i="14"/>
  <c r="N15" i="14"/>
  <c r="M15" i="14"/>
  <c r="N14" i="14"/>
  <c r="M14" i="14"/>
  <c r="N13" i="14"/>
  <c r="M13" i="14"/>
  <c r="N12" i="14"/>
  <c r="M12" i="14"/>
  <c r="N11" i="14"/>
  <c r="M11" i="14"/>
  <c r="N10" i="14"/>
  <c r="M10" i="14"/>
  <c r="N9" i="14"/>
  <c r="M9" i="14"/>
  <c r="N8" i="14"/>
  <c r="M8" i="14"/>
  <c r="N7" i="14"/>
  <c r="M7" i="14"/>
  <c r="N6" i="14"/>
  <c r="M6" i="14"/>
  <c r="N5" i="14"/>
  <c r="M5" i="14"/>
  <c r="N35" i="13"/>
  <c r="M35" i="13"/>
  <c r="L35" i="13"/>
  <c r="N34" i="13"/>
  <c r="M34" i="13"/>
  <c r="N33" i="13"/>
  <c r="M33" i="13"/>
  <c r="N32" i="13"/>
  <c r="M32" i="13"/>
  <c r="N31" i="13"/>
  <c r="M31" i="13"/>
  <c r="N30" i="13"/>
  <c r="M30" i="13"/>
  <c r="N29" i="13"/>
  <c r="M29" i="13"/>
  <c r="N28" i="13"/>
  <c r="M28" i="13"/>
  <c r="N27" i="13"/>
  <c r="M27" i="13"/>
  <c r="N26" i="13"/>
  <c r="M26" i="13"/>
  <c r="N25" i="13"/>
  <c r="M25" i="13"/>
  <c r="N24" i="13"/>
  <c r="M24" i="13"/>
  <c r="N23" i="13"/>
  <c r="M23" i="13"/>
  <c r="N22" i="13"/>
  <c r="M22" i="13"/>
  <c r="N21" i="13"/>
  <c r="M21" i="13"/>
  <c r="N20" i="13"/>
  <c r="M20" i="13"/>
  <c r="N19" i="13"/>
  <c r="M19" i="13"/>
  <c r="N18" i="13"/>
  <c r="M18" i="13"/>
  <c r="N17" i="13"/>
  <c r="M17" i="13"/>
  <c r="N16" i="13"/>
  <c r="M16" i="13"/>
  <c r="N15" i="13"/>
  <c r="M15" i="13"/>
  <c r="N14" i="13"/>
  <c r="M14" i="13"/>
  <c r="N13" i="13"/>
  <c r="M13" i="13"/>
  <c r="N12" i="13"/>
  <c r="M12" i="13"/>
  <c r="N11" i="13"/>
  <c r="M11" i="13"/>
  <c r="N10" i="13"/>
  <c r="M10" i="13"/>
  <c r="N9" i="13"/>
  <c r="M9" i="13"/>
  <c r="N8" i="13"/>
  <c r="M8" i="13"/>
  <c r="N7" i="13"/>
  <c r="M7" i="13"/>
  <c r="N6" i="13"/>
  <c r="M6" i="13"/>
  <c r="N5" i="13"/>
  <c r="M5" i="13"/>
  <c r="N35" i="12"/>
  <c r="M35" i="12"/>
  <c r="N34" i="12"/>
  <c r="M34" i="12"/>
  <c r="N33" i="12"/>
  <c r="M33" i="12"/>
  <c r="N32" i="12"/>
  <c r="M32" i="12"/>
  <c r="N31" i="12"/>
  <c r="M31" i="12"/>
  <c r="N30" i="12"/>
  <c r="M30" i="12"/>
  <c r="N29" i="12"/>
  <c r="M29" i="12"/>
  <c r="N28" i="12"/>
  <c r="M28" i="12"/>
  <c r="N27" i="12"/>
  <c r="M27" i="12"/>
  <c r="N26" i="12"/>
  <c r="M26" i="12"/>
  <c r="N25" i="12"/>
  <c r="M25" i="12"/>
  <c r="N24" i="12"/>
  <c r="M24" i="12"/>
  <c r="N23" i="12"/>
  <c r="M23" i="12"/>
  <c r="N22" i="12"/>
  <c r="M22" i="12"/>
  <c r="N21" i="12"/>
  <c r="M21" i="12"/>
  <c r="N20" i="12"/>
  <c r="M20" i="12"/>
  <c r="N19" i="12"/>
  <c r="M19" i="12"/>
  <c r="N18" i="12"/>
  <c r="M18" i="12"/>
  <c r="N17" i="12"/>
  <c r="M17" i="12"/>
  <c r="N16" i="12"/>
  <c r="M16" i="12"/>
  <c r="N15" i="12"/>
  <c r="M15" i="12"/>
  <c r="N14" i="12"/>
  <c r="M14" i="12"/>
  <c r="N13" i="12"/>
  <c r="M13" i="12"/>
  <c r="N12" i="12"/>
  <c r="M12" i="12"/>
  <c r="N11" i="12"/>
  <c r="M11" i="12"/>
  <c r="N10" i="12"/>
  <c r="M10" i="12"/>
  <c r="N9" i="12"/>
  <c r="M9" i="12"/>
  <c r="N8" i="12"/>
  <c r="M8" i="12"/>
  <c r="N7" i="12"/>
  <c r="M7" i="12"/>
  <c r="N6" i="12"/>
  <c r="M6" i="12"/>
  <c r="N5" i="12"/>
  <c r="M5" i="12"/>
  <c r="N35" i="11"/>
  <c r="M35" i="11"/>
  <c r="L35" i="11"/>
  <c r="N34" i="11"/>
  <c r="M34" i="11"/>
  <c r="N33" i="11"/>
  <c r="M33" i="11"/>
  <c r="N32" i="11"/>
  <c r="M32" i="11"/>
  <c r="N31" i="11"/>
  <c r="M31" i="11"/>
  <c r="N30" i="11"/>
  <c r="M30" i="11"/>
  <c r="N29" i="11"/>
  <c r="M29" i="11"/>
  <c r="N28" i="11"/>
  <c r="M28" i="11"/>
  <c r="N27" i="11"/>
  <c r="M27" i="11"/>
  <c r="N26" i="11"/>
  <c r="M26" i="11"/>
  <c r="N25" i="11"/>
  <c r="M25" i="11"/>
  <c r="N24" i="11"/>
  <c r="M24" i="11"/>
  <c r="N23" i="11"/>
  <c r="M23" i="11"/>
  <c r="N22" i="11"/>
  <c r="M22" i="11"/>
  <c r="N21" i="11"/>
  <c r="M21" i="11"/>
  <c r="N20" i="11"/>
  <c r="M20" i="11"/>
  <c r="N19" i="11"/>
  <c r="M19" i="11"/>
  <c r="N18" i="11"/>
  <c r="M18" i="11"/>
  <c r="N17" i="11"/>
  <c r="M17" i="11"/>
  <c r="N16" i="11"/>
  <c r="M16" i="11"/>
  <c r="N15" i="11"/>
  <c r="M15" i="11"/>
  <c r="N14" i="11"/>
  <c r="M14" i="11"/>
  <c r="N13" i="11"/>
  <c r="M13" i="11"/>
  <c r="N12" i="11"/>
  <c r="M12" i="11"/>
  <c r="N11" i="11"/>
  <c r="M11" i="11"/>
  <c r="N10" i="11"/>
  <c r="M10" i="11"/>
  <c r="N9" i="11"/>
  <c r="M9" i="11"/>
  <c r="N8" i="11"/>
  <c r="M8" i="11"/>
  <c r="N7" i="11"/>
  <c r="M7" i="11"/>
  <c r="N6" i="11"/>
  <c r="M6" i="11"/>
  <c r="N5" i="11"/>
  <c r="M5" i="11"/>
  <c r="N35" i="10"/>
  <c r="M35" i="10"/>
  <c r="N34" i="10"/>
  <c r="M34" i="10"/>
  <c r="N33" i="10"/>
  <c r="M33" i="10"/>
  <c r="N32" i="10"/>
  <c r="M32" i="10"/>
  <c r="N31" i="10"/>
  <c r="M31" i="10"/>
  <c r="N30" i="10"/>
  <c r="M30" i="10"/>
  <c r="N29" i="10"/>
  <c r="M29" i="10"/>
  <c r="N28" i="10"/>
  <c r="M28" i="10"/>
  <c r="N27" i="10"/>
  <c r="M27" i="10"/>
  <c r="N26" i="10"/>
  <c r="M26" i="10"/>
  <c r="N25" i="10"/>
  <c r="M25" i="10"/>
  <c r="N24" i="10"/>
  <c r="M24" i="10"/>
  <c r="N23" i="10"/>
  <c r="M23" i="10"/>
  <c r="N22" i="10"/>
  <c r="M22" i="10"/>
  <c r="N21" i="10"/>
  <c r="M21" i="10"/>
  <c r="N20" i="10"/>
  <c r="M20" i="10"/>
  <c r="N19" i="10"/>
  <c r="M19" i="10"/>
  <c r="N18" i="10"/>
  <c r="M18" i="10"/>
  <c r="N17" i="10"/>
  <c r="M17" i="10"/>
  <c r="N16" i="10"/>
  <c r="M16" i="10"/>
  <c r="N15" i="10"/>
  <c r="M15" i="10"/>
  <c r="N14" i="10"/>
  <c r="M14" i="10"/>
  <c r="N13" i="10"/>
  <c r="M13" i="10"/>
  <c r="N12" i="10"/>
  <c r="M12" i="10"/>
  <c r="N11" i="10"/>
  <c r="M11" i="10"/>
  <c r="N10" i="10"/>
  <c r="M10" i="10"/>
  <c r="N9" i="10"/>
  <c r="M9" i="10"/>
  <c r="N8" i="10"/>
  <c r="M8" i="10"/>
  <c r="N7" i="10"/>
  <c r="M7" i="10"/>
  <c r="N6" i="10"/>
  <c r="M6" i="10"/>
  <c r="N5" i="10"/>
  <c r="M5" i="10"/>
  <c r="N35" i="9"/>
  <c r="M35" i="9"/>
  <c r="N34" i="9"/>
  <c r="M34" i="9"/>
  <c r="N33" i="9"/>
  <c r="M33" i="9"/>
  <c r="N32" i="9"/>
  <c r="M32" i="9"/>
  <c r="N31" i="9"/>
  <c r="M31" i="9"/>
  <c r="N30" i="9"/>
  <c r="M30" i="9"/>
  <c r="N29" i="9"/>
  <c r="M29" i="9"/>
  <c r="N28" i="9"/>
  <c r="M28" i="9"/>
  <c r="N27" i="9"/>
  <c r="M27" i="9"/>
  <c r="N26" i="9"/>
  <c r="M26" i="9"/>
  <c r="N25" i="9"/>
  <c r="M25" i="9"/>
  <c r="N24" i="9"/>
  <c r="M24" i="9"/>
  <c r="N23" i="9"/>
  <c r="M23" i="9"/>
  <c r="N22" i="9"/>
  <c r="M22" i="9"/>
  <c r="N21" i="9"/>
  <c r="M21" i="9"/>
  <c r="N20" i="9"/>
  <c r="M20" i="9"/>
  <c r="N19" i="9"/>
  <c r="M19" i="9"/>
  <c r="N18" i="9"/>
  <c r="M18" i="9"/>
  <c r="N17" i="9"/>
  <c r="M17" i="9"/>
  <c r="N16" i="9"/>
  <c r="M16" i="9"/>
  <c r="N15" i="9"/>
  <c r="M15" i="9"/>
  <c r="N14" i="9"/>
  <c r="M14" i="9"/>
  <c r="N13" i="9"/>
  <c r="M13" i="9"/>
  <c r="N12" i="9"/>
  <c r="M12" i="9"/>
  <c r="N11" i="9"/>
  <c r="M11" i="9"/>
  <c r="N10" i="9"/>
  <c r="M10" i="9"/>
  <c r="N9" i="9"/>
  <c r="M9" i="9"/>
  <c r="N8" i="9"/>
  <c r="M8" i="9"/>
  <c r="N7" i="9"/>
  <c r="M7" i="9"/>
  <c r="N6" i="9"/>
  <c r="M6" i="9"/>
  <c r="N5" i="9"/>
  <c r="M5" i="9"/>
  <c r="N35" i="8"/>
  <c r="M35" i="8"/>
  <c r="L35" i="8"/>
  <c r="N34" i="8"/>
  <c r="M34" i="8"/>
  <c r="N33" i="8"/>
  <c r="M33" i="8"/>
  <c r="N32" i="8"/>
  <c r="M32" i="8"/>
  <c r="N31" i="8"/>
  <c r="M31" i="8"/>
  <c r="N30" i="8"/>
  <c r="M30" i="8"/>
  <c r="N29" i="8"/>
  <c r="M29" i="8"/>
  <c r="N28" i="8"/>
  <c r="M28" i="8"/>
  <c r="N27" i="8"/>
  <c r="M27" i="8"/>
  <c r="N26" i="8"/>
  <c r="M26" i="8"/>
  <c r="N25" i="8"/>
  <c r="M25" i="8"/>
  <c r="N24" i="8"/>
  <c r="M24" i="8"/>
  <c r="N23" i="8"/>
  <c r="M23" i="8"/>
  <c r="N22" i="8"/>
  <c r="M22" i="8"/>
  <c r="N21" i="8"/>
  <c r="M21" i="8"/>
  <c r="N20" i="8"/>
  <c r="M20" i="8"/>
  <c r="N19" i="8"/>
  <c r="M19" i="8"/>
  <c r="N18" i="8"/>
  <c r="M18" i="8"/>
  <c r="N17" i="8"/>
  <c r="M17" i="8"/>
  <c r="N16" i="8"/>
  <c r="M16" i="8"/>
  <c r="N15" i="8"/>
  <c r="M15" i="8"/>
  <c r="N14" i="8"/>
  <c r="M14" i="8"/>
  <c r="N13" i="8"/>
  <c r="M13" i="8"/>
  <c r="N12" i="8"/>
  <c r="M12" i="8"/>
  <c r="N11" i="8"/>
  <c r="M11" i="8"/>
  <c r="N10" i="8"/>
  <c r="M10" i="8"/>
  <c r="N9" i="8"/>
  <c r="M9" i="8"/>
  <c r="N8" i="8"/>
  <c r="M8" i="8"/>
  <c r="N7" i="8"/>
  <c r="M7" i="8"/>
  <c r="N6" i="8"/>
  <c r="M6" i="8"/>
  <c r="N5" i="8"/>
  <c r="M5" i="8"/>
  <c r="N35" i="7"/>
  <c r="M35" i="7"/>
  <c r="N34" i="7"/>
  <c r="M34" i="7"/>
  <c r="N33" i="7"/>
  <c r="M33" i="7"/>
  <c r="N32" i="7"/>
  <c r="M32" i="7"/>
  <c r="N31" i="7"/>
  <c r="M31" i="7"/>
  <c r="N30" i="7"/>
  <c r="M30" i="7"/>
  <c r="N29" i="7"/>
  <c r="M29" i="7"/>
  <c r="N28" i="7"/>
  <c r="M28" i="7"/>
  <c r="N27" i="7"/>
  <c r="M27" i="7"/>
  <c r="N26" i="7"/>
  <c r="M26" i="7"/>
  <c r="N25" i="7"/>
  <c r="M25" i="7"/>
  <c r="N24" i="7"/>
  <c r="M24" i="7"/>
  <c r="N23" i="7"/>
  <c r="M23" i="7"/>
  <c r="N22" i="7"/>
  <c r="M22" i="7"/>
  <c r="N21" i="7"/>
  <c r="M21" i="7"/>
  <c r="N20" i="7"/>
  <c r="M20" i="7"/>
  <c r="N19" i="7"/>
  <c r="M19" i="7"/>
  <c r="N18" i="7"/>
  <c r="M18" i="7"/>
  <c r="N17" i="7"/>
  <c r="M17" i="7"/>
  <c r="N16" i="7"/>
  <c r="M16" i="7"/>
  <c r="N15" i="7"/>
  <c r="M15" i="7"/>
  <c r="N14" i="7"/>
  <c r="M14" i="7"/>
  <c r="N13" i="7"/>
  <c r="M13" i="7"/>
  <c r="N12" i="7"/>
  <c r="M12" i="7"/>
  <c r="N11" i="7"/>
  <c r="M11" i="7"/>
  <c r="N10" i="7"/>
  <c r="M10" i="7"/>
  <c r="N9" i="7"/>
  <c r="M9" i="7"/>
  <c r="N8" i="7"/>
  <c r="M8" i="7"/>
  <c r="N7" i="7"/>
  <c r="M7" i="7"/>
  <c r="N6" i="7"/>
  <c r="M6" i="7"/>
  <c r="N5" i="7"/>
  <c r="M5" i="7"/>
  <c r="N35" i="6"/>
  <c r="M35" i="6"/>
  <c r="L35" i="6"/>
  <c r="N34" i="6"/>
  <c r="M34" i="6"/>
  <c r="N33" i="6"/>
  <c r="M33" i="6"/>
  <c r="N32" i="6"/>
  <c r="M32" i="6"/>
  <c r="N31" i="6"/>
  <c r="M31" i="6"/>
  <c r="N30" i="6"/>
  <c r="M30" i="6"/>
  <c r="N29" i="6"/>
  <c r="M29" i="6"/>
  <c r="N28" i="6"/>
  <c r="M28" i="6"/>
  <c r="N27" i="6"/>
  <c r="M27" i="6"/>
  <c r="N26" i="6"/>
  <c r="M26" i="6"/>
  <c r="N25" i="6"/>
  <c r="M25" i="6"/>
  <c r="N24" i="6"/>
  <c r="M24" i="6"/>
  <c r="N23" i="6"/>
  <c r="M23" i="6"/>
  <c r="N22" i="6"/>
  <c r="M22" i="6"/>
  <c r="N21" i="6"/>
  <c r="M21" i="6"/>
  <c r="N20" i="6"/>
  <c r="M20" i="6"/>
  <c r="N19" i="6"/>
  <c r="M19" i="6"/>
  <c r="N18" i="6"/>
  <c r="M18" i="6"/>
  <c r="N17" i="6"/>
  <c r="M17" i="6"/>
  <c r="N16" i="6"/>
  <c r="M16" i="6"/>
  <c r="N15" i="6"/>
  <c r="M15" i="6"/>
  <c r="N14" i="6"/>
  <c r="M14" i="6"/>
  <c r="N13" i="6"/>
  <c r="M13" i="6"/>
  <c r="N12" i="6"/>
  <c r="M12" i="6"/>
  <c r="N11" i="6"/>
  <c r="M11" i="6"/>
  <c r="N10" i="6"/>
  <c r="M10" i="6"/>
  <c r="N9" i="6"/>
  <c r="M9" i="6"/>
  <c r="N8" i="6"/>
  <c r="M8" i="6"/>
  <c r="N7" i="6"/>
  <c r="M7" i="6"/>
  <c r="N6" i="6"/>
  <c r="M6" i="6"/>
  <c r="N5" i="6"/>
  <c r="M5" i="6"/>
  <c r="N35" i="5"/>
  <c r="M35" i="5"/>
  <c r="N34" i="5"/>
  <c r="M34" i="5"/>
  <c r="N33" i="5"/>
  <c r="M33" i="5"/>
  <c r="N32" i="5"/>
  <c r="M32" i="5"/>
  <c r="N31" i="5"/>
  <c r="M31" i="5"/>
  <c r="N30" i="5"/>
  <c r="M30" i="5"/>
  <c r="N29" i="5"/>
  <c r="M29" i="5"/>
  <c r="N28" i="5"/>
  <c r="M28" i="5"/>
  <c r="N27" i="5"/>
  <c r="M27" i="5"/>
  <c r="N26" i="5"/>
  <c r="M26" i="5"/>
  <c r="N25" i="5"/>
  <c r="M25" i="5"/>
  <c r="N24" i="5"/>
  <c r="M24" i="5"/>
  <c r="N23" i="5"/>
  <c r="M23" i="5"/>
  <c r="N22" i="5"/>
  <c r="M22" i="5"/>
  <c r="N21" i="5"/>
  <c r="M21" i="5"/>
  <c r="N20" i="5"/>
  <c r="M20" i="5"/>
  <c r="N19" i="5"/>
  <c r="M19" i="5"/>
  <c r="N18" i="5"/>
  <c r="M18" i="5"/>
  <c r="N17" i="5"/>
  <c r="M17" i="5"/>
  <c r="N16" i="5"/>
  <c r="M16" i="5"/>
  <c r="N15" i="5"/>
  <c r="M15" i="5"/>
  <c r="N14" i="5"/>
  <c r="M14" i="5"/>
  <c r="N13" i="5"/>
  <c r="M13" i="5"/>
  <c r="N12" i="5"/>
  <c r="M12" i="5"/>
  <c r="N11" i="5"/>
  <c r="M11" i="5"/>
  <c r="N10" i="5"/>
  <c r="M10" i="5"/>
  <c r="N9" i="5"/>
  <c r="M9" i="5"/>
  <c r="N8" i="5"/>
  <c r="M8" i="5"/>
  <c r="N7" i="5"/>
  <c r="M7" i="5"/>
  <c r="N6" i="5"/>
  <c r="M6" i="5"/>
  <c r="N5" i="5"/>
  <c r="M5" i="5"/>
  <c r="N35" i="4"/>
  <c r="M35" i="4"/>
  <c r="L35" i="4"/>
  <c r="N34" i="4"/>
  <c r="M34" i="4"/>
  <c r="L34" i="4"/>
  <c r="N33" i="4"/>
  <c r="M33" i="4"/>
  <c r="L33" i="4"/>
  <c r="N32" i="4"/>
  <c r="M32" i="4"/>
  <c r="N31" i="4"/>
  <c r="M31" i="4"/>
  <c r="N30" i="4"/>
  <c r="M30" i="4"/>
  <c r="N29" i="4"/>
  <c r="M29" i="4"/>
  <c r="N28" i="4"/>
  <c r="M28" i="4"/>
  <c r="N27" i="4"/>
  <c r="M27" i="4"/>
  <c r="N26" i="4"/>
  <c r="M26" i="4"/>
  <c r="N25" i="4"/>
  <c r="M25" i="4"/>
  <c r="N24" i="4"/>
  <c r="M24" i="4"/>
  <c r="N23" i="4"/>
  <c r="M23" i="4"/>
  <c r="N22" i="4"/>
  <c r="M22" i="4"/>
  <c r="N21" i="4"/>
  <c r="M21" i="4"/>
  <c r="N20" i="4"/>
  <c r="M20" i="4"/>
  <c r="N19" i="4"/>
  <c r="M19" i="4"/>
  <c r="N18" i="4"/>
  <c r="M18" i="4"/>
  <c r="N17" i="4"/>
  <c r="M17" i="4"/>
  <c r="N16" i="4"/>
  <c r="M16" i="4"/>
  <c r="N15" i="4"/>
  <c r="M15" i="4"/>
  <c r="N14" i="4"/>
  <c r="M14" i="4"/>
  <c r="N13" i="4"/>
  <c r="M13" i="4"/>
  <c r="N12" i="4"/>
  <c r="M12" i="4"/>
  <c r="N11" i="4"/>
  <c r="M11" i="4"/>
  <c r="N10" i="4"/>
  <c r="M10" i="4"/>
  <c r="N9" i="4"/>
  <c r="M9" i="4"/>
  <c r="N8" i="4"/>
  <c r="M8" i="4"/>
  <c r="N7" i="4"/>
  <c r="M7" i="4"/>
  <c r="N6" i="4"/>
  <c r="M6" i="4"/>
  <c r="N5" i="4"/>
  <c r="M5" i="4"/>
  <c r="M6" i="1"/>
  <c r="N6" i="1"/>
  <c r="M7" i="1"/>
  <c r="N7" i="1"/>
  <c r="M8" i="1"/>
  <c r="N8" i="1"/>
  <c r="M9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M22" i="1"/>
  <c r="N22" i="1"/>
  <c r="M23" i="1"/>
  <c r="N23" i="1"/>
  <c r="M24" i="1"/>
  <c r="N24" i="1"/>
  <c r="M25" i="1"/>
  <c r="N25" i="1"/>
  <c r="M26" i="1"/>
  <c r="N26" i="1"/>
  <c r="M27" i="1"/>
  <c r="N27" i="1"/>
  <c r="M28" i="1"/>
  <c r="N28" i="1"/>
  <c r="M29" i="1"/>
  <c r="N29" i="1"/>
  <c r="M30" i="1"/>
  <c r="N30" i="1"/>
  <c r="M31" i="1"/>
  <c r="N31" i="1"/>
  <c r="M32" i="1"/>
  <c r="N32" i="1"/>
  <c r="M33" i="1"/>
  <c r="N33" i="1"/>
  <c r="M34" i="1"/>
  <c r="N34" i="1"/>
  <c r="M35" i="1"/>
  <c r="N35" i="1"/>
  <c r="N5" i="1"/>
  <c r="M5" i="1"/>
  <c r="B19" i="2" l="1"/>
  <c r="K38" i="14"/>
  <c r="J38" i="14"/>
  <c r="I38" i="14"/>
  <c r="H38" i="14"/>
  <c r="G38" i="14"/>
  <c r="F38" i="14"/>
  <c r="E38" i="14"/>
  <c r="D38" i="14"/>
  <c r="K38" i="13"/>
  <c r="J38" i="13"/>
  <c r="I38" i="13"/>
  <c r="H38" i="13"/>
  <c r="G38" i="13"/>
  <c r="F38" i="13"/>
  <c r="E38" i="13"/>
  <c r="D38" i="13"/>
  <c r="K38" i="12"/>
  <c r="J38" i="12"/>
  <c r="I38" i="12"/>
  <c r="H38" i="12"/>
  <c r="G38" i="12"/>
  <c r="F38" i="12"/>
  <c r="E38" i="12"/>
  <c r="D38" i="12"/>
  <c r="K38" i="11"/>
  <c r="J38" i="11"/>
  <c r="I38" i="11"/>
  <c r="H38" i="11"/>
  <c r="G38" i="11"/>
  <c r="F38" i="11"/>
  <c r="E38" i="11"/>
  <c r="D38" i="11"/>
  <c r="K38" i="10"/>
  <c r="J38" i="10"/>
  <c r="I38" i="10"/>
  <c r="H38" i="10"/>
  <c r="G38" i="10"/>
  <c r="F38" i="10"/>
  <c r="E38" i="10"/>
  <c r="D38" i="10"/>
  <c r="K38" i="9"/>
  <c r="J38" i="9"/>
  <c r="I38" i="9"/>
  <c r="H38" i="9"/>
  <c r="G38" i="9"/>
  <c r="F38" i="9"/>
  <c r="E38" i="9"/>
  <c r="D38" i="9"/>
  <c r="K38" i="8"/>
  <c r="J38" i="8"/>
  <c r="I38" i="8"/>
  <c r="H38" i="8"/>
  <c r="G38" i="8"/>
  <c r="F38" i="8"/>
  <c r="E38" i="8"/>
  <c r="D38" i="8"/>
  <c r="K38" i="7"/>
  <c r="J38" i="7"/>
  <c r="I38" i="7"/>
  <c r="H38" i="7"/>
  <c r="G38" i="7"/>
  <c r="F38" i="7"/>
  <c r="E38" i="7"/>
  <c r="D38" i="7"/>
  <c r="K38" i="6"/>
  <c r="J38" i="6"/>
  <c r="I38" i="6"/>
  <c r="H38" i="6"/>
  <c r="G38" i="6"/>
  <c r="F38" i="6"/>
  <c r="E38" i="6"/>
  <c r="D38" i="6"/>
  <c r="K38" i="5"/>
  <c r="J38" i="5"/>
  <c r="I38" i="5"/>
  <c r="H38" i="5"/>
  <c r="G38" i="5"/>
  <c r="F38" i="5"/>
  <c r="E38" i="5"/>
  <c r="D38" i="5"/>
  <c r="M38" i="4"/>
  <c r="K38" i="4"/>
  <c r="J38" i="4"/>
  <c r="I38" i="4"/>
  <c r="H38" i="4"/>
  <c r="G38" i="4"/>
  <c r="F38" i="4"/>
  <c r="E38" i="4"/>
  <c r="D38" i="4"/>
  <c r="D38" i="1"/>
  <c r="E38" i="1"/>
  <c r="F38" i="1"/>
  <c r="G38" i="1"/>
  <c r="H38" i="1"/>
  <c r="B5" i="2" s="1"/>
  <c r="B6" i="2" s="1"/>
  <c r="I38" i="1"/>
  <c r="J38" i="1"/>
  <c r="K38" i="1"/>
  <c r="B20" i="2" s="1"/>
  <c r="M38" i="1"/>
  <c r="A35" i="14"/>
  <c r="A34" i="14"/>
  <c r="A33" i="14"/>
  <c r="A32" i="14"/>
  <c r="A31" i="14"/>
  <c r="A30" i="14"/>
  <c r="A29" i="14"/>
  <c r="A28" i="14"/>
  <c r="A27" i="14"/>
  <c r="A26" i="14"/>
  <c r="A25" i="14"/>
  <c r="C24" i="14"/>
  <c r="A24" i="14"/>
  <c r="L24" i="14" s="1"/>
  <c r="A23" i="14"/>
  <c r="A22" i="14"/>
  <c r="A21" i="14"/>
  <c r="C20" i="14"/>
  <c r="A20" i="14"/>
  <c r="L20" i="14" s="1"/>
  <c r="A19" i="14"/>
  <c r="A18" i="14"/>
  <c r="A17" i="14"/>
  <c r="A16" i="14"/>
  <c r="A15" i="14"/>
  <c r="A14" i="14"/>
  <c r="A13" i="14"/>
  <c r="A12" i="14"/>
  <c r="A11" i="14"/>
  <c r="A10" i="14"/>
  <c r="A9" i="14"/>
  <c r="C8" i="14"/>
  <c r="A8" i="14"/>
  <c r="L8" i="14" s="1"/>
  <c r="A7" i="14"/>
  <c r="A6" i="14"/>
  <c r="N38" i="14"/>
  <c r="A5" i="14"/>
  <c r="A1" i="14"/>
  <c r="A34" i="13"/>
  <c r="A33" i="13"/>
  <c r="L33" i="13" s="1"/>
  <c r="A32" i="13"/>
  <c r="C31" i="13"/>
  <c r="A31" i="13"/>
  <c r="L31" i="13" s="1"/>
  <c r="A30" i="13"/>
  <c r="A29" i="13"/>
  <c r="A28" i="13"/>
  <c r="A27" i="13"/>
  <c r="L27" i="13" s="1"/>
  <c r="A26" i="13"/>
  <c r="L26" i="13" s="1"/>
  <c r="A25" i="13"/>
  <c r="A24" i="13"/>
  <c r="A23" i="13"/>
  <c r="A22" i="13"/>
  <c r="A21" i="13"/>
  <c r="L21" i="13" s="1"/>
  <c r="A20" i="13"/>
  <c r="C19" i="13"/>
  <c r="A19" i="13"/>
  <c r="L19" i="13" s="1"/>
  <c r="A18" i="13"/>
  <c r="A17" i="13"/>
  <c r="A16" i="13"/>
  <c r="A15" i="13"/>
  <c r="A14" i="13"/>
  <c r="A13" i="13"/>
  <c r="L13" i="13" s="1"/>
  <c r="A12" i="13"/>
  <c r="C11" i="13"/>
  <c r="A11" i="13"/>
  <c r="L11" i="13" s="1"/>
  <c r="A10" i="13"/>
  <c r="A9" i="13"/>
  <c r="A8" i="13"/>
  <c r="A7" i="13"/>
  <c r="A6" i="13"/>
  <c r="N38" i="13"/>
  <c r="A5" i="13"/>
  <c r="A1" i="13"/>
  <c r="A35" i="12"/>
  <c r="A34" i="12"/>
  <c r="A33" i="12"/>
  <c r="A32" i="12"/>
  <c r="A31" i="12"/>
  <c r="A30" i="12"/>
  <c r="A29" i="12"/>
  <c r="C28" i="12"/>
  <c r="A28" i="12"/>
  <c r="L28" i="12" s="1"/>
  <c r="A27" i="12"/>
  <c r="A26" i="12"/>
  <c r="A25" i="12"/>
  <c r="A24" i="12"/>
  <c r="L24" i="12" s="1"/>
  <c r="A23" i="12"/>
  <c r="A22" i="12"/>
  <c r="A21" i="12"/>
  <c r="C20" i="12"/>
  <c r="A20" i="12"/>
  <c r="L20" i="12" s="1"/>
  <c r="A19" i="12"/>
  <c r="A18" i="12"/>
  <c r="A17" i="12"/>
  <c r="A16" i="12"/>
  <c r="A15" i="12"/>
  <c r="A14" i="12"/>
  <c r="A13" i="12"/>
  <c r="A12" i="12"/>
  <c r="A11" i="12"/>
  <c r="A10" i="12"/>
  <c r="A9" i="12"/>
  <c r="A8" i="12"/>
  <c r="L8" i="12" s="1"/>
  <c r="A7" i="12"/>
  <c r="A6" i="12"/>
  <c r="A5" i="12"/>
  <c r="A1" i="12"/>
  <c r="A34" i="11"/>
  <c r="A33" i="11"/>
  <c r="A32" i="11"/>
  <c r="A31" i="11"/>
  <c r="A30" i="11"/>
  <c r="A29" i="11"/>
  <c r="A28" i="11"/>
  <c r="A27" i="11"/>
  <c r="A26" i="11"/>
  <c r="A25" i="11"/>
  <c r="A24" i="11"/>
  <c r="L24" i="11" s="1"/>
  <c r="A23" i="11"/>
  <c r="A22" i="11"/>
  <c r="A21" i="11"/>
  <c r="C20" i="11"/>
  <c r="A20" i="11"/>
  <c r="L20" i="11" s="1"/>
  <c r="A19" i="11"/>
  <c r="A18" i="11"/>
  <c r="A17" i="11"/>
  <c r="A16" i="11"/>
  <c r="A15" i="11"/>
  <c r="A14" i="11"/>
  <c r="A13" i="11"/>
  <c r="A12" i="11"/>
  <c r="A11" i="11"/>
  <c r="A10" i="11"/>
  <c r="A9" i="11"/>
  <c r="A8" i="11"/>
  <c r="L8" i="11" s="1"/>
  <c r="A7" i="11"/>
  <c r="A6" i="11"/>
  <c r="N38" i="11"/>
  <c r="A5" i="11"/>
  <c r="A1" i="11"/>
  <c r="A35" i="10"/>
  <c r="A34" i="10"/>
  <c r="A33" i="10"/>
  <c r="A32" i="10"/>
  <c r="A31" i="10"/>
  <c r="A30" i="10"/>
  <c r="C29" i="10"/>
  <c r="A29" i="10"/>
  <c r="L29" i="10" s="1"/>
  <c r="C28" i="10"/>
  <c r="A28" i="10"/>
  <c r="L28" i="10" s="1"/>
  <c r="A27" i="10"/>
  <c r="A26" i="10"/>
  <c r="C25" i="10"/>
  <c r="A25" i="10"/>
  <c r="L25" i="10" s="1"/>
  <c r="A24" i="10"/>
  <c r="A23" i="10"/>
  <c r="A22" i="10"/>
  <c r="A21" i="10"/>
  <c r="L21" i="10" s="1"/>
  <c r="A20" i="10"/>
  <c r="L20" i="10" s="1"/>
  <c r="A19" i="10"/>
  <c r="A18" i="10"/>
  <c r="A17" i="10"/>
  <c r="L17" i="10" s="1"/>
  <c r="A16" i="10"/>
  <c r="A15" i="10"/>
  <c r="A14" i="10"/>
  <c r="C13" i="10"/>
  <c r="A13" i="10"/>
  <c r="L13" i="10" s="1"/>
  <c r="C12" i="10"/>
  <c r="A12" i="10"/>
  <c r="L12" i="10" s="1"/>
  <c r="A11" i="10"/>
  <c r="A10" i="10"/>
  <c r="C9" i="10"/>
  <c r="A9" i="10"/>
  <c r="L9" i="10" s="1"/>
  <c r="A8" i="10"/>
  <c r="A7" i="10"/>
  <c r="A6" i="10"/>
  <c r="A5" i="10"/>
  <c r="A1" i="10"/>
  <c r="A35" i="9"/>
  <c r="A34" i="9"/>
  <c r="A33" i="9"/>
  <c r="A32" i="9"/>
  <c r="A31" i="9"/>
  <c r="A30" i="9"/>
  <c r="C29" i="9"/>
  <c r="A29" i="9"/>
  <c r="L29" i="9" s="1"/>
  <c r="C28" i="9"/>
  <c r="A28" i="9"/>
  <c r="L28" i="9" s="1"/>
  <c r="A27" i="9"/>
  <c r="A26" i="9"/>
  <c r="C25" i="9"/>
  <c r="A25" i="9"/>
  <c r="L25" i="9" s="1"/>
  <c r="A24" i="9"/>
  <c r="A23" i="9"/>
  <c r="A22" i="9"/>
  <c r="A21" i="9"/>
  <c r="A20" i="9"/>
  <c r="A19" i="9"/>
  <c r="A18" i="9"/>
  <c r="A17" i="9"/>
  <c r="L17" i="9" s="1"/>
  <c r="A16" i="9"/>
  <c r="A15" i="9"/>
  <c r="A14" i="9"/>
  <c r="A13" i="9"/>
  <c r="A12" i="9"/>
  <c r="A11" i="9"/>
  <c r="A10" i="9"/>
  <c r="C9" i="9"/>
  <c r="A9" i="9"/>
  <c r="L9" i="9" s="1"/>
  <c r="A8" i="9"/>
  <c r="A7" i="9"/>
  <c r="A6" i="9"/>
  <c r="N38" i="9"/>
  <c r="A5" i="9"/>
  <c r="L5" i="9" s="1"/>
  <c r="A1" i="9"/>
  <c r="A34" i="8"/>
  <c r="A33" i="8"/>
  <c r="C32" i="8"/>
  <c r="A32" i="8"/>
  <c r="L32" i="8" s="1"/>
  <c r="A31" i="8"/>
  <c r="A30" i="8"/>
  <c r="A29" i="8"/>
  <c r="A28" i="8"/>
  <c r="L28" i="8" s="1"/>
  <c r="A27" i="8"/>
  <c r="A26" i="8"/>
  <c r="A25" i="8"/>
  <c r="A24" i="8"/>
  <c r="A23" i="8"/>
  <c r="A22" i="8"/>
  <c r="A21" i="8"/>
  <c r="A20" i="8"/>
  <c r="A19" i="8"/>
  <c r="A18" i="8"/>
  <c r="A17" i="8"/>
  <c r="C16" i="8"/>
  <c r="A16" i="8"/>
  <c r="L16" i="8" s="1"/>
  <c r="A15" i="8"/>
  <c r="A14" i="8"/>
  <c r="A13" i="8"/>
  <c r="A12" i="8"/>
  <c r="L12" i="8" s="1"/>
  <c r="A11" i="8"/>
  <c r="A10" i="8"/>
  <c r="A9" i="8"/>
  <c r="A8" i="8"/>
  <c r="A7" i="8"/>
  <c r="A6" i="8"/>
  <c r="N38" i="8"/>
  <c r="A5" i="8"/>
  <c r="A1" i="8"/>
  <c r="A35" i="7"/>
  <c r="A34" i="7"/>
  <c r="L34" i="7" s="1"/>
  <c r="A33" i="7"/>
  <c r="A32" i="7"/>
  <c r="A31" i="7"/>
  <c r="A30" i="7"/>
  <c r="A29" i="7"/>
  <c r="A28" i="7"/>
  <c r="A27" i="7"/>
  <c r="C26" i="7"/>
  <c r="A26" i="7"/>
  <c r="L26" i="7" s="1"/>
  <c r="A25" i="7"/>
  <c r="A24" i="7"/>
  <c r="A23" i="7"/>
  <c r="A22" i="7"/>
  <c r="A21" i="7"/>
  <c r="A20" i="7"/>
  <c r="A19" i="7"/>
  <c r="A18" i="7"/>
  <c r="L18" i="7" s="1"/>
  <c r="A17" i="7"/>
  <c r="A16" i="7"/>
  <c r="A15" i="7"/>
  <c r="A14" i="7"/>
  <c r="A13" i="7"/>
  <c r="A12" i="7"/>
  <c r="A11" i="7"/>
  <c r="C10" i="7"/>
  <c r="A10" i="7"/>
  <c r="L10" i="7" s="1"/>
  <c r="A9" i="7"/>
  <c r="A8" i="7"/>
  <c r="A7" i="7"/>
  <c r="A6" i="7"/>
  <c r="N38" i="7"/>
  <c r="A5" i="7"/>
  <c r="L5" i="7" s="1"/>
  <c r="A1" i="7"/>
  <c r="A34" i="6"/>
  <c r="A33" i="6"/>
  <c r="A32" i="6"/>
  <c r="A31" i="6"/>
  <c r="A30" i="6"/>
  <c r="A29" i="6"/>
  <c r="A28" i="6"/>
  <c r="A27" i="6"/>
  <c r="A26" i="6"/>
  <c r="A25" i="6"/>
  <c r="C24" i="6"/>
  <c r="A24" i="6"/>
  <c r="L24" i="6" s="1"/>
  <c r="A23" i="6"/>
  <c r="A22" i="6"/>
  <c r="A21" i="6"/>
  <c r="A20" i="6"/>
  <c r="L20" i="6" s="1"/>
  <c r="A19" i="6"/>
  <c r="A18" i="6"/>
  <c r="A17" i="6"/>
  <c r="A16" i="6"/>
  <c r="A15" i="6"/>
  <c r="A14" i="6"/>
  <c r="A13" i="6"/>
  <c r="A12" i="6"/>
  <c r="A11" i="6"/>
  <c r="A10" i="6"/>
  <c r="A9" i="6"/>
  <c r="C8" i="6"/>
  <c r="A8" i="6"/>
  <c r="L8" i="6" s="1"/>
  <c r="A7" i="6"/>
  <c r="A6" i="6"/>
  <c r="N38" i="6"/>
  <c r="A5" i="6"/>
  <c r="A1" i="6"/>
  <c r="A35" i="5"/>
  <c r="A34" i="5"/>
  <c r="A33" i="5"/>
  <c r="A32" i="5"/>
  <c r="A31" i="5"/>
  <c r="A30" i="5"/>
  <c r="A29" i="5"/>
  <c r="L29" i="5" s="1"/>
  <c r="A28" i="5"/>
  <c r="L28" i="5" s="1"/>
  <c r="A27" i="5"/>
  <c r="A26" i="5"/>
  <c r="A25" i="5"/>
  <c r="A24" i="5"/>
  <c r="A23" i="5"/>
  <c r="A22" i="5"/>
  <c r="A21" i="5"/>
  <c r="L21" i="5" s="1"/>
  <c r="A20" i="5"/>
  <c r="L20" i="5" s="1"/>
  <c r="A19" i="5"/>
  <c r="A18" i="5"/>
  <c r="A17" i="5"/>
  <c r="L17" i="5" s="1"/>
  <c r="A16" i="5"/>
  <c r="A15" i="5"/>
  <c r="A14" i="5"/>
  <c r="A13" i="5"/>
  <c r="A12" i="5"/>
  <c r="L12" i="5" s="1"/>
  <c r="A11" i="5"/>
  <c r="A10" i="5"/>
  <c r="A9" i="5"/>
  <c r="L9" i="5" s="1"/>
  <c r="A8" i="5"/>
  <c r="A7" i="5"/>
  <c r="A6" i="5"/>
  <c r="N38" i="5"/>
  <c r="A5" i="5"/>
  <c r="A1" i="5"/>
  <c r="A32" i="4"/>
  <c r="A31" i="4"/>
  <c r="A30" i="4"/>
  <c r="A29" i="4"/>
  <c r="A28" i="4"/>
  <c r="A27" i="4"/>
  <c r="A26" i="4"/>
  <c r="A25" i="4"/>
  <c r="C24" i="4"/>
  <c r="A24" i="4"/>
  <c r="L24" i="4" s="1"/>
  <c r="A23" i="4"/>
  <c r="A22" i="4"/>
  <c r="A21" i="4"/>
  <c r="A20" i="4"/>
  <c r="L20" i="4" s="1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N38" i="4"/>
  <c r="A5" i="4"/>
  <c r="A1" i="4"/>
  <c r="C7" i="1"/>
  <c r="C11" i="1"/>
  <c r="C13" i="1"/>
  <c r="C15" i="1"/>
  <c r="C17" i="1"/>
  <c r="C19" i="1"/>
  <c r="C21" i="1"/>
  <c r="C23" i="1"/>
  <c r="C25" i="1"/>
  <c r="C27" i="1"/>
  <c r="C29" i="1"/>
  <c r="C31" i="1"/>
  <c r="C33" i="1"/>
  <c r="C35" i="1"/>
  <c r="A1" i="1"/>
  <c r="A5" i="1"/>
  <c r="L5" i="1" s="1"/>
  <c r="L37" i="14"/>
  <c r="M36" i="14"/>
  <c r="M38" i="14" s="1"/>
  <c r="L36" i="14"/>
  <c r="L37" i="13"/>
  <c r="M36" i="13"/>
  <c r="M38" i="13" s="1"/>
  <c r="L36" i="13"/>
  <c r="L37" i="12"/>
  <c r="M36" i="12"/>
  <c r="M38" i="12" s="1"/>
  <c r="L36" i="12"/>
  <c r="L37" i="11"/>
  <c r="M36" i="11"/>
  <c r="M38" i="11" s="1"/>
  <c r="L36" i="11"/>
  <c r="L37" i="10"/>
  <c r="M36" i="10"/>
  <c r="M38" i="10" s="1"/>
  <c r="L36" i="10"/>
  <c r="L37" i="9"/>
  <c r="M36" i="9"/>
  <c r="M38" i="9" s="1"/>
  <c r="L36" i="9"/>
  <c r="L37" i="8"/>
  <c r="M36" i="8"/>
  <c r="M38" i="8" s="1"/>
  <c r="L36" i="8"/>
  <c r="L37" i="7"/>
  <c r="M36" i="7"/>
  <c r="M38" i="7" s="1"/>
  <c r="L36" i="7"/>
  <c r="L37" i="6"/>
  <c r="M36" i="6"/>
  <c r="M38" i="6" s="1"/>
  <c r="L36" i="6"/>
  <c r="L37" i="5"/>
  <c r="M36" i="5"/>
  <c r="M38" i="5" s="1"/>
  <c r="L36" i="5"/>
  <c r="A10" i="1"/>
  <c r="L10" i="1" s="1"/>
  <c r="A11" i="1"/>
  <c r="L11" i="1" s="1"/>
  <c r="A12" i="1"/>
  <c r="L12" i="1" s="1"/>
  <c r="A13" i="1"/>
  <c r="L13" i="1" s="1"/>
  <c r="A14" i="1"/>
  <c r="L14" i="1" s="1"/>
  <c r="A15" i="1"/>
  <c r="L15" i="1" s="1"/>
  <c r="A16" i="1"/>
  <c r="L16" i="1" s="1"/>
  <c r="A17" i="1"/>
  <c r="L17" i="1" s="1"/>
  <c r="A18" i="1"/>
  <c r="L18" i="1" s="1"/>
  <c r="A19" i="1"/>
  <c r="L19" i="1" s="1"/>
  <c r="A20" i="1"/>
  <c r="L20" i="1" s="1"/>
  <c r="A21" i="1"/>
  <c r="L21" i="1" s="1"/>
  <c r="A22" i="1"/>
  <c r="L22" i="1" s="1"/>
  <c r="A23" i="1"/>
  <c r="L23" i="1" s="1"/>
  <c r="A24" i="1"/>
  <c r="L24" i="1" s="1"/>
  <c r="A25" i="1"/>
  <c r="L25" i="1" s="1"/>
  <c r="A26" i="1"/>
  <c r="L26" i="1" s="1"/>
  <c r="A27" i="1"/>
  <c r="L27" i="1" s="1"/>
  <c r="A28" i="1"/>
  <c r="L28" i="1" s="1"/>
  <c r="A29" i="1"/>
  <c r="L29" i="1" s="1"/>
  <c r="A30" i="1"/>
  <c r="L30" i="1" s="1"/>
  <c r="A31" i="1"/>
  <c r="L31" i="1" s="1"/>
  <c r="A32" i="1"/>
  <c r="L32" i="1" s="1"/>
  <c r="A33" i="1"/>
  <c r="L33" i="1" s="1"/>
  <c r="A34" i="1"/>
  <c r="L34" i="1" s="1"/>
  <c r="A35" i="1"/>
  <c r="L35" i="1" s="1"/>
  <c r="C5" i="1"/>
  <c r="A6" i="1"/>
  <c r="L6" i="1" s="1"/>
  <c r="A7" i="1"/>
  <c r="L7" i="1" s="1"/>
  <c r="L38" i="1" s="1"/>
  <c r="A8" i="1"/>
  <c r="L8" i="1" s="1"/>
  <c r="A9" i="1"/>
  <c r="L9" i="1" s="1"/>
  <c r="B21" i="2" l="1"/>
  <c r="B22" i="2" s="1"/>
  <c r="C8" i="4"/>
  <c r="L8" i="4"/>
  <c r="C16" i="4"/>
  <c r="L16" i="4"/>
  <c r="C23" i="4"/>
  <c r="L23" i="4"/>
  <c r="C30" i="4"/>
  <c r="L30" i="4"/>
  <c r="C22" i="5"/>
  <c r="L22" i="5"/>
  <c r="C32" i="5"/>
  <c r="L32" i="5"/>
  <c r="C10" i="6"/>
  <c r="L10" i="6"/>
  <c r="C32" i="6"/>
  <c r="L32" i="6"/>
  <c r="C7" i="7"/>
  <c r="L7" i="7"/>
  <c r="C14" i="7"/>
  <c r="L14" i="7"/>
  <c r="C21" i="7"/>
  <c r="L21" i="7"/>
  <c r="C32" i="7"/>
  <c r="L32" i="7"/>
  <c r="C24" i="8"/>
  <c r="L24" i="8"/>
  <c r="C34" i="8"/>
  <c r="L34" i="8"/>
  <c r="C15" i="9"/>
  <c r="L15" i="9"/>
  <c r="C18" i="9"/>
  <c r="C38" i="9" s="1"/>
  <c r="L18" i="9"/>
  <c r="C22" i="9"/>
  <c r="L22" i="9"/>
  <c r="C31" i="9"/>
  <c r="L31" i="9"/>
  <c r="C18" i="10"/>
  <c r="L18" i="10"/>
  <c r="C24" i="10"/>
  <c r="L24" i="10"/>
  <c r="C19" i="11"/>
  <c r="L19" i="11"/>
  <c r="C25" i="11"/>
  <c r="L25" i="11"/>
  <c r="C29" i="11"/>
  <c r="L29" i="11"/>
  <c r="C6" i="12"/>
  <c r="L6" i="12"/>
  <c r="C9" i="12"/>
  <c r="L9" i="12"/>
  <c r="C13" i="12"/>
  <c r="L13" i="12"/>
  <c r="C27" i="12"/>
  <c r="L27" i="12"/>
  <c r="C30" i="12"/>
  <c r="L30" i="12"/>
  <c r="C34" i="12"/>
  <c r="L34" i="12"/>
  <c r="C8" i="13"/>
  <c r="L8" i="13"/>
  <c r="C14" i="13"/>
  <c r="L14" i="13"/>
  <c r="C18" i="13"/>
  <c r="L18" i="13"/>
  <c r="C24" i="13"/>
  <c r="L24" i="13"/>
  <c r="C30" i="13"/>
  <c r="L30" i="13"/>
  <c r="C5" i="14"/>
  <c r="L5" i="14"/>
  <c r="C7" i="14"/>
  <c r="L7" i="14"/>
  <c r="C10" i="14"/>
  <c r="L10" i="14"/>
  <c r="C14" i="14"/>
  <c r="L14" i="14"/>
  <c r="C18" i="14"/>
  <c r="L18" i="14"/>
  <c r="C21" i="14"/>
  <c r="L21" i="14"/>
  <c r="C28" i="14"/>
  <c r="L28" i="14"/>
  <c r="C32" i="14"/>
  <c r="L32" i="14"/>
  <c r="C34" i="1"/>
  <c r="C30" i="1"/>
  <c r="C26" i="1"/>
  <c r="C22" i="1"/>
  <c r="C18" i="1"/>
  <c r="C14" i="1"/>
  <c r="C10" i="1"/>
  <c r="C6" i="1"/>
  <c r="C9" i="4"/>
  <c r="L9" i="4"/>
  <c r="C13" i="4"/>
  <c r="L13" i="4"/>
  <c r="C17" i="4"/>
  <c r="L17" i="4"/>
  <c r="C20" i="4"/>
  <c r="C27" i="4"/>
  <c r="L27" i="4"/>
  <c r="C31" i="4"/>
  <c r="L31" i="4"/>
  <c r="C8" i="5"/>
  <c r="L8" i="5"/>
  <c r="C11" i="5"/>
  <c r="L11" i="5"/>
  <c r="C14" i="5"/>
  <c r="L14" i="5"/>
  <c r="C17" i="5"/>
  <c r="C20" i="5"/>
  <c r="C23" i="5"/>
  <c r="L23" i="5"/>
  <c r="C27" i="5"/>
  <c r="L27" i="5"/>
  <c r="C29" i="5"/>
  <c r="C33" i="5"/>
  <c r="L33" i="5"/>
  <c r="C5" i="6"/>
  <c r="C38" i="6" s="1"/>
  <c r="L5" i="6"/>
  <c r="C11" i="6"/>
  <c r="L11" i="6"/>
  <c r="C15" i="6"/>
  <c r="L15" i="6"/>
  <c r="C19" i="6"/>
  <c r="L19" i="6"/>
  <c r="C22" i="6"/>
  <c r="L22" i="6"/>
  <c r="C25" i="6"/>
  <c r="L25" i="6"/>
  <c r="C29" i="6"/>
  <c r="L29" i="6"/>
  <c r="C33" i="6"/>
  <c r="L33" i="6"/>
  <c r="C5" i="7"/>
  <c r="C38" i="7" s="1"/>
  <c r="C8" i="7"/>
  <c r="L8" i="7"/>
  <c r="C11" i="7"/>
  <c r="L11" i="7"/>
  <c r="C15" i="7"/>
  <c r="L15" i="7"/>
  <c r="C18" i="7"/>
  <c r="C22" i="7"/>
  <c r="L22" i="7"/>
  <c r="C29" i="7"/>
  <c r="L29" i="7"/>
  <c r="C33" i="7"/>
  <c r="L33" i="7"/>
  <c r="C7" i="8"/>
  <c r="L7" i="8"/>
  <c r="C11" i="8"/>
  <c r="C38" i="8" s="1"/>
  <c r="L11" i="8"/>
  <c r="C14" i="8"/>
  <c r="L14" i="8"/>
  <c r="C17" i="8"/>
  <c r="L17" i="8"/>
  <c r="C21" i="8"/>
  <c r="L21" i="8"/>
  <c r="C25" i="8"/>
  <c r="L25" i="8"/>
  <c r="C28" i="8"/>
  <c r="C12" i="9"/>
  <c r="L12" i="9"/>
  <c r="C16" i="9"/>
  <c r="L16" i="9"/>
  <c r="C19" i="9"/>
  <c r="L19" i="9"/>
  <c r="C23" i="9"/>
  <c r="L23" i="9"/>
  <c r="C26" i="9"/>
  <c r="L26" i="9"/>
  <c r="C32" i="9"/>
  <c r="L32" i="9"/>
  <c r="C7" i="10"/>
  <c r="L7" i="10"/>
  <c r="C10" i="10"/>
  <c r="L10" i="10"/>
  <c r="C16" i="10"/>
  <c r="L16" i="10"/>
  <c r="C19" i="10"/>
  <c r="L19" i="10"/>
  <c r="C21" i="10"/>
  <c r="C30" i="10"/>
  <c r="L30" i="10"/>
  <c r="C34" i="10"/>
  <c r="L34" i="10"/>
  <c r="C8" i="11"/>
  <c r="C38" i="11" s="1"/>
  <c r="C12" i="11"/>
  <c r="L12" i="11"/>
  <c r="C16" i="11"/>
  <c r="L16" i="11"/>
  <c r="C23" i="11"/>
  <c r="L23" i="11"/>
  <c r="C26" i="11"/>
  <c r="L26" i="11"/>
  <c r="C30" i="11"/>
  <c r="L30" i="11"/>
  <c r="C34" i="11"/>
  <c r="L34" i="11"/>
  <c r="C7" i="12"/>
  <c r="L7" i="12"/>
  <c r="C10" i="12"/>
  <c r="L10" i="12"/>
  <c r="L38" i="12" s="1"/>
  <c r="C14" i="12"/>
  <c r="L14" i="12"/>
  <c r="C18" i="12"/>
  <c r="L18" i="12"/>
  <c r="C21" i="12"/>
  <c r="L21" i="12"/>
  <c r="C24" i="12"/>
  <c r="C31" i="12"/>
  <c r="L31" i="12"/>
  <c r="C35" i="12"/>
  <c r="L35" i="12"/>
  <c r="C9" i="13"/>
  <c r="L9" i="13"/>
  <c r="C12" i="13"/>
  <c r="L12" i="13"/>
  <c r="C15" i="13"/>
  <c r="L15" i="13"/>
  <c r="C21" i="13"/>
  <c r="C25" i="13"/>
  <c r="L25" i="13"/>
  <c r="C27" i="13"/>
  <c r="C33" i="13"/>
  <c r="C11" i="14"/>
  <c r="L11" i="14"/>
  <c r="C15" i="14"/>
  <c r="L15" i="14"/>
  <c r="C19" i="14"/>
  <c r="L19" i="14"/>
  <c r="C22" i="14"/>
  <c r="L22" i="14"/>
  <c r="C25" i="14"/>
  <c r="L25" i="14"/>
  <c r="C29" i="14"/>
  <c r="L29" i="14"/>
  <c r="C33" i="14"/>
  <c r="L33" i="14"/>
  <c r="C7" i="5"/>
  <c r="L7" i="5"/>
  <c r="C26" i="5"/>
  <c r="L26" i="5"/>
  <c r="C7" i="6"/>
  <c r="L7" i="6"/>
  <c r="C18" i="6"/>
  <c r="L18" i="6"/>
  <c r="C25" i="7"/>
  <c r="L25" i="7"/>
  <c r="C35" i="7"/>
  <c r="L35" i="7"/>
  <c r="C10" i="8"/>
  <c r="L10" i="8"/>
  <c r="C20" i="8"/>
  <c r="L20" i="8"/>
  <c r="C31" i="8"/>
  <c r="L31" i="8"/>
  <c r="C11" i="9"/>
  <c r="L11" i="9"/>
  <c r="C35" i="9"/>
  <c r="L35" i="9"/>
  <c r="C6" i="10"/>
  <c r="L6" i="10"/>
  <c r="C27" i="10"/>
  <c r="L27" i="10"/>
  <c r="C33" i="10"/>
  <c r="L33" i="10"/>
  <c r="C15" i="11"/>
  <c r="L15" i="11"/>
  <c r="C17" i="12"/>
  <c r="L17" i="12"/>
  <c r="C10" i="4"/>
  <c r="L10" i="4"/>
  <c r="C32" i="4"/>
  <c r="L32" i="4"/>
  <c r="C15" i="5"/>
  <c r="L15" i="5"/>
  <c r="C18" i="5"/>
  <c r="L18" i="5"/>
  <c r="C24" i="5"/>
  <c r="L24" i="5"/>
  <c r="C30" i="5"/>
  <c r="L30" i="5"/>
  <c r="C34" i="5"/>
  <c r="L34" i="5"/>
  <c r="C12" i="6"/>
  <c r="L12" i="6"/>
  <c r="C16" i="6"/>
  <c r="L16" i="6"/>
  <c r="C23" i="6"/>
  <c r="L23" i="6"/>
  <c r="C26" i="6"/>
  <c r="L26" i="6"/>
  <c r="C30" i="6"/>
  <c r="L30" i="6"/>
  <c r="C34" i="6"/>
  <c r="L34" i="6"/>
  <c r="C9" i="7"/>
  <c r="L9" i="7"/>
  <c r="L38" i="7" s="1"/>
  <c r="C12" i="7"/>
  <c r="L12" i="7"/>
  <c r="C16" i="7"/>
  <c r="L16" i="7"/>
  <c r="C19" i="7"/>
  <c r="L19" i="7"/>
  <c r="C23" i="7"/>
  <c r="L23" i="7"/>
  <c r="C30" i="7"/>
  <c r="L30" i="7"/>
  <c r="C5" i="8"/>
  <c r="L5" i="8"/>
  <c r="C8" i="8"/>
  <c r="L8" i="8"/>
  <c r="C15" i="8"/>
  <c r="L15" i="8"/>
  <c r="C18" i="8"/>
  <c r="L18" i="8"/>
  <c r="C22" i="8"/>
  <c r="L22" i="8"/>
  <c r="C26" i="8"/>
  <c r="L26" i="8"/>
  <c r="C29" i="8"/>
  <c r="L29" i="8"/>
  <c r="C6" i="9"/>
  <c r="L6" i="9"/>
  <c r="C13" i="9"/>
  <c r="L13" i="9"/>
  <c r="C20" i="9"/>
  <c r="L20" i="9"/>
  <c r="C24" i="9"/>
  <c r="L24" i="9"/>
  <c r="C27" i="9"/>
  <c r="L27" i="9"/>
  <c r="C33" i="9"/>
  <c r="L33" i="9"/>
  <c r="C5" i="10"/>
  <c r="L5" i="10"/>
  <c r="C8" i="10"/>
  <c r="L8" i="10"/>
  <c r="C11" i="10"/>
  <c r="L11" i="10"/>
  <c r="C22" i="10"/>
  <c r="L22" i="10"/>
  <c r="C31" i="10"/>
  <c r="L31" i="10"/>
  <c r="C35" i="10"/>
  <c r="L35" i="10"/>
  <c r="C6" i="11"/>
  <c r="L6" i="11"/>
  <c r="C9" i="11"/>
  <c r="L9" i="11"/>
  <c r="C13" i="11"/>
  <c r="L13" i="11"/>
  <c r="C17" i="11"/>
  <c r="L17" i="11"/>
  <c r="C27" i="11"/>
  <c r="L27" i="11"/>
  <c r="C31" i="11"/>
  <c r="L31" i="11"/>
  <c r="C11" i="12"/>
  <c r="L11" i="12"/>
  <c r="C15" i="12"/>
  <c r="L15" i="12"/>
  <c r="C19" i="12"/>
  <c r="L19" i="12"/>
  <c r="C22" i="12"/>
  <c r="L22" i="12"/>
  <c r="C25" i="12"/>
  <c r="L25" i="12"/>
  <c r="C32" i="12"/>
  <c r="L32" i="12"/>
  <c r="C6" i="13"/>
  <c r="L6" i="13"/>
  <c r="C10" i="13"/>
  <c r="L10" i="13"/>
  <c r="C16" i="13"/>
  <c r="L16" i="13"/>
  <c r="C22" i="13"/>
  <c r="L22" i="13"/>
  <c r="C28" i="13"/>
  <c r="L28" i="13"/>
  <c r="C34" i="13"/>
  <c r="L34" i="13"/>
  <c r="C12" i="14"/>
  <c r="L12" i="14"/>
  <c r="C16" i="14"/>
  <c r="L16" i="14"/>
  <c r="C23" i="14"/>
  <c r="L23" i="14"/>
  <c r="C26" i="14"/>
  <c r="L26" i="14"/>
  <c r="C30" i="14"/>
  <c r="L30" i="14"/>
  <c r="C34" i="14"/>
  <c r="L34" i="14"/>
  <c r="C12" i="4"/>
  <c r="L12" i="4"/>
  <c r="C26" i="4"/>
  <c r="L26" i="4"/>
  <c r="C5" i="5"/>
  <c r="L5" i="5"/>
  <c r="C10" i="5"/>
  <c r="L10" i="5"/>
  <c r="C13" i="5"/>
  <c r="L13" i="5"/>
  <c r="C14" i="6"/>
  <c r="L14" i="6"/>
  <c r="C21" i="6"/>
  <c r="L21" i="6"/>
  <c r="C28" i="6"/>
  <c r="L28" i="6"/>
  <c r="C28" i="7"/>
  <c r="L28" i="7"/>
  <c r="C6" i="8"/>
  <c r="L6" i="8"/>
  <c r="C13" i="8"/>
  <c r="L13" i="8"/>
  <c r="C8" i="9"/>
  <c r="L8" i="9"/>
  <c r="C15" i="10"/>
  <c r="L15" i="10"/>
  <c r="C5" i="11"/>
  <c r="L5" i="11"/>
  <c r="L38" i="11" s="1"/>
  <c r="C11" i="11"/>
  <c r="L11" i="11"/>
  <c r="C22" i="11"/>
  <c r="L22" i="11"/>
  <c r="C33" i="11"/>
  <c r="L33" i="11"/>
  <c r="C9" i="1"/>
  <c r="C6" i="4"/>
  <c r="L6" i="4"/>
  <c r="C14" i="4"/>
  <c r="L14" i="4"/>
  <c r="C18" i="4"/>
  <c r="L18" i="4"/>
  <c r="C21" i="4"/>
  <c r="L21" i="4"/>
  <c r="C28" i="4"/>
  <c r="L28" i="4"/>
  <c r="C32" i="1"/>
  <c r="C28" i="1"/>
  <c r="C24" i="1"/>
  <c r="C20" i="1"/>
  <c r="C16" i="1"/>
  <c r="C12" i="1"/>
  <c r="C8" i="1"/>
  <c r="C5" i="4"/>
  <c r="L5" i="4"/>
  <c r="C7" i="4"/>
  <c r="L7" i="4"/>
  <c r="C11" i="4"/>
  <c r="L11" i="4"/>
  <c r="C15" i="4"/>
  <c r="L15" i="4"/>
  <c r="C19" i="4"/>
  <c r="L19" i="4"/>
  <c r="C22" i="4"/>
  <c r="L22" i="4"/>
  <c r="C25" i="4"/>
  <c r="L25" i="4"/>
  <c r="C29" i="4"/>
  <c r="L29" i="4"/>
  <c r="C6" i="5"/>
  <c r="L6" i="5"/>
  <c r="C9" i="5"/>
  <c r="C12" i="5"/>
  <c r="C16" i="5"/>
  <c r="L16" i="5"/>
  <c r="C19" i="5"/>
  <c r="L19" i="5"/>
  <c r="C21" i="5"/>
  <c r="C25" i="5"/>
  <c r="L25" i="5"/>
  <c r="C28" i="5"/>
  <c r="C31" i="5"/>
  <c r="L31" i="5"/>
  <c r="C35" i="5"/>
  <c r="L35" i="5"/>
  <c r="C6" i="6"/>
  <c r="L6" i="6"/>
  <c r="C9" i="6"/>
  <c r="L9" i="6"/>
  <c r="L38" i="6" s="1"/>
  <c r="C13" i="6"/>
  <c r="L13" i="6"/>
  <c r="C17" i="6"/>
  <c r="L17" i="6"/>
  <c r="C20" i="6"/>
  <c r="C27" i="6"/>
  <c r="L27" i="6"/>
  <c r="C31" i="6"/>
  <c r="L31" i="6"/>
  <c r="C6" i="7"/>
  <c r="L6" i="7"/>
  <c r="C13" i="7"/>
  <c r="L13" i="7"/>
  <c r="C17" i="7"/>
  <c r="L17" i="7"/>
  <c r="C20" i="7"/>
  <c r="L20" i="7"/>
  <c r="C24" i="7"/>
  <c r="L24" i="7"/>
  <c r="C27" i="7"/>
  <c r="L27" i="7"/>
  <c r="C31" i="7"/>
  <c r="L31" i="7"/>
  <c r="C34" i="7"/>
  <c r="C9" i="8"/>
  <c r="L9" i="8"/>
  <c r="C12" i="8"/>
  <c r="C19" i="8"/>
  <c r="L19" i="8"/>
  <c r="C23" i="8"/>
  <c r="L23" i="8"/>
  <c r="C27" i="8"/>
  <c r="L27" i="8"/>
  <c r="C30" i="8"/>
  <c r="L30" i="8"/>
  <c r="C33" i="8"/>
  <c r="L33" i="8"/>
  <c r="C5" i="9"/>
  <c r="C7" i="9"/>
  <c r="L7" i="9"/>
  <c r="C10" i="9"/>
  <c r="L10" i="9"/>
  <c r="C14" i="9"/>
  <c r="L14" i="9"/>
  <c r="C17" i="9"/>
  <c r="C21" i="9"/>
  <c r="L21" i="9"/>
  <c r="C30" i="9"/>
  <c r="L30" i="9"/>
  <c r="C34" i="9"/>
  <c r="L34" i="9"/>
  <c r="C14" i="10"/>
  <c r="C38" i="10" s="1"/>
  <c r="L14" i="10"/>
  <c r="C17" i="10"/>
  <c r="C20" i="10"/>
  <c r="C23" i="10"/>
  <c r="L23" i="10"/>
  <c r="C26" i="10"/>
  <c r="L26" i="10"/>
  <c r="C32" i="10"/>
  <c r="L32" i="10"/>
  <c r="C7" i="11"/>
  <c r="L7" i="11"/>
  <c r="C10" i="11"/>
  <c r="L10" i="11"/>
  <c r="C14" i="11"/>
  <c r="L14" i="11"/>
  <c r="C18" i="11"/>
  <c r="L18" i="11"/>
  <c r="C21" i="11"/>
  <c r="L21" i="11"/>
  <c r="C24" i="11"/>
  <c r="C28" i="11"/>
  <c r="L28" i="11"/>
  <c r="C32" i="11"/>
  <c r="L32" i="11"/>
  <c r="C5" i="12"/>
  <c r="L5" i="12"/>
  <c r="C8" i="12"/>
  <c r="C12" i="12"/>
  <c r="L12" i="12"/>
  <c r="C16" i="12"/>
  <c r="L16" i="12"/>
  <c r="C23" i="12"/>
  <c r="L23" i="12"/>
  <c r="C26" i="12"/>
  <c r="L26" i="12"/>
  <c r="C29" i="12"/>
  <c r="L29" i="12"/>
  <c r="C33" i="12"/>
  <c r="L33" i="12"/>
  <c r="C5" i="13"/>
  <c r="L5" i="13"/>
  <c r="C7" i="13"/>
  <c r="L7" i="13"/>
  <c r="C13" i="13"/>
  <c r="C17" i="13"/>
  <c r="L17" i="13"/>
  <c r="C20" i="13"/>
  <c r="L20" i="13"/>
  <c r="C23" i="13"/>
  <c r="L23" i="13"/>
  <c r="C26" i="13"/>
  <c r="C29" i="13"/>
  <c r="L29" i="13"/>
  <c r="C32" i="13"/>
  <c r="L32" i="13"/>
  <c r="C6" i="14"/>
  <c r="C38" i="14" s="1"/>
  <c r="L6" i="14"/>
  <c r="C9" i="14"/>
  <c r="L9" i="14"/>
  <c r="C13" i="14"/>
  <c r="L13" i="14"/>
  <c r="C17" i="14"/>
  <c r="L17" i="14"/>
  <c r="C27" i="14"/>
  <c r="L27" i="14"/>
  <c r="C31" i="14"/>
  <c r="L31" i="14"/>
  <c r="C35" i="14"/>
  <c r="L35" i="14"/>
  <c r="B10" i="2"/>
  <c r="N38" i="1"/>
  <c r="L38" i="8"/>
  <c r="C38" i="13"/>
  <c r="N38" i="10"/>
  <c r="C38" i="5"/>
  <c r="N38" i="12"/>
  <c r="C38" i="1"/>
  <c r="L38" i="14" l="1"/>
  <c r="L38" i="4"/>
  <c r="L38" i="5"/>
  <c r="L38" i="10"/>
  <c r="L38" i="9"/>
  <c r="L38" i="13"/>
  <c r="C38" i="12"/>
  <c r="C38" i="4"/>
  <c r="B11" i="2"/>
  <c r="B12" i="2" s="1"/>
  <c r="B14" i="2" s="1"/>
</calcChain>
</file>

<file path=xl/sharedStrings.xml><?xml version="1.0" encoding="utf-8"?>
<sst xmlns="http://schemas.openxmlformats.org/spreadsheetml/2006/main" count="206" uniqueCount="40">
  <si>
    <t>Heures à faire:</t>
  </si>
  <si>
    <t>ASA</t>
  </si>
  <si>
    <t>22hà3h30à6h 
(X2,5)</t>
  </si>
  <si>
    <t>16h45à22h 
(X1,25)</t>
  </si>
  <si>
    <t>Heures pointées 
Bâtiment</t>
  </si>
  <si>
    <t>Congés</t>
  </si>
  <si>
    <t>Heures
Neige</t>
  </si>
  <si>
    <t>Heures faites:</t>
  </si>
  <si>
    <t>Année :</t>
  </si>
  <si>
    <t>Heures à faire sur l'année :</t>
  </si>
  <si>
    <t>Heures déjà faites sur l'année :</t>
  </si>
  <si>
    <t>Heures restantes à faire :</t>
  </si>
  <si>
    <t>Heures :</t>
  </si>
  <si>
    <t>Neige :</t>
  </si>
  <si>
    <t>TOTAL heures supp neige</t>
  </si>
  <si>
    <t>TOTAL des heures déjà récupérées</t>
  </si>
  <si>
    <t>TOTAL Récup neige</t>
  </si>
  <si>
    <t>Moins une semaine de congés</t>
  </si>
  <si>
    <t>Récup Heures
Neige</t>
  </si>
  <si>
    <t>Reliquat année précédente :</t>
  </si>
  <si>
    <t>Congés : (en heures)</t>
  </si>
  <si>
    <t>Congés à prendre :</t>
  </si>
  <si>
    <t>Congés neige 35h :</t>
  </si>
  <si>
    <t>restant à prendre pour l'année en cours :</t>
  </si>
  <si>
    <t>Totaux :</t>
  </si>
  <si>
    <t>Jours 
Fériés</t>
  </si>
  <si>
    <t>Heures 
Supp</t>
  </si>
  <si>
    <t>7h30à16h45
 (X1)</t>
  </si>
  <si>
    <t>6hà7h30 
(X1,25)</t>
  </si>
  <si>
    <t>Lundi</t>
  </si>
  <si>
    <t>Vendredi</t>
  </si>
  <si>
    <t>Mardi</t>
  </si>
  <si>
    <t>Mercredi</t>
  </si>
  <si>
    <t>Jeudi</t>
  </si>
  <si>
    <t>Samedi</t>
  </si>
  <si>
    <t>Dimanche</t>
  </si>
  <si>
    <t>Mes Horaires</t>
  </si>
  <si>
    <t>Dates :</t>
  </si>
  <si>
    <t xml:space="preserve">Congés pris sur l'année en cours : </t>
  </si>
  <si>
    <t>en jours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</si>
</sst>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[$-F800]dddd\,\ mmmm\ dd\,\ yyyy"/>
    <numFmt numFmtId="166" formatCode="[$-40C]mmmm\-yy;@"/>
    <numFmt numFmtId="167" formatCode="[h]:mm"/>
  </numFmts>
  <fonts count="10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b/>
      <sz val="22"/>
      <color theme="1"/>
      <name val="Times New Roman"/>
      <family val="1"/>
    </font>
    <font>
      <sz val="36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</fills>
  <borders count="21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3" fillId="0" borderId="0" xfId="0" applyFont="1" applyFill="1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2" xfId="0" applyBorder="1"/>
    <xf numFmtId="164" fontId="0" fillId="4" borderId="2" xfId="0" applyNumberFormat="1" applyFill="1" applyBorder="1"/>
    <xf numFmtId="164" fontId="0" fillId="4" borderId="3" xfId="0" applyNumberFormat="1" applyFill="1" applyBorder="1"/>
    <xf numFmtId="164" fontId="0" fillId="5" borderId="2" xfId="0" applyNumberFormat="1" applyFill="1" applyBorder="1"/>
    <xf numFmtId="164" fontId="0" fillId="5" borderId="3" xfId="0" applyNumberFormat="1" applyFill="1" applyBorder="1"/>
    <xf numFmtId="164" fontId="0" fillId="6" borderId="2" xfId="0" applyNumberFormat="1" applyFill="1" applyBorder="1"/>
    <xf numFmtId="164" fontId="0" fillId="6" borderId="3" xfId="0" applyNumberFormat="1" applyFill="1" applyBorder="1"/>
    <xf numFmtId="164" fontId="0" fillId="5" borderId="5" xfId="0" applyNumberFormat="1" applyFill="1" applyBorder="1"/>
    <xf numFmtId="164" fontId="0" fillId="6" borderId="5" xfId="0" applyNumberFormat="1" applyFill="1" applyBorder="1"/>
    <xf numFmtId="0" fontId="5" fillId="5" borderId="4" xfId="0" applyFont="1" applyFill="1" applyBorder="1" applyAlignment="1" applyProtection="1">
      <alignment horizontal="center" vertical="center" wrapText="1"/>
    </xf>
    <xf numFmtId="0" fontId="5" fillId="6" borderId="4" xfId="0" applyFont="1" applyFill="1" applyBorder="1" applyAlignment="1" applyProtection="1">
      <alignment horizontal="center" vertical="center" wrapText="1"/>
    </xf>
    <xf numFmtId="20" fontId="0" fillId="0" borderId="2" xfId="0" applyNumberFormat="1" applyBorder="1"/>
    <xf numFmtId="0" fontId="0" fillId="7" borderId="2" xfId="0" applyFill="1" applyBorder="1"/>
    <xf numFmtId="0" fontId="0" fillId="7" borderId="3" xfId="0" applyFill="1" applyBorder="1"/>
    <xf numFmtId="14" fontId="0" fillId="3" borderId="5" xfId="0" applyNumberFormat="1" applyFill="1" applyBorder="1" applyAlignment="1">
      <alignment horizontal="center"/>
    </xf>
    <xf numFmtId="165" fontId="0" fillId="3" borderId="2" xfId="0" applyNumberFormat="1" applyFill="1" applyBorder="1" applyAlignment="1">
      <alignment horizontal="center"/>
    </xf>
    <xf numFmtId="165" fontId="0" fillId="3" borderId="3" xfId="0" applyNumberForma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/>
    </xf>
    <xf numFmtId="0" fontId="1" fillId="0" borderId="0" xfId="0" applyFont="1"/>
    <xf numFmtId="0" fontId="1" fillId="0" borderId="0" xfId="0" applyFont="1" applyBorder="1"/>
    <xf numFmtId="0" fontId="1" fillId="8" borderId="2" xfId="0" applyFont="1" applyFill="1" applyBorder="1"/>
    <xf numFmtId="167" fontId="1" fillId="8" borderId="2" xfId="0" applyNumberFormat="1" applyFont="1" applyFill="1" applyBorder="1"/>
    <xf numFmtId="0" fontId="1" fillId="8" borderId="2" xfId="0" applyFont="1" applyFill="1" applyBorder="1" applyAlignment="1">
      <alignment vertical="center"/>
    </xf>
    <xf numFmtId="167" fontId="2" fillId="8" borderId="2" xfId="0" applyNumberFormat="1" applyFont="1" applyFill="1" applyBorder="1" applyAlignment="1">
      <alignment vertical="center"/>
    </xf>
    <xf numFmtId="0" fontId="1" fillId="8" borderId="0" xfId="0" applyFont="1" applyFill="1" applyAlignment="1">
      <alignment horizontal="right"/>
    </xf>
    <xf numFmtId="0" fontId="2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8" fillId="3" borderId="0" xfId="0" applyFont="1" applyFill="1" applyBorder="1" applyAlignment="1" applyProtection="1">
      <alignment horizontal="center" vertical="center"/>
    </xf>
    <xf numFmtId="0" fontId="8" fillId="3" borderId="1" xfId="0" applyFont="1" applyFill="1" applyBorder="1" applyAlignment="1" applyProtection="1">
      <alignment horizontal="center" vertical="center"/>
    </xf>
    <xf numFmtId="167" fontId="0" fillId="4" borderId="11" xfId="0" applyNumberFormat="1" applyFill="1" applyBorder="1" applyAlignment="1">
      <alignment horizontal="center"/>
    </xf>
    <xf numFmtId="167" fontId="0" fillId="4" borderId="12" xfId="0" applyNumberFormat="1" applyFill="1" applyBorder="1" applyAlignment="1">
      <alignment horizontal="center"/>
    </xf>
    <xf numFmtId="0" fontId="6" fillId="5" borderId="9" xfId="0" applyFont="1" applyFill="1" applyBorder="1" applyAlignment="1" applyProtection="1">
      <alignment horizontal="center" vertical="center" wrapText="1"/>
    </xf>
    <xf numFmtId="0" fontId="6" fillId="5" borderId="10" xfId="0" applyFont="1" applyFill="1" applyBorder="1" applyAlignment="1" applyProtection="1">
      <alignment horizontal="center" vertical="center" wrapText="1"/>
    </xf>
    <xf numFmtId="0" fontId="6" fillId="6" borderId="6" xfId="0" applyFont="1" applyFill="1" applyBorder="1" applyAlignment="1" applyProtection="1">
      <alignment horizontal="center" vertical="center" wrapText="1"/>
    </xf>
    <xf numFmtId="0" fontId="6" fillId="6" borderId="7" xfId="0" applyFont="1" applyFill="1" applyBorder="1" applyAlignment="1" applyProtection="1">
      <alignment horizontal="center" vertical="center" wrapText="1"/>
    </xf>
    <xf numFmtId="0" fontId="6" fillId="6" borderId="6" xfId="0" applyFont="1" applyFill="1" applyBorder="1" applyAlignment="1" applyProtection="1">
      <alignment horizontal="center" vertical="center"/>
    </xf>
    <xf numFmtId="0" fontId="6" fillId="6" borderId="7" xfId="0" applyFont="1" applyFill="1" applyBorder="1" applyAlignment="1" applyProtection="1">
      <alignment horizontal="center" vertical="center"/>
    </xf>
    <xf numFmtId="0" fontId="6" fillId="5" borderId="6" xfId="0" applyFont="1" applyFill="1" applyBorder="1" applyAlignment="1" applyProtection="1">
      <alignment horizontal="center" vertical="center" wrapText="1"/>
    </xf>
    <xf numFmtId="0" fontId="6" fillId="5" borderId="7" xfId="0" applyFont="1" applyFill="1" applyBorder="1" applyAlignment="1" applyProtection="1">
      <alignment horizontal="center" vertical="center" wrapText="1"/>
    </xf>
    <xf numFmtId="166" fontId="9" fillId="3" borderId="0" xfId="0" applyNumberFormat="1" applyFont="1" applyFill="1" applyBorder="1" applyAlignment="1">
      <alignment horizontal="left" vertical="center" indent="16"/>
    </xf>
    <xf numFmtId="166" fontId="9" fillId="3" borderId="1" xfId="0" applyNumberFormat="1" applyFont="1" applyFill="1" applyBorder="1" applyAlignment="1">
      <alignment horizontal="left" vertical="center" indent="16"/>
    </xf>
    <xf numFmtId="0" fontId="7" fillId="6" borderId="19" xfId="0" applyFont="1" applyFill="1" applyBorder="1" applyAlignment="1" applyProtection="1">
      <alignment horizontal="center" vertical="center"/>
    </xf>
    <xf numFmtId="0" fontId="7" fillId="6" borderId="20" xfId="0" applyFont="1" applyFill="1" applyBorder="1" applyAlignment="1" applyProtection="1">
      <alignment horizontal="center" vertical="center"/>
    </xf>
    <xf numFmtId="0" fontId="7" fillId="6" borderId="8" xfId="0" applyFont="1" applyFill="1" applyBorder="1" applyAlignment="1" applyProtection="1">
      <alignment horizontal="center" vertical="center"/>
    </xf>
    <xf numFmtId="0" fontId="6" fillId="4" borderId="6" xfId="0" applyFont="1" applyFill="1" applyBorder="1" applyAlignment="1" applyProtection="1">
      <alignment horizontal="center" vertical="center"/>
    </xf>
    <xf numFmtId="0" fontId="6" fillId="4" borderId="7" xfId="0" applyFont="1" applyFill="1" applyBorder="1" applyAlignment="1" applyProtection="1">
      <alignment horizontal="center" vertic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</cellXfs>
  <cellStyles count="1">
    <cellStyle name="Normal" xfId="0" builtinId="0"/>
  </cellStyles>
  <dxfs count="31">
    <dxf>
      <fill>
        <patternFill>
          <bgColor rgb="FF7030A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ill>
        <patternFill>
          <bgColor rgb="FF7030A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ill>
        <patternFill>
          <bgColor rgb="FF7030A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7030A0"/>
      </font>
      <fill>
        <patternFill patternType="solid">
          <bgColor rgb="FFFF000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7030A0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7030A0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workbookViewId="0">
      <selection activeCell="B14" sqref="B14"/>
    </sheetView>
  </sheetViews>
  <sheetFormatPr baseColWidth="10" defaultColWidth="9.140625" defaultRowHeight="15" x14ac:dyDescent="0.25"/>
  <cols>
    <col min="1" max="1" width="71.7109375" bestFit="1" customWidth="1"/>
    <col min="2" max="2" width="45.85546875" customWidth="1"/>
  </cols>
  <sheetData>
    <row r="1" spans="1:12" x14ac:dyDescent="0.25">
      <c r="A1" s="30" t="s">
        <v>8</v>
      </c>
      <c r="B1" s="31">
        <v>2018</v>
      </c>
      <c r="D1" s="1"/>
      <c r="E1" s="1"/>
      <c r="H1" s="34" t="s">
        <v>36</v>
      </c>
      <c r="I1" s="35"/>
    </row>
    <row r="2" spans="1:12" x14ac:dyDescent="0.25">
      <c r="A2" s="30"/>
      <c r="B2" s="31"/>
      <c r="C2" s="1"/>
      <c r="D2" s="3"/>
      <c r="E2" s="3"/>
      <c r="F2" s="1"/>
      <c r="H2" s="4" t="s">
        <v>29</v>
      </c>
      <c r="I2" s="15">
        <v>0.32291666666666669</v>
      </c>
    </row>
    <row r="3" spans="1:12" ht="18.75" x14ac:dyDescent="0.3">
      <c r="A3" s="32" t="s">
        <v>12</v>
      </c>
      <c r="B3" s="32"/>
      <c r="C3" s="1"/>
      <c r="D3" s="3"/>
      <c r="E3" s="21"/>
      <c r="F3" s="1"/>
      <c r="H3" s="4" t="s">
        <v>31</v>
      </c>
      <c r="I3" s="15">
        <v>0.32291666666666669</v>
      </c>
    </row>
    <row r="4" spans="1:12" ht="18.75" x14ac:dyDescent="0.3">
      <c r="A4" s="25" t="s">
        <v>9</v>
      </c>
      <c r="B4" s="26">
        <v>75.833333333333329</v>
      </c>
      <c r="C4" s="1"/>
      <c r="D4" s="3"/>
      <c r="E4" s="21"/>
      <c r="F4" s="1"/>
      <c r="H4" s="4" t="s">
        <v>32</v>
      </c>
      <c r="I4" s="15">
        <v>0.32291666666666669</v>
      </c>
    </row>
    <row r="5" spans="1:12" ht="18.75" x14ac:dyDescent="0.3">
      <c r="A5" s="25" t="s">
        <v>10</v>
      </c>
      <c r="B5" s="26">
        <f>Janvier!H38+Février!H38+Mars!H38+Avril!H38+Mai!H38+Juin!H38+Juillet!H38+Août!H38+Septembre!H38+Octobre!H38+Novembre!H38+Décembre!H38</f>
        <v>0</v>
      </c>
      <c r="C5" s="1"/>
      <c r="D5" s="3"/>
      <c r="E5" s="22"/>
      <c r="F5" s="1"/>
      <c r="H5" s="4" t="s">
        <v>33</v>
      </c>
      <c r="I5" s="15">
        <v>0.32291666666666669</v>
      </c>
    </row>
    <row r="6" spans="1:12" ht="18.75" x14ac:dyDescent="0.3">
      <c r="A6" s="25" t="s">
        <v>11</v>
      </c>
      <c r="B6" s="26">
        <f>B4-B5</f>
        <v>75.833333333333329</v>
      </c>
      <c r="C6" s="1"/>
      <c r="D6" s="3"/>
      <c r="E6" s="22"/>
      <c r="F6" s="1"/>
      <c r="H6" s="4" t="s">
        <v>30</v>
      </c>
      <c r="I6" s="15">
        <v>0.16666666666666666</v>
      </c>
    </row>
    <row r="7" spans="1:12" ht="18.75" x14ac:dyDescent="0.3">
      <c r="A7" s="23"/>
      <c r="B7" s="23"/>
      <c r="C7" s="1"/>
      <c r="D7" s="3"/>
      <c r="E7" s="22"/>
      <c r="F7" s="1"/>
      <c r="H7" s="4" t="s">
        <v>34</v>
      </c>
      <c r="I7" s="15">
        <v>0</v>
      </c>
    </row>
    <row r="8" spans="1:12" ht="18.75" x14ac:dyDescent="0.3">
      <c r="A8" s="23"/>
      <c r="B8" s="23"/>
      <c r="C8" s="1"/>
      <c r="D8" s="3"/>
      <c r="E8" s="22"/>
      <c r="F8" s="1"/>
      <c r="H8" s="4" t="s">
        <v>35</v>
      </c>
      <c r="I8" s="15">
        <v>0</v>
      </c>
    </row>
    <row r="9" spans="1:12" ht="18.75" x14ac:dyDescent="0.3">
      <c r="A9" s="32" t="s">
        <v>13</v>
      </c>
      <c r="B9" s="32"/>
      <c r="C9" s="1"/>
      <c r="D9" s="3"/>
      <c r="E9" s="22"/>
      <c r="F9" s="1"/>
      <c r="G9" s="1"/>
      <c r="H9" s="1"/>
      <c r="I9" s="1"/>
      <c r="J9" s="1"/>
      <c r="K9" s="1"/>
      <c r="L9" s="1"/>
    </row>
    <row r="10" spans="1:12" ht="18.75" x14ac:dyDescent="0.25">
      <c r="A10" s="27" t="s">
        <v>14</v>
      </c>
      <c r="B10" s="28">
        <f>Janvier!M38+Février!M38+Mars!M38+Avril!M38+Mai!M38+Juin!M38+Juillet!M38+Août!M38+Septembre!M38+Octobre!M38+Novembre!M38+Décembre!M38</f>
        <v>2.541666666666667</v>
      </c>
      <c r="C10" s="2"/>
      <c r="D10" s="3"/>
      <c r="E10" s="22"/>
      <c r="F10" s="2"/>
      <c r="G10" s="2"/>
      <c r="H10" s="2"/>
      <c r="I10" s="2"/>
      <c r="J10" s="2"/>
      <c r="K10" s="2"/>
      <c r="L10" s="1"/>
    </row>
    <row r="11" spans="1:12" ht="18.75" x14ac:dyDescent="0.25">
      <c r="A11" s="27" t="s">
        <v>15</v>
      </c>
      <c r="B11" s="28">
        <f>Janvier!N38+Février!N38+Mars!N38+Avril!N38+Mai!N38+Juin!N38+Juillet!N38+Août!N38+Septembre!N38+Octobre!N38+Novembre!N38+Décembre!N38</f>
        <v>0</v>
      </c>
      <c r="C11" s="2"/>
      <c r="D11" s="3"/>
      <c r="E11" s="22"/>
      <c r="F11" s="2"/>
      <c r="G11" s="2"/>
      <c r="H11" s="2"/>
      <c r="I11" s="2"/>
      <c r="J11" s="2"/>
      <c r="K11" s="2"/>
      <c r="L11" s="1"/>
    </row>
    <row r="12" spans="1:12" ht="18.75" x14ac:dyDescent="0.25">
      <c r="A12" s="27" t="s">
        <v>16</v>
      </c>
      <c r="B12" s="28">
        <f>B10-B11</f>
        <v>2.541666666666667</v>
      </c>
      <c r="C12" s="2"/>
      <c r="D12" s="2"/>
      <c r="E12" s="2"/>
      <c r="F12" s="2"/>
      <c r="G12" s="2"/>
      <c r="H12" s="2"/>
      <c r="I12" s="2"/>
      <c r="J12" s="2"/>
      <c r="K12" s="2"/>
      <c r="L12" s="1"/>
    </row>
    <row r="13" spans="1:12" ht="18.75" x14ac:dyDescent="0.25">
      <c r="A13" s="27" t="s">
        <v>17</v>
      </c>
      <c r="B13" s="28">
        <v>1.4583333333333333</v>
      </c>
      <c r="C13" s="2"/>
      <c r="D13" s="2"/>
      <c r="E13" s="2"/>
      <c r="F13" s="2"/>
      <c r="G13" s="2"/>
      <c r="H13" s="2"/>
      <c r="I13" s="2"/>
      <c r="J13" s="2"/>
      <c r="K13" s="2"/>
      <c r="L13" s="1"/>
    </row>
    <row r="14" spans="1:12" ht="18.75" x14ac:dyDescent="0.25">
      <c r="A14" s="27" t="s">
        <v>16</v>
      </c>
      <c r="B14" s="28">
        <f>B12-B13</f>
        <v>1.0833333333333337</v>
      </c>
      <c r="C14" s="2"/>
      <c r="D14" s="2"/>
      <c r="E14" s="2"/>
      <c r="F14" s="2"/>
      <c r="G14" s="2"/>
      <c r="H14" s="2"/>
      <c r="I14" s="2"/>
      <c r="J14" s="2"/>
      <c r="K14" s="2"/>
      <c r="L14" s="1"/>
    </row>
    <row r="15" spans="1:12" ht="18.75" x14ac:dyDescent="0.3">
      <c r="A15" s="24"/>
      <c r="B15" s="24"/>
      <c r="C15" s="1"/>
      <c r="D15" s="1"/>
      <c r="E15" s="1"/>
      <c r="F15" s="1"/>
      <c r="G15" s="1"/>
      <c r="H15" s="1"/>
      <c r="I15" s="1"/>
      <c r="J15" s="1"/>
      <c r="K15" s="1"/>
      <c r="L15" s="1"/>
    </row>
    <row r="16" spans="1:12" ht="18.75" x14ac:dyDescent="0.3">
      <c r="A16" s="33" t="s">
        <v>20</v>
      </c>
      <c r="B16" s="33"/>
    </row>
    <row r="17" spans="1:2" ht="18.75" x14ac:dyDescent="0.3">
      <c r="A17" s="27" t="s">
        <v>19</v>
      </c>
      <c r="B17" s="26"/>
    </row>
    <row r="18" spans="1:2" ht="18.75" x14ac:dyDescent="0.3">
      <c r="A18" s="27" t="s">
        <v>21</v>
      </c>
      <c r="B18" s="26">
        <v>7.875</v>
      </c>
    </row>
    <row r="19" spans="1:2" ht="18.75" x14ac:dyDescent="0.3">
      <c r="A19" s="27" t="s">
        <v>22</v>
      </c>
      <c r="B19" s="26">
        <f>B13</f>
        <v>1.4583333333333333</v>
      </c>
    </row>
    <row r="20" spans="1:2" ht="18.75" x14ac:dyDescent="0.3">
      <c r="A20" s="27" t="s">
        <v>38</v>
      </c>
      <c r="B20" s="26">
        <f>Janvier!K38+Février!K38+Mars!K38+Avril!K38+Mai!K38+Juin!K38+Juillet!K38+Août!K38+Septembre!K38+Octobre!K38+Novembre!K38+Décembre!K38</f>
        <v>0</v>
      </c>
    </row>
    <row r="21" spans="1:2" ht="18.75" x14ac:dyDescent="0.3">
      <c r="A21" s="27" t="s">
        <v>23</v>
      </c>
      <c r="B21" s="26">
        <f>B17+B18+B19-B20</f>
        <v>9.3333333333333339</v>
      </c>
    </row>
    <row r="22" spans="1:2" ht="18.75" x14ac:dyDescent="0.3">
      <c r="A22" s="29" t="s">
        <v>39</v>
      </c>
      <c r="B22" s="26">
        <f>B21/7.45</f>
        <v>1.2527964205816555</v>
      </c>
    </row>
  </sheetData>
  <sortState ref="D4:E10">
    <sortCondition ref="D3"/>
  </sortState>
  <mergeCells count="6">
    <mergeCell ref="A1:A2"/>
    <mergeCell ref="B1:B2"/>
    <mergeCell ref="A9:B9"/>
    <mergeCell ref="A16:B16"/>
    <mergeCell ref="H1:I1"/>
    <mergeCell ref="A3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-0.249977111117893"/>
  </sheetPr>
  <dimension ref="A1:N39"/>
  <sheetViews>
    <sheetView tabSelected="1" workbookViewId="0">
      <pane ySplit="4" topLeftCell="A10" activePane="bottomLeft" state="frozen"/>
      <selection activeCell="B36" sqref="B36"/>
      <selection pane="bottomLeft" activeCell="M20" sqref="M20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26.25" customHeight="1" x14ac:dyDescent="0.25">
      <c r="A1" s="48">
        <f>B5</f>
        <v>43101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</row>
    <row r="2" spans="1:14" ht="24" customHeight="1" thickBot="1" x14ac:dyDescent="0.3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9"/>
    </row>
    <row r="3" spans="1:14" ht="30" customHeight="1" x14ac:dyDescent="0.25">
      <c r="A3" s="36" t="s">
        <v>37</v>
      </c>
      <c r="B3" s="37"/>
      <c r="C3" s="53" t="s">
        <v>0</v>
      </c>
      <c r="D3" s="50" t="s">
        <v>7</v>
      </c>
      <c r="E3" s="51"/>
      <c r="F3" s="51"/>
      <c r="G3" s="51"/>
      <c r="H3" s="52"/>
      <c r="I3" s="44" t="s">
        <v>1</v>
      </c>
      <c r="J3" s="42" t="s">
        <v>25</v>
      </c>
      <c r="K3" s="44" t="s">
        <v>5</v>
      </c>
      <c r="L3" s="42" t="s">
        <v>26</v>
      </c>
      <c r="M3" s="46" t="s">
        <v>6</v>
      </c>
      <c r="N3" s="40" t="s">
        <v>18</v>
      </c>
    </row>
    <row r="4" spans="1:14" ht="30.75" customHeight="1" thickBot="1" x14ac:dyDescent="0.3">
      <c r="A4" s="36"/>
      <c r="B4" s="37"/>
      <c r="C4" s="54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5"/>
      <c r="J4" s="43"/>
      <c r="K4" s="45"/>
      <c r="L4" s="43"/>
      <c r="M4" s="47"/>
      <c r="N4" s="41"/>
    </row>
    <row r="5" spans="1:14" x14ac:dyDescent="0.25">
      <c r="A5" s="16" t="str">
        <f>CHOOSE(WEEKDAY(B5),"Dimanche","Lundi","Mardi","Mercredi","Jeudi","Vendredi","Samedi")</f>
        <v>Lundi</v>
      </c>
      <c r="B5" s="18">
        <v>43101</v>
      </c>
      <c r="C5" s="5">
        <f>VLOOKUP(A5,Année!$H$2:$H$8:'Année'!$I$2:$I$8,2,0)</f>
        <v>0.32291666666666669</v>
      </c>
      <c r="D5" s="11"/>
      <c r="E5" s="11"/>
      <c r="F5" s="12"/>
      <c r="G5" s="11"/>
      <c r="H5" s="12"/>
      <c r="I5" s="12"/>
      <c r="J5" s="12"/>
      <c r="K5" s="12"/>
      <c r="L5" s="12" t="str">
        <f t="shared" ref="L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Mardi</v>
      </c>
      <c r="B6" s="18">
        <v>43102</v>
      </c>
      <c r="C6" s="5">
        <f>VLOOKUP(A6,Année!$H$2:$H$8:'Année'!$I$2:$I$8,2,0)</f>
        <v>0.32291666666666669</v>
      </c>
      <c r="D6" s="11"/>
      <c r="E6" s="11"/>
      <c r="F6" s="12"/>
      <c r="G6" s="11"/>
      <c r="H6" s="12"/>
      <c r="I6" s="12"/>
      <c r="J6" s="12"/>
      <c r="K6" s="12"/>
      <c r="L6" s="12" t="str">
        <f t="shared" ref="L6:L35" si="3">IF(A6="dimanche","",IF(A6="samedi","",IF(F6&lt;=0,"",(IF(H6="",F6-C6,H6-C6))+(I6+J6+K6+N6))))</f>
        <v/>
      </c>
      <c r="M6" s="11" t="str">
        <f t="shared" ref="M6:M35" si="4">IF(D6="","",IF(AND(A6="Dimanche",D6&gt;0),SUM(D6:G6)*2,IF(A6="samedi",SUM(D6*2.5,E6*1.25,G6*1.25,F6),SUM(D6*2.5,E6*1.25,G6*1.25,))))</f>
        <v/>
      </c>
      <c r="N6" s="11" t="str">
        <f t="shared" ref="N6:N35" si="5">IF(F7="","",IF((F6+I6+J6+K6)&gt;=C6,"0:00",C6-F6))</f>
        <v/>
      </c>
    </row>
    <row r="7" spans="1:14" x14ac:dyDescent="0.25">
      <c r="A7" s="16" t="str">
        <f t="shared" si="2"/>
        <v>Mercredi</v>
      </c>
      <c r="B7" s="18">
        <v>43103</v>
      </c>
      <c r="C7" s="5">
        <f>VLOOKUP(A7,Année!$H$2:$H$8:'Année'!$I$2:$I$8,2,0)</f>
        <v>0.32291666666666669</v>
      </c>
      <c r="D7" s="11"/>
      <c r="E7" s="11"/>
      <c r="F7" s="12"/>
      <c r="G7" s="11"/>
      <c r="H7" s="12"/>
      <c r="I7" s="12"/>
      <c r="J7" s="12"/>
      <c r="K7" s="12"/>
      <c r="L7" s="12" t="str">
        <f t="shared" si="3"/>
        <v/>
      </c>
      <c r="M7" s="11" t="str">
        <f t="shared" si="4"/>
        <v/>
      </c>
      <c r="N7" s="11" t="str">
        <f t="shared" si="5"/>
        <v/>
      </c>
    </row>
    <row r="8" spans="1:14" x14ac:dyDescent="0.25">
      <c r="A8" s="16" t="str">
        <f t="shared" si="2"/>
        <v>Jeudi</v>
      </c>
      <c r="B8" s="18">
        <v>43104</v>
      </c>
      <c r="C8" s="5">
        <f>VLOOKUP(A8,Année!$H$2:$H$8:'Année'!$I$2:$I$8,2,0)</f>
        <v>0.32291666666666669</v>
      </c>
      <c r="D8" s="11"/>
      <c r="E8" s="11"/>
      <c r="F8" s="12"/>
      <c r="G8" s="11"/>
      <c r="H8" s="12"/>
      <c r="I8" s="12"/>
      <c r="J8" s="12"/>
      <c r="K8" s="12"/>
      <c r="L8" s="12" t="str">
        <f t="shared" si="3"/>
        <v/>
      </c>
      <c r="M8" s="11" t="str">
        <f t="shared" si="4"/>
        <v/>
      </c>
      <c r="N8" s="11" t="str">
        <f t="shared" si="5"/>
        <v/>
      </c>
    </row>
    <row r="9" spans="1:14" x14ac:dyDescent="0.25">
      <c r="A9" s="16" t="str">
        <f>CHOOSE(WEEKDAY(B9),"Dimanche","Lundi","Mardi","Mercredi","Jeudi","Vendredi","Samedi")</f>
        <v>Vendredi</v>
      </c>
      <c r="B9" s="18">
        <v>43105</v>
      </c>
      <c r="C9" s="5">
        <f>VLOOKUP(A9,Année!$H$2:$H$8:'Année'!$I$2:$I$8,2,0)</f>
        <v>0.16666666666666666</v>
      </c>
      <c r="D9" s="11"/>
      <c r="E9" s="11"/>
      <c r="F9" s="12"/>
      <c r="G9" s="11"/>
      <c r="H9" s="12"/>
      <c r="I9" s="12"/>
      <c r="J9" s="12"/>
      <c r="K9" s="12"/>
      <c r="L9" s="12" t="str">
        <f t="shared" si="3"/>
        <v/>
      </c>
      <c r="M9" s="11" t="str">
        <f t="shared" si="4"/>
        <v/>
      </c>
      <c r="N9" s="11" t="str">
        <f t="shared" si="5"/>
        <v/>
      </c>
    </row>
    <row r="10" spans="1:14" x14ac:dyDescent="0.25">
      <c r="A10" s="16" t="str">
        <f t="shared" ref="A10:A35" si="6">CHOOSE(WEEKDAY(B10),"Dimanche","Lundi","Mardi","Mercredi","Jeudi","Vendredi","Samedi")</f>
        <v>Samedi</v>
      </c>
      <c r="B10" s="18">
        <v>43106</v>
      </c>
      <c r="C10" s="5">
        <f>VLOOKUP(A10,Année!$H$2:$H$8:'Année'!$I$2:$I$8,2,0)</f>
        <v>0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3"/>
        <v/>
      </c>
      <c r="M10" s="11">
        <v>0.5</v>
      </c>
      <c r="N10" s="11" t="str">
        <f t="shared" si="5"/>
        <v/>
      </c>
    </row>
    <row r="11" spans="1:14" x14ac:dyDescent="0.25">
      <c r="A11" s="16" t="str">
        <f t="shared" si="6"/>
        <v>Dimanche</v>
      </c>
      <c r="B11" s="18">
        <v>43107</v>
      </c>
      <c r="C11" s="5">
        <f>VLOOKUP(A11,Année!$H$2:$H$8:'Année'!$I$2:$I$8,2,0)</f>
        <v>0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3"/>
        <v/>
      </c>
      <c r="M11" s="11" t="str">
        <f t="shared" si="4"/>
        <v/>
      </c>
      <c r="N11" s="11" t="str">
        <f t="shared" si="5"/>
        <v/>
      </c>
    </row>
    <row r="12" spans="1:14" x14ac:dyDescent="0.25">
      <c r="A12" s="16" t="str">
        <f t="shared" si="6"/>
        <v>Lundi</v>
      </c>
      <c r="B12" s="18">
        <v>43108</v>
      </c>
      <c r="C12" s="5">
        <f>VLOOKUP(A12,Année!$H$2:$H$8:'Année'!$I$2:$I$8,2,0)</f>
        <v>0.32291666666666669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3"/>
        <v/>
      </c>
      <c r="M12" s="11" t="str">
        <f t="shared" si="4"/>
        <v/>
      </c>
      <c r="N12" s="11" t="str">
        <f t="shared" si="5"/>
        <v/>
      </c>
    </row>
    <row r="13" spans="1:14" x14ac:dyDescent="0.25">
      <c r="A13" s="16" t="str">
        <f t="shared" si="6"/>
        <v>Mardi</v>
      </c>
      <c r="B13" s="18">
        <v>43109</v>
      </c>
      <c r="C13" s="5">
        <f>VLOOKUP(A13,Année!$H$2:$H$8:'Année'!$I$2:$I$8,2,0)</f>
        <v>0.32291666666666669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3"/>
        <v/>
      </c>
      <c r="M13" s="11">
        <v>0.625</v>
      </c>
      <c r="N13" s="11" t="str">
        <f t="shared" si="5"/>
        <v/>
      </c>
    </row>
    <row r="14" spans="1:14" x14ac:dyDescent="0.25">
      <c r="A14" s="16" t="str">
        <f t="shared" si="6"/>
        <v>Mercredi</v>
      </c>
      <c r="B14" s="18">
        <v>43110</v>
      </c>
      <c r="C14" s="5">
        <f>VLOOKUP(A14,Année!$H$2:$H$8:'Année'!$I$2:$I$8,2,0)</f>
        <v>0.32291666666666669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3"/>
        <v/>
      </c>
      <c r="M14" s="11">
        <v>0.70833333333333337</v>
      </c>
      <c r="N14" s="11" t="str">
        <f t="shared" si="5"/>
        <v/>
      </c>
    </row>
    <row r="15" spans="1:14" x14ac:dyDescent="0.25">
      <c r="A15" s="16" t="str">
        <f t="shared" si="6"/>
        <v>Jeudi</v>
      </c>
      <c r="B15" s="18">
        <v>43111</v>
      </c>
      <c r="C15" s="5">
        <f>VLOOKUP(A15,Année!$H$2:$H$8:'Année'!$I$2:$I$8,2,0)</f>
        <v>0.32291666666666669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3"/>
        <v/>
      </c>
      <c r="M15" s="11" t="str">
        <f t="shared" si="4"/>
        <v/>
      </c>
      <c r="N15" s="11" t="str">
        <f t="shared" si="5"/>
        <v/>
      </c>
    </row>
    <row r="16" spans="1:14" x14ac:dyDescent="0.25">
      <c r="A16" s="16" t="str">
        <f t="shared" si="6"/>
        <v>Vendredi</v>
      </c>
      <c r="B16" s="18">
        <v>43112</v>
      </c>
      <c r="C16" s="5">
        <f>VLOOKUP(A16,Année!$H$2:$H$8:'Année'!$I$2:$I$8,2,0)</f>
        <v>0.16666666666666666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3"/>
        <v/>
      </c>
      <c r="M16" s="11" t="str">
        <f t="shared" si="4"/>
        <v/>
      </c>
      <c r="N16" s="11" t="str">
        <f t="shared" si="5"/>
        <v/>
      </c>
    </row>
    <row r="17" spans="1:14" x14ac:dyDescent="0.25">
      <c r="A17" s="16" t="str">
        <f t="shared" si="6"/>
        <v>Samedi</v>
      </c>
      <c r="B17" s="18">
        <v>43113</v>
      </c>
      <c r="C17" s="5">
        <f>VLOOKUP(A17,Année!$H$2:$H$8:'Année'!$I$2:$I$8,2,0)</f>
        <v>0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3"/>
        <v/>
      </c>
      <c r="M17" s="11" t="str">
        <f t="shared" si="4"/>
        <v/>
      </c>
      <c r="N17" s="11" t="str">
        <f t="shared" si="5"/>
        <v/>
      </c>
    </row>
    <row r="18" spans="1:14" x14ac:dyDescent="0.25">
      <c r="A18" s="16" t="str">
        <f t="shared" si="6"/>
        <v>Dimanche</v>
      </c>
      <c r="B18" s="18">
        <v>43114</v>
      </c>
      <c r="C18" s="5">
        <f>VLOOKUP(A18,Année!$H$2:$H$8:'Année'!$I$2:$I$8,2,0)</f>
        <v>0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3"/>
        <v/>
      </c>
      <c r="M18" s="11" t="str">
        <f t="shared" si="4"/>
        <v/>
      </c>
      <c r="N18" s="11" t="str">
        <f t="shared" si="5"/>
        <v/>
      </c>
    </row>
    <row r="19" spans="1:14" x14ac:dyDescent="0.25">
      <c r="A19" s="16" t="str">
        <f t="shared" si="6"/>
        <v>Lundi</v>
      </c>
      <c r="B19" s="18">
        <v>43115</v>
      </c>
      <c r="C19" s="5">
        <f>VLOOKUP(A19,Année!$H$2:$H$8:'Année'!$I$2:$I$8,2,0)</f>
        <v>0.32291666666666669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3"/>
        <v/>
      </c>
      <c r="M19" s="11">
        <v>0.70833333333333337</v>
      </c>
      <c r="N19" s="11" t="str">
        <f t="shared" si="5"/>
        <v/>
      </c>
    </row>
    <row r="20" spans="1:14" x14ac:dyDescent="0.25">
      <c r="A20" s="16" t="str">
        <f t="shared" si="6"/>
        <v>Mardi</v>
      </c>
      <c r="B20" s="18">
        <v>43116</v>
      </c>
      <c r="C20" s="5">
        <f>VLOOKUP(A20,Année!$H$2:$H$8:'Année'!$I$2:$I$8,2,0)</f>
        <v>0.32291666666666669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3"/>
        <v/>
      </c>
      <c r="M20" s="11" t="str">
        <f t="shared" si="4"/>
        <v/>
      </c>
      <c r="N20" s="11" t="str">
        <f t="shared" si="5"/>
        <v/>
      </c>
    </row>
    <row r="21" spans="1:14" x14ac:dyDescent="0.25">
      <c r="A21" s="16" t="str">
        <f t="shared" si="6"/>
        <v>Mercredi</v>
      </c>
      <c r="B21" s="18">
        <v>43117</v>
      </c>
      <c r="C21" s="5">
        <f>VLOOKUP(A21,Année!$H$2:$H$8:'Année'!$I$2:$I$8,2,0)</f>
        <v>0.32291666666666669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3"/>
        <v/>
      </c>
      <c r="M21" s="11" t="str">
        <f t="shared" si="4"/>
        <v/>
      </c>
      <c r="N21" s="11" t="str">
        <f t="shared" si="5"/>
        <v/>
      </c>
    </row>
    <row r="22" spans="1:14" x14ac:dyDescent="0.25">
      <c r="A22" s="16" t="str">
        <f t="shared" si="6"/>
        <v>Jeudi</v>
      </c>
      <c r="B22" s="18">
        <v>43118</v>
      </c>
      <c r="C22" s="5">
        <f>VLOOKUP(A22,Année!$H$2:$H$8:'Année'!$I$2:$I$8,2,0)</f>
        <v>0.32291666666666669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3"/>
        <v/>
      </c>
      <c r="M22" s="11" t="str">
        <f t="shared" si="4"/>
        <v/>
      </c>
      <c r="N22" s="11" t="str">
        <f t="shared" si="5"/>
        <v/>
      </c>
    </row>
    <row r="23" spans="1:14" x14ac:dyDescent="0.25">
      <c r="A23" s="16" t="str">
        <f t="shared" si="6"/>
        <v>Vendredi</v>
      </c>
      <c r="B23" s="18">
        <v>43119</v>
      </c>
      <c r="C23" s="5">
        <f>VLOOKUP(A23,Année!$H$2:$H$8:'Année'!$I$2:$I$8,2,0)</f>
        <v>0.16666666666666666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3"/>
        <v/>
      </c>
      <c r="M23" s="11" t="str">
        <f t="shared" si="4"/>
        <v/>
      </c>
      <c r="N23" s="11" t="str">
        <f t="shared" si="5"/>
        <v/>
      </c>
    </row>
    <row r="24" spans="1:14" x14ac:dyDescent="0.25">
      <c r="A24" s="16" t="str">
        <f t="shared" si="6"/>
        <v>Samedi</v>
      </c>
      <c r="B24" s="18">
        <v>43120</v>
      </c>
      <c r="C24" s="5">
        <f>VLOOKUP(A24,Année!$H$2:$H$8:'Année'!$I$2:$I$8,2,0)</f>
        <v>0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3"/>
        <v/>
      </c>
      <c r="M24" s="11" t="str">
        <f t="shared" si="4"/>
        <v/>
      </c>
      <c r="N24" s="11" t="str">
        <f t="shared" si="5"/>
        <v/>
      </c>
    </row>
    <row r="25" spans="1:14" x14ac:dyDescent="0.25">
      <c r="A25" s="16" t="str">
        <f t="shared" si="6"/>
        <v>Dimanche</v>
      </c>
      <c r="B25" s="18">
        <v>43121</v>
      </c>
      <c r="C25" s="5">
        <f>VLOOKUP(A25,Année!$H$2:$H$8:'Année'!$I$2:$I$8,2,0)</f>
        <v>0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3"/>
        <v/>
      </c>
      <c r="M25" s="11" t="str">
        <f t="shared" si="4"/>
        <v/>
      </c>
      <c r="N25" s="11" t="str">
        <f t="shared" si="5"/>
        <v/>
      </c>
    </row>
    <row r="26" spans="1:14" x14ac:dyDescent="0.25">
      <c r="A26" s="16" t="str">
        <f t="shared" si="6"/>
        <v>Lundi</v>
      </c>
      <c r="B26" s="18">
        <v>43122</v>
      </c>
      <c r="C26" s="5">
        <f>VLOOKUP(A26,Année!$H$2:$H$8:'Année'!$I$2:$I$8,2,0)</f>
        <v>0.32291666666666669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3"/>
        <v/>
      </c>
      <c r="M26" s="11" t="str">
        <f t="shared" si="4"/>
        <v/>
      </c>
      <c r="N26" s="11" t="str">
        <f t="shared" si="5"/>
        <v/>
      </c>
    </row>
    <row r="27" spans="1:14" x14ac:dyDescent="0.25">
      <c r="A27" s="16" t="str">
        <f t="shared" si="6"/>
        <v>Mardi</v>
      </c>
      <c r="B27" s="18">
        <v>43123</v>
      </c>
      <c r="C27" s="5">
        <f>VLOOKUP(A27,Année!$H$2:$H$8:'Année'!$I$2:$I$8,2,0)</f>
        <v>0.32291666666666669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3"/>
        <v/>
      </c>
      <c r="M27" s="11" t="str">
        <f t="shared" si="4"/>
        <v/>
      </c>
      <c r="N27" s="11" t="str">
        <f t="shared" si="5"/>
        <v/>
      </c>
    </row>
    <row r="28" spans="1:14" x14ac:dyDescent="0.25">
      <c r="A28" s="16" t="str">
        <f t="shared" si="6"/>
        <v>Mercredi</v>
      </c>
      <c r="B28" s="18">
        <v>43124</v>
      </c>
      <c r="C28" s="5">
        <f>VLOOKUP(A28,Année!$H$2:$H$8:'Année'!$I$2:$I$8,2,0)</f>
        <v>0.32291666666666669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3"/>
        <v/>
      </c>
      <c r="M28" s="11" t="str">
        <f t="shared" si="4"/>
        <v/>
      </c>
      <c r="N28" s="11" t="str">
        <f t="shared" si="5"/>
        <v/>
      </c>
    </row>
    <row r="29" spans="1:14" x14ac:dyDescent="0.25">
      <c r="A29" s="16" t="str">
        <f t="shared" si="6"/>
        <v>Jeudi</v>
      </c>
      <c r="B29" s="18">
        <v>43125</v>
      </c>
      <c r="C29" s="5">
        <f>VLOOKUP(A29,Année!$H$2:$H$8:'Année'!$I$2:$I$8,2,0)</f>
        <v>0.32291666666666669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3"/>
        <v/>
      </c>
      <c r="M29" s="11" t="str">
        <f t="shared" si="4"/>
        <v/>
      </c>
      <c r="N29" s="11" t="str">
        <f t="shared" si="5"/>
        <v/>
      </c>
    </row>
    <row r="30" spans="1:14" x14ac:dyDescent="0.25">
      <c r="A30" s="16" t="str">
        <f t="shared" si="6"/>
        <v>Vendredi</v>
      </c>
      <c r="B30" s="18">
        <v>43126</v>
      </c>
      <c r="C30" s="5">
        <f>VLOOKUP(A30,Année!$H$2:$H$8:'Année'!$I$2:$I$8,2,0)</f>
        <v>0.16666666666666666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3"/>
        <v/>
      </c>
      <c r="M30" s="11" t="str">
        <f t="shared" si="4"/>
        <v/>
      </c>
      <c r="N30" s="11" t="str">
        <f t="shared" si="5"/>
        <v/>
      </c>
    </row>
    <row r="31" spans="1:14" x14ac:dyDescent="0.25">
      <c r="A31" s="16" t="str">
        <f t="shared" si="6"/>
        <v>Samedi</v>
      </c>
      <c r="B31" s="18">
        <v>43127</v>
      </c>
      <c r="C31" s="5">
        <f>VLOOKUP(A31,Année!$H$2:$H$8:'Année'!$I$2:$I$8,2,0)</f>
        <v>0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3"/>
        <v/>
      </c>
      <c r="M31" s="11" t="str">
        <f t="shared" si="4"/>
        <v/>
      </c>
      <c r="N31" s="11" t="str">
        <f t="shared" si="5"/>
        <v/>
      </c>
    </row>
    <row r="32" spans="1:14" x14ac:dyDescent="0.25">
      <c r="A32" s="16" t="str">
        <f t="shared" si="6"/>
        <v>Dimanche</v>
      </c>
      <c r="B32" s="18">
        <v>43128</v>
      </c>
      <c r="C32" s="5">
        <f>VLOOKUP(A32,Année!$H$2:$H$8:'Année'!$I$2:$I$8,2,0)</f>
        <v>0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3"/>
        <v/>
      </c>
      <c r="M32" s="11" t="str">
        <f t="shared" si="4"/>
        <v/>
      </c>
      <c r="N32" s="11" t="str">
        <f t="shared" si="5"/>
        <v/>
      </c>
    </row>
    <row r="33" spans="1:14" x14ac:dyDescent="0.25">
      <c r="A33" s="16" t="str">
        <f t="shared" si="6"/>
        <v>Lundi</v>
      </c>
      <c r="B33" s="18">
        <v>43129</v>
      </c>
      <c r="C33" s="5">
        <f>VLOOKUP(A33,Année!$H$2:$H$8:'Année'!$I$2:$I$8,2,0)</f>
        <v>0.32291666666666669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3"/>
        <v/>
      </c>
      <c r="M33" s="11" t="str">
        <f t="shared" si="4"/>
        <v/>
      </c>
      <c r="N33" s="11" t="str">
        <f t="shared" si="5"/>
        <v/>
      </c>
    </row>
    <row r="34" spans="1:14" x14ac:dyDescent="0.25">
      <c r="A34" s="16" t="str">
        <f t="shared" si="6"/>
        <v>Mardi</v>
      </c>
      <c r="B34" s="18">
        <v>43130</v>
      </c>
      <c r="C34" s="5">
        <f>VLOOKUP(A34,Année!$H$2:$H$8:'Année'!$I$2:$I$8,2,0)</f>
        <v>0.32291666666666669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3"/>
        <v/>
      </c>
      <c r="M34" s="11" t="str">
        <f t="shared" si="4"/>
        <v/>
      </c>
      <c r="N34" s="11" t="str">
        <f t="shared" si="5"/>
        <v/>
      </c>
    </row>
    <row r="35" spans="1:14" x14ac:dyDescent="0.25">
      <c r="A35" s="16" t="str">
        <f t="shared" si="6"/>
        <v>Mercredi</v>
      </c>
      <c r="B35" s="18">
        <v>43131</v>
      </c>
      <c r="C35" s="5">
        <f>VLOOKUP(A35,Année!$H$2:$H$8:'Année'!$I$2:$I$8,2,0)</f>
        <v>0.32291666666666669</v>
      </c>
      <c r="D35" s="11"/>
      <c r="E35" s="11"/>
      <c r="F35" s="12"/>
      <c r="G35" s="11"/>
      <c r="H35" s="12"/>
      <c r="I35" s="12"/>
      <c r="J35" s="12"/>
      <c r="K35" s="12"/>
      <c r="L35" s="12" t="str">
        <f t="shared" si="3"/>
        <v/>
      </c>
      <c r="M35" s="11" t="str">
        <f t="shared" si="4"/>
        <v/>
      </c>
      <c r="N35" s="11" t="str">
        <f t="shared" si="5"/>
        <v/>
      </c>
    </row>
    <row r="36" spans="1:14" x14ac:dyDescent="0.25">
      <c r="A36" s="16"/>
      <c r="B36" s="19"/>
      <c r="C36" s="5"/>
      <c r="D36" s="11"/>
      <c r="E36" s="11"/>
      <c r="F36" s="12"/>
      <c r="G36" s="11"/>
      <c r="H36" s="12"/>
      <c r="I36" s="12"/>
      <c r="J36" s="12"/>
      <c r="K36" s="12"/>
      <c r="L36" s="12"/>
      <c r="M36" s="11"/>
      <c r="N36" s="11"/>
    </row>
    <row r="37" spans="1:14" ht="15.75" thickBot="1" x14ac:dyDescent="0.3">
      <c r="A37" s="17"/>
      <c r="B37" s="20"/>
      <c r="C37" s="5"/>
      <c r="D37" s="11"/>
      <c r="E37" s="11"/>
      <c r="F37" s="12"/>
      <c r="G37" s="11"/>
      <c r="H37" s="12"/>
      <c r="I37" s="12"/>
      <c r="J37" s="12"/>
      <c r="K37" s="12"/>
      <c r="L37" s="12"/>
      <c r="M37" s="11"/>
      <c r="N37" s="11"/>
    </row>
    <row r="38" spans="1:14" x14ac:dyDescent="0.25">
      <c r="A38" s="55" t="s">
        <v>24</v>
      </c>
      <c r="B38" s="56"/>
      <c r="C38" s="38">
        <f>SUM(C5:C37)</f>
        <v>6.8020833333333357</v>
      </c>
      <c r="D38" s="38">
        <f t="shared" ref="D38:N38" si="7">SUM(D5:D37)</f>
        <v>0</v>
      </c>
      <c r="E38" s="38">
        <f t="shared" si="7"/>
        <v>0</v>
      </c>
      <c r="F38" s="38">
        <f t="shared" si="7"/>
        <v>0</v>
      </c>
      <c r="G38" s="38">
        <f t="shared" si="7"/>
        <v>0</v>
      </c>
      <c r="H38" s="38">
        <f t="shared" si="7"/>
        <v>0</v>
      </c>
      <c r="I38" s="38">
        <f t="shared" si="7"/>
        <v>0</v>
      </c>
      <c r="J38" s="38">
        <f t="shared" si="7"/>
        <v>0</v>
      </c>
      <c r="K38" s="38">
        <f t="shared" si="7"/>
        <v>0</v>
      </c>
      <c r="L38" s="38">
        <f t="shared" si="7"/>
        <v>0</v>
      </c>
      <c r="M38" s="38">
        <f t="shared" si="7"/>
        <v>2.541666666666667</v>
      </c>
      <c r="N38" s="38">
        <f t="shared" si="7"/>
        <v>0</v>
      </c>
    </row>
    <row r="39" spans="1:14" ht="15.75" thickBot="1" x14ac:dyDescent="0.3">
      <c r="A39" s="57"/>
      <c r="B39" s="58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</row>
  </sheetData>
  <mergeCells count="23">
    <mergeCell ref="A1:N2"/>
    <mergeCell ref="D3:H3"/>
    <mergeCell ref="C3:C4"/>
    <mergeCell ref="I3:I4"/>
    <mergeCell ref="A38:B39"/>
    <mergeCell ref="C38:C39"/>
    <mergeCell ref="H38:H39"/>
    <mergeCell ref="I38:I39"/>
    <mergeCell ref="J38:J39"/>
    <mergeCell ref="L38:L39"/>
    <mergeCell ref="N38:N39"/>
    <mergeCell ref="K38:K39"/>
    <mergeCell ref="M38:M39"/>
    <mergeCell ref="D38:D39"/>
    <mergeCell ref="E38:E39"/>
    <mergeCell ref="F38:F39"/>
    <mergeCell ref="A3:B4"/>
    <mergeCell ref="G38:G39"/>
    <mergeCell ref="N3:N4"/>
    <mergeCell ref="L3:L4"/>
    <mergeCell ref="J3:J4"/>
    <mergeCell ref="K3:K4"/>
    <mergeCell ref="M3:M4"/>
  </mergeCells>
  <conditionalFormatting sqref="A5:N37">
    <cfRule type="expression" dxfId="5" priority="4">
      <formula>$A5="Samedi"</formula>
    </cfRule>
    <cfRule type="expression" dxfId="4" priority="3">
      <formula>$A5="Dimanche"</formula>
    </cfRule>
  </conditionalFormatting>
  <conditionalFormatting sqref="A10:A37">
    <cfRule type="expression" dxfId="3" priority="1">
      <formula>$M10&lt;&gt;""</formula>
    </cfRule>
  </conditionalFormatting>
  <pageMargins left="0.7" right="0.7" top="0.75" bottom="0.75" header="0.3" footer="0.3"/>
  <pageSetup paperSize="9"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N39"/>
  <sheetViews>
    <sheetView workbookViewId="0">
      <pane ySplit="4" topLeftCell="A5" activePane="bottomLeft" state="frozen"/>
      <selection activeCell="B36" sqref="B36"/>
      <selection pane="bottomLeft" activeCell="B36" sqref="B36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48">
        <f>B5</f>
        <v>43132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</row>
    <row r="2" spans="1:14" ht="15.75" thickBot="1" x14ac:dyDescent="0.3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9"/>
    </row>
    <row r="3" spans="1:14" ht="30" customHeight="1" x14ac:dyDescent="0.25">
      <c r="A3" s="36" t="s">
        <v>37</v>
      </c>
      <c r="B3" s="37"/>
      <c r="C3" s="53" t="s">
        <v>0</v>
      </c>
      <c r="D3" s="50" t="s">
        <v>7</v>
      </c>
      <c r="E3" s="51"/>
      <c r="F3" s="51"/>
      <c r="G3" s="51"/>
      <c r="H3" s="52"/>
      <c r="I3" s="44" t="s">
        <v>1</v>
      </c>
      <c r="J3" s="42" t="s">
        <v>25</v>
      </c>
      <c r="K3" s="44" t="s">
        <v>5</v>
      </c>
      <c r="L3" s="42" t="s">
        <v>26</v>
      </c>
      <c r="M3" s="46" t="s">
        <v>6</v>
      </c>
      <c r="N3" s="40" t="s">
        <v>18</v>
      </c>
    </row>
    <row r="4" spans="1:14" ht="30.75" customHeight="1" thickBot="1" x14ac:dyDescent="0.3">
      <c r="A4" s="36"/>
      <c r="B4" s="37"/>
      <c r="C4" s="54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5"/>
      <c r="J4" s="43"/>
      <c r="K4" s="45"/>
      <c r="L4" s="43"/>
      <c r="M4" s="47"/>
      <c r="N4" s="41"/>
    </row>
    <row r="5" spans="1:14" ht="15" customHeight="1" x14ac:dyDescent="0.25">
      <c r="A5" s="16" t="str">
        <f>CHOOSE(WEEKDAY(B5),"Dimanche","Lundi","Mardi","Mercredi","Jeudi","Vendredi","Samedi")</f>
        <v>Jeudi</v>
      </c>
      <c r="B5" s="18">
        <v>43132</v>
      </c>
      <c r="C5" s="5">
        <f>VLOOKUP(A5,Année!$H$2:$H$8:'Année'!$I$2:$I$8,2,0)</f>
        <v>0.32291666666666669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ht="15.75" customHeight="1" x14ac:dyDescent="0.25">
      <c r="A6" s="16" t="str">
        <f t="shared" ref="A6:A8" si="2">CHOOSE(WEEKDAY(B6),"Dimanche","Lundi","Mardi","Mercredi","Jeudi","Vendredi","Samedi")</f>
        <v>Vendredi</v>
      </c>
      <c r="B6" s="18">
        <v>43133</v>
      </c>
      <c r="C6" s="5">
        <f>VLOOKUP(A6,Année!$H$2:$H$8:'Année'!$I$2:$I$8,2,0)</f>
        <v>0.16666666666666666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ht="18.75" customHeight="1" x14ac:dyDescent="0.25">
      <c r="A7" s="16" t="str">
        <f t="shared" si="2"/>
        <v>Samedi</v>
      </c>
      <c r="B7" s="18">
        <v>43134</v>
      </c>
      <c r="C7" s="5">
        <f>VLOOKUP(A7,Année!$H$2:$H$8:'Année'!$I$2:$I$8,2,0)</f>
        <v>0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Dimanche</v>
      </c>
      <c r="B8" s="18">
        <v>43135</v>
      </c>
      <c r="C8" s="5">
        <f>VLOOKUP(A8,Année!$H$2:$H$8:'Année'!$I$2:$I$8,2,0)</f>
        <v>0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Lundi</v>
      </c>
      <c r="B9" s="18">
        <v>43136</v>
      </c>
      <c r="C9" s="5">
        <f>VLOOKUP(A9,Année!$H$2:$H$8:'Année'!$I$2:$I$8,2,0)</f>
        <v>0.32291666666666669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2" si="4">CHOOSE(WEEKDAY(B10),"Dimanche","Lundi","Mardi","Mercredi","Jeudi","Vendredi","Samedi")</f>
        <v>Mardi</v>
      </c>
      <c r="B10" s="18">
        <v>43137</v>
      </c>
      <c r="C10" s="5">
        <f>VLOOKUP(A10,Année!$H$2:$H$8:'Année'!$I$2:$I$8,2,0)</f>
        <v>0.32291666666666669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Mercredi</v>
      </c>
      <c r="B11" s="18">
        <v>43138</v>
      </c>
      <c r="C11" s="5">
        <f>VLOOKUP(A11,Année!$H$2:$H$8:'Année'!$I$2:$I$8,2,0)</f>
        <v>0.32291666666666669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Jeudi</v>
      </c>
      <c r="B12" s="18">
        <v>43139</v>
      </c>
      <c r="C12" s="5">
        <f>VLOOKUP(A12,Année!$H$2:$H$8:'Année'!$I$2:$I$8,2,0)</f>
        <v>0.32291666666666669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Vendredi</v>
      </c>
      <c r="B13" s="18">
        <v>43140</v>
      </c>
      <c r="C13" s="5">
        <f>VLOOKUP(A13,Année!$H$2:$H$8:'Année'!$I$2:$I$8,2,0)</f>
        <v>0.16666666666666666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Samedi</v>
      </c>
      <c r="B14" s="18">
        <v>43141</v>
      </c>
      <c r="C14" s="5">
        <f>VLOOKUP(A14,Année!$H$2:$H$8:'Année'!$I$2:$I$8,2,0)</f>
        <v>0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Dimanche</v>
      </c>
      <c r="B15" s="18">
        <v>43142</v>
      </c>
      <c r="C15" s="5">
        <f>VLOOKUP(A15,Année!$H$2:$H$8:'Année'!$I$2:$I$8,2,0)</f>
        <v>0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Lundi</v>
      </c>
      <c r="B16" s="18">
        <v>43143</v>
      </c>
      <c r="C16" s="5">
        <f>VLOOKUP(A16,Année!$H$2:$H$8:'Année'!$I$2:$I$8,2,0)</f>
        <v>0.32291666666666669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Mardi</v>
      </c>
      <c r="B17" s="18">
        <v>43144</v>
      </c>
      <c r="C17" s="5">
        <f>VLOOKUP(A17,Année!$H$2:$H$8:'Année'!$I$2:$I$8,2,0)</f>
        <v>0.32291666666666669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Mercredi</v>
      </c>
      <c r="B18" s="18">
        <v>43145</v>
      </c>
      <c r="C18" s="5">
        <f>VLOOKUP(A18,Année!$H$2:$H$8:'Année'!$I$2:$I$8,2,0)</f>
        <v>0.32291666666666669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Jeudi</v>
      </c>
      <c r="B19" s="18">
        <v>43146</v>
      </c>
      <c r="C19" s="5">
        <f>VLOOKUP(A19,Année!$H$2:$H$8:'Année'!$I$2:$I$8,2,0)</f>
        <v>0.32291666666666669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Vendredi</v>
      </c>
      <c r="B20" s="18">
        <v>43147</v>
      </c>
      <c r="C20" s="5">
        <f>VLOOKUP(A20,Année!$H$2:$H$8:'Année'!$I$2:$I$8,2,0)</f>
        <v>0.16666666666666666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Samedi</v>
      </c>
      <c r="B21" s="18">
        <v>43148</v>
      </c>
      <c r="C21" s="5">
        <f>VLOOKUP(A21,Année!$H$2:$H$8:'Année'!$I$2:$I$8,2,0)</f>
        <v>0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Dimanche</v>
      </c>
      <c r="B22" s="18">
        <v>43149</v>
      </c>
      <c r="C22" s="5">
        <f>VLOOKUP(A22,Année!$H$2:$H$8:'Année'!$I$2:$I$8,2,0)</f>
        <v>0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Lundi</v>
      </c>
      <c r="B23" s="18">
        <v>43150</v>
      </c>
      <c r="C23" s="5">
        <f>VLOOKUP(A23,Année!$H$2:$H$8:'Année'!$I$2:$I$8,2,0)</f>
        <v>0.32291666666666669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Mardi</v>
      </c>
      <c r="B24" s="18">
        <v>43151</v>
      </c>
      <c r="C24" s="5">
        <f>VLOOKUP(A24,Année!$H$2:$H$8:'Année'!$I$2:$I$8,2,0)</f>
        <v>0.32291666666666669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Mercredi</v>
      </c>
      <c r="B25" s="18">
        <v>43152</v>
      </c>
      <c r="C25" s="5">
        <f>VLOOKUP(A25,Année!$H$2:$H$8:'Année'!$I$2:$I$8,2,0)</f>
        <v>0.32291666666666669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Jeudi</v>
      </c>
      <c r="B26" s="18">
        <v>43153</v>
      </c>
      <c r="C26" s="5">
        <f>VLOOKUP(A26,Année!$H$2:$H$8:'Année'!$I$2:$I$8,2,0)</f>
        <v>0.32291666666666669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Vendredi</v>
      </c>
      <c r="B27" s="18">
        <v>43154</v>
      </c>
      <c r="C27" s="5">
        <f>VLOOKUP(A27,Année!$H$2:$H$8:'Année'!$I$2:$I$8,2,0)</f>
        <v>0.16666666666666666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Samedi</v>
      </c>
      <c r="B28" s="18">
        <v>43155</v>
      </c>
      <c r="C28" s="5">
        <f>VLOOKUP(A28,Année!$H$2:$H$8:'Année'!$I$2:$I$8,2,0)</f>
        <v>0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Dimanche</v>
      </c>
      <c r="B29" s="18">
        <v>43156</v>
      </c>
      <c r="C29" s="5">
        <f>VLOOKUP(A29,Année!$H$2:$H$8:'Année'!$I$2:$I$8,2,0)</f>
        <v>0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Lundi</v>
      </c>
      <c r="B30" s="18">
        <v>43157</v>
      </c>
      <c r="C30" s="5">
        <f>VLOOKUP(A30,Année!$H$2:$H$8:'Année'!$I$2:$I$8,2,0)</f>
        <v>0.32291666666666669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Mardi</v>
      </c>
      <c r="B31" s="18">
        <v>43158</v>
      </c>
      <c r="C31" s="5">
        <f>VLOOKUP(A31,Année!$H$2:$H$8:'Année'!$I$2:$I$8,2,0)</f>
        <v>0.32291666666666669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Mercredi</v>
      </c>
      <c r="B32" s="18">
        <v>43159</v>
      </c>
      <c r="C32" s="5">
        <f>VLOOKUP(A32,Année!$H$2:$H$8:'Année'!$I$2:$I$8,2,0)</f>
        <v>0.32291666666666669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/>
      <c r="B33" s="18"/>
      <c r="C33" s="5"/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/>
      <c r="B34" s="18"/>
      <c r="C34" s="5"/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/>
      <c r="B35" s="18"/>
      <c r="C35" s="5"/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11"/>
      <c r="E36" s="11"/>
      <c r="F36" s="12"/>
      <c r="G36" s="11"/>
      <c r="H36" s="12"/>
      <c r="I36" s="12"/>
      <c r="J36" s="12"/>
      <c r="K36" s="12"/>
      <c r="L36" s="12"/>
      <c r="M36" s="11"/>
      <c r="N36" s="11"/>
    </row>
    <row r="37" spans="1:14" ht="15.75" thickBot="1" x14ac:dyDescent="0.3">
      <c r="A37" s="17"/>
      <c r="B37" s="20"/>
      <c r="C37" s="5"/>
      <c r="D37" s="11"/>
      <c r="E37" s="11"/>
      <c r="F37" s="12"/>
      <c r="G37" s="11"/>
      <c r="H37" s="12"/>
      <c r="I37" s="12"/>
      <c r="J37" s="12"/>
      <c r="K37" s="12"/>
      <c r="L37" s="12"/>
      <c r="M37" s="11"/>
      <c r="N37" s="11"/>
    </row>
    <row r="38" spans="1:14" x14ac:dyDescent="0.25">
      <c r="A38" s="55" t="s">
        <v>24</v>
      </c>
      <c r="B38" s="56"/>
      <c r="C38" s="38">
        <f>SUM(C5:C37)</f>
        <v>5.8333333333333348</v>
      </c>
      <c r="D38" s="38">
        <f t="shared" ref="D38:N38" si="5">SUM(D5:D37)</f>
        <v>0</v>
      </c>
      <c r="E38" s="38">
        <f t="shared" si="5"/>
        <v>0</v>
      </c>
      <c r="F38" s="38">
        <f t="shared" si="5"/>
        <v>0</v>
      </c>
      <c r="G38" s="38">
        <f t="shared" si="5"/>
        <v>0</v>
      </c>
      <c r="H38" s="38">
        <f t="shared" si="5"/>
        <v>0</v>
      </c>
      <c r="I38" s="38">
        <f t="shared" si="5"/>
        <v>0</v>
      </c>
      <c r="J38" s="38">
        <f t="shared" si="5"/>
        <v>0</v>
      </c>
      <c r="K38" s="38">
        <f t="shared" si="5"/>
        <v>0</v>
      </c>
      <c r="L38" s="38">
        <f t="shared" si="5"/>
        <v>0</v>
      </c>
      <c r="M38" s="38">
        <f t="shared" si="5"/>
        <v>0</v>
      </c>
      <c r="N38" s="38">
        <f t="shared" si="5"/>
        <v>0</v>
      </c>
    </row>
    <row r="39" spans="1:14" ht="15.75" thickBot="1" x14ac:dyDescent="0.3">
      <c r="A39" s="57"/>
      <c r="B39" s="58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</row>
  </sheetData>
  <mergeCells count="23">
    <mergeCell ref="A1:N2"/>
    <mergeCell ref="N38:N39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N39"/>
  <sheetViews>
    <sheetView workbookViewId="0">
      <pane ySplit="4" topLeftCell="A5" activePane="bottomLeft" state="frozen"/>
      <selection activeCell="B36" sqref="B36"/>
      <selection pane="bottomLeft" activeCell="B36" sqref="B36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48">
        <f>B5</f>
        <v>43160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</row>
    <row r="2" spans="1:14" ht="15.75" thickBot="1" x14ac:dyDescent="0.3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9"/>
    </row>
    <row r="3" spans="1:14" ht="30" customHeight="1" x14ac:dyDescent="0.25">
      <c r="A3" s="36" t="s">
        <v>37</v>
      </c>
      <c r="B3" s="37"/>
      <c r="C3" s="53" t="s">
        <v>0</v>
      </c>
      <c r="D3" s="50" t="s">
        <v>7</v>
      </c>
      <c r="E3" s="51"/>
      <c r="F3" s="51"/>
      <c r="G3" s="51"/>
      <c r="H3" s="52"/>
      <c r="I3" s="44" t="s">
        <v>1</v>
      </c>
      <c r="J3" s="42" t="s">
        <v>25</v>
      </c>
      <c r="K3" s="44" t="s">
        <v>5</v>
      </c>
      <c r="L3" s="42" t="s">
        <v>26</v>
      </c>
      <c r="M3" s="46" t="s">
        <v>6</v>
      </c>
      <c r="N3" s="40" t="s">
        <v>18</v>
      </c>
    </row>
    <row r="4" spans="1:14" ht="30.75" customHeight="1" thickBot="1" x14ac:dyDescent="0.3">
      <c r="A4" s="36"/>
      <c r="B4" s="37"/>
      <c r="C4" s="54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5"/>
      <c r="J4" s="43"/>
      <c r="K4" s="45"/>
      <c r="L4" s="43"/>
      <c r="M4" s="47"/>
      <c r="N4" s="41"/>
    </row>
    <row r="5" spans="1:14" x14ac:dyDescent="0.25">
      <c r="A5" s="16" t="str">
        <f>CHOOSE(WEEKDAY(B5),"Dimanche","Lundi","Mardi","Mercredi","Jeudi","Vendredi","Samedi")</f>
        <v>Jeudi</v>
      </c>
      <c r="B5" s="18">
        <v>43160</v>
      </c>
      <c r="C5" s="5">
        <f>VLOOKUP(A5,Année!$H$2:$H$8:'Année'!$I$2:$I$8,2,0)</f>
        <v>0.32291666666666669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Vendredi</v>
      </c>
      <c r="B6" s="18">
        <v>43161</v>
      </c>
      <c r="C6" s="5">
        <f>VLOOKUP(A6,Année!$H$2:$H$8:'Année'!$I$2:$I$8,2,0)</f>
        <v>0.16666666666666666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Samedi</v>
      </c>
      <c r="B7" s="18">
        <v>43162</v>
      </c>
      <c r="C7" s="5">
        <f>VLOOKUP(A7,Année!$H$2:$H$8:'Année'!$I$2:$I$8,2,0)</f>
        <v>0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Dimanche</v>
      </c>
      <c r="B8" s="18">
        <v>43163</v>
      </c>
      <c r="C8" s="5">
        <f>VLOOKUP(A8,Année!$H$2:$H$8:'Année'!$I$2:$I$8,2,0)</f>
        <v>0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Lundi</v>
      </c>
      <c r="B9" s="18">
        <v>43164</v>
      </c>
      <c r="C9" s="5">
        <f>VLOOKUP(A9,Année!$H$2:$H$8:'Année'!$I$2:$I$8,2,0)</f>
        <v>0.32291666666666669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5" si="4">CHOOSE(WEEKDAY(B10),"Dimanche","Lundi","Mardi","Mercredi","Jeudi","Vendredi","Samedi")</f>
        <v>Mardi</v>
      </c>
      <c r="B10" s="18">
        <v>43165</v>
      </c>
      <c r="C10" s="5">
        <f>VLOOKUP(A10,Année!$H$2:$H$8:'Année'!$I$2:$I$8,2,0)</f>
        <v>0.32291666666666669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Mercredi</v>
      </c>
      <c r="B11" s="18">
        <v>43166</v>
      </c>
      <c r="C11" s="5">
        <f>VLOOKUP(A11,Année!$H$2:$H$8:'Année'!$I$2:$I$8,2,0)</f>
        <v>0.32291666666666669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Jeudi</v>
      </c>
      <c r="B12" s="18">
        <v>43167</v>
      </c>
      <c r="C12" s="5">
        <f>VLOOKUP(A12,Année!$H$2:$H$8:'Année'!$I$2:$I$8,2,0)</f>
        <v>0.32291666666666669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Vendredi</v>
      </c>
      <c r="B13" s="18">
        <v>43168</v>
      </c>
      <c r="C13" s="5">
        <f>VLOOKUP(A13,Année!$H$2:$H$8:'Année'!$I$2:$I$8,2,0)</f>
        <v>0.16666666666666666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Samedi</v>
      </c>
      <c r="B14" s="18">
        <v>43169</v>
      </c>
      <c r="C14" s="5">
        <f>VLOOKUP(A14,Année!$H$2:$H$8:'Année'!$I$2:$I$8,2,0)</f>
        <v>0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Dimanche</v>
      </c>
      <c r="B15" s="18">
        <v>43170</v>
      </c>
      <c r="C15" s="5">
        <f>VLOOKUP(A15,Année!$H$2:$H$8:'Année'!$I$2:$I$8,2,0)</f>
        <v>0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Lundi</v>
      </c>
      <c r="B16" s="18">
        <v>43171</v>
      </c>
      <c r="C16" s="5">
        <f>VLOOKUP(A16,Année!$H$2:$H$8:'Année'!$I$2:$I$8,2,0)</f>
        <v>0.32291666666666669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Mardi</v>
      </c>
      <c r="B17" s="18">
        <v>43172</v>
      </c>
      <c r="C17" s="5">
        <f>VLOOKUP(A17,Année!$H$2:$H$8:'Année'!$I$2:$I$8,2,0)</f>
        <v>0.32291666666666669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Mercredi</v>
      </c>
      <c r="B18" s="18">
        <v>43173</v>
      </c>
      <c r="C18" s="5">
        <f>VLOOKUP(A18,Année!$H$2:$H$8:'Année'!$I$2:$I$8,2,0)</f>
        <v>0.32291666666666669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Jeudi</v>
      </c>
      <c r="B19" s="18">
        <v>43174</v>
      </c>
      <c r="C19" s="5">
        <f>VLOOKUP(A19,Année!$H$2:$H$8:'Année'!$I$2:$I$8,2,0)</f>
        <v>0.32291666666666669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Vendredi</v>
      </c>
      <c r="B20" s="18">
        <v>43175</v>
      </c>
      <c r="C20" s="5">
        <f>VLOOKUP(A20,Année!$H$2:$H$8:'Année'!$I$2:$I$8,2,0)</f>
        <v>0.16666666666666666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Samedi</v>
      </c>
      <c r="B21" s="18">
        <v>43176</v>
      </c>
      <c r="C21" s="5">
        <f>VLOOKUP(A21,Année!$H$2:$H$8:'Année'!$I$2:$I$8,2,0)</f>
        <v>0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Dimanche</v>
      </c>
      <c r="B22" s="18">
        <v>43177</v>
      </c>
      <c r="C22" s="5">
        <f>VLOOKUP(A22,Année!$H$2:$H$8:'Année'!$I$2:$I$8,2,0)</f>
        <v>0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Lundi</v>
      </c>
      <c r="B23" s="18">
        <v>43178</v>
      </c>
      <c r="C23" s="5">
        <f>VLOOKUP(A23,Année!$H$2:$H$8:'Année'!$I$2:$I$8,2,0)</f>
        <v>0.32291666666666669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Mardi</v>
      </c>
      <c r="B24" s="18">
        <v>43179</v>
      </c>
      <c r="C24" s="5">
        <f>VLOOKUP(A24,Année!$H$2:$H$8:'Année'!$I$2:$I$8,2,0)</f>
        <v>0.32291666666666669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Mercredi</v>
      </c>
      <c r="B25" s="18">
        <v>43180</v>
      </c>
      <c r="C25" s="5">
        <f>VLOOKUP(A25,Année!$H$2:$H$8:'Année'!$I$2:$I$8,2,0)</f>
        <v>0.32291666666666669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Jeudi</v>
      </c>
      <c r="B26" s="18">
        <v>43181</v>
      </c>
      <c r="C26" s="5">
        <f>VLOOKUP(A26,Année!$H$2:$H$8:'Année'!$I$2:$I$8,2,0)</f>
        <v>0.32291666666666669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Vendredi</v>
      </c>
      <c r="B27" s="18">
        <v>43182</v>
      </c>
      <c r="C27" s="5">
        <f>VLOOKUP(A27,Année!$H$2:$H$8:'Année'!$I$2:$I$8,2,0)</f>
        <v>0.16666666666666666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Samedi</v>
      </c>
      <c r="B28" s="18">
        <v>43183</v>
      </c>
      <c r="C28" s="5">
        <f>VLOOKUP(A28,Année!$H$2:$H$8:'Année'!$I$2:$I$8,2,0)</f>
        <v>0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Dimanche</v>
      </c>
      <c r="B29" s="18">
        <v>43184</v>
      </c>
      <c r="C29" s="5">
        <f>VLOOKUP(A29,Année!$H$2:$H$8:'Année'!$I$2:$I$8,2,0)</f>
        <v>0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Lundi</v>
      </c>
      <c r="B30" s="18">
        <v>43185</v>
      </c>
      <c r="C30" s="5">
        <f>VLOOKUP(A30,Année!$H$2:$H$8:'Année'!$I$2:$I$8,2,0)</f>
        <v>0.32291666666666669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Mardi</v>
      </c>
      <c r="B31" s="18">
        <v>43186</v>
      </c>
      <c r="C31" s="5">
        <f>VLOOKUP(A31,Année!$H$2:$H$8:'Année'!$I$2:$I$8,2,0)</f>
        <v>0.32291666666666669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Mercredi</v>
      </c>
      <c r="B32" s="18">
        <v>43187</v>
      </c>
      <c r="C32" s="5">
        <f>VLOOKUP(A32,Année!$H$2:$H$8:'Année'!$I$2:$I$8,2,0)</f>
        <v>0.32291666666666669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Jeudi</v>
      </c>
      <c r="B33" s="18">
        <v>43188</v>
      </c>
      <c r="C33" s="5">
        <f>VLOOKUP(A33,Année!$H$2:$H$8:'Année'!$I$2:$I$8,2,0)</f>
        <v>0.32291666666666669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Vendredi</v>
      </c>
      <c r="B34" s="18">
        <v>43189</v>
      </c>
      <c r="C34" s="5">
        <f>VLOOKUP(A34,Année!$H$2:$H$8:'Année'!$I$2:$I$8,2,0)</f>
        <v>0.16666666666666666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 t="str">
        <f t="shared" si="4"/>
        <v>Samedi</v>
      </c>
      <c r="B35" s="18">
        <v>43190</v>
      </c>
      <c r="C35" s="5">
        <f>VLOOKUP(A35,Année!$H$2:$H$8:'Année'!$I$2:$I$8,2,0)</f>
        <v>0</v>
      </c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55" t="s">
        <v>24</v>
      </c>
      <c r="B38" s="56"/>
      <c r="C38" s="38">
        <f>SUM(C5:C37)</f>
        <v>6.3229166666666687</v>
      </c>
      <c r="D38" s="38">
        <f t="shared" ref="D38:N38" si="7">SUM(D5:D37)</f>
        <v>0</v>
      </c>
      <c r="E38" s="38">
        <f t="shared" si="7"/>
        <v>0</v>
      </c>
      <c r="F38" s="38">
        <f t="shared" si="7"/>
        <v>0</v>
      </c>
      <c r="G38" s="38">
        <f t="shared" si="7"/>
        <v>0</v>
      </c>
      <c r="H38" s="38">
        <f t="shared" si="7"/>
        <v>0</v>
      </c>
      <c r="I38" s="38">
        <f t="shared" si="7"/>
        <v>0</v>
      </c>
      <c r="J38" s="38">
        <f t="shared" si="7"/>
        <v>0</v>
      </c>
      <c r="K38" s="38">
        <f t="shared" si="7"/>
        <v>0</v>
      </c>
      <c r="L38" s="38">
        <f t="shared" si="7"/>
        <v>0</v>
      </c>
      <c r="M38" s="38">
        <f t="shared" si="7"/>
        <v>0</v>
      </c>
      <c r="N38" s="38">
        <f t="shared" si="7"/>
        <v>0</v>
      </c>
    </row>
    <row r="39" spans="1:14" ht="15.75" thickBot="1" x14ac:dyDescent="0.3">
      <c r="A39" s="57"/>
      <c r="B39" s="58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N39"/>
  <sheetViews>
    <sheetView workbookViewId="0">
      <pane ySplit="4" topLeftCell="A5" activePane="bottomLeft" state="frozen"/>
      <selection activeCell="B36" sqref="B36"/>
      <selection pane="bottomLeft" activeCell="B36" sqref="B36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48">
        <f>B5</f>
        <v>43191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</row>
    <row r="2" spans="1:14" ht="15.75" thickBot="1" x14ac:dyDescent="0.3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9"/>
    </row>
    <row r="3" spans="1:14" ht="30" customHeight="1" x14ac:dyDescent="0.25">
      <c r="A3" s="36" t="s">
        <v>37</v>
      </c>
      <c r="B3" s="37"/>
      <c r="C3" s="53" t="s">
        <v>0</v>
      </c>
      <c r="D3" s="50" t="s">
        <v>7</v>
      </c>
      <c r="E3" s="51"/>
      <c r="F3" s="51"/>
      <c r="G3" s="51"/>
      <c r="H3" s="52"/>
      <c r="I3" s="44" t="s">
        <v>1</v>
      </c>
      <c r="J3" s="42" t="s">
        <v>25</v>
      </c>
      <c r="K3" s="44" t="s">
        <v>5</v>
      </c>
      <c r="L3" s="42" t="s">
        <v>26</v>
      </c>
      <c r="M3" s="46" t="s">
        <v>6</v>
      </c>
      <c r="N3" s="40" t="s">
        <v>18</v>
      </c>
    </row>
    <row r="4" spans="1:14" ht="30.75" customHeight="1" thickBot="1" x14ac:dyDescent="0.3">
      <c r="A4" s="36"/>
      <c r="B4" s="37"/>
      <c r="C4" s="54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5"/>
      <c r="J4" s="43"/>
      <c r="K4" s="45"/>
      <c r="L4" s="43"/>
      <c r="M4" s="47"/>
      <c r="N4" s="41"/>
    </row>
    <row r="5" spans="1:14" x14ac:dyDescent="0.25">
      <c r="A5" s="16" t="str">
        <f>CHOOSE(WEEKDAY(B5),"Dimanche","Lundi","Mardi","Mercredi","Jeudi","Vendredi","Samedi")</f>
        <v>Dimanche</v>
      </c>
      <c r="B5" s="18">
        <v>43191</v>
      </c>
      <c r="C5" s="5">
        <f>VLOOKUP(A5,Année!$H$2:$H$8:'Année'!$I$2:$I$8,2,0)</f>
        <v>0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Lundi</v>
      </c>
      <c r="B6" s="18">
        <v>43192</v>
      </c>
      <c r="C6" s="5">
        <f>VLOOKUP(A6,Année!$H$2:$H$8:'Année'!$I$2:$I$8,2,0)</f>
        <v>0.32291666666666669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Mardi</v>
      </c>
      <c r="B7" s="18">
        <v>43193</v>
      </c>
      <c r="C7" s="5">
        <f>VLOOKUP(A7,Année!$H$2:$H$8:'Année'!$I$2:$I$8,2,0)</f>
        <v>0.32291666666666669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Mercredi</v>
      </c>
      <c r="B8" s="18">
        <v>43194</v>
      </c>
      <c r="C8" s="5">
        <f>VLOOKUP(A8,Année!$H$2:$H$8:'Année'!$I$2:$I$8,2,0)</f>
        <v>0.32291666666666669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Jeudi</v>
      </c>
      <c r="B9" s="18">
        <v>43195</v>
      </c>
      <c r="C9" s="5">
        <f>VLOOKUP(A9,Année!$H$2:$H$8:'Année'!$I$2:$I$8,2,0)</f>
        <v>0.32291666666666669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4" si="4">CHOOSE(WEEKDAY(B10),"Dimanche","Lundi","Mardi","Mercredi","Jeudi","Vendredi","Samedi")</f>
        <v>Vendredi</v>
      </c>
      <c r="B10" s="18">
        <v>43196</v>
      </c>
      <c r="C10" s="5">
        <f>VLOOKUP(A10,Année!$H$2:$H$8:'Année'!$I$2:$I$8,2,0)</f>
        <v>0.16666666666666666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Samedi</v>
      </c>
      <c r="B11" s="18">
        <v>43197</v>
      </c>
      <c r="C11" s="5">
        <f>VLOOKUP(A11,Année!$H$2:$H$8:'Année'!$I$2:$I$8,2,0)</f>
        <v>0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Dimanche</v>
      </c>
      <c r="B12" s="18">
        <v>43198</v>
      </c>
      <c r="C12" s="5">
        <f>VLOOKUP(A12,Année!$H$2:$H$8:'Année'!$I$2:$I$8,2,0)</f>
        <v>0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Lundi</v>
      </c>
      <c r="B13" s="18">
        <v>43199</v>
      </c>
      <c r="C13" s="5">
        <f>VLOOKUP(A13,Année!$H$2:$H$8:'Année'!$I$2:$I$8,2,0)</f>
        <v>0.32291666666666669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Mardi</v>
      </c>
      <c r="B14" s="18">
        <v>43200</v>
      </c>
      <c r="C14" s="5">
        <f>VLOOKUP(A14,Année!$H$2:$H$8:'Année'!$I$2:$I$8,2,0)</f>
        <v>0.32291666666666669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Mercredi</v>
      </c>
      <c r="B15" s="18">
        <v>43201</v>
      </c>
      <c r="C15" s="5">
        <f>VLOOKUP(A15,Année!$H$2:$H$8:'Année'!$I$2:$I$8,2,0)</f>
        <v>0.32291666666666669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Jeudi</v>
      </c>
      <c r="B16" s="18">
        <v>43202</v>
      </c>
      <c r="C16" s="5">
        <f>VLOOKUP(A16,Année!$H$2:$H$8:'Année'!$I$2:$I$8,2,0)</f>
        <v>0.32291666666666669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Vendredi</v>
      </c>
      <c r="B17" s="18">
        <v>43203</v>
      </c>
      <c r="C17" s="5">
        <f>VLOOKUP(A17,Année!$H$2:$H$8:'Année'!$I$2:$I$8,2,0)</f>
        <v>0.16666666666666666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Samedi</v>
      </c>
      <c r="B18" s="18">
        <v>43204</v>
      </c>
      <c r="C18" s="5">
        <f>VLOOKUP(A18,Année!$H$2:$H$8:'Année'!$I$2:$I$8,2,0)</f>
        <v>0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Dimanche</v>
      </c>
      <c r="B19" s="18">
        <v>43205</v>
      </c>
      <c r="C19" s="5">
        <f>VLOOKUP(A19,Année!$H$2:$H$8:'Année'!$I$2:$I$8,2,0)</f>
        <v>0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Lundi</v>
      </c>
      <c r="B20" s="18">
        <v>43206</v>
      </c>
      <c r="C20" s="5">
        <f>VLOOKUP(A20,Année!$H$2:$H$8:'Année'!$I$2:$I$8,2,0)</f>
        <v>0.32291666666666669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Mardi</v>
      </c>
      <c r="B21" s="18">
        <v>43207</v>
      </c>
      <c r="C21" s="5">
        <f>VLOOKUP(A21,Année!$H$2:$H$8:'Année'!$I$2:$I$8,2,0)</f>
        <v>0.32291666666666669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Mercredi</v>
      </c>
      <c r="B22" s="18">
        <v>43208</v>
      </c>
      <c r="C22" s="5">
        <f>VLOOKUP(A22,Année!$H$2:$H$8:'Année'!$I$2:$I$8,2,0)</f>
        <v>0.32291666666666669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Jeudi</v>
      </c>
      <c r="B23" s="18">
        <v>43209</v>
      </c>
      <c r="C23" s="5">
        <f>VLOOKUP(A23,Année!$H$2:$H$8:'Année'!$I$2:$I$8,2,0)</f>
        <v>0.32291666666666669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Vendredi</v>
      </c>
      <c r="B24" s="18">
        <v>43210</v>
      </c>
      <c r="C24" s="5">
        <f>VLOOKUP(A24,Année!$H$2:$H$8:'Année'!$I$2:$I$8,2,0)</f>
        <v>0.16666666666666666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Samedi</v>
      </c>
      <c r="B25" s="18">
        <v>43211</v>
      </c>
      <c r="C25" s="5">
        <f>VLOOKUP(A25,Année!$H$2:$H$8:'Année'!$I$2:$I$8,2,0)</f>
        <v>0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Dimanche</v>
      </c>
      <c r="B26" s="18">
        <v>43212</v>
      </c>
      <c r="C26" s="5">
        <f>VLOOKUP(A26,Année!$H$2:$H$8:'Année'!$I$2:$I$8,2,0)</f>
        <v>0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Lundi</v>
      </c>
      <c r="B27" s="18">
        <v>43213</v>
      </c>
      <c r="C27" s="5">
        <f>VLOOKUP(A27,Année!$H$2:$H$8:'Année'!$I$2:$I$8,2,0)</f>
        <v>0.32291666666666669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Mardi</v>
      </c>
      <c r="B28" s="18">
        <v>43214</v>
      </c>
      <c r="C28" s="5">
        <f>VLOOKUP(A28,Année!$H$2:$H$8:'Année'!$I$2:$I$8,2,0)</f>
        <v>0.32291666666666669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Mercredi</v>
      </c>
      <c r="B29" s="18">
        <v>43215</v>
      </c>
      <c r="C29" s="5">
        <f>VLOOKUP(A29,Année!$H$2:$H$8:'Année'!$I$2:$I$8,2,0)</f>
        <v>0.32291666666666669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Jeudi</v>
      </c>
      <c r="B30" s="18">
        <v>43216</v>
      </c>
      <c r="C30" s="5">
        <f>VLOOKUP(A30,Année!$H$2:$H$8:'Année'!$I$2:$I$8,2,0)</f>
        <v>0.32291666666666669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Vendredi</v>
      </c>
      <c r="B31" s="18">
        <v>43217</v>
      </c>
      <c r="C31" s="5">
        <f>VLOOKUP(A31,Année!$H$2:$H$8:'Année'!$I$2:$I$8,2,0)</f>
        <v>0.16666666666666666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Samedi</v>
      </c>
      <c r="B32" s="18">
        <v>43218</v>
      </c>
      <c r="C32" s="5">
        <f>VLOOKUP(A32,Année!$H$2:$H$8:'Année'!$I$2:$I$8,2,0)</f>
        <v>0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Dimanche</v>
      </c>
      <c r="B33" s="18">
        <v>43219</v>
      </c>
      <c r="C33" s="5">
        <f>VLOOKUP(A33,Année!$H$2:$H$8:'Année'!$I$2:$I$8,2,0)</f>
        <v>0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Lundi</v>
      </c>
      <c r="B34" s="18">
        <v>43220</v>
      </c>
      <c r="C34" s="5">
        <f>VLOOKUP(A34,Année!$H$2:$H$8:'Année'!$I$2:$I$8,2,0)</f>
        <v>0.32291666666666669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/>
      <c r="B35" s="18"/>
      <c r="C35" s="5"/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55" t="s">
        <v>24</v>
      </c>
      <c r="B38" s="56"/>
      <c r="C38" s="38">
        <f>SUM(C5:C37)</f>
        <v>6.1562500000000018</v>
      </c>
      <c r="D38" s="38">
        <f t="shared" ref="D38:N38" si="7">SUM(D5:D37)</f>
        <v>0</v>
      </c>
      <c r="E38" s="38">
        <f t="shared" si="7"/>
        <v>0</v>
      </c>
      <c r="F38" s="38">
        <f t="shared" si="7"/>
        <v>0</v>
      </c>
      <c r="G38" s="38">
        <f t="shared" si="7"/>
        <v>0</v>
      </c>
      <c r="H38" s="38">
        <f t="shared" si="7"/>
        <v>0</v>
      </c>
      <c r="I38" s="38">
        <f t="shared" si="7"/>
        <v>0</v>
      </c>
      <c r="J38" s="38">
        <f t="shared" si="7"/>
        <v>0</v>
      </c>
      <c r="K38" s="38">
        <f t="shared" si="7"/>
        <v>0</v>
      </c>
      <c r="L38" s="38">
        <f t="shared" si="7"/>
        <v>0</v>
      </c>
      <c r="M38" s="38">
        <f t="shared" si="7"/>
        <v>0</v>
      </c>
      <c r="N38" s="38">
        <f t="shared" si="7"/>
        <v>0</v>
      </c>
    </row>
    <row r="39" spans="1:14" ht="15.75" thickBot="1" x14ac:dyDescent="0.3">
      <c r="A39" s="57"/>
      <c r="B39" s="58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59999389629810485"/>
  </sheetPr>
  <dimension ref="A1:N39"/>
  <sheetViews>
    <sheetView workbookViewId="0">
      <pane ySplit="4" topLeftCell="A5" activePane="bottomLeft" state="frozen"/>
      <selection activeCell="B36" sqref="B36"/>
      <selection pane="bottomLeft" activeCell="B36" sqref="B36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48">
        <f>B5</f>
        <v>43221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</row>
    <row r="2" spans="1:14" ht="15.75" thickBot="1" x14ac:dyDescent="0.3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9"/>
    </row>
    <row r="3" spans="1:14" ht="30" customHeight="1" x14ac:dyDescent="0.25">
      <c r="A3" s="36" t="s">
        <v>37</v>
      </c>
      <c r="B3" s="37"/>
      <c r="C3" s="53" t="s">
        <v>0</v>
      </c>
      <c r="D3" s="50" t="s">
        <v>7</v>
      </c>
      <c r="E3" s="51"/>
      <c r="F3" s="51"/>
      <c r="G3" s="51"/>
      <c r="H3" s="52"/>
      <c r="I3" s="44" t="s">
        <v>1</v>
      </c>
      <c r="J3" s="42" t="s">
        <v>25</v>
      </c>
      <c r="K3" s="44" t="s">
        <v>5</v>
      </c>
      <c r="L3" s="42" t="s">
        <v>26</v>
      </c>
      <c r="M3" s="46" t="s">
        <v>6</v>
      </c>
      <c r="N3" s="40" t="s">
        <v>18</v>
      </c>
    </row>
    <row r="4" spans="1:14" ht="30.75" customHeight="1" thickBot="1" x14ac:dyDescent="0.3">
      <c r="A4" s="36"/>
      <c r="B4" s="37"/>
      <c r="C4" s="54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5"/>
      <c r="J4" s="43"/>
      <c r="K4" s="45"/>
      <c r="L4" s="43"/>
      <c r="M4" s="47"/>
      <c r="N4" s="41"/>
    </row>
    <row r="5" spans="1:14" x14ac:dyDescent="0.25">
      <c r="A5" s="16" t="str">
        <f>CHOOSE(WEEKDAY(B5),"Dimanche","Lundi","Mardi","Mercredi","Jeudi","Vendredi","Samedi")</f>
        <v>Mardi</v>
      </c>
      <c r="B5" s="18">
        <v>43221</v>
      </c>
      <c r="C5" s="5">
        <f>VLOOKUP(A5,Année!$H$2:$H$8:'Année'!$I$2:$I$8,2,0)</f>
        <v>0.32291666666666669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Mercredi</v>
      </c>
      <c r="B6" s="18">
        <v>43222</v>
      </c>
      <c r="C6" s="5">
        <f>VLOOKUP(A6,Année!$H$2:$H$8:'Année'!$I$2:$I$8,2,0)</f>
        <v>0.32291666666666669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Jeudi</v>
      </c>
      <c r="B7" s="18">
        <v>43223</v>
      </c>
      <c r="C7" s="5">
        <f>VLOOKUP(A7,Année!$H$2:$H$8:'Année'!$I$2:$I$8,2,0)</f>
        <v>0.32291666666666669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Vendredi</v>
      </c>
      <c r="B8" s="18">
        <v>43224</v>
      </c>
      <c r="C8" s="5">
        <f>VLOOKUP(A8,Année!$H$2:$H$8:'Année'!$I$2:$I$8,2,0)</f>
        <v>0.16666666666666666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Samedi</v>
      </c>
      <c r="B9" s="18">
        <v>43225</v>
      </c>
      <c r="C9" s="5">
        <f>VLOOKUP(A9,Année!$H$2:$H$8:'Année'!$I$2:$I$8,2,0)</f>
        <v>0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5" si="4">CHOOSE(WEEKDAY(B10),"Dimanche","Lundi","Mardi","Mercredi","Jeudi","Vendredi","Samedi")</f>
        <v>Dimanche</v>
      </c>
      <c r="B10" s="18">
        <v>43226</v>
      </c>
      <c r="C10" s="5">
        <f>VLOOKUP(A10,Année!$H$2:$H$8:'Année'!$I$2:$I$8,2,0)</f>
        <v>0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Lundi</v>
      </c>
      <c r="B11" s="18">
        <v>43227</v>
      </c>
      <c r="C11" s="5">
        <f>VLOOKUP(A11,Année!$H$2:$H$8:'Année'!$I$2:$I$8,2,0)</f>
        <v>0.32291666666666669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Mardi</v>
      </c>
      <c r="B12" s="18">
        <v>43228</v>
      </c>
      <c r="C12" s="5">
        <f>VLOOKUP(A12,Année!$H$2:$H$8:'Année'!$I$2:$I$8,2,0)</f>
        <v>0.32291666666666669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Mercredi</v>
      </c>
      <c r="B13" s="18">
        <v>43229</v>
      </c>
      <c r="C13" s="5">
        <f>VLOOKUP(A13,Année!$H$2:$H$8:'Année'!$I$2:$I$8,2,0)</f>
        <v>0.32291666666666669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Jeudi</v>
      </c>
      <c r="B14" s="18">
        <v>43230</v>
      </c>
      <c r="C14" s="5">
        <f>VLOOKUP(A14,Année!$H$2:$H$8:'Année'!$I$2:$I$8,2,0)</f>
        <v>0.32291666666666669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Vendredi</v>
      </c>
      <c r="B15" s="18">
        <v>43231</v>
      </c>
      <c r="C15" s="5">
        <f>VLOOKUP(A15,Année!$H$2:$H$8:'Année'!$I$2:$I$8,2,0)</f>
        <v>0.16666666666666666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Samedi</v>
      </c>
      <c r="B16" s="18">
        <v>43232</v>
      </c>
      <c r="C16" s="5">
        <f>VLOOKUP(A16,Année!$H$2:$H$8:'Année'!$I$2:$I$8,2,0)</f>
        <v>0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Dimanche</v>
      </c>
      <c r="B17" s="18">
        <v>43233</v>
      </c>
      <c r="C17" s="5">
        <f>VLOOKUP(A17,Année!$H$2:$H$8:'Année'!$I$2:$I$8,2,0)</f>
        <v>0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Lundi</v>
      </c>
      <c r="B18" s="18">
        <v>43234</v>
      </c>
      <c r="C18" s="5">
        <f>VLOOKUP(A18,Année!$H$2:$H$8:'Année'!$I$2:$I$8,2,0)</f>
        <v>0.32291666666666669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Mardi</v>
      </c>
      <c r="B19" s="18">
        <v>43235</v>
      </c>
      <c r="C19" s="5">
        <f>VLOOKUP(A19,Année!$H$2:$H$8:'Année'!$I$2:$I$8,2,0)</f>
        <v>0.32291666666666669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Mercredi</v>
      </c>
      <c r="B20" s="18">
        <v>43236</v>
      </c>
      <c r="C20" s="5">
        <f>VLOOKUP(A20,Année!$H$2:$H$8:'Année'!$I$2:$I$8,2,0)</f>
        <v>0.32291666666666669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Jeudi</v>
      </c>
      <c r="B21" s="18">
        <v>43237</v>
      </c>
      <c r="C21" s="5">
        <f>VLOOKUP(A21,Année!$H$2:$H$8:'Année'!$I$2:$I$8,2,0)</f>
        <v>0.32291666666666669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Vendredi</v>
      </c>
      <c r="B22" s="18">
        <v>43238</v>
      </c>
      <c r="C22" s="5">
        <f>VLOOKUP(A22,Année!$H$2:$H$8:'Année'!$I$2:$I$8,2,0)</f>
        <v>0.16666666666666666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Samedi</v>
      </c>
      <c r="B23" s="18">
        <v>43239</v>
      </c>
      <c r="C23" s="5">
        <f>VLOOKUP(A23,Année!$H$2:$H$8:'Année'!$I$2:$I$8,2,0)</f>
        <v>0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Dimanche</v>
      </c>
      <c r="B24" s="18">
        <v>43240</v>
      </c>
      <c r="C24" s="5">
        <f>VLOOKUP(A24,Année!$H$2:$H$8:'Année'!$I$2:$I$8,2,0)</f>
        <v>0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Lundi</v>
      </c>
      <c r="B25" s="18">
        <v>43241</v>
      </c>
      <c r="C25" s="5">
        <f>VLOOKUP(A25,Année!$H$2:$H$8:'Année'!$I$2:$I$8,2,0)</f>
        <v>0.32291666666666669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Mardi</v>
      </c>
      <c r="B26" s="18">
        <v>43242</v>
      </c>
      <c r="C26" s="5">
        <f>VLOOKUP(A26,Année!$H$2:$H$8:'Année'!$I$2:$I$8,2,0)</f>
        <v>0.32291666666666669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Mercredi</v>
      </c>
      <c r="B27" s="18">
        <v>43243</v>
      </c>
      <c r="C27" s="5">
        <f>VLOOKUP(A27,Année!$H$2:$H$8:'Année'!$I$2:$I$8,2,0)</f>
        <v>0.32291666666666669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Jeudi</v>
      </c>
      <c r="B28" s="18">
        <v>43244</v>
      </c>
      <c r="C28" s="5">
        <f>VLOOKUP(A28,Année!$H$2:$H$8:'Année'!$I$2:$I$8,2,0)</f>
        <v>0.32291666666666669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Vendredi</v>
      </c>
      <c r="B29" s="18">
        <v>43245</v>
      </c>
      <c r="C29" s="5">
        <f>VLOOKUP(A29,Année!$H$2:$H$8:'Année'!$I$2:$I$8,2,0)</f>
        <v>0.16666666666666666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Samedi</v>
      </c>
      <c r="B30" s="18">
        <v>43246</v>
      </c>
      <c r="C30" s="5">
        <f>VLOOKUP(A30,Année!$H$2:$H$8:'Année'!$I$2:$I$8,2,0)</f>
        <v>0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Dimanche</v>
      </c>
      <c r="B31" s="18">
        <v>43247</v>
      </c>
      <c r="C31" s="5">
        <f>VLOOKUP(A31,Année!$H$2:$H$8:'Année'!$I$2:$I$8,2,0)</f>
        <v>0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Lundi</v>
      </c>
      <c r="B32" s="18">
        <v>43248</v>
      </c>
      <c r="C32" s="5">
        <f>VLOOKUP(A32,Année!$H$2:$H$8:'Année'!$I$2:$I$8,2,0)</f>
        <v>0.32291666666666669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Mardi</v>
      </c>
      <c r="B33" s="18">
        <v>43249</v>
      </c>
      <c r="C33" s="5">
        <f>VLOOKUP(A33,Année!$H$2:$H$8:'Année'!$I$2:$I$8,2,0)</f>
        <v>0.32291666666666669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Mercredi</v>
      </c>
      <c r="B34" s="18">
        <v>43250</v>
      </c>
      <c r="C34" s="5">
        <f>VLOOKUP(A34,Année!$H$2:$H$8:'Année'!$I$2:$I$8,2,0)</f>
        <v>0.32291666666666669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 t="str">
        <f t="shared" si="4"/>
        <v>Jeudi</v>
      </c>
      <c r="B35" s="18">
        <v>43251</v>
      </c>
      <c r="C35" s="5">
        <f>VLOOKUP(A35,Année!$H$2:$H$8:'Année'!$I$2:$I$8,2,0)</f>
        <v>0.32291666666666669</v>
      </c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55" t="s">
        <v>24</v>
      </c>
      <c r="B38" s="56"/>
      <c r="C38" s="38">
        <f>SUM(C5:C37)</f>
        <v>6.8020833333333357</v>
      </c>
      <c r="D38" s="38">
        <f t="shared" ref="D38:N38" si="7">SUM(D5:D37)</f>
        <v>0</v>
      </c>
      <c r="E38" s="38">
        <f t="shared" si="7"/>
        <v>0</v>
      </c>
      <c r="F38" s="38">
        <f t="shared" si="7"/>
        <v>0</v>
      </c>
      <c r="G38" s="38">
        <f t="shared" si="7"/>
        <v>0</v>
      </c>
      <c r="H38" s="38">
        <f t="shared" si="7"/>
        <v>0</v>
      </c>
      <c r="I38" s="38">
        <f t="shared" si="7"/>
        <v>0</v>
      </c>
      <c r="J38" s="38">
        <f t="shared" si="7"/>
        <v>0</v>
      </c>
      <c r="K38" s="38">
        <f t="shared" si="7"/>
        <v>0</v>
      </c>
      <c r="L38" s="38">
        <f t="shared" si="7"/>
        <v>0</v>
      </c>
      <c r="M38" s="38">
        <f t="shared" si="7"/>
        <v>0</v>
      </c>
      <c r="N38" s="38">
        <f t="shared" si="7"/>
        <v>0</v>
      </c>
    </row>
    <row r="39" spans="1:14" ht="15.75" thickBot="1" x14ac:dyDescent="0.3">
      <c r="A39" s="57"/>
      <c r="B39" s="58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N39"/>
  <sheetViews>
    <sheetView workbookViewId="0">
      <pane ySplit="4" topLeftCell="A5" activePane="bottomLeft" state="frozen"/>
      <selection activeCell="B36" sqref="B36"/>
      <selection pane="bottomLeft" activeCell="B36" sqref="B36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48">
        <f>B5</f>
        <v>43252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</row>
    <row r="2" spans="1:14" ht="15.75" thickBot="1" x14ac:dyDescent="0.3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9"/>
    </row>
    <row r="3" spans="1:14" ht="30" customHeight="1" x14ac:dyDescent="0.25">
      <c r="A3" s="36" t="s">
        <v>37</v>
      </c>
      <c r="B3" s="37"/>
      <c r="C3" s="53" t="s">
        <v>0</v>
      </c>
      <c r="D3" s="50" t="s">
        <v>7</v>
      </c>
      <c r="E3" s="51"/>
      <c r="F3" s="51"/>
      <c r="G3" s="51"/>
      <c r="H3" s="52"/>
      <c r="I3" s="44" t="s">
        <v>1</v>
      </c>
      <c r="J3" s="42" t="s">
        <v>25</v>
      </c>
      <c r="K3" s="44" t="s">
        <v>5</v>
      </c>
      <c r="L3" s="42" t="s">
        <v>26</v>
      </c>
      <c r="M3" s="46" t="s">
        <v>6</v>
      </c>
      <c r="N3" s="40" t="s">
        <v>18</v>
      </c>
    </row>
    <row r="4" spans="1:14" ht="30.75" customHeight="1" thickBot="1" x14ac:dyDescent="0.3">
      <c r="A4" s="36"/>
      <c r="B4" s="37"/>
      <c r="C4" s="54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5"/>
      <c r="J4" s="43"/>
      <c r="K4" s="45"/>
      <c r="L4" s="43"/>
      <c r="M4" s="47"/>
      <c r="N4" s="41"/>
    </row>
    <row r="5" spans="1:14" x14ac:dyDescent="0.25">
      <c r="A5" s="16" t="str">
        <f>CHOOSE(WEEKDAY(B5),"Dimanche","Lundi","Mardi","Mercredi","Jeudi","Vendredi","Samedi")</f>
        <v>Vendredi</v>
      </c>
      <c r="B5" s="18">
        <v>43252</v>
      </c>
      <c r="C5" s="5">
        <f>VLOOKUP(A5,Année!$H$2:$H$8:'Année'!$I$2:$I$8,2,0)</f>
        <v>0.16666666666666666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Samedi</v>
      </c>
      <c r="B6" s="18">
        <v>43253</v>
      </c>
      <c r="C6" s="5">
        <f>VLOOKUP(A6,Année!$H$2:$H$8:'Année'!$I$2:$I$8,2,0)</f>
        <v>0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Dimanche</v>
      </c>
      <c r="B7" s="18">
        <v>43254</v>
      </c>
      <c r="C7" s="5">
        <f>VLOOKUP(A7,Année!$H$2:$H$8:'Année'!$I$2:$I$8,2,0)</f>
        <v>0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Lundi</v>
      </c>
      <c r="B8" s="18">
        <v>43255</v>
      </c>
      <c r="C8" s="5">
        <f>VLOOKUP(A8,Année!$H$2:$H$8:'Année'!$I$2:$I$8,2,0)</f>
        <v>0.32291666666666669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Mardi</v>
      </c>
      <c r="B9" s="18">
        <v>43256</v>
      </c>
      <c r="C9" s="5">
        <f>VLOOKUP(A9,Année!$H$2:$H$8:'Année'!$I$2:$I$8,2,0)</f>
        <v>0.32291666666666669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4" si="4">CHOOSE(WEEKDAY(B10),"Dimanche","Lundi","Mardi","Mercredi","Jeudi","Vendredi","Samedi")</f>
        <v>Mercredi</v>
      </c>
      <c r="B10" s="18">
        <v>43257</v>
      </c>
      <c r="C10" s="5">
        <f>VLOOKUP(A10,Année!$H$2:$H$8:'Année'!$I$2:$I$8,2,0)</f>
        <v>0.32291666666666669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Jeudi</v>
      </c>
      <c r="B11" s="18">
        <v>43258</v>
      </c>
      <c r="C11" s="5">
        <f>VLOOKUP(A11,Année!$H$2:$H$8:'Année'!$I$2:$I$8,2,0)</f>
        <v>0.32291666666666669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Vendredi</v>
      </c>
      <c r="B12" s="18">
        <v>43259</v>
      </c>
      <c r="C12" s="5">
        <f>VLOOKUP(A12,Année!$H$2:$H$8:'Année'!$I$2:$I$8,2,0)</f>
        <v>0.16666666666666666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Samedi</v>
      </c>
      <c r="B13" s="18">
        <v>43260</v>
      </c>
      <c r="C13" s="5">
        <f>VLOOKUP(A13,Année!$H$2:$H$8:'Année'!$I$2:$I$8,2,0)</f>
        <v>0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Dimanche</v>
      </c>
      <c r="B14" s="18">
        <v>43261</v>
      </c>
      <c r="C14" s="5">
        <f>VLOOKUP(A14,Année!$H$2:$H$8:'Année'!$I$2:$I$8,2,0)</f>
        <v>0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Lundi</v>
      </c>
      <c r="B15" s="18">
        <v>43262</v>
      </c>
      <c r="C15" s="5">
        <f>VLOOKUP(A15,Année!$H$2:$H$8:'Année'!$I$2:$I$8,2,0)</f>
        <v>0.32291666666666669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Mardi</v>
      </c>
      <c r="B16" s="18">
        <v>43263</v>
      </c>
      <c r="C16" s="5">
        <f>VLOOKUP(A16,Année!$H$2:$H$8:'Année'!$I$2:$I$8,2,0)</f>
        <v>0.32291666666666669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Mercredi</v>
      </c>
      <c r="B17" s="18">
        <v>43264</v>
      </c>
      <c r="C17" s="5">
        <f>VLOOKUP(A17,Année!$H$2:$H$8:'Année'!$I$2:$I$8,2,0)</f>
        <v>0.32291666666666669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Jeudi</v>
      </c>
      <c r="B18" s="18">
        <v>43265</v>
      </c>
      <c r="C18" s="5">
        <f>VLOOKUP(A18,Année!$H$2:$H$8:'Année'!$I$2:$I$8,2,0)</f>
        <v>0.32291666666666669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Vendredi</v>
      </c>
      <c r="B19" s="18">
        <v>43266</v>
      </c>
      <c r="C19" s="5">
        <f>VLOOKUP(A19,Année!$H$2:$H$8:'Année'!$I$2:$I$8,2,0)</f>
        <v>0.16666666666666666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Samedi</v>
      </c>
      <c r="B20" s="18">
        <v>43267</v>
      </c>
      <c r="C20" s="5">
        <f>VLOOKUP(A20,Année!$H$2:$H$8:'Année'!$I$2:$I$8,2,0)</f>
        <v>0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Dimanche</v>
      </c>
      <c r="B21" s="18">
        <v>43268</v>
      </c>
      <c r="C21" s="5">
        <f>VLOOKUP(A21,Année!$H$2:$H$8:'Année'!$I$2:$I$8,2,0)</f>
        <v>0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Lundi</v>
      </c>
      <c r="B22" s="18">
        <v>43269</v>
      </c>
      <c r="C22" s="5">
        <f>VLOOKUP(A22,Année!$H$2:$H$8:'Année'!$I$2:$I$8,2,0)</f>
        <v>0.32291666666666669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Mardi</v>
      </c>
      <c r="B23" s="18">
        <v>43270</v>
      </c>
      <c r="C23" s="5">
        <f>VLOOKUP(A23,Année!$H$2:$H$8:'Année'!$I$2:$I$8,2,0)</f>
        <v>0.32291666666666669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Mercredi</v>
      </c>
      <c r="B24" s="18">
        <v>43271</v>
      </c>
      <c r="C24" s="5">
        <f>VLOOKUP(A24,Année!$H$2:$H$8:'Année'!$I$2:$I$8,2,0)</f>
        <v>0.32291666666666669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Jeudi</v>
      </c>
      <c r="B25" s="18">
        <v>43272</v>
      </c>
      <c r="C25" s="5">
        <f>VLOOKUP(A25,Année!$H$2:$H$8:'Année'!$I$2:$I$8,2,0)</f>
        <v>0.32291666666666669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Vendredi</v>
      </c>
      <c r="B26" s="18">
        <v>43273</v>
      </c>
      <c r="C26" s="5">
        <f>VLOOKUP(A26,Année!$H$2:$H$8:'Année'!$I$2:$I$8,2,0)</f>
        <v>0.16666666666666666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Samedi</v>
      </c>
      <c r="B27" s="18">
        <v>43274</v>
      </c>
      <c r="C27" s="5">
        <f>VLOOKUP(A27,Année!$H$2:$H$8:'Année'!$I$2:$I$8,2,0)</f>
        <v>0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Dimanche</v>
      </c>
      <c r="B28" s="18">
        <v>43275</v>
      </c>
      <c r="C28" s="5">
        <f>VLOOKUP(A28,Année!$H$2:$H$8:'Année'!$I$2:$I$8,2,0)</f>
        <v>0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Lundi</v>
      </c>
      <c r="B29" s="18">
        <v>43276</v>
      </c>
      <c r="C29" s="5">
        <f>VLOOKUP(A29,Année!$H$2:$H$8:'Année'!$I$2:$I$8,2,0)</f>
        <v>0.32291666666666669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Mardi</v>
      </c>
      <c r="B30" s="18">
        <v>43277</v>
      </c>
      <c r="C30" s="5">
        <f>VLOOKUP(A30,Année!$H$2:$H$8:'Année'!$I$2:$I$8,2,0)</f>
        <v>0.32291666666666669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Mercredi</v>
      </c>
      <c r="B31" s="18">
        <v>43278</v>
      </c>
      <c r="C31" s="5">
        <f>VLOOKUP(A31,Année!$H$2:$H$8:'Année'!$I$2:$I$8,2,0)</f>
        <v>0.32291666666666669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Jeudi</v>
      </c>
      <c r="B32" s="18">
        <v>43279</v>
      </c>
      <c r="C32" s="5">
        <f>VLOOKUP(A32,Année!$H$2:$H$8:'Année'!$I$2:$I$8,2,0)</f>
        <v>0.32291666666666669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Vendredi</v>
      </c>
      <c r="B33" s="18">
        <v>43280</v>
      </c>
      <c r="C33" s="5">
        <f>VLOOKUP(A33,Année!$H$2:$H$8:'Année'!$I$2:$I$8,2,0)</f>
        <v>0.16666666666666666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Samedi</v>
      </c>
      <c r="B34" s="18">
        <v>43281</v>
      </c>
      <c r="C34" s="5">
        <f>VLOOKUP(A34,Année!$H$2:$H$8:'Année'!$I$2:$I$8,2,0)</f>
        <v>0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/>
      <c r="B35" s="18"/>
      <c r="C35" s="5"/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55" t="s">
        <v>24</v>
      </c>
      <c r="B38" s="56"/>
      <c r="C38" s="38">
        <f>SUM(C5:C37)</f>
        <v>6.0000000000000018</v>
      </c>
      <c r="D38" s="38">
        <f t="shared" ref="D38:N38" si="7">SUM(D5:D37)</f>
        <v>0</v>
      </c>
      <c r="E38" s="38">
        <f t="shared" si="7"/>
        <v>0</v>
      </c>
      <c r="F38" s="38">
        <f t="shared" si="7"/>
        <v>0</v>
      </c>
      <c r="G38" s="38">
        <f t="shared" si="7"/>
        <v>0</v>
      </c>
      <c r="H38" s="38">
        <f t="shared" si="7"/>
        <v>0</v>
      </c>
      <c r="I38" s="38">
        <f t="shared" si="7"/>
        <v>0</v>
      </c>
      <c r="J38" s="38">
        <f t="shared" si="7"/>
        <v>0</v>
      </c>
      <c r="K38" s="38">
        <f t="shared" si="7"/>
        <v>0</v>
      </c>
      <c r="L38" s="38">
        <f t="shared" si="7"/>
        <v>0</v>
      </c>
      <c r="M38" s="38">
        <f t="shared" si="7"/>
        <v>0</v>
      </c>
      <c r="N38" s="38">
        <f t="shared" si="7"/>
        <v>0</v>
      </c>
    </row>
    <row r="39" spans="1:14" ht="15.75" thickBot="1" x14ac:dyDescent="0.3">
      <c r="A39" s="57"/>
      <c r="B39" s="58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N39"/>
  <sheetViews>
    <sheetView workbookViewId="0">
      <pane ySplit="4" topLeftCell="A5" activePane="bottomLeft" state="frozen"/>
      <selection activeCell="B36" sqref="B36"/>
      <selection pane="bottomLeft" activeCell="B36" sqref="B36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48">
        <f>B5</f>
        <v>43282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</row>
    <row r="2" spans="1:14" ht="15.75" thickBot="1" x14ac:dyDescent="0.3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9"/>
    </row>
    <row r="3" spans="1:14" ht="30" customHeight="1" x14ac:dyDescent="0.25">
      <c r="A3" s="36" t="s">
        <v>37</v>
      </c>
      <c r="B3" s="37"/>
      <c r="C3" s="53" t="s">
        <v>0</v>
      </c>
      <c r="D3" s="50" t="s">
        <v>7</v>
      </c>
      <c r="E3" s="51"/>
      <c r="F3" s="51"/>
      <c r="G3" s="51"/>
      <c r="H3" s="52"/>
      <c r="I3" s="44" t="s">
        <v>1</v>
      </c>
      <c r="J3" s="42" t="s">
        <v>25</v>
      </c>
      <c r="K3" s="44" t="s">
        <v>5</v>
      </c>
      <c r="L3" s="42" t="s">
        <v>26</v>
      </c>
      <c r="M3" s="46" t="s">
        <v>6</v>
      </c>
      <c r="N3" s="40" t="s">
        <v>18</v>
      </c>
    </row>
    <row r="4" spans="1:14" ht="30.75" customHeight="1" thickBot="1" x14ac:dyDescent="0.3">
      <c r="A4" s="36"/>
      <c r="B4" s="37"/>
      <c r="C4" s="54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5"/>
      <c r="J4" s="43"/>
      <c r="K4" s="45"/>
      <c r="L4" s="43"/>
      <c r="M4" s="47"/>
      <c r="N4" s="41"/>
    </row>
    <row r="5" spans="1:14" x14ac:dyDescent="0.25">
      <c r="A5" s="16" t="str">
        <f>CHOOSE(WEEKDAY(B5),"Dimanche","Lundi","Mardi","Mercredi","Jeudi","Vendredi","Samedi")</f>
        <v>Dimanche</v>
      </c>
      <c r="B5" s="18">
        <v>43282</v>
      </c>
      <c r="C5" s="5">
        <f>VLOOKUP(A5,Année!$H$2:$H$8:'Année'!$I$2:$I$8,2,0)</f>
        <v>0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Lundi</v>
      </c>
      <c r="B6" s="18">
        <v>43283</v>
      </c>
      <c r="C6" s="5">
        <f>VLOOKUP(A6,Année!$H$2:$H$8:'Année'!$I$2:$I$8,2,0)</f>
        <v>0.32291666666666669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Mardi</v>
      </c>
      <c r="B7" s="18">
        <v>43284</v>
      </c>
      <c r="C7" s="5">
        <f>VLOOKUP(A7,Année!$H$2:$H$8:'Année'!$I$2:$I$8,2,0)</f>
        <v>0.32291666666666669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Mercredi</v>
      </c>
      <c r="B8" s="18">
        <v>43285</v>
      </c>
      <c r="C8" s="5">
        <f>VLOOKUP(A8,Année!$H$2:$H$8:'Année'!$I$2:$I$8,2,0)</f>
        <v>0.32291666666666669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Jeudi</v>
      </c>
      <c r="B9" s="18">
        <v>43286</v>
      </c>
      <c r="C9" s="5">
        <f>VLOOKUP(A9,Année!$H$2:$H$8:'Année'!$I$2:$I$8,2,0)</f>
        <v>0.32291666666666669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5" si="4">CHOOSE(WEEKDAY(B10),"Dimanche","Lundi","Mardi","Mercredi","Jeudi","Vendredi","Samedi")</f>
        <v>Vendredi</v>
      </c>
      <c r="B10" s="18">
        <v>43287</v>
      </c>
      <c r="C10" s="5">
        <f>VLOOKUP(A10,Année!$H$2:$H$8:'Année'!$I$2:$I$8,2,0)</f>
        <v>0.16666666666666666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Samedi</v>
      </c>
      <c r="B11" s="18">
        <v>43288</v>
      </c>
      <c r="C11" s="5">
        <f>VLOOKUP(A11,Année!$H$2:$H$8:'Année'!$I$2:$I$8,2,0)</f>
        <v>0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Dimanche</v>
      </c>
      <c r="B12" s="18">
        <v>43289</v>
      </c>
      <c r="C12" s="5">
        <f>VLOOKUP(A12,Année!$H$2:$H$8:'Année'!$I$2:$I$8,2,0)</f>
        <v>0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Lundi</v>
      </c>
      <c r="B13" s="18">
        <v>43290</v>
      </c>
      <c r="C13" s="5">
        <f>VLOOKUP(A13,Année!$H$2:$H$8:'Année'!$I$2:$I$8,2,0)</f>
        <v>0.32291666666666669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Mardi</v>
      </c>
      <c r="B14" s="18">
        <v>43291</v>
      </c>
      <c r="C14" s="5">
        <f>VLOOKUP(A14,Année!$H$2:$H$8:'Année'!$I$2:$I$8,2,0)</f>
        <v>0.32291666666666669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Mercredi</v>
      </c>
      <c r="B15" s="18">
        <v>43292</v>
      </c>
      <c r="C15" s="5">
        <f>VLOOKUP(A15,Année!$H$2:$H$8:'Année'!$I$2:$I$8,2,0)</f>
        <v>0.32291666666666669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Jeudi</v>
      </c>
      <c r="B16" s="18">
        <v>43293</v>
      </c>
      <c r="C16" s="5">
        <f>VLOOKUP(A16,Année!$H$2:$H$8:'Année'!$I$2:$I$8,2,0)</f>
        <v>0.32291666666666669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Vendredi</v>
      </c>
      <c r="B17" s="18">
        <v>43294</v>
      </c>
      <c r="C17" s="5">
        <f>VLOOKUP(A17,Année!$H$2:$H$8:'Année'!$I$2:$I$8,2,0)</f>
        <v>0.16666666666666666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Samedi</v>
      </c>
      <c r="B18" s="18">
        <v>43295</v>
      </c>
      <c r="C18" s="5">
        <f>VLOOKUP(A18,Année!$H$2:$H$8:'Année'!$I$2:$I$8,2,0)</f>
        <v>0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Dimanche</v>
      </c>
      <c r="B19" s="18">
        <v>43296</v>
      </c>
      <c r="C19" s="5">
        <f>VLOOKUP(A19,Année!$H$2:$H$8:'Année'!$I$2:$I$8,2,0)</f>
        <v>0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Lundi</v>
      </c>
      <c r="B20" s="18">
        <v>43297</v>
      </c>
      <c r="C20" s="5">
        <f>VLOOKUP(A20,Année!$H$2:$H$8:'Année'!$I$2:$I$8,2,0)</f>
        <v>0.32291666666666669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Mardi</v>
      </c>
      <c r="B21" s="18">
        <v>43298</v>
      </c>
      <c r="C21" s="5">
        <f>VLOOKUP(A21,Année!$H$2:$H$8:'Année'!$I$2:$I$8,2,0)</f>
        <v>0.32291666666666669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Mercredi</v>
      </c>
      <c r="B22" s="18">
        <v>43299</v>
      </c>
      <c r="C22" s="5">
        <f>VLOOKUP(A22,Année!$H$2:$H$8:'Année'!$I$2:$I$8,2,0)</f>
        <v>0.32291666666666669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Jeudi</v>
      </c>
      <c r="B23" s="18">
        <v>43300</v>
      </c>
      <c r="C23" s="5">
        <f>VLOOKUP(A23,Année!$H$2:$H$8:'Année'!$I$2:$I$8,2,0)</f>
        <v>0.32291666666666669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Vendredi</v>
      </c>
      <c r="B24" s="18">
        <v>43301</v>
      </c>
      <c r="C24" s="5">
        <f>VLOOKUP(A24,Année!$H$2:$H$8:'Année'!$I$2:$I$8,2,0)</f>
        <v>0.16666666666666666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Samedi</v>
      </c>
      <c r="B25" s="18">
        <v>43302</v>
      </c>
      <c r="C25" s="5">
        <f>VLOOKUP(A25,Année!$H$2:$H$8:'Année'!$I$2:$I$8,2,0)</f>
        <v>0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Dimanche</v>
      </c>
      <c r="B26" s="18">
        <v>43303</v>
      </c>
      <c r="C26" s="5">
        <f>VLOOKUP(A26,Année!$H$2:$H$8:'Année'!$I$2:$I$8,2,0)</f>
        <v>0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Lundi</v>
      </c>
      <c r="B27" s="18">
        <v>43304</v>
      </c>
      <c r="C27" s="5">
        <f>VLOOKUP(A27,Année!$H$2:$H$8:'Année'!$I$2:$I$8,2,0)</f>
        <v>0.32291666666666669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Mardi</v>
      </c>
      <c r="B28" s="18">
        <v>43305</v>
      </c>
      <c r="C28" s="5">
        <f>VLOOKUP(A28,Année!$H$2:$H$8:'Année'!$I$2:$I$8,2,0)</f>
        <v>0.32291666666666669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Mercredi</v>
      </c>
      <c r="B29" s="18">
        <v>43306</v>
      </c>
      <c r="C29" s="5">
        <f>VLOOKUP(A29,Année!$H$2:$H$8:'Année'!$I$2:$I$8,2,0)</f>
        <v>0.32291666666666669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Jeudi</v>
      </c>
      <c r="B30" s="18">
        <v>43307</v>
      </c>
      <c r="C30" s="5">
        <f>VLOOKUP(A30,Année!$H$2:$H$8:'Année'!$I$2:$I$8,2,0)</f>
        <v>0.32291666666666669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Vendredi</v>
      </c>
      <c r="B31" s="18">
        <v>43308</v>
      </c>
      <c r="C31" s="5">
        <f>VLOOKUP(A31,Année!$H$2:$H$8:'Année'!$I$2:$I$8,2,0)</f>
        <v>0.16666666666666666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Samedi</v>
      </c>
      <c r="B32" s="18">
        <v>43309</v>
      </c>
      <c r="C32" s="5">
        <f>VLOOKUP(A32,Année!$H$2:$H$8:'Année'!$I$2:$I$8,2,0)</f>
        <v>0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Dimanche</v>
      </c>
      <c r="B33" s="18">
        <v>43310</v>
      </c>
      <c r="C33" s="5">
        <f>VLOOKUP(A33,Année!$H$2:$H$8:'Année'!$I$2:$I$8,2,0)</f>
        <v>0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Lundi</v>
      </c>
      <c r="B34" s="18">
        <v>43311</v>
      </c>
      <c r="C34" s="5">
        <f>VLOOKUP(A34,Année!$H$2:$H$8:'Année'!$I$2:$I$8,2,0)</f>
        <v>0.32291666666666669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 t="str">
        <f t="shared" si="4"/>
        <v>Mardi</v>
      </c>
      <c r="B35" s="18">
        <v>43312</v>
      </c>
      <c r="C35" s="5">
        <f>VLOOKUP(A35,Année!$H$2:$H$8:'Année'!$I$2:$I$8,2,0)</f>
        <v>0.32291666666666669</v>
      </c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55" t="s">
        <v>24</v>
      </c>
      <c r="B38" s="56"/>
      <c r="C38" s="38">
        <f>SUM(C5:C37)</f>
        <v>6.4791666666666687</v>
      </c>
      <c r="D38" s="38">
        <f t="shared" ref="D38:N38" si="7">SUM(D5:D37)</f>
        <v>0</v>
      </c>
      <c r="E38" s="38">
        <f t="shared" si="7"/>
        <v>0</v>
      </c>
      <c r="F38" s="38">
        <f t="shared" si="7"/>
        <v>0</v>
      </c>
      <c r="G38" s="38">
        <f t="shared" si="7"/>
        <v>0</v>
      </c>
      <c r="H38" s="38">
        <f t="shared" si="7"/>
        <v>0</v>
      </c>
      <c r="I38" s="38">
        <f t="shared" si="7"/>
        <v>0</v>
      </c>
      <c r="J38" s="38">
        <f t="shared" si="7"/>
        <v>0</v>
      </c>
      <c r="K38" s="38">
        <f t="shared" si="7"/>
        <v>0</v>
      </c>
      <c r="L38" s="38">
        <f t="shared" si="7"/>
        <v>0</v>
      </c>
      <c r="M38" s="38">
        <f t="shared" si="7"/>
        <v>0</v>
      </c>
      <c r="N38" s="38">
        <f t="shared" si="7"/>
        <v>0</v>
      </c>
    </row>
    <row r="39" spans="1:14" ht="15.75" thickBot="1" x14ac:dyDescent="0.3">
      <c r="A39" s="57"/>
      <c r="B39" s="58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N39"/>
  <sheetViews>
    <sheetView workbookViewId="0">
      <pane ySplit="4" topLeftCell="A5" activePane="bottomLeft" state="frozen"/>
      <selection activeCell="B36" sqref="B36"/>
      <selection pane="bottomLeft" activeCell="B36" sqref="B36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48">
        <f>B5</f>
        <v>43313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</row>
    <row r="2" spans="1:14" ht="15.75" thickBot="1" x14ac:dyDescent="0.3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9"/>
    </row>
    <row r="3" spans="1:14" ht="30" customHeight="1" x14ac:dyDescent="0.25">
      <c r="A3" s="36" t="s">
        <v>37</v>
      </c>
      <c r="B3" s="37"/>
      <c r="C3" s="53" t="s">
        <v>0</v>
      </c>
      <c r="D3" s="50" t="s">
        <v>7</v>
      </c>
      <c r="E3" s="51"/>
      <c r="F3" s="51"/>
      <c r="G3" s="51"/>
      <c r="H3" s="52"/>
      <c r="I3" s="44" t="s">
        <v>1</v>
      </c>
      <c r="J3" s="42" t="s">
        <v>25</v>
      </c>
      <c r="K3" s="44" t="s">
        <v>5</v>
      </c>
      <c r="L3" s="42" t="s">
        <v>26</v>
      </c>
      <c r="M3" s="46" t="s">
        <v>6</v>
      </c>
      <c r="N3" s="40" t="s">
        <v>18</v>
      </c>
    </row>
    <row r="4" spans="1:14" ht="30.75" customHeight="1" thickBot="1" x14ac:dyDescent="0.3">
      <c r="A4" s="36"/>
      <c r="B4" s="37"/>
      <c r="C4" s="54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5"/>
      <c r="J4" s="43"/>
      <c r="K4" s="45"/>
      <c r="L4" s="43"/>
      <c r="M4" s="47"/>
      <c r="N4" s="41"/>
    </row>
    <row r="5" spans="1:14" x14ac:dyDescent="0.25">
      <c r="A5" s="16" t="str">
        <f>CHOOSE(WEEKDAY(B5),"Dimanche","Lundi","Mardi","Mercredi","Jeudi","Vendredi","Samedi")</f>
        <v>Mercredi</v>
      </c>
      <c r="B5" s="18">
        <v>43313</v>
      </c>
      <c r="C5" s="5">
        <f>VLOOKUP(A5,Année!$H$2:$H$8:'Année'!$I$2:$I$8,2,0)</f>
        <v>0.32291666666666669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Jeudi</v>
      </c>
      <c r="B6" s="18">
        <v>43314</v>
      </c>
      <c r="C6" s="5">
        <f>VLOOKUP(A6,Année!$H$2:$H$8:'Année'!$I$2:$I$8,2,0)</f>
        <v>0.32291666666666669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Vendredi</v>
      </c>
      <c r="B7" s="18">
        <v>43315</v>
      </c>
      <c r="C7" s="5">
        <f>VLOOKUP(A7,Année!$H$2:$H$8:'Année'!$I$2:$I$8,2,0)</f>
        <v>0.16666666666666666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Samedi</v>
      </c>
      <c r="B8" s="18">
        <v>43316</v>
      </c>
      <c r="C8" s="5">
        <f>VLOOKUP(A8,Année!$H$2:$H$8:'Année'!$I$2:$I$8,2,0)</f>
        <v>0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Dimanche</v>
      </c>
      <c r="B9" s="18">
        <v>43317</v>
      </c>
      <c r="C9" s="5">
        <f>VLOOKUP(A9,Année!$H$2:$H$8:'Année'!$I$2:$I$8,2,0)</f>
        <v>0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5" si="4">CHOOSE(WEEKDAY(B10),"Dimanche","Lundi","Mardi","Mercredi","Jeudi","Vendredi","Samedi")</f>
        <v>Lundi</v>
      </c>
      <c r="B10" s="18">
        <v>43318</v>
      </c>
      <c r="C10" s="5">
        <f>VLOOKUP(A10,Année!$H$2:$H$8:'Année'!$I$2:$I$8,2,0)</f>
        <v>0.32291666666666669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Mardi</v>
      </c>
      <c r="B11" s="18">
        <v>43319</v>
      </c>
      <c r="C11" s="5">
        <f>VLOOKUP(A11,Année!$H$2:$H$8:'Année'!$I$2:$I$8,2,0)</f>
        <v>0.32291666666666669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Mercredi</v>
      </c>
      <c r="B12" s="18">
        <v>43320</v>
      </c>
      <c r="C12" s="5">
        <f>VLOOKUP(A12,Année!$H$2:$H$8:'Année'!$I$2:$I$8,2,0)</f>
        <v>0.32291666666666669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Jeudi</v>
      </c>
      <c r="B13" s="18">
        <v>43321</v>
      </c>
      <c r="C13" s="5">
        <f>VLOOKUP(A13,Année!$H$2:$H$8:'Année'!$I$2:$I$8,2,0)</f>
        <v>0.32291666666666669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Vendredi</v>
      </c>
      <c r="B14" s="18">
        <v>43322</v>
      </c>
      <c r="C14" s="5">
        <f>VLOOKUP(A14,Année!$H$2:$H$8:'Année'!$I$2:$I$8,2,0)</f>
        <v>0.16666666666666666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Samedi</v>
      </c>
      <c r="B15" s="18">
        <v>43323</v>
      </c>
      <c r="C15" s="5">
        <f>VLOOKUP(A15,Année!$H$2:$H$8:'Année'!$I$2:$I$8,2,0)</f>
        <v>0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Dimanche</v>
      </c>
      <c r="B16" s="18">
        <v>43324</v>
      </c>
      <c r="C16" s="5">
        <f>VLOOKUP(A16,Année!$H$2:$H$8:'Année'!$I$2:$I$8,2,0)</f>
        <v>0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Lundi</v>
      </c>
      <c r="B17" s="18">
        <v>43325</v>
      </c>
      <c r="C17" s="5">
        <f>VLOOKUP(A17,Année!$H$2:$H$8:'Année'!$I$2:$I$8,2,0)</f>
        <v>0.32291666666666669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Mardi</v>
      </c>
      <c r="B18" s="18">
        <v>43326</v>
      </c>
      <c r="C18" s="5">
        <f>VLOOKUP(A18,Année!$H$2:$H$8:'Année'!$I$2:$I$8,2,0)</f>
        <v>0.32291666666666669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Mercredi</v>
      </c>
      <c r="B19" s="18">
        <v>43327</v>
      </c>
      <c r="C19" s="5">
        <f>VLOOKUP(A19,Année!$H$2:$H$8:'Année'!$I$2:$I$8,2,0)</f>
        <v>0.32291666666666669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Jeudi</v>
      </c>
      <c r="B20" s="18">
        <v>43328</v>
      </c>
      <c r="C20" s="5">
        <f>VLOOKUP(A20,Année!$H$2:$H$8:'Année'!$I$2:$I$8,2,0)</f>
        <v>0.32291666666666669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Vendredi</v>
      </c>
      <c r="B21" s="18">
        <v>43329</v>
      </c>
      <c r="C21" s="5">
        <f>VLOOKUP(A21,Année!$H$2:$H$8:'Année'!$I$2:$I$8,2,0)</f>
        <v>0.16666666666666666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Samedi</v>
      </c>
      <c r="B22" s="18">
        <v>43330</v>
      </c>
      <c r="C22" s="5">
        <f>VLOOKUP(A22,Année!$H$2:$H$8:'Année'!$I$2:$I$8,2,0)</f>
        <v>0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Dimanche</v>
      </c>
      <c r="B23" s="18">
        <v>43331</v>
      </c>
      <c r="C23" s="5">
        <f>VLOOKUP(A23,Année!$H$2:$H$8:'Année'!$I$2:$I$8,2,0)</f>
        <v>0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Lundi</v>
      </c>
      <c r="B24" s="18">
        <v>43332</v>
      </c>
      <c r="C24" s="5">
        <f>VLOOKUP(A24,Année!$H$2:$H$8:'Année'!$I$2:$I$8,2,0)</f>
        <v>0.32291666666666669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Mardi</v>
      </c>
      <c r="B25" s="18">
        <v>43333</v>
      </c>
      <c r="C25" s="5">
        <f>VLOOKUP(A25,Année!$H$2:$H$8:'Année'!$I$2:$I$8,2,0)</f>
        <v>0.32291666666666669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Mercredi</v>
      </c>
      <c r="B26" s="18">
        <v>43334</v>
      </c>
      <c r="C26" s="5">
        <f>VLOOKUP(A26,Année!$H$2:$H$8:'Année'!$I$2:$I$8,2,0)</f>
        <v>0.32291666666666669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Jeudi</v>
      </c>
      <c r="B27" s="18">
        <v>43335</v>
      </c>
      <c r="C27" s="5">
        <f>VLOOKUP(A27,Année!$H$2:$H$8:'Année'!$I$2:$I$8,2,0)</f>
        <v>0.32291666666666669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Vendredi</v>
      </c>
      <c r="B28" s="18">
        <v>43336</v>
      </c>
      <c r="C28" s="5">
        <f>VLOOKUP(A28,Année!$H$2:$H$8:'Année'!$I$2:$I$8,2,0)</f>
        <v>0.16666666666666666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Samedi</v>
      </c>
      <c r="B29" s="18">
        <v>43337</v>
      </c>
      <c r="C29" s="5">
        <f>VLOOKUP(A29,Année!$H$2:$H$8:'Année'!$I$2:$I$8,2,0)</f>
        <v>0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Dimanche</v>
      </c>
      <c r="B30" s="18">
        <v>43338</v>
      </c>
      <c r="C30" s="5">
        <f>VLOOKUP(A30,Année!$H$2:$H$8:'Année'!$I$2:$I$8,2,0)</f>
        <v>0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Lundi</v>
      </c>
      <c r="B31" s="18">
        <v>43339</v>
      </c>
      <c r="C31" s="5">
        <f>VLOOKUP(A31,Année!$H$2:$H$8:'Année'!$I$2:$I$8,2,0)</f>
        <v>0.32291666666666669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Mardi</v>
      </c>
      <c r="B32" s="18">
        <v>43340</v>
      </c>
      <c r="C32" s="5">
        <f>VLOOKUP(A32,Année!$H$2:$H$8:'Année'!$I$2:$I$8,2,0)</f>
        <v>0.32291666666666669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Mercredi</v>
      </c>
      <c r="B33" s="18">
        <v>43341</v>
      </c>
      <c r="C33" s="5">
        <f>VLOOKUP(A33,Année!$H$2:$H$8:'Année'!$I$2:$I$8,2,0)</f>
        <v>0.32291666666666669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Jeudi</v>
      </c>
      <c r="B34" s="18">
        <v>43342</v>
      </c>
      <c r="C34" s="5">
        <f>VLOOKUP(A34,Année!$H$2:$H$8:'Année'!$I$2:$I$8,2,0)</f>
        <v>0.32291666666666669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 t="str">
        <f t="shared" si="4"/>
        <v>Vendredi</v>
      </c>
      <c r="B35" s="18">
        <v>43343</v>
      </c>
      <c r="C35" s="5">
        <f>VLOOKUP(A35,Année!$H$2:$H$8:'Année'!$I$2:$I$8,2,0)</f>
        <v>0.16666666666666666</v>
      </c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55" t="s">
        <v>24</v>
      </c>
      <c r="B38" s="56"/>
      <c r="C38" s="38">
        <f>SUM(C5:C37)</f>
        <v>6.6458333333333357</v>
      </c>
      <c r="D38" s="38">
        <f t="shared" ref="D38:N38" si="7">SUM(D5:D37)</f>
        <v>0</v>
      </c>
      <c r="E38" s="38">
        <f t="shared" si="7"/>
        <v>0</v>
      </c>
      <c r="F38" s="38">
        <f t="shared" si="7"/>
        <v>0</v>
      </c>
      <c r="G38" s="38">
        <f t="shared" si="7"/>
        <v>0</v>
      </c>
      <c r="H38" s="38">
        <f t="shared" si="7"/>
        <v>0</v>
      </c>
      <c r="I38" s="38">
        <f t="shared" si="7"/>
        <v>0</v>
      </c>
      <c r="J38" s="38">
        <f t="shared" si="7"/>
        <v>0</v>
      </c>
      <c r="K38" s="38">
        <f t="shared" si="7"/>
        <v>0</v>
      </c>
      <c r="L38" s="38">
        <f t="shared" si="7"/>
        <v>0</v>
      </c>
      <c r="M38" s="38">
        <f t="shared" si="7"/>
        <v>0</v>
      </c>
      <c r="N38" s="38">
        <f t="shared" si="7"/>
        <v>0</v>
      </c>
    </row>
    <row r="39" spans="1:14" ht="15.75" thickBot="1" x14ac:dyDescent="0.3">
      <c r="A39" s="57"/>
      <c r="B39" s="58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pageMargins left="0.7" right="0.7" top="0.75" bottom="0.75" header="0.3" footer="0.3"/>
  <pageSetup paperSize="9"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N39"/>
  <sheetViews>
    <sheetView workbookViewId="0">
      <pane ySplit="4" topLeftCell="A5" activePane="bottomLeft" state="frozen"/>
      <selection activeCell="B36" sqref="B36"/>
      <selection pane="bottomLeft" activeCell="B36" sqref="B36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48">
        <f>B5</f>
        <v>43344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</row>
    <row r="2" spans="1:14" ht="15.75" thickBot="1" x14ac:dyDescent="0.3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9"/>
    </row>
    <row r="3" spans="1:14" ht="30" customHeight="1" x14ac:dyDescent="0.25">
      <c r="A3" s="36" t="s">
        <v>37</v>
      </c>
      <c r="B3" s="37"/>
      <c r="C3" s="53" t="s">
        <v>0</v>
      </c>
      <c r="D3" s="50" t="s">
        <v>7</v>
      </c>
      <c r="E3" s="51"/>
      <c r="F3" s="51"/>
      <c r="G3" s="51"/>
      <c r="H3" s="52"/>
      <c r="I3" s="44" t="s">
        <v>1</v>
      </c>
      <c r="J3" s="42" t="s">
        <v>25</v>
      </c>
      <c r="K3" s="44" t="s">
        <v>5</v>
      </c>
      <c r="L3" s="42" t="s">
        <v>26</v>
      </c>
      <c r="M3" s="46" t="s">
        <v>6</v>
      </c>
      <c r="N3" s="40" t="s">
        <v>18</v>
      </c>
    </row>
    <row r="4" spans="1:14" ht="30.75" customHeight="1" thickBot="1" x14ac:dyDescent="0.3">
      <c r="A4" s="36"/>
      <c r="B4" s="37"/>
      <c r="C4" s="54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5"/>
      <c r="J4" s="43"/>
      <c r="K4" s="45"/>
      <c r="L4" s="43"/>
      <c r="M4" s="47"/>
      <c r="N4" s="41"/>
    </row>
    <row r="5" spans="1:14" x14ac:dyDescent="0.25">
      <c r="A5" s="16" t="str">
        <f>CHOOSE(WEEKDAY(B5),"Dimanche","Lundi","Mardi","Mercredi","Jeudi","Vendredi","Samedi")</f>
        <v>Samedi</v>
      </c>
      <c r="B5" s="18">
        <v>43344</v>
      </c>
      <c r="C5" s="5">
        <f>VLOOKUP(A5,Année!$H$2:$H$8:'Année'!$I$2:$I$8,2,0)</f>
        <v>0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Dimanche</v>
      </c>
      <c r="B6" s="18">
        <v>43345</v>
      </c>
      <c r="C6" s="5">
        <f>VLOOKUP(A6,Année!$H$2:$H$8:'Année'!$I$2:$I$8,2,0)</f>
        <v>0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Lundi</v>
      </c>
      <c r="B7" s="18">
        <v>43346</v>
      </c>
      <c r="C7" s="5">
        <f>VLOOKUP(A7,Année!$H$2:$H$8:'Année'!$I$2:$I$8,2,0)</f>
        <v>0.32291666666666669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Mardi</v>
      </c>
      <c r="B8" s="18">
        <v>43347</v>
      </c>
      <c r="C8" s="5">
        <f>VLOOKUP(A8,Année!$H$2:$H$8:'Année'!$I$2:$I$8,2,0)</f>
        <v>0.32291666666666669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Mercredi</v>
      </c>
      <c r="B9" s="18">
        <v>43348</v>
      </c>
      <c r="C9" s="5">
        <f>VLOOKUP(A9,Année!$H$2:$H$8:'Année'!$I$2:$I$8,2,0)</f>
        <v>0.32291666666666669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4" si="4">CHOOSE(WEEKDAY(B10),"Dimanche","Lundi","Mardi","Mercredi","Jeudi","Vendredi","Samedi")</f>
        <v>Jeudi</v>
      </c>
      <c r="B10" s="18">
        <v>43349</v>
      </c>
      <c r="C10" s="5">
        <f>VLOOKUP(A10,Année!$H$2:$H$8:'Année'!$I$2:$I$8,2,0)</f>
        <v>0.32291666666666669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Vendredi</v>
      </c>
      <c r="B11" s="18">
        <v>43350</v>
      </c>
      <c r="C11" s="5">
        <f>VLOOKUP(A11,Année!$H$2:$H$8:'Année'!$I$2:$I$8,2,0)</f>
        <v>0.16666666666666666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Samedi</v>
      </c>
      <c r="B12" s="18">
        <v>43351</v>
      </c>
      <c r="C12" s="5">
        <f>VLOOKUP(A12,Année!$H$2:$H$8:'Année'!$I$2:$I$8,2,0)</f>
        <v>0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Dimanche</v>
      </c>
      <c r="B13" s="18">
        <v>43352</v>
      </c>
      <c r="C13" s="5">
        <f>VLOOKUP(A13,Année!$H$2:$H$8:'Année'!$I$2:$I$8,2,0)</f>
        <v>0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Lundi</v>
      </c>
      <c r="B14" s="18">
        <v>43353</v>
      </c>
      <c r="C14" s="5">
        <f>VLOOKUP(A14,Année!$H$2:$H$8:'Année'!$I$2:$I$8,2,0)</f>
        <v>0.32291666666666669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Mardi</v>
      </c>
      <c r="B15" s="18">
        <v>43354</v>
      </c>
      <c r="C15" s="5">
        <f>VLOOKUP(A15,Année!$H$2:$H$8:'Année'!$I$2:$I$8,2,0)</f>
        <v>0.32291666666666669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Mercredi</v>
      </c>
      <c r="B16" s="18">
        <v>43355</v>
      </c>
      <c r="C16" s="5">
        <f>VLOOKUP(A16,Année!$H$2:$H$8:'Année'!$I$2:$I$8,2,0)</f>
        <v>0.32291666666666669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Jeudi</v>
      </c>
      <c r="B17" s="18">
        <v>43356</v>
      </c>
      <c r="C17" s="5">
        <f>VLOOKUP(A17,Année!$H$2:$H$8:'Année'!$I$2:$I$8,2,0)</f>
        <v>0.32291666666666669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Vendredi</v>
      </c>
      <c r="B18" s="18">
        <v>43357</v>
      </c>
      <c r="C18" s="5">
        <f>VLOOKUP(A18,Année!$H$2:$H$8:'Année'!$I$2:$I$8,2,0)</f>
        <v>0.16666666666666666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Samedi</v>
      </c>
      <c r="B19" s="18">
        <v>43358</v>
      </c>
      <c r="C19" s="5">
        <f>VLOOKUP(A19,Année!$H$2:$H$8:'Année'!$I$2:$I$8,2,0)</f>
        <v>0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Dimanche</v>
      </c>
      <c r="B20" s="18">
        <v>43359</v>
      </c>
      <c r="C20" s="5">
        <f>VLOOKUP(A20,Année!$H$2:$H$8:'Année'!$I$2:$I$8,2,0)</f>
        <v>0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Lundi</v>
      </c>
      <c r="B21" s="18">
        <v>43360</v>
      </c>
      <c r="C21" s="5">
        <f>VLOOKUP(A21,Année!$H$2:$H$8:'Année'!$I$2:$I$8,2,0)</f>
        <v>0.32291666666666669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Mardi</v>
      </c>
      <c r="B22" s="18">
        <v>43361</v>
      </c>
      <c r="C22" s="5">
        <f>VLOOKUP(A22,Année!$H$2:$H$8:'Année'!$I$2:$I$8,2,0)</f>
        <v>0.32291666666666669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Mercredi</v>
      </c>
      <c r="B23" s="18">
        <v>43362</v>
      </c>
      <c r="C23" s="5">
        <f>VLOOKUP(A23,Année!$H$2:$H$8:'Année'!$I$2:$I$8,2,0)</f>
        <v>0.32291666666666669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Jeudi</v>
      </c>
      <c r="B24" s="18">
        <v>43363</v>
      </c>
      <c r="C24" s="5">
        <f>VLOOKUP(A24,Année!$H$2:$H$8:'Année'!$I$2:$I$8,2,0)</f>
        <v>0.32291666666666669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Vendredi</v>
      </c>
      <c r="B25" s="18">
        <v>43364</v>
      </c>
      <c r="C25" s="5">
        <f>VLOOKUP(A25,Année!$H$2:$H$8:'Année'!$I$2:$I$8,2,0)</f>
        <v>0.16666666666666666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Samedi</v>
      </c>
      <c r="B26" s="18">
        <v>43365</v>
      </c>
      <c r="C26" s="5">
        <f>VLOOKUP(A26,Année!$H$2:$H$8:'Année'!$I$2:$I$8,2,0)</f>
        <v>0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Dimanche</v>
      </c>
      <c r="B27" s="18">
        <v>43366</v>
      </c>
      <c r="C27" s="5">
        <f>VLOOKUP(A27,Année!$H$2:$H$8:'Année'!$I$2:$I$8,2,0)</f>
        <v>0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Lundi</v>
      </c>
      <c r="B28" s="18">
        <v>43367</v>
      </c>
      <c r="C28" s="5">
        <f>VLOOKUP(A28,Année!$H$2:$H$8:'Année'!$I$2:$I$8,2,0)</f>
        <v>0.32291666666666669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Mardi</v>
      </c>
      <c r="B29" s="18">
        <v>43368</v>
      </c>
      <c r="C29" s="5">
        <f>VLOOKUP(A29,Année!$H$2:$H$8:'Année'!$I$2:$I$8,2,0)</f>
        <v>0.32291666666666669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Mercredi</v>
      </c>
      <c r="B30" s="18">
        <v>43369</v>
      </c>
      <c r="C30" s="5">
        <f>VLOOKUP(A30,Année!$H$2:$H$8:'Année'!$I$2:$I$8,2,0)</f>
        <v>0.32291666666666669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Jeudi</v>
      </c>
      <c r="B31" s="18">
        <v>43370</v>
      </c>
      <c r="C31" s="5">
        <f>VLOOKUP(A31,Année!$H$2:$H$8:'Année'!$I$2:$I$8,2,0)</f>
        <v>0.32291666666666669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Vendredi</v>
      </c>
      <c r="B32" s="18">
        <v>43371</v>
      </c>
      <c r="C32" s="5">
        <f>VLOOKUP(A32,Année!$H$2:$H$8:'Année'!$I$2:$I$8,2,0)</f>
        <v>0.16666666666666666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Samedi</v>
      </c>
      <c r="B33" s="18">
        <v>43372</v>
      </c>
      <c r="C33" s="5">
        <f>VLOOKUP(A33,Année!$H$2:$H$8:'Année'!$I$2:$I$8,2,0)</f>
        <v>0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Dimanche</v>
      </c>
      <c r="B34" s="18">
        <v>43373</v>
      </c>
      <c r="C34" s="5">
        <f>VLOOKUP(A34,Année!$H$2:$H$8:'Année'!$I$2:$I$8,2,0)</f>
        <v>0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/>
      <c r="B35" s="18"/>
      <c r="C35" s="5"/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55" t="s">
        <v>24</v>
      </c>
      <c r="B38" s="56"/>
      <c r="C38" s="38">
        <f>SUM(C5:C37)</f>
        <v>5.8333333333333348</v>
      </c>
      <c r="D38" s="38">
        <f t="shared" ref="D38:N38" si="7">SUM(D5:D37)</f>
        <v>0</v>
      </c>
      <c r="E38" s="38">
        <f t="shared" si="7"/>
        <v>0</v>
      </c>
      <c r="F38" s="38">
        <f t="shared" si="7"/>
        <v>0</v>
      </c>
      <c r="G38" s="38">
        <f t="shared" si="7"/>
        <v>0</v>
      </c>
      <c r="H38" s="38">
        <f t="shared" si="7"/>
        <v>0</v>
      </c>
      <c r="I38" s="38">
        <f t="shared" si="7"/>
        <v>0</v>
      </c>
      <c r="J38" s="38">
        <f t="shared" si="7"/>
        <v>0</v>
      </c>
      <c r="K38" s="38">
        <f t="shared" si="7"/>
        <v>0</v>
      </c>
      <c r="L38" s="38">
        <f t="shared" si="7"/>
        <v>0</v>
      </c>
      <c r="M38" s="38">
        <f t="shared" si="7"/>
        <v>0</v>
      </c>
      <c r="N38" s="38">
        <f t="shared" si="7"/>
        <v>0</v>
      </c>
    </row>
    <row r="39" spans="1:14" ht="15.75" thickBot="1" x14ac:dyDescent="0.3">
      <c r="A39" s="57"/>
      <c r="B39" s="58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N39"/>
  <sheetViews>
    <sheetView workbookViewId="0">
      <pane ySplit="4" topLeftCell="A5" activePane="bottomLeft" state="frozen"/>
      <selection activeCell="B36" sqref="B36"/>
      <selection pane="bottomLeft" activeCell="B36" sqref="B36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48">
        <f>B5</f>
        <v>43374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</row>
    <row r="2" spans="1:14" ht="15.75" thickBot="1" x14ac:dyDescent="0.3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9"/>
    </row>
    <row r="3" spans="1:14" ht="30" customHeight="1" x14ac:dyDescent="0.25">
      <c r="A3" s="36" t="s">
        <v>37</v>
      </c>
      <c r="B3" s="37"/>
      <c r="C3" s="53" t="s">
        <v>0</v>
      </c>
      <c r="D3" s="50" t="s">
        <v>7</v>
      </c>
      <c r="E3" s="51"/>
      <c r="F3" s="51"/>
      <c r="G3" s="51"/>
      <c r="H3" s="52"/>
      <c r="I3" s="44" t="s">
        <v>1</v>
      </c>
      <c r="J3" s="42" t="s">
        <v>25</v>
      </c>
      <c r="K3" s="44" t="s">
        <v>5</v>
      </c>
      <c r="L3" s="42" t="s">
        <v>26</v>
      </c>
      <c r="M3" s="46" t="s">
        <v>6</v>
      </c>
      <c r="N3" s="40" t="s">
        <v>18</v>
      </c>
    </row>
    <row r="4" spans="1:14" ht="30.75" customHeight="1" thickBot="1" x14ac:dyDescent="0.3">
      <c r="A4" s="36"/>
      <c r="B4" s="37"/>
      <c r="C4" s="54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5"/>
      <c r="J4" s="43"/>
      <c r="K4" s="45"/>
      <c r="L4" s="43"/>
      <c r="M4" s="47"/>
      <c r="N4" s="41"/>
    </row>
    <row r="5" spans="1:14" x14ac:dyDescent="0.25">
      <c r="A5" s="16" t="str">
        <f>CHOOSE(WEEKDAY(B5),"Dimanche","Lundi","Mardi","Mercredi","Jeudi","Vendredi","Samedi")</f>
        <v>Lundi</v>
      </c>
      <c r="B5" s="18">
        <v>43374</v>
      </c>
      <c r="C5" s="5">
        <f>VLOOKUP(A5,Année!$H$2:$H$8:'Année'!$I$2:$I$8,2,0)</f>
        <v>0.32291666666666669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Mardi</v>
      </c>
      <c r="B6" s="18">
        <v>43375</v>
      </c>
      <c r="C6" s="5">
        <f>VLOOKUP(A6,Année!$H$2:$H$8:'Année'!$I$2:$I$8,2,0)</f>
        <v>0.32291666666666669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Mercredi</v>
      </c>
      <c r="B7" s="18">
        <v>43376</v>
      </c>
      <c r="C7" s="5">
        <f>VLOOKUP(A7,Année!$H$2:$H$8:'Année'!$I$2:$I$8,2,0)</f>
        <v>0.32291666666666669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Jeudi</v>
      </c>
      <c r="B8" s="18">
        <v>43377</v>
      </c>
      <c r="C8" s="5">
        <f>VLOOKUP(A8,Année!$H$2:$H$8:'Année'!$I$2:$I$8,2,0)</f>
        <v>0.32291666666666669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Vendredi</v>
      </c>
      <c r="B9" s="18">
        <v>43378</v>
      </c>
      <c r="C9" s="5">
        <f>VLOOKUP(A9,Année!$H$2:$H$8:'Année'!$I$2:$I$8,2,0)</f>
        <v>0.16666666666666666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5" si="4">CHOOSE(WEEKDAY(B10),"Dimanche","Lundi","Mardi","Mercredi","Jeudi","Vendredi","Samedi")</f>
        <v>Samedi</v>
      </c>
      <c r="B10" s="18">
        <v>43379</v>
      </c>
      <c r="C10" s="5">
        <f>VLOOKUP(A10,Année!$H$2:$H$8:'Année'!$I$2:$I$8,2,0)</f>
        <v>0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Dimanche</v>
      </c>
      <c r="B11" s="18">
        <v>43380</v>
      </c>
      <c r="C11" s="5">
        <f>VLOOKUP(A11,Année!$H$2:$H$8:'Année'!$I$2:$I$8,2,0)</f>
        <v>0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Lundi</v>
      </c>
      <c r="B12" s="18">
        <v>43381</v>
      </c>
      <c r="C12" s="5">
        <f>VLOOKUP(A12,Année!$H$2:$H$8:'Année'!$I$2:$I$8,2,0)</f>
        <v>0.32291666666666669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Mardi</v>
      </c>
      <c r="B13" s="18">
        <v>43382</v>
      </c>
      <c r="C13" s="5">
        <f>VLOOKUP(A13,Année!$H$2:$H$8:'Année'!$I$2:$I$8,2,0)</f>
        <v>0.32291666666666669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Mercredi</v>
      </c>
      <c r="B14" s="18">
        <v>43383</v>
      </c>
      <c r="C14" s="5">
        <f>VLOOKUP(A14,Année!$H$2:$H$8:'Année'!$I$2:$I$8,2,0)</f>
        <v>0.32291666666666669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Jeudi</v>
      </c>
      <c r="B15" s="18">
        <v>43384</v>
      </c>
      <c r="C15" s="5">
        <f>VLOOKUP(A15,Année!$H$2:$H$8:'Année'!$I$2:$I$8,2,0)</f>
        <v>0.32291666666666669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Vendredi</v>
      </c>
      <c r="B16" s="18">
        <v>43385</v>
      </c>
      <c r="C16" s="5">
        <f>VLOOKUP(A16,Année!$H$2:$H$8:'Année'!$I$2:$I$8,2,0)</f>
        <v>0.16666666666666666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Samedi</v>
      </c>
      <c r="B17" s="18">
        <v>43386</v>
      </c>
      <c r="C17" s="5">
        <f>VLOOKUP(A17,Année!$H$2:$H$8:'Année'!$I$2:$I$8,2,0)</f>
        <v>0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Dimanche</v>
      </c>
      <c r="B18" s="18">
        <v>43387</v>
      </c>
      <c r="C18" s="5">
        <f>VLOOKUP(A18,Année!$H$2:$H$8:'Année'!$I$2:$I$8,2,0)</f>
        <v>0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Lundi</v>
      </c>
      <c r="B19" s="18">
        <v>43388</v>
      </c>
      <c r="C19" s="5">
        <f>VLOOKUP(A19,Année!$H$2:$H$8:'Année'!$I$2:$I$8,2,0)</f>
        <v>0.32291666666666669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Mardi</v>
      </c>
      <c r="B20" s="18">
        <v>43389</v>
      </c>
      <c r="C20" s="5">
        <f>VLOOKUP(A20,Année!$H$2:$H$8:'Année'!$I$2:$I$8,2,0)</f>
        <v>0.32291666666666669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Mercredi</v>
      </c>
      <c r="B21" s="18">
        <v>43390</v>
      </c>
      <c r="C21" s="5">
        <f>VLOOKUP(A21,Année!$H$2:$H$8:'Année'!$I$2:$I$8,2,0)</f>
        <v>0.32291666666666669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Jeudi</v>
      </c>
      <c r="B22" s="18">
        <v>43391</v>
      </c>
      <c r="C22" s="5">
        <f>VLOOKUP(A22,Année!$H$2:$H$8:'Année'!$I$2:$I$8,2,0)</f>
        <v>0.32291666666666669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Vendredi</v>
      </c>
      <c r="B23" s="18">
        <v>43392</v>
      </c>
      <c r="C23" s="5">
        <f>VLOOKUP(A23,Année!$H$2:$H$8:'Année'!$I$2:$I$8,2,0)</f>
        <v>0.16666666666666666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Samedi</v>
      </c>
      <c r="B24" s="18">
        <v>43393</v>
      </c>
      <c r="C24" s="5">
        <f>VLOOKUP(A24,Année!$H$2:$H$8:'Année'!$I$2:$I$8,2,0)</f>
        <v>0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Dimanche</v>
      </c>
      <c r="B25" s="18">
        <v>43394</v>
      </c>
      <c r="C25" s="5">
        <f>VLOOKUP(A25,Année!$H$2:$H$8:'Année'!$I$2:$I$8,2,0)</f>
        <v>0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Lundi</v>
      </c>
      <c r="B26" s="18">
        <v>43395</v>
      </c>
      <c r="C26" s="5">
        <f>VLOOKUP(A26,Année!$H$2:$H$8:'Année'!$I$2:$I$8,2,0)</f>
        <v>0.32291666666666669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Mardi</v>
      </c>
      <c r="B27" s="18">
        <v>43396</v>
      </c>
      <c r="C27" s="5">
        <f>VLOOKUP(A27,Année!$H$2:$H$8:'Année'!$I$2:$I$8,2,0)</f>
        <v>0.32291666666666669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Mercredi</v>
      </c>
      <c r="B28" s="18">
        <v>43397</v>
      </c>
      <c r="C28" s="5">
        <f>VLOOKUP(A28,Année!$H$2:$H$8:'Année'!$I$2:$I$8,2,0)</f>
        <v>0.32291666666666669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Jeudi</v>
      </c>
      <c r="B29" s="18">
        <v>43398</v>
      </c>
      <c r="C29" s="5">
        <f>VLOOKUP(A29,Année!$H$2:$H$8:'Année'!$I$2:$I$8,2,0)</f>
        <v>0.32291666666666669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Vendredi</v>
      </c>
      <c r="B30" s="18">
        <v>43399</v>
      </c>
      <c r="C30" s="5">
        <f>VLOOKUP(A30,Année!$H$2:$H$8:'Année'!$I$2:$I$8,2,0)</f>
        <v>0.16666666666666666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Samedi</v>
      </c>
      <c r="B31" s="18">
        <v>43400</v>
      </c>
      <c r="C31" s="5">
        <f>VLOOKUP(A31,Année!$H$2:$H$8:'Année'!$I$2:$I$8,2,0)</f>
        <v>0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Dimanche</v>
      </c>
      <c r="B32" s="18">
        <v>43401</v>
      </c>
      <c r="C32" s="5">
        <f>VLOOKUP(A32,Année!$H$2:$H$8:'Année'!$I$2:$I$8,2,0)</f>
        <v>0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Lundi</v>
      </c>
      <c r="B33" s="18">
        <v>43402</v>
      </c>
      <c r="C33" s="5">
        <f>VLOOKUP(A33,Année!$H$2:$H$8:'Année'!$I$2:$I$8,2,0)</f>
        <v>0.32291666666666669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Mardi</v>
      </c>
      <c r="B34" s="18">
        <v>43403</v>
      </c>
      <c r="C34" s="5">
        <f>VLOOKUP(A34,Année!$H$2:$H$8:'Année'!$I$2:$I$8,2,0)</f>
        <v>0.32291666666666669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 t="str">
        <f t="shared" si="4"/>
        <v>Mercredi</v>
      </c>
      <c r="B35" s="18">
        <v>43404</v>
      </c>
      <c r="C35" s="5">
        <f>VLOOKUP(A35,Année!$H$2:$H$8:'Année'!$I$2:$I$8,2,0)</f>
        <v>0.32291666666666669</v>
      </c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55" t="s">
        <v>24</v>
      </c>
      <c r="B38" s="56"/>
      <c r="C38" s="38">
        <f>SUM(C5:C37)</f>
        <v>6.8020833333333357</v>
      </c>
      <c r="D38" s="38">
        <f t="shared" ref="D38:N38" si="7">SUM(D5:D37)</f>
        <v>0</v>
      </c>
      <c r="E38" s="38">
        <f t="shared" si="7"/>
        <v>0</v>
      </c>
      <c r="F38" s="38">
        <f t="shared" si="7"/>
        <v>0</v>
      </c>
      <c r="G38" s="38">
        <f t="shared" si="7"/>
        <v>0</v>
      </c>
      <c r="H38" s="38">
        <f t="shared" si="7"/>
        <v>0</v>
      </c>
      <c r="I38" s="38">
        <f t="shared" si="7"/>
        <v>0</v>
      </c>
      <c r="J38" s="38">
        <f t="shared" si="7"/>
        <v>0</v>
      </c>
      <c r="K38" s="38">
        <f t="shared" si="7"/>
        <v>0</v>
      </c>
      <c r="L38" s="38">
        <f t="shared" si="7"/>
        <v>0</v>
      </c>
      <c r="M38" s="38">
        <f t="shared" si="7"/>
        <v>0</v>
      </c>
      <c r="N38" s="38">
        <f t="shared" si="7"/>
        <v>0</v>
      </c>
    </row>
    <row r="39" spans="1:14" ht="15.75" thickBot="1" x14ac:dyDescent="0.3">
      <c r="A39" s="57"/>
      <c r="B39" s="58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pageMargins left="0.7" right="0.7" top="0.75" bottom="0.75" header="0.3" footer="0.3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N39"/>
  <sheetViews>
    <sheetView workbookViewId="0">
      <pane ySplit="4" topLeftCell="A5" activePane="bottomLeft" state="frozen"/>
      <selection activeCell="B36" sqref="B36"/>
      <selection pane="bottomLeft" activeCell="B36" sqref="B36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48">
        <f>B5</f>
        <v>43405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</row>
    <row r="2" spans="1:14" ht="15.75" thickBot="1" x14ac:dyDescent="0.3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9"/>
    </row>
    <row r="3" spans="1:14" ht="30" customHeight="1" x14ac:dyDescent="0.25">
      <c r="A3" s="36" t="s">
        <v>37</v>
      </c>
      <c r="B3" s="37"/>
      <c r="C3" s="53" t="s">
        <v>0</v>
      </c>
      <c r="D3" s="50" t="s">
        <v>7</v>
      </c>
      <c r="E3" s="51"/>
      <c r="F3" s="51"/>
      <c r="G3" s="51"/>
      <c r="H3" s="52"/>
      <c r="I3" s="44" t="s">
        <v>1</v>
      </c>
      <c r="J3" s="42" t="s">
        <v>25</v>
      </c>
      <c r="K3" s="44" t="s">
        <v>5</v>
      </c>
      <c r="L3" s="42" t="s">
        <v>26</v>
      </c>
      <c r="M3" s="46" t="s">
        <v>6</v>
      </c>
      <c r="N3" s="40" t="s">
        <v>18</v>
      </c>
    </row>
    <row r="4" spans="1:14" ht="30.75" customHeight="1" thickBot="1" x14ac:dyDescent="0.3">
      <c r="A4" s="36"/>
      <c r="B4" s="37"/>
      <c r="C4" s="54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5"/>
      <c r="J4" s="43"/>
      <c r="K4" s="45"/>
      <c r="L4" s="43"/>
      <c r="M4" s="47"/>
      <c r="N4" s="41"/>
    </row>
    <row r="5" spans="1:14" x14ac:dyDescent="0.25">
      <c r="A5" s="16" t="str">
        <f>CHOOSE(WEEKDAY(B5),"Dimanche","Lundi","Mardi","Mercredi","Jeudi","Vendredi","Samedi")</f>
        <v>Jeudi</v>
      </c>
      <c r="B5" s="18">
        <v>43405</v>
      </c>
      <c r="C5" s="5">
        <f>VLOOKUP(A5,Année!$H$2:$H$8:'Année'!$I$2:$I$8,2,0)</f>
        <v>0.32291666666666669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Vendredi</v>
      </c>
      <c r="B6" s="18">
        <v>43406</v>
      </c>
      <c r="C6" s="5">
        <f>VLOOKUP(A6,Année!$H$2:$H$8:'Année'!$I$2:$I$8,2,0)</f>
        <v>0.16666666666666666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Samedi</v>
      </c>
      <c r="B7" s="18">
        <v>43407</v>
      </c>
      <c r="C7" s="5">
        <f>VLOOKUP(A7,Année!$H$2:$H$8:'Année'!$I$2:$I$8,2,0)</f>
        <v>0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Dimanche</v>
      </c>
      <c r="B8" s="18">
        <v>43408</v>
      </c>
      <c r="C8" s="5">
        <f>VLOOKUP(A8,Année!$H$2:$H$8:'Année'!$I$2:$I$8,2,0)</f>
        <v>0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Lundi</v>
      </c>
      <c r="B9" s="18">
        <v>43409</v>
      </c>
      <c r="C9" s="5">
        <f>VLOOKUP(A9,Année!$H$2:$H$8:'Année'!$I$2:$I$8,2,0)</f>
        <v>0.32291666666666669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4" si="4">CHOOSE(WEEKDAY(B10),"Dimanche","Lundi","Mardi","Mercredi","Jeudi","Vendredi","Samedi")</f>
        <v>Mardi</v>
      </c>
      <c r="B10" s="18">
        <v>43410</v>
      </c>
      <c r="C10" s="5">
        <f>VLOOKUP(A10,Année!$H$2:$H$8:'Année'!$I$2:$I$8,2,0)</f>
        <v>0.32291666666666669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Mercredi</v>
      </c>
      <c r="B11" s="18">
        <v>43411</v>
      </c>
      <c r="C11" s="5">
        <f>VLOOKUP(A11,Année!$H$2:$H$8:'Année'!$I$2:$I$8,2,0)</f>
        <v>0.32291666666666669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Jeudi</v>
      </c>
      <c r="B12" s="18">
        <v>43412</v>
      </c>
      <c r="C12" s="5">
        <f>VLOOKUP(A12,Année!$H$2:$H$8:'Année'!$I$2:$I$8,2,0)</f>
        <v>0.32291666666666669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Vendredi</v>
      </c>
      <c r="B13" s="18">
        <v>43413</v>
      </c>
      <c r="C13" s="5">
        <f>VLOOKUP(A13,Année!$H$2:$H$8:'Année'!$I$2:$I$8,2,0)</f>
        <v>0.16666666666666666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Samedi</v>
      </c>
      <c r="B14" s="18">
        <v>43414</v>
      </c>
      <c r="C14" s="5">
        <f>VLOOKUP(A14,Année!$H$2:$H$8:'Année'!$I$2:$I$8,2,0)</f>
        <v>0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Dimanche</v>
      </c>
      <c r="B15" s="18">
        <v>43415</v>
      </c>
      <c r="C15" s="5">
        <f>VLOOKUP(A15,Année!$H$2:$H$8:'Année'!$I$2:$I$8,2,0)</f>
        <v>0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Lundi</v>
      </c>
      <c r="B16" s="18">
        <v>43416</v>
      </c>
      <c r="C16" s="5">
        <f>VLOOKUP(A16,Année!$H$2:$H$8:'Année'!$I$2:$I$8,2,0)</f>
        <v>0.32291666666666669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Mardi</v>
      </c>
      <c r="B17" s="18">
        <v>43417</v>
      </c>
      <c r="C17" s="5">
        <f>VLOOKUP(A17,Année!$H$2:$H$8:'Année'!$I$2:$I$8,2,0)</f>
        <v>0.32291666666666669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Mercredi</v>
      </c>
      <c r="B18" s="18">
        <v>43418</v>
      </c>
      <c r="C18" s="5">
        <f>VLOOKUP(A18,Année!$H$2:$H$8:'Année'!$I$2:$I$8,2,0)</f>
        <v>0.32291666666666669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Jeudi</v>
      </c>
      <c r="B19" s="18">
        <v>43419</v>
      </c>
      <c r="C19" s="5">
        <f>VLOOKUP(A19,Année!$H$2:$H$8:'Année'!$I$2:$I$8,2,0)</f>
        <v>0.32291666666666669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Vendredi</v>
      </c>
      <c r="B20" s="18">
        <v>43420</v>
      </c>
      <c r="C20" s="5">
        <f>VLOOKUP(A20,Année!$H$2:$H$8:'Année'!$I$2:$I$8,2,0)</f>
        <v>0.16666666666666666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Samedi</v>
      </c>
      <c r="B21" s="18">
        <v>43421</v>
      </c>
      <c r="C21" s="5">
        <f>VLOOKUP(A21,Année!$H$2:$H$8:'Année'!$I$2:$I$8,2,0)</f>
        <v>0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Dimanche</v>
      </c>
      <c r="B22" s="18">
        <v>43422</v>
      </c>
      <c r="C22" s="5">
        <f>VLOOKUP(A22,Année!$H$2:$H$8:'Année'!$I$2:$I$8,2,0)</f>
        <v>0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Lundi</v>
      </c>
      <c r="B23" s="18">
        <v>43423</v>
      </c>
      <c r="C23" s="5">
        <f>VLOOKUP(A23,Année!$H$2:$H$8:'Année'!$I$2:$I$8,2,0)</f>
        <v>0.32291666666666669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Mardi</v>
      </c>
      <c r="B24" s="18">
        <v>43424</v>
      </c>
      <c r="C24" s="5">
        <f>VLOOKUP(A24,Année!$H$2:$H$8:'Année'!$I$2:$I$8,2,0)</f>
        <v>0.32291666666666669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Mercredi</v>
      </c>
      <c r="B25" s="18">
        <v>43425</v>
      </c>
      <c r="C25" s="5">
        <f>VLOOKUP(A25,Année!$H$2:$H$8:'Année'!$I$2:$I$8,2,0)</f>
        <v>0.32291666666666669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Jeudi</v>
      </c>
      <c r="B26" s="18">
        <v>43426</v>
      </c>
      <c r="C26" s="5">
        <f>VLOOKUP(A26,Année!$H$2:$H$8:'Année'!$I$2:$I$8,2,0)</f>
        <v>0.32291666666666669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Vendredi</v>
      </c>
      <c r="B27" s="18">
        <v>43427</v>
      </c>
      <c r="C27" s="5">
        <f>VLOOKUP(A27,Année!$H$2:$H$8:'Année'!$I$2:$I$8,2,0)</f>
        <v>0.16666666666666666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Samedi</v>
      </c>
      <c r="B28" s="18">
        <v>43428</v>
      </c>
      <c r="C28" s="5">
        <f>VLOOKUP(A28,Année!$H$2:$H$8:'Année'!$I$2:$I$8,2,0)</f>
        <v>0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Dimanche</v>
      </c>
      <c r="B29" s="18">
        <v>43429</v>
      </c>
      <c r="C29" s="5">
        <f>VLOOKUP(A29,Année!$H$2:$H$8:'Année'!$I$2:$I$8,2,0)</f>
        <v>0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Lundi</v>
      </c>
      <c r="B30" s="18">
        <v>43430</v>
      </c>
      <c r="C30" s="5">
        <f>VLOOKUP(A30,Année!$H$2:$H$8:'Année'!$I$2:$I$8,2,0)</f>
        <v>0.32291666666666669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Mardi</v>
      </c>
      <c r="B31" s="18">
        <v>43431</v>
      </c>
      <c r="C31" s="5">
        <f>VLOOKUP(A31,Année!$H$2:$H$8:'Année'!$I$2:$I$8,2,0)</f>
        <v>0.32291666666666669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Mercredi</v>
      </c>
      <c r="B32" s="18">
        <v>43432</v>
      </c>
      <c r="C32" s="5">
        <f>VLOOKUP(A32,Année!$H$2:$H$8:'Année'!$I$2:$I$8,2,0)</f>
        <v>0.32291666666666669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Jeudi</v>
      </c>
      <c r="B33" s="18">
        <v>43433</v>
      </c>
      <c r="C33" s="5">
        <f>VLOOKUP(A33,Année!$H$2:$H$8:'Année'!$I$2:$I$8,2,0)</f>
        <v>0.32291666666666669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Vendredi</v>
      </c>
      <c r="B34" s="18">
        <v>43434</v>
      </c>
      <c r="C34" s="5">
        <f>VLOOKUP(A34,Année!$H$2:$H$8:'Année'!$I$2:$I$8,2,0)</f>
        <v>0.16666666666666666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/>
      <c r="B35" s="18"/>
      <c r="C35" s="5"/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55" t="s">
        <v>24</v>
      </c>
      <c r="B38" s="56"/>
      <c r="C38" s="38">
        <f>SUM(C5:C37)</f>
        <v>6.3229166666666687</v>
      </c>
      <c r="D38" s="38">
        <f t="shared" ref="D38:N38" si="7">SUM(D5:D37)</f>
        <v>0</v>
      </c>
      <c r="E38" s="38">
        <f t="shared" si="7"/>
        <v>0</v>
      </c>
      <c r="F38" s="38">
        <f t="shared" si="7"/>
        <v>0</v>
      </c>
      <c r="G38" s="38">
        <f t="shared" si="7"/>
        <v>0</v>
      </c>
      <c r="H38" s="38">
        <f t="shared" si="7"/>
        <v>0</v>
      </c>
      <c r="I38" s="38">
        <f t="shared" si="7"/>
        <v>0</v>
      </c>
      <c r="J38" s="38">
        <f t="shared" si="7"/>
        <v>0</v>
      </c>
      <c r="K38" s="38">
        <f t="shared" si="7"/>
        <v>0</v>
      </c>
      <c r="L38" s="38">
        <f t="shared" si="7"/>
        <v>0</v>
      </c>
      <c r="M38" s="38">
        <f t="shared" si="7"/>
        <v>0</v>
      </c>
      <c r="N38" s="38">
        <f t="shared" si="7"/>
        <v>0</v>
      </c>
    </row>
    <row r="39" spans="1:14" ht="15.75" thickBot="1" x14ac:dyDescent="0.3">
      <c r="A39" s="57"/>
      <c r="B39" s="58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N39"/>
  <sheetViews>
    <sheetView workbookViewId="0">
      <pane ySplit="4" topLeftCell="A5" activePane="bottomLeft" state="frozen"/>
      <selection activeCell="B36" sqref="B36"/>
      <selection pane="bottomLeft" activeCell="B36" sqref="B36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x14ac:dyDescent="0.25">
      <c r="A1" s="48">
        <f>B5</f>
        <v>43435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9"/>
    </row>
    <row r="2" spans="1:14" ht="15.75" thickBot="1" x14ac:dyDescent="0.3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9"/>
    </row>
    <row r="3" spans="1:14" ht="30" customHeight="1" x14ac:dyDescent="0.25">
      <c r="A3" s="36" t="s">
        <v>37</v>
      </c>
      <c r="B3" s="37"/>
      <c r="C3" s="53" t="s">
        <v>0</v>
      </c>
      <c r="D3" s="50" t="s">
        <v>7</v>
      </c>
      <c r="E3" s="51"/>
      <c r="F3" s="51"/>
      <c r="G3" s="51"/>
      <c r="H3" s="52"/>
      <c r="I3" s="44" t="s">
        <v>1</v>
      </c>
      <c r="J3" s="42" t="s">
        <v>25</v>
      </c>
      <c r="K3" s="44" t="s">
        <v>5</v>
      </c>
      <c r="L3" s="42" t="s">
        <v>26</v>
      </c>
      <c r="M3" s="46" t="s">
        <v>6</v>
      </c>
      <c r="N3" s="40" t="s">
        <v>18</v>
      </c>
    </row>
    <row r="4" spans="1:14" ht="30.75" customHeight="1" thickBot="1" x14ac:dyDescent="0.3">
      <c r="A4" s="36"/>
      <c r="B4" s="37"/>
      <c r="C4" s="54"/>
      <c r="D4" s="13" t="s">
        <v>2</v>
      </c>
      <c r="E4" s="13" t="s">
        <v>28</v>
      </c>
      <c r="F4" s="14" t="s">
        <v>27</v>
      </c>
      <c r="G4" s="13" t="s">
        <v>3</v>
      </c>
      <c r="H4" s="14" t="s">
        <v>4</v>
      </c>
      <c r="I4" s="45"/>
      <c r="J4" s="43"/>
      <c r="K4" s="45"/>
      <c r="L4" s="43"/>
      <c r="M4" s="47"/>
      <c r="N4" s="41"/>
    </row>
    <row r="5" spans="1:14" x14ac:dyDescent="0.25">
      <c r="A5" s="16" t="str">
        <f>CHOOSE(WEEKDAY(B5),"Dimanche","Lundi","Mardi","Mercredi","Jeudi","Vendredi","Samedi")</f>
        <v>Samedi</v>
      </c>
      <c r="B5" s="18">
        <v>43435</v>
      </c>
      <c r="C5" s="5">
        <f>VLOOKUP(A5,Année!$H$2:$H$8:'Année'!$I$2:$I$8,2,0)</f>
        <v>0</v>
      </c>
      <c r="D5" s="11"/>
      <c r="E5" s="11"/>
      <c r="F5" s="12"/>
      <c r="G5" s="11"/>
      <c r="H5" s="12"/>
      <c r="I5" s="12"/>
      <c r="J5" s="12"/>
      <c r="K5" s="12"/>
      <c r="L5" s="12" t="str">
        <f t="shared" ref="L5:L35" si="0">IF(A5="dimanche","",IF(A5="samedi","",IF(F5&lt;=0,"",(IF(H5="",F5-C5,H5-C5))+(I5+J5+K5+N5))))</f>
        <v/>
      </c>
      <c r="M5" s="11" t="str">
        <f>IF(D5="","",IF(AND(A5="Dimanche",D5&gt;0),SUM(D5:G5)*2,IF(A5="samedi",SUM(D5*2.5,E5*1.25,G5*1.25,F5),SUM(D5*2.5,E5*1.25,G5*1.25,))))</f>
        <v/>
      </c>
      <c r="N5" s="11" t="str">
        <f t="shared" ref="N5:N35" si="1">IF(F6="","",IF((F5+I5+J5+K5)&gt;=C5,"0:00",C5-F5))</f>
        <v/>
      </c>
    </row>
    <row r="6" spans="1:14" x14ac:dyDescent="0.25">
      <c r="A6" s="16" t="str">
        <f t="shared" ref="A6:A8" si="2">CHOOSE(WEEKDAY(B6),"Dimanche","Lundi","Mardi","Mercredi","Jeudi","Vendredi","Samedi")</f>
        <v>Dimanche</v>
      </c>
      <c r="B6" s="18">
        <v>43436</v>
      </c>
      <c r="C6" s="5">
        <f>VLOOKUP(A6,Année!$H$2:$H$8:'Année'!$I$2:$I$8,2,0)</f>
        <v>0</v>
      </c>
      <c r="D6" s="11"/>
      <c r="E6" s="11"/>
      <c r="F6" s="12"/>
      <c r="G6" s="11"/>
      <c r="H6" s="12"/>
      <c r="I6" s="12"/>
      <c r="J6" s="12"/>
      <c r="K6" s="12"/>
      <c r="L6" s="12" t="str">
        <f t="shared" si="0"/>
        <v/>
      </c>
      <c r="M6" s="11" t="str">
        <f t="shared" ref="M6:M35" si="3">IF(D6="","",IF(AND(A6="Dimanche",D6&gt;0),SUM(D6:G6)*2,IF(A6="samedi",SUM(D6*2.5,E6*1.25,G6*1.25,F6),SUM(D6*2.5,E6*1.25,G6*1.25,))))</f>
        <v/>
      </c>
      <c r="N6" s="11" t="str">
        <f t="shared" si="1"/>
        <v/>
      </c>
    </row>
    <row r="7" spans="1:14" x14ac:dyDescent="0.25">
      <c r="A7" s="16" t="str">
        <f t="shared" si="2"/>
        <v>Lundi</v>
      </c>
      <c r="B7" s="18">
        <v>43437</v>
      </c>
      <c r="C7" s="5">
        <f>VLOOKUP(A7,Année!$H$2:$H$8:'Année'!$I$2:$I$8,2,0)</f>
        <v>0.32291666666666669</v>
      </c>
      <c r="D7" s="11"/>
      <c r="E7" s="11"/>
      <c r="F7" s="12"/>
      <c r="G7" s="11"/>
      <c r="H7" s="12"/>
      <c r="I7" s="12"/>
      <c r="J7" s="12"/>
      <c r="K7" s="12"/>
      <c r="L7" s="12" t="str">
        <f t="shared" si="0"/>
        <v/>
      </c>
      <c r="M7" s="11" t="str">
        <f t="shared" si="3"/>
        <v/>
      </c>
      <c r="N7" s="11" t="str">
        <f t="shared" si="1"/>
        <v/>
      </c>
    </row>
    <row r="8" spans="1:14" x14ac:dyDescent="0.25">
      <c r="A8" s="16" t="str">
        <f t="shared" si="2"/>
        <v>Mardi</v>
      </c>
      <c r="B8" s="18">
        <v>43438</v>
      </c>
      <c r="C8" s="5">
        <f>VLOOKUP(A8,Année!$H$2:$H$8:'Année'!$I$2:$I$8,2,0)</f>
        <v>0.32291666666666669</v>
      </c>
      <c r="D8" s="11"/>
      <c r="E8" s="11"/>
      <c r="F8" s="12"/>
      <c r="G8" s="11"/>
      <c r="H8" s="12"/>
      <c r="I8" s="12"/>
      <c r="J8" s="12"/>
      <c r="K8" s="12"/>
      <c r="L8" s="12" t="str">
        <f t="shared" si="0"/>
        <v/>
      </c>
      <c r="M8" s="11" t="str">
        <f t="shared" si="3"/>
        <v/>
      </c>
      <c r="N8" s="11" t="str">
        <f t="shared" si="1"/>
        <v/>
      </c>
    </row>
    <row r="9" spans="1:14" x14ac:dyDescent="0.25">
      <c r="A9" s="16" t="str">
        <f>CHOOSE(WEEKDAY(B9),"Dimanche","Lundi","Mardi","Mercredi","Jeudi","Vendredi","Samedi")</f>
        <v>Mercredi</v>
      </c>
      <c r="B9" s="18">
        <v>43439</v>
      </c>
      <c r="C9" s="5">
        <f>VLOOKUP(A9,Année!$H$2:$H$8:'Année'!$I$2:$I$8,2,0)</f>
        <v>0.32291666666666669</v>
      </c>
      <c r="D9" s="11"/>
      <c r="E9" s="11"/>
      <c r="F9" s="12"/>
      <c r="G9" s="11"/>
      <c r="H9" s="12"/>
      <c r="I9" s="12"/>
      <c r="J9" s="12"/>
      <c r="K9" s="12"/>
      <c r="L9" s="12" t="str">
        <f t="shared" si="0"/>
        <v/>
      </c>
      <c r="M9" s="11" t="str">
        <f t="shared" si="3"/>
        <v/>
      </c>
      <c r="N9" s="11" t="str">
        <f t="shared" si="1"/>
        <v/>
      </c>
    </row>
    <row r="10" spans="1:14" x14ac:dyDescent="0.25">
      <c r="A10" s="16" t="str">
        <f t="shared" ref="A10:A35" si="4">CHOOSE(WEEKDAY(B10),"Dimanche","Lundi","Mardi","Mercredi","Jeudi","Vendredi","Samedi")</f>
        <v>Jeudi</v>
      </c>
      <c r="B10" s="18">
        <v>43440</v>
      </c>
      <c r="C10" s="5">
        <f>VLOOKUP(A10,Année!$H$2:$H$8:'Année'!$I$2:$I$8,2,0)</f>
        <v>0.32291666666666669</v>
      </c>
      <c r="D10" s="11"/>
      <c r="E10" s="11"/>
      <c r="F10" s="12"/>
      <c r="G10" s="11"/>
      <c r="H10" s="12"/>
      <c r="I10" s="12"/>
      <c r="J10" s="12"/>
      <c r="K10" s="12"/>
      <c r="L10" s="12" t="str">
        <f t="shared" si="0"/>
        <v/>
      </c>
      <c r="M10" s="11" t="str">
        <f t="shared" si="3"/>
        <v/>
      </c>
      <c r="N10" s="11" t="str">
        <f t="shared" si="1"/>
        <v/>
      </c>
    </row>
    <row r="11" spans="1:14" x14ac:dyDescent="0.25">
      <c r="A11" s="16" t="str">
        <f t="shared" si="4"/>
        <v>Vendredi</v>
      </c>
      <c r="B11" s="18">
        <v>43441</v>
      </c>
      <c r="C11" s="5">
        <f>VLOOKUP(A11,Année!$H$2:$H$8:'Année'!$I$2:$I$8,2,0)</f>
        <v>0.16666666666666666</v>
      </c>
      <c r="D11" s="11"/>
      <c r="E11" s="11"/>
      <c r="F11" s="12"/>
      <c r="G11" s="11"/>
      <c r="H11" s="12"/>
      <c r="I11" s="12"/>
      <c r="J11" s="12"/>
      <c r="K11" s="12"/>
      <c r="L11" s="12" t="str">
        <f t="shared" si="0"/>
        <v/>
      </c>
      <c r="M11" s="11" t="str">
        <f t="shared" si="3"/>
        <v/>
      </c>
      <c r="N11" s="11" t="str">
        <f t="shared" si="1"/>
        <v/>
      </c>
    </row>
    <row r="12" spans="1:14" x14ac:dyDescent="0.25">
      <c r="A12" s="16" t="str">
        <f t="shared" si="4"/>
        <v>Samedi</v>
      </c>
      <c r="B12" s="18">
        <v>43442</v>
      </c>
      <c r="C12" s="5">
        <f>VLOOKUP(A12,Année!$H$2:$H$8:'Année'!$I$2:$I$8,2,0)</f>
        <v>0</v>
      </c>
      <c r="D12" s="11"/>
      <c r="E12" s="11"/>
      <c r="F12" s="12"/>
      <c r="G12" s="11"/>
      <c r="H12" s="12"/>
      <c r="I12" s="12"/>
      <c r="J12" s="12"/>
      <c r="K12" s="12"/>
      <c r="L12" s="12" t="str">
        <f t="shared" si="0"/>
        <v/>
      </c>
      <c r="M12" s="11" t="str">
        <f t="shared" si="3"/>
        <v/>
      </c>
      <c r="N12" s="11" t="str">
        <f t="shared" si="1"/>
        <v/>
      </c>
    </row>
    <row r="13" spans="1:14" x14ac:dyDescent="0.25">
      <c r="A13" s="16" t="str">
        <f t="shared" si="4"/>
        <v>Dimanche</v>
      </c>
      <c r="B13" s="18">
        <v>43443</v>
      </c>
      <c r="C13" s="5">
        <f>VLOOKUP(A13,Année!$H$2:$H$8:'Année'!$I$2:$I$8,2,0)</f>
        <v>0</v>
      </c>
      <c r="D13" s="11"/>
      <c r="E13" s="11"/>
      <c r="F13" s="12"/>
      <c r="G13" s="11"/>
      <c r="H13" s="12"/>
      <c r="I13" s="12"/>
      <c r="J13" s="12"/>
      <c r="K13" s="12"/>
      <c r="L13" s="12" t="str">
        <f t="shared" si="0"/>
        <v/>
      </c>
      <c r="M13" s="11" t="str">
        <f t="shared" si="3"/>
        <v/>
      </c>
      <c r="N13" s="11" t="str">
        <f t="shared" si="1"/>
        <v/>
      </c>
    </row>
    <row r="14" spans="1:14" x14ac:dyDescent="0.25">
      <c r="A14" s="16" t="str">
        <f t="shared" si="4"/>
        <v>Lundi</v>
      </c>
      <c r="B14" s="18">
        <v>43444</v>
      </c>
      <c r="C14" s="5">
        <f>VLOOKUP(A14,Année!$H$2:$H$8:'Année'!$I$2:$I$8,2,0)</f>
        <v>0.32291666666666669</v>
      </c>
      <c r="D14" s="11"/>
      <c r="E14" s="11"/>
      <c r="F14" s="12"/>
      <c r="G14" s="11"/>
      <c r="H14" s="12"/>
      <c r="I14" s="12"/>
      <c r="J14" s="12"/>
      <c r="K14" s="12"/>
      <c r="L14" s="12" t="str">
        <f t="shared" si="0"/>
        <v/>
      </c>
      <c r="M14" s="11" t="str">
        <f t="shared" si="3"/>
        <v/>
      </c>
      <c r="N14" s="11" t="str">
        <f t="shared" si="1"/>
        <v/>
      </c>
    </row>
    <row r="15" spans="1:14" x14ac:dyDescent="0.25">
      <c r="A15" s="16" t="str">
        <f t="shared" si="4"/>
        <v>Mardi</v>
      </c>
      <c r="B15" s="18">
        <v>43445</v>
      </c>
      <c r="C15" s="5">
        <f>VLOOKUP(A15,Année!$H$2:$H$8:'Année'!$I$2:$I$8,2,0)</f>
        <v>0.32291666666666669</v>
      </c>
      <c r="D15" s="11"/>
      <c r="E15" s="11"/>
      <c r="F15" s="12"/>
      <c r="G15" s="11"/>
      <c r="H15" s="12"/>
      <c r="I15" s="12"/>
      <c r="J15" s="12"/>
      <c r="K15" s="12"/>
      <c r="L15" s="12" t="str">
        <f t="shared" si="0"/>
        <v/>
      </c>
      <c r="M15" s="11" t="str">
        <f t="shared" si="3"/>
        <v/>
      </c>
      <c r="N15" s="11" t="str">
        <f t="shared" si="1"/>
        <v/>
      </c>
    </row>
    <row r="16" spans="1:14" x14ac:dyDescent="0.25">
      <c r="A16" s="16" t="str">
        <f t="shared" si="4"/>
        <v>Mercredi</v>
      </c>
      <c r="B16" s="18">
        <v>43446</v>
      </c>
      <c r="C16" s="5">
        <f>VLOOKUP(A16,Année!$H$2:$H$8:'Année'!$I$2:$I$8,2,0)</f>
        <v>0.32291666666666669</v>
      </c>
      <c r="D16" s="11"/>
      <c r="E16" s="11"/>
      <c r="F16" s="12"/>
      <c r="G16" s="11"/>
      <c r="H16" s="12"/>
      <c r="I16" s="12"/>
      <c r="J16" s="12"/>
      <c r="K16" s="12"/>
      <c r="L16" s="12" t="str">
        <f t="shared" si="0"/>
        <v/>
      </c>
      <c r="M16" s="11" t="str">
        <f t="shared" si="3"/>
        <v/>
      </c>
      <c r="N16" s="11" t="str">
        <f t="shared" si="1"/>
        <v/>
      </c>
    </row>
    <row r="17" spans="1:14" x14ac:dyDescent="0.25">
      <c r="A17" s="16" t="str">
        <f t="shared" si="4"/>
        <v>Jeudi</v>
      </c>
      <c r="B17" s="18">
        <v>43447</v>
      </c>
      <c r="C17" s="5">
        <f>VLOOKUP(A17,Année!$H$2:$H$8:'Année'!$I$2:$I$8,2,0)</f>
        <v>0.32291666666666669</v>
      </c>
      <c r="D17" s="11"/>
      <c r="E17" s="11"/>
      <c r="F17" s="12"/>
      <c r="G17" s="11"/>
      <c r="H17" s="12"/>
      <c r="I17" s="12"/>
      <c r="J17" s="12"/>
      <c r="K17" s="12"/>
      <c r="L17" s="12" t="str">
        <f t="shared" si="0"/>
        <v/>
      </c>
      <c r="M17" s="11" t="str">
        <f t="shared" si="3"/>
        <v/>
      </c>
      <c r="N17" s="11" t="str">
        <f t="shared" si="1"/>
        <v/>
      </c>
    </row>
    <row r="18" spans="1:14" x14ac:dyDescent="0.25">
      <c r="A18" s="16" t="str">
        <f t="shared" si="4"/>
        <v>Vendredi</v>
      </c>
      <c r="B18" s="18">
        <v>43448</v>
      </c>
      <c r="C18" s="5">
        <f>VLOOKUP(A18,Année!$H$2:$H$8:'Année'!$I$2:$I$8,2,0)</f>
        <v>0.16666666666666666</v>
      </c>
      <c r="D18" s="11"/>
      <c r="E18" s="11"/>
      <c r="F18" s="12"/>
      <c r="G18" s="11"/>
      <c r="H18" s="12"/>
      <c r="I18" s="12"/>
      <c r="J18" s="12"/>
      <c r="K18" s="12"/>
      <c r="L18" s="12" t="str">
        <f t="shared" si="0"/>
        <v/>
      </c>
      <c r="M18" s="11" t="str">
        <f t="shared" si="3"/>
        <v/>
      </c>
      <c r="N18" s="11" t="str">
        <f t="shared" si="1"/>
        <v/>
      </c>
    </row>
    <row r="19" spans="1:14" x14ac:dyDescent="0.25">
      <c r="A19" s="16" t="str">
        <f t="shared" si="4"/>
        <v>Samedi</v>
      </c>
      <c r="B19" s="18">
        <v>43449</v>
      </c>
      <c r="C19" s="5">
        <f>VLOOKUP(A19,Année!$H$2:$H$8:'Année'!$I$2:$I$8,2,0)</f>
        <v>0</v>
      </c>
      <c r="D19" s="11"/>
      <c r="E19" s="11"/>
      <c r="F19" s="12"/>
      <c r="G19" s="11"/>
      <c r="H19" s="12"/>
      <c r="I19" s="12"/>
      <c r="J19" s="12"/>
      <c r="K19" s="12"/>
      <c r="L19" s="12" t="str">
        <f t="shared" si="0"/>
        <v/>
      </c>
      <c r="M19" s="11" t="str">
        <f t="shared" si="3"/>
        <v/>
      </c>
      <c r="N19" s="11" t="str">
        <f t="shared" si="1"/>
        <v/>
      </c>
    </row>
    <row r="20" spans="1:14" x14ac:dyDescent="0.25">
      <c r="A20" s="16" t="str">
        <f t="shared" si="4"/>
        <v>Dimanche</v>
      </c>
      <c r="B20" s="18">
        <v>43450</v>
      </c>
      <c r="C20" s="5">
        <f>VLOOKUP(A20,Année!$H$2:$H$8:'Année'!$I$2:$I$8,2,0)</f>
        <v>0</v>
      </c>
      <c r="D20" s="11"/>
      <c r="E20" s="11"/>
      <c r="F20" s="12"/>
      <c r="G20" s="11"/>
      <c r="H20" s="12"/>
      <c r="I20" s="12"/>
      <c r="J20" s="12"/>
      <c r="K20" s="12"/>
      <c r="L20" s="12" t="str">
        <f t="shared" si="0"/>
        <v/>
      </c>
      <c r="M20" s="11" t="str">
        <f t="shared" si="3"/>
        <v/>
      </c>
      <c r="N20" s="11" t="str">
        <f t="shared" si="1"/>
        <v/>
      </c>
    </row>
    <row r="21" spans="1:14" x14ac:dyDescent="0.25">
      <c r="A21" s="16" t="str">
        <f t="shared" si="4"/>
        <v>Lundi</v>
      </c>
      <c r="B21" s="18">
        <v>43451</v>
      </c>
      <c r="C21" s="5">
        <f>VLOOKUP(A21,Année!$H$2:$H$8:'Année'!$I$2:$I$8,2,0)</f>
        <v>0.32291666666666669</v>
      </c>
      <c r="D21" s="11"/>
      <c r="E21" s="11"/>
      <c r="F21" s="12"/>
      <c r="G21" s="11"/>
      <c r="H21" s="12"/>
      <c r="I21" s="12"/>
      <c r="J21" s="12"/>
      <c r="K21" s="12"/>
      <c r="L21" s="12" t="str">
        <f t="shared" si="0"/>
        <v/>
      </c>
      <c r="M21" s="11" t="str">
        <f t="shared" si="3"/>
        <v/>
      </c>
      <c r="N21" s="11" t="str">
        <f t="shared" si="1"/>
        <v/>
      </c>
    </row>
    <row r="22" spans="1:14" x14ac:dyDescent="0.25">
      <c r="A22" s="16" t="str">
        <f t="shared" si="4"/>
        <v>Mardi</v>
      </c>
      <c r="B22" s="18">
        <v>43452</v>
      </c>
      <c r="C22" s="5">
        <f>VLOOKUP(A22,Année!$H$2:$H$8:'Année'!$I$2:$I$8,2,0)</f>
        <v>0.32291666666666669</v>
      </c>
      <c r="D22" s="11"/>
      <c r="E22" s="11"/>
      <c r="F22" s="12"/>
      <c r="G22" s="11"/>
      <c r="H22" s="12"/>
      <c r="I22" s="12"/>
      <c r="J22" s="12"/>
      <c r="K22" s="12"/>
      <c r="L22" s="12" t="str">
        <f t="shared" si="0"/>
        <v/>
      </c>
      <c r="M22" s="11" t="str">
        <f t="shared" si="3"/>
        <v/>
      </c>
      <c r="N22" s="11" t="str">
        <f t="shared" si="1"/>
        <v/>
      </c>
    </row>
    <row r="23" spans="1:14" x14ac:dyDescent="0.25">
      <c r="A23" s="16" t="str">
        <f t="shared" si="4"/>
        <v>Mercredi</v>
      </c>
      <c r="B23" s="18">
        <v>43453</v>
      </c>
      <c r="C23" s="5">
        <f>VLOOKUP(A23,Année!$H$2:$H$8:'Année'!$I$2:$I$8,2,0)</f>
        <v>0.32291666666666669</v>
      </c>
      <c r="D23" s="11"/>
      <c r="E23" s="11"/>
      <c r="F23" s="12"/>
      <c r="G23" s="11"/>
      <c r="H23" s="12"/>
      <c r="I23" s="12"/>
      <c r="J23" s="12"/>
      <c r="K23" s="12"/>
      <c r="L23" s="12" t="str">
        <f t="shared" si="0"/>
        <v/>
      </c>
      <c r="M23" s="11" t="str">
        <f t="shared" si="3"/>
        <v/>
      </c>
      <c r="N23" s="11" t="str">
        <f t="shared" si="1"/>
        <v/>
      </c>
    </row>
    <row r="24" spans="1:14" x14ac:dyDescent="0.25">
      <c r="A24" s="16" t="str">
        <f t="shared" si="4"/>
        <v>Jeudi</v>
      </c>
      <c r="B24" s="18">
        <v>43454</v>
      </c>
      <c r="C24" s="5">
        <f>VLOOKUP(A24,Année!$H$2:$H$8:'Année'!$I$2:$I$8,2,0)</f>
        <v>0.32291666666666669</v>
      </c>
      <c r="D24" s="11"/>
      <c r="E24" s="11"/>
      <c r="F24" s="12"/>
      <c r="G24" s="11"/>
      <c r="H24" s="12"/>
      <c r="I24" s="12"/>
      <c r="J24" s="12"/>
      <c r="K24" s="12"/>
      <c r="L24" s="12" t="str">
        <f t="shared" si="0"/>
        <v/>
      </c>
      <c r="M24" s="11" t="str">
        <f t="shared" si="3"/>
        <v/>
      </c>
      <c r="N24" s="11" t="str">
        <f t="shared" si="1"/>
        <v/>
      </c>
    </row>
    <row r="25" spans="1:14" x14ac:dyDescent="0.25">
      <c r="A25" s="16" t="str">
        <f t="shared" si="4"/>
        <v>Vendredi</v>
      </c>
      <c r="B25" s="18">
        <v>43455</v>
      </c>
      <c r="C25" s="5">
        <f>VLOOKUP(A25,Année!$H$2:$H$8:'Année'!$I$2:$I$8,2,0)</f>
        <v>0.16666666666666666</v>
      </c>
      <c r="D25" s="11"/>
      <c r="E25" s="11"/>
      <c r="F25" s="12"/>
      <c r="G25" s="11"/>
      <c r="H25" s="12"/>
      <c r="I25" s="12"/>
      <c r="J25" s="12"/>
      <c r="K25" s="12"/>
      <c r="L25" s="12" t="str">
        <f t="shared" si="0"/>
        <v/>
      </c>
      <c r="M25" s="11" t="str">
        <f t="shared" si="3"/>
        <v/>
      </c>
      <c r="N25" s="11" t="str">
        <f t="shared" si="1"/>
        <v/>
      </c>
    </row>
    <row r="26" spans="1:14" x14ac:dyDescent="0.25">
      <c r="A26" s="16" t="str">
        <f t="shared" si="4"/>
        <v>Samedi</v>
      </c>
      <c r="B26" s="18">
        <v>43456</v>
      </c>
      <c r="C26" s="5">
        <f>VLOOKUP(A26,Année!$H$2:$H$8:'Année'!$I$2:$I$8,2,0)</f>
        <v>0</v>
      </c>
      <c r="D26" s="11"/>
      <c r="E26" s="11"/>
      <c r="F26" s="12"/>
      <c r="G26" s="11"/>
      <c r="H26" s="12"/>
      <c r="I26" s="12"/>
      <c r="J26" s="12"/>
      <c r="K26" s="12"/>
      <c r="L26" s="12" t="str">
        <f t="shared" si="0"/>
        <v/>
      </c>
      <c r="M26" s="11" t="str">
        <f t="shared" si="3"/>
        <v/>
      </c>
      <c r="N26" s="11" t="str">
        <f t="shared" si="1"/>
        <v/>
      </c>
    </row>
    <row r="27" spans="1:14" x14ac:dyDescent="0.25">
      <c r="A27" s="16" t="str">
        <f t="shared" si="4"/>
        <v>Dimanche</v>
      </c>
      <c r="B27" s="18">
        <v>43457</v>
      </c>
      <c r="C27" s="5">
        <f>VLOOKUP(A27,Année!$H$2:$H$8:'Année'!$I$2:$I$8,2,0)</f>
        <v>0</v>
      </c>
      <c r="D27" s="11"/>
      <c r="E27" s="11"/>
      <c r="F27" s="12"/>
      <c r="G27" s="11"/>
      <c r="H27" s="12"/>
      <c r="I27" s="12"/>
      <c r="J27" s="12"/>
      <c r="K27" s="12"/>
      <c r="L27" s="12" t="str">
        <f t="shared" si="0"/>
        <v/>
      </c>
      <c r="M27" s="11" t="str">
        <f t="shared" si="3"/>
        <v/>
      </c>
      <c r="N27" s="11" t="str">
        <f t="shared" si="1"/>
        <v/>
      </c>
    </row>
    <row r="28" spans="1:14" x14ac:dyDescent="0.25">
      <c r="A28" s="16" t="str">
        <f t="shared" si="4"/>
        <v>Lundi</v>
      </c>
      <c r="B28" s="18">
        <v>43458</v>
      </c>
      <c r="C28" s="5">
        <f>VLOOKUP(A28,Année!$H$2:$H$8:'Année'!$I$2:$I$8,2,0)</f>
        <v>0.32291666666666669</v>
      </c>
      <c r="D28" s="11"/>
      <c r="E28" s="11"/>
      <c r="F28" s="12"/>
      <c r="G28" s="11"/>
      <c r="H28" s="12"/>
      <c r="I28" s="12"/>
      <c r="J28" s="12"/>
      <c r="K28" s="12"/>
      <c r="L28" s="12" t="str">
        <f t="shared" si="0"/>
        <v/>
      </c>
      <c r="M28" s="11" t="str">
        <f t="shared" si="3"/>
        <v/>
      </c>
      <c r="N28" s="11" t="str">
        <f t="shared" si="1"/>
        <v/>
      </c>
    </row>
    <row r="29" spans="1:14" x14ac:dyDescent="0.25">
      <c r="A29" s="16" t="str">
        <f t="shared" si="4"/>
        <v>Mardi</v>
      </c>
      <c r="B29" s="18">
        <v>43459</v>
      </c>
      <c r="C29" s="5">
        <f>VLOOKUP(A29,Année!$H$2:$H$8:'Année'!$I$2:$I$8,2,0)</f>
        <v>0.32291666666666669</v>
      </c>
      <c r="D29" s="11"/>
      <c r="E29" s="11"/>
      <c r="F29" s="12"/>
      <c r="G29" s="11"/>
      <c r="H29" s="12"/>
      <c r="I29" s="12"/>
      <c r="J29" s="12"/>
      <c r="K29" s="12"/>
      <c r="L29" s="12" t="str">
        <f t="shared" si="0"/>
        <v/>
      </c>
      <c r="M29" s="11" t="str">
        <f t="shared" si="3"/>
        <v/>
      </c>
      <c r="N29" s="11" t="str">
        <f t="shared" si="1"/>
        <v/>
      </c>
    </row>
    <row r="30" spans="1:14" x14ac:dyDescent="0.25">
      <c r="A30" s="16" t="str">
        <f t="shared" si="4"/>
        <v>Mercredi</v>
      </c>
      <c r="B30" s="18">
        <v>43460</v>
      </c>
      <c r="C30" s="5">
        <f>VLOOKUP(A30,Année!$H$2:$H$8:'Année'!$I$2:$I$8,2,0)</f>
        <v>0.32291666666666669</v>
      </c>
      <c r="D30" s="11"/>
      <c r="E30" s="11"/>
      <c r="F30" s="12"/>
      <c r="G30" s="11"/>
      <c r="H30" s="12"/>
      <c r="I30" s="12"/>
      <c r="J30" s="12"/>
      <c r="K30" s="12"/>
      <c r="L30" s="12" t="str">
        <f t="shared" si="0"/>
        <v/>
      </c>
      <c r="M30" s="11" t="str">
        <f t="shared" si="3"/>
        <v/>
      </c>
      <c r="N30" s="11" t="str">
        <f t="shared" si="1"/>
        <v/>
      </c>
    </row>
    <row r="31" spans="1:14" x14ac:dyDescent="0.25">
      <c r="A31" s="16" t="str">
        <f t="shared" si="4"/>
        <v>Jeudi</v>
      </c>
      <c r="B31" s="18">
        <v>43461</v>
      </c>
      <c r="C31" s="5">
        <f>VLOOKUP(A31,Année!$H$2:$H$8:'Année'!$I$2:$I$8,2,0)</f>
        <v>0.32291666666666669</v>
      </c>
      <c r="D31" s="11"/>
      <c r="E31" s="11"/>
      <c r="F31" s="12"/>
      <c r="G31" s="11"/>
      <c r="H31" s="12"/>
      <c r="I31" s="12"/>
      <c r="J31" s="12"/>
      <c r="K31" s="12"/>
      <c r="L31" s="12" t="str">
        <f t="shared" si="0"/>
        <v/>
      </c>
      <c r="M31" s="11" t="str">
        <f t="shared" si="3"/>
        <v/>
      </c>
      <c r="N31" s="11" t="str">
        <f t="shared" si="1"/>
        <v/>
      </c>
    </row>
    <row r="32" spans="1:14" x14ac:dyDescent="0.25">
      <c r="A32" s="16" t="str">
        <f t="shared" si="4"/>
        <v>Vendredi</v>
      </c>
      <c r="B32" s="18">
        <v>43462</v>
      </c>
      <c r="C32" s="5">
        <f>VLOOKUP(A32,Année!$H$2:$H$8:'Année'!$I$2:$I$8,2,0)</f>
        <v>0.16666666666666666</v>
      </c>
      <c r="D32" s="11"/>
      <c r="E32" s="11"/>
      <c r="F32" s="12"/>
      <c r="G32" s="11"/>
      <c r="H32" s="12"/>
      <c r="I32" s="12"/>
      <c r="J32" s="12"/>
      <c r="K32" s="12"/>
      <c r="L32" s="12" t="str">
        <f t="shared" si="0"/>
        <v/>
      </c>
      <c r="M32" s="11" t="str">
        <f t="shared" si="3"/>
        <v/>
      </c>
      <c r="N32" s="11" t="str">
        <f t="shared" si="1"/>
        <v/>
      </c>
    </row>
    <row r="33" spans="1:14" x14ac:dyDescent="0.25">
      <c r="A33" s="16" t="str">
        <f t="shared" si="4"/>
        <v>Samedi</v>
      </c>
      <c r="B33" s="18">
        <v>43463</v>
      </c>
      <c r="C33" s="5">
        <f>VLOOKUP(A33,Année!$H$2:$H$8:'Année'!$I$2:$I$8,2,0)</f>
        <v>0</v>
      </c>
      <c r="D33" s="11"/>
      <c r="E33" s="11"/>
      <c r="F33" s="12"/>
      <c r="G33" s="11"/>
      <c r="H33" s="12"/>
      <c r="I33" s="12"/>
      <c r="J33" s="12"/>
      <c r="K33" s="12"/>
      <c r="L33" s="12" t="str">
        <f t="shared" si="0"/>
        <v/>
      </c>
      <c r="M33" s="11" t="str">
        <f t="shared" si="3"/>
        <v/>
      </c>
      <c r="N33" s="11" t="str">
        <f t="shared" si="1"/>
        <v/>
      </c>
    </row>
    <row r="34" spans="1:14" x14ac:dyDescent="0.25">
      <c r="A34" s="16" t="str">
        <f t="shared" si="4"/>
        <v>Dimanche</v>
      </c>
      <c r="B34" s="18">
        <v>43464</v>
      </c>
      <c r="C34" s="5">
        <f>VLOOKUP(A34,Année!$H$2:$H$8:'Année'!$I$2:$I$8,2,0)</f>
        <v>0</v>
      </c>
      <c r="D34" s="11"/>
      <c r="E34" s="11"/>
      <c r="F34" s="12"/>
      <c r="G34" s="11"/>
      <c r="H34" s="12"/>
      <c r="I34" s="12"/>
      <c r="J34" s="12"/>
      <c r="K34" s="12"/>
      <c r="L34" s="12" t="str">
        <f t="shared" si="0"/>
        <v/>
      </c>
      <c r="M34" s="11" t="str">
        <f t="shared" si="3"/>
        <v/>
      </c>
      <c r="N34" s="11" t="str">
        <f t="shared" si="1"/>
        <v/>
      </c>
    </row>
    <row r="35" spans="1:14" x14ac:dyDescent="0.25">
      <c r="A35" s="16" t="str">
        <f t="shared" si="4"/>
        <v>Lundi</v>
      </c>
      <c r="B35" s="18">
        <v>43465</v>
      </c>
      <c r="C35" s="5">
        <f>VLOOKUP(A35,Année!$H$2:$H$8:'Année'!$I$2:$I$8,2,0)</f>
        <v>0.32291666666666669</v>
      </c>
      <c r="D35" s="11"/>
      <c r="E35" s="11"/>
      <c r="F35" s="12"/>
      <c r="G35" s="11"/>
      <c r="H35" s="12"/>
      <c r="I35" s="12"/>
      <c r="J35" s="12"/>
      <c r="K35" s="12"/>
      <c r="L35" s="12" t="str">
        <f t="shared" si="0"/>
        <v/>
      </c>
      <c r="M35" s="11" t="str">
        <f t="shared" si="3"/>
        <v/>
      </c>
      <c r="N35" s="11" t="str">
        <f t="shared" si="1"/>
        <v/>
      </c>
    </row>
    <row r="36" spans="1:14" x14ac:dyDescent="0.25">
      <c r="A36" s="16"/>
      <c r="B36" s="19"/>
      <c r="C36" s="5"/>
      <c r="D36" s="7"/>
      <c r="E36" s="7"/>
      <c r="F36" s="9"/>
      <c r="G36" s="7"/>
      <c r="H36" s="9"/>
      <c r="I36" s="9"/>
      <c r="J36" s="9"/>
      <c r="K36" s="9"/>
      <c r="L36" s="12" t="str">
        <f t="shared" ref="L36:L37" si="5">IF(F36="","",(IF(H36="",F36-C36,H36-C36))-(I36-J36-K36)+N36)</f>
        <v/>
      </c>
      <c r="M36" s="11" t="str">
        <f t="shared" ref="M36" si="6">IF(D36="","",D36*2.5+E36*1.25+G36*1.25)</f>
        <v/>
      </c>
      <c r="N36" s="7"/>
    </row>
    <row r="37" spans="1:14" ht="15.75" thickBot="1" x14ac:dyDescent="0.3">
      <c r="A37" s="17"/>
      <c r="B37" s="20"/>
      <c r="C37" s="6"/>
      <c r="D37" s="8"/>
      <c r="E37" s="8"/>
      <c r="F37" s="10"/>
      <c r="G37" s="8"/>
      <c r="H37" s="10"/>
      <c r="I37" s="10"/>
      <c r="J37" s="10"/>
      <c r="K37" s="10"/>
      <c r="L37" s="12" t="str">
        <f t="shared" si="5"/>
        <v/>
      </c>
      <c r="M37" s="8"/>
      <c r="N37" s="8"/>
    </row>
    <row r="38" spans="1:14" x14ac:dyDescent="0.25">
      <c r="A38" s="55" t="s">
        <v>24</v>
      </c>
      <c r="B38" s="56"/>
      <c r="C38" s="38">
        <f>SUM(C5:C37)</f>
        <v>6.1562500000000018</v>
      </c>
      <c r="D38" s="38">
        <f t="shared" ref="D38:N38" si="7">SUM(D5:D37)</f>
        <v>0</v>
      </c>
      <c r="E38" s="38">
        <f t="shared" si="7"/>
        <v>0</v>
      </c>
      <c r="F38" s="38">
        <f t="shared" si="7"/>
        <v>0</v>
      </c>
      <c r="G38" s="38">
        <f t="shared" si="7"/>
        <v>0</v>
      </c>
      <c r="H38" s="38">
        <f t="shared" si="7"/>
        <v>0</v>
      </c>
      <c r="I38" s="38">
        <f t="shared" si="7"/>
        <v>0</v>
      </c>
      <c r="J38" s="38">
        <f t="shared" si="7"/>
        <v>0</v>
      </c>
      <c r="K38" s="38">
        <f t="shared" si="7"/>
        <v>0</v>
      </c>
      <c r="L38" s="38">
        <f t="shared" si="7"/>
        <v>0</v>
      </c>
      <c r="M38" s="38">
        <f t="shared" si="7"/>
        <v>0</v>
      </c>
      <c r="N38" s="38">
        <f t="shared" si="7"/>
        <v>0</v>
      </c>
    </row>
    <row r="39" spans="1:14" ht="15.75" thickBot="1" x14ac:dyDescent="0.3">
      <c r="A39" s="57"/>
      <c r="B39" s="58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4</vt:i4>
      </vt:variant>
    </vt:vector>
  </HeadingPairs>
  <TitlesOfParts>
    <vt:vector size="17" baseType="lpstr">
      <vt:lpstr>Année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Année!A</vt:lpstr>
      <vt:lpstr>A</vt:lpstr>
      <vt:lpstr>Joursem</vt:lpstr>
      <vt:lpstr>semaine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2018-02-21T17:13:04Z</dcterms:modified>
</cp:coreProperties>
</file>