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Eno83\"/>
    </mc:Choice>
  </mc:AlternateContent>
  <bookViews>
    <workbookView xWindow="0" yWindow="0" windowWidth="17325" windowHeight="12270"/>
  </bookViews>
  <sheets>
    <sheet name="Fiche" sheetId="1" r:id="rId1"/>
    <sheet name="Feuil2" sheetId="2" r:id="rId2"/>
    <sheet name="Feuil3" sheetId="3" r:id="rId3"/>
  </sheets>
  <externalReferences>
    <externalReference r:id="rId4"/>
  </externalReferences>
  <definedNames>
    <definedName name="Motifs">[1]Feuil1!$A$1:$A$8</definedName>
  </definedNames>
  <calcPr calcId="152511"/>
</workbook>
</file>

<file path=xl/calcChain.xml><?xml version="1.0" encoding="utf-8"?>
<calcChain xmlns="http://schemas.openxmlformats.org/spreadsheetml/2006/main">
  <c r="K22" i="1" l="1"/>
  <c r="H22" i="1"/>
  <c r="H19" i="1"/>
  <c r="L7" i="1" l="1"/>
  <c r="H15" i="1" l="1"/>
  <c r="F12" i="1" l="1"/>
  <c r="E12" i="1"/>
  <c r="C12" i="1"/>
  <c r="B12" i="1"/>
  <c r="J10" i="1"/>
  <c r="A39" i="1" l="1"/>
  <c r="A34" i="1" l="1"/>
  <c r="J35" i="1"/>
  <c r="J33" i="1"/>
  <c r="E30" i="1"/>
  <c r="J13" i="1"/>
  <c r="J12" i="1"/>
  <c r="J11" i="1"/>
</calcChain>
</file>

<file path=xl/sharedStrings.xml><?xml version="1.0" encoding="utf-8"?>
<sst xmlns="http://schemas.openxmlformats.org/spreadsheetml/2006/main" count="110" uniqueCount="69">
  <si>
    <t xml:space="preserve"> </t>
  </si>
  <si>
    <t>Action :</t>
  </si>
  <si>
    <t>A cocher</t>
  </si>
  <si>
    <t>Date exécution</t>
  </si>
  <si>
    <t>Matricules</t>
  </si>
  <si>
    <t>Fiche</t>
  </si>
  <si>
    <t>Quantité</t>
  </si>
  <si>
    <t>N° facture</t>
  </si>
  <si>
    <t>Observation</t>
  </si>
  <si>
    <t xml:space="preserve">Nom </t>
  </si>
  <si>
    <t>Prénom</t>
  </si>
  <si>
    <t>Nom :</t>
  </si>
  <si>
    <t>Prénom :</t>
  </si>
  <si>
    <t>Date naissance :</t>
  </si>
  <si>
    <t>du</t>
  </si>
  <si>
    <t>au</t>
  </si>
  <si>
    <t>2</t>
  </si>
  <si>
    <t>1</t>
  </si>
  <si>
    <t>4</t>
  </si>
  <si>
    <t>312</t>
  </si>
  <si>
    <t>02/2016</t>
  </si>
  <si>
    <t>non justifié</t>
  </si>
  <si>
    <t>Date de naissance</t>
  </si>
  <si>
    <t>Age</t>
  </si>
  <si>
    <t>Prix</t>
  </si>
  <si>
    <t xml:space="preserve">         </t>
  </si>
  <si>
    <t xml:space="preserve">   </t>
  </si>
  <si>
    <t xml:space="preserve">           </t>
  </si>
  <si>
    <t>NON</t>
  </si>
  <si>
    <t>5</t>
  </si>
  <si>
    <t>8</t>
  </si>
  <si>
    <t>330</t>
  </si>
  <si>
    <t xml:space="preserve"> 3121</t>
  </si>
  <si>
    <t xml:space="preserve"> 3451</t>
  </si>
  <si>
    <t xml:space="preserve"> 345116</t>
  </si>
  <si>
    <t xml:space="preserve"> 31211</t>
  </si>
  <si>
    <t xml:space="preserve"> 33011</t>
  </si>
  <si>
    <t xml:space="preserve"> (périodes détaillées) :</t>
  </si>
  <si>
    <t xml:space="preserve">Montant </t>
  </si>
  <si>
    <t>Montant 2</t>
  </si>
  <si>
    <t>N°:</t>
  </si>
  <si>
    <t xml:space="preserve">N°vendeur : </t>
  </si>
  <si>
    <t>immat:</t>
  </si>
  <si>
    <t>Catégorie  :</t>
  </si>
  <si>
    <t>Numéro:</t>
  </si>
  <si>
    <t>comptes</t>
  </si>
  <si>
    <t>A</t>
  </si>
  <si>
    <t>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</si>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</sst>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  <numFmt numFmtId="166" formatCode="#,##0.00\ &quot;€&quot;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7"/>
      <color rgb="FF000000"/>
      <name val="Calibri"/>
      <family val="2"/>
      <scheme val="minor"/>
    </font>
    <font>
      <b/>
      <i/>
      <sz val="15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sz val="10"/>
      <color theme="1"/>
      <name val="Arial Black"/>
      <family val="2"/>
    </font>
    <font>
      <b/>
      <sz val="11"/>
      <color theme="0"/>
      <name val="Arial Black"/>
      <family val="2"/>
    </font>
    <font>
      <b/>
      <sz val="18"/>
      <color theme="1"/>
      <name val="Calibri"/>
      <family val="2"/>
      <scheme val="minor"/>
    </font>
    <font>
      <sz val="10"/>
      <color theme="0"/>
      <name val="Arial Black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2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46" borderId="0" applyNumberFormat="0" applyBorder="0" applyAlignment="0" applyProtection="0"/>
    <xf numFmtId="0" fontId="17" fillId="52" borderId="0" applyNumberFormat="0" applyBorder="0" applyAlignment="0" applyProtection="0"/>
    <xf numFmtId="0" fontId="35" fillId="40" borderId="4" applyNumberFormat="0" applyAlignment="0" applyProtection="0"/>
    <xf numFmtId="0" fontId="36" fillId="0" borderId="31" applyNumberFormat="0" applyFill="0" applyAlignment="0" applyProtection="0"/>
    <xf numFmtId="0" fontId="37" fillId="8" borderId="8" applyNumberFormat="0" applyFont="0" applyAlignment="0" applyProtection="0"/>
    <xf numFmtId="0" fontId="9" fillId="40" borderId="4" applyNumberFormat="0" applyAlignment="0" applyProtection="0"/>
    <xf numFmtId="0" fontId="7" fillId="37" borderId="0" applyNumberFormat="0" applyBorder="0" applyAlignment="0" applyProtection="0"/>
    <xf numFmtId="0" fontId="38" fillId="4" borderId="0" applyNumberFormat="0" applyBorder="0" applyAlignment="0" applyProtection="0"/>
    <xf numFmtId="0" fontId="6" fillId="38" borderId="0" applyNumberFormat="0" applyBorder="0" applyAlignment="0" applyProtection="0"/>
    <xf numFmtId="0" fontId="10" fillId="40" borderId="5" applyNumberFormat="0" applyAlignment="0" applyProtection="0"/>
    <xf numFmtId="0" fontId="39" fillId="0" borderId="0" applyNumberFormat="0" applyFill="0" applyBorder="0" applyAlignment="0" applyProtection="0"/>
    <xf numFmtId="0" fontId="40" fillId="0" borderId="32" applyNumberFormat="0" applyFill="0" applyAlignment="0" applyProtection="0"/>
    <xf numFmtId="0" fontId="41" fillId="0" borderId="33" applyNumberFormat="0" applyFill="0" applyAlignment="0" applyProtection="0"/>
    <xf numFmtId="0" fontId="42" fillId="0" borderId="34" applyNumberFormat="0" applyFill="0" applyAlignment="0" applyProtection="0"/>
    <xf numFmtId="0" fontId="42" fillId="0" borderId="0" applyNumberFormat="0" applyFill="0" applyBorder="0" applyAlignment="0" applyProtection="0"/>
    <xf numFmtId="0" fontId="16" fillId="0" borderId="35" applyNumberFormat="0" applyFill="0" applyAlignment="0" applyProtection="0"/>
  </cellStyleXfs>
  <cellXfs count="203">
    <xf numFmtId="0" fontId="0" fillId="0" borderId="0" xfId="0"/>
    <xf numFmtId="0" fontId="0" fillId="0" borderId="0" xfId="0"/>
    <xf numFmtId="0" fontId="0" fillId="0" borderId="0" xfId="0" applyBorder="1"/>
    <xf numFmtId="0" fontId="16" fillId="0" borderId="0" xfId="0" applyFont="1"/>
    <xf numFmtId="0" fontId="0" fillId="0" borderId="0" xfId="0" applyAlignment="1"/>
    <xf numFmtId="0" fontId="18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Border="1" applyAlignment="1"/>
    <xf numFmtId="0" fontId="0" fillId="0" borderId="0" xfId="0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6" fillId="0" borderId="0" xfId="0" applyFont="1" applyAlignment="1"/>
    <xf numFmtId="0" fontId="0" fillId="0" borderId="0" xfId="0" applyBorder="1" applyAlignment="1">
      <alignment vertical="top"/>
    </xf>
    <xf numFmtId="0" fontId="0" fillId="0" borderId="0" xfId="0" quotePrefix="1" applyNumberFormat="1" applyFont="1" applyBorder="1" applyAlignment="1">
      <alignment vertical="center" wrapText="1"/>
    </xf>
    <xf numFmtId="0" fontId="0" fillId="0" borderId="0" xfId="0" applyNumberFormat="1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29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top"/>
    </xf>
    <xf numFmtId="0" fontId="25" fillId="33" borderId="24" xfId="0" applyFont="1" applyFill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3" fillId="33" borderId="0" xfId="0" applyFont="1" applyFill="1" applyBorder="1" applyAlignment="1"/>
    <xf numFmtId="0" fontId="13" fillId="33" borderId="0" xfId="0" applyFont="1" applyFill="1" applyBorder="1" applyAlignment="1"/>
    <xf numFmtId="164" fontId="0" fillId="33" borderId="0" xfId="0" applyNumberFormat="1" applyFill="1" applyBorder="1" applyAlignment="1">
      <alignment vertical="center"/>
    </xf>
    <xf numFmtId="0" fontId="0" fillId="0" borderId="0" xfId="0"/>
    <xf numFmtId="0" fontId="16" fillId="0" borderId="0" xfId="0" applyFont="1" applyAlignment="1">
      <alignment horizontal="right"/>
    </xf>
    <xf numFmtId="0" fontId="21" fillId="0" borderId="0" xfId="0" applyFont="1" applyAlignment="1"/>
    <xf numFmtId="0" fontId="0" fillId="33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0" fillId="33" borderId="0" xfId="0" applyNumberFormat="1" applyFont="1" applyFill="1" applyBorder="1" applyAlignment="1">
      <alignment vertical="center"/>
    </xf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0" fillId="33" borderId="0" xfId="0" applyFill="1" applyBorder="1"/>
    <xf numFmtId="0" fontId="31" fillId="33" borderId="0" xfId="0" applyFont="1" applyFill="1" applyBorder="1" applyAlignment="1"/>
    <xf numFmtId="0" fontId="26" fillId="0" borderId="0" xfId="0" applyFont="1" applyBorder="1" applyAlignment="1"/>
    <xf numFmtId="0" fontId="0" fillId="0" borderId="0" xfId="0"/>
    <xf numFmtId="0" fontId="0" fillId="0" borderId="17" xfId="0" applyBorder="1"/>
    <xf numFmtId="0" fontId="0" fillId="0" borderId="0" xfId="0" applyBorder="1"/>
    <xf numFmtId="0" fontId="31" fillId="0" borderId="0" xfId="0" applyFont="1" applyAlignment="1"/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22" fillId="0" borderId="0" xfId="0" applyFont="1"/>
    <xf numFmtId="0" fontId="16" fillId="0" borderId="0" xfId="0" applyFont="1" applyAlignment="1">
      <alignment horizontal="left" vertical="top"/>
    </xf>
    <xf numFmtId="0" fontId="0" fillId="0" borderId="23" xfId="0" applyBorder="1" applyAlignment="1"/>
    <xf numFmtId="0" fontId="16" fillId="0" borderId="17" xfId="0" applyFont="1" applyBorder="1" applyAlignment="1"/>
    <xf numFmtId="0" fontId="0" fillId="33" borderId="36" xfId="0" applyFill="1" applyBorder="1" applyAlignment="1">
      <alignment vertical="center"/>
    </xf>
    <xf numFmtId="165" fontId="0" fillId="33" borderId="36" xfId="0" applyNumberFormat="1" applyFill="1" applyBorder="1" applyAlignment="1">
      <alignment vertical="center"/>
    </xf>
    <xf numFmtId="165" fontId="34" fillId="33" borderId="36" xfId="0" applyNumberFormat="1" applyFont="1" applyFill="1" applyBorder="1" applyAlignment="1">
      <alignment horizontal="center" vertical="center"/>
    </xf>
    <xf numFmtId="0" fontId="27" fillId="33" borderId="37" xfId="0" applyFont="1" applyFill="1" applyBorder="1" applyAlignment="1">
      <alignment horizontal="center" vertical="center"/>
    </xf>
    <xf numFmtId="0" fontId="43" fillId="53" borderId="40" xfId="0" applyFont="1" applyFill="1" applyBorder="1" applyAlignment="1">
      <alignment horizontal="center" vertical="center"/>
    </xf>
    <xf numFmtId="164" fontId="43" fillId="53" borderId="41" xfId="0" applyNumberFormat="1" applyFont="1" applyFill="1" applyBorder="1" applyAlignment="1">
      <alignment horizontal="center" vertical="center"/>
    </xf>
    <xf numFmtId="0" fontId="43" fillId="53" borderId="41" xfId="0" applyFont="1" applyFill="1" applyBorder="1" applyAlignment="1">
      <alignment horizontal="center" vertical="center" wrapText="1"/>
    </xf>
    <xf numFmtId="165" fontId="43" fillId="53" borderId="41" xfId="0" applyNumberFormat="1" applyFont="1" applyFill="1" applyBorder="1" applyAlignment="1">
      <alignment horizontal="center" vertical="center" wrapText="1"/>
    </xf>
    <xf numFmtId="49" fontId="43" fillId="53" borderId="41" xfId="0" applyNumberFormat="1" applyFont="1" applyFill="1" applyBorder="1" applyAlignment="1">
      <alignment horizontal="center" vertical="center"/>
    </xf>
    <xf numFmtId="0" fontId="43" fillId="53" borderId="42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14" fontId="0" fillId="0" borderId="0" xfId="0" applyNumberFormat="1"/>
    <xf numFmtId="14" fontId="0" fillId="0" borderId="0" xfId="0" applyNumberFormat="1" applyBorder="1" applyAlignment="1"/>
    <xf numFmtId="0" fontId="0" fillId="0" borderId="0" xfId="0" applyAlignment="1">
      <alignment wrapText="1"/>
    </xf>
    <xf numFmtId="0" fontId="17" fillId="0" borderId="0" xfId="0" applyFont="1"/>
    <xf numFmtId="0" fontId="30" fillId="54" borderId="15" xfId="0" applyFont="1" applyFill="1" applyBorder="1" applyAlignment="1">
      <alignment horizontal="center"/>
    </xf>
    <xf numFmtId="0" fontId="29" fillId="0" borderId="0" xfId="0" applyNumberFormat="1" applyFont="1" applyBorder="1" applyAlignment="1"/>
    <xf numFmtId="0" fontId="30" fillId="33" borderId="0" xfId="0" applyFont="1" applyFill="1" applyBorder="1" applyAlignment="1"/>
    <xf numFmtId="0" fontId="46" fillId="54" borderId="11" xfId="0" applyFont="1" applyFill="1" applyBorder="1" applyAlignment="1">
      <alignment horizontal="center" vertical="center"/>
    </xf>
    <xf numFmtId="0" fontId="46" fillId="54" borderId="10" xfId="0" applyFont="1" applyFill="1" applyBorder="1" applyAlignment="1">
      <alignment horizontal="center" vertical="center"/>
    </xf>
    <xf numFmtId="0" fontId="32" fillId="54" borderId="15" xfId="0" applyFont="1" applyFill="1" applyBorder="1" applyAlignment="1">
      <alignment horizontal="center"/>
    </xf>
    <xf numFmtId="0" fontId="32" fillId="54" borderId="0" xfId="0" applyFont="1" applyFill="1" applyAlignment="1">
      <alignment horizontal="center" vertical="center"/>
    </xf>
    <xf numFmtId="0" fontId="30" fillId="54" borderId="0" xfId="0" applyFont="1" applyFill="1"/>
    <xf numFmtId="0" fontId="43" fillId="53" borderId="45" xfId="0" applyFont="1" applyFill="1" applyBorder="1" applyAlignment="1">
      <alignment horizontal="center" vertical="center" wrapText="1"/>
    </xf>
    <xf numFmtId="0" fontId="43" fillId="53" borderId="45" xfId="0" applyFont="1" applyFill="1" applyBorder="1" applyAlignment="1">
      <alignment horizontal="center" vertical="center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14" fontId="47" fillId="53" borderId="41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21" xfId="0" applyBorder="1"/>
    <xf numFmtId="14" fontId="0" fillId="0" borderId="44" xfId="0" applyNumberFormat="1" applyBorder="1"/>
    <xf numFmtId="0" fontId="0" fillId="0" borderId="44" xfId="0" applyBorder="1" applyAlignment="1">
      <alignment horizontal="center"/>
    </xf>
    <xf numFmtId="0" fontId="0" fillId="0" borderId="44" xfId="0" applyBorder="1"/>
    <xf numFmtId="49" fontId="0" fillId="0" borderId="44" xfId="0" applyNumberFormat="1" applyBorder="1"/>
    <xf numFmtId="0" fontId="0" fillId="0" borderId="46" xfId="0" applyBorder="1"/>
    <xf numFmtId="49" fontId="0" fillId="0" borderId="21" xfId="0" applyNumberFormat="1" applyBorder="1"/>
    <xf numFmtId="0" fontId="0" fillId="0" borderId="21" xfId="0" applyBorder="1" applyAlignment="1">
      <alignment horizontal="center"/>
    </xf>
    <xf numFmtId="49" fontId="0" fillId="0" borderId="22" xfId="0" applyNumberFormat="1" applyBorder="1"/>
    <xf numFmtId="0" fontId="0" fillId="0" borderId="22" xfId="0" applyBorder="1"/>
    <xf numFmtId="0" fontId="0" fillId="0" borderId="22" xfId="0" applyBorder="1" applyAlignment="1">
      <alignment horizontal="center"/>
    </xf>
    <xf numFmtId="49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50" xfId="0" applyBorder="1"/>
    <xf numFmtId="0" fontId="0" fillId="0" borderId="46" xfId="0" applyBorder="1" applyAlignment="1">
      <alignment horizontal="center"/>
    </xf>
    <xf numFmtId="14" fontId="0" fillId="0" borderId="46" xfId="0" applyNumberFormat="1" applyBorder="1"/>
    <xf numFmtId="49" fontId="0" fillId="0" borderId="46" xfId="0" applyNumberFormat="1" applyBorder="1"/>
    <xf numFmtId="0" fontId="0" fillId="0" borderId="51" xfId="0" applyBorder="1"/>
    <xf numFmtId="0" fontId="0" fillId="0" borderId="52" xfId="0" applyBorder="1"/>
    <xf numFmtId="0" fontId="0" fillId="0" borderId="53" xfId="0" applyBorder="1" applyAlignment="1">
      <alignment horizontal="center" vertical="center"/>
    </xf>
    <xf numFmtId="0" fontId="16" fillId="0" borderId="44" xfId="0" applyFont="1" applyBorder="1"/>
    <xf numFmtId="0" fontId="16" fillId="0" borderId="10" xfId="0" applyFont="1" applyBorder="1"/>
    <xf numFmtId="0" fontId="16" fillId="0" borderId="0" xfId="0" applyFont="1"/>
    <xf numFmtId="14" fontId="0" fillId="0" borderId="24" xfId="0" applyNumberFormat="1" applyBorder="1"/>
    <xf numFmtId="0" fontId="16" fillId="0" borderId="46" xfId="0" applyFont="1" applyBorder="1"/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29" fillId="33" borderId="0" xfId="0" applyFont="1" applyFill="1" applyBorder="1" applyAlignment="1">
      <alignment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49" fontId="30" fillId="54" borderId="15" xfId="0" quotePrefix="1" applyNumberFormat="1" applyFont="1" applyFill="1" applyBorder="1" applyAlignment="1">
      <alignment horizontal="center"/>
    </xf>
    <xf numFmtId="49" fontId="30" fillId="54" borderId="15" xfId="0" applyNumberFormat="1" applyFont="1" applyFill="1" applyBorder="1" applyAlignment="1">
      <alignment horizontal="center"/>
    </xf>
    <xf numFmtId="0" fontId="32" fillId="0" borderId="0" xfId="0" applyFont="1" applyAlignment="1">
      <alignment horizontal="left" vertical="center"/>
    </xf>
    <xf numFmtId="14" fontId="30" fillId="54" borderId="15" xfId="0" quotePrefix="1" applyNumberFormat="1" applyFont="1" applyFill="1" applyBorder="1" applyAlignment="1">
      <alignment horizontal="center" vertical="center" wrapText="1"/>
    </xf>
    <xf numFmtId="14" fontId="30" fillId="54" borderId="0" xfId="0" applyNumberFormat="1" applyFont="1" applyFill="1" applyBorder="1" applyAlignment="1">
      <alignment horizontal="center"/>
    </xf>
    <xf numFmtId="0" fontId="26" fillId="0" borderId="0" xfId="0" applyFont="1" applyBorder="1" applyAlignment="1">
      <alignment horizontal="left"/>
    </xf>
    <xf numFmtId="0" fontId="26" fillId="0" borderId="0" xfId="0" applyFont="1" applyBorder="1" applyAlignment="1">
      <alignment horizontal="right"/>
    </xf>
    <xf numFmtId="0" fontId="0" fillId="54" borderId="27" xfId="0" applyFill="1" applyBorder="1" applyAlignment="1">
      <alignment horizontal="center"/>
    </xf>
    <xf numFmtId="0" fontId="0" fillId="54" borderId="0" xfId="0" applyFill="1" applyBorder="1" applyAlignment="1">
      <alignment horizontal="center"/>
    </xf>
    <xf numFmtId="0" fontId="0" fillId="54" borderId="28" xfId="0" applyFill="1" applyBorder="1" applyAlignment="1">
      <alignment horizontal="center"/>
    </xf>
    <xf numFmtId="0" fontId="0" fillId="54" borderId="29" xfId="0" applyFill="1" applyBorder="1" applyAlignment="1">
      <alignment horizontal="center"/>
    </xf>
    <xf numFmtId="0" fontId="0" fillId="54" borderId="20" xfId="0" applyFill="1" applyBorder="1" applyAlignment="1">
      <alignment horizontal="center"/>
    </xf>
    <xf numFmtId="0" fontId="0" fillId="54" borderId="30" xfId="0" applyFill="1" applyBorder="1" applyAlignment="1">
      <alignment horizontal="center"/>
    </xf>
    <xf numFmtId="0" fontId="30" fillId="54" borderId="0" xfId="0" applyFont="1" applyFill="1" applyBorder="1" applyAlignment="1">
      <alignment horizontal="center"/>
    </xf>
    <xf numFmtId="0" fontId="16" fillId="0" borderId="0" xfId="0" applyFont="1" applyAlignment="1">
      <alignment horizontal="left" vertical="top"/>
    </xf>
    <xf numFmtId="0" fontId="0" fillId="54" borderId="15" xfId="0" quotePrefix="1" applyFill="1" applyBorder="1" applyAlignment="1">
      <alignment horizontal="center"/>
    </xf>
    <xf numFmtId="0" fontId="0" fillId="54" borderId="15" xfId="0" applyFill="1" applyBorder="1" applyAlignment="1">
      <alignment horizontal="center"/>
    </xf>
    <xf numFmtId="0" fontId="0" fillId="33" borderId="0" xfId="0" quotePrefix="1" applyFill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30" fillId="54" borderId="25" xfId="0" applyFont="1" applyFill="1" applyBorder="1" applyAlignment="1">
      <alignment horizontal="center"/>
    </xf>
    <xf numFmtId="0" fontId="30" fillId="54" borderId="19" xfId="0" applyFont="1" applyFill="1" applyBorder="1" applyAlignment="1">
      <alignment horizontal="center"/>
    </xf>
    <xf numFmtId="0" fontId="30" fillId="54" borderId="26" xfId="0" applyFont="1" applyFill="1" applyBorder="1" applyAlignment="1">
      <alignment horizontal="center"/>
    </xf>
    <xf numFmtId="14" fontId="30" fillId="33" borderId="0" xfId="0" applyNumberFormat="1" applyFont="1" applyFill="1" applyBorder="1" applyAlignment="1">
      <alignment horizontal="center"/>
    </xf>
    <xf numFmtId="0" fontId="30" fillId="33" borderId="0" xfId="0" applyFont="1" applyFill="1" applyBorder="1" applyAlignment="1">
      <alignment horizontal="center"/>
    </xf>
    <xf numFmtId="0" fontId="30" fillId="33" borderId="0" xfId="0" quotePrefix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29" fillId="0" borderId="0" xfId="0" applyNumberFormat="1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0" borderId="1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32" fillId="0" borderId="0" xfId="0" applyFont="1" applyBorder="1" applyAlignment="1">
      <alignment horizontal="left" vertical="top"/>
    </xf>
    <xf numFmtId="0" fontId="20" fillId="54" borderId="15" xfId="0" applyFont="1" applyFill="1" applyBorder="1" applyAlignment="1">
      <alignment horizontal="center"/>
    </xf>
    <xf numFmtId="166" fontId="25" fillId="54" borderId="15" xfId="0" applyNumberFormat="1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6" fillId="33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32" fillId="54" borderId="0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66" fontId="46" fillId="54" borderId="15" xfId="0" applyNumberFormat="1" applyFont="1" applyFill="1" applyBorder="1" applyAlignment="1">
      <alignment horizontal="center"/>
    </xf>
    <xf numFmtId="0" fontId="32" fillId="0" borderId="0" xfId="0" applyFont="1" applyAlignment="1">
      <alignment horizontal="right" vertical="center"/>
    </xf>
    <xf numFmtId="0" fontId="32" fillId="0" borderId="0" xfId="0" applyFont="1" applyBorder="1" applyAlignment="1">
      <alignment horizontal="right" vertical="center"/>
    </xf>
    <xf numFmtId="0" fontId="32" fillId="0" borderId="0" xfId="0" applyFont="1" applyAlignment="1">
      <alignment horizontal="right"/>
    </xf>
    <xf numFmtId="0" fontId="24" fillId="0" borderId="0" xfId="0" applyFont="1" applyAlignment="1">
      <alignment horizontal="center" vertical="center"/>
    </xf>
    <xf numFmtId="0" fontId="30" fillId="54" borderId="16" xfId="0" applyFont="1" applyFill="1" applyBorder="1" applyAlignment="1">
      <alignment horizontal="center"/>
    </xf>
    <xf numFmtId="14" fontId="30" fillId="54" borderId="16" xfId="0" applyNumberFormat="1" applyFont="1" applyFill="1" applyBorder="1" applyAlignment="1">
      <alignment horizontal="center"/>
    </xf>
    <xf numFmtId="0" fontId="33" fillId="34" borderId="13" xfId="0" applyFont="1" applyFill="1" applyBorder="1" applyAlignment="1">
      <alignment horizontal="center"/>
    </xf>
    <xf numFmtId="0" fontId="33" fillId="34" borderId="14" xfId="0" applyFont="1" applyFill="1" applyBorder="1" applyAlignment="1">
      <alignment horizontal="center"/>
    </xf>
    <xf numFmtId="0" fontId="45" fillId="35" borderId="13" xfId="0" applyFont="1" applyFill="1" applyBorder="1" applyAlignment="1">
      <alignment horizontal="center"/>
    </xf>
    <xf numFmtId="0" fontId="45" fillId="35" borderId="14" xfId="0" applyFont="1" applyFill="1" applyBorder="1" applyAlignment="1">
      <alignment horizontal="center"/>
    </xf>
    <xf numFmtId="0" fontId="13" fillId="35" borderId="37" xfId="0" applyFont="1" applyFill="1" applyBorder="1" applyAlignment="1">
      <alignment horizontal="center" vertical="center"/>
    </xf>
    <xf numFmtId="0" fontId="13" fillId="35" borderId="38" xfId="0" applyFont="1" applyFill="1" applyBorder="1" applyAlignment="1">
      <alignment horizontal="center" vertical="center"/>
    </xf>
    <xf numFmtId="0" fontId="13" fillId="34" borderId="24" xfId="0" applyFont="1" applyFill="1" applyBorder="1" applyAlignment="1">
      <alignment horizontal="center" vertical="center"/>
    </xf>
    <xf numFmtId="0" fontId="13" fillId="34" borderId="39" xfId="0" applyFont="1" applyFill="1" applyBorder="1" applyAlignment="1">
      <alignment horizontal="center" vertical="center"/>
    </xf>
    <xf numFmtId="0" fontId="0" fillId="33" borderId="0" xfId="0" applyFill="1" applyBorder="1" applyAlignment="1">
      <alignment horizontal="center" vertical="center"/>
    </xf>
    <xf numFmtId="0" fontId="0" fillId="33" borderId="39" xfId="0" applyFill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Alignment="1">
      <alignment horizontal="center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7"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1"/>
          </stop>
        </gradientFill>
      </fill>
    </dxf>
    <dxf>
      <fill>
        <gradientFill degree="270">
          <stop position="0">
            <color theme="0" tint="-0.25098422193060094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 tint="-0.49803155613879818"/>
          </stop>
        </gradientFill>
      </fill>
    </dxf>
    <dxf>
      <fill>
        <gradientFill>
          <stop position="0">
            <color rgb="FF585858"/>
          </stop>
          <stop position="1">
            <color rgb="FF000000"/>
          </stop>
        </gradientFill>
      </fill>
    </dxf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</dxfs>
  <tableStyles count="0" defaultTableStyle="TableStyleMedium2" defaultPivotStyle="PivotStyleLight16"/>
  <colors>
    <mruColors>
      <color rgb="FFCCFFFF"/>
      <color rgb="FF66FFFF"/>
      <color rgb="FF585858"/>
      <color rgb="FF646464"/>
      <color rgb="FFD3D3D3"/>
      <color rgb="FF777777"/>
      <color rgb="FF4D4D4D"/>
      <color rgb="FF9BDEFF"/>
      <color rgb="FF8FDA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76200</xdr:rowOff>
        </xdr:from>
        <xdr:to>
          <xdr:col>3</xdr:col>
          <xdr:colOff>438150</xdr:colOff>
          <xdr:row>2</xdr:row>
          <xdr:rowOff>104775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.156.6.200\suiviaction\Action\9976\11%20Novembre%20Dentis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ublons_dentistes_20151031"/>
      <sheetName val="Feuil1"/>
      <sheetName val="Feuil3"/>
      <sheetName val="Feuil2"/>
    </sheetNames>
    <sheetDataSet>
      <sheetData sheetId="0"/>
      <sheetData sheetId="1">
        <row r="1">
          <cell r="A1" t="str">
            <v>Dble fact même risque</v>
          </cell>
        </row>
        <row r="2">
          <cell r="A2" t="str">
            <v>Dble fact risque différent</v>
          </cell>
        </row>
        <row r="3">
          <cell r="A3" t="str">
            <v>Dble saisie de la même pièce (liquidateur/tiers)</v>
          </cell>
        </row>
        <row r="4">
          <cell r="A4" t="str">
            <v>Duplicata payé non justifié</v>
          </cell>
        </row>
        <row r="5">
          <cell r="A5" t="str">
            <v>Duplicata recherché - mise en paiement non justifié</v>
          </cell>
        </row>
        <row r="6">
          <cell r="A6" t="str">
            <v>Double télétransmission</v>
          </cell>
        </row>
        <row r="7">
          <cell r="A7" t="str">
            <v>FSE rejetée payée + FSP autres</v>
          </cell>
        </row>
        <row r="8">
          <cell r="A8" t="str">
            <v>Autres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3"/>
  <sheetViews>
    <sheetView tabSelected="1" workbookViewId="0">
      <selection activeCell="L1" sqref="L1"/>
    </sheetView>
  </sheetViews>
  <sheetFormatPr baseColWidth="10" defaultRowHeight="15" x14ac:dyDescent="0.25"/>
  <cols>
    <col min="1" max="1" width="12" bestFit="1" customWidth="1"/>
    <col min="2" max="3" width="8.85546875" bestFit="1" customWidth="1"/>
    <col min="4" max="4" width="11.85546875" customWidth="1"/>
    <col min="5" max="6" width="8.85546875" bestFit="1" customWidth="1"/>
    <col min="7" max="7" width="3.85546875" bestFit="1" customWidth="1"/>
    <col min="8" max="8" width="9.28515625" customWidth="1"/>
    <col min="9" max="9" width="8.28515625" customWidth="1"/>
    <col min="10" max="10" width="6.140625" bestFit="1" customWidth="1"/>
    <col min="11" max="11" width="8.85546875" bestFit="1" customWidth="1"/>
    <col min="12" max="12" width="6.7109375" bestFit="1" customWidth="1"/>
  </cols>
  <sheetData>
    <row r="1" spans="1:35" ht="15.75" x14ac:dyDescent="0.25">
      <c r="A1" s="1" t="s">
        <v>41</v>
      </c>
      <c r="B1" s="74"/>
      <c r="C1" s="1"/>
      <c r="D1" s="10"/>
      <c r="E1" s="1"/>
      <c r="F1" s="4" t="s">
        <v>0</v>
      </c>
      <c r="G1" s="4"/>
      <c r="H1" s="4"/>
      <c r="I1" s="163" t="s">
        <v>40</v>
      </c>
      <c r="J1" s="163"/>
      <c r="K1" s="163"/>
      <c r="L1" s="73">
        <v>3</v>
      </c>
      <c r="M1" s="10"/>
      <c r="N1" s="10"/>
    </row>
    <row r="2" spans="1:35" ht="27.75" customHeight="1" x14ac:dyDescent="0.35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5"/>
      <c r="M2" s="10"/>
      <c r="N2" s="10"/>
    </row>
    <row r="3" spans="1:35" ht="10.5" customHeight="1" x14ac:dyDescent="0.25">
      <c r="D3" s="10"/>
      <c r="G3" s="10"/>
      <c r="I3" s="10"/>
      <c r="M3" s="10"/>
      <c r="N3" s="10"/>
    </row>
    <row r="4" spans="1:35" ht="10.5" customHeight="1" x14ac:dyDescent="0.25">
      <c r="A4" s="1"/>
      <c r="B4" s="1"/>
      <c r="C4" s="1"/>
      <c r="D4" s="10"/>
      <c r="E4" s="1"/>
      <c r="F4" s="1"/>
      <c r="G4" s="10"/>
      <c r="H4" s="1"/>
      <c r="I4" s="10"/>
      <c r="J4" s="1"/>
      <c r="K4" s="1"/>
      <c r="L4" s="1"/>
      <c r="M4" s="10"/>
      <c r="N4" s="10"/>
    </row>
    <row r="5" spans="1:35" ht="19.5" x14ac:dyDescent="0.25">
      <c r="A5" s="16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9"/>
      <c r="M5" s="10"/>
      <c r="N5" s="10"/>
      <c r="AI5" s="65"/>
    </row>
    <row r="6" spans="1:35" ht="36.75" customHeight="1" x14ac:dyDescent="0.25">
      <c r="A6" s="1"/>
      <c r="B6" s="1"/>
      <c r="C6" s="1"/>
      <c r="D6" s="10"/>
      <c r="E6" s="1"/>
      <c r="F6" s="1"/>
      <c r="G6" s="10"/>
      <c r="H6" s="1"/>
      <c r="I6" s="10"/>
      <c r="J6" s="1"/>
      <c r="K6" s="1"/>
      <c r="L6" s="1"/>
      <c r="M6" s="10"/>
      <c r="N6" s="10"/>
    </row>
    <row r="7" spans="1:35" ht="18.75" customHeight="1" x14ac:dyDescent="0.3">
      <c r="A7" s="19" t="s">
        <v>1</v>
      </c>
      <c r="B7" s="171" t="s">
        <v>20</v>
      </c>
      <c r="C7" s="171"/>
      <c r="D7" s="22"/>
      <c r="E7" s="1"/>
      <c r="F7" s="175" t="s">
        <v>43</v>
      </c>
      <c r="G7" s="175"/>
      <c r="H7" s="176"/>
      <c r="I7" s="176"/>
      <c r="J7" s="13"/>
      <c r="K7" s="31" t="s">
        <v>44</v>
      </c>
      <c r="L7" s="67">
        <f>VLOOKUP(L1,Feuil2!A4:AM39978,11)</f>
        <v>42424</v>
      </c>
      <c r="M7" s="9"/>
      <c r="N7" s="10"/>
    </row>
    <row r="8" spans="1:35" ht="10.5" customHeight="1" x14ac:dyDescent="0.25">
      <c r="A8" s="1"/>
      <c r="B8" s="1"/>
      <c r="C8" s="1"/>
      <c r="D8" s="63"/>
      <c r="E8" s="1"/>
      <c r="F8" s="63"/>
      <c r="G8" s="10"/>
      <c r="H8" s="51"/>
      <c r="I8" s="51"/>
      <c r="J8" s="13"/>
      <c r="K8" s="9"/>
      <c r="L8" s="9"/>
      <c r="M8" s="10"/>
      <c r="N8" s="10"/>
    </row>
    <row r="9" spans="1:35" ht="29.25" customHeight="1" x14ac:dyDescent="0.25">
      <c r="A9" s="1"/>
      <c r="B9" s="1"/>
      <c r="C9" s="1"/>
      <c r="D9" s="10"/>
      <c r="E9" s="1"/>
      <c r="F9" s="1"/>
      <c r="G9" s="10"/>
      <c r="H9" s="1"/>
      <c r="I9" s="10"/>
      <c r="J9" s="1"/>
      <c r="K9" s="3"/>
      <c r="L9" s="33"/>
      <c r="M9" s="9"/>
      <c r="N9" s="10"/>
    </row>
    <row r="10" spans="1:35" ht="18.75" x14ac:dyDescent="0.3">
      <c r="A10" s="1"/>
      <c r="B10" s="166"/>
      <c r="C10" s="166"/>
      <c r="D10" s="11"/>
      <c r="E10" s="166"/>
      <c r="F10" s="166"/>
      <c r="G10" s="12"/>
      <c r="H10" s="182" t="s">
        <v>42</v>
      </c>
      <c r="I10" s="182"/>
      <c r="J10" s="139" t="str">
        <f>VLOOKUP(L1,Feuil2!A5:AL39978,2)</f>
        <v>5</v>
      </c>
      <c r="K10" s="139"/>
      <c r="L10" s="139"/>
      <c r="M10" s="9"/>
      <c r="N10" s="9"/>
    </row>
    <row r="11" spans="1:35" ht="18.75" x14ac:dyDescent="0.3">
      <c r="A11" s="1"/>
      <c r="B11" s="7"/>
      <c r="C11" s="7"/>
      <c r="D11" s="18"/>
      <c r="E11" s="8"/>
      <c r="F11" s="7"/>
      <c r="G11" s="18"/>
      <c r="H11" s="173" t="s">
        <v>11</v>
      </c>
      <c r="I11" s="173"/>
      <c r="J11" s="183" t="str">
        <f>VLOOKUP(L1,Feuil2!A5:AM39978,4)</f>
        <v>C</v>
      </c>
      <c r="K11" s="183"/>
      <c r="L11" s="183"/>
      <c r="M11" s="32"/>
      <c r="N11" s="32"/>
      <c r="O11" s="2"/>
    </row>
    <row r="12" spans="1:35" ht="22.5" customHeight="1" x14ac:dyDescent="0.25">
      <c r="A12" s="17" t="s">
        <v>2</v>
      </c>
      <c r="B12" s="71" t="str">
        <f>IF(B13&lt;&gt;0,"X","")</f>
        <v>X</v>
      </c>
      <c r="C12" s="71" t="str">
        <f>IF(C13&lt;&gt;0,"X","")</f>
        <v/>
      </c>
      <c r="D12" s="23"/>
      <c r="E12" s="70" t="str">
        <f>IF(E13&lt;&gt;0,"X","")</f>
        <v>X</v>
      </c>
      <c r="F12" s="70" t="str">
        <f>IF(F13&lt;&gt;0,"X","")</f>
        <v>X</v>
      </c>
      <c r="G12" s="25"/>
      <c r="H12" s="174" t="s">
        <v>12</v>
      </c>
      <c r="I12" s="174"/>
      <c r="J12" s="183">
        <f>VLOOKUP(L1,Feuil2!A5:AM39978,5)</f>
        <v>11</v>
      </c>
      <c r="K12" s="183"/>
      <c r="L12" s="183"/>
      <c r="M12" s="10"/>
      <c r="N12" s="10"/>
    </row>
    <row r="13" spans="1:35" ht="21.75" customHeight="1" x14ac:dyDescent="0.25">
      <c r="B13" s="66">
        <v>1</v>
      </c>
      <c r="C13" s="66">
        <v>0</v>
      </c>
      <c r="D13" s="66"/>
      <c r="E13" s="66">
        <v>1</v>
      </c>
      <c r="F13" s="66">
        <v>1</v>
      </c>
      <c r="G13" s="10"/>
      <c r="H13" s="177" t="s">
        <v>13</v>
      </c>
      <c r="I13" s="177"/>
      <c r="J13" s="184" t="str">
        <f>VLOOKUP(L1,Feuil2!A5:AM39978,3)</f>
        <v>c</v>
      </c>
      <c r="K13" s="184"/>
      <c r="L13" s="184"/>
      <c r="M13" s="10"/>
      <c r="N13" s="10"/>
    </row>
    <row r="14" spans="1:35" ht="42" customHeight="1" x14ac:dyDescent="0.25">
      <c r="A14" s="1"/>
      <c r="B14" s="1"/>
      <c r="C14" s="1"/>
      <c r="D14" s="10"/>
      <c r="E14" s="1"/>
      <c r="F14" s="1"/>
      <c r="G14" s="10"/>
      <c r="H14" s="1"/>
      <c r="I14" s="10"/>
      <c r="J14" s="18"/>
      <c r="K14" s="1"/>
      <c r="L14" s="8"/>
      <c r="M14" s="10"/>
      <c r="N14" s="10"/>
    </row>
    <row r="15" spans="1:35" ht="18" customHeight="1" x14ac:dyDescent="0.35">
      <c r="A15" s="179" t="s">
        <v>38</v>
      </c>
      <c r="B15" s="179"/>
      <c r="C15" s="179"/>
      <c r="D15" s="179"/>
      <c r="E15" s="179"/>
      <c r="F15" s="179"/>
      <c r="G15" s="26"/>
      <c r="H15" s="172">
        <f>VLOOKUP(L1,Feuil2!A5:AM39978,20)</f>
        <v>32.25</v>
      </c>
      <c r="I15" s="172"/>
      <c r="J15" s="172"/>
      <c r="K15" s="172"/>
      <c r="L15" s="26"/>
      <c r="M15" s="10"/>
      <c r="N15" s="10"/>
    </row>
    <row r="16" spans="1:35" x14ac:dyDescent="0.25">
      <c r="D16" s="10"/>
      <c r="G16" s="10"/>
      <c r="I16" s="10"/>
      <c r="M16" s="10"/>
      <c r="N16" s="10"/>
    </row>
    <row r="17" spans="1:14" ht="15.75" customHeight="1" x14ac:dyDescent="0.25">
      <c r="A17" s="6"/>
      <c r="B17" s="6"/>
      <c r="C17" s="20"/>
      <c r="D17" s="20"/>
      <c r="E17" s="15"/>
      <c r="F17" s="164"/>
      <c r="G17" s="164"/>
      <c r="H17" s="164"/>
      <c r="I17" s="21"/>
      <c r="J17" s="16"/>
      <c r="K17" s="68"/>
      <c r="L17" s="68"/>
      <c r="M17" s="10"/>
      <c r="N17" s="10"/>
    </row>
    <row r="18" spans="1:14" ht="16.5" customHeight="1" x14ac:dyDescent="0.25">
      <c r="A18" s="170"/>
      <c r="B18" s="170"/>
      <c r="C18" s="170"/>
      <c r="D18" s="24"/>
      <c r="E18" s="2"/>
      <c r="F18" s="2"/>
      <c r="G18" s="2"/>
      <c r="H18" s="2"/>
      <c r="I18" s="20"/>
      <c r="J18" s="20"/>
      <c r="M18" s="10"/>
      <c r="N18" s="10"/>
    </row>
    <row r="19" spans="1:14" ht="23.25" customHeight="1" x14ac:dyDescent="0.35">
      <c r="A19" s="180" t="s">
        <v>39</v>
      </c>
      <c r="B19" s="180"/>
      <c r="C19" s="180"/>
      <c r="D19" s="180"/>
      <c r="E19" s="180"/>
      <c r="F19" s="180"/>
      <c r="G19" s="69"/>
      <c r="H19" s="178">
        <f>VLOOKUP(L1,Feuil2!A5:AL39978,19)+VLOOKUP(L1,Feuil2!A5:AL39978,20)+VLOOKUP(L1,Feuil2!A5:AL39978,21)+VLOOKUP(L1,Feuil2!A5:AL39978,22)</f>
        <v>53.76</v>
      </c>
      <c r="I19" s="178"/>
      <c r="J19" s="178"/>
      <c r="K19" s="178"/>
      <c r="L19" s="69"/>
      <c r="M19" s="10"/>
      <c r="N19" s="10"/>
    </row>
    <row r="20" spans="1:14" ht="8.2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0"/>
      <c r="N20" s="10"/>
    </row>
    <row r="21" spans="1:14" ht="33" customHeight="1" x14ac:dyDescent="0.25">
      <c r="A21" s="181" t="s">
        <v>37</v>
      </c>
      <c r="B21" s="181"/>
      <c r="C21" s="181"/>
      <c r="D21" s="181"/>
      <c r="E21" s="181"/>
      <c r="F21" s="181"/>
      <c r="G21" s="36"/>
      <c r="H21" s="36"/>
      <c r="I21" s="36"/>
      <c r="J21" s="36"/>
      <c r="K21" s="36"/>
      <c r="L21" s="36"/>
      <c r="M21" s="10"/>
      <c r="N21" s="10"/>
    </row>
    <row r="22" spans="1:14" ht="17.100000000000001" customHeight="1" x14ac:dyDescent="0.25">
      <c r="A22" s="34"/>
      <c r="B22" s="34"/>
      <c r="C22" s="34"/>
      <c r="D22" s="64"/>
      <c r="E22" s="34"/>
      <c r="F22" s="64"/>
      <c r="G22" s="132" t="s">
        <v>14</v>
      </c>
      <c r="H22" s="142">
        <f>VLOOKUP(L1,Feuil2!A5:AM39978,11,0)</f>
        <v>42424</v>
      </c>
      <c r="I22" s="151"/>
      <c r="J22" s="133" t="s">
        <v>15</v>
      </c>
      <c r="K22" s="142">
        <f>VLOOKUP(L1,Feuil2!A5:AM39978,11+0.1,1)</f>
        <v>42424</v>
      </c>
      <c r="L22" s="142"/>
      <c r="M22" s="10"/>
      <c r="N22" s="10"/>
    </row>
    <row r="23" spans="1:14" ht="17.100000000000001" customHeight="1" x14ac:dyDescent="0.25">
      <c r="A23" s="35"/>
      <c r="B23" s="35"/>
      <c r="C23" s="35"/>
      <c r="D23" s="35"/>
      <c r="E23" s="35"/>
      <c r="F23" s="35"/>
      <c r="G23" s="132"/>
      <c r="H23" s="160"/>
      <c r="I23" s="161"/>
      <c r="J23" s="133"/>
      <c r="K23" s="160"/>
      <c r="L23" s="161"/>
      <c r="M23" s="10"/>
      <c r="N23" s="10"/>
    </row>
    <row r="24" spans="1:14" ht="17.100000000000001" customHeight="1" x14ac:dyDescent="0.25">
      <c r="A24" s="40"/>
      <c r="B24" s="40"/>
      <c r="C24" s="40"/>
      <c r="D24" s="40"/>
      <c r="E24" s="40"/>
      <c r="F24" s="39"/>
      <c r="G24" s="132"/>
      <c r="H24" s="161"/>
      <c r="I24" s="161"/>
      <c r="J24" s="133"/>
      <c r="K24" s="161"/>
      <c r="L24" s="161"/>
      <c r="M24" s="10"/>
      <c r="N24" s="10"/>
    </row>
    <row r="25" spans="1:14" ht="17.100000000000001" customHeight="1" x14ac:dyDescent="0.25">
      <c r="A25" s="37"/>
      <c r="B25" s="38"/>
      <c r="C25" s="38"/>
      <c r="D25" s="38"/>
      <c r="E25" s="38"/>
      <c r="F25" s="39"/>
      <c r="G25" s="132"/>
      <c r="H25" s="162"/>
      <c r="I25" s="162"/>
      <c r="J25" s="133"/>
      <c r="K25" s="161"/>
      <c r="L25" s="161"/>
      <c r="M25" s="10"/>
      <c r="N25" s="10"/>
    </row>
    <row r="26" spans="1:14" ht="17.100000000000001" customHeight="1" x14ac:dyDescent="0.25">
      <c r="A26" s="37"/>
      <c r="B26" s="38"/>
      <c r="C26" s="38"/>
      <c r="D26" s="38"/>
      <c r="E26" s="38"/>
      <c r="F26" s="39"/>
      <c r="G26" s="132"/>
      <c r="H26" s="162"/>
      <c r="I26" s="162"/>
      <c r="J26" s="133"/>
      <c r="K26" s="161"/>
      <c r="L26" s="161"/>
      <c r="M26" s="10"/>
      <c r="N26" s="10"/>
    </row>
    <row r="27" spans="1:14" ht="17.100000000000001" customHeight="1" x14ac:dyDescent="0.25">
      <c r="A27" s="38"/>
      <c r="B27" s="38"/>
      <c r="C27" s="38"/>
      <c r="D27" s="38"/>
      <c r="E27" s="38"/>
      <c r="F27" s="39"/>
      <c r="G27" s="132"/>
      <c r="H27" s="162"/>
      <c r="I27" s="162"/>
      <c r="J27" s="133"/>
      <c r="K27" s="161"/>
      <c r="L27" s="161"/>
      <c r="M27" s="10"/>
      <c r="N27" s="10"/>
    </row>
    <row r="28" spans="1:14" ht="17.100000000000001" customHeight="1" x14ac:dyDescent="0.25">
      <c r="A28" s="38"/>
      <c r="B28" s="38"/>
      <c r="C28" s="38"/>
      <c r="D28" s="38"/>
      <c r="E28" s="38"/>
      <c r="F28" s="39"/>
      <c r="G28" s="132"/>
      <c r="H28" s="162"/>
      <c r="I28" s="162"/>
      <c r="J28" s="133"/>
      <c r="K28" s="161"/>
      <c r="L28" s="161"/>
      <c r="M28" s="10"/>
      <c r="N28" s="10"/>
    </row>
    <row r="29" spans="1:14" ht="17.100000000000001" customHeight="1" x14ac:dyDescent="0.25">
      <c r="A29" s="38"/>
      <c r="B29" s="38"/>
      <c r="C29" s="38"/>
      <c r="D29" s="38"/>
      <c r="E29" s="38"/>
      <c r="F29" s="39"/>
      <c r="G29" s="132"/>
      <c r="H29" s="162"/>
      <c r="I29" s="162"/>
      <c r="J29" s="133"/>
      <c r="K29" s="161"/>
      <c r="L29" s="161"/>
      <c r="M29" s="10"/>
      <c r="N29" s="10"/>
    </row>
    <row r="30" spans="1:14" ht="20.100000000000001" customHeight="1" x14ac:dyDescent="0.25">
      <c r="A30" s="140"/>
      <c r="B30" s="140"/>
      <c r="C30" s="140"/>
      <c r="D30" s="140"/>
      <c r="E30" s="141">
        <f>VLOOKUP(L1,Feuil2!A5:AM39978,24)</f>
        <v>0</v>
      </c>
      <c r="F30" s="141"/>
      <c r="G30" s="132"/>
      <c r="H30" s="38"/>
      <c r="I30" s="38"/>
      <c r="J30" s="133"/>
      <c r="K30" s="47"/>
      <c r="L30" s="47"/>
      <c r="M30" s="10"/>
      <c r="N30" s="10"/>
    </row>
    <row r="31" spans="1:14" ht="14.25" customHeight="1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10"/>
      <c r="N31" s="10"/>
    </row>
    <row r="32" spans="1:14" ht="8.25" customHeight="1" x14ac:dyDescent="0.25">
      <c r="A32" s="42"/>
      <c r="B32" s="42"/>
      <c r="C32" s="42"/>
      <c r="D32" s="42"/>
      <c r="E32" s="44"/>
      <c r="F32" s="44"/>
      <c r="G32" s="44"/>
      <c r="H32" s="44"/>
      <c r="I32" s="44"/>
      <c r="J32" s="44"/>
      <c r="K32" s="42"/>
      <c r="L32" s="42"/>
      <c r="M32" s="10"/>
      <c r="N32" s="10"/>
    </row>
    <row r="33" spans="1:14" ht="20.100000000000001" customHeight="1" x14ac:dyDescent="0.25">
      <c r="A33" s="137"/>
      <c r="B33" s="137"/>
      <c r="C33" s="137"/>
      <c r="D33" s="137"/>
      <c r="E33" s="137"/>
      <c r="F33" s="42"/>
      <c r="G33" s="42"/>
      <c r="H33" s="45"/>
      <c r="I33" s="45"/>
      <c r="J33" s="72">
        <f>VLOOKUP(L1,Feuil2!A5:AM39978,21)</f>
        <v>9.68</v>
      </c>
      <c r="K33" s="45"/>
      <c r="L33" s="45"/>
      <c r="M33" s="10"/>
      <c r="N33" s="10"/>
    </row>
    <row r="34" spans="1:14" ht="20.100000000000001" customHeight="1" x14ac:dyDescent="0.25">
      <c r="A34" s="138">
        <f>VLOOKUP(L1,Feuil2!A5:AM39978,25)</f>
        <v>0</v>
      </c>
      <c r="B34" s="139"/>
      <c r="C34" s="139"/>
      <c r="D34" s="139"/>
      <c r="E34" s="139"/>
      <c r="F34" s="42"/>
      <c r="G34" s="42"/>
      <c r="H34" s="46"/>
      <c r="I34" s="46"/>
      <c r="J34" s="47"/>
      <c r="K34" s="47"/>
      <c r="L34" s="47"/>
      <c r="M34" s="10"/>
      <c r="N34" s="10"/>
    </row>
    <row r="35" spans="1:14" ht="20.100000000000001" customHeight="1" x14ac:dyDescent="0.25">
      <c r="A35" s="153"/>
      <c r="B35" s="154"/>
      <c r="C35" s="154"/>
      <c r="D35" s="154"/>
      <c r="E35" s="154"/>
      <c r="F35" s="42"/>
      <c r="G35" s="42"/>
      <c r="H35" s="155"/>
      <c r="I35" s="155"/>
      <c r="J35" s="151">
        <f>VLOOKUP(L1,Feuil2!A5:AM39978,22)</f>
        <v>9.68</v>
      </c>
      <c r="K35" s="151"/>
      <c r="L35" s="47"/>
      <c r="M35" s="10"/>
      <c r="N35" s="10"/>
    </row>
    <row r="36" spans="1:14" ht="30.75" customHeight="1" x14ac:dyDescent="0.25">
      <c r="A36" s="42"/>
      <c r="B36" s="48"/>
      <c r="C36" s="42"/>
      <c r="D36" s="42"/>
      <c r="E36" s="42"/>
      <c r="F36" s="42"/>
      <c r="G36" s="42"/>
      <c r="H36" s="44"/>
      <c r="I36" s="44"/>
      <c r="J36" s="43"/>
      <c r="K36" s="43"/>
      <c r="L36" s="44"/>
      <c r="M36" s="10"/>
      <c r="N36" s="10"/>
    </row>
    <row r="37" spans="1:14" ht="15.75" customHeight="1" x14ac:dyDescent="0.25">
      <c r="A37" s="152"/>
      <c r="B37" s="152"/>
      <c r="C37" s="152"/>
      <c r="D37" s="49"/>
      <c r="E37" s="42"/>
      <c r="F37" s="42"/>
      <c r="G37" s="42"/>
      <c r="H37" s="42"/>
      <c r="I37" s="42"/>
      <c r="J37" s="42"/>
      <c r="K37" s="42"/>
      <c r="L37" s="42"/>
      <c r="M37" s="10"/>
      <c r="N37" s="10"/>
    </row>
    <row r="38" spans="1:14" ht="9" customHeight="1" x14ac:dyDescent="0.25">
      <c r="A38" s="156"/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0"/>
      <c r="N38" s="10"/>
    </row>
    <row r="39" spans="1:14" ht="15.75" x14ac:dyDescent="0.25">
      <c r="A39" s="157">
        <f>VLOOKUP(L1,Feuil2!A5:AM39978,26)</f>
        <v>0</v>
      </c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9"/>
      <c r="M39" s="10"/>
      <c r="N39" s="10"/>
    </row>
    <row r="40" spans="1:14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7"/>
      <c r="M40" s="10"/>
      <c r="N40" s="10"/>
    </row>
    <row r="41" spans="1:14" x14ac:dyDescent="0.25">
      <c r="A41" s="145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7"/>
    </row>
    <row r="42" spans="1:14" x14ac:dyDescent="0.25">
      <c r="A42" s="148"/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50"/>
    </row>
    <row r="43" spans="1:14" x14ac:dyDescent="0.25">
      <c r="D43" s="10"/>
      <c r="G43" s="10"/>
      <c r="I43" s="10"/>
    </row>
    <row r="44" spans="1:14" ht="32.25" customHeight="1" x14ac:dyDescent="0.25">
      <c r="D44" s="10"/>
      <c r="G44" s="10"/>
      <c r="I44" s="10"/>
    </row>
    <row r="45" spans="1:14" x14ac:dyDescent="0.25">
      <c r="A45" s="143"/>
      <c r="B45" s="143"/>
      <c r="C45" s="143"/>
      <c r="D45" s="10"/>
      <c r="G45" s="10"/>
      <c r="I45" s="41"/>
      <c r="J45" s="144"/>
      <c r="K45" s="144"/>
      <c r="L45" s="144"/>
    </row>
    <row r="46" spans="1:14" x14ac:dyDescent="0.25">
      <c r="D46" s="10"/>
      <c r="G46" s="10"/>
      <c r="I46" s="10"/>
    </row>
    <row r="47" spans="1:14" x14ac:dyDescent="0.25">
      <c r="D47" s="10"/>
      <c r="G47" s="10"/>
      <c r="I47" s="10"/>
    </row>
    <row r="48" spans="1:14" x14ac:dyDescent="0.25">
      <c r="D48" s="10"/>
      <c r="G48" s="10"/>
      <c r="I48" s="10"/>
    </row>
    <row r="49" spans="4:9" x14ac:dyDescent="0.25">
      <c r="D49" s="10"/>
      <c r="G49" s="10"/>
      <c r="I49" s="10"/>
    </row>
    <row r="50" spans="4:9" x14ac:dyDescent="0.25">
      <c r="D50" s="10"/>
      <c r="G50" s="10"/>
      <c r="I50" s="10"/>
    </row>
    <row r="51" spans="4:9" x14ac:dyDescent="0.25">
      <c r="D51" s="10"/>
      <c r="G51" s="10"/>
      <c r="I51" s="10"/>
    </row>
    <row r="52" spans="4:9" x14ac:dyDescent="0.25">
      <c r="D52" s="10"/>
      <c r="G52" s="10"/>
      <c r="I52" s="10"/>
    </row>
    <row r="53" spans="4:9" x14ac:dyDescent="0.25">
      <c r="D53" s="10"/>
      <c r="G53" s="10"/>
      <c r="I53" s="10"/>
    </row>
  </sheetData>
  <mergeCells count="54">
    <mergeCell ref="A21:F21"/>
    <mergeCell ref="H10:I10"/>
    <mergeCell ref="J11:L11"/>
    <mergeCell ref="J12:L12"/>
    <mergeCell ref="J13:L13"/>
    <mergeCell ref="F7:G7"/>
    <mergeCell ref="H7:I7"/>
    <mergeCell ref="H13:I13"/>
    <mergeCell ref="H19:K19"/>
    <mergeCell ref="A15:F15"/>
    <mergeCell ref="A19:F19"/>
    <mergeCell ref="I1:K1"/>
    <mergeCell ref="J10:L10"/>
    <mergeCell ref="H23:I23"/>
    <mergeCell ref="H24:I24"/>
    <mergeCell ref="H25:I25"/>
    <mergeCell ref="F17:H17"/>
    <mergeCell ref="K25:L25"/>
    <mergeCell ref="A2:K2"/>
    <mergeCell ref="B10:C10"/>
    <mergeCell ref="A5:L5"/>
    <mergeCell ref="E10:F10"/>
    <mergeCell ref="A18:C18"/>
    <mergeCell ref="B7:C7"/>
    <mergeCell ref="H15:K15"/>
    <mergeCell ref="H11:I11"/>
    <mergeCell ref="H12:I12"/>
    <mergeCell ref="A45:C45"/>
    <mergeCell ref="J45:L45"/>
    <mergeCell ref="A41:L41"/>
    <mergeCell ref="A42:L42"/>
    <mergeCell ref="J35:K35"/>
    <mergeCell ref="A37:C37"/>
    <mergeCell ref="A35:E35"/>
    <mergeCell ref="H35:I35"/>
    <mergeCell ref="A38:L38"/>
    <mergeCell ref="A39:L39"/>
    <mergeCell ref="A40:L40"/>
    <mergeCell ref="A33:E33"/>
    <mergeCell ref="A34:E34"/>
    <mergeCell ref="A30:D30"/>
    <mergeCell ref="E30:F30"/>
    <mergeCell ref="K22:L22"/>
    <mergeCell ref="H22:I22"/>
    <mergeCell ref="K23:L23"/>
    <mergeCell ref="K24:L24"/>
    <mergeCell ref="H26:I26"/>
    <mergeCell ref="H27:I27"/>
    <mergeCell ref="H28:I28"/>
    <mergeCell ref="H29:I29"/>
    <mergeCell ref="K28:L28"/>
    <mergeCell ref="K29:L29"/>
    <mergeCell ref="K26:L26"/>
    <mergeCell ref="K27:L27"/>
  </mergeCells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M19"/>
  <sheetViews>
    <sheetView workbookViewId="0">
      <selection activeCell="B19" sqref="B19"/>
    </sheetView>
  </sheetViews>
  <sheetFormatPr baseColWidth="10" defaultRowHeight="15" x14ac:dyDescent="0.25"/>
  <cols>
    <col min="1" max="1" width="7" style="202" bestFit="1" customWidth="1"/>
    <col min="2" max="2" width="12.140625" bestFit="1" customWidth="1"/>
    <col min="3" max="3" width="6" bestFit="1" customWidth="1"/>
    <col min="4" max="4" width="9.140625" bestFit="1" customWidth="1"/>
    <col min="5" max="5" width="11.85546875" style="42" bestFit="1" customWidth="1"/>
    <col min="6" max="6" width="5.28515625" bestFit="1" customWidth="1"/>
    <col min="7" max="7" width="3" bestFit="1" customWidth="1"/>
    <col min="9" max="9" width="15.85546875" style="30" customWidth="1"/>
    <col min="10" max="10" width="14.7109375" style="30" customWidth="1"/>
    <col min="11" max="11" width="11.7109375" style="30" bestFit="1" customWidth="1"/>
    <col min="12" max="12" width="14" style="30" customWidth="1"/>
    <col min="13" max="13" width="11.42578125" style="30"/>
    <col min="14" max="14" width="4.85546875" style="30" bestFit="1" customWidth="1"/>
    <col min="15" max="15" width="2.28515625" style="30" bestFit="1" customWidth="1"/>
    <col min="16" max="16" width="5" style="30" bestFit="1" customWidth="1"/>
    <col min="17" max="17" width="10.28515625" style="30" bestFit="1" customWidth="1"/>
    <col min="18" max="18" width="2" style="30" bestFit="1" customWidth="1"/>
    <col min="19" max="22" width="6" style="30" bestFit="1" customWidth="1"/>
    <col min="23" max="23" width="11.42578125" style="30"/>
    <col min="24" max="24" width="8.85546875" style="30" bestFit="1" customWidth="1"/>
    <col min="25" max="25" width="22.85546875" style="30" customWidth="1"/>
    <col min="26" max="26" width="22.85546875" style="42" customWidth="1"/>
    <col min="27" max="27" width="10.7109375" style="42" bestFit="1" customWidth="1"/>
    <col min="28" max="28" width="10.28515625" style="42" bestFit="1" customWidth="1"/>
    <col min="29" max="29" width="5.28515625" style="42" bestFit="1" customWidth="1"/>
    <col min="30" max="30" width="22.85546875" style="42" customWidth="1"/>
    <col min="31" max="31" width="13.85546875" style="30" bestFit="1" customWidth="1"/>
    <col min="32" max="32" width="6" bestFit="1" customWidth="1"/>
    <col min="33" max="33" width="2.5703125" bestFit="1" customWidth="1"/>
    <col min="34" max="35" width="6" bestFit="1" customWidth="1"/>
    <col min="36" max="36" width="8.28515625" bestFit="1" customWidth="1"/>
    <col min="39" max="39" width="14.28515625" customWidth="1"/>
  </cols>
  <sheetData>
    <row r="1" spans="1:39" ht="24" thickBot="1" x14ac:dyDescent="0.4">
      <c r="B1" s="27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6"/>
    </row>
    <row r="2" spans="1:39" ht="19.5" thickBot="1" x14ac:dyDescent="0.45">
      <c r="B2" s="28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8"/>
    </row>
    <row r="3" spans="1:39" ht="16.5" thickBot="1" x14ac:dyDescent="0.3">
      <c r="B3" s="29"/>
      <c r="C3" s="52"/>
      <c r="D3" s="52"/>
      <c r="E3" s="52"/>
      <c r="F3" s="53"/>
      <c r="G3" s="53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189"/>
      <c r="AG3" s="190"/>
      <c r="AH3" s="191"/>
      <c r="AI3" s="192"/>
      <c r="AJ3" s="55"/>
      <c r="AK3" s="193"/>
      <c r="AL3" s="193"/>
      <c r="AM3" s="194"/>
    </row>
    <row r="4" spans="1:39" s="62" customFormat="1" ht="60" customHeight="1" thickBot="1" x14ac:dyDescent="0.3">
      <c r="A4" s="56" t="s">
        <v>5</v>
      </c>
      <c r="B4" s="57" t="s">
        <v>4</v>
      </c>
      <c r="C4" s="58" t="s">
        <v>9</v>
      </c>
      <c r="D4" s="58" t="s">
        <v>10</v>
      </c>
      <c r="E4" s="77" t="s">
        <v>22</v>
      </c>
      <c r="F4" s="78" t="s">
        <v>23</v>
      </c>
      <c r="G4" s="79"/>
      <c r="H4" s="80"/>
      <c r="I4" s="81"/>
      <c r="J4" s="82"/>
      <c r="K4" s="59" t="s">
        <v>3</v>
      </c>
      <c r="L4" s="83"/>
      <c r="M4" s="84"/>
      <c r="N4" s="85"/>
      <c r="O4" s="86"/>
      <c r="P4" s="58"/>
      <c r="Q4" s="87" t="s">
        <v>6</v>
      </c>
      <c r="R4" s="88"/>
      <c r="S4" s="89" t="s">
        <v>24</v>
      </c>
      <c r="T4" s="90"/>
      <c r="U4" s="91"/>
      <c r="V4" s="92"/>
      <c r="W4" s="59"/>
      <c r="X4" s="93" t="s">
        <v>7</v>
      </c>
      <c r="Y4" s="94"/>
      <c r="Z4" s="95"/>
      <c r="AA4" s="96"/>
      <c r="AB4" s="60" t="s">
        <v>45</v>
      </c>
      <c r="AC4" s="97"/>
      <c r="AD4" s="98"/>
      <c r="AE4" s="75" t="s">
        <v>8</v>
      </c>
      <c r="AF4" s="58" t="s">
        <v>46</v>
      </c>
      <c r="AG4" s="76" t="s">
        <v>47</v>
      </c>
      <c r="AH4" s="58" t="s">
        <v>46</v>
      </c>
      <c r="AI4" s="76" t="s">
        <v>47</v>
      </c>
      <c r="AJ4" s="58" t="s">
        <v>21</v>
      </c>
      <c r="AK4" s="58"/>
      <c r="AL4" s="58"/>
      <c r="AM4" s="61"/>
    </row>
    <row r="5" spans="1:39" x14ac:dyDescent="0.25">
      <c r="A5" s="135">
        <v>1</v>
      </c>
      <c r="B5" s="109" t="s">
        <v>17</v>
      </c>
      <c r="C5" s="103" t="s">
        <v>48</v>
      </c>
      <c r="D5" s="103" t="s">
        <v>46</v>
      </c>
      <c r="E5" s="103">
        <v>13</v>
      </c>
      <c r="F5" s="110">
        <v>16</v>
      </c>
      <c r="G5" s="105">
        <v>55</v>
      </c>
      <c r="H5" s="104"/>
      <c r="I5" s="106"/>
      <c r="J5" s="106"/>
      <c r="K5" s="104">
        <v>42188</v>
      </c>
      <c r="L5" s="106"/>
      <c r="M5" s="106"/>
      <c r="N5" s="106" t="s">
        <v>25</v>
      </c>
      <c r="O5" s="106" t="s">
        <v>26</v>
      </c>
      <c r="P5" s="106">
        <v>50</v>
      </c>
      <c r="Q5" s="106">
        <v>1</v>
      </c>
      <c r="R5" s="106">
        <v>1</v>
      </c>
      <c r="S5" s="106">
        <v>2.15</v>
      </c>
      <c r="T5" s="106">
        <v>107.5</v>
      </c>
      <c r="U5" s="106">
        <v>32.25</v>
      </c>
      <c r="V5" s="123">
        <v>32.25</v>
      </c>
      <c r="W5" s="106"/>
      <c r="X5" s="106" t="s">
        <v>27</v>
      </c>
      <c r="Y5" s="106"/>
      <c r="Z5" s="106"/>
      <c r="AA5" s="104">
        <v>42411</v>
      </c>
      <c r="AB5" s="107" t="s">
        <v>31</v>
      </c>
      <c r="AC5" s="106" t="s">
        <v>28</v>
      </c>
      <c r="AD5" s="104"/>
      <c r="AE5" s="131"/>
      <c r="AF5" s="129"/>
      <c r="AG5" s="129"/>
      <c r="AH5" s="129">
        <v>32.25</v>
      </c>
      <c r="AI5" s="123"/>
      <c r="AJ5" s="106"/>
      <c r="AK5" s="106"/>
      <c r="AL5" s="106"/>
      <c r="AM5" s="121"/>
    </row>
    <row r="6" spans="1:39" x14ac:dyDescent="0.25">
      <c r="A6" s="122">
        <v>2</v>
      </c>
      <c r="B6" s="111" t="s">
        <v>16</v>
      </c>
      <c r="C6" s="112" t="s">
        <v>49</v>
      </c>
      <c r="D6" s="112" t="s">
        <v>59</v>
      </c>
      <c r="E6" s="112">
        <v>12</v>
      </c>
      <c r="F6" s="113">
        <v>15</v>
      </c>
      <c r="G6" s="102">
        <v>14</v>
      </c>
      <c r="H6" s="101"/>
      <c r="I6" s="100"/>
      <c r="J6" s="100"/>
      <c r="K6" s="101">
        <v>41895</v>
      </c>
      <c r="L6" s="100"/>
      <c r="M6" s="100"/>
      <c r="N6" s="100" t="s">
        <v>25</v>
      </c>
      <c r="O6" s="100" t="s">
        <v>26</v>
      </c>
      <c r="P6" s="100">
        <v>50</v>
      </c>
      <c r="Q6" s="100">
        <v>1</v>
      </c>
      <c r="R6" s="100">
        <v>1</v>
      </c>
      <c r="S6" s="100">
        <v>2.15</v>
      </c>
      <c r="T6" s="100">
        <v>107.5</v>
      </c>
      <c r="U6" s="100">
        <v>32.25</v>
      </c>
      <c r="V6" s="124">
        <v>32.25</v>
      </c>
      <c r="W6" s="100"/>
      <c r="X6" s="100" t="s">
        <v>27</v>
      </c>
      <c r="Y6" s="100"/>
      <c r="Z6" s="100"/>
      <c r="AA6" s="101">
        <v>42412</v>
      </c>
      <c r="AB6" s="99" t="s">
        <v>19</v>
      </c>
      <c r="AC6" s="100" t="s">
        <v>28</v>
      </c>
      <c r="AD6" s="101"/>
      <c r="AE6" s="131"/>
      <c r="AF6" s="130"/>
      <c r="AG6" s="130"/>
      <c r="AH6" s="130"/>
      <c r="AI6" s="130">
        <v>32.25</v>
      </c>
      <c r="AJ6" s="100"/>
      <c r="AK6" s="100"/>
      <c r="AL6" s="100"/>
      <c r="AM6" s="116"/>
    </row>
    <row r="7" spans="1:39" x14ac:dyDescent="0.25">
      <c r="A7" s="122">
        <v>3</v>
      </c>
      <c r="B7" s="111" t="s">
        <v>29</v>
      </c>
      <c r="C7" s="112" t="s">
        <v>50</v>
      </c>
      <c r="D7" s="112" t="s">
        <v>60</v>
      </c>
      <c r="E7" s="112">
        <v>11</v>
      </c>
      <c r="F7" s="113">
        <v>6</v>
      </c>
      <c r="G7" s="102">
        <v>4</v>
      </c>
      <c r="H7" s="101"/>
      <c r="I7" s="100"/>
      <c r="J7" s="100"/>
      <c r="K7" s="101">
        <v>42424</v>
      </c>
      <c r="L7" s="100"/>
      <c r="M7" s="100"/>
      <c r="N7" s="100" t="s">
        <v>25</v>
      </c>
      <c r="O7" s="100" t="s">
        <v>26</v>
      </c>
      <c r="P7" s="100">
        <v>15</v>
      </c>
      <c r="Q7" s="100">
        <v>1</v>
      </c>
      <c r="R7" s="100">
        <v>1</v>
      </c>
      <c r="S7" s="100">
        <v>2.15</v>
      </c>
      <c r="T7" s="100">
        <v>32.25</v>
      </c>
      <c r="U7" s="100">
        <v>9.68</v>
      </c>
      <c r="V7" s="124">
        <v>9.68</v>
      </c>
      <c r="W7" s="100"/>
      <c r="X7" s="100"/>
      <c r="Y7" s="100"/>
      <c r="Z7" s="100"/>
      <c r="AA7" s="101">
        <v>42429</v>
      </c>
      <c r="AB7" s="99" t="s">
        <v>32</v>
      </c>
      <c r="AC7" s="100" t="s">
        <v>28</v>
      </c>
      <c r="AD7" s="101"/>
      <c r="AE7" s="131"/>
      <c r="AF7" s="130"/>
      <c r="AG7" s="130"/>
      <c r="AH7" s="130">
        <v>9.68</v>
      </c>
      <c r="AI7" s="124"/>
      <c r="AJ7" s="100"/>
      <c r="AK7" s="100"/>
      <c r="AL7" s="100"/>
      <c r="AM7" s="116"/>
    </row>
    <row r="8" spans="1:39" x14ac:dyDescent="0.25">
      <c r="A8" s="134">
        <v>4</v>
      </c>
      <c r="B8" s="114" t="s">
        <v>18</v>
      </c>
      <c r="C8" s="201" t="s">
        <v>51</v>
      </c>
      <c r="D8" s="201" t="s">
        <v>61</v>
      </c>
      <c r="E8" s="201">
        <v>10</v>
      </c>
      <c r="F8" s="115">
        <v>76</v>
      </c>
      <c r="G8" s="117">
        <v>4</v>
      </c>
      <c r="H8" s="118"/>
      <c r="I8" s="108"/>
      <c r="J8" s="108"/>
      <c r="K8" s="118">
        <v>42103</v>
      </c>
      <c r="L8" s="108"/>
      <c r="M8" s="108"/>
      <c r="N8" s="108"/>
      <c r="O8" s="108" t="s">
        <v>26</v>
      </c>
      <c r="P8" s="108">
        <v>1</v>
      </c>
      <c r="Q8" s="108">
        <v>1</v>
      </c>
      <c r="R8" s="108">
        <v>1</v>
      </c>
      <c r="S8" s="108">
        <v>7.98</v>
      </c>
      <c r="T8" s="108">
        <v>7.98</v>
      </c>
      <c r="U8" s="108">
        <v>2.39</v>
      </c>
      <c r="V8" s="125"/>
      <c r="W8" s="108"/>
      <c r="X8" s="108" t="s">
        <v>27</v>
      </c>
      <c r="Y8" s="108"/>
      <c r="Z8" s="108"/>
      <c r="AA8" s="118">
        <v>42431</v>
      </c>
      <c r="AB8" s="119" t="s">
        <v>33</v>
      </c>
      <c r="AC8" s="108" t="s">
        <v>28</v>
      </c>
      <c r="AD8" s="118"/>
      <c r="AE8" s="198"/>
      <c r="AF8" s="195">
        <v>14.81</v>
      </c>
      <c r="AG8" s="128"/>
      <c r="AH8" s="128"/>
      <c r="AI8" s="127"/>
      <c r="AJ8" s="108"/>
      <c r="AK8" s="108"/>
      <c r="AL8" s="108"/>
      <c r="AM8" s="120"/>
    </row>
    <row r="9" spans="1:39" x14ac:dyDescent="0.25">
      <c r="A9" s="136">
        <v>4</v>
      </c>
      <c r="B9" s="114" t="s">
        <v>18</v>
      </c>
      <c r="C9" s="201" t="s">
        <v>52</v>
      </c>
      <c r="D9" s="201" t="s">
        <v>62</v>
      </c>
      <c r="E9" s="201">
        <v>9</v>
      </c>
      <c r="F9" s="115">
        <v>76</v>
      </c>
      <c r="G9" s="117">
        <v>4</v>
      </c>
      <c r="H9" s="118"/>
      <c r="I9" s="108"/>
      <c r="J9" s="108"/>
      <c r="K9" s="118">
        <v>42110</v>
      </c>
      <c r="L9" s="108"/>
      <c r="M9" s="108"/>
      <c r="N9" s="108"/>
      <c r="O9" s="108" t="s">
        <v>26</v>
      </c>
      <c r="P9" s="108">
        <v>16</v>
      </c>
      <c r="Q9" s="108">
        <v>1</v>
      </c>
      <c r="R9" s="108">
        <v>1</v>
      </c>
      <c r="S9" s="108">
        <v>2.09</v>
      </c>
      <c r="T9" s="108">
        <v>33.44</v>
      </c>
      <c r="U9" s="108">
        <v>10.029999999999999</v>
      </c>
      <c r="V9" s="125"/>
      <c r="W9" s="108"/>
      <c r="X9" s="108" t="s">
        <v>27</v>
      </c>
      <c r="Y9" s="108"/>
      <c r="Z9" s="108"/>
      <c r="AA9" s="118">
        <v>42431</v>
      </c>
      <c r="AB9" s="119" t="s">
        <v>33</v>
      </c>
      <c r="AC9" s="108" t="s">
        <v>28</v>
      </c>
      <c r="AD9" s="126"/>
      <c r="AE9" s="199"/>
      <c r="AF9" s="196"/>
      <c r="AG9" s="128"/>
      <c r="AH9" s="128"/>
      <c r="AI9" s="127"/>
      <c r="AJ9" s="108"/>
      <c r="AK9" s="108"/>
      <c r="AL9" s="108"/>
      <c r="AM9" s="120"/>
    </row>
    <row r="10" spans="1:39" x14ac:dyDescent="0.25">
      <c r="A10" s="135">
        <v>4</v>
      </c>
      <c r="B10" s="109" t="s">
        <v>18</v>
      </c>
      <c r="C10" s="103" t="s">
        <v>53</v>
      </c>
      <c r="D10" s="103" t="s">
        <v>63</v>
      </c>
      <c r="E10" s="103">
        <v>8</v>
      </c>
      <c r="F10" s="110">
        <v>76</v>
      </c>
      <c r="G10" s="105">
        <v>4</v>
      </c>
      <c r="H10" s="104"/>
      <c r="I10" s="106"/>
      <c r="J10" s="106"/>
      <c r="K10" s="104">
        <v>42143</v>
      </c>
      <c r="L10" s="106"/>
      <c r="M10" s="106"/>
      <c r="N10" s="106"/>
      <c r="O10" s="106" t="s">
        <v>26</v>
      </c>
      <c r="P10" s="106">
        <v>1</v>
      </c>
      <c r="Q10" s="106">
        <v>1</v>
      </c>
      <c r="R10" s="106">
        <v>1</v>
      </c>
      <c r="S10" s="106">
        <v>7.98</v>
      </c>
      <c r="T10" s="106">
        <v>7.98</v>
      </c>
      <c r="U10" s="106">
        <v>2.39</v>
      </c>
      <c r="V10" s="123">
        <v>14.81</v>
      </c>
      <c r="W10" s="106"/>
      <c r="X10" s="106" t="s">
        <v>27</v>
      </c>
      <c r="Y10" s="106"/>
      <c r="Z10" s="106"/>
      <c r="AA10" s="104">
        <v>42431</v>
      </c>
      <c r="AB10" s="107" t="s">
        <v>33</v>
      </c>
      <c r="AC10" s="106" t="s">
        <v>28</v>
      </c>
      <c r="AD10" s="104"/>
      <c r="AE10" s="200"/>
      <c r="AF10" s="197"/>
      <c r="AG10" s="129"/>
      <c r="AH10" s="129"/>
      <c r="AI10" s="123"/>
      <c r="AJ10" s="106"/>
      <c r="AK10" s="106"/>
      <c r="AL10" s="106"/>
      <c r="AM10" s="121"/>
    </row>
    <row r="11" spans="1:39" x14ac:dyDescent="0.25">
      <c r="A11" s="122">
        <v>5</v>
      </c>
      <c r="B11" s="111" t="s">
        <v>17</v>
      </c>
      <c r="C11" s="112" t="s">
        <v>54</v>
      </c>
      <c r="D11" s="112" t="s">
        <v>64</v>
      </c>
      <c r="E11" s="112">
        <v>7</v>
      </c>
      <c r="F11" s="113">
        <v>77</v>
      </c>
      <c r="G11" s="102">
        <v>8</v>
      </c>
      <c r="H11" s="101"/>
      <c r="I11" s="100"/>
      <c r="J11" s="100"/>
      <c r="K11" s="101">
        <v>42353</v>
      </c>
      <c r="L11" s="100"/>
      <c r="M11" s="100"/>
      <c r="N11" s="100"/>
      <c r="O11" s="100">
        <v>4</v>
      </c>
      <c r="P11" s="100">
        <v>1</v>
      </c>
      <c r="Q11" s="100">
        <v>1</v>
      </c>
      <c r="R11" s="100">
        <v>1</v>
      </c>
      <c r="S11" s="100">
        <v>107.5</v>
      </c>
      <c r="T11" s="100">
        <v>107.5</v>
      </c>
      <c r="U11" s="100">
        <v>32.25</v>
      </c>
      <c r="V11" s="124">
        <v>32.25</v>
      </c>
      <c r="W11" s="100"/>
      <c r="X11" s="100" t="s">
        <v>27</v>
      </c>
      <c r="Y11" s="100"/>
      <c r="Z11" s="100"/>
      <c r="AA11" s="101">
        <v>42431</v>
      </c>
      <c r="AB11" s="99" t="s">
        <v>34</v>
      </c>
      <c r="AC11" s="100" t="s">
        <v>28</v>
      </c>
      <c r="AD11" s="101"/>
      <c r="AE11" s="131"/>
      <c r="AF11" s="130">
        <v>32.25</v>
      </c>
      <c r="AG11" s="130"/>
      <c r="AH11" s="130"/>
      <c r="AI11" s="124"/>
      <c r="AJ11" s="100"/>
      <c r="AK11" s="100"/>
      <c r="AL11" s="100"/>
      <c r="AM11" s="116"/>
    </row>
    <row r="12" spans="1:39" x14ac:dyDescent="0.25">
      <c r="A12" s="134">
        <v>6</v>
      </c>
      <c r="B12" s="114" t="s">
        <v>30</v>
      </c>
      <c r="C12" s="201" t="s">
        <v>55</v>
      </c>
      <c r="D12" s="201" t="s">
        <v>65</v>
      </c>
      <c r="E12" s="201">
        <v>6</v>
      </c>
      <c r="F12" s="115">
        <v>66</v>
      </c>
      <c r="G12" s="117">
        <v>8</v>
      </c>
      <c r="H12" s="118"/>
      <c r="I12" s="108"/>
      <c r="J12" s="108"/>
      <c r="K12" s="118">
        <v>42395</v>
      </c>
      <c r="L12" s="108"/>
      <c r="M12" s="108"/>
      <c r="N12" s="108"/>
      <c r="O12" s="108">
        <v>4</v>
      </c>
      <c r="P12" s="108">
        <v>1</v>
      </c>
      <c r="Q12" s="108">
        <v>1</v>
      </c>
      <c r="R12" s="108">
        <v>1</v>
      </c>
      <c r="S12" s="108">
        <v>66.88</v>
      </c>
      <c r="T12" s="108">
        <v>66.88</v>
      </c>
      <c r="U12" s="108">
        <v>13.38</v>
      </c>
      <c r="V12" s="125"/>
      <c r="W12" s="108"/>
      <c r="X12" s="108"/>
      <c r="Y12" s="108"/>
      <c r="Z12" s="108"/>
      <c r="AA12" s="118">
        <v>42397</v>
      </c>
      <c r="AB12" s="119" t="s">
        <v>35</v>
      </c>
      <c r="AC12" s="108" t="s">
        <v>28</v>
      </c>
      <c r="AD12" s="118"/>
      <c r="AE12" s="198"/>
      <c r="AF12" s="128"/>
      <c r="AG12" s="128"/>
      <c r="AH12" s="195">
        <v>28.74</v>
      </c>
      <c r="AI12" s="127"/>
      <c r="AJ12" s="108"/>
      <c r="AK12" s="108"/>
      <c r="AL12" s="108"/>
      <c r="AM12" s="120"/>
    </row>
    <row r="13" spans="1:39" x14ac:dyDescent="0.25">
      <c r="A13" s="135">
        <v>6</v>
      </c>
      <c r="B13" s="109" t="s">
        <v>30</v>
      </c>
      <c r="C13" s="103" t="s">
        <v>56</v>
      </c>
      <c r="D13" s="103" t="s">
        <v>66</v>
      </c>
      <c r="E13" s="103">
        <v>5</v>
      </c>
      <c r="F13" s="110">
        <v>66</v>
      </c>
      <c r="G13" s="105">
        <v>8</v>
      </c>
      <c r="H13" s="104"/>
      <c r="I13" s="106"/>
      <c r="J13" s="106"/>
      <c r="K13" s="104">
        <v>42425</v>
      </c>
      <c r="L13" s="106"/>
      <c r="M13" s="106"/>
      <c r="N13" s="106"/>
      <c r="O13" s="106">
        <v>4</v>
      </c>
      <c r="P13" s="106">
        <v>1</v>
      </c>
      <c r="Q13" s="106">
        <v>1</v>
      </c>
      <c r="R13" s="106">
        <v>1</v>
      </c>
      <c r="S13" s="106">
        <v>28.92</v>
      </c>
      <c r="T13" s="106">
        <v>28.92</v>
      </c>
      <c r="U13" s="106">
        <v>5.78</v>
      </c>
      <c r="V13" s="123">
        <v>19.16</v>
      </c>
      <c r="W13" s="106"/>
      <c r="X13" s="106"/>
      <c r="Y13" s="106"/>
      <c r="Z13" s="106"/>
      <c r="AA13" s="104">
        <v>42397</v>
      </c>
      <c r="AB13" s="107" t="s">
        <v>35</v>
      </c>
      <c r="AC13" s="106" t="s">
        <v>28</v>
      </c>
      <c r="AD13" s="104"/>
      <c r="AE13" s="200"/>
      <c r="AF13" s="129"/>
      <c r="AG13" s="129"/>
      <c r="AH13" s="197"/>
      <c r="AI13" s="123"/>
      <c r="AJ13" s="106"/>
      <c r="AK13" s="106"/>
      <c r="AL13" s="106"/>
      <c r="AM13" s="121"/>
    </row>
    <row r="14" spans="1:39" x14ac:dyDescent="0.25">
      <c r="A14" s="122">
        <v>7</v>
      </c>
      <c r="B14" s="111" t="s">
        <v>29</v>
      </c>
      <c r="C14" s="112" t="s">
        <v>57</v>
      </c>
      <c r="D14" s="112" t="s">
        <v>67</v>
      </c>
      <c r="E14" s="112">
        <v>4</v>
      </c>
      <c r="F14" s="113">
        <v>16</v>
      </c>
      <c r="G14" s="102">
        <v>4</v>
      </c>
      <c r="H14" s="101"/>
      <c r="I14" s="100"/>
      <c r="J14" s="100"/>
      <c r="K14" s="101">
        <v>42262</v>
      </c>
      <c r="L14" s="100"/>
      <c r="M14" s="100"/>
      <c r="N14" s="100" t="s">
        <v>25</v>
      </c>
      <c r="O14" s="100" t="s">
        <v>26</v>
      </c>
      <c r="P14" s="100">
        <v>50</v>
      </c>
      <c r="Q14" s="100">
        <v>1</v>
      </c>
      <c r="R14" s="100">
        <v>1</v>
      </c>
      <c r="S14" s="100">
        <v>2.15</v>
      </c>
      <c r="T14" s="100">
        <v>107.5</v>
      </c>
      <c r="U14" s="100">
        <v>32.25</v>
      </c>
      <c r="V14" s="124">
        <v>32.25</v>
      </c>
      <c r="W14" s="100"/>
      <c r="X14" s="100" t="s">
        <v>27</v>
      </c>
      <c r="Y14" s="100"/>
      <c r="Z14" s="100"/>
      <c r="AA14" s="101">
        <v>42422</v>
      </c>
      <c r="AB14" s="99" t="s">
        <v>36</v>
      </c>
      <c r="AC14" s="100" t="s">
        <v>28</v>
      </c>
      <c r="AD14" s="101"/>
      <c r="AE14" s="131"/>
      <c r="AF14" s="130">
        <v>32.25</v>
      </c>
      <c r="AG14" s="130"/>
      <c r="AH14" s="130"/>
      <c r="AI14" s="124"/>
      <c r="AJ14" s="100"/>
      <c r="AK14" s="100"/>
      <c r="AL14" s="100"/>
      <c r="AM14" s="116"/>
    </row>
    <row r="15" spans="1:39" x14ac:dyDescent="0.25">
      <c r="A15" s="122">
        <v>8</v>
      </c>
      <c r="B15" s="111" t="s">
        <v>29</v>
      </c>
      <c r="C15" s="112" t="s">
        <v>58</v>
      </c>
      <c r="D15" s="112" t="s">
        <v>68</v>
      </c>
      <c r="E15" s="112">
        <v>3</v>
      </c>
      <c r="F15" s="113">
        <v>15</v>
      </c>
      <c r="G15" s="102">
        <v>4</v>
      </c>
      <c r="H15" s="101"/>
      <c r="I15" s="100"/>
      <c r="J15" s="100"/>
      <c r="K15" s="101">
        <v>42444</v>
      </c>
      <c r="L15" s="100"/>
      <c r="M15" s="100"/>
      <c r="N15" s="100" t="s">
        <v>25</v>
      </c>
      <c r="O15" s="100" t="s">
        <v>26</v>
      </c>
      <c r="P15" s="100">
        <v>37.5</v>
      </c>
      <c r="Q15" s="100">
        <v>1</v>
      </c>
      <c r="R15" s="100">
        <v>1</v>
      </c>
      <c r="S15" s="100">
        <v>2.15</v>
      </c>
      <c r="T15" s="100">
        <v>80.63</v>
      </c>
      <c r="U15" s="100">
        <v>24.19</v>
      </c>
      <c r="V15" s="124">
        <v>24.19</v>
      </c>
      <c r="W15" s="100"/>
      <c r="X15" s="100" t="s">
        <v>27</v>
      </c>
      <c r="Y15" s="100"/>
      <c r="Z15" s="100"/>
      <c r="AA15" s="101">
        <v>42460</v>
      </c>
      <c r="AB15" s="99" t="s">
        <v>36</v>
      </c>
      <c r="AC15" s="100" t="s">
        <v>28</v>
      </c>
      <c r="AD15" s="101"/>
      <c r="AE15" s="131"/>
      <c r="AF15" s="130">
        <v>24.19</v>
      </c>
      <c r="AG15" s="130"/>
      <c r="AH15" s="130"/>
      <c r="AI15" s="124"/>
      <c r="AJ15" s="100"/>
      <c r="AK15" s="100"/>
      <c r="AL15" s="100"/>
      <c r="AM15" s="116"/>
    </row>
    <row r="19" spans="2:2" x14ac:dyDescent="0.25">
      <c r="B19" s="63"/>
    </row>
  </sheetData>
  <mergeCells count="9">
    <mergeCell ref="C1:AM1"/>
    <mergeCell ref="C2:AM2"/>
    <mergeCell ref="AF3:AG3"/>
    <mergeCell ref="AH3:AI3"/>
    <mergeCell ref="AK3:AM3"/>
    <mergeCell ref="AF8:AF10"/>
    <mergeCell ref="AE8:AE10"/>
    <mergeCell ref="AE12:AE13"/>
    <mergeCell ref="AH12:AH13"/>
  </mergeCells>
  <conditionalFormatting sqref="A4:F4 I4:XFD4">
    <cfRule type="notContainsBlanks" dxfId="6" priority="8">
      <formula>LEN(TRIM(A4))&gt;0</formula>
    </cfRule>
  </conditionalFormatting>
  <conditionalFormatting sqref="A1:XFD1">
    <cfRule type="notContainsBlanks" dxfId="5" priority="22">
      <formula>LEN(TRIM(A1))&gt;0</formula>
    </cfRule>
  </conditionalFormatting>
  <conditionalFormatting sqref="A2:XFD2">
    <cfRule type="notContainsBlanks" dxfId="4" priority="12">
      <formula>LEN(TRIM(A2))&gt;0</formula>
    </cfRule>
  </conditionalFormatting>
  <conditionalFormatting sqref="AF3:AG3">
    <cfRule type="notContainsBlanks" dxfId="3" priority="13">
      <formula>LEN(TRIM(AF3))&gt;0</formula>
    </cfRule>
  </conditionalFormatting>
  <conditionalFormatting sqref="AH3:AI3">
    <cfRule type="notContainsBlanks" dxfId="2" priority="16">
      <formula>LEN(TRIM(AH3))&gt;0</formula>
    </cfRule>
  </conditionalFormatting>
  <conditionalFormatting sqref="G4">
    <cfRule type="notContainsBlanks" dxfId="1" priority="2">
      <formula>LEN(TRIM(G4))&gt;0</formula>
    </cfRule>
  </conditionalFormatting>
  <conditionalFormatting sqref="H4">
    <cfRule type="notContainsBlanks" dxfId="0" priority="1">
      <formula>LEN(TRIM(H4))&gt;0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0</xdr:col>
                <xdr:colOff>276225</xdr:colOff>
                <xdr:row>0</xdr:row>
                <xdr:rowOff>76200</xdr:rowOff>
              </from>
              <to>
                <xdr:col>3</xdr:col>
                <xdr:colOff>438150</xdr:colOff>
                <xdr:row>2</xdr:row>
                <xdr:rowOff>104775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</vt:lpstr>
      <vt:lpstr>Feuil2</vt:lpstr>
      <vt:lpstr>Feuil3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bernard esnault</cp:lastModifiedBy>
  <cp:lastPrinted>2016-04-12T17:10:32Z</cp:lastPrinted>
  <dcterms:created xsi:type="dcterms:W3CDTF">2015-12-21T16:33:35Z</dcterms:created>
  <dcterms:modified xsi:type="dcterms:W3CDTF">2016-04-12T17:18:50Z</dcterms:modified>
</cp:coreProperties>
</file>